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A_STATS\NTD Data\2018\Posted Set Dec 13\"/>
    </mc:Choice>
  </mc:AlternateContent>
  <bookViews>
    <workbookView xWindow="0" yWindow="0" windowWidth="28800" windowHeight="12435" tabRatio="638"/>
  </bookViews>
  <sheets>
    <sheet name="Read Me" sheetId="4" r:id="rId1"/>
    <sheet name="Data Dictionary" sheetId="5" r:id="rId2"/>
    <sheet name="Fuel and Energy" sheetId="1" r:id="rId3"/>
    <sheet name="Agency Totals" sheetId="3" r:id="rId4"/>
    <sheet name="Summary Tables" sheetId="2" r:id="rId5"/>
  </sheets>
  <definedNames>
    <definedName name="_xlnm._FilterDatabase" localSheetId="3" hidden="1">'Agency Totals'!$A$1:$Z$534</definedName>
    <definedName name="_xlnm._FilterDatabase" localSheetId="2" hidden="1">'Fuel and Energy'!$A$1:$BH$1239</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itleRegion1.f3.n4.5">Table1[[#Headers],[VOMS]]</definedName>
    <definedName name="TitleRegion2.e8.n17.5">Table2[[#Headers],[click to graph]]</definedName>
    <definedName name="TitleRegion3.c24.n53.5">Table3[[#Headers],[Description]]</definedName>
    <definedName name="TitleRegion4.e57.n66.5">Table4[[#Headers],[click to graph]]</definedName>
    <definedName name="TitleRegion5.d73.n129.5">Table5[[#Headers],[State]]</definedName>
  </definedName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59" i="2" l="1"/>
  <c r="A10" i="2"/>
  <c r="A11" i="2" s="1"/>
  <c r="A12" i="2" s="1"/>
  <c r="Z536" i="3"/>
  <c r="Z535" i="3"/>
  <c r="Z534" i="3"/>
  <c r="Z533" i="3"/>
  <c r="Z532" i="3"/>
  <c r="Z531" i="3"/>
  <c r="Z530" i="3"/>
  <c r="Z529" i="3"/>
  <c r="Z528" i="3"/>
  <c r="Z527" i="3"/>
  <c r="Z526" i="3"/>
  <c r="Z525" i="3"/>
  <c r="Z524" i="3"/>
  <c r="Z523" i="3"/>
  <c r="Z522" i="3"/>
  <c r="Z521" i="3"/>
  <c r="Z520" i="3"/>
  <c r="Z519" i="3"/>
  <c r="Z518" i="3"/>
  <c r="Z517" i="3"/>
  <c r="Z516" i="3"/>
  <c r="Z515" i="3"/>
  <c r="Z514" i="3"/>
  <c r="Z513" i="3"/>
  <c r="Z512" i="3"/>
  <c r="Z511" i="3"/>
  <c r="Z510" i="3"/>
  <c r="Z509" i="3"/>
  <c r="Z508" i="3"/>
  <c r="Z507" i="3"/>
  <c r="Z506" i="3"/>
  <c r="Z505" i="3"/>
  <c r="Z504" i="3"/>
  <c r="Z503" i="3"/>
  <c r="Z502" i="3"/>
  <c r="Z501" i="3"/>
  <c r="Z500" i="3"/>
  <c r="Z499" i="3"/>
  <c r="Z498" i="3"/>
  <c r="Z497" i="3"/>
  <c r="Z496" i="3"/>
  <c r="Z495" i="3"/>
  <c r="Z494" i="3"/>
  <c r="Z493" i="3"/>
  <c r="Z492" i="3"/>
  <c r="Z491" i="3"/>
  <c r="Z490" i="3"/>
  <c r="Z489" i="3"/>
  <c r="Z488" i="3"/>
  <c r="Z487" i="3"/>
  <c r="Z486" i="3"/>
  <c r="Z485" i="3"/>
  <c r="Z484" i="3"/>
  <c r="Z483" i="3"/>
  <c r="Z482" i="3"/>
  <c r="Z481" i="3"/>
  <c r="Z480" i="3"/>
  <c r="Z479" i="3"/>
  <c r="Z478" i="3"/>
  <c r="Z477" i="3"/>
  <c r="Z476" i="3"/>
  <c r="Z475" i="3"/>
  <c r="Z474" i="3"/>
  <c r="Z473" i="3"/>
  <c r="Z472" i="3"/>
  <c r="Z471" i="3"/>
  <c r="Z470" i="3"/>
  <c r="Z469" i="3"/>
  <c r="Z468" i="3"/>
  <c r="Z467" i="3"/>
  <c r="Z466" i="3"/>
  <c r="Z465" i="3"/>
  <c r="Z464" i="3"/>
  <c r="Z463" i="3"/>
  <c r="Z462" i="3"/>
  <c r="Z461" i="3"/>
  <c r="Z460" i="3"/>
  <c r="Z459" i="3"/>
  <c r="Z458" i="3"/>
  <c r="Z457" i="3"/>
  <c r="Z456" i="3"/>
  <c r="Z455" i="3"/>
  <c r="Z454" i="3"/>
  <c r="Z453" i="3"/>
  <c r="Z452" i="3"/>
  <c r="Z451" i="3"/>
  <c r="Z450" i="3"/>
  <c r="Z449" i="3"/>
  <c r="Z448" i="3"/>
  <c r="Z447" i="3"/>
  <c r="Z446" i="3"/>
  <c r="Z445" i="3"/>
  <c r="Z444" i="3"/>
  <c r="Z443" i="3"/>
  <c r="Z442" i="3"/>
  <c r="Z441" i="3"/>
  <c r="Z440" i="3"/>
  <c r="Z439" i="3"/>
  <c r="Z438" i="3"/>
  <c r="Z437" i="3"/>
  <c r="Z436" i="3"/>
  <c r="Z435" i="3"/>
  <c r="Z434" i="3"/>
  <c r="Z433" i="3"/>
  <c r="Z432" i="3"/>
  <c r="Z431" i="3"/>
  <c r="Z430" i="3"/>
  <c r="Z429" i="3"/>
  <c r="Z428" i="3"/>
  <c r="Z427" i="3"/>
  <c r="Z426" i="3"/>
  <c r="Z425" i="3"/>
  <c r="Z424" i="3"/>
  <c r="Z423" i="3"/>
  <c r="Z422" i="3"/>
  <c r="Z421" i="3"/>
  <c r="Z420" i="3"/>
  <c r="Z419" i="3"/>
  <c r="Z418" i="3"/>
  <c r="Z417" i="3"/>
  <c r="Z416" i="3"/>
  <c r="Z415" i="3"/>
  <c r="Z414" i="3"/>
  <c r="Z413" i="3"/>
  <c r="Z412" i="3"/>
  <c r="Z411" i="3"/>
  <c r="Z410" i="3"/>
  <c r="Z409" i="3"/>
  <c r="Z408" i="3"/>
  <c r="Z407" i="3"/>
  <c r="Z406" i="3"/>
  <c r="Z405" i="3"/>
  <c r="Z404" i="3"/>
  <c r="Z403" i="3"/>
  <c r="Z402" i="3"/>
  <c r="Z401" i="3"/>
  <c r="Z400" i="3"/>
  <c r="Z399" i="3"/>
  <c r="Z398" i="3"/>
  <c r="Z397" i="3"/>
  <c r="Z396" i="3"/>
  <c r="Z395" i="3"/>
  <c r="Z394" i="3"/>
  <c r="Z393" i="3"/>
  <c r="Z392" i="3"/>
  <c r="Z391" i="3"/>
  <c r="Z390" i="3"/>
  <c r="Z389" i="3"/>
  <c r="Z388" i="3"/>
  <c r="Z387" i="3"/>
  <c r="Z386" i="3"/>
  <c r="Z385" i="3"/>
  <c r="Z384" i="3"/>
  <c r="Z383" i="3"/>
  <c r="Z382" i="3"/>
  <c r="Z381" i="3"/>
  <c r="Z380" i="3"/>
  <c r="Z379" i="3"/>
  <c r="Z378" i="3"/>
  <c r="Z377" i="3"/>
  <c r="Z376" i="3"/>
  <c r="Z375" i="3"/>
  <c r="Z374" i="3"/>
  <c r="Z373" i="3"/>
  <c r="Z372" i="3"/>
  <c r="Z371" i="3"/>
  <c r="Z370" i="3"/>
  <c r="Z369" i="3"/>
  <c r="Z368" i="3"/>
  <c r="Z367" i="3"/>
  <c r="Z366" i="3"/>
  <c r="Z365" i="3"/>
  <c r="Z364" i="3"/>
  <c r="Z363" i="3"/>
  <c r="Z362" i="3"/>
  <c r="Z361" i="3"/>
  <c r="Z360" i="3"/>
  <c r="Z359" i="3"/>
  <c r="Z358" i="3"/>
  <c r="Z357" i="3"/>
  <c r="Z356" i="3"/>
  <c r="Z355" i="3"/>
  <c r="Z354" i="3"/>
  <c r="Z353" i="3"/>
  <c r="Z352" i="3"/>
  <c r="Z351" i="3"/>
  <c r="Z350" i="3"/>
  <c r="Z349" i="3"/>
  <c r="Z348" i="3"/>
  <c r="Z347" i="3"/>
  <c r="Z346" i="3"/>
  <c r="Z345" i="3"/>
  <c r="Z344" i="3"/>
  <c r="Z343" i="3"/>
  <c r="Z342" i="3"/>
  <c r="Z341" i="3"/>
  <c r="Z340" i="3"/>
  <c r="Z339" i="3"/>
  <c r="Z338" i="3"/>
  <c r="Z337" i="3"/>
  <c r="Z336" i="3"/>
  <c r="Z335" i="3"/>
  <c r="Z334" i="3"/>
  <c r="Z333" i="3"/>
  <c r="Z332" i="3"/>
  <c r="Z331" i="3"/>
  <c r="Z330" i="3"/>
  <c r="Z329" i="3"/>
  <c r="Z328" i="3"/>
  <c r="Z327" i="3"/>
  <c r="Z326" i="3"/>
  <c r="Z325" i="3"/>
  <c r="Z324" i="3"/>
  <c r="Z323" i="3"/>
  <c r="Z322" i="3"/>
  <c r="Z321" i="3"/>
  <c r="Z320" i="3"/>
  <c r="Z319" i="3"/>
  <c r="Z318" i="3"/>
  <c r="Z317" i="3"/>
  <c r="Z316" i="3"/>
  <c r="Z315" i="3"/>
  <c r="Z314" i="3"/>
  <c r="Z313" i="3"/>
  <c r="Z312" i="3"/>
  <c r="Z311" i="3"/>
  <c r="Z310" i="3"/>
  <c r="Z309" i="3"/>
  <c r="Z308" i="3"/>
  <c r="Z307" i="3"/>
  <c r="Z306" i="3"/>
  <c r="Z305" i="3"/>
  <c r="Z304" i="3"/>
  <c r="Z303" i="3"/>
  <c r="Z302" i="3"/>
  <c r="Z301" i="3"/>
  <c r="Z300" i="3"/>
  <c r="Z299" i="3"/>
  <c r="Z298" i="3"/>
  <c r="Z297" i="3"/>
  <c r="Z296" i="3"/>
  <c r="Z295" i="3"/>
  <c r="Z294" i="3"/>
  <c r="Z293" i="3"/>
  <c r="Z292" i="3"/>
  <c r="Z291" i="3"/>
  <c r="Z290" i="3"/>
  <c r="Z289" i="3"/>
  <c r="Z288" i="3"/>
  <c r="Z287" i="3"/>
  <c r="Z286" i="3"/>
  <c r="Z285" i="3"/>
  <c r="Z284" i="3"/>
  <c r="Z283" i="3"/>
  <c r="Z282" i="3"/>
  <c r="Z281" i="3"/>
  <c r="Z280" i="3"/>
  <c r="Z279" i="3"/>
  <c r="Z278" i="3"/>
  <c r="Z277" i="3"/>
  <c r="Z276" i="3"/>
  <c r="Z275" i="3"/>
  <c r="Z274" i="3"/>
  <c r="Z273" i="3"/>
  <c r="Z272" i="3"/>
  <c r="Z271" i="3"/>
  <c r="Z270" i="3"/>
  <c r="Z269" i="3"/>
  <c r="Z268" i="3"/>
  <c r="Z267" i="3"/>
  <c r="Z266" i="3"/>
  <c r="Z265" i="3"/>
  <c r="Z264" i="3"/>
  <c r="Z263" i="3"/>
  <c r="Z262" i="3"/>
  <c r="Z261" i="3"/>
  <c r="Z260" i="3"/>
  <c r="Z259" i="3"/>
  <c r="Z258" i="3"/>
  <c r="Z257" i="3"/>
  <c r="Z256" i="3"/>
  <c r="Z255" i="3"/>
  <c r="Z254" i="3"/>
  <c r="Z253" i="3"/>
  <c r="Z252" i="3"/>
  <c r="Z251" i="3"/>
  <c r="Z250" i="3"/>
  <c r="Z249" i="3"/>
  <c r="Z248" i="3"/>
  <c r="Z247" i="3"/>
  <c r="Z246" i="3"/>
  <c r="Z245" i="3"/>
  <c r="Z244" i="3"/>
  <c r="Z243" i="3"/>
  <c r="Z242" i="3"/>
  <c r="Z241" i="3"/>
  <c r="Z240" i="3"/>
  <c r="Z239" i="3"/>
  <c r="Z238" i="3"/>
  <c r="Z237" i="3"/>
  <c r="Z236" i="3"/>
  <c r="Z235" i="3"/>
  <c r="Z234" i="3"/>
  <c r="Z233" i="3"/>
  <c r="Z232" i="3"/>
  <c r="Z231" i="3"/>
  <c r="Z230" i="3"/>
  <c r="Z229" i="3"/>
  <c r="Z228" i="3"/>
  <c r="Z227" i="3"/>
  <c r="Z226" i="3"/>
  <c r="Z225" i="3"/>
  <c r="Z224" i="3"/>
  <c r="Z223" i="3"/>
  <c r="Z222" i="3"/>
  <c r="Z221" i="3"/>
  <c r="Z220" i="3"/>
  <c r="Z219" i="3"/>
  <c r="Z218" i="3"/>
  <c r="Z217" i="3"/>
  <c r="Z216" i="3"/>
  <c r="Z215" i="3"/>
  <c r="Z214" i="3"/>
  <c r="Z213" i="3"/>
  <c r="Z212" i="3"/>
  <c r="Z211" i="3"/>
  <c r="Z210" i="3"/>
  <c r="Z209" i="3"/>
  <c r="Z208" i="3"/>
  <c r="Z207" i="3"/>
  <c r="Z206" i="3"/>
  <c r="Z205" i="3"/>
  <c r="Z204" i="3"/>
  <c r="Z203" i="3"/>
  <c r="Z202" i="3"/>
  <c r="Z201" i="3"/>
  <c r="Z200" i="3"/>
  <c r="Z199" i="3"/>
  <c r="Z198" i="3"/>
  <c r="Z197" i="3"/>
  <c r="Z196" i="3"/>
  <c r="Z195" i="3"/>
  <c r="Z194" i="3"/>
  <c r="Z193" i="3"/>
  <c r="Z192" i="3"/>
  <c r="Z191" i="3"/>
  <c r="Z190" i="3"/>
  <c r="Z189" i="3"/>
  <c r="Z188" i="3"/>
  <c r="Z187" i="3"/>
  <c r="Z186" i="3"/>
  <c r="Z185" i="3"/>
  <c r="Z184" i="3"/>
  <c r="Z183" i="3"/>
  <c r="Z182" i="3"/>
  <c r="Z181" i="3"/>
  <c r="Z180" i="3"/>
  <c r="Z179" i="3"/>
  <c r="Z178" i="3"/>
  <c r="Z177" i="3"/>
  <c r="Z176" i="3"/>
  <c r="Z175" i="3"/>
  <c r="Z174" i="3"/>
  <c r="Z173" i="3"/>
  <c r="Z172" i="3"/>
  <c r="Z171" i="3"/>
  <c r="Z170" i="3"/>
  <c r="Z169" i="3"/>
  <c r="Z168" i="3"/>
  <c r="Z167" i="3"/>
  <c r="Z166" i="3"/>
  <c r="Z165" i="3"/>
  <c r="Z164" i="3"/>
  <c r="Z163" i="3"/>
  <c r="Z162" i="3"/>
  <c r="Z161" i="3"/>
  <c r="Z160" i="3"/>
  <c r="Z159" i="3"/>
  <c r="Z158" i="3"/>
  <c r="Z157" i="3"/>
  <c r="Z156" i="3"/>
  <c r="Z155" i="3"/>
  <c r="Z154" i="3"/>
  <c r="Z153" i="3"/>
  <c r="Z152" i="3"/>
  <c r="Z151" i="3"/>
  <c r="Z150" i="3"/>
  <c r="Z149" i="3"/>
  <c r="Z148" i="3"/>
  <c r="Z147" i="3"/>
  <c r="Z146" i="3"/>
  <c r="Z145" i="3"/>
  <c r="Z144" i="3"/>
  <c r="Z143" i="3"/>
  <c r="Z142" i="3"/>
  <c r="Z141" i="3"/>
  <c r="Z140" i="3"/>
  <c r="Z139" i="3"/>
  <c r="Z138" i="3"/>
  <c r="Z137" i="3"/>
  <c r="Z136" i="3"/>
  <c r="Z135" i="3"/>
  <c r="Z134" i="3"/>
  <c r="Z133" i="3"/>
  <c r="Z132" i="3"/>
  <c r="Z131" i="3"/>
  <c r="Z130" i="3"/>
  <c r="Z129" i="3"/>
  <c r="Z128" i="3"/>
  <c r="Z127" i="3"/>
  <c r="Z126" i="3"/>
  <c r="Z125" i="3"/>
  <c r="Z124" i="3"/>
  <c r="Z123" i="3"/>
  <c r="Z122" i="3"/>
  <c r="Z121" i="3"/>
  <c r="Z120" i="3"/>
  <c r="Z119" i="3"/>
  <c r="Z118" i="3"/>
  <c r="Z117" i="3"/>
  <c r="Z116" i="3"/>
  <c r="Z115" i="3"/>
  <c r="Z114" i="3"/>
  <c r="Z113" i="3"/>
  <c r="Z112" i="3"/>
  <c r="Z111" i="3"/>
  <c r="Z110" i="3"/>
  <c r="Z109" i="3"/>
  <c r="Z108" i="3"/>
  <c r="Z107" i="3"/>
  <c r="Z106" i="3"/>
  <c r="Z105" i="3"/>
  <c r="Z104" i="3"/>
  <c r="Z103" i="3"/>
  <c r="Z102" i="3"/>
  <c r="Z101" i="3"/>
  <c r="Z100" i="3"/>
  <c r="Z99" i="3"/>
  <c r="Z98" i="3"/>
  <c r="Z97" i="3"/>
  <c r="Z96" i="3"/>
  <c r="Z95" i="3"/>
  <c r="Z94" i="3"/>
  <c r="Z93" i="3"/>
  <c r="Z92" i="3"/>
  <c r="Z91" i="3"/>
  <c r="Z90" i="3"/>
  <c r="Z89" i="3"/>
  <c r="Z88" i="3"/>
  <c r="Z87" i="3"/>
  <c r="Z86" i="3"/>
  <c r="Z85" i="3"/>
  <c r="Z84" i="3"/>
  <c r="Z83" i="3"/>
  <c r="Z82" i="3"/>
  <c r="Z81" i="3"/>
  <c r="Z80" i="3"/>
  <c r="Z79"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Z3" i="3"/>
  <c r="Z2" i="3"/>
  <c r="BH1252" i="1"/>
  <c r="BH1251" i="1"/>
  <c r="BH1250" i="1"/>
  <c r="BH1249" i="1"/>
  <c r="BH1248" i="1"/>
  <c r="BH1247" i="1"/>
  <c r="BH1245" i="1"/>
  <c r="BH1244" i="1"/>
  <c r="BH1246" i="1"/>
  <c r="BH1242" i="1"/>
  <c r="BH1243" i="1"/>
  <c r="BH1241" i="1"/>
  <c r="BH1240" i="1"/>
  <c r="BH1236" i="1"/>
  <c r="BH1239" i="1"/>
  <c r="BH1235" i="1"/>
  <c r="BH1237" i="1"/>
  <c r="BH1238" i="1"/>
  <c r="BH1234" i="1"/>
  <c r="BH1231" i="1"/>
  <c r="BH1230" i="1"/>
  <c r="BH1229" i="1"/>
  <c r="BH1232" i="1"/>
  <c r="BH1233" i="1"/>
  <c r="BH1228" i="1"/>
  <c r="BH1221" i="1"/>
  <c r="BH1220" i="1"/>
  <c r="BH1219" i="1"/>
  <c r="BH1226" i="1"/>
  <c r="BH1225" i="1"/>
  <c r="BH1224" i="1"/>
  <c r="BH1223" i="1"/>
  <c r="BH1222" i="1"/>
  <c r="BH1227" i="1"/>
  <c r="BH1216" i="1"/>
  <c r="BH1215" i="1"/>
  <c r="BH1218" i="1"/>
  <c r="BH1217" i="1"/>
  <c r="BH1214" i="1"/>
  <c r="BH1213" i="1"/>
  <c r="BH1208" i="1"/>
  <c r="BH1211" i="1"/>
  <c r="BH1206" i="1"/>
  <c r="BH1210" i="1"/>
  <c r="BH1203" i="1"/>
  <c r="BH1207" i="1"/>
  <c r="BH1205" i="1"/>
  <c r="BH1212" i="1"/>
  <c r="BH1204" i="1"/>
  <c r="BH1209" i="1"/>
  <c r="BH1202" i="1"/>
  <c r="BH1201" i="1"/>
  <c r="BH1200" i="1"/>
  <c r="BH1199" i="1"/>
  <c r="BH1191" i="1"/>
  <c r="BH1193" i="1"/>
  <c r="BH1198" i="1"/>
  <c r="BH1195" i="1"/>
  <c r="BH1197" i="1"/>
  <c r="BH1196" i="1"/>
  <c r="BH1190" i="1"/>
  <c r="BH1194" i="1"/>
  <c r="BH1192" i="1"/>
  <c r="BH1187" i="1"/>
  <c r="BH1185" i="1"/>
  <c r="BH1189" i="1"/>
  <c r="BH1186" i="1"/>
  <c r="BH1188" i="1"/>
  <c r="BH1179" i="1"/>
  <c r="BH1178" i="1"/>
  <c r="BH1181" i="1"/>
  <c r="BH1173" i="1"/>
  <c r="BH1168" i="1"/>
  <c r="BH1172" i="1"/>
  <c r="BH1171" i="1"/>
  <c r="BH1177" i="1"/>
  <c r="BH1180" i="1"/>
  <c r="BH1183" i="1"/>
  <c r="BH1176" i="1"/>
  <c r="BH1184" i="1"/>
  <c r="BH1170" i="1"/>
  <c r="BH1167" i="1"/>
  <c r="BH1169" i="1"/>
  <c r="BH1182" i="1"/>
  <c r="BH1175" i="1"/>
  <c r="BH1174" i="1"/>
  <c r="BH1162" i="1"/>
  <c r="BH1161" i="1"/>
  <c r="BH1160" i="1"/>
  <c r="BH1166" i="1"/>
  <c r="BH1165" i="1"/>
  <c r="BH1163" i="1"/>
  <c r="BH1164" i="1"/>
  <c r="BH1154" i="1"/>
  <c r="BH1151" i="1"/>
  <c r="BH1155" i="1"/>
  <c r="BH1150" i="1"/>
  <c r="BH1158" i="1"/>
  <c r="BH1153" i="1"/>
  <c r="BH1159" i="1"/>
  <c r="BH1157" i="1"/>
  <c r="BH1156" i="1"/>
  <c r="BH1152" i="1"/>
  <c r="BH1149" i="1"/>
  <c r="BH1147" i="1"/>
  <c r="BH1142" i="1"/>
  <c r="BH1146" i="1"/>
  <c r="BH1145" i="1"/>
  <c r="BH1148" i="1"/>
  <c r="BH1143" i="1"/>
  <c r="BH1144" i="1"/>
  <c r="BH1138" i="1"/>
  <c r="BH1136" i="1"/>
  <c r="BH1133" i="1"/>
  <c r="BH1137" i="1"/>
  <c r="BH1139" i="1"/>
  <c r="BH1132" i="1"/>
  <c r="BH1134" i="1"/>
  <c r="BH1135" i="1"/>
  <c r="BH1141" i="1"/>
  <c r="BH1140" i="1"/>
  <c r="BH1130" i="1"/>
  <c r="BH1127" i="1"/>
  <c r="BH1129" i="1"/>
  <c r="BH1126" i="1"/>
  <c r="BH1128" i="1"/>
  <c r="BH1131" i="1"/>
  <c r="BH1120" i="1"/>
  <c r="BH1125" i="1"/>
  <c r="BH1121" i="1"/>
  <c r="BH1123" i="1"/>
  <c r="BH1124" i="1"/>
  <c r="BH1122" i="1"/>
  <c r="BH1107" i="1"/>
  <c r="BH1116" i="1"/>
  <c r="BH1112" i="1"/>
  <c r="BH1111" i="1"/>
  <c r="BH1110" i="1"/>
  <c r="BH1113" i="1"/>
  <c r="BH1108" i="1"/>
  <c r="BH1114" i="1"/>
  <c r="BH1119" i="1"/>
  <c r="BH1117" i="1"/>
  <c r="BH1109" i="1"/>
  <c r="BH1118" i="1"/>
  <c r="BH1115" i="1"/>
  <c r="BH1095" i="1"/>
  <c r="BH1100" i="1"/>
  <c r="BH1096" i="1"/>
  <c r="BH1094" i="1"/>
  <c r="BH1102" i="1"/>
  <c r="BH1106" i="1"/>
  <c r="BH1105" i="1"/>
  <c r="BH1101" i="1"/>
  <c r="BH1097" i="1"/>
  <c r="BH1099" i="1"/>
  <c r="BH1104" i="1"/>
  <c r="BH1093" i="1"/>
  <c r="BH1103" i="1"/>
  <c r="BH1092" i="1"/>
  <c r="BH1091" i="1"/>
  <c r="BH1098" i="1"/>
  <c r="BH1084" i="1"/>
  <c r="BH1087" i="1"/>
  <c r="BH1088" i="1"/>
  <c r="BH1090" i="1"/>
  <c r="BH1085" i="1"/>
  <c r="BH1083" i="1"/>
  <c r="BH1089" i="1"/>
  <c r="BH1086" i="1"/>
  <c r="BH1075" i="1"/>
  <c r="BH1074" i="1"/>
  <c r="BH1081" i="1"/>
  <c r="BH1080" i="1"/>
  <c r="BH1073" i="1"/>
  <c r="BH1082" i="1"/>
  <c r="BH1077" i="1"/>
  <c r="BH1076" i="1"/>
  <c r="BH1079" i="1"/>
  <c r="BH1078" i="1"/>
  <c r="BH1064" i="1"/>
  <c r="BH1069" i="1"/>
  <c r="BH1070" i="1"/>
  <c r="BH1068" i="1"/>
  <c r="BH1067" i="1"/>
  <c r="BH1063" i="1"/>
  <c r="BH1072" i="1"/>
  <c r="BH1071" i="1"/>
  <c r="BH1066" i="1"/>
  <c r="BH1065" i="1"/>
  <c r="BH1058" i="1"/>
  <c r="BH1052" i="1"/>
  <c r="BH1062" i="1"/>
  <c r="BH1055" i="1"/>
  <c r="BH1054" i="1"/>
  <c r="BH1053" i="1"/>
  <c r="BH1059" i="1"/>
  <c r="BH1061" i="1"/>
  <c r="BH1060" i="1"/>
  <c r="BH1057" i="1"/>
  <c r="BH1056" i="1"/>
  <c r="BH1047" i="1"/>
  <c r="BH1050" i="1"/>
  <c r="BH1049" i="1"/>
  <c r="BH1048" i="1"/>
  <c r="BH1045" i="1"/>
  <c r="BH1046" i="1"/>
  <c r="BH1044" i="1"/>
  <c r="BH1051" i="1"/>
  <c r="BH1035" i="1"/>
  <c r="BH1034" i="1"/>
  <c r="BH1039" i="1"/>
  <c r="BH1042" i="1"/>
  <c r="BH1037" i="1"/>
  <c r="BH1038" i="1"/>
  <c r="BH1036" i="1"/>
  <c r="BH1043" i="1"/>
  <c r="BH1041" i="1"/>
  <c r="BH1040" i="1"/>
  <c r="BH1030" i="1"/>
  <c r="BH1033" i="1"/>
  <c r="BH1032" i="1"/>
  <c r="BH1031" i="1"/>
  <c r="BH1023" i="1"/>
  <c r="BH1011" i="1"/>
  <c r="BH1010" i="1"/>
  <c r="BH1027" i="1"/>
  <c r="BH1029" i="1"/>
  <c r="BH1028" i="1"/>
  <c r="BH1012" i="1"/>
  <c r="BH1020" i="1"/>
  <c r="BH1014" i="1"/>
  <c r="BH1018" i="1"/>
  <c r="BH1022" i="1"/>
  <c r="BH1026" i="1"/>
  <c r="BH1025" i="1"/>
  <c r="BH1021" i="1"/>
  <c r="BH1019" i="1"/>
  <c r="BH1015" i="1"/>
  <c r="BH1013" i="1"/>
  <c r="BH1017" i="1"/>
  <c r="BH1016" i="1"/>
  <c r="BH1009" i="1"/>
  <c r="BH1024" i="1"/>
  <c r="BH1005" i="1"/>
  <c r="BH1004" i="1"/>
  <c r="BH1002" i="1"/>
  <c r="BH1008" i="1"/>
  <c r="BH1007" i="1"/>
  <c r="BH1003" i="1"/>
  <c r="BH1001" i="1"/>
  <c r="BH1000" i="1"/>
  <c r="BH1006" i="1"/>
  <c r="BH999" i="1"/>
  <c r="BH996" i="1"/>
  <c r="BH990" i="1"/>
  <c r="BH995" i="1"/>
  <c r="BH991" i="1"/>
  <c r="BH998" i="1"/>
  <c r="BH994" i="1"/>
  <c r="BH997" i="1"/>
  <c r="BH989" i="1"/>
  <c r="BH993" i="1"/>
  <c r="BH992" i="1"/>
  <c r="BH987" i="1"/>
  <c r="BH988" i="1"/>
  <c r="BH985" i="1"/>
  <c r="BH986" i="1"/>
  <c r="BH984" i="1"/>
  <c r="BH983" i="1"/>
  <c r="BH973" i="1"/>
  <c r="BH978" i="1"/>
  <c r="BH981" i="1"/>
  <c r="BH977" i="1"/>
  <c r="BH982" i="1"/>
  <c r="BH976" i="1"/>
  <c r="BH979" i="1"/>
  <c r="BH974" i="1"/>
  <c r="BH975" i="1"/>
  <c r="BH980" i="1"/>
  <c r="BH965" i="1"/>
  <c r="BH952" i="1"/>
  <c r="BH972" i="1"/>
  <c r="BH951" i="1"/>
  <c r="BH953" i="1"/>
  <c r="BH960" i="1"/>
  <c r="BH958" i="1"/>
  <c r="BH959" i="1"/>
  <c r="BH971" i="1"/>
  <c r="BH964" i="1"/>
  <c r="BH970" i="1"/>
  <c r="BH968" i="1"/>
  <c r="BH957" i="1"/>
  <c r="BH956" i="1"/>
  <c r="BH966" i="1"/>
  <c r="BH955" i="1"/>
  <c r="BH962" i="1"/>
  <c r="BH967" i="1"/>
  <c r="BH963" i="1"/>
  <c r="BH969" i="1"/>
  <c r="BH961" i="1"/>
  <c r="BH954" i="1"/>
  <c r="BH934" i="1"/>
  <c r="BH950" i="1"/>
  <c r="BH943" i="1"/>
  <c r="BH939" i="1"/>
  <c r="BH948" i="1"/>
  <c r="BH937" i="1"/>
  <c r="BH941" i="1"/>
  <c r="BH947" i="1"/>
  <c r="BH933" i="1"/>
  <c r="BH945" i="1"/>
  <c r="BH932" i="1"/>
  <c r="BH931" i="1"/>
  <c r="BH942" i="1"/>
  <c r="BH930" i="1"/>
  <c r="BH944" i="1"/>
  <c r="BH935" i="1"/>
  <c r="BH938" i="1"/>
  <c r="BH936" i="1"/>
  <c r="BH946" i="1"/>
  <c r="BH940" i="1"/>
  <c r="BH949" i="1"/>
  <c r="BH929" i="1"/>
  <c r="BH921" i="1"/>
  <c r="BH917" i="1"/>
  <c r="BH919" i="1"/>
  <c r="BH923" i="1"/>
  <c r="BH926" i="1"/>
  <c r="BH928" i="1"/>
  <c r="BH922" i="1"/>
  <c r="BH927" i="1"/>
  <c r="BH920" i="1"/>
  <c r="BH918" i="1"/>
  <c r="BH916" i="1"/>
  <c r="BH925" i="1"/>
  <c r="BH924" i="1"/>
  <c r="BH912" i="1"/>
  <c r="BH915" i="1"/>
  <c r="BH910" i="1"/>
  <c r="BH909" i="1"/>
  <c r="BH907" i="1"/>
  <c r="BH911" i="1"/>
  <c r="BH908" i="1"/>
  <c r="BH913" i="1"/>
  <c r="BH914" i="1"/>
  <c r="BH896" i="1"/>
  <c r="BH894" i="1"/>
  <c r="BH899" i="1"/>
  <c r="BH900" i="1"/>
  <c r="BH902" i="1"/>
  <c r="BH903" i="1"/>
  <c r="BH905" i="1"/>
  <c r="BH906" i="1"/>
  <c r="BH897" i="1"/>
  <c r="BH904" i="1"/>
  <c r="BH895" i="1"/>
  <c r="BH893" i="1"/>
  <c r="BH901" i="1"/>
  <c r="BH898" i="1"/>
  <c r="BH878" i="1"/>
  <c r="BH892" i="1"/>
  <c r="BH882" i="1"/>
  <c r="BH887" i="1"/>
  <c r="BH880" i="1"/>
  <c r="BH884" i="1"/>
  <c r="BH874" i="1"/>
  <c r="BH881" i="1"/>
  <c r="BH886" i="1"/>
  <c r="BH873" i="1"/>
  <c r="BH889" i="1"/>
  <c r="BH890" i="1"/>
  <c r="BH879" i="1"/>
  <c r="BH885" i="1"/>
  <c r="BH872" i="1"/>
  <c r="BH888" i="1"/>
  <c r="BH876" i="1"/>
  <c r="BH883" i="1"/>
  <c r="BH877" i="1"/>
  <c r="BH891" i="1"/>
  <c r="BH875" i="1"/>
  <c r="BH870" i="1"/>
  <c r="BH860" i="1"/>
  <c r="BH857" i="1"/>
  <c r="BH865" i="1"/>
  <c r="BH852" i="1"/>
  <c r="BH867" i="1"/>
  <c r="BH850" i="1"/>
  <c r="BH863" i="1"/>
  <c r="BH858" i="1"/>
  <c r="BH854" i="1"/>
  <c r="BH869" i="1"/>
  <c r="BH862" i="1"/>
  <c r="BH859" i="1"/>
  <c r="BH849" i="1"/>
  <c r="BH864" i="1"/>
  <c r="BH871" i="1"/>
  <c r="BH853" i="1"/>
  <c r="BH868" i="1"/>
  <c r="BH861" i="1"/>
  <c r="BH866" i="1"/>
  <c r="BH851" i="1"/>
  <c r="BH856" i="1"/>
  <c r="BH855" i="1"/>
  <c r="BH844" i="1"/>
  <c r="BH839" i="1"/>
  <c r="BH841" i="1"/>
  <c r="BH845" i="1"/>
  <c r="BH846" i="1"/>
  <c r="BH838" i="1"/>
  <c r="BH847" i="1"/>
  <c r="BH843" i="1"/>
  <c r="BH848" i="1"/>
  <c r="BH840" i="1"/>
  <c r="BH842" i="1"/>
  <c r="BH836" i="1"/>
  <c r="BH837" i="1"/>
  <c r="BH833" i="1"/>
  <c r="BH835" i="1"/>
  <c r="BH828" i="1"/>
  <c r="BH827" i="1"/>
  <c r="BH831" i="1"/>
  <c r="BH830" i="1"/>
  <c r="BH834" i="1"/>
  <c r="BH832" i="1"/>
  <c r="BH829" i="1"/>
  <c r="BH826" i="1"/>
  <c r="BH816" i="1"/>
  <c r="BH825" i="1"/>
  <c r="BH817" i="1"/>
  <c r="BH824" i="1"/>
  <c r="BH821" i="1"/>
  <c r="BH818" i="1"/>
  <c r="BH823" i="1"/>
  <c r="BH819" i="1"/>
  <c r="BH820" i="1"/>
  <c r="BH822" i="1"/>
  <c r="BH812" i="1"/>
  <c r="BH809" i="1"/>
  <c r="BH811" i="1"/>
  <c r="BH814" i="1"/>
  <c r="BH808" i="1"/>
  <c r="BH813" i="1"/>
  <c r="BH810" i="1"/>
  <c r="BH815" i="1"/>
  <c r="BH807" i="1"/>
  <c r="BH805" i="1"/>
  <c r="BH803" i="1"/>
  <c r="BH801" i="1"/>
  <c r="BH804" i="1"/>
  <c r="BH806" i="1"/>
  <c r="BH802" i="1"/>
  <c r="BH799" i="1"/>
  <c r="BH800" i="1"/>
  <c r="BH798" i="1"/>
  <c r="BH791" i="1"/>
  <c r="BH797" i="1"/>
  <c r="BH790" i="1"/>
  <c r="BH792" i="1"/>
  <c r="BH795" i="1"/>
  <c r="BH794" i="1"/>
  <c r="BH793" i="1"/>
  <c r="BH796" i="1"/>
  <c r="BH779" i="1"/>
  <c r="BH783" i="1"/>
  <c r="BH782" i="1"/>
  <c r="BH781" i="1"/>
  <c r="BH787" i="1"/>
  <c r="BH778" i="1"/>
  <c r="BH784" i="1"/>
  <c r="BH789" i="1"/>
  <c r="BH786" i="1"/>
  <c r="BH788" i="1"/>
  <c r="BH785" i="1"/>
  <c r="BH780" i="1"/>
  <c r="BH777" i="1"/>
  <c r="BH774" i="1"/>
  <c r="BH773" i="1"/>
  <c r="BH776" i="1"/>
  <c r="BH775" i="1"/>
  <c r="BH772" i="1"/>
  <c r="BH754" i="1"/>
  <c r="BH764" i="1"/>
  <c r="BH757" i="1"/>
  <c r="BH769" i="1"/>
  <c r="BH771" i="1"/>
  <c r="BH770" i="1"/>
  <c r="BH763" i="1"/>
  <c r="BH766" i="1"/>
  <c r="BH768" i="1"/>
  <c r="BH759" i="1"/>
  <c r="BH761" i="1"/>
  <c r="BH758" i="1"/>
  <c r="BH753" i="1"/>
  <c r="BH752" i="1"/>
  <c r="BH756" i="1"/>
  <c r="BH760" i="1"/>
  <c r="BH755" i="1"/>
  <c r="BH767" i="1"/>
  <c r="BH765" i="1"/>
  <c r="BH762" i="1"/>
  <c r="BH751" i="1"/>
  <c r="BH746" i="1"/>
  <c r="BH745" i="1"/>
  <c r="BH747" i="1"/>
  <c r="BH749" i="1"/>
  <c r="BH748" i="1"/>
  <c r="BH750" i="1"/>
  <c r="BH742" i="1"/>
  <c r="BH743" i="1"/>
  <c r="BH741" i="1"/>
  <c r="BH744" i="1"/>
  <c r="BH738" i="1"/>
  <c r="BH740" i="1"/>
  <c r="BH739" i="1"/>
  <c r="BH737" i="1"/>
  <c r="BH735" i="1"/>
  <c r="BH736" i="1"/>
  <c r="BH733" i="1"/>
  <c r="BH734" i="1"/>
  <c r="BH729" i="1"/>
  <c r="BH732" i="1"/>
  <c r="BH730" i="1"/>
  <c r="BH731" i="1"/>
  <c r="BH724" i="1"/>
  <c r="BH718" i="1"/>
  <c r="BH720" i="1"/>
  <c r="BH723" i="1"/>
  <c r="BH728" i="1"/>
  <c r="BH721" i="1"/>
  <c r="BH722" i="1"/>
  <c r="BH719" i="1"/>
  <c r="BH726" i="1"/>
  <c r="BH727" i="1"/>
  <c r="BH725" i="1"/>
  <c r="BH711" i="1"/>
  <c r="BH712" i="1"/>
  <c r="BH713" i="1"/>
  <c r="BH709" i="1"/>
  <c r="BH708" i="1"/>
  <c r="BH717" i="1"/>
  <c r="BH716" i="1"/>
  <c r="BH714" i="1"/>
  <c r="BH710" i="1"/>
  <c r="BH715" i="1"/>
  <c r="BH706" i="1"/>
  <c r="BH705" i="1"/>
  <c r="BH707" i="1"/>
  <c r="BH704" i="1"/>
  <c r="BH701" i="1"/>
  <c r="BH702" i="1"/>
  <c r="BH693" i="1"/>
  <c r="BH695" i="1"/>
  <c r="BH692" i="1"/>
  <c r="BH699" i="1"/>
  <c r="BH700" i="1"/>
  <c r="BH696" i="1"/>
  <c r="BH703" i="1"/>
  <c r="BH697" i="1"/>
  <c r="BH694" i="1"/>
  <c r="BH698" i="1"/>
  <c r="BH688" i="1"/>
  <c r="BH687" i="1"/>
  <c r="BH686" i="1"/>
  <c r="BH684" i="1"/>
  <c r="BH691" i="1"/>
  <c r="BH690" i="1"/>
  <c r="BH689" i="1"/>
  <c r="BH685" i="1"/>
  <c r="BH682" i="1"/>
  <c r="BH683" i="1"/>
  <c r="BH679" i="1"/>
  <c r="BH680" i="1"/>
  <c r="BH681" i="1"/>
  <c r="BH678" i="1"/>
  <c r="BH677" i="1"/>
  <c r="BH674" i="1"/>
  <c r="BH676" i="1"/>
  <c r="BH675" i="1"/>
  <c r="BH673" i="1"/>
  <c r="BH670" i="1"/>
  <c r="BH665" i="1"/>
  <c r="BH664" i="1"/>
  <c r="BH672" i="1"/>
  <c r="BH668" i="1"/>
  <c r="BH663" i="1"/>
  <c r="BH667" i="1"/>
  <c r="BH669" i="1"/>
  <c r="BH666" i="1"/>
  <c r="BH671" i="1"/>
  <c r="BH662" i="1"/>
  <c r="BH659" i="1"/>
  <c r="BH661" i="1"/>
  <c r="BH660" i="1"/>
  <c r="BH658" i="1"/>
  <c r="BH657" i="1"/>
  <c r="BH655" i="1"/>
  <c r="BH656" i="1"/>
  <c r="BH648" i="1"/>
  <c r="BH654" i="1"/>
  <c r="BH650" i="1"/>
  <c r="BH651" i="1"/>
  <c r="BH649" i="1"/>
  <c r="BH647" i="1"/>
  <c r="BH652" i="1"/>
  <c r="BH653" i="1"/>
  <c r="BH646" i="1"/>
  <c r="BH641" i="1"/>
  <c r="BH644" i="1"/>
  <c r="BH642" i="1"/>
  <c r="BH643" i="1"/>
  <c r="BH645" i="1"/>
  <c r="BH639" i="1"/>
  <c r="BH635" i="1"/>
  <c r="BH638" i="1"/>
  <c r="BH636" i="1"/>
  <c r="BH637" i="1"/>
  <c r="BH640" i="1"/>
  <c r="BH628" i="1"/>
  <c r="BH633" i="1"/>
  <c r="BH632" i="1"/>
  <c r="BH626" i="1"/>
  <c r="BH629" i="1"/>
  <c r="BH625" i="1"/>
  <c r="BH631" i="1"/>
  <c r="BH627" i="1"/>
  <c r="BH624" i="1"/>
  <c r="BH630" i="1"/>
  <c r="BH634" i="1"/>
  <c r="BH623" i="1"/>
  <c r="BH621" i="1"/>
  <c r="BH620" i="1"/>
  <c r="BH622" i="1"/>
  <c r="BH610" i="1"/>
  <c r="BH609" i="1"/>
  <c r="BH615" i="1"/>
  <c r="BH616" i="1"/>
  <c r="BH612" i="1"/>
  <c r="BH613" i="1"/>
  <c r="BH614" i="1"/>
  <c r="BH611" i="1"/>
  <c r="BH619" i="1"/>
  <c r="BH617" i="1"/>
  <c r="BH618" i="1"/>
  <c r="BH607" i="1"/>
  <c r="BH601" i="1"/>
  <c r="BH602" i="1"/>
  <c r="BH603" i="1"/>
  <c r="BH605" i="1"/>
  <c r="BH608" i="1"/>
  <c r="BH606" i="1"/>
  <c r="BH604" i="1"/>
  <c r="BH600" i="1"/>
  <c r="BH597" i="1"/>
  <c r="BH599" i="1"/>
  <c r="BH598" i="1"/>
  <c r="BH595" i="1"/>
  <c r="BH596" i="1"/>
  <c r="BH593" i="1"/>
  <c r="BH594" i="1"/>
  <c r="BH592" i="1"/>
  <c r="BH591" i="1"/>
  <c r="BH590" i="1"/>
  <c r="BH587" i="1"/>
  <c r="BH589" i="1"/>
  <c r="BH588" i="1"/>
  <c r="BH583" i="1"/>
  <c r="BH581" i="1"/>
  <c r="BH582" i="1"/>
  <c r="BH584" i="1"/>
  <c r="BH586" i="1"/>
  <c r="BH585" i="1"/>
  <c r="BH574" i="1"/>
  <c r="BH580" i="1"/>
  <c r="BH575" i="1"/>
  <c r="BH577" i="1"/>
  <c r="BH576" i="1"/>
  <c r="BH578" i="1"/>
  <c r="BH579" i="1"/>
  <c r="BH573" i="1"/>
  <c r="BH572" i="1"/>
  <c r="BH570" i="1"/>
  <c r="BH571" i="1"/>
  <c r="BH566" i="1"/>
  <c r="BH565" i="1"/>
  <c r="BH563" i="1"/>
  <c r="BH564" i="1"/>
  <c r="BH567" i="1"/>
  <c r="BH562" i="1"/>
  <c r="BH568" i="1"/>
  <c r="BH569" i="1"/>
  <c r="BH559" i="1"/>
  <c r="BH560" i="1"/>
  <c r="BH561" i="1"/>
  <c r="BH554" i="1"/>
  <c r="BH557" i="1"/>
  <c r="BH553" i="1"/>
  <c r="BH555" i="1"/>
  <c r="BH556" i="1"/>
  <c r="BH558" i="1"/>
  <c r="BH551" i="1"/>
  <c r="BH552" i="1"/>
  <c r="BH550" i="1"/>
  <c r="BH547" i="1"/>
  <c r="BH549" i="1"/>
  <c r="BH548" i="1"/>
  <c r="BH546" i="1"/>
  <c r="BH542" i="1"/>
  <c r="BH545" i="1"/>
  <c r="BH543" i="1"/>
  <c r="BH544" i="1"/>
  <c r="BH539" i="1"/>
  <c r="BH536" i="1"/>
  <c r="BH541" i="1"/>
  <c r="BH540" i="1"/>
  <c r="BH538" i="1"/>
  <c r="BH537" i="1"/>
  <c r="BH535" i="1"/>
  <c r="BH534" i="1"/>
  <c r="BH531" i="1"/>
  <c r="BH532" i="1"/>
  <c r="BH533" i="1"/>
  <c r="BH530" i="1"/>
  <c r="BH528" i="1"/>
  <c r="BH529" i="1"/>
  <c r="BH526" i="1"/>
  <c r="BH524" i="1"/>
  <c r="BH527" i="1"/>
  <c r="BH525" i="1"/>
  <c r="BH521" i="1"/>
  <c r="BH520" i="1"/>
  <c r="BH522" i="1"/>
  <c r="BH519" i="1"/>
  <c r="BH523" i="1"/>
  <c r="BH518" i="1"/>
  <c r="BH514" i="1"/>
  <c r="BH515" i="1"/>
  <c r="BH513" i="1"/>
  <c r="BH512" i="1"/>
  <c r="BH517" i="1"/>
  <c r="BH511" i="1"/>
  <c r="BH516" i="1"/>
  <c r="BH510" i="1"/>
  <c r="BH508" i="1"/>
  <c r="BH506" i="1"/>
  <c r="BH504" i="1"/>
  <c r="BH505" i="1"/>
  <c r="BH507" i="1"/>
  <c r="BH503" i="1"/>
  <c r="BH509" i="1"/>
  <c r="BH500" i="1"/>
  <c r="BH501" i="1"/>
  <c r="BH502" i="1"/>
  <c r="BH499" i="1"/>
  <c r="BH498" i="1"/>
  <c r="BH497" i="1"/>
  <c r="BH494" i="1"/>
  <c r="BH495" i="1"/>
  <c r="BH496" i="1"/>
  <c r="BH490" i="1"/>
  <c r="BH491" i="1"/>
  <c r="BH493" i="1"/>
  <c r="BH492" i="1"/>
  <c r="BH488" i="1"/>
  <c r="BH489" i="1"/>
  <c r="BH487" i="1"/>
  <c r="BH486" i="1"/>
  <c r="BH481" i="1"/>
  <c r="BH480" i="1"/>
  <c r="BH476" i="1"/>
  <c r="BH482" i="1"/>
  <c r="BH478" i="1"/>
  <c r="BH483" i="1"/>
  <c r="BH477" i="1"/>
  <c r="BH485" i="1"/>
  <c r="BH479" i="1"/>
  <c r="BH484" i="1"/>
  <c r="BH475" i="1"/>
  <c r="BH474" i="1"/>
  <c r="BH471" i="1"/>
  <c r="BH472" i="1"/>
  <c r="BH473" i="1"/>
  <c r="BH470" i="1"/>
  <c r="BH469" i="1"/>
  <c r="BH468" i="1"/>
  <c r="BH467" i="1"/>
  <c r="BH465" i="1"/>
  <c r="BH466" i="1"/>
  <c r="BH464" i="1"/>
  <c r="BH463" i="1"/>
  <c r="BH462" i="1"/>
  <c r="BH460" i="1"/>
  <c r="BH461" i="1"/>
  <c r="BH459" i="1"/>
  <c r="BH458" i="1"/>
  <c r="BH457" i="1"/>
  <c r="BH455" i="1"/>
  <c r="BH454" i="1"/>
  <c r="BH456" i="1"/>
  <c r="BH453" i="1"/>
  <c r="BH451" i="1"/>
  <c r="BH452" i="1"/>
  <c r="BH448" i="1"/>
  <c r="BH449" i="1"/>
  <c r="BH450" i="1"/>
  <c r="BH445" i="1"/>
  <c r="BH443" i="1"/>
  <c r="BH447" i="1"/>
  <c r="BH444" i="1"/>
  <c r="BH446" i="1"/>
  <c r="BH442" i="1"/>
  <c r="BH440" i="1"/>
  <c r="BH441" i="1"/>
  <c r="BH439" i="1"/>
  <c r="BH438" i="1"/>
  <c r="BH437" i="1"/>
  <c r="BH433" i="1"/>
  <c r="BH436" i="1"/>
  <c r="BH434" i="1"/>
  <c r="BH427" i="1"/>
  <c r="BH431" i="1"/>
  <c r="BH428" i="1"/>
  <c r="BH429" i="1"/>
  <c r="BH432" i="1"/>
  <c r="BH430" i="1"/>
  <c r="BH435" i="1"/>
  <c r="BH426" i="1"/>
  <c r="BH425" i="1"/>
  <c r="BH424" i="1"/>
  <c r="BH423" i="1"/>
  <c r="BH418" i="1"/>
  <c r="BH420" i="1"/>
  <c r="BH422" i="1"/>
  <c r="BH419" i="1"/>
  <c r="BH421" i="1"/>
  <c r="BH417" i="1"/>
  <c r="BH415" i="1"/>
  <c r="BH414" i="1"/>
  <c r="BH413" i="1"/>
  <c r="BH416" i="1"/>
  <c r="BH408" i="1"/>
  <c r="BH406" i="1"/>
  <c r="BH407" i="1"/>
  <c r="BH404" i="1"/>
  <c r="BH409" i="1"/>
  <c r="BH411" i="1"/>
  <c r="BH410" i="1"/>
  <c r="BH412" i="1"/>
  <c r="BH405" i="1"/>
  <c r="BH403" i="1"/>
  <c r="BH402" i="1"/>
  <c r="BH400" i="1"/>
  <c r="BH401" i="1"/>
  <c r="BH396" i="1"/>
  <c r="BH394" i="1"/>
  <c r="BH397" i="1"/>
  <c r="BH393" i="1"/>
  <c r="BH395" i="1"/>
  <c r="BH398" i="1"/>
  <c r="BH399" i="1"/>
  <c r="BH391" i="1"/>
  <c r="BH386" i="1"/>
  <c r="BH389" i="1"/>
  <c r="BH387" i="1"/>
  <c r="BH390" i="1"/>
  <c r="BH392" i="1"/>
  <c r="BH388" i="1"/>
  <c r="BH384" i="1"/>
  <c r="BH385" i="1"/>
  <c r="BH381" i="1"/>
  <c r="BH383" i="1"/>
  <c r="BH382" i="1"/>
  <c r="BH380" i="1"/>
  <c r="BH379" i="1"/>
  <c r="BH378" i="1"/>
  <c r="BH377" i="1"/>
  <c r="BH376" i="1"/>
  <c r="BH375" i="1"/>
  <c r="BH373" i="1"/>
  <c r="BH374" i="1"/>
  <c r="BH372" i="1"/>
  <c r="BH371" i="1"/>
  <c r="BH368" i="1"/>
  <c r="BH369" i="1"/>
  <c r="BH370" i="1"/>
  <c r="BH367" i="1"/>
  <c r="BH366" i="1"/>
  <c r="BH364" i="1"/>
  <c r="BH363" i="1"/>
  <c r="BH365" i="1"/>
  <c r="BH360" i="1"/>
  <c r="BH359" i="1"/>
  <c r="BH362" i="1"/>
  <c r="BH361" i="1"/>
  <c r="BH353" i="1"/>
  <c r="BH354" i="1"/>
  <c r="BH358" i="1"/>
  <c r="BH355" i="1"/>
  <c r="BH357" i="1"/>
  <c r="BH356" i="1"/>
  <c r="BH351" i="1"/>
  <c r="BH352" i="1"/>
  <c r="BH350" i="1"/>
  <c r="BH349" i="1"/>
  <c r="BH346" i="1"/>
  <c r="BH345" i="1"/>
  <c r="BH348" i="1"/>
  <c r="BH347" i="1"/>
  <c r="BH342" i="1"/>
  <c r="BH341" i="1"/>
  <c r="BH343" i="1"/>
  <c r="BH344" i="1"/>
  <c r="BH338" i="1"/>
  <c r="BH337" i="1"/>
  <c r="BH340" i="1"/>
  <c r="BH339" i="1"/>
  <c r="BH336" i="1"/>
  <c r="BH333" i="1"/>
  <c r="BH332" i="1"/>
  <c r="BH334" i="1"/>
  <c r="BH335" i="1"/>
  <c r="BH329" i="1"/>
  <c r="BH331" i="1"/>
  <c r="BH330" i="1"/>
  <c r="BH328" i="1"/>
  <c r="BH326" i="1"/>
  <c r="BH324" i="1"/>
  <c r="BH327" i="1"/>
  <c r="BH325" i="1"/>
  <c r="BH318" i="1"/>
  <c r="BH322" i="1"/>
  <c r="BH323" i="1"/>
  <c r="BH320" i="1"/>
  <c r="BH319" i="1"/>
  <c r="BH321" i="1"/>
  <c r="BH316" i="1"/>
  <c r="BH317" i="1"/>
  <c r="BH315" i="1"/>
  <c r="BH313" i="1"/>
  <c r="BH314" i="1"/>
  <c r="BH312" i="1"/>
  <c r="BH311" i="1"/>
  <c r="BH310" i="1"/>
  <c r="BH309" i="1"/>
  <c r="BH308" i="1"/>
  <c r="BH307" i="1"/>
  <c r="BH302" i="1"/>
  <c r="BH305" i="1"/>
  <c r="BH304" i="1"/>
  <c r="BH306" i="1"/>
  <c r="BH303" i="1"/>
  <c r="BH298" i="1"/>
  <c r="BH296" i="1"/>
  <c r="BH300" i="1"/>
  <c r="BH295" i="1"/>
  <c r="BH297" i="1"/>
  <c r="BH299" i="1"/>
  <c r="BH301" i="1"/>
  <c r="BH294" i="1"/>
  <c r="BH293" i="1"/>
  <c r="BH292" i="1"/>
  <c r="BH291" i="1"/>
  <c r="BH290" i="1"/>
  <c r="BH289" i="1"/>
  <c r="BH288" i="1"/>
  <c r="BH287" i="1"/>
  <c r="BH286" i="1"/>
  <c r="BH285" i="1"/>
  <c r="BH282" i="1"/>
  <c r="BH283" i="1"/>
  <c r="BH284" i="1"/>
  <c r="BH281" i="1"/>
  <c r="BH280" i="1"/>
  <c r="BH279" i="1"/>
  <c r="BH278" i="1"/>
  <c r="BH277" i="1"/>
  <c r="BH275" i="1"/>
  <c r="BH273" i="1"/>
  <c r="BH272" i="1"/>
  <c r="BH274" i="1"/>
  <c r="BH276" i="1"/>
  <c r="BH271" i="1"/>
  <c r="BH270" i="1"/>
  <c r="BH269" i="1"/>
  <c r="BH268" i="1"/>
  <c r="BH267" i="1"/>
  <c r="BH266" i="1"/>
  <c r="BH264" i="1"/>
  <c r="BH265" i="1"/>
  <c r="BH261" i="1"/>
  <c r="BH263" i="1"/>
  <c r="BH260" i="1"/>
  <c r="BH262" i="1"/>
  <c r="BH258" i="1"/>
  <c r="BH259" i="1"/>
  <c r="BH256" i="1"/>
  <c r="BH257" i="1"/>
  <c r="BH255" i="1"/>
  <c r="BH252" i="1"/>
  <c r="BH254" i="1"/>
  <c r="BH253" i="1"/>
  <c r="BH251" i="1"/>
  <c r="BH249" i="1"/>
  <c r="BH250" i="1"/>
  <c r="BH248" i="1"/>
  <c r="BH246" i="1"/>
  <c r="BH247" i="1"/>
  <c r="BH244" i="1"/>
  <c r="BH245" i="1"/>
  <c r="BH239" i="1"/>
  <c r="BH242" i="1"/>
  <c r="BH243" i="1"/>
  <c r="BH240" i="1"/>
  <c r="BH241" i="1"/>
  <c r="BH238" i="1"/>
  <c r="BH237" i="1"/>
  <c r="BH236" i="1"/>
  <c r="BH235" i="1"/>
  <c r="BH234" i="1"/>
  <c r="BH232" i="1"/>
  <c r="BH231" i="1"/>
  <c r="BH233" i="1"/>
  <c r="BH230" i="1"/>
  <c r="BH229" i="1"/>
  <c r="BH228" i="1"/>
  <c r="BH227" i="1"/>
  <c r="BH226" i="1"/>
  <c r="BH222" i="1"/>
  <c r="BH225" i="1"/>
  <c r="BH224" i="1"/>
  <c r="BH221" i="1"/>
  <c r="BH223" i="1"/>
  <c r="BH216" i="1"/>
  <c r="BH214" i="1"/>
  <c r="BH217" i="1"/>
  <c r="BH219" i="1"/>
  <c r="BH220" i="1"/>
  <c r="BH215" i="1"/>
  <c r="BH218" i="1"/>
  <c r="BH213" i="1"/>
  <c r="BH212" i="1"/>
  <c r="BH211" i="1"/>
  <c r="BH206" i="1"/>
  <c r="BH209" i="1"/>
  <c r="BH203" i="1"/>
  <c r="BH210" i="1"/>
  <c r="BH208" i="1"/>
  <c r="BH207" i="1"/>
  <c r="BH205" i="1"/>
  <c r="BH204" i="1"/>
  <c r="BH202" i="1"/>
  <c r="BH201" i="1"/>
  <c r="BH200" i="1"/>
  <c r="BH197" i="1"/>
  <c r="BH198" i="1"/>
  <c r="BH199" i="1"/>
  <c r="BH196" i="1"/>
  <c r="BH195" i="1"/>
  <c r="BH194" i="1"/>
  <c r="BH193" i="1"/>
  <c r="BH191" i="1"/>
  <c r="BH192" i="1"/>
  <c r="BH190" i="1"/>
  <c r="BH189" i="1"/>
  <c r="BH188" i="1"/>
  <c r="BH186" i="1"/>
  <c r="BH187" i="1"/>
  <c r="BH184" i="1"/>
  <c r="BH185" i="1"/>
  <c r="BH181" i="1"/>
  <c r="BH183" i="1"/>
  <c r="BH182" i="1"/>
  <c r="BH179" i="1"/>
  <c r="BH178" i="1"/>
  <c r="BH177" i="1"/>
  <c r="BH180" i="1"/>
  <c r="BH176" i="1"/>
  <c r="BH174" i="1"/>
  <c r="BH172" i="1"/>
  <c r="BH171" i="1"/>
  <c r="BH169" i="1"/>
  <c r="BH175" i="1"/>
  <c r="BH173" i="1"/>
  <c r="BH168" i="1"/>
  <c r="BH170" i="1"/>
  <c r="BH167" i="1"/>
  <c r="BH166" i="1"/>
  <c r="BH165" i="1"/>
  <c r="BH159" i="1"/>
  <c r="BH164" i="1"/>
  <c r="BH163" i="1"/>
  <c r="BH160" i="1"/>
  <c r="BH161" i="1"/>
  <c r="BH162" i="1"/>
  <c r="BH157" i="1"/>
  <c r="BH156" i="1"/>
  <c r="BH154" i="1"/>
  <c r="BH158" i="1"/>
  <c r="BH155" i="1"/>
  <c r="BH153" i="1"/>
  <c r="BH152" i="1"/>
  <c r="BH151" i="1"/>
  <c r="BH148" i="1"/>
  <c r="BH150" i="1"/>
  <c r="BH149" i="1"/>
  <c r="BH147" i="1"/>
  <c r="BH144" i="1"/>
  <c r="BH146" i="1"/>
  <c r="BH145" i="1"/>
  <c r="BH143" i="1"/>
  <c r="BH142" i="1"/>
  <c r="BH140" i="1"/>
  <c r="BH138" i="1"/>
  <c r="BH137" i="1"/>
  <c r="BH141" i="1"/>
  <c r="BH139" i="1"/>
  <c r="BH134" i="1"/>
  <c r="BH135" i="1"/>
  <c r="BH133" i="1"/>
  <c r="BH132" i="1"/>
  <c r="BH136" i="1"/>
  <c r="BH130" i="1"/>
  <c r="BH131" i="1"/>
  <c r="BH128" i="1"/>
  <c r="BH127" i="1"/>
  <c r="BH126" i="1"/>
  <c r="BH129" i="1"/>
  <c r="BH125" i="1"/>
  <c r="BH124" i="1"/>
  <c r="BH123" i="1"/>
  <c r="BH120" i="1"/>
  <c r="BH122" i="1"/>
  <c r="BH121" i="1"/>
  <c r="BH119" i="1"/>
  <c r="BH118" i="1"/>
  <c r="BH117" i="1"/>
  <c r="BH115" i="1"/>
  <c r="BH116" i="1"/>
  <c r="BH114" i="1"/>
  <c r="BH110" i="1"/>
  <c r="BH112" i="1"/>
  <c r="BH111" i="1"/>
  <c r="BH113" i="1"/>
  <c r="BH109" i="1"/>
  <c r="BH108" i="1"/>
  <c r="BH107" i="1"/>
  <c r="BH105" i="1"/>
  <c r="BH106" i="1"/>
  <c r="BH104" i="1"/>
  <c r="BH103" i="1"/>
  <c r="BH102" i="1"/>
  <c r="BH97" i="1"/>
  <c r="BH100" i="1"/>
  <c r="BH98" i="1"/>
  <c r="BH101" i="1"/>
  <c r="BH99" i="1"/>
  <c r="BH96" i="1"/>
  <c r="BH94" i="1"/>
  <c r="BH89" i="1"/>
  <c r="BH91" i="1"/>
  <c r="BH95" i="1"/>
  <c r="BH93" i="1"/>
  <c r="BH92" i="1"/>
  <c r="BH90" i="1"/>
  <c r="BH88" i="1"/>
  <c r="BH87" i="1"/>
  <c r="BH84" i="1"/>
  <c r="BH86" i="1"/>
  <c r="BH85" i="1"/>
  <c r="BH83" i="1"/>
  <c r="BH80" i="1"/>
  <c r="BH82" i="1"/>
  <c r="BH81" i="1"/>
  <c r="BH79" i="1"/>
  <c r="BH77" i="1"/>
  <c r="BH74" i="1"/>
  <c r="BH78" i="1"/>
  <c r="BH75" i="1"/>
  <c r="BH76" i="1"/>
  <c r="BH72" i="1"/>
  <c r="BH71" i="1"/>
  <c r="BH68" i="1"/>
  <c r="BH69" i="1"/>
  <c r="BH73" i="1"/>
  <c r="BH70" i="1"/>
  <c r="BH66" i="1"/>
  <c r="BH63" i="1"/>
  <c r="BH64" i="1"/>
  <c r="BH67" i="1"/>
  <c r="BH65" i="1"/>
  <c r="BH58" i="1"/>
  <c r="BH59" i="1"/>
  <c r="BH62" i="1"/>
  <c r="BH61" i="1"/>
  <c r="BH57" i="1"/>
  <c r="BH60" i="1"/>
  <c r="BH56" i="1"/>
  <c r="BH55" i="1"/>
  <c r="BH50" i="1"/>
  <c r="BH54" i="1"/>
  <c r="BH49" i="1"/>
  <c r="BH51" i="1"/>
  <c r="BH52" i="1"/>
  <c r="BH48" i="1"/>
  <c r="BH53" i="1"/>
  <c r="BH47" i="1"/>
  <c r="BH42" i="1"/>
  <c r="BH43" i="1"/>
  <c r="BH45" i="1"/>
  <c r="BH44" i="1"/>
  <c r="BH46" i="1"/>
  <c r="BH41" i="1"/>
  <c r="BH34" i="1"/>
  <c r="BH37" i="1"/>
  <c r="BH36" i="1"/>
  <c r="BH33" i="1"/>
  <c r="BH39" i="1"/>
  <c r="BH35" i="1"/>
  <c r="BH38" i="1"/>
  <c r="BH40" i="1"/>
  <c r="BH32" i="1"/>
  <c r="BH31" i="1"/>
  <c r="BH28" i="1"/>
  <c r="BH26" i="1"/>
  <c r="BH29" i="1"/>
  <c r="BH30" i="1"/>
  <c r="BH27" i="1"/>
  <c r="BH25" i="1"/>
  <c r="BH24" i="1"/>
  <c r="BH23" i="1"/>
  <c r="BH22" i="1"/>
  <c r="BH21" i="1"/>
  <c r="BH18" i="1"/>
  <c r="BH17" i="1"/>
  <c r="BH19" i="1"/>
  <c r="BH20" i="1"/>
  <c r="BH15" i="1"/>
  <c r="BH16" i="1"/>
  <c r="BH11" i="1"/>
  <c r="BH10" i="1"/>
  <c r="BH9" i="1"/>
  <c r="BH14" i="1"/>
  <c r="BH8" i="1"/>
  <c r="BH7" i="1"/>
  <c r="BH13" i="1"/>
  <c r="BH12" i="1"/>
  <c r="BH4" i="1"/>
  <c r="BH2" i="1"/>
  <c r="BH3" i="1"/>
  <c r="BH6" i="1"/>
  <c r="BH5" i="1"/>
  <c r="A13" i="2" l="1"/>
  <c r="A60" i="2"/>
  <c r="B66" i="2"/>
  <c r="B58" i="2"/>
  <c r="R1" i="2"/>
  <c r="B12" i="2"/>
  <c r="E12" i="2" s="1"/>
  <c r="B9" i="2"/>
  <c r="B61" i="2"/>
  <c r="B62" i="2"/>
  <c r="B63" i="2"/>
  <c r="B64" i="2"/>
  <c r="B65" i="2"/>
  <c r="B60" i="2"/>
  <c r="B59" i="2"/>
  <c r="C66" i="2"/>
  <c r="C65" i="2"/>
  <c r="C64" i="2"/>
  <c r="C63" i="2"/>
  <c r="C62" i="2"/>
  <c r="C61" i="2"/>
  <c r="C60" i="2"/>
  <c r="C59" i="2"/>
  <c r="B11" i="2"/>
  <c r="E11" i="2" s="1"/>
  <c r="B10" i="2"/>
  <c r="C11" i="2"/>
  <c r="C12" i="2"/>
  <c r="C13" i="2"/>
  <c r="C14" i="2"/>
  <c r="C15" i="2"/>
  <c r="C16" i="2"/>
  <c r="C17" i="2"/>
  <c r="C10" i="2"/>
  <c r="B13" i="2"/>
  <c r="B14" i="2"/>
  <c r="B15" i="2"/>
  <c r="B16" i="2"/>
  <c r="B17" i="2"/>
  <c r="AD1" i="3"/>
  <c r="BK1" i="1"/>
  <c r="G69" i="2"/>
  <c r="G20" i="2"/>
  <c r="E59" i="2" l="1"/>
  <c r="E10" i="2"/>
  <c r="L59" i="2"/>
  <c r="E58" i="2"/>
  <c r="F11" i="2"/>
  <c r="H11" i="2"/>
  <c r="M11" i="2"/>
  <c r="H10" i="2"/>
  <c r="J12" i="2"/>
  <c r="M12" i="2"/>
  <c r="M10" i="2"/>
  <c r="E9" i="2"/>
  <c r="I10" i="2"/>
  <c r="I11" i="2"/>
  <c r="L12" i="2"/>
  <c r="N12" i="2"/>
  <c r="G12" i="2"/>
  <c r="H59" i="2"/>
  <c r="K59" i="2"/>
  <c r="H12" i="2"/>
  <c r="K12" i="2"/>
  <c r="I80" i="2"/>
  <c r="N59" i="2"/>
  <c r="F59" i="2"/>
  <c r="K11" i="2"/>
  <c r="K10" i="2"/>
  <c r="N10" i="2"/>
  <c r="M59" i="2"/>
  <c r="G11" i="2"/>
  <c r="J10" i="2"/>
  <c r="I59" i="2"/>
  <c r="F10" i="2"/>
  <c r="J59" i="2"/>
  <c r="G10" i="2"/>
  <c r="J11" i="2"/>
  <c r="L11" i="2"/>
  <c r="G59" i="2"/>
  <c r="L10" i="2"/>
  <c r="F12" i="2"/>
  <c r="I12" i="2"/>
  <c r="N11" i="2"/>
  <c r="M60" i="2"/>
  <c r="I60" i="2"/>
  <c r="E60" i="2"/>
  <c r="A61" i="2"/>
  <c r="G60" i="2"/>
  <c r="L60" i="2"/>
  <c r="H60" i="2"/>
  <c r="K60" i="2"/>
  <c r="N60" i="2"/>
  <c r="J60" i="2"/>
  <c r="F60" i="2"/>
  <c r="L13" i="2"/>
  <c r="H13" i="2"/>
  <c r="N13" i="2"/>
  <c r="J13" i="2"/>
  <c r="F13" i="2"/>
  <c r="A14" i="2"/>
  <c r="K13" i="2"/>
  <c r="G13" i="2"/>
  <c r="M13" i="2"/>
  <c r="I13" i="2"/>
  <c r="E13" i="2"/>
  <c r="F53" i="2"/>
  <c r="H51" i="2"/>
  <c r="J49" i="2"/>
  <c r="J53" i="2"/>
  <c r="G4" i="2"/>
  <c r="K52" i="2"/>
  <c r="M50" i="2"/>
  <c r="L51" i="2"/>
  <c r="N49" i="2"/>
  <c r="I4" i="2"/>
  <c r="N53" i="2"/>
  <c r="G52" i="2"/>
  <c r="I50" i="2"/>
  <c r="F49" i="2"/>
  <c r="G48" i="2"/>
  <c r="H47" i="2"/>
  <c r="N45" i="2"/>
  <c r="F45" i="2"/>
  <c r="G44" i="2"/>
  <c r="H43" i="2"/>
  <c r="N41" i="2"/>
  <c r="F41" i="2"/>
  <c r="G40" i="2"/>
  <c r="H39" i="2"/>
  <c r="N37" i="2"/>
  <c r="F37" i="2"/>
  <c r="G36" i="2"/>
  <c r="H35" i="2"/>
  <c r="I34" i="2"/>
  <c r="J33" i="2"/>
  <c r="J32" i="2"/>
  <c r="N31" i="2"/>
  <c r="L30" i="2"/>
  <c r="F26" i="2"/>
  <c r="K74" i="2"/>
  <c r="N126" i="2"/>
  <c r="I123" i="2"/>
  <c r="M119" i="2"/>
  <c r="H116" i="2"/>
  <c r="L112" i="2"/>
  <c r="J103" i="2"/>
  <c r="H89" i="2"/>
  <c r="F75" i="2"/>
  <c r="L4" i="2"/>
  <c r="N4" i="2"/>
  <c r="M53" i="2"/>
  <c r="I53" i="2"/>
  <c r="N52" i="2"/>
  <c r="J52" i="2"/>
  <c r="F52" i="2"/>
  <c r="K51" i="2"/>
  <c r="G51" i="2"/>
  <c r="L50" i="2"/>
  <c r="H50" i="2"/>
  <c r="M49" i="2"/>
  <c r="I49" i="2"/>
  <c r="N48" i="2"/>
  <c r="J48" i="2"/>
  <c r="F48" i="2"/>
  <c r="K47" i="2"/>
  <c r="G47" i="2"/>
  <c r="L46" i="2"/>
  <c r="H46" i="2"/>
  <c r="M45" i="2"/>
  <c r="I45" i="2"/>
  <c r="N44" i="2"/>
  <c r="J44" i="2"/>
  <c r="F44" i="2"/>
  <c r="K43" i="2"/>
  <c r="G43" i="2"/>
  <c r="L42" i="2"/>
  <c r="H42" i="2"/>
  <c r="M41" i="2"/>
  <c r="I41" i="2"/>
  <c r="N40" i="2"/>
  <c r="J40" i="2"/>
  <c r="F40" i="2"/>
  <c r="K39" i="2"/>
  <c r="G39" i="2"/>
  <c r="L38" i="2"/>
  <c r="H38" i="2"/>
  <c r="M37" i="2"/>
  <c r="I37" i="2"/>
  <c r="N36" i="2"/>
  <c r="J36" i="2"/>
  <c r="F36" i="2"/>
  <c r="K35" i="2"/>
  <c r="G35" i="2"/>
  <c r="L34" i="2"/>
  <c r="H34" i="2"/>
  <c r="M33" i="2"/>
  <c r="I33" i="2"/>
  <c r="N32" i="2"/>
  <c r="I32" i="2"/>
  <c r="M31" i="2"/>
  <c r="G31" i="2"/>
  <c r="K30" i="2"/>
  <c r="G29" i="2"/>
  <c r="I27" i="2"/>
  <c r="K25" i="2"/>
  <c r="G74" i="2"/>
  <c r="H128" i="2"/>
  <c r="J126" i="2"/>
  <c r="L124" i="2"/>
  <c r="N122" i="2"/>
  <c r="G121" i="2"/>
  <c r="I119" i="2"/>
  <c r="K117" i="2"/>
  <c r="M115" i="2"/>
  <c r="F114" i="2"/>
  <c r="H112" i="2"/>
  <c r="M108" i="2"/>
  <c r="L101" i="2"/>
  <c r="K94" i="2"/>
  <c r="J87" i="2"/>
  <c r="N58" i="2"/>
  <c r="J58" i="2"/>
  <c r="M9" i="2"/>
  <c r="I9" i="2"/>
  <c r="G75" i="2"/>
  <c r="K75" i="2"/>
  <c r="F76" i="2"/>
  <c r="J76" i="2"/>
  <c r="N76" i="2"/>
  <c r="I77" i="2"/>
  <c r="M77" i="2"/>
  <c r="H78" i="2"/>
  <c r="L78" i="2"/>
  <c r="G79" i="2"/>
  <c r="K79" i="2"/>
  <c r="F80" i="2"/>
  <c r="J80" i="2"/>
  <c r="N80" i="2"/>
  <c r="I81" i="2"/>
  <c r="M81" i="2"/>
  <c r="H82" i="2"/>
  <c r="L82" i="2"/>
  <c r="G83" i="2"/>
  <c r="K83" i="2"/>
  <c r="F84" i="2"/>
  <c r="J84" i="2"/>
  <c r="N84" i="2"/>
  <c r="I85" i="2"/>
  <c r="M85" i="2"/>
  <c r="H86" i="2"/>
  <c r="L86" i="2"/>
  <c r="G87" i="2"/>
  <c r="K87" i="2"/>
  <c r="F88" i="2"/>
  <c r="J88" i="2"/>
  <c r="N88" i="2"/>
  <c r="I89" i="2"/>
  <c r="M89" i="2"/>
  <c r="H90" i="2"/>
  <c r="L90" i="2"/>
  <c r="G91" i="2"/>
  <c r="K91" i="2"/>
  <c r="F92" i="2"/>
  <c r="J92" i="2"/>
  <c r="N92" i="2"/>
  <c r="I93" i="2"/>
  <c r="M93" i="2"/>
  <c r="H94" i="2"/>
  <c r="L94" i="2"/>
  <c r="G95" i="2"/>
  <c r="K95" i="2"/>
  <c r="F96" i="2"/>
  <c r="J96" i="2"/>
  <c r="N96" i="2"/>
  <c r="I97" i="2"/>
  <c r="M97" i="2"/>
  <c r="H98" i="2"/>
  <c r="L98" i="2"/>
  <c r="G99" i="2"/>
  <c r="K99" i="2"/>
  <c r="F100" i="2"/>
  <c r="J100" i="2"/>
  <c r="N100" i="2"/>
  <c r="I101" i="2"/>
  <c r="M101" i="2"/>
  <c r="H102" i="2"/>
  <c r="L102" i="2"/>
  <c r="G103" i="2"/>
  <c r="K103" i="2"/>
  <c r="F104" i="2"/>
  <c r="J104" i="2"/>
  <c r="N104" i="2"/>
  <c r="I105" i="2"/>
  <c r="M105" i="2"/>
  <c r="H106" i="2"/>
  <c r="L106" i="2"/>
  <c r="G107" i="2"/>
  <c r="K107" i="2"/>
  <c r="F108" i="2"/>
  <c r="J108" i="2"/>
  <c r="N108" i="2"/>
  <c r="I109" i="2"/>
  <c r="M109" i="2"/>
  <c r="H110" i="2"/>
  <c r="L110" i="2"/>
  <c r="M58" i="2"/>
  <c r="I58" i="2"/>
  <c r="L9" i="2"/>
  <c r="H9" i="2"/>
  <c r="H75" i="2"/>
  <c r="L75" i="2"/>
  <c r="G76" i="2"/>
  <c r="K76" i="2"/>
  <c r="F77" i="2"/>
  <c r="J77" i="2"/>
  <c r="N77" i="2"/>
  <c r="I78" i="2"/>
  <c r="M78" i="2"/>
  <c r="H79" i="2"/>
  <c r="L79" i="2"/>
  <c r="G80" i="2"/>
  <c r="K80" i="2"/>
  <c r="F81" i="2"/>
  <c r="J81" i="2"/>
  <c r="N81" i="2"/>
  <c r="I82" i="2"/>
  <c r="M82" i="2"/>
  <c r="H83" i="2"/>
  <c r="L83" i="2"/>
  <c r="G84" i="2"/>
  <c r="K84" i="2"/>
  <c r="F85" i="2"/>
  <c r="J85" i="2"/>
  <c r="N85" i="2"/>
  <c r="I86" i="2"/>
  <c r="M86" i="2"/>
  <c r="H87" i="2"/>
  <c r="L87" i="2"/>
  <c r="G88" i="2"/>
  <c r="K88" i="2"/>
  <c r="F89" i="2"/>
  <c r="J89" i="2"/>
  <c r="N89" i="2"/>
  <c r="I90" i="2"/>
  <c r="M90" i="2"/>
  <c r="H91" i="2"/>
  <c r="L91" i="2"/>
  <c r="G92" i="2"/>
  <c r="K92" i="2"/>
  <c r="F93" i="2"/>
  <c r="J93" i="2"/>
  <c r="N93" i="2"/>
  <c r="I94" i="2"/>
  <c r="M94" i="2"/>
  <c r="H95" i="2"/>
  <c r="L95" i="2"/>
  <c r="G96" i="2"/>
  <c r="K96" i="2"/>
  <c r="F97" i="2"/>
  <c r="J97" i="2"/>
  <c r="N97" i="2"/>
  <c r="I98" i="2"/>
  <c r="M98" i="2"/>
  <c r="H99" i="2"/>
  <c r="L99" i="2"/>
  <c r="G100" i="2"/>
  <c r="K100" i="2"/>
  <c r="F101" i="2"/>
  <c r="J101" i="2"/>
  <c r="N101" i="2"/>
  <c r="I102" i="2"/>
  <c r="M102" i="2"/>
  <c r="H103" i="2"/>
  <c r="L103" i="2"/>
  <c r="G104" i="2"/>
  <c r="K104" i="2"/>
  <c r="F105" i="2"/>
  <c r="J105" i="2"/>
  <c r="N105" i="2"/>
  <c r="I106" i="2"/>
  <c r="M106" i="2"/>
  <c r="H107" i="2"/>
  <c r="L107" i="2"/>
  <c r="G108" i="2"/>
  <c r="K108" i="2"/>
  <c r="F109" i="2"/>
  <c r="J109" i="2"/>
  <c r="N109" i="2"/>
  <c r="I110" i="2"/>
  <c r="M110" i="2"/>
  <c r="L58" i="2"/>
  <c r="H58" i="2"/>
  <c r="K9" i="2"/>
  <c r="G9" i="2"/>
  <c r="I75" i="2"/>
  <c r="M75" i="2"/>
  <c r="H76" i="2"/>
  <c r="L76" i="2"/>
  <c r="G77" i="2"/>
  <c r="K77" i="2"/>
  <c r="F78" i="2"/>
  <c r="J78" i="2"/>
  <c r="N78" i="2"/>
  <c r="I79" i="2"/>
  <c r="M79" i="2"/>
  <c r="H80" i="2"/>
  <c r="L80" i="2"/>
  <c r="G81" i="2"/>
  <c r="K81" i="2"/>
  <c r="F82" i="2"/>
  <c r="J82" i="2"/>
  <c r="N82" i="2"/>
  <c r="I83" i="2"/>
  <c r="M83" i="2"/>
  <c r="H84" i="2"/>
  <c r="L84" i="2"/>
  <c r="G85" i="2"/>
  <c r="K85" i="2"/>
  <c r="F86" i="2"/>
  <c r="J86" i="2"/>
  <c r="N86" i="2"/>
  <c r="I87" i="2"/>
  <c r="M87" i="2"/>
  <c r="H88" i="2"/>
  <c r="L88" i="2"/>
  <c r="G89" i="2"/>
  <c r="K89" i="2"/>
  <c r="F90" i="2"/>
  <c r="J90" i="2"/>
  <c r="N90" i="2"/>
  <c r="I91" i="2"/>
  <c r="M91" i="2"/>
  <c r="H92" i="2"/>
  <c r="L92" i="2"/>
  <c r="G93" i="2"/>
  <c r="K93" i="2"/>
  <c r="F94" i="2"/>
  <c r="J94" i="2"/>
  <c r="N94" i="2"/>
  <c r="I95" i="2"/>
  <c r="M95" i="2"/>
  <c r="H96" i="2"/>
  <c r="L96" i="2"/>
  <c r="G97" i="2"/>
  <c r="K97" i="2"/>
  <c r="F98" i="2"/>
  <c r="J98" i="2"/>
  <c r="N98" i="2"/>
  <c r="I99" i="2"/>
  <c r="M99" i="2"/>
  <c r="H100" i="2"/>
  <c r="L100" i="2"/>
  <c r="G101" i="2"/>
  <c r="K101" i="2"/>
  <c r="F102" i="2"/>
  <c r="J102" i="2"/>
  <c r="N102" i="2"/>
  <c r="I103" i="2"/>
  <c r="M103" i="2"/>
  <c r="H104" i="2"/>
  <c r="L104" i="2"/>
  <c r="G105" i="2"/>
  <c r="K105" i="2"/>
  <c r="F106" i="2"/>
  <c r="J106" i="2"/>
  <c r="N106" i="2"/>
  <c r="I107" i="2"/>
  <c r="M107" i="2"/>
  <c r="H108" i="2"/>
  <c r="L108" i="2"/>
  <c r="G109" i="2"/>
  <c r="K109" i="2"/>
  <c r="F110" i="2"/>
  <c r="J110" i="2"/>
  <c r="N110" i="2"/>
  <c r="K58" i="2"/>
  <c r="J75" i="2"/>
  <c r="H77" i="2"/>
  <c r="F79" i="2"/>
  <c r="M80" i="2"/>
  <c r="K82" i="2"/>
  <c r="I84" i="2"/>
  <c r="G86" i="2"/>
  <c r="N87" i="2"/>
  <c r="L89" i="2"/>
  <c r="J91" i="2"/>
  <c r="H93" i="2"/>
  <c r="F95" i="2"/>
  <c r="M96" i="2"/>
  <c r="K98" i="2"/>
  <c r="I100" i="2"/>
  <c r="G102" i="2"/>
  <c r="N103" i="2"/>
  <c r="L105" i="2"/>
  <c r="J107" i="2"/>
  <c r="H109" i="2"/>
  <c r="F111" i="2"/>
  <c r="J111" i="2"/>
  <c r="N111" i="2"/>
  <c r="I112" i="2"/>
  <c r="M112" i="2"/>
  <c r="H113" i="2"/>
  <c r="L113" i="2"/>
  <c r="G114" i="2"/>
  <c r="K114" i="2"/>
  <c r="F115" i="2"/>
  <c r="J115" i="2"/>
  <c r="N115" i="2"/>
  <c r="I116" i="2"/>
  <c r="M116" i="2"/>
  <c r="H117" i="2"/>
  <c r="L117" i="2"/>
  <c r="G118" i="2"/>
  <c r="K118" i="2"/>
  <c r="F119" i="2"/>
  <c r="J119" i="2"/>
  <c r="N119" i="2"/>
  <c r="I120" i="2"/>
  <c r="M120" i="2"/>
  <c r="H121" i="2"/>
  <c r="L121" i="2"/>
  <c r="G122" i="2"/>
  <c r="K122" i="2"/>
  <c r="F123" i="2"/>
  <c r="J123" i="2"/>
  <c r="N123" i="2"/>
  <c r="I124" i="2"/>
  <c r="M124" i="2"/>
  <c r="H125" i="2"/>
  <c r="L125" i="2"/>
  <c r="G126" i="2"/>
  <c r="K126" i="2"/>
  <c r="F127" i="2"/>
  <c r="J127" i="2"/>
  <c r="N127" i="2"/>
  <c r="I128" i="2"/>
  <c r="M128" i="2"/>
  <c r="H129" i="2"/>
  <c r="L129" i="2"/>
  <c r="H74" i="2"/>
  <c r="L74" i="2"/>
  <c r="H25" i="2"/>
  <c r="L25" i="2"/>
  <c r="G26" i="2"/>
  <c r="K26" i="2"/>
  <c r="F27" i="2"/>
  <c r="J27" i="2"/>
  <c r="N27" i="2"/>
  <c r="I28" i="2"/>
  <c r="M28" i="2"/>
  <c r="H29" i="2"/>
  <c r="L29" i="2"/>
  <c r="G30" i="2"/>
  <c r="G58" i="2"/>
  <c r="N9" i="2"/>
  <c r="N75" i="2"/>
  <c r="L77" i="2"/>
  <c r="J79" i="2"/>
  <c r="H81" i="2"/>
  <c r="F83" i="2"/>
  <c r="M84" i="2"/>
  <c r="K86" i="2"/>
  <c r="I88" i="2"/>
  <c r="G90" i="2"/>
  <c r="N91" i="2"/>
  <c r="L93" i="2"/>
  <c r="J95" i="2"/>
  <c r="H97" i="2"/>
  <c r="F99" i="2"/>
  <c r="M100" i="2"/>
  <c r="K102" i="2"/>
  <c r="I104" i="2"/>
  <c r="G106" i="2"/>
  <c r="N107" i="2"/>
  <c r="L109" i="2"/>
  <c r="G111" i="2"/>
  <c r="K111" i="2"/>
  <c r="F112" i="2"/>
  <c r="J112" i="2"/>
  <c r="N112" i="2"/>
  <c r="I113" i="2"/>
  <c r="M113" i="2"/>
  <c r="H114" i="2"/>
  <c r="L114" i="2"/>
  <c r="G115" i="2"/>
  <c r="K115" i="2"/>
  <c r="F116" i="2"/>
  <c r="J116" i="2"/>
  <c r="N116" i="2"/>
  <c r="I117" i="2"/>
  <c r="M117" i="2"/>
  <c r="H118" i="2"/>
  <c r="L118" i="2"/>
  <c r="G119" i="2"/>
  <c r="K119" i="2"/>
  <c r="F120" i="2"/>
  <c r="J120" i="2"/>
  <c r="N120" i="2"/>
  <c r="I121" i="2"/>
  <c r="M121" i="2"/>
  <c r="H122" i="2"/>
  <c r="L122" i="2"/>
  <c r="G123" i="2"/>
  <c r="K123" i="2"/>
  <c r="F124" i="2"/>
  <c r="J124" i="2"/>
  <c r="N124" i="2"/>
  <c r="I125" i="2"/>
  <c r="M125" i="2"/>
  <c r="H126" i="2"/>
  <c r="L126" i="2"/>
  <c r="G127" i="2"/>
  <c r="K127" i="2"/>
  <c r="F128" i="2"/>
  <c r="J128" i="2"/>
  <c r="N128" i="2"/>
  <c r="I129" i="2"/>
  <c r="M129" i="2"/>
  <c r="I74" i="2"/>
  <c r="M74" i="2"/>
  <c r="F58" i="2"/>
  <c r="I25" i="2"/>
  <c r="M25" i="2"/>
  <c r="H26" i="2"/>
  <c r="L26" i="2"/>
  <c r="G27" i="2"/>
  <c r="K27" i="2"/>
  <c r="F28" i="2"/>
  <c r="J28" i="2"/>
  <c r="N28" i="2"/>
  <c r="I29" i="2"/>
  <c r="M29" i="2"/>
  <c r="H30" i="2"/>
  <c r="J9" i="2"/>
  <c r="I76" i="2"/>
  <c r="G78" i="2"/>
  <c r="N79" i="2"/>
  <c r="L81" i="2"/>
  <c r="J83" i="2"/>
  <c r="H85" i="2"/>
  <c r="F87" i="2"/>
  <c r="M88" i="2"/>
  <c r="K90" i="2"/>
  <c r="I92" i="2"/>
  <c r="G94" i="2"/>
  <c r="N95" i="2"/>
  <c r="L97" i="2"/>
  <c r="J99" i="2"/>
  <c r="H101" i="2"/>
  <c r="F103" i="2"/>
  <c r="M104" i="2"/>
  <c r="K106" i="2"/>
  <c r="I108" i="2"/>
  <c r="G110" i="2"/>
  <c r="H111" i="2"/>
  <c r="L111" i="2"/>
  <c r="G112" i="2"/>
  <c r="K112" i="2"/>
  <c r="F113" i="2"/>
  <c r="J113" i="2"/>
  <c r="N113" i="2"/>
  <c r="I114" i="2"/>
  <c r="M114" i="2"/>
  <c r="H115" i="2"/>
  <c r="L115" i="2"/>
  <c r="G116" i="2"/>
  <c r="K116" i="2"/>
  <c r="F117" i="2"/>
  <c r="J117" i="2"/>
  <c r="N117" i="2"/>
  <c r="I118" i="2"/>
  <c r="M118" i="2"/>
  <c r="H119" i="2"/>
  <c r="L119" i="2"/>
  <c r="G120" i="2"/>
  <c r="K120" i="2"/>
  <c r="F121" i="2"/>
  <c r="J121" i="2"/>
  <c r="N121" i="2"/>
  <c r="I122" i="2"/>
  <c r="M122" i="2"/>
  <c r="H123" i="2"/>
  <c r="L123" i="2"/>
  <c r="G124" i="2"/>
  <c r="K124" i="2"/>
  <c r="F125" i="2"/>
  <c r="J125" i="2"/>
  <c r="N125" i="2"/>
  <c r="I126" i="2"/>
  <c r="M126" i="2"/>
  <c r="H127" i="2"/>
  <c r="L127" i="2"/>
  <c r="G128" i="2"/>
  <c r="K128" i="2"/>
  <c r="F129" i="2"/>
  <c r="J129" i="2"/>
  <c r="N129" i="2"/>
  <c r="J74" i="2"/>
  <c r="N74" i="2"/>
  <c r="F25" i="2"/>
  <c r="J25" i="2"/>
  <c r="N25" i="2"/>
  <c r="I26" i="2"/>
  <c r="M26" i="2"/>
  <c r="H27" i="2"/>
  <c r="L27" i="2"/>
  <c r="G28" i="2"/>
  <c r="K28" i="2"/>
  <c r="F29" i="2"/>
  <c r="J29" i="2"/>
  <c r="N29" i="2"/>
  <c r="I30" i="2"/>
  <c r="M30" i="2"/>
  <c r="H31" i="2"/>
  <c r="L31" i="2"/>
  <c r="G32" i="2"/>
  <c r="K32" i="2"/>
  <c r="F4" i="2"/>
  <c r="K4" i="2"/>
  <c r="M4" i="2"/>
  <c r="L53" i="2"/>
  <c r="H53" i="2"/>
  <c r="M52" i="2"/>
  <c r="I52" i="2"/>
  <c r="N51" i="2"/>
  <c r="J51" i="2"/>
  <c r="F51" i="2"/>
  <c r="K50" i="2"/>
  <c r="G50" i="2"/>
  <c r="L49" i="2"/>
  <c r="H49" i="2"/>
  <c r="M48" i="2"/>
  <c r="I48" i="2"/>
  <c r="N47" i="2"/>
  <c r="J47" i="2"/>
  <c r="F47" i="2"/>
  <c r="K46" i="2"/>
  <c r="G46" i="2"/>
  <c r="L45" i="2"/>
  <c r="H45" i="2"/>
  <c r="M44" i="2"/>
  <c r="I44" i="2"/>
  <c r="N43" i="2"/>
  <c r="J43" i="2"/>
  <c r="F43" i="2"/>
  <c r="K42" i="2"/>
  <c r="G42" i="2"/>
  <c r="L41" i="2"/>
  <c r="H41" i="2"/>
  <c r="M40" i="2"/>
  <c r="I40" i="2"/>
  <c r="N39" i="2"/>
  <c r="J39" i="2"/>
  <c r="F39" i="2"/>
  <c r="K38" i="2"/>
  <c r="G38" i="2"/>
  <c r="L37" i="2"/>
  <c r="H37" i="2"/>
  <c r="M36" i="2"/>
  <c r="I36" i="2"/>
  <c r="N35" i="2"/>
  <c r="J35" i="2"/>
  <c r="F35" i="2"/>
  <c r="K34" i="2"/>
  <c r="G34" i="2"/>
  <c r="L33" i="2"/>
  <c r="H33" i="2"/>
  <c r="M32" i="2"/>
  <c r="H32" i="2"/>
  <c r="K31" i="2"/>
  <c r="F31" i="2"/>
  <c r="J30" i="2"/>
  <c r="L28" i="2"/>
  <c r="N26" i="2"/>
  <c r="G25" i="2"/>
  <c r="K129" i="2"/>
  <c r="M127" i="2"/>
  <c r="F126" i="2"/>
  <c r="H124" i="2"/>
  <c r="J122" i="2"/>
  <c r="L120" i="2"/>
  <c r="N118" i="2"/>
  <c r="G117" i="2"/>
  <c r="I115" i="2"/>
  <c r="K113" i="2"/>
  <c r="M111" i="2"/>
  <c r="F107" i="2"/>
  <c r="N99" i="2"/>
  <c r="M92" i="2"/>
  <c r="L85" i="2"/>
  <c r="K78" i="2"/>
  <c r="K48" i="2"/>
  <c r="L47" i="2"/>
  <c r="M46" i="2"/>
  <c r="I46" i="2"/>
  <c r="J45" i="2"/>
  <c r="K44" i="2"/>
  <c r="L43" i="2"/>
  <c r="M42" i="2"/>
  <c r="I42" i="2"/>
  <c r="J41" i="2"/>
  <c r="K40" i="2"/>
  <c r="L39" i="2"/>
  <c r="M38" i="2"/>
  <c r="I38" i="2"/>
  <c r="J37" i="2"/>
  <c r="K36" i="2"/>
  <c r="L35" i="2"/>
  <c r="M34" i="2"/>
  <c r="N33" i="2"/>
  <c r="F33" i="2"/>
  <c r="I31" i="2"/>
  <c r="K29" i="2"/>
  <c r="M27" i="2"/>
  <c r="L128" i="2"/>
  <c r="G125" i="2"/>
  <c r="K121" i="2"/>
  <c r="F118" i="2"/>
  <c r="J114" i="2"/>
  <c r="K110" i="2"/>
  <c r="I96" i="2"/>
  <c r="G82" i="2"/>
  <c r="H4" i="2"/>
  <c r="J4" i="2"/>
  <c r="F9" i="2"/>
  <c r="K53" i="2"/>
  <c r="G53" i="2"/>
  <c r="L52" i="2"/>
  <c r="H52" i="2"/>
  <c r="M51" i="2"/>
  <c r="I51" i="2"/>
  <c r="N50" i="2"/>
  <c r="J50" i="2"/>
  <c r="F50" i="2"/>
  <c r="K49" i="2"/>
  <c r="G49" i="2"/>
  <c r="L48" i="2"/>
  <c r="H48" i="2"/>
  <c r="M47" i="2"/>
  <c r="I47" i="2"/>
  <c r="N46" i="2"/>
  <c r="J46" i="2"/>
  <c r="F46" i="2"/>
  <c r="K45" i="2"/>
  <c r="G45" i="2"/>
  <c r="L44" i="2"/>
  <c r="H44" i="2"/>
  <c r="M43" i="2"/>
  <c r="I43" i="2"/>
  <c r="N42" i="2"/>
  <c r="J42" i="2"/>
  <c r="F42" i="2"/>
  <c r="K41" i="2"/>
  <c r="G41" i="2"/>
  <c r="L40" i="2"/>
  <c r="H40" i="2"/>
  <c r="M39" i="2"/>
  <c r="I39" i="2"/>
  <c r="N38" i="2"/>
  <c r="J38" i="2"/>
  <c r="F38" i="2"/>
  <c r="K37" i="2"/>
  <c r="G37" i="2"/>
  <c r="L36" i="2"/>
  <c r="H36" i="2"/>
  <c r="M35" i="2"/>
  <c r="I35" i="2"/>
  <c r="N34" i="2"/>
  <c r="J34" i="2"/>
  <c r="F34" i="2"/>
  <c r="K33" i="2"/>
  <c r="G33" i="2"/>
  <c r="L32" i="2"/>
  <c r="F32" i="2"/>
  <c r="J31" i="2"/>
  <c r="N30" i="2"/>
  <c r="F30" i="2"/>
  <c r="H28" i="2"/>
  <c r="J26" i="2"/>
  <c r="F74" i="2"/>
  <c r="G129" i="2"/>
  <c r="I127" i="2"/>
  <c r="K125" i="2"/>
  <c r="M123" i="2"/>
  <c r="F122" i="2"/>
  <c r="H120" i="2"/>
  <c r="J118" i="2"/>
  <c r="L116" i="2"/>
  <c r="N114" i="2"/>
  <c r="G113" i="2"/>
  <c r="I111" i="2"/>
  <c r="H105" i="2"/>
  <c r="G98" i="2"/>
  <c r="F91" i="2"/>
  <c r="N83" i="2"/>
  <c r="M76" i="2"/>
  <c r="K68" i="2"/>
  <c r="I68" i="2"/>
  <c r="J19" i="2"/>
  <c r="K19" i="2"/>
  <c r="G19" i="2"/>
  <c r="H68" i="2"/>
  <c r="H19" i="2"/>
  <c r="L68" i="2"/>
  <c r="L19" i="2"/>
  <c r="I19" i="2"/>
  <c r="J68" i="2"/>
  <c r="G68" i="2"/>
  <c r="N61" i="2" l="1"/>
  <c r="J61" i="2"/>
  <c r="F61" i="2"/>
  <c r="L61" i="2"/>
  <c r="M61" i="2"/>
  <c r="I61" i="2"/>
  <c r="E61" i="2"/>
  <c r="H61" i="2"/>
  <c r="A62" i="2"/>
  <c r="K61" i="2"/>
  <c r="G61" i="2"/>
  <c r="M14" i="2"/>
  <c r="I14" i="2"/>
  <c r="E14" i="2"/>
  <c r="A15" i="2"/>
  <c r="K14" i="2"/>
  <c r="G14" i="2"/>
  <c r="L14" i="2"/>
  <c r="H14" i="2"/>
  <c r="N14" i="2"/>
  <c r="J14" i="2"/>
  <c r="F14" i="2"/>
  <c r="H5" i="2"/>
  <c r="M68" i="2"/>
  <c r="J67" i="2" s="1"/>
  <c r="I5" i="2"/>
  <c r="J5" i="2"/>
  <c r="K5" i="2"/>
  <c r="L5" i="2"/>
  <c r="G5" i="2"/>
  <c r="M19" i="2"/>
  <c r="G18" i="2" s="1"/>
  <c r="A63" i="2" l="1"/>
  <c r="K62" i="2"/>
  <c r="G62" i="2"/>
  <c r="I62" i="2"/>
  <c r="N62" i="2"/>
  <c r="J62" i="2"/>
  <c r="F62" i="2"/>
  <c r="M62" i="2"/>
  <c r="E62" i="2"/>
  <c r="L62" i="2"/>
  <c r="H62" i="2"/>
  <c r="N15" i="2"/>
  <c r="J15" i="2"/>
  <c r="F15" i="2"/>
  <c r="L15" i="2"/>
  <c r="H15" i="2"/>
  <c r="M15" i="2"/>
  <c r="I15" i="2"/>
  <c r="E15" i="2"/>
  <c r="A16" i="2"/>
  <c r="K15" i="2"/>
  <c r="G15" i="2"/>
  <c r="H67" i="2"/>
  <c r="K67" i="2"/>
  <c r="G67" i="2"/>
  <c r="I67" i="2"/>
  <c r="L67" i="2"/>
  <c r="F5" i="2"/>
  <c r="I18" i="2"/>
  <c r="H18" i="2"/>
  <c r="L18" i="2"/>
  <c r="J18" i="2"/>
  <c r="K18" i="2"/>
  <c r="A17" i="2" l="1"/>
  <c r="K16" i="2"/>
  <c r="G16" i="2"/>
  <c r="M16" i="2"/>
  <c r="I16" i="2"/>
  <c r="E16" i="2"/>
  <c r="N16" i="2"/>
  <c r="J16" i="2"/>
  <c r="F16" i="2"/>
  <c r="L16" i="2"/>
  <c r="H16" i="2"/>
  <c r="L63" i="2"/>
  <c r="H63" i="2"/>
  <c r="N63" i="2"/>
  <c r="F63" i="2"/>
  <c r="A64" i="2"/>
  <c r="K63" i="2"/>
  <c r="G63" i="2"/>
  <c r="J63" i="2"/>
  <c r="M63" i="2"/>
  <c r="I63" i="2"/>
  <c r="E63" i="2"/>
  <c r="F67" i="2"/>
  <c r="F18" i="2"/>
  <c r="M64" i="2" l="1"/>
  <c r="I64" i="2"/>
  <c r="E64" i="2"/>
  <c r="K64" i="2"/>
  <c r="L64" i="2"/>
  <c r="H64" i="2"/>
  <c r="A65" i="2"/>
  <c r="G64" i="2"/>
  <c r="N64" i="2"/>
  <c r="J64" i="2"/>
  <c r="F64" i="2"/>
  <c r="L17" i="2"/>
  <c r="H17" i="2"/>
  <c r="N17" i="2"/>
  <c r="J17" i="2"/>
  <c r="F17" i="2"/>
  <c r="K17" i="2"/>
  <c r="G17" i="2"/>
  <c r="M17" i="2"/>
  <c r="I17" i="2"/>
  <c r="E17" i="2"/>
  <c r="N65" i="2" l="1"/>
  <c r="J65" i="2"/>
  <c r="F65" i="2"/>
  <c r="H65" i="2"/>
  <c r="M65" i="2"/>
  <c r="I65" i="2"/>
  <c r="E65" i="2"/>
  <c r="L65" i="2"/>
  <c r="A66" i="2"/>
  <c r="K65" i="2"/>
  <c r="G65" i="2"/>
  <c r="K66" i="2" l="1"/>
  <c r="G66" i="2"/>
  <c r="I66" i="2"/>
  <c r="E66" i="2"/>
  <c r="N66" i="2"/>
  <c r="J66" i="2"/>
  <c r="F66" i="2"/>
  <c r="M66" i="2"/>
  <c r="L66" i="2"/>
  <c r="H66" i="2"/>
</calcChain>
</file>

<file path=xl/sharedStrings.xml><?xml version="1.0" encoding="utf-8"?>
<sst xmlns="http://schemas.openxmlformats.org/spreadsheetml/2006/main" count="11876" uniqueCount="1306">
  <si>
    <t>State</t>
  </si>
  <si>
    <t>ID</t>
  </si>
  <si>
    <t>Mode</t>
  </si>
  <si>
    <t>TOS</t>
  </si>
  <si>
    <t>VOMS</t>
  </si>
  <si>
    <t>Diesel</t>
  </si>
  <si>
    <t>Gasoline</t>
  </si>
  <si>
    <t>Compressed Natural Gas</t>
  </si>
  <si>
    <t>Bio-Diesel</t>
  </si>
  <si>
    <t>Other Fuel</t>
  </si>
  <si>
    <t>Electric Propulsion</t>
  </si>
  <si>
    <t>Electric Battery</t>
  </si>
  <si>
    <t>AK</t>
  </si>
  <si>
    <t>AR</t>
  </si>
  <si>
    <t>DO</t>
  </si>
  <si>
    <t>DR</t>
  </si>
  <si>
    <t>PT</t>
  </si>
  <si>
    <t>MB</t>
  </si>
  <si>
    <t>VP</t>
  </si>
  <si>
    <t>AL</t>
  </si>
  <si>
    <t>SR</t>
  </si>
  <si>
    <t>AZ</t>
  </si>
  <si>
    <t>LR</t>
  </si>
  <si>
    <t>CA</t>
  </si>
  <si>
    <t>CR</t>
  </si>
  <si>
    <t>CB</t>
  </si>
  <si>
    <t>FB</t>
  </si>
  <si>
    <t>HR</t>
  </si>
  <si>
    <t>RB</t>
  </si>
  <si>
    <t>YR</t>
  </si>
  <si>
    <t>Paratransit, Inc.</t>
  </si>
  <si>
    <t>CC</t>
  </si>
  <si>
    <t>TB</t>
  </si>
  <si>
    <t>CO</t>
  </si>
  <si>
    <t>CT</t>
  </si>
  <si>
    <t>Connecticut Department of Transportation- CTTransit Waterbury- NET</t>
  </si>
  <si>
    <t>Norwalk Transit District</t>
  </si>
  <si>
    <t>DE</t>
  </si>
  <si>
    <t>FL</t>
  </si>
  <si>
    <t>MG</t>
  </si>
  <si>
    <t>GA</t>
  </si>
  <si>
    <t>HI</t>
  </si>
  <si>
    <t>IA</t>
  </si>
  <si>
    <t>IL</t>
  </si>
  <si>
    <t>IN</t>
  </si>
  <si>
    <t>KS</t>
  </si>
  <si>
    <t>City of Lawrence</t>
  </si>
  <si>
    <t>KY</t>
  </si>
  <si>
    <t>LA</t>
  </si>
  <si>
    <t>MA</t>
  </si>
  <si>
    <t>MD</t>
  </si>
  <si>
    <t>ME</t>
  </si>
  <si>
    <t>MI</t>
  </si>
  <si>
    <t>MN</t>
  </si>
  <si>
    <t>Metro Mobility</t>
  </si>
  <si>
    <t>Metropolitan Council</t>
  </si>
  <si>
    <t>MO</t>
  </si>
  <si>
    <t>MS</t>
  </si>
  <si>
    <t>MT</t>
  </si>
  <si>
    <t>NC</t>
  </si>
  <si>
    <t>ND</t>
  </si>
  <si>
    <t>NE</t>
  </si>
  <si>
    <t>NH</t>
  </si>
  <si>
    <t>NJ</t>
  </si>
  <si>
    <t>Academy Lines, Inc.</t>
  </si>
  <si>
    <t>Lakeland Bus Lines, Inc.</t>
  </si>
  <si>
    <t>Rockland Coaches, Inc.</t>
  </si>
  <si>
    <t>NM</t>
  </si>
  <si>
    <t>NY</t>
  </si>
  <si>
    <t>Monroe Bus Corporation</t>
  </si>
  <si>
    <t>Monsey New Square Trails Corporation</t>
  </si>
  <si>
    <t>OH</t>
  </si>
  <si>
    <t>OK</t>
  </si>
  <si>
    <t>OR</t>
  </si>
  <si>
    <t>PA</t>
  </si>
  <si>
    <t>IP</t>
  </si>
  <si>
    <t>PR</t>
  </si>
  <si>
    <t>RI</t>
  </si>
  <si>
    <t>SC</t>
  </si>
  <si>
    <t>SD</t>
  </si>
  <si>
    <t>TN</t>
  </si>
  <si>
    <t>TX</t>
  </si>
  <si>
    <t>UT</t>
  </si>
  <si>
    <t>VA</t>
  </si>
  <si>
    <t>JAUNT, Inc.</t>
  </si>
  <si>
    <t>VT</t>
  </si>
  <si>
    <t>WA</t>
  </si>
  <si>
    <t>Kitsap Transit</t>
  </si>
  <si>
    <t>Link Transit</t>
  </si>
  <si>
    <t>Skagit Transit</t>
  </si>
  <si>
    <t>WI</t>
  </si>
  <si>
    <t>WV</t>
  </si>
  <si>
    <t>National Totals</t>
  </si>
  <si>
    <t>City</t>
  </si>
  <si>
    <t>University</t>
  </si>
  <si>
    <t>Commuter Bus - Purchased Transportation</t>
  </si>
  <si>
    <t>Commuter Rail - Purchased Transportation</t>
  </si>
  <si>
    <t>Demand Response - Purchased Transportation</t>
  </si>
  <si>
    <t>Ferryboat - Purchased Transportation</t>
  </si>
  <si>
    <t>Heavy Rail - Purchased Transportation</t>
  </si>
  <si>
    <t>Light Rail - Purchased Transportation</t>
  </si>
  <si>
    <t>Bus - Purchased Transportation</t>
  </si>
  <si>
    <t>Street Car Rail - Purchased Transportation</t>
  </si>
  <si>
    <t>Vanpool - Purchased Transportation</t>
  </si>
  <si>
    <t>Hybrid Rail - Purchased Transportation</t>
  </si>
  <si>
    <t>Enterprise Rideshare</t>
  </si>
  <si>
    <t>Bus - Directly Operated</t>
  </si>
  <si>
    <t>Bus Rapid Transit - Directly Operated</t>
  </si>
  <si>
    <t>Cable Car - Directly Operated</t>
  </si>
  <si>
    <t>Commuter Bus - Directly Operated</t>
  </si>
  <si>
    <t>Commuter Rail - Directly Operated</t>
  </si>
  <si>
    <t>Demand Response - Directly Operated</t>
  </si>
  <si>
    <t>Ferryboat - Directly Operated</t>
  </si>
  <si>
    <t>Heavy Rail - Directly Operated</t>
  </si>
  <si>
    <t>Inclined Plane - Directly Operated</t>
  </si>
  <si>
    <t>Light Rail - Directly Operated</t>
  </si>
  <si>
    <t>Monorail/Automated Guideway - Directly Operated</t>
  </si>
  <si>
    <t>Street Car Rail - Directly Operated</t>
  </si>
  <si>
    <t>Trolleybus - Directly Operated</t>
  </si>
  <si>
    <t>Vanpool - Directly Operated</t>
  </si>
  <si>
    <t>TR</t>
  </si>
  <si>
    <t>Aerial Tramway - Purchased Transportation</t>
  </si>
  <si>
    <t>Reporter Type</t>
  </si>
  <si>
    <t>Marin County Transit District</t>
  </si>
  <si>
    <t>NTDID</t>
  </si>
  <si>
    <t>Foothill Transit</t>
  </si>
  <si>
    <t>DC</t>
  </si>
  <si>
    <t>Martin County</t>
  </si>
  <si>
    <t>DeCamp Bus Lines</t>
  </si>
  <si>
    <t>NV</t>
  </si>
  <si>
    <t>BillyBey Ferry Company, LLC</t>
  </si>
  <si>
    <t>Hampton Jitney, Inc.</t>
  </si>
  <si>
    <t>Laketran</t>
  </si>
  <si>
    <t>Alaska Railroad - Directly Operated</t>
  </si>
  <si>
    <t>Bus Rapid Transit - Purchased Transportation</t>
  </si>
  <si>
    <t>Monorail/Automated Guideway - Purchased Transportation</t>
  </si>
  <si>
    <t>West Virginia University - Morgantown Personal Rapid Transit</t>
  </si>
  <si>
    <t>Primary UZA Population</t>
  </si>
  <si>
    <t>Liquefied Petroleum Gas</t>
  </si>
  <si>
    <t>Legacy NTDID</t>
  </si>
  <si>
    <t>Fuel/Energy Used:</t>
  </si>
  <si>
    <t>Miles per Gallon/KwH:</t>
  </si>
  <si>
    <t>Brooklyn</t>
  </si>
  <si>
    <t>Private-For-Profit Corporation</t>
  </si>
  <si>
    <t>Full Reporter</t>
  </si>
  <si>
    <t>City of Corvallis</t>
  </si>
  <si>
    <t>Corvallis</t>
  </si>
  <si>
    <t>City, County or Local Government Unit or Department of Transportation</t>
  </si>
  <si>
    <t>County Commissioners of Charles County, MD</t>
  </si>
  <si>
    <t>City of Harrisonburg Department of Public Transportation</t>
  </si>
  <si>
    <t>Harrisonburg</t>
  </si>
  <si>
    <t>County of Lebanon Transit Authority</t>
  </si>
  <si>
    <t>Lebanon</t>
  </si>
  <si>
    <t>Independent Public Agency or Authority of Transit Service</t>
  </si>
  <si>
    <t>Troy</t>
  </si>
  <si>
    <t>Loveland</t>
  </si>
  <si>
    <t>Blacksburg</t>
  </si>
  <si>
    <t>Naples</t>
  </si>
  <si>
    <t>MPO, COG or Other Planning Agency</t>
  </si>
  <si>
    <t>Auburn</t>
  </si>
  <si>
    <t>Gainesville</t>
  </si>
  <si>
    <t>Kings County Area Public Transit Agency</t>
  </si>
  <si>
    <t>Hanford</t>
  </si>
  <si>
    <t>Northern New England Passenger Rail Authority</t>
  </si>
  <si>
    <t>Portland</t>
  </si>
  <si>
    <t>Private-Non-Profit Corporation</t>
  </si>
  <si>
    <t>The Tri-County Council for the Lower Eastern Shore of Maryland</t>
  </si>
  <si>
    <t>Salisbury</t>
  </si>
  <si>
    <t>City of Turlock</t>
  </si>
  <si>
    <t>Turlock</t>
  </si>
  <si>
    <t>Private Provider Reporting on Behalf of a Public Entity</t>
  </si>
  <si>
    <t>Atlanta</t>
  </si>
  <si>
    <t>Anchorage</t>
  </si>
  <si>
    <t>Subsidiary Unit of a Transit Agency, Reporting Separately</t>
  </si>
  <si>
    <t>Las Vegas</t>
  </si>
  <si>
    <t>City of Elk Grove</t>
  </si>
  <si>
    <t>Elk Grove</t>
  </si>
  <si>
    <t>San Luis Obispo Regional Transit Authority</t>
  </si>
  <si>
    <t>San Luis Obispo</t>
  </si>
  <si>
    <t>MTA Bus Company</t>
  </si>
  <si>
    <t>New York</t>
  </si>
  <si>
    <t>Butte County Association of Governments</t>
  </si>
  <si>
    <t>Chico</t>
  </si>
  <si>
    <t>Valley Metro Rail, Inc.</t>
  </si>
  <si>
    <t>Phoenix</t>
  </si>
  <si>
    <t>Other Publicly-Owned or Privately Chartered Corporation</t>
  </si>
  <si>
    <t>Denton County Transportation Authority</t>
  </si>
  <si>
    <t>Lewisville</t>
  </si>
  <si>
    <t>Tavares</t>
  </si>
  <si>
    <t>Concho Valley Transit District</t>
  </si>
  <si>
    <t>San Angelo</t>
  </si>
  <si>
    <t>Sugar Land</t>
  </si>
  <si>
    <t>Regional Transportation Authority</t>
  </si>
  <si>
    <t>Nashville</t>
  </si>
  <si>
    <t>Pace-Suburban Bus Division, ADA Paratransit Services</t>
  </si>
  <si>
    <t>Arlington Heights</t>
  </si>
  <si>
    <t>Anaheim Transportation Network</t>
  </si>
  <si>
    <t>Anaheim</t>
  </si>
  <si>
    <t>City of Petaluma</t>
  </si>
  <si>
    <t>Petaluma</t>
  </si>
  <si>
    <t>Redondo Beach</t>
  </si>
  <si>
    <t>Cache Valley Transit District</t>
  </si>
  <si>
    <t>Logan</t>
  </si>
  <si>
    <t>Weehawken</t>
  </si>
  <si>
    <t>MetroWest Regional Transit Authority</t>
  </si>
  <si>
    <t>Framingham</t>
  </si>
  <si>
    <t>Regional Planning Commission of Greater Birmingham</t>
  </si>
  <si>
    <t>Birmingham</t>
  </si>
  <si>
    <t>Knoxville</t>
  </si>
  <si>
    <t>Macatawa Area Express Transportation Authority</t>
  </si>
  <si>
    <t>Holland</t>
  </si>
  <si>
    <t>Conover</t>
  </si>
  <si>
    <t>Charlottesville</t>
  </si>
  <si>
    <t>Washington</t>
  </si>
  <si>
    <t>Iowa City</t>
  </si>
  <si>
    <t>Northern Arizona Intergovernmental Public Transportation Authority</t>
  </si>
  <si>
    <t>Flagstaff</t>
  </si>
  <si>
    <t>Piedmont Authority for Regional Transportation</t>
  </si>
  <si>
    <t>Greensboro</t>
  </si>
  <si>
    <t>The Transportation Management Association Group</t>
  </si>
  <si>
    <t>Franklin</t>
  </si>
  <si>
    <t>Puerto Real</t>
  </si>
  <si>
    <t>State Government Unit or Department of Transportation</t>
  </si>
  <si>
    <t>Durham</t>
  </si>
  <si>
    <t>Fort Collins</t>
  </si>
  <si>
    <t>Plantation</t>
  </si>
  <si>
    <t>Athens</t>
  </si>
  <si>
    <t>Missoula</t>
  </si>
  <si>
    <t>Seattle</t>
  </si>
  <si>
    <t>Columbia</t>
  </si>
  <si>
    <t>Rio Metro Regional Transit District</t>
  </si>
  <si>
    <t>Albuquerque</t>
  </si>
  <si>
    <t>STAR Transit</t>
  </si>
  <si>
    <t>Terrell</t>
  </si>
  <si>
    <t>Hoboken</t>
  </si>
  <si>
    <t>El Monte</t>
  </si>
  <si>
    <t>Lawrence</t>
  </si>
  <si>
    <t>Oakland</t>
  </si>
  <si>
    <t>Albany</t>
  </si>
  <si>
    <t>Stuart</t>
  </si>
  <si>
    <t>Kentuckiana Regional Planning and Development Agency</t>
  </si>
  <si>
    <t>Louisville</t>
  </si>
  <si>
    <t>Transit Authority of Central Kentucky</t>
  </si>
  <si>
    <t>Elizabethtown</t>
  </si>
  <si>
    <t>Altamont Corridor Express</t>
  </si>
  <si>
    <t>Stockton</t>
  </si>
  <si>
    <t>Sacramento</t>
  </si>
  <si>
    <t>Altoona</t>
  </si>
  <si>
    <t>Lodi</t>
  </si>
  <si>
    <t>Bridgeton</t>
  </si>
  <si>
    <t>New Brunswick</t>
  </si>
  <si>
    <t>Senior Citizens United Community Services of Camden County, Inc.</t>
  </si>
  <si>
    <t>Audubon</t>
  </si>
  <si>
    <t>Mid-Ohio Regional Planning Commission</t>
  </si>
  <si>
    <t>Columbus</t>
  </si>
  <si>
    <t>County of Atlantic</t>
  </si>
  <si>
    <t>Northfield</t>
  </si>
  <si>
    <t>Ann Arbor Area Transportation Authority</t>
  </si>
  <si>
    <t>Ann Arbor</t>
  </si>
  <si>
    <t>Antelope Valley Transit Authority</t>
  </si>
  <si>
    <t>Lancaster</t>
  </si>
  <si>
    <t>Asheville</t>
  </si>
  <si>
    <t>Tampa</t>
  </si>
  <si>
    <t>Augusta Richmond County Transit Department</t>
  </si>
  <si>
    <t>Augusta</t>
  </si>
  <si>
    <t>Bay Metropolitan Transit Authority</t>
  </si>
  <si>
    <t>Bay City</t>
  </si>
  <si>
    <t>Beaumont</t>
  </si>
  <si>
    <t>Beaver County Transit Authority</t>
  </si>
  <si>
    <t>Rochester</t>
  </si>
  <si>
    <t>Racine</t>
  </si>
  <si>
    <t>Ben Franklin Transit</t>
  </si>
  <si>
    <t>Richland</t>
  </si>
  <si>
    <t>Berkshire Regional Transit Authority</t>
  </si>
  <si>
    <t>Pittsfield</t>
  </si>
  <si>
    <t>St. Louis</t>
  </si>
  <si>
    <t>Billings</t>
  </si>
  <si>
    <t>Birmingham-Jefferson County Transit Authority</t>
  </si>
  <si>
    <t>San Francisco</t>
  </si>
  <si>
    <t>Bloomington Public Transportation Corporation</t>
  </si>
  <si>
    <t>Bloomington</t>
  </si>
  <si>
    <t>Yuma County Intergovernmental Public Transportation Authority</t>
  </si>
  <si>
    <t>Yuma</t>
  </si>
  <si>
    <t>Bloomington-Normal Public Transit System</t>
  </si>
  <si>
    <t>Normal</t>
  </si>
  <si>
    <t>Blue Water Area Transportation Commission</t>
  </si>
  <si>
    <t>Port Huron</t>
  </si>
  <si>
    <t>Worcester</t>
  </si>
  <si>
    <t>Valley Regional Transit</t>
  </si>
  <si>
    <t>Meridian</t>
  </si>
  <si>
    <t>Imperial County Transportation Commission</t>
  </si>
  <si>
    <t>El Centro</t>
  </si>
  <si>
    <t>Pottstown</t>
  </si>
  <si>
    <t>Brazos Transit District</t>
  </si>
  <si>
    <t>Bryan</t>
  </si>
  <si>
    <t>Waterbury</t>
  </si>
  <si>
    <t>Brockton Area Transit Authority</t>
  </si>
  <si>
    <t>Brockton</t>
  </si>
  <si>
    <t>Vestal</t>
  </si>
  <si>
    <t>River Bend Transit</t>
  </si>
  <si>
    <t>Davenport</t>
  </si>
  <si>
    <t>Syracuse</t>
  </si>
  <si>
    <t>Berlin</t>
  </si>
  <si>
    <t>Fort Pierce</t>
  </si>
  <si>
    <t>Farmington Hills</t>
  </si>
  <si>
    <t>Cambria County Transit Authority</t>
  </si>
  <si>
    <t>Johnstown</t>
  </si>
  <si>
    <t>Denver</t>
  </si>
  <si>
    <t>El Paso</t>
  </si>
  <si>
    <t>Tucson</t>
  </si>
  <si>
    <t>Cape Cod Regional Transit Authority</t>
  </si>
  <si>
    <t>Hyannis</t>
  </si>
  <si>
    <t>Raleigh</t>
  </si>
  <si>
    <t>Garden City</t>
  </si>
  <si>
    <t>Capital Area Transportation Authority</t>
  </si>
  <si>
    <t>Lansing</t>
  </si>
  <si>
    <t>Capital District Transportation Authority</t>
  </si>
  <si>
    <t>California Vanpool Authority</t>
  </si>
  <si>
    <t>Austin</t>
  </si>
  <si>
    <t>Capital Area Transit System</t>
  </si>
  <si>
    <t>Baton Rouge</t>
  </si>
  <si>
    <t>Casco Bay Island Transit District</t>
  </si>
  <si>
    <t>North Little Rock</t>
  </si>
  <si>
    <t>Concord</t>
  </si>
  <si>
    <t>Central Florida Regional Transportation Authority</t>
  </si>
  <si>
    <t>Orlando</t>
  </si>
  <si>
    <t>Central Ohio Transit Authority</t>
  </si>
  <si>
    <t>Oklahoma City</t>
  </si>
  <si>
    <t>Trumbull County Transit Board</t>
  </si>
  <si>
    <t>Warren</t>
  </si>
  <si>
    <t>Centre Area Transportation Authority</t>
  </si>
  <si>
    <t>State College</t>
  </si>
  <si>
    <t>Champaign-Urbana Mass Transit District</t>
  </si>
  <si>
    <t>Urbana</t>
  </si>
  <si>
    <t>Chapel Hill</t>
  </si>
  <si>
    <t>Charleston Area Regional Transportation Authority</t>
  </si>
  <si>
    <t>Charleston</t>
  </si>
  <si>
    <t>Central Oregon Intergovernmental Council</t>
  </si>
  <si>
    <t>Bend</t>
  </si>
  <si>
    <t>Charlotte</t>
  </si>
  <si>
    <t>Chatham Area Transit Authority</t>
  </si>
  <si>
    <t>Savannah</t>
  </si>
  <si>
    <t>Chattanooga Area Regional Transportation Authority</t>
  </si>
  <si>
    <t>Chattanooga</t>
  </si>
  <si>
    <t>Morgantown</t>
  </si>
  <si>
    <t>Chicago Transit Authority</t>
  </si>
  <si>
    <t>Chicago</t>
  </si>
  <si>
    <t>Medina County Public Transit</t>
  </si>
  <si>
    <t>Medina</t>
  </si>
  <si>
    <t>Plaquemines Parish Government</t>
  </si>
  <si>
    <t>Belle Chasse</t>
  </si>
  <si>
    <t>Burlington</t>
  </si>
  <si>
    <t>Lubbock</t>
  </si>
  <si>
    <t>Solano County Transit</t>
  </si>
  <si>
    <t>Vallejo</t>
  </si>
  <si>
    <t>Springfield</t>
  </si>
  <si>
    <t>Honolulu</t>
  </si>
  <si>
    <t>Delaware County Transit Board</t>
  </si>
  <si>
    <t>Delaware</t>
  </si>
  <si>
    <t>Alexandria</t>
  </si>
  <si>
    <t>Appleton</t>
  </si>
  <si>
    <t>Brownsville</t>
  </si>
  <si>
    <t>Commerce</t>
  </si>
  <si>
    <t>City of Portland</t>
  </si>
  <si>
    <t>Detroit</t>
  </si>
  <si>
    <t>Fairfax</t>
  </si>
  <si>
    <t>San Rafael</t>
  </si>
  <si>
    <t>Fairfield</t>
  </si>
  <si>
    <t>Gardena</t>
  </si>
  <si>
    <t>Glendale</t>
  </si>
  <si>
    <t>Huntsville</t>
  </si>
  <si>
    <t>Jackson</t>
  </si>
  <si>
    <t>Wailuku</t>
  </si>
  <si>
    <t>City of Kokomo</t>
  </si>
  <si>
    <t>Kokomo</t>
  </si>
  <si>
    <t>Rides Mass Transit District</t>
  </si>
  <si>
    <t>Harrisburg</t>
  </si>
  <si>
    <t>La Mirada</t>
  </si>
  <si>
    <t>Lafayette</t>
  </si>
  <si>
    <t>City of Long Beach</t>
  </si>
  <si>
    <t>Long Beach</t>
  </si>
  <si>
    <t>Los Angeles</t>
  </si>
  <si>
    <t>Moorhead</t>
  </si>
  <si>
    <t>Napa</t>
  </si>
  <si>
    <t xml:space="preserve">Asheville </t>
  </si>
  <si>
    <t>Riverside</t>
  </si>
  <si>
    <t>Rome</t>
  </si>
  <si>
    <t>City of San Luis Obispo</t>
  </si>
  <si>
    <t>City of Santa Rosa</t>
  </si>
  <si>
    <t>Santa Rosa</t>
  </si>
  <si>
    <t>Scottsdale</t>
  </si>
  <si>
    <t>McKinney Avenue Transit Authority</t>
  </si>
  <si>
    <t>Dallas</t>
  </si>
  <si>
    <t>Tallahassee</t>
  </si>
  <si>
    <t>Torrance</t>
  </si>
  <si>
    <t xml:space="preserve">Tucson   </t>
  </si>
  <si>
    <t>Visalia</t>
  </si>
  <si>
    <t>Central Florida Commuter Rail</t>
  </si>
  <si>
    <t>Sanford</t>
  </si>
  <si>
    <t>Clark County Public Transportation Benefit Area Authority</t>
  </si>
  <si>
    <t>Vancouver</t>
  </si>
  <si>
    <t>Southampton</t>
  </si>
  <si>
    <t>Marietta</t>
  </si>
  <si>
    <t>Tulare</t>
  </si>
  <si>
    <t>Colorado Springs</t>
  </si>
  <si>
    <t>Ozark Regional Transit</t>
  </si>
  <si>
    <t>Springdale</t>
  </si>
  <si>
    <t>RiverCities Transit</t>
  </si>
  <si>
    <t>Longview</t>
  </si>
  <si>
    <t>Connecticut Department of Transportation</t>
  </si>
  <si>
    <t>Newington</t>
  </si>
  <si>
    <t>Connecticut Department of Transportation - CTTRANSIT - Hartford Division</t>
  </si>
  <si>
    <t>Hartford</t>
  </si>
  <si>
    <t>Connecticut Department of Transportation - CTTRANSIT New Haven Division</t>
  </si>
  <si>
    <t>Connecticut Department of Transportation - CTTRANSIT Stamford Division</t>
  </si>
  <si>
    <t>Coralville</t>
  </si>
  <si>
    <t>Corpus Christi Regional Transportation Authority</t>
  </si>
  <si>
    <t>Corpus Christi</t>
  </si>
  <si>
    <t>County of Lackawanna Transit System</t>
  </si>
  <si>
    <t>Scranton</t>
  </si>
  <si>
    <t>County of Volusia, dba: VOTRAN</t>
  </si>
  <si>
    <t>South Daytona</t>
  </si>
  <si>
    <t>Culver City</t>
  </si>
  <si>
    <t>Dallas Area Rapid Transit</t>
  </si>
  <si>
    <t>Connecticut Department of Transportation - CTTransit New Britain -Dattco.</t>
  </si>
  <si>
    <t>New Britain</t>
  </si>
  <si>
    <t>Montclair</t>
  </si>
  <si>
    <t>Decatur</t>
  </si>
  <si>
    <t>Delaware Transit Corporation</t>
  </si>
  <si>
    <t>Dover</t>
  </si>
  <si>
    <t>San Juan</t>
  </si>
  <si>
    <t>PB</t>
  </si>
  <si>
    <t>Des Moines Area Regional Transit Authority</t>
  </si>
  <si>
    <t>Des Moines</t>
  </si>
  <si>
    <t>Detroit Transportation Corporation</t>
  </si>
  <si>
    <t>Douglasville</t>
  </si>
  <si>
    <t>Duluth Transit Authority</t>
  </si>
  <si>
    <t>Duluth</t>
  </si>
  <si>
    <t>Poughkeepsie</t>
  </si>
  <si>
    <t>The Eastern Contra Costa Transit Authority</t>
  </si>
  <si>
    <t>Antioch</t>
  </si>
  <si>
    <t>Eau Claire</t>
  </si>
  <si>
    <t>Erie Metropolitan Transit Authority</t>
  </si>
  <si>
    <t>Erie</t>
  </si>
  <si>
    <t>Pensacola</t>
  </si>
  <si>
    <t>Everett</t>
  </si>
  <si>
    <t>Scotrun</t>
  </si>
  <si>
    <t>3R04-012</t>
  </si>
  <si>
    <t>Fargo</t>
  </si>
  <si>
    <t>Fayetteville</t>
  </si>
  <si>
    <t>Cedar Rapids</t>
  </si>
  <si>
    <t>West Covina</t>
  </si>
  <si>
    <t>Fort Wayne Public Transportation Corporation</t>
  </si>
  <si>
    <t>Fort Wayne</t>
  </si>
  <si>
    <t>Fort Worth</t>
  </si>
  <si>
    <t>Frederick</t>
  </si>
  <si>
    <t>Fresno</t>
  </si>
  <si>
    <t>Gary Public Transportation Corporation</t>
  </si>
  <si>
    <t>Gary</t>
  </si>
  <si>
    <t>Golden Empire Transit District</t>
  </si>
  <si>
    <t>Bakersfield</t>
  </si>
  <si>
    <t>Golden Gate Bridge, Highway and Transportation District</t>
  </si>
  <si>
    <t>Cities Area Transit</t>
  </si>
  <si>
    <t>Grand Forks</t>
  </si>
  <si>
    <t>Interurban Transit Partnership</t>
  </si>
  <si>
    <t>Grand Rapids</t>
  </si>
  <si>
    <t>Greater Attleboro-Taunton Regional Transit Authority</t>
  </si>
  <si>
    <t>Taunton</t>
  </si>
  <si>
    <t>Greater Bridgeport Transit Authority</t>
  </si>
  <si>
    <t>Bridgeport</t>
  </si>
  <si>
    <t>Greater Hartford Transit District</t>
  </si>
  <si>
    <t>Greater Lafayette Public Transportation Corporation</t>
  </si>
  <si>
    <t>Greater Lynchburg Transit Company</t>
  </si>
  <si>
    <t>Lynchburg</t>
  </si>
  <si>
    <t>Greater Peoria Mass Transit District</t>
  </si>
  <si>
    <t>Peoria</t>
  </si>
  <si>
    <t>Greater Portland Transit District</t>
  </si>
  <si>
    <t>Greater Richmond Transit Company</t>
  </si>
  <si>
    <t>Richmond</t>
  </si>
  <si>
    <t>Greater Roanoke Transit Company</t>
  </si>
  <si>
    <t>Roanoke</t>
  </si>
  <si>
    <t>Green Bay</t>
  </si>
  <si>
    <t>Greenville Transit Authority</t>
  </si>
  <si>
    <t>Greenville</t>
  </si>
  <si>
    <t>Arlington</t>
  </si>
  <si>
    <t>Michiana Area Council of Governments</t>
  </si>
  <si>
    <t>South Bend</t>
  </si>
  <si>
    <t>Hillsborough Area Regional Transit Authority</t>
  </si>
  <si>
    <t>Danbury</t>
  </si>
  <si>
    <t>Ellicott City</t>
  </si>
  <si>
    <t>Hudson Transit Lines, Inc.</t>
  </si>
  <si>
    <t>Mahwah</t>
  </si>
  <si>
    <t>Huntington Station</t>
  </si>
  <si>
    <t>Indian River County</t>
  </si>
  <si>
    <t>Vero Beach</t>
  </si>
  <si>
    <t>Indianapolis and Marion County Public Transportation</t>
  </si>
  <si>
    <t>Indianapolis</t>
  </si>
  <si>
    <t>Intercity Transit</t>
  </si>
  <si>
    <t>Olympia</t>
  </si>
  <si>
    <t>Jackson Transit Authority</t>
  </si>
  <si>
    <t>Jacksonville Transportation Authority</t>
  </si>
  <si>
    <t>Jacksonville</t>
  </si>
  <si>
    <t>Williamsburg Area Transit Authority</t>
  </si>
  <si>
    <t>Williamsburg</t>
  </si>
  <si>
    <t>Gretna</t>
  </si>
  <si>
    <t>Olathe</t>
  </si>
  <si>
    <t>Kalamazoo</t>
  </si>
  <si>
    <t>Kanawha Valley Regional Transportation Authority</t>
  </si>
  <si>
    <t>Kansas City Area Transportation Authority</t>
  </si>
  <si>
    <t>Kansas City</t>
  </si>
  <si>
    <t>Kenosha</t>
  </si>
  <si>
    <t>Bremerton</t>
  </si>
  <si>
    <t>Grand River</t>
  </si>
  <si>
    <t>La Crosse</t>
  </si>
  <si>
    <t>Alamo Area Council of Governments</t>
  </si>
  <si>
    <t xml:space="preserve">San Antonio </t>
  </si>
  <si>
    <t>Lakeland</t>
  </si>
  <si>
    <t>Lane Transit District</t>
  </si>
  <si>
    <t>Eugene</t>
  </si>
  <si>
    <t>Laredo</t>
  </si>
  <si>
    <t>Fort Myers</t>
  </si>
  <si>
    <t>Lehigh and Northampton Transportation Authority</t>
  </si>
  <si>
    <t>Allentown</t>
  </si>
  <si>
    <t>Livermore / Amador Valley Transit Authority</t>
  </si>
  <si>
    <t>Livermore</t>
  </si>
  <si>
    <t>Long Beach Transit</t>
  </si>
  <si>
    <t>MTA Long Island Rail Road</t>
  </si>
  <si>
    <t>Jamaica</t>
  </si>
  <si>
    <t>Leesburg</t>
  </si>
  <si>
    <t>Lowell Regional Transit Authority</t>
  </si>
  <si>
    <t>Lowell</t>
  </si>
  <si>
    <t>Luzerne County Transportation Authority</t>
  </si>
  <si>
    <t>Kingston</t>
  </si>
  <si>
    <t>Madison County Transit District</t>
  </si>
  <si>
    <t>Granite City</t>
  </si>
  <si>
    <t>Madison</t>
  </si>
  <si>
    <t>Maryland Transit Administration</t>
  </si>
  <si>
    <t>Baltimore</t>
  </si>
  <si>
    <t>Flint</t>
  </si>
  <si>
    <t>Massachusetts Bay Transportation Authority</t>
  </si>
  <si>
    <t>Boston</t>
  </si>
  <si>
    <t>Memphis</t>
  </si>
  <si>
    <t>Merced</t>
  </si>
  <si>
    <t>Merrimack Valley Regional Transit Authority</t>
  </si>
  <si>
    <t>Haverhill</t>
  </si>
  <si>
    <t>St. Paul</t>
  </si>
  <si>
    <t>Akron</t>
  </si>
  <si>
    <t>Mobile</t>
  </si>
  <si>
    <t>Minneapolis</t>
  </si>
  <si>
    <t>Metro-North Commuter Railroad Company, dba: MTA Metro-North Railroad</t>
  </si>
  <si>
    <t>Metropolitan Atlanta Rapid Transit Authority</t>
  </si>
  <si>
    <t>Metropolitan Bus Authority</t>
  </si>
  <si>
    <t>Evansville</t>
  </si>
  <si>
    <t>Metropolitan Transit Authority</t>
  </si>
  <si>
    <t>Houston</t>
  </si>
  <si>
    <t>Metropolitan Tulsa Transit Authority</t>
  </si>
  <si>
    <t>Tulsa</t>
  </si>
  <si>
    <t>Greater Dayton Regional Transit Authority</t>
  </si>
  <si>
    <t>Dayton</t>
  </si>
  <si>
    <t>Miami</t>
  </si>
  <si>
    <t>Mid Mon Valley Transit Authority</t>
  </si>
  <si>
    <t>Charleroi</t>
  </si>
  <si>
    <t>Milford Transit District</t>
  </si>
  <si>
    <t>Milford</t>
  </si>
  <si>
    <t>Milwaukee</t>
  </si>
  <si>
    <t>Gulfport</t>
  </si>
  <si>
    <t>Missoula Urban Transportation District</t>
  </si>
  <si>
    <t>Modesto</t>
  </si>
  <si>
    <t>Spring Valley</t>
  </si>
  <si>
    <t>Montachusett Regional Transit Authority</t>
  </si>
  <si>
    <t>Fitchburg</t>
  </si>
  <si>
    <t>Montebello</t>
  </si>
  <si>
    <t>Monterey-Salinas Transit</t>
  </si>
  <si>
    <t>Monterey</t>
  </si>
  <si>
    <t>Montgomery</t>
  </si>
  <si>
    <t>Muncie Indiana Transit System</t>
  </si>
  <si>
    <t>Muncie</t>
  </si>
  <si>
    <t>Salem</t>
  </si>
  <si>
    <t>Nashua</t>
  </si>
  <si>
    <t>Newark</t>
  </si>
  <si>
    <t>New Jersey Transit Corporation</t>
  </si>
  <si>
    <t>New York City Department of Transportation</t>
  </si>
  <si>
    <t>MTA New York City Transit</t>
  </si>
  <si>
    <t>Niagara Frontier Transportation Authority</t>
  </si>
  <si>
    <t>Buffalo</t>
  </si>
  <si>
    <t>North County Transit District</t>
  </si>
  <si>
    <t>Oceanside</t>
  </si>
  <si>
    <t>Northern Indiana Commuter Transportation District</t>
  </si>
  <si>
    <t>Chesterton</t>
  </si>
  <si>
    <t>Northwest Alabama Council of Local Governments</t>
  </si>
  <si>
    <t>Muscle Shoals</t>
  </si>
  <si>
    <t>Norwalk</t>
  </si>
  <si>
    <t>Omnitrans</t>
  </si>
  <si>
    <t>San Bernardino</t>
  </si>
  <si>
    <t>Ohio Valley Regional Transportation Authority</t>
  </si>
  <si>
    <t>Wheeling</t>
  </si>
  <si>
    <t>Elizabeth</t>
  </si>
  <si>
    <t>Orange County Transportation Authority</t>
  </si>
  <si>
    <t>Orange</t>
  </si>
  <si>
    <t>Orange-Newark-Elizabeth, Inc.</t>
  </si>
  <si>
    <t>Oshkosh</t>
  </si>
  <si>
    <t>Pace - Suburban Bus Division</t>
  </si>
  <si>
    <t>West Palm Beach</t>
  </si>
  <si>
    <t>Port Richey</t>
  </si>
  <si>
    <t>San Carlos</t>
  </si>
  <si>
    <t>Pennsylvania Department of Transportation</t>
  </si>
  <si>
    <t>Pierce County Transportation Benefit Area Authority</t>
  </si>
  <si>
    <t>Tacoma</t>
  </si>
  <si>
    <t>Pinellas Suncoast Transit Authority</t>
  </si>
  <si>
    <t>St. Petersburg</t>
  </si>
  <si>
    <t>Pioneer Valley Transit Authority</t>
  </si>
  <si>
    <t>Port Authority Trans-Hudson Corporation</t>
  </si>
  <si>
    <t>Jersey City</t>
  </si>
  <si>
    <t>Port Authority Transit Corporation</t>
  </si>
  <si>
    <t>Lindenwold</t>
  </si>
  <si>
    <t>Port Authority of Allegheny County</t>
  </si>
  <si>
    <t>Pittsburgh</t>
  </si>
  <si>
    <t>Portage Area Regional Transportation Authority</t>
  </si>
  <si>
    <t>Kent</t>
  </si>
  <si>
    <t>Potomac and Rappahannock Transportation Commission</t>
  </si>
  <si>
    <t>Woodbridge</t>
  </si>
  <si>
    <t>Pueblo</t>
  </si>
  <si>
    <t>Alternativa de Transporte Integrado -ATI</t>
  </si>
  <si>
    <t>Carmel</t>
  </si>
  <si>
    <t>Redding Area Bus Authority</t>
  </si>
  <si>
    <t>Redding</t>
  </si>
  <si>
    <t>Regional Public Transportation Authority, dba: Valley Metro</t>
  </si>
  <si>
    <t>New Orleans Regional Transit Authority</t>
  </si>
  <si>
    <t>New Orleans</t>
  </si>
  <si>
    <t>Regional Transportation Commission of Washoe County</t>
  </si>
  <si>
    <t>Reno</t>
  </si>
  <si>
    <t>Denver Regional Transportation District</t>
  </si>
  <si>
    <t>Research Triangle Park</t>
  </si>
  <si>
    <t>Rhode Island Public Transit Authority</t>
  </si>
  <si>
    <t>Providence</t>
  </si>
  <si>
    <t>Rockville</t>
  </si>
  <si>
    <t>Riverside Transit Agency</t>
  </si>
  <si>
    <t>Rock Island County Metropolitan Mass Transit District</t>
  </si>
  <si>
    <t xml:space="preserve">Moline </t>
  </si>
  <si>
    <t>Rockford Mass Transit District</t>
  </si>
  <si>
    <t>Rockford</t>
  </si>
  <si>
    <t>Rogue Valley Transportation District</t>
  </si>
  <si>
    <t>Medford</t>
  </si>
  <si>
    <t>San Mateo County Transit District</t>
  </si>
  <si>
    <t>Sacramento Regional Transit District</t>
  </si>
  <si>
    <t>Saginaw Transit Authority Regional Service</t>
  </si>
  <si>
    <t>Saginaw</t>
  </si>
  <si>
    <t>San Diego Association of Governments</t>
  </si>
  <si>
    <t>San Diego</t>
  </si>
  <si>
    <t>San Diego Metropolitan Transit System</t>
  </si>
  <si>
    <t>San Francisco Bay Area Rapid Transit District</t>
  </si>
  <si>
    <t>San Joaquin Regional Transit District</t>
  </si>
  <si>
    <t>Santa Barbara Metropolitan Transit District</t>
  </si>
  <si>
    <t>Santa Barbara</t>
  </si>
  <si>
    <t>Santa Clara Valley Transportation Authority</t>
  </si>
  <si>
    <t>San Jose</t>
  </si>
  <si>
    <t>Santa Clarita</t>
  </si>
  <si>
    <t>Santa Cruz Metropolitan Transit District</t>
  </si>
  <si>
    <t>Santa Cruz</t>
  </si>
  <si>
    <t>Santa Maria</t>
  </si>
  <si>
    <t>Santee Wateree Regional Transportation Authority</t>
  </si>
  <si>
    <t>Sumter</t>
  </si>
  <si>
    <t>Sarasota</t>
  </si>
  <si>
    <t>Shreveport</t>
  </si>
  <si>
    <t>Sioux City</t>
  </si>
  <si>
    <t>Su Tran LLC dba: Sioux Area Metro</t>
  </si>
  <si>
    <t>Sioux Falls</t>
  </si>
  <si>
    <t>Snohomish County Public Transportation Benefit Area Corporation</t>
  </si>
  <si>
    <t>South Bend Public Transportation Corporation</t>
  </si>
  <si>
    <t>Gold Coast Transit</t>
  </si>
  <si>
    <t>Oxnard</t>
  </si>
  <si>
    <t>Southeastern Pennsylvania Transportation Authority</t>
  </si>
  <si>
    <t>Philadelphia</t>
  </si>
  <si>
    <t>Southeastern Regional Transit Authority</t>
  </si>
  <si>
    <t>New Bedford</t>
  </si>
  <si>
    <t>Cincinnati</t>
  </si>
  <si>
    <t>Cocoa</t>
  </si>
  <si>
    <t>Spartanburg</t>
  </si>
  <si>
    <t>Spokane Transit Authority</t>
  </si>
  <si>
    <t>Spokane</t>
  </si>
  <si>
    <t>St. Cloud</t>
  </si>
  <si>
    <t>Lincoln</t>
  </si>
  <si>
    <t>Stark Area Regional Transit Authority</t>
  </si>
  <si>
    <t>Canton</t>
  </si>
  <si>
    <t>Staten Island</t>
  </si>
  <si>
    <t>Suburban Mobility Authority for Regional Transportation</t>
  </si>
  <si>
    <t>Suburban Transit Corporation</t>
  </si>
  <si>
    <t>Yaphank</t>
  </si>
  <si>
    <t>Ocala</t>
  </si>
  <si>
    <t>SunLine Transit Agency</t>
  </si>
  <si>
    <t>Thousand Palms</t>
  </si>
  <si>
    <t>Terre Haute</t>
  </si>
  <si>
    <t>The Greater Cleveland Regional Transit Authority</t>
  </si>
  <si>
    <t>Cleveland</t>
  </si>
  <si>
    <t>The Greater New Haven Transit District</t>
  </si>
  <si>
    <t>Hamden</t>
  </si>
  <si>
    <t>The Gulf Coast Center</t>
  </si>
  <si>
    <t>Texas City</t>
  </si>
  <si>
    <t>The Tri-State Transit Authority</t>
  </si>
  <si>
    <t>Huntington</t>
  </si>
  <si>
    <t>Toledo Area Regional Transit Authority</t>
  </si>
  <si>
    <t>Toledo</t>
  </si>
  <si>
    <t>Tompkins Consolidated Area Transit</t>
  </si>
  <si>
    <t>Ithaca</t>
  </si>
  <si>
    <t>Topeka Metropolitan Transit Authority</t>
  </si>
  <si>
    <t>Topeka</t>
  </si>
  <si>
    <t>Bethlehem</t>
  </si>
  <si>
    <t>Lexington Transit Authority</t>
  </si>
  <si>
    <t>Lexington</t>
  </si>
  <si>
    <t>Transit Authority of Northern Kentucky</t>
  </si>
  <si>
    <t>Fort Wright</t>
  </si>
  <si>
    <t>Transit Authority of Omaha</t>
  </si>
  <si>
    <t>Omaha</t>
  </si>
  <si>
    <t>Transit Authority of River City</t>
  </si>
  <si>
    <t>Santa Fe</t>
  </si>
  <si>
    <t>Pomona</t>
  </si>
  <si>
    <t>South Florida Regional Transportation Authority</t>
  </si>
  <si>
    <t>Pompano Beach</t>
  </si>
  <si>
    <t>Tri-County Metropolitan Transportation District of Oregon</t>
  </si>
  <si>
    <t>Davis</t>
  </si>
  <si>
    <t>University of Iowa</t>
  </si>
  <si>
    <t>Utah Transit Authority</t>
  </si>
  <si>
    <t>Salt Lake City</t>
  </si>
  <si>
    <t>VIA Metropolitan Transit</t>
  </si>
  <si>
    <t>San Antonio</t>
  </si>
  <si>
    <t>Valley Transit District</t>
  </si>
  <si>
    <t>Derby</t>
  </si>
  <si>
    <t>Ventura</t>
  </si>
  <si>
    <t>Victor Valley Transit Authority</t>
  </si>
  <si>
    <t>Hesperia</t>
  </si>
  <si>
    <t>Virginia Railway Express</t>
  </si>
  <si>
    <t>Waco</t>
  </si>
  <si>
    <t>Washington Metropolitan Area Transit Authority</t>
  </si>
  <si>
    <t>Washington State Ferries</t>
  </si>
  <si>
    <t>Waukesha</t>
  </si>
  <si>
    <t>Western Contra Costa Transit Authority</t>
  </si>
  <si>
    <t>Pinole</t>
  </si>
  <si>
    <t>Western Reserve Transit Authority</t>
  </si>
  <si>
    <t>Youngstown</t>
  </si>
  <si>
    <t>Greensburg</t>
  </si>
  <si>
    <t>Whatcom Transportation Authority</t>
  </si>
  <si>
    <t>Bellingham</t>
  </si>
  <si>
    <t>Wichita</t>
  </si>
  <si>
    <t>Williamsport</t>
  </si>
  <si>
    <t>Wilmington</t>
  </si>
  <si>
    <t>Winston-Salem</t>
  </si>
  <si>
    <t>Worcester Regional Transit Authority</t>
  </si>
  <si>
    <t>Yakima</t>
  </si>
  <si>
    <t>Yolo County Transportation District</t>
  </si>
  <si>
    <t>Woodland</t>
  </si>
  <si>
    <t>York</t>
  </si>
  <si>
    <t>Yuba-Sutter Transit Authority</t>
  </si>
  <si>
    <t>Marysville</t>
  </si>
  <si>
    <t>Great Falls Transit District</t>
  </si>
  <si>
    <t>Great Falls</t>
  </si>
  <si>
    <t>Regional Transportation Commission of Southern Nevada</t>
  </si>
  <si>
    <t>Fort Walton Beach</t>
  </si>
  <si>
    <t>Punta Gorda</t>
  </si>
  <si>
    <t>University of Michigan Parking and Transportation Services</t>
  </si>
  <si>
    <t>River Valley Metro Mass Transit District</t>
  </si>
  <si>
    <t>Bourbonnais</t>
  </si>
  <si>
    <t>West Bend</t>
  </si>
  <si>
    <t>Port Washington</t>
  </si>
  <si>
    <t>Southwestern Pennsylvania Commission</t>
  </si>
  <si>
    <t>Hampton</t>
  </si>
  <si>
    <t>Laguna Beach</t>
  </si>
  <si>
    <t>Preston</t>
  </si>
  <si>
    <t>Santa Monica</t>
  </si>
  <si>
    <t>Hill Country Transit District</t>
  </si>
  <si>
    <t>San Saba</t>
  </si>
  <si>
    <t>Butler County Regional Transit Authority</t>
  </si>
  <si>
    <t>Hamilton</t>
  </si>
  <si>
    <t>Westwood</t>
  </si>
  <si>
    <t>Largo</t>
  </si>
  <si>
    <t>Private Transportation Corporation</t>
  </si>
  <si>
    <t>Ames</t>
  </si>
  <si>
    <t>Xenia</t>
  </si>
  <si>
    <t>Batavia</t>
  </si>
  <si>
    <t>Wenatchee</t>
  </si>
  <si>
    <t>Alaska Railroad Corporation</t>
  </si>
  <si>
    <t>Lawrenceville</t>
  </si>
  <si>
    <t>Adirondack Transit Lines, Inc,</t>
  </si>
  <si>
    <t>Hurley</t>
  </si>
  <si>
    <t>Lemont Furnace</t>
  </si>
  <si>
    <t>Agency VOMS</t>
  </si>
  <si>
    <t>Mode VOMS</t>
  </si>
  <si>
    <t>W</t>
  </si>
  <si>
    <t>Miles Traveled by Vehicles Fueled by:</t>
  </si>
  <si>
    <t>Term</t>
  </si>
  <si>
    <t>Who reports it?</t>
  </si>
  <si>
    <t>Definition</t>
  </si>
  <si>
    <t>Agency</t>
  </si>
  <si>
    <t>All</t>
  </si>
  <si>
    <t>The transit agency's name.</t>
  </si>
  <si>
    <t>The city in which the agency is headquartered.</t>
  </si>
  <si>
    <t>The state in which the agency is headquartered.</t>
  </si>
  <si>
    <t>A four-digit identifying number for each agency used in the legacy NTD system.</t>
  </si>
  <si>
    <t>A five-digit identifying number for each agency used in the current NTD system.</t>
  </si>
  <si>
    <t>Organization Type</t>
  </si>
  <si>
    <t>Description of the agency's legal entity.</t>
  </si>
  <si>
    <t>The type of NTD report that the agency completed this year.</t>
  </si>
  <si>
    <t>DOES NOT APPLY TO: Rural General Public Transit Sub-recipients, Intercity Bus Sub-recipients</t>
  </si>
  <si>
    <t>The population of the urbanized area primarily served by the agency.</t>
  </si>
  <si>
    <t>DOES NOT APPLY TO: Building Reporters, Planning Reporters, Separate Service Reporters, Tribal Subsidy Reporters, Intercity Bus Sub-recipients</t>
  </si>
  <si>
    <t>The number of revenue vehicles operated across the whole agency to meet the annual maximum service requirement. This is the revenue vehicle count during the peak season of the year; on the week and day that maximum service is provided. Vehicles operated in maximum service (VOMS) exclude atypical days and one-time special events.</t>
  </si>
  <si>
    <t>DOES NOT APPLY TO: Planning Reporters, Tribal Subsidy Reporters, Intercity Bus Sub-recipients</t>
  </si>
  <si>
    <t>A system for carrying transit passengers described by specific right-of-way (ROW), technology and operational features.</t>
  </si>
  <si>
    <t>Type of Service</t>
  </si>
  <si>
    <t>Describes how public transportation services are provided by the transit agency: directly operated (DO) or purchased transportation (PT) services.</t>
  </si>
  <si>
    <t>The number of revenue vehicles operated by the given mode and type of service to meet the annual maximum service requirement. This is the revenue vehicle count during the peak season of the year; on the week and day that maximum service is provided. Vehicles operated in maximum service (VOMS) exclude atypical days and one-time special events.</t>
  </si>
  <si>
    <t>Rural General Public Transit</t>
  </si>
  <si>
    <t>Reporter type for agencies that do not operate in an urban area and are not Tribes.</t>
  </si>
  <si>
    <t>Intercity Bus</t>
  </si>
  <si>
    <t>Reporter type for private bus lines providing non-transit service connecting wide-ranging areas.</t>
  </si>
  <si>
    <t>Building Reporter</t>
  </si>
  <si>
    <t>Reporter type for agencies that are building a new transit service but not yet operating it.</t>
  </si>
  <si>
    <t>Planning Reporter</t>
  </si>
  <si>
    <t>Reporter type for entities that expend funds in planning transit but do not operate service.</t>
  </si>
  <si>
    <t>Separate Service</t>
  </si>
  <si>
    <t>Reporter type for agencies that have a contractual relationship with another NTD reporter to provide service but do not report any service themselves.</t>
  </si>
  <si>
    <t>Tribal Subsidy</t>
  </si>
  <si>
    <t>Reporter type for Tribes that subsidize service but do not operate service or pay the full cost of service.</t>
  </si>
  <si>
    <t>Reporter type for agencies that operate urban service and complete the most detailed level of NTD report. Urban agencies that operate more than 30 vehicles or operate Fixed Guideway service are required to complete Full Reports; other urban agencies may do so if they wish.</t>
  </si>
  <si>
    <t>Reduced Reporter</t>
  </si>
  <si>
    <t>Reporter type for agencies that operate urban service but complete a simplified NTD report. Urban agencies that operate 30 or fewer vehicles and do not operate Fixed Guideway service are eligible to complete Reduced Reports. This is sometimes called a Small Systems Report.</t>
  </si>
  <si>
    <t>Urbanized Area (UZA)</t>
  </si>
  <si>
    <t>An area defined by the U. S. Census Bureau that includes: 
- One or more incorporated cities, villages, and towns (central place) 
- The adjacent densely settled surrounding territory (urban fringe) that together has a minimum of 50,000 persons 
The urban fringe generally consists of contiguous territory having a density of at least 1,000 persons per square mile. Urbanized areas do not conform to congressional districts or any other political boundaries.</t>
  </si>
  <si>
    <t>Alaska Railroad (AR)</t>
  </si>
  <si>
    <t>The passenger service portion of the Alaska Railroad Corporation. The service encompasses only car miles for passenger cars; car miles for freight cars are specifically excluded.</t>
  </si>
  <si>
    <t>Bus (MB)</t>
  </si>
  <si>
    <t>A transit mode comprised of rubber-tired passenger vehicles operating on fixed routes and schedules over roadways. Vehicles are powered by: 
- Diesel 
- Gasoline 
- Battery 
- Alternative fuel engines contained within the vehicle</t>
  </si>
  <si>
    <t>Bus Rapid Transit (RB)</t>
  </si>
  <si>
    <t>Fixed-route bus mode: 
- In which the majority of each line operates in a separated right-of-way dedicated for public transportation use during peak periods; and 
- That includes features that emulate the services provided by rail fixed guideway public transportation systems, including: 
   o Defined stations 
   o Traffic signal priority for public transportation vehicles 
   o Short headway bidirectional services for a substantial part of weekdays and weekend days 
   o Pre-board ticketing, platform level boarding, and separate branding 
This mode may include portions of service that are fixed-guideway and non-fixed-guideway.</t>
  </si>
  <si>
    <t>Cable Car (CC)</t>
  </si>
  <si>
    <t>A transit mode that is an electric railway with individually controlled transit vehicles attached to a moving cable located below the street surface and powered by engines or motors at a central location, not onboard the vehicle.</t>
  </si>
  <si>
    <t>Commuter Bus (CB)</t>
  </si>
  <si>
    <t>Fixed-route bus systems that are primarily connecting outlying areas with a central city through bus service that operates with at least five miles of continuous closed-door service. This service may operate motorcoaches (aka over-the-road buses), and usually features peak scheduling, multiple-trip tickets, and limited stops in the central city.</t>
  </si>
  <si>
    <t>Commuter Rail (CR)</t>
  </si>
  <si>
    <t>A transit mode that is an electric or diesel propelled railway for urban passenger train service consisting of local short distance travel operating between a central city and adjacent suburbs. Service must be operated on a regular basis by or under contract with a transit operator for the purpose of transporting passengers within urbanized areas (UZAs), or between urbanized areas and outlying areas. 
Such rail service, using either locomotive hauled or self-propelled railroad passenger cars, is generally characterized by: 
- Multi-trip tickets 
- Specific station to station fares 
- Railroad employment practices 
- Usually only one or two stations in the central business district 
It does not include: 
- Heavy rail (HR) rapid transit 
- Light rail (LR)/streetcar transit service 
Intercity rail service is excluded, except for that portion of such service that is operated by or under contract with a public transit agency for predominantly commuter services. Predominantly commuter service means that for any given trip segment (i.e., distance between any two stations), more than 50 percent of the average daily ridership makes a return trip on the same day. Only the predominantly commuter service portion of an intercity route is eligible for inclusion when determining commuter rail (CR) route miles.</t>
  </si>
  <si>
    <t>Demand Response (DR)</t>
  </si>
  <si>
    <t>A transit mode comprised of automobiles, vans or small buses operating in response to calls from passengers or their agents to the transit operator, who then dispatches a vehicle to pick up the passengers and transport them to their destinations. A demand response (DR) operation is characterized by the following: 
- The vehicles do not operate over a fixed route or on a fixed schedule except, perhaps, on a temporary basis to satisfy a special need; and 
- Typically, the vehicle may be dispatched to pick up several passengers at different pick-up points before taking them to their respective destinations and may even be interrupted en route to these destinations to pick up other passengers. 
The following types of operations fall under the above definitions provided they are not on a scheduled fixed route basis: 
- Many origins—many destinations 
- Many origins—one destination 
- One origin—many destinations 
- One origin—one destination</t>
  </si>
  <si>
    <t>Demand Response Taxi (DT)</t>
  </si>
  <si>
    <t>A special form of the demand response mode operated through taxicab providers. The mode is always purchased transportation type of service. In order to be reportable, there must be a system in place through which passengers can share rides.</t>
  </si>
  <si>
    <t>Ferryboat (FB)</t>
  </si>
  <si>
    <t>A transit mode comprised of vessels carrying passengers and/or vehicles over a body of water that are generally steam or diesel powered. Intercity ferryboat (FB) service is excluded, except for that portion of such service that is operated by or under contract with a public transit agency for predominantly commuter services. Predominantly commuter service means that for any given trip segment (i.e., distance between any two piers), more than 50 percent of the average daily ridership makes a return trip on the ferryboat on the same day. Only the predominantly commuter service portion of an intercity route is eligible for inclusion when determining ferryboat (FB) route miles.</t>
  </si>
  <si>
    <t>Heavy Rail (HR)</t>
  </si>
  <si>
    <t>A transit mode that is an electric railway with the capacity for a heavy volume of traffic. It is characterized by: 
- High speed and rapid acceleration passenger rail cars operating singly or in multi-car trains on fixed rails 
- Separate rights-of-way (ROW) from which all other vehicular and foot traffic are excluded 
- Sophisticated signaling 
- Raised platform loading</t>
  </si>
  <si>
    <t>Hybrid Rail (YR)</t>
  </si>
  <si>
    <t>Rail systems primarily operating routes on the National system of railroads, but not operating with the characteristics of commuter rail. This service typically operates light rail-type vehicles as diesel multipleunit trains (DMU’s). These trains do not meet Federal Railroad Administration standards, and so must operate with temporal separation from freight rail traffic.</t>
  </si>
  <si>
    <t>Inclined Plane (IP)</t>
  </si>
  <si>
    <t>A transit mode that is a railway operating over exclusive right-of-way (ROW) on steep grades (slopes) with powerless vehicles propelled by moving cables attached to the vehicles and powered by engines or motors at a central location not onboard the vehicle. The special tramway types of vehicles have passenger seats that remain horizontal while the undercarriage (truck) is angled parallel to the slope.</t>
  </si>
  <si>
    <t>Light Rail (LR)</t>
  </si>
  <si>
    <t>A transit mode that is typically an electric railway with a light volume traffic capacity compared to heavy rail (HR). It is characterized by: 
- Passenger rail cars operating singly (or in short, usually two car, trains) on fixed rails in shared or exclusive right-of-way (ROW) 
- Low or high platform loading 
- Vehicle power drawn from an overhead electric line via a trolley or a pantograph</t>
  </si>
  <si>
    <t>Monorail/Automated Guideway (MG)</t>
  </si>
  <si>
    <t>Monorail and Automated Guideway modes operate on exclusive guideway without using steel wheels on rails.</t>
  </si>
  <si>
    <t>Streetcar Rail (SR)</t>
  </si>
  <si>
    <t>This mode is for rail transit systems operating entire routes predominantly on streets in mixed-traffic. This service typically operates with single-car trains powered by overhead catenaries and with frequent stops.</t>
  </si>
  <si>
    <t>Trolleybus (TB)</t>
  </si>
  <si>
    <t>A transit mode comprised of electric rubber-tired passenger vehicles, manually steered and operating singly on city streets. Vehicles are propelled by a motor drawing current through overhead wires via trolleys, from a central power source not onboard the vehicle.</t>
  </si>
  <si>
    <t>Vanpool (VP)</t>
  </si>
  <si>
    <t>A transit mode comprised of vans, small buses and other vehicles operating as a ride sharing arrangement, providing transportation to a group of individuals traveling directly between their homes and a regular destination within the same geographical area.</t>
  </si>
  <si>
    <t>Jitney (JT)</t>
  </si>
  <si>
    <t>A transit mode comprising passenger cars or vans operating on fixed routes (sometimes with minor deviations) as demand warrants without fixed schedules or fixed stops.</t>
  </si>
  <si>
    <t>Aerial Tramway (TR)</t>
  </si>
  <si>
    <t>A transit mode that is an electric system of aerial cables with suspended powerless passenger vehicles. The vehicles are propelled by separate cables attached to the vehicle suspension system and powered by engines or motors at a central location not on-board the vehicle.</t>
  </si>
  <si>
    <t>Publico (PB)</t>
  </si>
  <si>
    <t>Questionable (Q)</t>
  </si>
  <si>
    <t>FTA marks a data point as Questionable when there is reason to believe it is incorrect, but the reporting agency has been unable to correct the data or offer an explanation for its anomalous appearance.</t>
  </si>
  <si>
    <t>Waived (W)</t>
  </si>
  <si>
    <t>FTA marks a data point as Waived when the reporting agency has not reported the data point according to NTD reporting requirements, but has received a waiver to report the data as-is for one year.</t>
  </si>
  <si>
    <t>Diesel (fuel used)</t>
  </si>
  <si>
    <t>Diesel (miles traveled)</t>
  </si>
  <si>
    <t>APPLIES ONLY TO: Full Reporters</t>
  </si>
  <si>
    <t>Gallons of gasoline used.</t>
  </si>
  <si>
    <t>Gallons of compressed natural gas used.</t>
  </si>
  <si>
    <t>Gallons of conventional (petroleum) diesel fuel used.</t>
  </si>
  <si>
    <t>Gallons of biodiesel (diesel fuel derived from biological, non-petroleum sources) used.</t>
  </si>
  <si>
    <t>Kilowatt-hours of electricity used to propel vehicles by directly providing power via a third rail or overhead catenary.</t>
  </si>
  <si>
    <t>Kilowatt-hours of electricity used to charge a vehicle's battery, which then propels the motor.</t>
  </si>
  <si>
    <t>Agencies report use of conventional diesel and biodiesel separately, but do not report the miles traveled by conventional diesel- and biodiesel-fueled vehicles separately. This table reflects that reporting structure. Gallons of conventional diesel and gallons of biodiesel used are added together to calculate miles per gallon for diesel vehicles.</t>
  </si>
  <si>
    <t>Gallons of liquefied petroleum gas (propane) used.</t>
  </si>
  <si>
    <t>Gallons of other fuels used. Includes bunker fuel, recycled cooking oil, ethanol, hydrogen, kerosene, liquefied natural gas, and any other fuel not listed.</t>
  </si>
  <si>
    <t>Gasoline Questionable</t>
  </si>
  <si>
    <t>Compressed Natural Gas Questionable</t>
  </si>
  <si>
    <t>Bio-Diesel Questionable</t>
  </si>
  <si>
    <t>Other Fuel Questionable</t>
  </si>
  <si>
    <t>Electric Propulsion Questionable</t>
  </si>
  <si>
    <t>Electric Battery Questionable</t>
  </si>
  <si>
    <t>Diesel Questionable</t>
  </si>
  <si>
    <t>Liquefied Petroleum Gas Questionable</t>
  </si>
  <si>
    <t>Any data questionable?</t>
  </si>
  <si>
    <t>Include Questionable Data</t>
  </si>
  <si>
    <t>Exclude Questionable Data</t>
  </si>
  <si>
    <t>By Mode/Type of Service</t>
  </si>
  <si>
    <t>Type</t>
  </si>
  <si>
    <t>Description</t>
  </si>
  <si>
    <t>Publico - Purchased Transportation</t>
  </si>
  <si>
    <t>By Agency Size (Vehicles)</t>
  </si>
  <si>
    <t>By State</t>
  </si>
  <si>
    <t>Abbreviation</t>
  </si>
  <si>
    <t>Alaska</t>
  </si>
  <si>
    <t>Alabama</t>
  </si>
  <si>
    <t>Arkansas</t>
  </si>
  <si>
    <t>AS</t>
  </si>
  <si>
    <t>American Samoa</t>
  </si>
  <si>
    <t>Arizona</t>
  </si>
  <si>
    <t>California</t>
  </si>
  <si>
    <t>Colorado</t>
  </si>
  <si>
    <t>Connecticut</t>
  </si>
  <si>
    <t>District of Columbia</t>
  </si>
  <si>
    <t>Florida</t>
  </si>
  <si>
    <t>Georgia</t>
  </si>
  <si>
    <t>GU</t>
  </si>
  <si>
    <t>Guam</t>
  </si>
  <si>
    <t>Hawaii</t>
  </si>
  <si>
    <t>Iowa</t>
  </si>
  <si>
    <t>Idaho</t>
  </si>
  <si>
    <t>Illinois</t>
  </si>
  <si>
    <t>Indiana</t>
  </si>
  <si>
    <t>Kansas</t>
  </si>
  <si>
    <t>Kentucky</t>
  </si>
  <si>
    <t>Lousiana</t>
  </si>
  <si>
    <t>Massachusetts</t>
  </si>
  <si>
    <t>Maryland</t>
  </si>
  <si>
    <t>Maine</t>
  </si>
  <si>
    <t>Michigan</t>
  </si>
  <si>
    <t>Minnesota</t>
  </si>
  <si>
    <t>Missouri</t>
  </si>
  <si>
    <t>MP</t>
  </si>
  <si>
    <t>Northern Marianas</t>
  </si>
  <si>
    <t>Mississippi</t>
  </si>
  <si>
    <t>Montana</t>
  </si>
  <si>
    <t>North Carolina</t>
  </si>
  <si>
    <t>North Dakota</t>
  </si>
  <si>
    <t>Nebraska</t>
  </si>
  <si>
    <t>New Hampshire</t>
  </si>
  <si>
    <t>New Jersey</t>
  </si>
  <si>
    <t>New Mexico</t>
  </si>
  <si>
    <t>Nevada</t>
  </si>
  <si>
    <t>Ohio</t>
  </si>
  <si>
    <t>Oklahoma</t>
  </si>
  <si>
    <t>Oregon</t>
  </si>
  <si>
    <t>Pennsylvania</t>
  </si>
  <si>
    <t>Puerto Rico</t>
  </si>
  <si>
    <t>Rhode Island</t>
  </si>
  <si>
    <t>South Carolina</t>
  </si>
  <si>
    <t>South Dakota</t>
  </si>
  <si>
    <t>Tennessee</t>
  </si>
  <si>
    <t>Texas</t>
  </si>
  <si>
    <t>Utah</t>
  </si>
  <si>
    <t>Virginia</t>
  </si>
  <si>
    <t>VI</t>
  </si>
  <si>
    <t>Virgin Islands</t>
  </si>
  <si>
    <t>Vermont</t>
  </si>
  <si>
    <t>Wisconsin</t>
  </si>
  <si>
    <t>West Virginia</t>
  </si>
  <si>
    <t>WY</t>
  </si>
  <si>
    <t>Wyoming</t>
  </si>
  <si>
    <t>click to graph</t>
  </si>
  <si>
    <t>By Urbanized Area Size</t>
  </si>
  <si>
    <t>edit bins below</t>
  </si>
  <si>
    <t>Diesel (gal)</t>
  </si>
  <si>
    <t>Gasoline (gal)</t>
  </si>
  <si>
    <t>Compressed Natural Gas (gal equivalent)</t>
  </si>
  <si>
    <t>Bio-Diesel (gal)</t>
  </si>
  <si>
    <t>Other Fuel (gal/gal equivalent)</t>
  </si>
  <si>
    <t>Electric Propulsion (kwh)</t>
  </si>
  <si>
    <t>Electric Battery (kwh)</t>
  </si>
  <si>
    <t>Diesel (mpg)</t>
  </si>
  <si>
    <t>Gasoline (mpg)</t>
  </si>
  <si>
    <t>Compressed Natural Gas (mpg)</t>
  </si>
  <si>
    <t>Other Fuel (mpg)</t>
  </si>
  <si>
    <t>Electric Propulsion (mi/kwh)</t>
  </si>
  <si>
    <t>Electric Battery (mi/kwh)</t>
  </si>
  <si>
    <t>Diesel (gal) Questionable</t>
  </si>
  <si>
    <t>Gasoline (gal) Questionable</t>
  </si>
  <si>
    <t>Compressed Natural Gas (gal equivalent) Questionable</t>
  </si>
  <si>
    <t>Bio-Diesel (gal) Questionable</t>
  </si>
  <si>
    <t>Other Fuel (gal/gal equivalent) Questionable</t>
  </si>
  <si>
    <t>Electric Propulsion (kwh) Questionable</t>
  </si>
  <si>
    <t>Electric Battery (kwh) Questionable</t>
  </si>
  <si>
    <t>Diesel (mpg) Questionable</t>
  </si>
  <si>
    <t>Gasoline (mpg) Questionable</t>
  </si>
  <si>
    <t>Compressed Natural Gas (mpg) Questionable</t>
  </si>
  <si>
    <t>Other Fuel (mpg) Questionable</t>
  </si>
  <si>
    <t>Electric Propulsion (mi/kwh) Questionable</t>
  </si>
  <si>
    <t>Electric Battery (mi/kwh) Questionable</t>
  </si>
  <si>
    <t xml:space="preserve">Gallons/Gallon Equivalents      </t>
  </si>
  <si>
    <t xml:space="preserve">KWH                        </t>
  </si>
  <si>
    <t>Column1</t>
  </si>
  <si>
    <t>Column2</t>
  </si>
  <si>
    <t>To bring up the accessible control panel, press ctrl + a. Some screen reading functionality will not work while the sheet is protected. To unprotect the sheet press alt h o p and enter the password ntd.</t>
  </si>
  <si>
    <t>Liquefied
Petroleum Gas</t>
  </si>
  <si>
    <t>A transit mode comprised of passenger vans or small buses operating with fixed routes but no fixed schedules in Puerto Rico. Publicos (PB) are a privately owned and operated public transit service which is market oriented and unsubsidized, but regulated through a public service commission, state or local government. Publicos (PB) are operated under franchise agreements, fares are regulated by route and there are special insurance requirements. Vehicle capacity varies from 8 to 24, and the vehicles may be owned or leased by the operator.</t>
  </si>
  <si>
    <t>Liquefied Petroleum Gas (gal equivalent)</t>
  </si>
  <si>
    <t>Liquefied Petroleum Gas (gal equivalent) Questionable</t>
  </si>
  <si>
    <t>Liquefied Petroleum Gas (mpg)</t>
  </si>
  <si>
    <t>Liquefied Petroleum Gas (mpg) Questionable</t>
  </si>
  <si>
    <t>Cooperative Alliance for Seacoast Transportation</t>
  </si>
  <si>
    <t>Woods Hole, Martha's Vineyard and Nantucket Steamship Authority</t>
  </si>
  <si>
    <t>Woods Hole</t>
  </si>
  <si>
    <t>Somerville</t>
  </si>
  <si>
    <t>New York City Economic Development Corporation</t>
  </si>
  <si>
    <t>DDOT - Progressive Transportation Services Administration</t>
  </si>
  <si>
    <t>4R06-094</t>
  </si>
  <si>
    <t>Spartanburg Regional Health Services, Inc.</t>
  </si>
  <si>
    <t>Bunnell</t>
  </si>
  <si>
    <t>4R02-028</t>
  </si>
  <si>
    <t>City of Fort Lauderdale</t>
  </si>
  <si>
    <t>Fort Lauderdale</t>
  </si>
  <si>
    <t>University of Minnesota Transit</t>
  </si>
  <si>
    <t>City of Plymouth</t>
  </si>
  <si>
    <t>City of Maple Grove</t>
  </si>
  <si>
    <t>Maple Grove</t>
  </si>
  <si>
    <t>SouthWest Transit</t>
  </si>
  <si>
    <t>Eden Prairie</t>
  </si>
  <si>
    <t>Minnesota Valley Transit Authority</t>
  </si>
  <si>
    <t>Burnsville</t>
  </si>
  <si>
    <t>Lower Rio Grande Valley Development Council</t>
  </si>
  <si>
    <t>Weslaco</t>
  </si>
  <si>
    <t>The Woodlands Township</t>
  </si>
  <si>
    <t>The Woodlands</t>
  </si>
  <si>
    <t>Alameda-Contra Costa Transit District</t>
  </si>
  <si>
    <t>Napa Valley Transportation Authority</t>
  </si>
  <si>
    <t>Legacy NTD ID</t>
  </si>
  <si>
    <t>NTD ID</t>
  </si>
  <si>
    <t>Hide questionable data tags</t>
  </si>
  <si>
    <t>Show questionable data tags</t>
  </si>
  <si>
    <t>Audubon Area Community Services, Inc.</t>
  </si>
  <si>
    <t>Owensboro</t>
  </si>
  <si>
    <t>4R04-020</t>
  </si>
  <si>
    <t>La Verne</t>
  </si>
  <si>
    <t>4R01-005</t>
  </si>
  <si>
    <t>Annapolis</t>
  </si>
  <si>
    <t>3R03-018</t>
  </si>
  <si>
    <t>Pomona Valley Transportation Authority</t>
  </si>
  <si>
    <t>Tahoe Transportation District</t>
  </si>
  <si>
    <t>Zephyr Cove</t>
  </si>
  <si>
    <t>9R02-137</t>
  </si>
  <si>
    <t>City of Glendale</t>
  </si>
  <si>
    <t>Western Maine Transportation Services, Inc.</t>
  </si>
  <si>
    <t>El Dorado County Transit Authority</t>
  </si>
  <si>
    <t>Diamond Springs</t>
  </si>
  <si>
    <t>Pima Association of Governments</t>
  </si>
  <si>
    <t>Cape Ann Transportation Authority</t>
  </si>
  <si>
    <t>Gloucester</t>
  </si>
  <si>
    <t>Texoma Area Paratransit System, Inc</t>
  </si>
  <si>
    <t>Sherman</t>
  </si>
  <si>
    <t>Clemson</t>
  </si>
  <si>
    <t>The Looper Group, Inc.</t>
  </si>
  <si>
    <t>Under</t>
  </si>
  <si>
    <t>Los Angeles County Metropolitan Transportation Authority , dba: Metro</t>
  </si>
  <si>
    <t>King County Department of Metro Transit, dba: King County Metro</t>
  </si>
  <si>
    <t xml:space="preserve">Metropolitan Transit Authority of Harris County, Texas </t>
  </si>
  <si>
    <t>Puerto Rico Highway and Transportation Authority - Público</t>
  </si>
  <si>
    <t>County of Miami-Dade , dba: Transportation &amp; Public Work</t>
  </si>
  <si>
    <t xml:space="preserve">Access Services  </t>
  </si>
  <si>
    <t>Northeast Illinois Regional Commuter Railroad Corporation, dba: Metra</t>
  </si>
  <si>
    <t>City and County of San Francisco, dba: San Francisco Municipal Transportation Agency</t>
  </si>
  <si>
    <t xml:space="preserve">Metro Transit </t>
  </si>
  <si>
    <t>City and County of Honolulu, dba: City &amp; County of Honolulu DTS</t>
  </si>
  <si>
    <t>Capital Metropolitan Transportation Authority, dba: Capital Metro</t>
  </si>
  <si>
    <t>City of Phoenix Public Transit Department , dba: Valley Metro</t>
  </si>
  <si>
    <t>Broward County Board of County Commissioners, dba: Broward County Transit Division</t>
  </si>
  <si>
    <t>Bi-State Development Agency of the Missouri-Illinois Metropolitan District, dba: d.b.a. (St. Louis) Metro</t>
  </si>
  <si>
    <t>Board of County Commissioners, Palm Beach County, dba: Palm Tran, Inc.</t>
  </si>
  <si>
    <t>Enterprise Rideshare - Michigan</t>
  </si>
  <si>
    <t>Milwaukee County, dba: Milwaukee County Transit System</t>
  </si>
  <si>
    <t>City of Charlotte North Carolina, dba: Charlotte Area Transit System</t>
  </si>
  <si>
    <t>Transportation District Commission of Hampton Roads, dba: Hampton Roads Transit</t>
  </si>
  <si>
    <t>Central Puget Sound Regional Transit Authority, dba: Sound Transit</t>
  </si>
  <si>
    <t>City of Los Angeles, dba: City of Los Angeles Department of Transportation</t>
  </si>
  <si>
    <t>Southwest Ohio Regional Transit Authority, dba: Metro / Access</t>
  </si>
  <si>
    <t>Westchester County, dba: The Bee-Line System</t>
  </si>
  <si>
    <t>White Plains</t>
  </si>
  <si>
    <t>City of Tucson</t>
  </si>
  <si>
    <t>County of Nassau, dba: Nassau Inter County Express</t>
  </si>
  <si>
    <t>City of Detroit , dba: Detroit Department of Transportation</t>
  </si>
  <si>
    <t>Montgomery County, Maryland, dba: Ride On, Montgomery County Transit</t>
  </si>
  <si>
    <t>Fort Worth Transportation Authority, dba: Trinity Metro</t>
  </si>
  <si>
    <t>Suffolk County , dba: Dept of Public Works - Transportation Division</t>
  </si>
  <si>
    <t>City of Raleigh, dba: GoRaleigh</t>
  </si>
  <si>
    <t>Salem Area Mass Transit District, dba: Salem-Keizer Transit</t>
  </si>
  <si>
    <t>City of Madison</t>
  </si>
  <si>
    <t>Central Pennsylvania Transportation Authority</t>
  </si>
  <si>
    <t>Regional Transit Service - Monroe County, dba: RTS Monroe (MB) and RTS Access (DR)</t>
  </si>
  <si>
    <t>Fairfax County, VA, dba: Fairfax Connector Bus System</t>
  </si>
  <si>
    <t xml:space="preserve">Mass Transportation Authority </t>
  </si>
  <si>
    <t>Central New York Regional Transportation Authority, dba: New York Regional Transportation Authority</t>
  </si>
  <si>
    <t xml:space="preserve">METRO Regional Transit Authority </t>
  </si>
  <si>
    <t>Southern California Regional Rail Authority, dba: Metrolink</t>
  </si>
  <si>
    <t>City of Albuquerque Transit Department, dba: ABQRIDE</t>
  </si>
  <si>
    <t>City of El Paso, dba: Sun Metro</t>
  </si>
  <si>
    <t>South Central Transit Authority</t>
  </si>
  <si>
    <t>City of Colorado Springs, dba: Mountain Metropolitan Transit</t>
  </si>
  <si>
    <t>City of Santa Monica, dba: Big Blue Bus</t>
  </si>
  <si>
    <t>Municipality of Anchorage, dba: Public Transportation</t>
  </si>
  <si>
    <t>City of Gainesville, FL, dba: Regional Transit System</t>
  </si>
  <si>
    <t>City of Fresno, dba: Fresno Area Express</t>
  </si>
  <si>
    <t>City of Memphis, dba: Memphis Area Transit Authority</t>
  </si>
  <si>
    <t>Peninsula Corridor Joint Powers Board, dba: Caltrain</t>
  </si>
  <si>
    <t>Central Contra Costa Transit Authority, dba: COUNTY CONNECTION</t>
  </si>
  <si>
    <t>Research Triangle Regional Public Transportation Authority, dba: GoTriangle</t>
  </si>
  <si>
    <t>Brevard Board of County Commissioners, dba: Space Coast Area Transit</t>
  </si>
  <si>
    <t>Cumberland Dauphin-Harrisburg Transit Authority, dba: Capital Area Transit</t>
  </si>
  <si>
    <t>Tampa Bay Area Regional Transit Authority</t>
  </si>
  <si>
    <t>Georgia State Road and Tollway Authority</t>
  </si>
  <si>
    <t>Lee County, dba: Lee County Transit</t>
  </si>
  <si>
    <t>Prince George's County, Maryland, dba: Prince George's County Transit</t>
  </si>
  <si>
    <t>City of Montebello, dba: Montebello Bus Lines</t>
  </si>
  <si>
    <t xml:space="preserve">City of Alexandria </t>
  </si>
  <si>
    <t>Johnson County Kansas, dba: Johnson County Transit</t>
  </si>
  <si>
    <t xml:space="preserve">Mecklenburg County </t>
  </si>
  <si>
    <t>Cobb County, dba: CobbLinc</t>
  </si>
  <si>
    <t>Enterprise - Denver</t>
  </si>
  <si>
    <t>City of Lubbock, dba: CITIBUS</t>
  </si>
  <si>
    <t>City of Durham, dba: GoDurham</t>
  </si>
  <si>
    <t>Town of Chapel Hill, dba: Chapel Hill Transit</t>
  </si>
  <si>
    <t>City of Santa Clarita, dba: Santa Clarita Transit</t>
  </si>
  <si>
    <t>Loudoun County, dba: Loudoun County Transit</t>
  </si>
  <si>
    <t>Sarasota County , dba: Sarasota County Area Transit</t>
  </si>
  <si>
    <t>Arlington County, Virginia, dba: Arlington Transit</t>
  </si>
  <si>
    <t>City of Greensboro , dba: Greensboro Transit Authority</t>
  </si>
  <si>
    <t>Pasco County Board of County Commissioners, dba: Pasco County Public Transportation</t>
  </si>
  <si>
    <t>Ames Transit Agency, dba: CyRide</t>
  </si>
  <si>
    <t>North Charleston</t>
  </si>
  <si>
    <t>Westmoreland County , dba: Westmoreland County Transit Authority</t>
  </si>
  <si>
    <t xml:space="preserve">City of Torrance, dba: Torrance Transit System </t>
  </si>
  <si>
    <t>Ada County Highway District, dba: ACHD Commuteride</t>
  </si>
  <si>
    <t>Boise</t>
  </si>
  <si>
    <t>City of Tallahassee, dba: StarMetro</t>
  </si>
  <si>
    <t>County of Maui</t>
  </si>
  <si>
    <t>Green Mountain Transit Authority</t>
  </si>
  <si>
    <t>City of Lincoln, dba: StarTran</t>
  </si>
  <si>
    <t>City of Knoxville, dba: Knoxville Area Transit</t>
  </si>
  <si>
    <t>Central Oklahoma Transportation and Parking Authority, dba: EMBARK</t>
  </si>
  <si>
    <t>City of Appleton, dba: Valley Transit</t>
  </si>
  <si>
    <t>Gwinnett County Board of Commissioners, dba: Gwinnett County Transit</t>
  </si>
  <si>
    <t>Central Arkansas Transit Authority, dba: Rock Region METRO</t>
  </si>
  <si>
    <t>County of Rockland , dba: Public Transportation - Transport of Rockland</t>
  </si>
  <si>
    <t>Ride Connection, Inc.</t>
  </si>
  <si>
    <t>0R02-022</t>
  </si>
  <si>
    <t>Washington County Transportation Authority, dba: Freedom Transit</t>
  </si>
  <si>
    <t>Bergen County, dba: Bergen County Community Transportation</t>
  </si>
  <si>
    <t>Port Imperial Ferry Corporation, dba: NY Waterway</t>
  </si>
  <si>
    <t>Central County Transportation Authority</t>
  </si>
  <si>
    <t>City of Winston Salem, dba: Winston-Salem Transit Authority</t>
  </si>
  <si>
    <t>Somerset County, dba: Somerset County Transportation</t>
  </si>
  <si>
    <t>Ms Coast Transportation Authority, dba: Coast Transit Authority</t>
  </si>
  <si>
    <t>Middlesex County</t>
  </si>
  <si>
    <t>City of Wichita , dba: Wichita Transit</t>
  </si>
  <si>
    <t>County of Sonoma , dba: Sonoma County Transit</t>
  </si>
  <si>
    <t>Central Midlands Regional Transportation Authority, dba: The COMET</t>
  </si>
  <si>
    <t>Escambia County Board of County Commissioners, FL, dba: Escambia County Area Transit Authority</t>
  </si>
  <si>
    <t xml:space="preserve">Lakeland Area Mass Transit District </t>
  </si>
  <si>
    <t>City of Modesto , dba: Modesto Area Express</t>
  </si>
  <si>
    <t>University of Georgia, dba: University of Georgia Transit System</t>
  </si>
  <si>
    <t>Wake County, dba: Wake County DSS</t>
  </si>
  <si>
    <t>Springfield Mass Transit District, dba: Sangamon Mass Transit District</t>
  </si>
  <si>
    <t>City of Shreveport, dba: Shreveport Area Transit System</t>
  </si>
  <si>
    <t>County of Howard</t>
  </si>
  <si>
    <t>City of Yakima, dba: Yakima Transit</t>
  </si>
  <si>
    <t>City of Kenosha, dba: Kenosha Area Transit</t>
  </si>
  <si>
    <t>City of Rochester, Minnesota, dba: Rochester Public Transit</t>
  </si>
  <si>
    <t>First Tennessee Human Resource Agency</t>
  </si>
  <si>
    <t>Johnson City</t>
  </si>
  <si>
    <t>4R08-001</t>
  </si>
  <si>
    <t>San Joaquin Council</t>
  </si>
  <si>
    <t>City of Everett, dba: EVERETT TRANSIT SYSTEM</t>
  </si>
  <si>
    <t>St. Cloud Metropolitan Transit Commission, dba: Metro Bus</t>
  </si>
  <si>
    <t>Broome County, dba: Department of Transportation/BC Transit</t>
  </si>
  <si>
    <t>North Front Range Transportation and Air Quality Planning Council, dba: North Front Range MPO / VanGo</t>
  </si>
  <si>
    <t>Transit Joint Powers Authority for Merced County, dba: Merced The Bus</t>
  </si>
  <si>
    <t>City of Fort Collins, dba: Transfort</t>
  </si>
  <si>
    <t xml:space="preserve">Trans-Bridge Lines, Inc. </t>
  </si>
  <si>
    <t>Laredo Transit Management, Inc., dba: El Metro</t>
  </si>
  <si>
    <t>City of Eau Claire, dba: Eau Claire Transit</t>
  </si>
  <si>
    <t>County of Douglas, dba: Connect Douglas</t>
  </si>
  <si>
    <t>Dutchess County, dba: Dutchess County Public Transit</t>
  </si>
  <si>
    <t>City of Gardena, dba: GTrans</t>
  </si>
  <si>
    <t>Collier County, dba: Collier Area Transit</t>
  </si>
  <si>
    <t>Riverside County Transportation Commission</t>
  </si>
  <si>
    <t>Western Piedmont Regional Transit Authority , dba: dba: Greenway Public Transportation</t>
  </si>
  <si>
    <t>Town of Blacksburg, dba: Blacksburg Transit</t>
  </si>
  <si>
    <t>City of Mobile, dba: THE WAVE TRANSIT SYSTEM</t>
  </si>
  <si>
    <t>City of Culver City, dba: Culver City Municipal Bus Lines</t>
  </si>
  <si>
    <t>Jefferson Parish, dba: Jefferson Transit</t>
  </si>
  <si>
    <t>Ventura County Transportation Commission</t>
  </si>
  <si>
    <t>Monroe County Transportation  Authority</t>
  </si>
  <si>
    <t>Cape Fear Public Transportation Authority, dba: Wave Transit</t>
  </si>
  <si>
    <t>Fort Bend County, Texas, dba: Fort Bend County Public Transportation</t>
  </si>
  <si>
    <t>City of Arlington, dba: Handitran</t>
  </si>
  <si>
    <t>Staten Island Rapid Transit Operating Authority, dba:  MTA Staten Island Railway</t>
  </si>
  <si>
    <t>Manatee County Board of County Commissioners, dba: Manatee County Area Transit</t>
  </si>
  <si>
    <t>City of Fairfield, California, dba: Fairfield and Suisun Transit</t>
  </si>
  <si>
    <t>Board of  Clermont County Commissioners, dba: Clermont Transportation Connection</t>
  </si>
  <si>
    <t xml:space="preserve">Housatonic Area Regional Transit </t>
  </si>
  <si>
    <t>Okaloosa County Board of County Commissioners, dba: Emerald Coast Rider</t>
  </si>
  <si>
    <t>City of Waukesha , dba: Waukesha Metro Transit</t>
  </si>
  <si>
    <t>Greene County Transit Board, dba: Greene CATS Public Transit</t>
  </si>
  <si>
    <t>Anne Arundel County, dba: County Agency</t>
  </si>
  <si>
    <t>City of Fayetteville, dba: Fayetteville Area System of Transit</t>
  </si>
  <si>
    <t>City of Visalia  , dba: Visalia Transit</t>
  </si>
  <si>
    <t>City of Santa Fe, dba: Santa Fe Trails</t>
  </si>
  <si>
    <t>Texas State University</t>
  </si>
  <si>
    <t>San Marcos</t>
  </si>
  <si>
    <t>Lake County Board of County Commissioners, dba: LakeXpress</t>
  </si>
  <si>
    <t>Baldwin County Commission, dba: Baldwin Regional Area Transit System</t>
  </si>
  <si>
    <t>Robertsdale</t>
  </si>
  <si>
    <t>City of Racine, Wisconsin, dba: RYDE</t>
  </si>
  <si>
    <t>North Central Alabama Regional Council of Governments, dba: NARCOG Regional Transit Agency</t>
  </si>
  <si>
    <t>County of Placer, dba: Placer County Department of Public Works</t>
  </si>
  <si>
    <t>City of Fargo, dba: Metropolitan Area Transit</t>
  </si>
  <si>
    <t>City of Columbia, dba: Go COMO</t>
  </si>
  <si>
    <t>City of Rome , dba: City of Rome Transit Department</t>
  </si>
  <si>
    <t>Metropolitan Evansville Transit System, dba: METS</t>
  </si>
  <si>
    <t>Frederick County, Maryland, dba: TransIT Services of Frederick County</t>
  </si>
  <si>
    <t>City of Cedar Rapids, dba: Cedar Rapids Transit</t>
  </si>
  <si>
    <t>University of California, Davis, dba: Unitrans</t>
  </si>
  <si>
    <t>Knoxville-Knox County Community Action Committee, dba: Knox County CAC Transit</t>
  </si>
  <si>
    <t>City of Green Bay, dba: Green Bay Metro</t>
  </si>
  <si>
    <t>Licking County, Ohio, dba: Licking County Transit Board</t>
  </si>
  <si>
    <t>Altoona Metro Transit, dba: AMTRAN</t>
  </si>
  <si>
    <t>North Carolina State University</t>
  </si>
  <si>
    <t>Council on Aging of St. Lucie, Inc., dba: Community Transit</t>
  </si>
  <si>
    <t xml:space="preserve">Ozaukee County , dba: Ozaukee County Transit Services </t>
  </si>
  <si>
    <t>County of Washington, dba: Washington County Transit</t>
  </si>
  <si>
    <t>City of Huntsville, Alabama, dba: Department of Parking &amp; Public Transit</t>
  </si>
  <si>
    <t>Buncombe County, dba: Mountain Mobility</t>
  </si>
  <si>
    <t>City of Waco, dba: Waco Transit System, Inc.</t>
  </si>
  <si>
    <t>City of Billings, dba: Metropolitan Transit System</t>
  </si>
  <si>
    <t>County of Fayette, dba: Fayette Area Coordinated Transportation</t>
  </si>
  <si>
    <t>City of Pasadena</t>
  </si>
  <si>
    <t>Pasadena</t>
  </si>
  <si>
    <t>LINK Hendricks County, dba: Sycamore Svcs, Morgan County Connect, Senior Svcs</t>
  </si>
  <si>
    <t>Danville</t>
  </si>
  <si>
    <t>5R02-008</t>
  </si>
  <si>
    <t>City of Brownsville , dba: Brownsville Metro</t>
  </si>
  <si>
    <t>City of Oshkosh, Wisconsin, dba: GO Transit</t>
  </si>
  <si>
    <t>City of Sioux City, dba: Sioux City Transit System</t>
  </si>
  <si>
    <t>City of La Crosse, dba: LaCrosse Municipal Transit Utility</t>
  </si>
  <si>
    <t xml:space="preserve">City of Norwalk , dba: Norwalk Transit System </t>
  </si>
  <si>
    <t>City of Williamsport, dba: River Valley Transit</t>
  </si>
  <si>
    <t>City of Decatur, Il, dba: Decatur Public Transit System</t>
  </si>
  <si>
    <t xml:space="preserve">Central Indiana Regional Transportation Authority </t>
  </si>
  <si>
    <t>Charlotte County Government, dba: Charlotte County Transit Division</t>
  </si>
  <si>
    <t>La Plata</t>
  </si>
  <si>
    <t>City of Montgomery, dba: The M (Montgomery Area Transit System)</t>
  </si>
  <si>
    <t>City of Riverside</t>
  </si>
  <si>
    <t>County of Johnson, Iowa, dba: Johnson County SEATS</t>
  </si>
  <si>
    <t>City of Santa Maria, dba: Santa Maria Area Transit</t>
  </si>
  <si>
    <t>Athens-Clarke County Unified Government, dba: Athens-Clarke County Transit Department</t>
  </si>
  <si>
    <t>Lake Erie Transportation Commission, dba: Lake Erie Transit</t>
  </si>
  <si>
    <t>Monroe</t>
  </si>
  <si>
    <t>Ulster County , dba: UCAT</t>
  </si>
  <si>
    <t>City of Jackson, MS, dba: Planning &amp; Development, Transit Services</t>
  </si>
  <si>
    <t>University of Kansas, dba: KU Parking &amp; Transit</t>
  </si>
  <si>
    <t>City of Laguna Beach, dba: Laguna Beach Transit</t>
  </si>
  <si>
    <t>City of Pueblo, dba: Pueblo Transit</t>
  </si>
  <si>
    <t>City of Springfield, dba: City Utilities of Springfield, MO</t>
  </si>
  <si>
    <t>Southeast Area Transit District</t>
  </si>
  <si>
    <t>Town of Huntington, dba: Huntington Area Rapid Transit</t>
  </si>
  <si>
    <t>City of Clemson, dba: Clemson Area Transit</t>
  </si>
  <si>
    <t>City of Jackson Transportation Authority, dba: Jackson Area Transportation Authority</t>
  </si>
  <si>
    <t>Lafayette City-Parish Consolidated Government, dba: Lafayette Transit System</t>
  </si>
  <si>
    <t>City of Iowa City, dba: Iowa City Transit</t>
  </si>
  <si>
    <t>Flagler County Public Transportation</t>
  </si>
  <si>
    <t>Cumberland County, dba: Cumberland Area Transit System</t>
  </si>
  <si>
    <t xml:space="preserve">City of Glendale </t>
  </si>
  <si>
    <t>City of Baltimore</t>
  </si>
  <si>
    <t xml:space="preserve">Putnam County , dba: Putnam Area Rapid Transit </t>
  </si>
  <si>
    <t>City of Wilsonville, dba: South Metro Area Regional Transit</t>
  </si>
  <si>
    <t>Wilsonville</t>
  </si>
  <si>
    <t>City of Beaumont, dba: Beaumont Municipal Transit System</t>
  </si>
  <si>
    <t>City of Albany , dba: Albany Transit System</t>
  </si>
  <si>
    <t>City of Asheville, dba: ART (Asheville Redefines Transit)</t>
  </si>
  <si>
    <t xml:space="preserve">Miami County, Ohio , dba: Miami County Public Transit </t>
  </si>
  <si>
    <t>Jackson County Mass Transit District</t>
  </si>
  <si>
    <t>Carbondale</t>
  </si>
  <si>
    <t>City of Nashua, dba: Nashua Transit System</t>
  </si>
  <si>
    <t>City of Commerce, dba: City of Commerce Municipal Buslines</t>
  </si>
  <si>
    <t>City of Redondo Beach, dba: Beach Cities Transit</t>
  </si>
  <si>
    <t>City of Scottsdale , dba: Scottsdale Trolley</t>
  </si>
  <si>
    <t xml:space="preserve">Connecticut Department of Transportation -CTTRANSIT New Britain </t>
  </si>
  <si>
    <t>City of Moorhead, dba: Metropolitan Area Transit</t>
  </si>
  <si>
    <t>Sonoma-Marin Area Rail Transit District</t>
  </si>
  <si>
    <t>City of Terre Haute , dba: Terre Haute Transit Utility</t>
  </si>
  <si>
    <t>San Francisco Bay Area Water Emergency Transportation Authority, dba: San Francisco Bay Ferry</t>
  </si>
  <si>
    <t>City of Tulare, dba: Tulare Intermodal Express</t>
  </si>
  <si>
    <t>City of Loveland, Colorado, dba: City of Loveland Transit</t>
  </si>
  <si>
    <t>City of Ocala, Florida, dba: SunTran</t>
  </si>
  <si>
    <t>City of Fairfax, dba: CUE Bus</t>
  </si>
  <si>
    <t>City of Seattle, dba: Seattle Center Monorail</t>
  </si>
  <si>
    <t>City of Coralville, dba: Coralville Transit System</t>
  </si>
  <si>
    <t xml:space="preserve">Puerto Rico Maritime Transport Authority </t>
  </si>
  <si>
    <t xml:space="preserve">City of La Mirada , dba: La Mirada Transit </t>
  </si>
  <si>
    <t xml:space="preserve">Borough of Pottstown, dba: Pottstown Area Rapid Transit </t>
  </si>
  <si>
    <t>M-1 Rail, dba: QLINE Detroit</t>
  </si>
  <si>
    <t>University of Montana, dba: UDASH</t>
  </si>
  <si>
    <t>City of Peoria , dba: Peoria Transit</t>
  </si>
  <si>
    <t>Kansas City, City of Missouri, dba: Kansas City Streetcar</t>
  </si>
  <si>
    <t>Chicago Water Taxi (Wendella)</t>
  </si>
  <si>
    <t>City of Milwaukee</t>
  </si>
  <si>
    <t>City of Atlanta, dba: Atlanta Streetcar - Department of Public Works</t>
  </si>
  <si>
    <t>County of Pierce</t>
  </si>
  <si>
    <t>Rhode Island Department of Transportation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</si>
</sst>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0000"/>
    <numFmt numFmtId="166" formatCode="_(* #,##0_);_(* \(#,##0\);_(* &quot;-&quot;??_);_(@_)"/>
    <numFmt numFmtId="167" formatCode="00000"/>
    <numFmt numFmtId="168" formatCode="0000#"/>
    <numFmt numFmtId="169" formatCode="000#"/>
  </numFmts>
  <fonts count="20">
    <font>
      <sz val="10"/>
      <name val="Arial"/>
      <family val="2"/>
    </font>
    <font>
      <sz val="10"/>
      <name val="Arial"/>
      <family val="2"/>
    </font>
    <font>
      <sz val="8"/>
      <name val="sansserif"/>
    </font>
    <font>
      <sz val="8"/>
      <name val="Arial"/>
      <family val="2"/>
    </font>
    <font>
      <b/>
      <sz val="8"/>
      <name val="Arial"/>
      <family val="2"/>
    </font>
    <font>
      <b/>
      <sz val="9"/>
      <name val="Arial"/>
      <family val="2"/>
    </font>
    <font>
      <sz val="9"/>
      <name val="Arial"/>
      <family val="2"/>
    </font>
    <font>
      <b/>
      <sz val="10"/>
      <name val="Arial"/>
      <family val="2"/>
    </font>
    <font>
      <b/>
      <u/>
      <sz val="8"/>
      <name val="Arial"/>
      <family val="2"/>
    </font>
    <font>
      <b/>
      <sz val="9"/>
      <name val="Arial"/>
      <family val="2"/>
    </font>
    <font>
      <sz val="8"/>
      <color theme="1"/>
      <name val="Arial"/>
      <family val="2"/>
    </font>
    <font>
      <b/>
      <u/>
      <sz val="8"/>
      <color theme="1"/>
      <name val="Arial"/>
      <family val="2"/>
    </font>
    <font>
      <sz val="8"/>
      <color theme="0"/>
      <name val="Arial"/>
      <family val="2"/>
    </font>
    <font>
      <sz val="10"/>
      <color theme="0"/>
      <name val="Arial"/>
      <family val="2"/>
    </font>
    <font>
      <b/>
      <i/>
      <sz val="9"/>
      <color rgb="FF000000"/>
      <name val="Arial"/>
      <family val="2"/>
    </font>
    <font>
      <b/>
      <sz val="8"/>
      <color theme="0"/>
      <name val="Arial"/>
      <family val="2"/>
    </font>
    <font>
      <sz val="8"/>
      <color theme="0" tint="-0.14999847407452621"/>
      <name val="Arial"/>
      <family val="2"/>
    </font>
    <font>
      <sz val="10"/>
      <color theme="0" tint="-0.14999847407452621"/>
      <name val="Arial"/>
      <family val="2"/>
    </font>
    <font>
      <b/>
      <sz val="8"/>
      <color theme="1"/>
      <name val="Arial"/>
      <family val="2"/>
    </font>
    <font>
      <sz val="9"/>
      <color theme="0"/>
      <name val="Arial"/>
      <family val="2"/>
    </font>
  </fonts>
  <fills count="10">
    <fill>
      <patternFill patternType="none"/>
    </fill>
    <fill>
      <patternFill patternType="gray125"/>
    </fill>
    <fill>
      <patternFill patternType="solid">
        <fgColor theme="0"/>
        <bgColor indexed="64"/>
      </patternFill>
    </fill>
    <fill>
      <patternFill patternType="solid">
        <fgColor rgb="FFB2B2B2"/>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theme="6" tint="-0.499984740745262"/>
        <bgColor indexed="64"/>
      </patternFill>
    </fill>
    <fill>
      <patternFill patternType="solid">
        <fgColor theme="3"/>
        <bgColor indexed="64"/>
      </patternFill>
    </fill>
    <fill>
      <patternFill patternType="solid">
        <fgColor theme="0" tint="-0.34998626667073579"/>
        <bgColor indexed="64"/>
      </patternFill>
    </fill>
    <fill>
      <patternFill patternType="solid">
        <fgColor rgb="FF92D050"/>
        <bgColor indexed="64"/>
      </patternFill>
    </fill>
  </fills>
  <borders count="6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thin">
        <color auto="1"/>
      </left>
      <right/>
      <top style="thin">
        <color auto="1"/>
      </top>
      <bottom style="thin">
        <color auto="1"/>
      </bottom>
      <diagonal/>
    </border>
    <border>
      <left style="medium">
        <color auto="1"/>
      </left>
      <right style="thin">
        <color auto="1"/>
      </right>
      <top/>
      <bottom style="thin">
        <color auto="1"/>
      </bottom>
      <diagonal/>
    </border>
    <border>
      <left/>
      <right/>
      <top style="thin">
        <color auto="1"/>
      </top>
      <bottom/>
      <diagonal/>
    </border>
    <border>
      <left style="thick">
        <color auto="1"/>
      </left>
      <right/>
      <top/>
      <bottom/>
      <diagonal/>
    </border>
    <border>
      <left/>
      <right/>
      <top style="thick">
        <color auto="1"/>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medium">
        <color auto="1"/>
      </left>
      <right/>
      <top/>
      <bottom style="thin">
        <color theme="0" tint="-0.24994659260841701"/>
      </bottom>
      <diagonal/>
    </border>
    <border>
      <left/>
      <right/>
      <top/>
      <bottom style="thin">
        <color theme="0" tint="-0.24994659260841701"/>
      </bottom>
      <diagonal/>
    </border>
    <border>
      <left/>
      <right style="thin">
        <color auto="1"/>
      </right>
      <top/>
      <bottom style="thin">
        <color theme="0" tint="-0.24994659260841701"/>
      </bottom>
      <diagonal/>
    </border>
    <border>
      <left style="medium">
        <color auto="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medium">
        <color auto="1"/>
      </left>
      <right/>
      <top style="thin">
        <color theme="0" tint="-0.24994659260841701"/>
      </top>
      <bottom style="thin">
        <color auto="1"/>
      </bottom>
      <diagonal/>
    </border>
    <border>
      <left/>
      <right/>
      <top style="thin">
        <color theme="0" tint="-0.24994659260841701"/>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ck">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ck">
        <color auto="1"/>
      </right>
      <top style="thin">
        <color theme="0" tint="-0.24994659260841701"/>
      </top>
      <bottom/>
      <diagonal/>
    </border>
    <border>
      <left/>
      <right style="thin">
        <color auto="1"/>
      </right>
      <top style="thick">
        <color auto="1"/>
      </top>
      <bottom/>
      <diagonal/>
    </border>
    <border>
      <left style="thin">
        <color auto="1"/>
      </left>
      <right style="thin">
        <color auto="1"/>
      </right>
      <top style="thick">
        <color auto="1"/>
      </top>
      <bottom/>
      <diagonal/>
    </border>
    <border>
      <left/>
      <right/>
      <top style="thin">
        <color auto="1"/>
      </top>
      <bottom style="thin">
        <color theme="0" tint="-0.24994659260841701"/>
      </bottom>
      <diagonal/>
    </border>
    <border>
      <left/>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ck">
        <color auto="1"/>
      </right>
      <top style="thin">
        <color theme="0" tint="-0.24994659260841701"/>
      </top>
      <bottom style="thin">
        <color auto="1"/>
      </bottom>
      <diagonal/>
    </border>
    <border>
      <left/>
      <right style="thick">
        <color auto="1"/>
      </right>
      <top/>
      <bottom/>
      <diagonal/>
    </border>
    <border>
      <left style="medium">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style="thin">
        <color auto="1"/>
      </right>
      <top style="thick">
        <color auto="1"/>
      </top>
      <bottom/>
      <diagonal/>
    </border>
    <border>
      <left style="medium">
        <color auto="1"/>
      </left>
      <right/>
      <top style="thin">
        <color auto="1"/>
      </top>
      <bottom style="thin">
        <color theme="0" tint="-0.24994659260841701"/>
      </bottom>
      <diagonal/>
    </border>
    <border>
      <left style="medium">
        <color auto="1"/>
      </left>
      <right/>
      <top style="thin">
        <color theme="0" tint="-0.24994659260841701"/>
      </top>
      <bottom style="thick">
        <color auto="1"/>
      </bottom>
      <diagonal/>
    </border>
    <border>
      <left/>
      <right style="thin">
        <color theme="0" tint="-0.14996795556505021"/>
      </right>
      <top style="thick">
        <color auto="1"/>
      </top>
      <bottom/>
      <diagonal/>
    </border>
    <border>
      <left style="thin">
        <color theme="0" tint="-0.14996795556505021"/>
      </left>
      <right style="thin">
        <color auto="1"/>
      </right>
      <top style="thick">
        <color auto="1"/>
      </top>
      <bottom/>
      <diagonal/>
    </border>
    <border>
      <left/>
      <right style="thin">
        <color theme="0" tint="-0.14996795556505021"/>
      </right>
      <top/>
      <bottom style="thin">
        <color theme="0" tint="-0.24994659260841701"/>
      </bottom>
      <diagonal/>
    </border>
    <border>
      <left style="thin">
        <color theme="0" tint="-0.14996795556505021"/>
      </left>
      <right style="thin">
        <color auto="1"/>
      </right>
      <top/>
      <bottom style="thin">
        <color auto="1"/>
      </bottom>
      <diagonal/>
    </border>
    <border>
      <left style="medium">
        <color auto="1"/>
      </left>
      <right/>
      <top style="thin">
        <color auto="1"/>
      </top>
      <bottom/>
      <diagonal/>
    </border>
    <border>
      <left style="medium">
        <color auto="1"/>
      </left>
      <right/>
      <top/>
      <bottom style="thin">
        <color auto="1"/>
      </bottom>
      <diagonal/>
    </border>
    <border>
      <left/>
      <right style="thick">
        <color auto="1"/>
      </right>
      <top/>
      <bottom style="thin">
        <color auto="1"/>
      </bottom>
      <diagonal/>
    </border>
    <border>
      <left/>
      <right style="thick">
        <color auto="1"/>
      </right>
      <top style="thin">
        <color auto="1"/>
      </top>
      <bottom/>
      <diagonal/>
    </border>
    <border>
      <left/>
      <right style="thin">
        <color theme="0" tint="-0.24994659260841701"/>
      </right>
      <top style="thin">
        <color auto="1"/>
      </top>
      <bottom/>
      <diagonal/>
    </border>
    <border>
      <left style="thin">
        <color theme="0" tint="-0.24994659260841701"/>
      </left>
      <right style="thin">
        <color theme="0" tint="-0.24994659260841701"/>
      </right>
      <top style="thin">
        <color auto="1"/>
      </top>
      <bottom/>
      <diagonal/>
    </border>
    <border>
      <left style="thin">
        <color theme="0" tint="-0.24994659260841701"/>
      </left>
      <right style="thick">
        <color auto="1"/>
      </right>
      <top style="thin">
        <color auto="1"/>
      </top>
      <bottom/>
      <diagonal/>
    </border>
    <border>
      <left style="thin">
        <color auto="1"/>
      </left>
      <right/>
      <top/>
      <bottom style="thick">
        <color auto="1"/>
      </bottom>
      <diagonal/>
    </border>
    <border>
      <left style="thin">
        <color theme="4" tint="0.39997558519241921"/>
      </left>
      <right/>
      <top style="thin">
        <color theme="0" tint="-0.24994659260841701"/>
      </top>
      <bottom style="thin">
        <color theme="0" tint="-0.24994659260841701"/>
      </bottom>
      <diagonal/>
    </border>
    <border>
      <left style="thin">
        <color auto="1"/>
      </left>
      <right/>
      <top style="thin">
        <color theme="0" tint="-0.24994659260841701"/>
      </top>
      <bottom style="thin">
        <color theme="0" tint="-0.24994659260841701"/>
      </bottom>
      <diagonal/>
    </border>
  </borders>
  <cellStyleXfs count="2">
    <xf numFmtId="0" fontId="0" fillId="0" borderId="0"/>
    <xf numFmtId="43" fontId="1" fillId="0" borderId="0"/>
  </cellStyleXfs>
  <cellXfs count="242">
    <xf numFmtId="0" fontId="0" fillId="0" borderId="0" xfId="0"/>
    <xf numFmtId="0" fontId="3" fillId="0" borderId="0" xfId="0" applyFont="1" applyFill="1"/>
    <xf numFmtId="0" fontId="3" fillId="0" borderId="0" xfId="0" applyFont="1" applyFill="1" applyBorder="1"/>
    <xf numFmtId="166" fontId="3" fillId="0" borderId="0" xfId="1" applyNumberFormat="1" applyFont="1"/>
    <xf numFmtId="0" fontId="3" fillId="0" borderId="0" xfId="0" applyFont="1"/>
    <xf numFmtId="3" fontId="3" fillId="0" borderId="0" xfId="0" applyNumberFormat="1" applyFont="1"/>
    <xf numFmtId="164" fontId="3" fillId="0" borderId="0" xfId="1" applyNumberFormat="1" applyFont="1"/>
    <xf numFmtId="3" fontId="3" fillId="0" borderId="0" xfId="1" applyNumberFormat="1" applyFont="1"/>
    <xf numFmtId="3" fontId="3" fillId="0" borderId="0" xfId="0" applyNumberFormat="1" applyFont="1" applyBorder="1"/>
    <xf numFmtId="3" fontId="3" fillId="0" borderId="0" xfId="0" applyNumberFormat="1" applyFont="1" applyFill="1" applyBorder="1"/>
    <xf numFmtId="0" fontId="10" fillId="0" borderId="0" xfId="0" applyFont="1" applyAlignment="1">
      <alignment wrapText="1"/>
    </xf>
    <xf numFmtId="165" fontId="10" fillId="0" borderId="0" xfId="0" applyNumberFormat="1" applyFont="1" applyAlignment="1">
      <alignment wrapText="1"/>
    </xf>
    <xf numFmtId="167" fontId="10" fillId="0" borderId="0" xfId="0" applyNumberFormat="1" applyFont="1" applyAlignment="1">
      <alignment wrapText="1"/>
    </xf>
    <xf numFmtId="3" fontId="10" fillId="0" borderId="0" xfId="0" applyNumberFormat="1" applyFont="1" applyAlignment="1">
      <alignment wrapText="1"/>
    </xf>
    <xf numFmtId="0" fontId="3" fillId="0" borderId="0" xfId="0" applyFont="1" applyBorder="1"/>
    <xf numFmtId="166" fontId="3" fillId="0" borderId="0" xfId="1" applyNumberFormat="1" applyFont="1" applyBorder="1"/>
    <xf numFmtId="164" fontId="3" fillId="0" borderId="0" xfId="1" applyNumberFormat="1" applyFont="1" applyBorder="1"/>
    <xf numFmtId="0" fontId="3" fillId="0" borderId="0" xfId="0" applyFont="1" applyAlignment="1">
      <alignment horizontal="left"/>
    </xf>
    <xf numFmtId="3" fontId="3" fillId="0" borderId="10" xfId="0" applyNumberFormat="1" applyFont="1" applyBorder="1"/>
    <xf numFmtId="0" fontId="3" fillId="0" borderId="0" xfId="0" applyFont="1" applyBorder="1" applyAlignment="1">
      <alignment horizontal="left"/>
    </xf>
    <xf numFmtId="3" fontId="11" fillId="0" borderId="24" xfId="0" applyNumberFormat="1" applyFont="1" applyFill="1" applyBorder="1" applyAlignment="1" applyProtection="1">
      <alignment horizontal="center"/>
      <protection locked="0"/>
    </xf>
    <xf numFmtId="3" fontId="11" fillId="0" borderId="26" xfId="0" applyNumberFormat="1" applyFont="1" applyFill="1" applyBorder="1" applyAlignment="1" applyProtection="1">
      <alignment horizontal="center"/>
      <protection locked="0"/>
    </xf>
    <xf numFmtId="0" fontId="3" fillId="0" borderId="0" xfId="0" applyFont="1" applyFill="1" applyBorder="1" applyAlignment="1">
      <alignment horizontal="left"/>
    </xf>
    <xf numFmtId="0" fontId="3" fillId="0" borderId="13" xfId="0" applyFont="1" applyFill="1" applyBorder="1"/>
    <xf numFmtId="3" fontId="3" fillId="0" borderId="13" xfId="0" applyNumberFormat="1" applyFont="1" applyFill="1" applyBorder="1"/>
    <xf numFmtId="3" fontId="3" fillId="0" borderId="0" xfId="0" applyNumberFormat="1" applyFont="1" applyBorder="1" applyAlignment="1">
      <alignment horizontal="right"/>
    </xf>
    <xf numFmtId="3" fontId="3" fillId="0" borderId="0" xfId="0" applyNumberFormat="1" applyFont="1" applyFill="1" applyBorder="1" applyAlignment="1">
      <alignment horizontal="right"/>
    </xf>
    <xf numFmtId="0" fontId="15" fillId="7" borderId="2" xfId="0" applyFont="1" applyFill="1" applyBorder="1" applyAlignment="1">
      <alignment wrapText="1"/>
    </xf>
    <xf numFmtId="3" fontId="15" fillId="7" borderId="2" xfId="0" applyNumberFormat="1" applyFont="1" applyFill="1" applyBorder="1" applyAlignment="1">
      <alignment wrapText="1"/>
    </xf>
    <xf numFmtId="0" fontId="15" fillId="7" borderId="2" xfId="0" applyFont="1" applyFill="1" applyBorder="1" applyAlignment="1"/>
    <xf numFmtId="0" fontId="15" fillId="7" borderId="2" xfId="0" applyFont="1" applyFill="1" applyBorder="1" applyAlignment="1">
      <alignment horizontal="left" wrapText="1"/>
    </xf>
    <xf numFmtId="0" fontId="15" fillId="7" borderId="0" xfId="0" applyFont="1" applyFill="1" applyBorder="1" applyAlignment="1"/>
    <xf numFmtId="0" fontId="15" fillId="7" borderId="0" xfId="0" applyFont="1" applyFill="1" applyBorder="1" applyAlignment="1">
      <alignment wrapText="1"/>
    </xf>
    <xf numFmtId="3" fontId="15" fillId="7" borderId="0" xfId="0" applyNumberFormat="1" applyFont="1" applyFill="1" applyBorder="1" applyAlignment="1">
      <alignment wrapText="1"/>
    </xf>
    <xf numFmtId="3" fontId="15" fillId="6" borderId="0" xfId="0" applyNumberFormat="1" applyFont="1" applyFill="1" applyBorder="1" applyAlignment="1">
      <alignment wrapText="1"/>
    </xf>
    <xf numFmtId="2" fontId="15" fillId="7" borderId="0" xfId="0" applyNumberFormat="1" applyFont="1" applyFill="1" applyBorder="1" applyAlignment="1">
      <alignment wrapText="1"/>
    </xf>
    <xf numFmtId="3" fontId="3" fillId="0" borderId="0" xfId="0" applyNumberFormat="1" applyFont="1" applyBorder="1" applyAlignment="1">
      <alignment horizontal="right" wrapText="1"/>
    </xf>
    <xf numFmtId="3" fontId="3" fillId="0" borderId="0" xfId="1" applyNumberFormat="1" applyFont="1" applyBorder="1" applyAlignment="1">
      <alignment horizontal="right"/>
    </xf>
    <xf numFmtId="2" fontId="3" fillId="0" borderId="0" xfId="0" applyNumberFormat="1" applyFont="1" applyFill="1" applyBorder="1"/>
    <xf numFmtId="0" fontId="3" fillId="0" borderId="0" xfId="0" applyFont="1" applyFill="1" applyBorder="1" applyAlignment="1"/>
    <xf numFmtId="3" fontId="15" fillId="6" borderId="13" xfId="0" applyNumberFormat="1" applyFont="1" applyFill="1" applyBorder="1" applyAlignment="1">
      <alignment wrapText="1"/>
    </xf>
    <xf numFmtId="0" fontId="15" fillId="7" borderId="13" xfId="0" applyFont="1" applyFill="1" applyBorder="1" applyAlignment="1">
      <alignment wrapText="1"/>
    </xf>
    <xf numFmtId="0" fontId="7" fillId="2" borderId="18" xfId="0" applyFont="1" applyFill="1" applyBorder="1" applyAlignment="1" applyProtection="1">
      <alignment wrapText="1"/>
      <protection locked="0"/>
    </xf>
    <xf numFmtId="0" fontId="7" fillId="2" borderId="19" xfId="0" applyFont="1" applyFill="1" applyBorder="1" applyAlignment="1" applyProtection="1">
      <alignment wrapText="1"/>
      <protection locked="0"/>
    </xf>
    <xf numFmtId="0" fontId="7" fillId="2" borderId="11" xfId="0" applyFont="1" applyFill="1" applyBorder="1" applyAlignment="1" applyProtection="1">
      <alignment wrapText="1"/>
      <protection locked="0"/>
    </xf>
    <xf numFmtId="0" fontId="7" fillId="2" borderId="0" xfId="0" applyFont="1" applyFill="1" applyBorder="1" applyAlignment="1" applyProtection="1">
      <alignment wrapText="1"/>
      <protection locked="0"/>
    </xf>
    <xf numFmtId="0" fontId="6" fillId="2" borderId="0" xfId="0" applyFont="1" applyFill="1" applyBorder="1" applyAlignment="1" applyProtection="1">
      <alignment vertical="top"/>
      <protection locked="0"/>
    </xf>
    <xf numFmtId="0" fontId="6" fillId="0" borderId="0" xfId="0" applyFont="1" applyFill="1" applyAlignment="1" applyProtection="1">
      <alignment vertical="top"/>
      <protection locked="0"/>
    </xf>
    <xf numFmtId="0" fontId="3" fillId="2" borderId="37" xfId="0" applyFont="1" applyFill="1" applyBorder="1" applyAlignment="1" applyProtection="1">
      <protection locked="0"/>
    </xf>
    <xf numFmtId="0" fontId="5" fillId="2" borderId="11" xfId="0" applyFont="1" applyFill="1" applyBorder="1" applyAlignment="1" applyProtection="1">
      <alignment wrapText="1"/>
      <protection locked="0"/>
    </xf>
    <xf numFmtId="0" fontId="5" fillId="2" borderId="0" xfId="0" applyFont="1" applyFill="1" applyBorder="1" applyAlignment="1" applyProtection="1">
      <alignment wrapText="1"/>
      <protection locked="0"/>
    </xf>
    <xf numFmtId="0" fontId="3" fillId="2" borderId="0" xfId="0" applyFont="1" applyFill="1" applyBorder="1" applyProtection="1">
      <protection locked="0"/>
    </xf>
    <xf numFmtId="0" fontId="3" fillId="0" borderId="0" xfId="0" applyFont="1" applyFill="1" applyProtection="1">
      <protection locked="0"/>
    </xf>
    <xf numFmtId="0" fontId="4" fillId="2" borderId="11" xfId="0" applyFont="1" applyFill="1" applyBorder="1" applyAlignment="1" applyProtection="1">
      <alignment wrapText="1"/>
      <protection locked="0"/>
    </xf>
    <xf numFmtId="0" fontId="4" fillId="2" borderId="0" xfId="0" applyFont="1" applyFill="1" applyBorder="1" applyAlignment="1" applyProtection="1">
      <alignment wrapText="1"/>
      <protection locked="0"/>
    </xf>
    <xf numFmtId="0" fontId="7" fillId="2" borderId="16" xfId="0" applyFont="1" applyFill="1" applyBorder="1" applyAlignment="1" applyProtection="1">
      <alignment vertical="center"/>
      <protection locked="0"/>
    </xf>
    <xf numFmtId="0" fontId="7" fillId="2" borderId="12" xfId="0" applyFont="1" applyFill="1" applyBorder="1" applyAlignment="1" applyProtection="1">
      <alignment vertical="center"/>
      <protection locked="0"/>
    </xf>
    <xf numFmtId="0" fontId="7" fillId="2" borderId="17" xfId="0" applyFont="1" applyFill="1" applyBorder="1" applyAlignment="1" applyProtection="1">
      <alignment vertical="center"/>
      <protection locked="0"/>
    </xf>
    <xf numFmtId="0" fontId="4" fillId="2" borderId="11" xfId="0" applyFont="1" applyFill="1" applyBorder="1" applyProtection="1">
      <protection locked="0"/>
    </xf>
    <xf numFmtId="0" fontId="4" fillId="2" borderId="0" xfId="0" applyFont="1" applyFill="1" applyBorder="1" applyProtection="1">
      <protection locked="0"/>
    </xf>
    <xf numFmtId="0" fontId="3" fillId="0" borderId="0" xfId="0" applyFont="1" applyFill="1" applyBorder="1" applyProtection="1">
      <protection locked="0"/>
    </xf>
    <xf numFmtId="0" fontId="9" fillId="4" borderId="12" xfId="0" applyFont="1" applyFill="1" applyBorder="1" applyAlignment="1" applyProtection="1">
      <protection locked="0"/>
    </xf>
    <xf numFmtId="0" fontId="7" fillId="4" borderId="12" xfId="0" applyFont="1" applyFill="1" applyBorder="1" applyAlignment="1" applyProtection="1">
      <alignment vertical="center"/>
      <protection locked="0"/>
    </xf>
    <xf numFmtId="0" fontId="7" fillId="0" borderId="12" xfId="0" applyFont="1" applyFill="1" applyBorder="1" applyAlignment="1" applyProtection="1">
      <alignment vertical="center"/>
      <protection locked="0"/>
    </xf>
    <xf numFmtId="0" fontId="4" fillId="4" borderId="20" xfId="0" applyFont="1" applyFill="1" applyBorder="1" applyAlignment="1" applyProtection="1">
      <alignment wrapText="1"/>
      <protection locked="0"/>
    </xf>
    <xf numFmtId="0" fontId="4" fillId="4" borderId="21" xfId="0" applyFont="1" applyFill="1" applyBorder="1" applyAlignment="1" applyProtection="1">
      <alignment wrapText="1"/>
      <protection locked="0"/>
    </xf>
    <xf numFmtId="0" fontId="7" fillId="2" borderId="0" xfId="0" applyFont="1" applyFill="1" applyBorder="1" applyAlignment="1" applyProtection="1">
      <alignment vertical="center"/>
      <protection locked="0"/>
    </xf>
    <xf numFmtId="164" fontId="3" fillId="2" borderId="11" xfId="0" applyNumberFormat="1" applyFont="1" applyFill="1" applyBorder="1" applyProtection="1">
      <protection locked="0"/>
    </xf>
    <xf numFmtId="164" fontId="3" fillId="2" borderId="0" xfId="0" applyNumberFormat="1" applyFont="1" applyFill="1" applyBorder="1" applyProtection="1">
      <protection locked="0"/>
    </xf>
    <xf numFmtId="0" fontId="2" fillId="0" borderId="4" xfId="0" applyFont="1" applyFill="1" applyBorder="1" applyAlignment="1" applyProtection="1">
      <alignment horizontal="center" vertical="top" wrapText="1"/>
      <protection locked="0"/>
    </xf>
    <xf numFmtId="0" fontId="3" fillId="0" borderId="5" xfId="0" applyFont="1" applyFill="1" applyBorder="1" applyAlignment="1" applyProtection="1">
      <alignment horizontal="left" wrapText="1"/>
      <protection locked="0"/>
    </xf>
    <xf numFmtId="0" fontId="3" fillId="0" borderId="5" xfId="0" applyFont="1" applyFill="1" applyBorder="1" applyProtection="1">
      <protection locked="0"/>
    </xf>
    <xf numFmtId="0" fontId="3" fillId="3" borderId="6" xfId="0" applyFont="1" applyFill="1" applyBorder="1" applyProtection="1">
      <protection locked="0"/>
    </xf>
    <xf numFmtId="164" fontId="12" fillId="2" borderId="0" xfId="0" applyNumberFormat="1" applyFont="1" applyFill="1" applyBorder="1" applyProtection="1">
      <protection locked="0"/>
    </xf>
    <xf numFmtId="0" fontId="12" fillId="2" borderId="7" xfId="0" applyFont="1" applyFill="1" applyBorder="1" applyProtection="1">
      <protection locked="0"/>
    </xf>
    <xf numFmtId="3" fontId="12" fillId="2" borderId="0" xfId="0" applyNumberFormat="1" applyFont="1" applyFill="1" applyBorder="1" applyProtection="1">
      <protection locked="0"/>
    </xf>
    <xf numFmtId="0" fontId="12" fillId="2" borderId="0" xfId="0" applyFont="1" applyFill="1" applyBorder="1" applyProtection="1">
      <protection locked="0"/>
    </xf>
    <xf numFmtId="3" fontId="12" fillId="2" borderId="0" xfId="1" applyNumberFormat="1" applyFont="1" applyFill="1" applyBorder="1" applyProtection="1">
      <protection locked="0"/>
    </xf>
    <xf numFmtId="0" fontId="9" fillId="2" borderId="16" xfId="0" applyFont="1" applyFill="1" applyBorder="1" applyAlignment="1" applyProtection="1">
      <alignment vertical="center"/>
      <protection locked="0"/>
    </xf>
    <xf numFmtId="0" fontId="7" fillId="2" borderId="11" xfId="0" applyFont="1" applyFill="1" applyBorder="1" applyAlignment="1" applyProtection="1">
      <alignment horizontal="center" wrapText="1"/>
      <protection locked="0"/>
    </xf>
    <xf numFmtId="0" fontId="7" fillId="2" borderId="0" xfId="0" applyFont="1" applyFill="1" applyBorder="1" applyAlignment="1" applyProtection="1">
      <alignment horizontal="center" wrapText="1"/>
      <protection locked="0"/>
    </xf>
    <xf numFmtId="0" fontId="9" fillId="2" borderId="36" xfId="0" applyFont="1" applyFill="1" applyBorder="1" applyAlignment="1" applyProtection="1">
      <alignment vertical="center"/>
      <protection locked="0"/>
    </xf>
    <xf numFmtId="0" fontId="7" fillId="2" borderId="37" xfId="0" applyFont="1" applyFill="1" applyBorder="1" applyAlignment="1" applyProtection="1">
      <alignment vertical="center"/>
      <protection locked="0"/>
    </xf>
    <xf numFmtId="0" fontId="7" fillId="2" borderId="36" xfId="0" applyFont="1" applyFill="1" applyBorder="1" applyAlignment="1" applyProtection="1">
      <alignment vertical="center"/>
      <protection locked="0"/>
    </xf>
    <xf numFmtId="0" fontId="4" fillId="2" borderId="9" xfId="0" applyFont="1" applyFill="1" applyBorder="1" applyAlignment="1" applyProtection="1">
      <alignment vertical="center" wrapText="1"/>
      <protection locked="0"/>
    </xf>
    <xf numFmtId="0" fontId="4" fillId="2" borderId="14" xfId="0" applyFont="1" applyFill="1" applyBorder="1" applyAlignment="1" applyProtection="1">
      <alignment vertical="center" wrapText="1"/>
      <protection locked="0"/>
    </xf>
    <xf numFmtId="0" fontId="4" fillId="2" borderId="2" xfId="0" applyFont="1" applyFill="1" applyBorder="1" applyProtection="1">
      <protection locked="0"/>
    </xf>
    <xf numFmtId="0" fontId="4" fillId="2" borderId="3" xfId="0" applyFont="1" applyFill="1" applyBorder="1" applyProtection="1">
      <protection locked="0"/>
    </xf>
    <xf numFmtId="0" fontId="4" fillId="2" borderId="11" xfId="0" applyFont="1" applyFill="1" applyBorder="1" applyAlignment="1" applyProtection="1">
      <alignment horizontal="center" wrapText="1"/>
      <protection locked="0"/>
    </xf>
    <xf numFmtId="0" fontId="4" fillId="2" borderId="0" xfId="0" applyFont="1" applyFill="1" applyBorder="1" applyAlignment="1" applyProtection="1">
      <alignment horizontal="center" wrapText="1"/>
      <protection locked="0"/>
    </xf>
    <xf numFmtId="0" fontId="9" fillId="4" borderId="0" xfId="0" applyFont="1" applyFill="1" applyBorder="1" applyAlignment="1" applyProtection="1">
      <alignment vertical="center"/>
      <protection locked="0"/>
    </xf>
    <xf numFmtId="0" fontId="7" fillId="4" borderId="0" xfId="0" applyFont="1" applyFill="1" applyBorder="1" applyAlignment="1" applyProtection="1">
      <alignment vertical="center"/>
      <protection locked="0"/>
    </xf>
    <xf numFmtId="0" fontId="7" fillId="2" borderId="49" xfId="0" applyFont="1" applyFill="1" applyBorder="1" applyAlignment="1" applyProtection="1">
      <alignment vertical="center"/>
      <protection locked="0"/>
    </xf>
    <xf numFmtId="0" fontId="7" fillId="2" borderId="50" xfId="0" applyFont="1" applyFill="1" applyBorder="1" applyAlignment="1" applyProtection="1">
      <alignment vertical="center"/>
      <protection locked="0"/>
    </xf>
    <xf numFmtId="0" fontId="4" fillId="4" borderId="20" xfId="0" applyFont="1" applyFill="1" applyBorder="1" applyAlignment="1" applyProtection="1">
      <alignment vertical="center" wrapText="1"/>
      <protection locked="0"/>
    </xf>
    <xf numFmtId="0" fontId="4" fillId="4" borderId="21" xfId="0" applyFont="1" applyFill="1" applyBorder="1" applyAlignment="1" applyProtection="1">
      <alignment vertical="center" wrapText="1"/>
      <protection locked="0"/>
    </xf>
    <xf numFmtId="0" fontId="8" fillId="0" borderId="51" xfId="0" applyFont="1" applyFill="1" applyBorder="1" applyAlignment="1" applyProtection="1">
      <alignment horizontal="center" wrapText="1"/>
      <protection locked="0"/>
    </xf>
    <xf numFmtId="0" fontId="2" fillId="2" borderId="4" xfId="0" applyFont="1" applyFill="1" applyBorder="1" applyAlignment="1" applyProtection="1">
      <alignment horizontal="center" vertical="top" wrapText="1"/>
      <protection locked="0"/>
    </xf>
    <xf numFmtId="3" fontId="10" fillId="2" borderId="5" xfId="0" applyNumberFormat="1" applyFont="1" applyFill="1" applyBorder="1" applyAlignment="1" applyProtection="1">
      <alignment horizontal="left"/>
      <protection locked="0"/>
    </xf>
    <xf numFmtId="0" fontId="3" fillId="2" borderId="5" xfId="0" applyFont="1" applyFill="1" applyBorder="1" applyProtection="1">
      <protection locked="0"/>
    </xf>
    <xf numFmtId="0" fontId="13" fillId="2" borderId="11" xfId="0" applyFont="1" applyFill="1" applyBorder="1" applyProtection="1">
      <protection locked="0"/>
    </xf>
    <xf numFmtId="0" fontId="13" fillId="2" borderId="0" xfId="0" applyFont="1" applyFill="1" applyBorder="1" applyProtection="1">
      <protection locked="0"/>
    </xf>
    <xf numFmtId="0" fontId="0" fillId="2" borderId="0" xfId="0" applyFill="1" applyBorder="1" applyProtection="1">
      <protection locked="0"/>
    </xf>
    <xf numFmtId="0" fontId="13" fillId="2" borderId="7" xfId="0" applyFont="1" applyFill="1" applyBorder="1" applyProtection="1">
      <protection locked="0"/>
    </xf>
    <xf numFmtId="0" fontId="13" fillId="2" borderId="42" xfId="0" applyFont="1" applyFill="1" applyBorder="1" applyProtection="1">
      <protection locked="0"/>
    </xf>
    <xf numFmtId="0" fontId="0" fillId="2" borderId="11" xfId="0" applyFill="1" applyBorder="1" applyProtection="1">
      <protection locked="0"/>
    </xf>
    <xf numFmtId="0" fontId="0" fillId="0" borderId="0" xfId="0" applyProtection="1">
      <protection locked="0"/>
    </xf>
    <xf numFmtId="0" fontId="13" fillId="2" borderId="43" xfId="0" applyFont="1" applyFill="1" applyBorder="1" applyProtection="1">
      <protection locked="0"/>
    </xf>
    <xf numFmtId="0" fontId="13" fillId="2" borderId="44" xfId="0" applyFont="1" applyFill="1" applyBorder="1" applyProtection="1">
      <protection locked="0"/>
    </xf>
    <xf numFmtId="0" fontId="13" fillId="2" borderId="45" xfId="0" applyFont="1" applyFill="1" applyBorder="1" applyProtection="1">
      <protection locked="0"/>
    </xf>
    <xf numFmtId="0" fontId="0" fillId="2" borderId="16" xfId="0" applyFill="1" applyBorder="1" applyProtection="1">
      <protection locked="0"/>
    </xf>
    <xf numFmtId="0" fontId="0" fillId="2" borderId="17" xfId="0" applyFill="1" applyBorder="1" applyProtection="1">
      <protection locked="0"/>
    </xf>
    <xf numFmtId="0" fontId="0" fillId="4" borderId="0" xfId="0" applyFill="1" applyProtection="1">
      <protection locked="0"/>
    </xf>
    <xf numFmtId="0" fontId="0" fillId="2" borderId="46" xfId="0" applyFill="1" applyBorder="1" applyProtection="1">
      <protection locked="0"/>
    </xf>
    <xf numFmtId="0" fontId="0" fillId="2" borderId="0" xfId="0" applyFill="1" applyProtection="1">
      <protection locked="0"/>
    </xf>
    <xf numFmtId="0" fontId="4" fillId="2" borderId="9" xfId="0" applyFont="1" applyFill="1" applyBorder="1" applyAlignment="1" applyProtection="1">
      <alignment wrapText="1"/>
      <protection locked="0"/>
    </xf>
    <xf numFmtId="0" fontId="0" fillId="2" borderId="12" xfId="0" applyFill="1" applyBorder="1" applyProtection="1">
      <protection locked="0"/>
    </xf>
    <xf numFmtId="0" fontId="2" fillId="4" borderId="23" xfId="0" applyFont="1" applyFill="1" applyBorder="1" applyAlignment="1" applyProtection="1">
      <alignment horizontal="left" vertical="top" wrapText="1"/>
    </xf>
    <xf numFmtId="3" fontId="3" fillId="4" borderId="24" xfId="0" applyNumberFormat="1" applyFont="1" applyFill="1" applyBorder="1" applyAlignment="1" applyProtection="1">
      <alignment horizontal="left" wrapText="1"/>
    </xf>
    <xf numFmtId="0" fontId="3" fillId="4" borderId="24" xfId="0" applyFont="1" applyFill="1" applyBorder="1" applyAlignment="1" applyProtection="1">
      <alignment horizontal="center"/>
    </xf>
    <xf numFmtId="0" fontId="2" fillId="4" borderId="25" xfId="0" applyFont="1" applyFill="1" applyBorder="1" applyAlignment="1" applyProtection="1">
      <alignment horizontal="left" vertical="top" wrapText="1"/>
    </xf>
    <xf numFmtId="3" fontId="3" fillId="4" borderId="26" xfId="0" applyNumberFormat="1" applyFont="1" applyFill="1" applyBorder="1" applyAlignment="1" applyProtection="1">
      <alignment horizontal="left" wrapText="1"/>
    </xf>
    <xf numFmtId="0" fontId="3" fillId="4" borderId="26" xfId="0" applyFont="1" applyFill="1" applyBorder="1" applyAlignment="1" applyProtection="1">
      <alignment horizontal="center"/>
    </xf>
    <xf numFmtId="3" fontId="3" fillId="5" borderId="27" xfId="0" applyNumberFormat="1" applyFont="1" applyFill="1" applyBorder="1" applyProtection="1"/>
    <xf numFmtId="3" fontId="3" fillId="5" borderId="28" xfId="0" applyNumberFormat="1" applyFont="1" applyFill="1" applyBorder="1" applyProtection="1"/>
    <xf numFmtId="3" fontId="3" fillId="5" borderId="29" xfId="0" applyNumberFormat="1" applyFont="1" applyFill="1" applyBorder="1" applyProtection="1"/>
    <xf numFmtId="3" fontId="3" fillId="5" borderId="30" xfId="0" applyNumberFormat="1" applyFont="1" applyFill="1" applyBorder="1" applyProtection="1"/>
    <xf numFmtId="3" fontId="3" fillId="5" borderId="31" xfId="0" applyNumberFormat="1" applyFont="1" applyFill="1" applyBorder="1" applyProtection="1"/>
    <xf numFmtId="3" fontId="3" fillId="5" borderId="32" xfId="0" applyNumberFormat="1" applyFont="1" applyFill="1" applyBorder="1" applyProtection="1"/>
    <xf numFmtId="3" fontId="3" fillId="5" borderId="33" xfId="0" applyNumberFormat="1" applyFont="1" applyFill="1" applyBorder="1" applyProtection="1"/>
    <xf numFmtId="3" fontId="3" fillId="5" borderId="34" xfId="0" applyNumberFormat="1" applyFont="1" applyFill="1" applyBorder="1" applyProtection="1"/>
    <xf numFmtId="3" fontId="3" fillId="5" borderId="35" xfId="0" applyNumberFormat="1" applyFont="1" applyFill="1" applyBorder="1" applyProtection="1"/>
    <xf numFmtId="0" fontId="3" fillId="4" borderId="38" xfId="0" applyFont="1" applyFill="1" applyBorder="1" applyAlignment="1" applyProtection="1">
      <alignment horizontal="center" wrapText="1"/>
    </xf>
    <xf numFmtId="0" fontId="3" fillId="4" borderId="38" xfId="0" applyFont="1" applyFill="1" applyBorder="1" applyAlignment="1" applyProtection="1"/>
    <xf numFmtId="3" fontId="3" fillId="4" borderId="28" xfId="0" applyNumberFormat="1" applyFont="1" applyFill="1" applyBorder="1" applyProtection="1"/>
    <xf numFmtId="3" fontId="3" fillId="4" borderId="29" xfId="0" applyNumberFormat="1" applyFont="1" applyFill="1" applyBorder="1" applyProtection="1"/>
    <xf numFmtId="0" fontId="3" fillId="4" borderId="24" xfId="0" applyFont="1" applyFill="1" applyBorder="1" applyAlignment="1" applyProtection="1">
      <alignment horizontal="center" wrapText="1"/>
    </xf>
    <xf numFmtId="0" fontId="3" fillId="4" borderId="24" xfId="0" applyFont="1" applyFill="1" applyBorder="1" applyAlignment="1" applyProtection="1"/>
    <xf numFmtId="3" fontId="3" fillId="4" borderId="31" xfId="0" applyNumberFormat="1" applyFont="1" applyFill="1" applyBorder="1" applyProtection="1"/>
    <xf numFmtId="3" fontId="3" fillId="4" borderId="32" xfId="0" applyNumberFormat="1" applyFont="1" applyFill="1" applyBorder="1" applyProtection="1"/>
    <xf numFmtId="0" fontId="3" fillId="4" borderId="39" xfId="0" applyFont="1" applyFill="1" applyBorder="1" applyAlignment="1" applyProtection="1">
      <alignment horizontal="center" wrapText="1"/>
    </xf>
    <xf numFmtId="0" fontId="3" fillId="4" borderId="39" xfId="0" applyFont="1" applyFill="1" applyBorder="1" applyAlignment="1" applyProtection="1"/>
    <xf numFmtId="3" fontId="3" fillId="4" borderId="34" xfId="0" applyNumberFormat="1" applyFont="1" applyFill="1" applyBorder="1" applyProtection="1"/>
    <xf numFmtId="3" fontId="3" fillId="4" borderId="35" xfId="0" applyNumberFormat="1" applyFont="1" applyFill="1" applyBorder="1" applyProtection="1"/>
    <xf numFmtId="0" fontId="10" fillId="4" borderId="23" xfId="0" applyFont="1" applyFill="1" applyBorder="1" applyProtection="1"/>
    <xf numFmtId="3" fontId="10" fillId="4" borderId="24" xfId="0" applyNumberFormat="1" applyFont="1" applyFill="1" applyBorder="1" applyProtection="1"/>
    <xf numFmtId="0" fontId="10" fillId="4" borderId="24" xfId="0" applyFont="1" applyFill="1" applyBorder="1" applyAlignment="1" applyProtection="1">
      <alignment horizontal="center"/>
    </xf>
    <xf numFmtId="0" fontId="10" fillId="4" borderId="25" xfId="0" applyFont="1" applyFill="1" applyBorder="1" applyProtection="1"/>
    <xf numFmtId="3" fontId="10" fillId="4" borderId="26" xfId="0" applyNumberFormat="1" applyFont="1" applyFill="1" applyBorder="1" applyProtection="1"/>
    <xf numFmtId="0" fontId="10" fillId="4" borderId="26" xfId="0" applyFont="1" applyFill="1" applyBorder="1" applyAlignment="1" applyProtection="1">
      <alignment horizontal="center"/>
    </xf>
    <xf numFmtId="3" fontId="3" fillId="5" borderId="40" xfId="0" applyNumberFormat="1" applyFont="1" applyFill="1" applyBorder="1" applyProtection="1"/>
    <xf numFmtId="3" fontId="3" fillId="5" borderId="41" xfId="0" applyNumberFormat="1" applyFont="1" applyFill="1" applyBorder="1" applyProtection="1"/>
    <xf numFmtId="0" fontId="10" fillId="4" borderId="47" xfId="0" applyFont="1" applyFill="1" applyBorder="1" applyProtection="1"/>
    <xf numFmtId="0" fontId="10" fillId="4" borderId="38" xfId="0" applyFont="1" applyFill="1" applyBorder="1" applyAlignment="1" applyProtection="1"/>
    <xf numFmtId="0" fontId="0" fillId="4" borderId="38" xfId="0" applyFill="1" applyBorder="1" applyProtection="1"/>
    <xf numFmtId="0" fontId="10" fillId="4" borderId="24" xfId="0" applyFont="1" applyFill="1" applyBorder="1" applyAlignment="1" applyProtection="1"/>
    <xf numFmtId="0" fontId="0" fillId="4" borderId="24" xfId="0" applyFill="1" applyBorder="1" applyProtection="1"/>
    <xf numFmtId="0" fontId="10" fillId="4" borderId="48" xfId="0" applyFont="1" applyFill="1" applyBorder="1" applyProtection="1"/>
    <xf numFmtId="49" fontId="3" fillId="0" borderId="0" xfId="0" applyNumberFormat="1" applyFont="1" applyAlignment="1">
      <alignment horizontal="left"/>
    </xf>
    <xf numFmtId="0" fontId="15" fillId="7" borderId="0" xfId="0" applyFont="1" applyFill="1" applyBorder="1" applyAlignment="1">
      <alignment horizontal="left" wrapText="1"/>
    </xf>
    <xf numFmtId="0" fontId="3" fillId="0" borderId="0" xfId="0" applyFont="1" applyBorder="1" applyAlignment="1">
      <alignment horizontal="left" wrapText="1"/>
    </xf>
    <xf numFmtId="0" fontId="3" fillId="0" borderId="0" xfId="0" applyFont="1" applyFill="1" applyBorder="1" applyAlignment="1">
      <alignment horizontal="left" wrapText="1"/>
    </xf>
    <xf numFmtId="0" fontId="2" fillId="4" borderId="7" xfId="0" applyFont="1" applyFill="1" applyBorder="1" applyAlignment="1" applyProtection="1">
      <alignment horizontal="left" vertical="top" wrapText="1"/>
    </xf>
    <xf numFmtId="3" fontId="3" fillId="4" borderId="0" xfId="0" applyNumberFormat="1" applyFont="1" applyFill="1" applyBorder="1" applyAlignment="1" applyProtection="1">
      <alignment horizontal="left" wrapText="1"/>
    </xf>
    <xf numFmtId="0" fontId="3" fillId="4" borderId="0" xfId="0" applyFont="1" applyFill="1" applyBorder="1" applyAlignment="1" applyProtection="1">
      <alignment horizontal="center"/>
    </xf>
    <xf numFmtId="3" fontId="8" fillId="0" borderId="0" xfId="0" applyNumberFormat="1" applyFont="1" applyFill="1" applyBorder="1" applyAlignment="1" applyProtection="1">
      <alignment horizontal="center"/>
      <protection locked="0"/>
    </xf>
    <xf numFmtId="0" fontId="3" fillId="4" borderId="54" xfId="0" applyFont="1" applyFill="1" applyBorder="1" applyProtection="1">
      <protection locked="0"/>
    </xf>
    <xf numFmtId="3" fontId="16" fillId="4" borderId="2" xfId="0" applyNumberFormat="1" applyFont="1" applyFill="1" applyBorder="1" applyProtection="1">
      <protection locked="0"/>
    </xf>
    <xf numFmtId="3" fontId="16" fillId="4" borderId="55" xfId="0" applyNumberFormat="1" applyFont="1" applyFill="1" applyBorder="1" applyProtection="1">
      <protection locked="0"/>
    </xf>
    <xf numFmtId="0" fontId="10" fillId="4" borderId="7" xfId="0" applyFont="1" applyFill="1" applyBorder="1" applyProtection="1"/>
    <xf numFmtId="3" fontId="10" fillId="4" borderId="0" xfId="0" applyNumberFormat="1" applyFont="1" applyFill="1" applyBorder="1" applyProtection="1"/>
    <xf numFmtId="0" fontId="10" fillId="4" borderId="0" xfId="0" applyFont="1" applyFill="1" applyBorder="1" applyAlignment="1" applyProtection="1">
      <alignment horizontal="center"/>
    </xf>
    <xf numFmtId="3" fontId="11" fillId="0" borderId="0" xfId="0" applyNumberFormat="1" applyFont="1" applyFill="1" applyBorder="1" applyAlignment="1" applyProtection="1">
      <alignment horizontal="center"/>
      <protection locked="0"/>
    </xf>
    <xf numFmtId="0" fontId="16" fillId="4" borderId="54" xfId="0" applyFont="1" applyFill="1" applyBorder="1" applyProtection="1">
      <protection locked="0"/>
    </xf>
    <xf numFmtId="0" fontId="17" fillId="4" borderId="2" xfId="0" applyFont="1" applyFill="1" applyBorder="1" applyProtection="1">
      <protection locked="0"/>
    </xf>
    <xf numFmtId="0" fontId="17" fillId="4" borderId="55" xfId="0" applyFont="1" applyFill="1" applyBorder="1" applyProtection="1">
      <protection locked="0"/>
    </xf>
    <xf numFmtId="0" fontId="16" fillId="4" borderId="53" xfId="0" applyFont="1" applyFill="1" applyBorder="1" applyProtection="1">
      <protection locked="0"/>
    </xf>
    <xf numFmtId="0" fontId="17" fillId="4" borderId="10" xfId="0" applyFont="1" applyFill="1" applyBorder="1" applyProtection="1">
      <protection locked="0"/>
    </xf>
    <xf numFmtId="0" fontId="17" fillId="4" borderId="56" xfId="0" applyFont="1" applyFill="1" applyBorder="1" applyProtection="1">
      <protection locked="0"/>
    </xf>
    <xf numFmtId="3" fontId="16" fillId="4" borderId="0" xfId="0" applyNumberFormat="1" applyFont="1" applyFill="1" applyBorder="1" applyAlignment="1" applyProtection="1">
      <protection locked="0"/>
    </xf>
    <xf numFmtId="0" fontId="16" fillId="4" borderId="0" xfId="0" applyNumberFormat="1" applyFont="1" applyFill="1" applyBorder="1" applyProtection="1">
      <protection locked="0"/>
    </xf>
    <xf numFmtId="3" fontId="16" fillId="4" borderId="2" xfId="1" applyNumberFormat="1" applyFont="1" applyFill="1" applyBorder="1" applyProtection="1">
      <protection locked="0"/>
    </xf>
    <xf numFmtId="0" fontId="4" fillId="2" borderId="15" xfId="0" applyFont="1" applyFill="1" applyBorder="1" applyAlignment="1" applyProtection="1">
      <alignment horizontal="center" wrapText="1"/>
      <protection locked="0"/>
    </xf>
    <xf numFmtId="0" fontId="4" fillId="2" borderId="2" xfId="0" applyFont="1" applyFill="1" applyBorder="1" applyAlignment="1" applyProtection="1">
      <alignment horizontal="center" wrapText="1"/>
      <protection locked="0"/>
    </xf>
    <xf numFmtId="0" fontId="4" fillId="2" borderId="3" xfId="0" applyFont="1" applyFill="1" applyBorder="1" applyAlignment="1" applyProtection="1">
      <alignment horizontal="center" wrapText="1"/>
      <protection locked="0"/>
    </xf>
    <xf numFmtId="0" fontId="4" fillId="2" borderId="2" xfId="0" applyFont="1" applyFill="1" applyBorder="1" applyAlignment="1" applyProtection="1">
      <alignment horizontal="right"/>
      <protection locked="0"/>
    </xf>
    <xf numFmtId="0" fontId="7" fillId="0" borderId="36" xfId="0" applyFont="1" applyFill="1" applyBorder="1" applyAlignment="1" applyProtection="1">
      <alignment vertical="center"/>
      <protection locked="0"/>
    </xf>
    <xf numFmtId="0" fontId="3" fillId="2" borderId="36" xfId="0" applyFont="1" applyFill="1" applyBorder="1" applyAlignment="1" applyProtection="1">
      <protection locked="0"/>
    </xf>
    <xf numFmtId="0" fontId="3" fillId="2" borderId="13" xfId="0" applyFont="1" applyFill="1" applyBorder="1" applyAlignment="1" applyProtection="1">
      <protection locked="0"/>
    </xf>
    <xf numFmtId="0" fontId="3" fillId="2" borderId="0" xfId="0" applyFont="1" applyFill="1" applyBorder="1" applyAlignment="1" applyProtection="1">
      <protection locked="0"/>
    </xf>
    <xf numFmtId="0" fontId="7" fillId="2" borderId="10" xfId="0" applyFont="1" applyFill="1" applyBorder="1" applyAlignment="1" applyProtection="1">
      <alignment wrapText="1"/>
      <protection locked="0"/>
    </xf>
    <xf numFmtId="0" fontId="9" fillId="2" borderId="10" xfId="0" applyFont="1" applyFill="1" applyBorder="1" applyAlignment="1" applyProtection="1">
      <protection locked="0"/>
    </xf>
    <xf numFmtId="0" fontId="3" fillId="2" borderId="42" xfId="0" applyFont="1" applyFill="1" applyBorder="1" applyAlignment="1" applyProtection="1">
      <protection locked="0"/>
    </xf>
    <xf numFmtId="3" fontId="12" fillId="2" borderId="0" xfId="0" applyNumberFormat="1" applyFont="1" applyFill="1" applyBorder="1" applyAlignment="1" applyProtection="1">
      <protection locked="0"/>
    </xf>
    <xf numFmtId="0" fontId="12" fillId="2" borderId="0" xfId="0" applyNumberFormat="1" applyFont="1" applyFill="1" applyBorder="1" applyProtection="1">
      <protection locked="0"/>
    </xf>
    <xf numFmtId="0" fontId="15" fillId="2" borderId="0" xfId="0" applyFont="1" applyFill="1" applyBorder="1" applyProtection="1">
      <protection locked="0"/>
    </xf>
    <xf numFmtId="3" fontId="3" fillId="4" borderId="57" xfId="0" applyNumberFormat="1" applyFont="1" applyFill="1" applyBorder="1" applyProtection="1"/>
    <xf numFmtId="3" fontId="3" fillId="4" borderId="58" xfId="0" applyNumberFormat="1" applyFont="1" applyFill="1" applyBorder="1" applyProtection="1"/>
    <xf numFmtId="3" fontId="3" fillId="4" borderId="59" xfId="0" applyNumberFormat="1" applyFont="1" applyFill="1" applyBorder="1" applyProtection="1"/>
    <xf numFmtId="0" fontId="5" fillId="2" borderId="60" xfId="0" applyFont="1" applyFill="1" applyBorder="1" applyAlignment="1" applyProtection="1">
      <protection locked="0"/>
    </xf>
    <xf numFmtId="0" fontId="7" fillId="2" borderId="44" xfId="0" applyFont="1" applyFill="1" applyBorder="1" applyAlignment="1" applyProtection="1">
      <alignment vertical="center"/>
      <protection locked="0"/>
    </xf>
    <xf numFmtId="0" fontId="7" fillId="2" borderId="45" xfId="0" applyFont="1" applyFill="1" applyBorder="1" applyAlignment="1" applyProtection="1">
      <alignment vertical="center"/>
      <protection locked="0"/>
    </xf>
    <xf numFmtId="0" fontId="9" fillId="2" borderId="44" xfId="0" applyFont="1" applyFill="1" applyBorder="1" applyAlignment="1" applyProtection="1">
      <alignment vertical="center"/>
      <protection locked="0"/>
    </xf>
    <xf numFmtId="0" fontId="4" fillId="2" borderId="12" xfId="0" applyFont="1" applyFill="1" applyBorder="1" applyAlignment="1" applyProtection="1">
      <alignment horizontal="center" wrapText="1"/>
      <protection locked="0"/>
    </xf>
    <xf numFmtId="0" fontId="15" fillId="2" borderId="42" xfId="0" applyFont="1" applyFill="1" applyBorder="1" applyProtection="1">
      <protection locked="0"/>
    </xf>
    <xf numFmtId="0" fontId="18" fillId="2" borderId="1" xfId="0" applyFont="1" applyFill="1" applyBorder="1" applyAlignment="1" applyProtection="1">
      <alignment horizontal="center" wrapText="1"/>
      <protection locked="0"/>
    </xf>
    <xf numFmtId="0" fontId="18" fillId="2" borderId="8" xfId="0" applyFont="1" applyFill="1" applyBorder="1" applyAlignment="1" applyProtection="1">
      <alignment horizontal="center" wrapText="1"/>
      <protection locked="0"/>
    </xf>
    <xf numFmtId="0" fontId="18" fillId="2" borderId="3" xfId="0" applyFont="1" applyFill="1" applyBorder="1" applyAlignment="1" applyProtection="1">
      <alignment horizontal="center" wrapText="1"/>
      <protection locked="0"/>
    </xf>
    <xf numFmtId="3" fontId="12" fillId="2" borderId="61" xfId="0" applyNumberFormat="1" applyFont="1" applyFill="1" applyBorder="1"/>
    <xf numFmtId="0" fontId="8" fillId="0" borderId="21" xfId="0" applyFont="1" applyFill="1" applyBorder="1" applyAlignment="1" applyProtection="1">
      <alignment horizontal="center" wrapText="1"/>
      <protection locked="0"/>
    </xf>
    <xf numFmtId="3" fontId="8" fillId="0" borderId="24" xfId="0" applyNumberFormat="1" applyFont="1" applyFill="1" applyBorder="1" applyAlignment="1" applyProtection="1">
      <alignment horizontal="center"/>
      <protection locked="0"/>
    </xf>
    <xf numFmtId="3" fontId="8" fillId="0" borderId="26" xfId="0" applyNumberFormat="1" applyFont="1" applyFill="1" applyBorder="1" applyAlignment="1" applyProtection="1">
      <alignment horizontal="center"/>
      <protection locked="0"/>
    </xf>
    <xf numFmtId="0" fontId="3" fillId="4" borderId="7" xfId="0" applyFont="1" applyFill="1" applyBorder="1" applyProtection="1">
      <protection locked="0"/>
    </xf>
    <xf numFmtId="0" fontId="3" fillId="4" borderId="0" xfId="0" applyFont="1" applyFill="1" applyBorder="1" applyProtection="1">
      <protection locked="0"/>
    </xf>
    <xf numFmtId="0" fontId="3" fillId="4" borderId="42" xfId="0" applyFont="1" applyFill="1" applyBorder="1" applyProtection="1">
      <protection locked="0"/>
    </xf>
    <xf numFmtId="0" fontId="11" fillId="2" borderId="22" xfId="0" applyFont="1" applyFill="1" applyBorder="1" applyAlignment="1" applyProtection="1">
      <alignment horizontal="center"/>
      <protection locked="0"/>
    </xf>
    <xf numFmtId="0" fontId="18" fillId="2" borderId="14" xfId="0" applyFont="1" applyFill="1" applyBorder="1" applyAlignment="1" applyProtection="1">
      <alignment horizontal="center" wrapText="1"/>
      <protection locked="0"/>
    </xf>
    <xf numFmtId="0" fontId="4" fillId="2" borderId="42" xfId="0" applyFont="1" applyFill="1" applyBorder="1" applyAlignment="1" applyProtection="1">
      <alignment horizontal="center" wrapText="1"/>
      <protection locked="0"/>
    </xf>
    <xf numFmtId="0" fontId="18" fillId="2" borderId="2" xfId="0" applyFont="1" applyFill="1" applyBorder="1" applyAlignment="1" applyProtection="1">
      <alignment vertical="center" wrapText="1"/>
      <protection locked="0"/>
    </xf>
    <xf numFmtId="3" fontId="12" fillId="2" borderId="62" xfId="0" applyNumberFormat="1" applyFont="1" applyFill="1" applyBorder="1"/>
    <xf numFmtId="0" fontId="11" fillId="2" borderId="52" xfId="0" applyFont="1" applyFill="1" applyBorder="1" applyAlignment="1" applyProtection="1">
      <alignment horizontal="center"/>
      <protection locked="0"/>
    </xf>
    <xf numFmtId="0" fontId="10" fillId="4" borderId="39" xfId="0" applyFont="1" applyFill="1" applyBorder="1" applyAlignment="1" applyProtection="1"/>
    <xf numFmtId="0" fontId="0" fillId="4" borderId="39" xfId="0" applyFill="1" applyBorder="1" applyProtection="1"/>
    <xf numFmtId="0" fontId="18" fillId="2" borderId="15" xfId="0" applyFont="1" applyFill="1" applyBorder="1" applyAlignment="1" applyProtection="1">
      <alignment wrapText="1"/>
      <protection locked="0"/>
    </xf>
    <xf numFmtId="0" fontId="13" fillId="2" borderId="3" xfId="0" applyFont="1" applyFill="1" applyBorder="1" applyProtection="1">
      <protection locked="0"/>
    </xf>
    <xf numFmtId="0" fontId="19" fillId="0" borderId="0" xfId="0" applyFont="1" applyFill="1" applyAlignment="1" applyProtection="1">
      <alignment vertical="top"/>
      <protection locked="0"/>
    </xf>
    <xf numFmtId="0" fontId="0" fillId="2" borderId="0" xfId="0" applyFill="1"/>
    <xf numFmtId="0" fontId="0" fillId="8" borderId="0" xfId="0" applyFill="1"/>
    <xf numFmtId="169" fontId="15" fillId="7" borderId="2" xfId="0" applyNumberFormat="1" applyFont="1" applyFill="1" applyBorder="1" applyAlignment="1">
      <alignment horizontal="left" wrapText="1"/>
    </xf>
    <xf numFmtId="168" fontId="15" fillId="7" borderId="2" xfId="0" applyNumberFormat="1" applyFont="1" applyFill="1" applyBorder="1" applyAlignment="1">
      <alignment horizontal="left" wrapText="1"/>
    </xf>
    <xf numFmtId="169" fontId="3" fillId="0" borderId="0" xfId="0" quotePrefix="1" applyNumberFormat="1" applyFont="1" applyAlignment="1">
      <alignment horizontal="left"/>
    </xf>
    <xf numFmtId="168" fontId="3" fillId="0" borderId="0" xfId="0" quotePrefix="1" applyNumberFormat="1" applyFont="1" applyAlignment="1">
      <alignment horizontal="left"/>
    </xf>
    <xf numFmtId="169" fontId="3" fillId="0" borderId="0" xfId="0" quotePrefix="1" applyNumberFormat="1" applyFont="1" applyBorder="1" applyAlignment="1">
      <alignment horizontal="left"/>
    </xf>
    <xf numFmtId="168" fontId="3" fillId="0" borderId="0" xfId="0" quotePrefix="1" applyNumberFormat="1" applyFont="1" applyBorder="1" applyAlignment="1">
      <alignment horizontal="left"/>
    </xf>
    <xf numFmtId="169" fontId="3" fillId="0" borderId="0" xfId="0" applyNumberFormat="1" applyFont="1" applyAlignment="1">
      <alignment horizontal="left"/>
    </xf>
    <xf numFmtId="168" fontId="3" fillId="0" borderId="0" xfId="0" applyNumberFormat="1" applyFont="1" applyAlignment="1">
      <alignment horizontal="left"/>
    </xf>
    <xf numFmtId="169" fontId="15" fillId="7" borderId="0" xfId="0" applyNumberFormat="1" applyFont="1" applyFill="1" applyBorder="1" applyAlignment="1">
      <alignment horizontal="left" wrapText="1"/>
    </xf>
    <xf numFmtId="169" fontId="3" fillId="0" borderId="0" xfId="0" applyNumberFormat="1" applyFont="1" applyFill="1" applyBorder="1" applyAlignment="1">
      <alignment horizontal="left"/>
    </xf>
    <xf numFmtId="168" fontId="15" fillId="7" borderId="0" xfId="0" applyNumberFormat="1" applyFont="1" applyFill="1" applyBorder="1" applyAlignment="1">
      <alignment horizontal="left" wrapText="1"/>
    </xf>
    <xf numFmtId="168" fontId="3" fillId="0" borderId="0" xfId="0" quotePrefix="1" applyNumberFormat="1" applyFont="1" applyFill="1" applyBorder="1" applyAlignment="1">
      <alignment horizontal="left"/>
    </xf>
    <xf numFmtId="168" fontId="3" fillId="0" borderId="0" xfId="0" applyNumberFormat="1" applyFont="1" applyFill="1" applyBorder="1" applyAlignment="1">
      <alignment horizontal="left"/>
    </xf>
    <xf numFmtId="0" fontId="3" fillId="9" borderId="0" xfId="0" applyFont="1" applyFill="1"/>
  </cellXfs>
  <cellStyles count="2">
    <cellStyle name="Comma" xfId="1" builtinId="3"/>
    <cellStyle name="Normal" xfId="0" builtinId="0"/>
  </cellStyles>
  <dxfs count="94">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bottom style="thick">
          <color auto="1"/>
        </bottom>
      </border>
    </dxf>
    <dxf>
      <font>
        <b val="0"/>
        <i val="0"/>
        <strike val="0"/>
        <condense val="0"/>
        <extend val="0"/>
        <outline val="0"/>
        <shadow val="0"/>
        <u val="none"/>
        <vertAlign val="baseline"/>
        <sz val="8"/>
        <color auto="1"/>
        <name val="Arial"/>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Arial"/>
        <scheme val="none"/>
      </font>
      <numFmt numFmtId="3" formatCode="#,##0"/>
      <fill>
        <patternFill patternType="solid">
          <fgColor indexed="64"/>
          <bgColor theme="0"/>
        </patternFill>
      </fill>
      <border diagonalUp="0" diagonalDown="0">
        <left style="thin">
          <color auto="1"/>
        </left>
        <right/>
        <top style="thin">
          <color theme="0" tint="-0.24994659260841701"/>
        </top>
        <bottom style="thin">
          <color theme="0" tint="-0.24994659260841701"/>
        </bottom>
        <vertical/>
        <horizontal/>
      </border>
    </dxf>
    <dxf>
      <border outline="0">
        <right style="thick">
          <color auto="1"/>
        </right>
      </border>
    </dxf>
    <dxf>
      <font>
        <b val="0"/>
        <i val="0"/>
        <strike val="0"/>
        <condense val="0"/>
        <extend val="0"/>
        <outline val="0"/>
        <shadow val="0"/>
        <u val="none"/>
        <vertAlign val="baseline"/>
        <sz val="8"/>
        <color auto="1"/>
        <name val="Arial"/>
        <scheme val="none"/>
      </font>
      <fill>
        <patternFill patternType="solid">
          <fgColor indexed="64"/>
          <bgColor theme="0" tint="-0.14996795556505021"/>
        </patternFill>
      </fill>
      <protection locked="1" hidden="0"/>
    </dxf>
    <dxf>
      <border outline="0">
        <bottom style="thin">
          <color auto="1"/>
        </bottom>
      </border>
    </dxf>
    <dxf>
      <font>
        <b/>
        <i val="0"/>
        <strike val="0"/>
        <condense val="0"/>
        <extend val="0"/>
        <outline val="0"/>
        <shadow val="0"/>
        <u val="none"/>
        <vertAlign val="baseline"/>
        <sz val="8"/>
        <color theme="1"/>
        <name val="Arial"/>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fill>
        <patternFill patternType="solid">
          <fgColor indexed="64"/>
          <bgColor theme="0" tint="-0.14999847407452621"/>
        </patternFill>
      </fill>
      <alignment horizontal="center" vertical="bottom" textRotation="0" wrapText="1" indent="0" justifyLastLine="0" shrinkToFit="0" readingOrder="0"/>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fill>
        <patternFill patternType="solid">
          <fgColor indexed="64"/>
          <bgColor theme="0" tint="-0.14999847407452621"/>
        </patternFill>
      </fill>
      <alignment horizontal="center" vertical="bottom" textRotation="0" wrapText="1" indent="0" justifyLastLine="0" shrinkToFit="0" readingOrder="0"/>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bottom style="thick">
          <color auto="1"/>
        </bottom>
      </border>
    </dxf>
    <dxf>
      <font>
        <b val="0"/>
        <i val="0"/>
        <strike val="0"/>
        <condense val="0"/>
        <extend val="0"/>
        <outline val="0"/>
        <shadow val="0"/>
        <u val="none"/>
        <vertAlign val="baseline"/>
        <sz val="8"/>
        <color auto="1"/>
        <name val="Arial"/>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auto="1"/>
        <name val="Arial"/>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auto="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Arial"/>
        <scheme val="none"/>
      </font>
      <numFmt numFmtId="3" formatCode="#,##0"/>
      <fill>
        <patternFill patternType="solid">
          <fgColor indexed="64"/>
          <bgColor theme="0"/>
        </patternFill>
      </fill>
      <border diagonalUp="0" diagonalDown="0">
        <left style="thin">
          <color theme="4" tint="0.39997558519241921"/>
        </left>
        <right/>
        <top style="thin">
          <color theme="0" tint="-0.24994659260841701"/>
        </top>
        <bottom style="thin">
          <color theme="0" tint="-0.24994659260841701"/>
        </bottom>
        <vertical/>
        <horizontal/>
      </border>
    </dxf>
    <dxf>
      <border outline="0">
        <left style="thin">
          <color auto="1"/>
        </left>
        <right style="thick">
          <color auto="1"/>
        </right>
        <bottom style="thin">
          <color auto="1"/>
        </bottom>
      </border>
    </dxf>
    <dxf>
      <font>
        <b val="0"/>
        <i val="0"/>
        <strike val="0"/>
        <condense val="0"/>
        <extend val="0"/>
        <outline val="0"/>
        <shadow val="0"/>
        <u val="none"/>
        <vertAlign val="baseline"/>
        <sz val="8"/>
        <color auto="1"/>
        <name val="Arial"/>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right style="thin">
          <color theme="0" tint="-0.24994659260841701"/>
        </right>
        <top style="thin">
          <color auto="1"/>
        </top>
        <bottom/>
        <vertical/>
        <horizontal/>
      </border>
      <protection locked="1" hidden="0"/>
    </dxf>
    <dxf>
      <border outline="0">
        <top style="thin">
          <color auto="1"/>
        </top>
      </border>
    </dxf>
    <dxf>
      <border outline="0">
        <left style="thick">
          <color auto="1"/>
        </left>
        <right style="thick">
          <color auto="1"/>
        </right>
        <bottom style="thick">
          <color auto="1"/>
        </bottom>
      </border>
    </dxf>
    <dxf>
      <font>
        <b val="0"/>
        <i val="0"/>
        <strike val="0"/>
        <condense val="0"/>
        <extend val="0"/>
        <outline val="0"/>
        <shadow val="0"/>
        <u val="none"/>
        <vertAlign val="baseline"/>
        <sz val="8"/>
        <color auto="1"/>
        <name val="Arial"/>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auto="1"/>
        <name val="Arial"/>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93"/>
      <tableStyleElement type="headerRow" dxfId="92"/>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 Tables'!$G$20</c:f>
          <c:strCache>
            <c:ptCount val="1"/>
            <c:pt idx="0">
              <c:v>Under 200,000 Population</c:v>
            </c:pt>
          </c:strCache>
        </c:strRef>
      </c:tx>
      <c:layout>
        <c:manualLayout>
          <c:xMode val="edge"/>
          <c:yMode val="edge"/>
          <c:x val="0.31731033324625901"/>
          <c:y val="3.32640332640333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0-3F4C-493F-AAEF-0BDFD8D25C34}"/>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1-3F4C-493F-AAEF-0BDFD8D25C34}"/>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2-3F4C-493F-AAEF-0BDFD8D25C34}"/>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3-3F4C-493F-AAEF-0BDFD8D25C34}"/>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4-3F4C-493F-AAEF-0BDFD8D25C34}"/>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5-3F4C-493F-AAEF-0BDFD8D25C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'Summary Tables'!$G$8:$L$8</c:f>
              <c:strCache>
                <c:ptCount val="6"/>
                <c:pt idx="0">
                  <c:v>Diesel</c:v>
                </c:pt>
                <c:pt idx="1">
                  <c:v>Gasoline</c:v>
                </c:pt>
                <c:pt idx="2">
                  <c:v>Liquefied Petroleum Gas</c:v>
                </c:pt>
                <c:pt idx="3">
                  <c:v>Compressed Natural Gas</c:v>
                </c:pt>
                <c:pt idx="4">
                  <c:v>Bio-Diesel</c:v>
                </c:pt>
                <c:pt idx="5">
                  <c:v>Other Fuel</c:v>
                </c:pt>
              </c:strCache>
            </c:strRef>
          </c:cat>
          <c:val>
            <c:numRef>
              <c:f>'Summary Tables'!$G$19:$L$19</c:f>
              <c:numCache>
                <c:formatCode>#,##0</c:formatCode>
                <c:ptCount val="6"/>
                <c:pt idx="0">
                  <c:v>22284346</c:v>
                </c:pt>
                <c:pt idx="1">
                  <c:v>10022177</c:v>
                </c:pt>
                <c:pt idx="2">
                  <c:v>568805</c:v>
                </c:pt>
                <c:pt idx="3">
                  <c:v>4476369</c:v>
                </c:pt>
                <c:pt idx="4">
                  <c:v>2969222</c:v>
                </c:pt>
                <c:pt idx="5">
                  <c:v>39197</c:v>
                </c:pt>
              </c:numCache>
            </c:numRef>
          </c:val>
          <c:extLst xmlns:c16r2="http://schemas.microsoft.com/office/drawing/2015/06/chart">
            <c:ext xmlns:c16="http://schemas.microsoft.com/office/drawing/2014/chart" uri="{C3380CC4-5D6E-409C-BE32-E72D297353CC}">
              <c16:uniqueId val="{00000006-3F4C-493F-AAEF-0BDFD8D25C3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National Totals</a:t>
            </a:r>
          </a:p>
        </c:rich>
      </c:tx>
      <c:layout>
        <c:manualLayout>
          <c:xMode val="edge"/>
          <c:yMode val="edge"/>
          <c:x val="0.38882666742469502"/>
          <c:y val="5.41666666666667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0-6152-43D5-8C4B-78EE9C57B4C6}"/>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1-6152-43D5-8C4B-78EE9C57B4C6}"/>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2-6152-43D5-8C4B-78EE9C57B4C6}"/>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3-6152-43D5-8C4B-78EE9C57B4C6}"/>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4-6152-43D5-8C4B-78EE9C57B4C6}"/>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5-6152-43D5-8C4B-78EE9C57B4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'Summary Tables'!$G$3:$L$3</c:f>
              <c:strCache>
                <c:ptCount val="6"/>
                <c:pt idx="0">
                  <c:v>Diesel</c:v>
                </c:pt>
                <c:pt idx="1">
                  <c:v>Gasoline</c:v>
                </c:pt>
                <c:pt idx="2">
                  <c:v>Liquefied Petroleum Gas</c:v>
                </c:pt>
                <c:pt idx="3">
                  <c:v>Compressed Natural Gas</c:v>
                </c:pt>
                <c:pt idx="4">
                  <c:v>Bio-Diesel</c:v>
                </c:pt>
                <c:pt idx="5">
                  <c:v>Other Fuel</c:v>
                </c:pt>
              </c:strCache>
            </c:strRef>
          </c:cat>
          <c:val>
            <c:numRef>
              <c:f>'Summary Tables'!$G$4:$L$4</c:f>
              <c:numCache>
                <c:formatCode>#,##0</c:formatCode>
                <c:ptCount val="6"/>
                <c:pt idx="0">
                  <c:v>518462127</c:v>
                </c:pt>
                <c:pt idx="1">
                  <c:v>99199879</c:v>
                </c:pt>
                <c:pt idx="2">
                  <c:v>9189402</c:v>
                </c:pt>
                <c:pt idx="3">
                  <c:v>178362308</c:v>
                </c:pt>
                <c:pt idx="4">
                  <c:v>49072263</c:v>
                </c:pt>
                <c:pt idx="5">
                  <c:v>3412850</c:v>
                </c:pt>
              </c:numCache>
            </c:numRef>
          </c:val>
          <c:extLst xmlns:c16r2="http://schemas.microsoft.com/office/drawing/2015/06/chart">
            <c:ext xmlns:c16="http://schemas.microsoft.com/office/drawing/2014/chart" uri="{C3380CC4-5D6E-409C-BE32-E72D297353CC}">
              <c16:uniqueId val="{00000006-6152-43D5-8C4B-78EE9C57B4C6}"/>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 Tables'!$G$69</c:f>
          <c:strCache>
            <c:ptCount val="1"/>
            <c:pt idx="0">
              <c:v>Agency Size Under 10 Vehicles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0-C275-4C62-8CC4-2A3733F5E6B8}"/>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1-C275-4C62-8CC4-2A3733F5E6B8}"/>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2-C275-4C62-8CC4-2A3733F5E6B8}"/>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3-C275-4C62-8CC4-2A3733F5E6B8}"/>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4-C275-4C62-8CC4-2A3733F5E6B8}"/>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5-C275-4C62-8CC4-2A3733F5E6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'Summary Tables'!$G$57:$L$57</c:f>
              <c:strCache>
                <c:ptCount val="6"/>
                <c:pt idx="0">
                  <c:v>Diesel</c:v>
                </c:pt>
                <c:pt idx="1">
                  <c:v>Gasoline</c:v>
                </c:pt>
                <c:pt idx="2">
                  <c:v>Liquefied Petroleum Gas</c:v>
                </c:pt>
                <c:pt idx="3">
                  <c:v>Compressed Natural Gas</c:v>
                </c:pt>
                <c:pt idx="4">
                  <c:v>Bio-Diesel</c:v>
                </c:pt>
                <c:pt idx="5">
                  <c:v>Other Fuel</c:v>
                </c:pt>
              </c:strCache>
            </c:strRef>
          </c:cat>
          <c:val>
            <c:numRef>
              <c:f>'Summary Tables'!$G$68:$L$68</c:f>
              <c:numCache>
                <c:formatCode>General</c:formatCode>
                <c:ptCount val="6"/>
                <c:pt idx="0">
                  <c:v>4015971</c:v>
                </c:pt>
                <c:pt idx="1">
                  <c:v>114224</c:v>
                </c:pt>
                <c:pt idx="2">
                  <c:v>0</c:v>
                </c:pt>
                <c:pt idx="3">
                  <c:v>12719</c:v>
                </c:pt>
                <c:pt idx="4">
                  <c:v>36963</c:v>
                </c:pt>
                <c:pt idx="5">
                  <c:v>0</c:v>
                </c:pt>
              </c:numCache>
            </c:numRef>
          </c:val>
          <c:extLst xmlns:c16r2="http://schemas.microsoft.com/office/drawing/2015/06/chart">
            <c:ext xmlns:c16="http://schemas.microsoft.com/office/drawing/2014/chart" uri="{C3380CC4-5D6E-409C-BE32-E72D297353CC}">
              <c16:uniqueId val="{00000006-C275-4C62-8CC4-2A3733F5E6B8}"/>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National Totals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496-4836-ABED-CD78083E33BE}"/>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9496-4836-ABED-CD78083E33BE}"/>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9496-4836-ABED-CD78083E33B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9496-4836-ABED-CD78083E33BE}"/>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9496-4836-ABED-CD78083E33BE}"/>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9496-4836-ABED-CD78083E33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'Summary Tables'!$G$3:$L$3</c:f>
              <c:strCache>
                <c:ptCount val="6"/>
                <c:pt idx="0">
                  <c:v>Diesel</c:v>
                </c:pt>
                <c:pt idx="1">
                  <c:v>Gasoline</c:v>
                </c:pt>
                <c:pt idx="2">
                  <c:v>Liquefied Petroleum Gas</c:v>
                </c:pt>
                <c:pt idx="3">
                  <c:v>Compressed Natural Gas</c:v>
                </c:pt>
                <c:pt idx="4">
                  <c:v>Bio-Diesel</c:v>
                </c:pt>
                <c:pt idx="5">
                  <c:v>Other Fuel</c:v>
                </c:pt>
              </c:strCache>
            </c:strRef>
          </c:cat>
          <c:val>
            <c:numRef>
              <c:f>'Summary Tables'!$G$4:$L$4</c:f>
              <c:numCache>
                <c:formatCode>#,##0</c:formatCode>
                <c:ptCount val="6"/>
                <c:pt idx="0">
                  <c:v>518462127</c:v>
                </c:pt>
                <c:pt idx="1">
                  <c:v>99199879</c:v>
                </c:pt>
                <c:pt idx="2">
                  <c:v>9189402</c:v>
                </c:pt>
                <c:pt idx="3">
                  <c:v>178362308</c:v>
                </c:pt>
                <c:pt idx="4">
                  <c:v>49072263</c:v>
                </c:pt>
                <c:pt idx="5">
                  <c:v>3412850</c:v>
                </c:pt>
              </c:numCache>
            </c:numRef>
          </c:val>
          <c:extLst xmlns:c16r2="http://schemas.microsoft.com/office/drawing/2015/06/chart">
            <c:ext xmlns:c16="http://schemas.microsoft.com/office/drawing/2014/chart" uri="{C3380CC4-5D6E-409C-BE32-E72D297353CC}">
              <c16:uniqueId val="{0000000C-9496-4836-ABED-CD78083E33B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62" dropStyle="combo" dx="31" fmlaLink="$BK$4" fmlaRange="$BK$2:$BK$3" val="0"/>
</file>

<file path=xl/ctrlProps/ctrlProp10.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GBox" noThreeD="1"/>
</file>

<file path=xl/ctrlProps/ctrlProp16.xml><?xml version="1.0" encoding="utf-8"?>
<formControlPr xmlns="http://schemas.microsoft.com/office/spreadsheetml/2009/9/main" objectType="Radio" checked="Checked" firstButton="1" fmlaLink="$F$70"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Drop" dropLines="115" dropStyle="combo" dx="31" fmlaLink="$AD$4" fmlaRange="$AD$2:$AD$3" val="0"/>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GBox" noThreeD="1"/>
</file>

<file path=xl/ctrlProps/ctrlProp25.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Drop" dropLines="62" dropStyle="combo" dx="31" fmlaLink="$R$5" fmlaRange="$R$2:$R$3"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Radio" checked="Checked" firstButton="1" fmlaLink="$F$20"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57150</xdr:rowOff>
    </xdr:from>
    <xdr:to>
      <xdr:col>15</xdr:col>
      <xdr:colOff>63500</xdr:colOff>
      <xdr:row>14</xdr:row>
      <xdr:rowOff>12700</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127000" y="533400"/>
          <a:ext cx="9175750" cy="217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How to use the Summary tab:</a:t>
          </a:r>
          <a:r>
            <a:rPr lang="en-US" sz="1100">
              <a:solidFill>
                <a:schemeClr val="dk1"/>
              </a:solidFill>
              <a:effectLst/>
              <a:latin typeface="+mn-lt"/>
              <a:ea typeface="+mn-ea"/>
              <a:cs typeface="+mn-cs"/>
            </a:rPr>
            <a:t> </a:t>
          </a:r>
        </a:p>
        <a:p>
          <a:endParaRPr lang="en-US">
            <a:effectLst/>
          </a:endParaRPr>
        </a:p>
        <a:p>
          <a:r>
            <a:rPr lang="en-US" sz="1100" b="0" i="0">
              <a:solidFill>
                <a:schemeClr val="dk1"/>
              </a:solidFill>
              <a:effectLst/>
              <a:latin typeface="+mn-lt"/>
              <a:ea typeface="+mn-ea"/>
              <a:cs typeface="+mn-cs"/>
            </a:rPr>
            <a:t>Any cells not shaded gray are editable. The tables come with default bins into which the data are sorted, but you can choose any bins you like by entering values under "enter bins here".</a:t>
          </a:r>
          <a:r>
            <a:rPr lang="en-US" sz="1100">
              <a:solidFill>
                <a:schemeClr val="dk1"/>
              </a:solidFill>
              <a:effectLst/>
              <a:latin typeface="+mn-lt"/>
              <a:ea typeface="+mn-ea"/>
              <a:cs typeface="+mn-cs"/>
            </a:rPr>
            <a:t> If you want to revert to the default bins, click the "Revert</a:t>
          </a:r>
          <a:r>
            <a:rPr lang="en-US" sz="1100" baseline="0">
              <a:solidFill>
                <a:schemeClr val="dk1"/>
              </a:solidFill>
              <a:effectLst/>
              <a:latin typeface="+mn-lt"/>
              <a:ea typeface="+mn-ea"/>
              <a:cs typeface="+mn-cs"/>
            </a:rPr>
            <a:t> to default bins" button.</a:t>
          </a:r>
        </a:p>
        <a:p>
          <a:endParaRPr lang="en-US">
            <a:effectLst/>
          </a:endParaRPr>
        </a:p>
        <a:p>
          <a:r>
            <a:rPr lang="en-US" sz="1100" baseline="0">
              <a:solidFill>
                <a:schemeClr val="dk1"/>
              </a:solidFill>
              <a:effectLst/>
              <a:latin typeface="+mn-lt"/>
              <a:ea typeface="+mn-ea"/>
              <a:cs typeface="+mn-cs"/>
            </a:rPr>
            <a:t>The pie charts will display data related to whichever bin you select under "click to graph."</a:t>
          </a:r>
        </a:p>
        <a:p>
          <a:endParaRPr lang="en-US" sz="1100" b="0" i="0" baseline="0">
            <a:solidFill>
              <a:schemeClr val="dk1"/>
            </a:solidFill>
            <a:effectLst/>
            <a:latin typeface="+mn-lt"/>
            <a:ea typeface="+mn-ea"/>
            <a:cs typeface="+mn-cs"/>
          </a:endParaRPr>
        </a:p>
        <a:p>
          <a:r>
            <a:rPr lang="en-US" sz="1100" b="0" i="0">
              <a:solidFill>
                <a:schemeClr val="dk1"/>
              </a:solidFill>
              <a:effectLst/>
              <a:latin typeface="+mn-lt"/>
              <a:ea typeface="+mn-ea"/>
              <a:cs typeface="+mn-cs"/>
            </a:rPr>
            <a:t>If you wish to exclude data that NTD has deemed questionable, select "Exclude Questionable Data".</a:t>
          </a:r>
        </a:p>
        <a:p>
          <a:endParaRPr lang="en-US">
            <a:effectLst/>
          </a:endParaRPr>
        </a:p>
        <a:p>
          <a:r>
            <a:rPr lang="en-US" sz="1100" b="0" i="0">
              <a:solidFill>
                <a:schemeClr val="dk1"/>
              </a:solidFill>
              <a:effectLst/>
              <a:latin typeface="+mn-lt"/>
              <a:ea typeface="+mn-ea"/>
              <a:cs typeface="+mn-cs"/>
            </a:rPr>
            <a:t>Currently the rest of the sheet is locked. NTD recommends that you do not edit the rest of the sheet, since this could disrupt the formulas and result in incorrect data. However, if you wish to take this risk, you can unlock the sheet by right-clicking the Summary tab, selecting Unprotect Sheet, and entering the password: ntd</a:t>
          </a:r>
          <a:endParaRPr lang="en-US">
            <a:effectLst/>
          </a:endParaRPr>
        </a:p>
        <a:p>
          <a:endParaRPr lang="en-US" sz="1100"/>
        </a:p>
      </xdr:txBody>
    </xdr:sp>
    <xdr:clientData/>
  </xdr:twoCellAnchor>
  <xdr:twoCellAnchor>
    <xdr:from>
      <xdr:col>0</xdr:col>
      <xdr:colOff>139700</xdr:colOff>
      <xdr:row>15</xdr:row>
      <xdr:rowOff>38100</xdr:rowOff>
    </xdr:from>
    <xdr:to>
      <xdr:col>15</xdr:col>
      <xdr:colOff>0</xdr:colOff>
      <xdr:row>29</xdr:row>
      <xdr:rowOff>38100</xdr:rowOff>
    </xdr:to>
    <xdr:sp macro="" textlink="">
      <xdr:nvSpPr>
        <xdr:cNvPr id="3" name="TextBox 2">
          <a:extLst>
            <a:ext uri="{FF2B5EF4-FFF2-40B4-BE49-F238E27FC236}">
              <a16:creationId xmlns:a16="http://schemas.microsoft.com/office/drawing/2014/main" xmlns="" id="{00000000-0008-0000-0000-000003000000}"/>
            </a:ext>
          </a:extLst>
        </xdr:cNvPr>
        <xdr:cNvSpPr txBox="1"/>
      </xdr:nvSpPr>
      <xdr:spPr>
        <a:xfrm>
          <a:off x="139700" y="2895600"/>
          <a:ext cx="9099550" cy="222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learn about NTD data definitions, please refer to the Data Dictionary.</a:t>
          </a:r>
          <a:endParaRPr lang="en-US">
            <a:effectLst/>
          </a:endParaRPr>
        </a:p>
        <a:p>
          <a:endParaRPr lang="en-US" sz="1100"/>
        </a:p>
        <a:p>
          <a:r>
            <a:rPr lang="en-US" sz="1100"/>
            <a:t>Only Full Reporters report energy consumption. Other reporter types do not appear in this file.</a:t>
          </a:r>
        </a:p>
        <a:p>
          <a:endParaRPr lang="en-US" sz="1100"/>
        </a:p>
        <a:p>
          <a:r>
            <a:rPr lang="en-US" sz="1100"/>
            <a:t>Demand Response Taxi (DT) mode does not report energy consumption and does not appear in this file.</a:t>
          </a:r>
        </a:p>
        <a:p>
          <a:endParaRPr lang="en-US" sz="1100"/>
        </a:p>
        <a:p>
          <a:r>
            <a:rPr lang="en-US" sz="1100"/>
            <a:t>Non-dedicated</a:t>
          </a:r>
          <a:r>
            <a:rPr lang="en-US" sz="1100" baseline="0"/>
            <a:t> fleets report energy consumption but not miles traveled. Thus for some agencies the given data for miles traveled are incomplete. Non-dedicated fleets represent about 7% of the data reflected in this file.</a:t>
          </a:r>
        </a:p>
        <a:p>
          <a:endParaRPr lang="en-US" sz="1100" baseline="0"/>
        </a:p>
        <a:p>
          <a:r>
            <a:rPr lang="en-US" sz="1100" baseline="0">
              <a:solidFill>
                <a:schemeClr val="dk1"/>
              </a:solidFill>
              <a:effectLst/>
              <a:latin typeface="+mn-lt"/>
              <a:ea typeface="+mn-ea"/>
              <a:cs typeface="+mn-cs"/>
            </a:rPr>
            <a:t>In versions of the data tables from before 2014, you can find data on fuel and energy in the file called "Energy Consumption."</a:t>
          </a: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any other questions about this table, please contact the NTD Help Desk at NTDHelp@dot.gov or (888)252-0936.</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60</xdr:col>
          <xdr:colOff>85725</xdr:colOff>
          <xdr:row>0</xdr:row>
          <xdr:rowOff>200025</xdr:rowOff>
        </xdr:from>
        <xdr:to>
          <xdr:col>64</xdr:col>
          <xdr:colOff>9525</xdr:colOff>
          <xdr:row>0</xdr:row>
          <xdr:rowOff>447675</xdr:rowOff>
        </xdr:to>
        <xdr:sp macro="" textlink="">
          <xdr:nvSpPr>
            <xdr:cNvPr id="1084" name="Drop Down 60" descr="This drop-down menu shows or hides columns indicating the presence of &quot;questionable&quot; data." hidden="1">
              <a:extLst>
                <a:ext uri="{63B3BB69-23CF-44E3-9099-C40C66FF867C}">
                  <a14:compatExt spid="_x0000_s1084"/>
                </a:ext>
                <a:ext uri="{FF2B5EF4-FFF2-40B4-BE49-F238E27FC236}">
                  <a16:creationId xmlns:a16="http://schemas.microsoft.com/office/drawing/2014/main" xmlns="" id="{00000000-0008-0000-0200-00003C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26</xdr:col>
          <xdr:colOff>104775</xdr:colOff>
          <xdr:row>0</xdr:row>
          <xdr:rowOff>180975</xdr:rowOff>
        </xdr:from>
        <xdr:to>
          <xdr:col>29</xdr:col>
          <xdr:colOff>0</xdr:colOff>
          <xdr:row>0</xdr:row>
          <xdr:rowOff>428625</xdr:rowOff>
        </xdr:to>
        <xdr:sp macro="" textlink="">
          <xdr:nvSpPr>
            <xdr:cNvPr id="3099" name="Drop Down 27" descr="This drop-down menu shows or hides columns indicating the presence of &quot;questionable&quot; data." hidden="1">
              <a:extLst>
                <a:ext uri="{63B3BB69-23CF-44E3-9099-C40C66FF867C}">
                  <a14:compatExt spid="_x0000_s3099"/>
                </a:ext>
                <a:ext uri="{FF2B5EF4-FFF2-40B4-BE49-F238E27FC236}">
                  <a16:creationId xmlns:a16="http://schemas.microsoft.com/office/drawing/2014/main" xmlns="" id="{00000000-0008-0000-0300-00001B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1</xdr:row>
          <xdr:rowOff>152400</xdr:rowOff>
        </xdr:from>
        <xdr:to>
          <xdr:col>3</xdr:col>
          <xdr:colOff>266700</xdr:colOff>
          <xdr:row>2</xdr:row>
          <xdr:rowOff>161925</xdr:rowOff>
        </xdr:to>
        <xdr:sp macro="" textlink="">
          <xdr:nvSpPr>
            <xdr:cNvPr id="2049" name="Drop Down 1" descr="This drop-down menu includes or excludes &quot;questionable&quot; data from the calculated totals." hidden="1">
              <a:extLst>
                <a:ext uri="{63B3BB69-23CF-44E3-9099-C40C66FF867C}">
                  <a14:compatExt spid="_x0000_s2049"/>
                </a:ext>
                <a:ext uri="{FF2B5EF4-FFF2-40B4-BE49-F238E27FC236}">
                  <a16:creationId xmlns:a16="http://schemas.microsoft.com/office/drawing/2014/main" xmlns="" id="{00000000-0008-0000-0400-00000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17</xdr:row>
          <xdr:rowOff>0</xdr:rowOff>
        </xdr:from>
        <xdr:to>
          <xdr:col>4</xdr:col>
          <xdr:colOff>0</xdr:colOff>
          <xdr:row>19</xdr:row>
          <xdr:rowOff>0</xdr:rowOff>
        </xdr:to>
        <xdr:sp macro="" textlink="">
          <xdr:nvSpPr>
            <xdr:cNvPr id="2050" name="Button 2" hidden="1">
              <a:extLst>
                <a:ext uri="{63B3BB69-23CF-44E3-9099-C40C66FF867C}">
                  <a14:compatExt spid="_x0000_s2050"/>
                </a:ext>
                <a:ext uri="{FF2B5EF4-FFF2-40B4-BE49-F238E27FC236}">
                  <a16:creationId xmlns:a16="http://schemas.microsoft.com/office/drawing/2014/main" xmlns="" id="{00000000-0008-0000-0400-000002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66</xdr:row>
          <xdr:rowOff>9525</xdr:rowOff>
        </xdr:from>
        <xdr:to>
          <xdr:col>4</xdr:col>
          <xdr:colOff>0</xdr:colOff>
          <xdr:row>68</xdr:row>
          <xdr:rowOff>0</xdr:rowOff>
        </xdr:to>
        <xdr:sp macro="" textlink="">
          <xdr:nvSpPr>
            <xdr:cNvPr id="2051" name="Button 3" hidden="1">
              <a:extLst>
                <a:ext uri="{63B3BB69-23CF-44E3-9099-C40C66FF867C}">
                  <a14:compatExt spid="_x0000_s2051"/>
                </a:ext>
                <a:ext uri="{FF2B5EF4-FFF2-40B4-BE49-F238E27FC236}">
                  <a16:creationId xmlns:a16="http://schemas.microsoft.com/office/drawing/2014/main" xmlns="" id="{00000000-0008-0000-0400-000003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xdr:twoCellAnchor>
    <xdr:from>
      <xdr:col>0</xdr:col>
      <xdr:colOff>12700</xdr:colOff>
      <xdr:row>19</xdr:row>
      <xdr:rowOff>69850</xdr:rowOff>
    </xdr:from>
    <xdr:to>
      <xdr:col>6</xdr:col>
      <xdr:colOff>203200</xdr:colOff>
      <xdr:row>20</xdr:row>
      <xdr:rowOff>88900</xdr:rowOff>
    </xdr:to>
    <xdr:graphicFrame macro="">
      <xdr:nvGraphicFramePr>
        <xdr:cNvPr id="2091" name="Chart 4" descr="Under 200,000 Population&#10;Diesel: 55%&#10;Gasoline: 25%&#10;Liquefied Petroleum Gas: 1%&#10;Compressed Natural Gas: 11%&#10;Bio-Diesel: 7%&#10;Other Fuel: 0%" title="This pie chart shows fuel used for one UZA size bin, from the table above called &quot;By Urbanized Area Size&quot;.">
          <a:extLst>
            <a:ext uri="{FF2B5EF4-FFF2-40B4-BE49-F238E27FC236}">
              <a16:creationId xmlns:a16="http://schemas.microsoft.com/office/drawing/2014/main" xmlns="" id="{00000000-0008-0000-0400-00002B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342900</xdr:colOff>
          <xdr:row>7</xdr:row>
          <xdr:rowOff>352425</xdr:rowOff>
        </xdr:from>
        <xdr:to>
          <xdr:col>4</xdr:col>
          <xdr:colOff>733425</xdr:colOff>
          <xdr:row>9</xdr:row>
          <xdr:rowOff>38100</xdr:rowOff>
        </xdr:to>
        <xdr:sp macro="" textlink="">
          <xdr:nvSpPr>
            <xdr:cNvPr id="2052" name="Option Button 1" descr="This radio button displays a pie chart below for the data on the first row of the By Urbanized Area Size table." hidden="1">
              <a:extLst>
                <a:ext uri="{63B3BB69-23CF-44E3-9099-C40C66FF867C}">
                  <a14:compatExt spid="_x0000_s2052"/>
                </a:ext>
                <a:ext uri="{FF2B5EF4-FFF2-40B4-BE49-F238E27FC236}">
                  <a16:creationId xmlns:a16="http://schemas.microsoft.com/office/drawing/2014/main" xmlns="" id="{00000000-0008-0000-0400-00000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8</xdr:row>
          <xdr:rowOff>200025</xdr:rowOff>
        </xdr:from>
        <xdr:to>
          <xdr:col>4</xdr:col>
          <xdr:colOff>733425</xdr:colOff>
          <xdr:row>10</xdr:row>
          <xdr:rowOff>28575</xdr:rowOff>
        </xdr:to>
        <xdr:sp macro="" textlink="">
          <xdr:nvSpPr>
            <xdr:cNvPr id="2053" name="Option Button 2" descr="This radio button displays a pie chart below for the data on the second row of the By Urbanized Area Size table." hidden="1">
              <a:extLst>
                <a:ext uri="{63B3BB69-23CF-44E3-9099-C40C66FF867C}">
                  <a14:compatExt spid="_x0000_s2053"/>
                </a:ext>
                <a:ext uri="{FF2B5EF4-FFF2-40B4-BE49-F238E27FC236}">
                  <a16:creationId xmlns:a16="http://schemas.microsoft.com/office/drawing/2014/main" xmlns="" id="{00000000-0008-0000-0400-00000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9</xdr:row>
          <xdr:rowOff>161925</xdr:rowOff>
        </xdr:from>
        <xdr:to>
          <xdr:col>4</xdr:col>
          <xdr:colOff>733425</xdr:colOff>
          <xdr:row>11</xdr:row>
          <xdr:rowOff>66675</xdr:rowOff>
        </xdr:to>
        <xdr:sp macro="" textlink="">
          <xdr:nvSpPr>
            <xdr:cNvPr id="2054" name="Option Button 3" descr="This radio button displays a pie chart below for the data on the third row of the By Urbanized Area Size table." hidden="1">
              <a:extLst>
                <a:ext uri="{63B3BB69-23CF-44E3-9099-C40C66FF867C}">
                  <a14:compatExt spid="_x0000_s2054"/>
                </a:ext>
                <a:ext uri="{FF2B5EF4-FFF2-40B4-BE49-F238E27FC236}">
                  <a16:creationId xmlns:a16="http://schemas.microsoft.com/office/drawing/2014/main" xmlns="" id="{00000000-0008-0000-0400-00000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10</xdr:row>
          <xdr:rowOff>161925</xdr:rowOff>
        </xdr:from>
        <xdr:to>
          <xdr:col>4</xdr:col>
          <xdr:colOff>733425</xdr:colOff>
          <xdr:row>12</xdr:row>
          <xdr:rowOff>66675</xdr:rowOff>
        </xdr:to>
        <xdr:sp macro="" textlink="">
          <xdr:nvSpPr>
            <xdr:cNvPr id="2055" name="Option Button 4" descr="This radio button displays a pie chart below for the data on the fourth row of the By Urbanized Area Size table." hidden="1">
              <a:extLst>
                <a:ext uri="{63B3BB69-23CF-44E3-9099-C40C66FF867C}">
                  <a14:compatExt spid="_x0000_s2055"/>
                </a:ext>
                <a:ext uri="{FF2B5EF4-FFF2-40B4-BE49-F238E27FC236}">
                  <a16:creationId xmlns:a16="http://schemas.microsoft.com/office/drawing/2014/main" xmlns="" id="{00000000-0008-0000-0400-00000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11</xdr:row>
          <xdr:rowOff>161925</xdr:rowOff>
        </xdr:from>
        <xdr:to>
          <xdr:col>4</xdr:col>
          <xdr:colOff>733425</xdr:colOff>
          <xdr:row>13</xdr:row>
          <xdr:rowOff>66675</xdr:rowOff>
        </xdr:to>
        <xdr:sp macro="" textlink="">
          <xdr:nvSpPr>
            <xdr:cNvPr id="2056" name="Option Button 5" descr="This radio button displays a pie chart below for the data on the fifth row of the By Urbanized Area Size table." hidden="1">
              <a:extLst>
                <a:ext uri="{63B3BB69-23CF-44E3-9099-C40C66FF867C}">
                  <a14:compatExt spid="_x0000_s2056"/>
                </a:ext>
                <a:ext uri="{FF2B5EF4-FFF2-40B4-BE49-F238E27FC236}">
                  <a16:creationId xmlns:a16="http://schemas.microsoft.com/office/drawing/2014/main" xmlns="" id="{00000000-0008-0000-0400-00000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12</xdr:row>
          <xdr:rowOff>161925</xdr:rowOff>
        </xdr:from>
        <xdr:to>
          <xdr:col>4</xdr:col>
          <xdr:colOff>733425</xdr:colOff>
          <xdr:row>14</xdr:row>
          <xdr:rowOff>66675</xdr:rowOff>
        </xdr:to>
        <xdr:sp macro="" textlink="">
          <xdr:nvSpPr>
            <xdr:cNvPr id="2057" name="Option Button 6" descr="This radio button displays a pie chart below for the data on the sixth row of the By Urbanized Area Size table." hidden="1">
              <a:extLst>
                <a:ext uri="{63B3BB69-23CF-44E3-9099-C40C66FF867C}">
                  <a14:compatExt spid="_x0000_s2057"/>
                </a:ext>
                <a:ext uri="{FF2B5EF4-FFF2-40B4-BE49-F238E27FC236}">
                  <a16:creationId xmlns:a16="http://schemas.microsoft.com/office/drawing/2014/main" xmlns="" id="{00000000-0008-0000-0400-00000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13</xdr:row>
          <xdr:rowOff>161925</xdr:rowOff>
        </xdr:from>
        <xdr:to>
          <xdr:col>4</xdr:col>
          <xdr:colOff>733425</xdr:colOff>
          <xdr:row>15</xdr:row>
          <xdr:rowOff>66675</xdr:rowOff>
        </xdr:to>
        <xdr:sp macro="" textlink="">
          <xdr:nvSpPr>
            <xdr:cNvPr id="2058" name="Option Button 7" descr="This radio button displays a pie chart below for the data on the seventh row of the By Urbanized Area Size table." hidden="1">
              <a:extLst>
                <a:ext uri="{63B3BB69-23CF-44E3-9099-C40C66FF867C}">
                  <a14:compatExt spid="_x0000_s2058"/>
                </a:ext>
                <a:ext uri="{FF2B5EF4-FFF2-40B4-BE49-F238E27FC236}">
                  <a16:creationId xmlns:a16="http://schemas.microsoft.com/office/drawing/2014/main" xmlns="" id="{00000000-0008-0000-0400-00000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14</xdr:row>
          <xdr:rowOff>190500</xdr:rowOff>
        </xdr:from>
        <xdr:to>
          <xdr:col>4</xdr:col>
          <xdr:colOff>733425</xdr:colOff>
          <xdr:row>16</xdr:row>
          <xdr:rowOff>28575</xdr:rowOff>
        </xdr:to>
        <xdr:sp macro="" textlink="">
          <xdr:nvSpPr>
            <xdr:cNvPr id="2059" name="Option Button 11" descr="This radio button displays a pie chart below for the data on the eighth row of the By Urbanized Area Size table." hidden="1">
              <a:extLst>
                <a:ext uri="{63B3BB69-23CF-44E3-9099-C40C66FF867C}">
                  <a14:compatExt spid="_x0000_s2059"/>
                </a:ext>
                <a:ext uri="{FF2B5EF4-FFF2-40B4-BE49-F238E27FC236}">
                  <a16:creationId xmlns:a16="http://schemas.microsoft.com/office/drawing/2014/main" xmlns="" id="{00000000-0008-0000-0400-00000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15</xdr:row>
          <xdr:rowOff>190500</xdr:rowOff>
        </xdr:from>
        <xdr:to>
          <xdr:col>4</xdr:col>
          <xdr:colOff>733425</xdr:colOff>
          <xdr:row>17</xdr:row>
          <xdr:rowOff>28575</xdr:rowOff>
        </xdr:to>
        <xdr:sp macro="" textlink="">
          <xdr:nvSpPr>
            <xdr:cNvPr id="2060" name="Option Button 12" descr="This radio button displays a pie chart below for the data on the ninth row of the By Urbanized Area Size table." hidden="1">
              <a:extLst>
                <a:ext uri="{63B3BB69-23CF-44E3-9099-C40C66FF867C}">
                  <a14:compatExt spid="_x0000_s2060"/>
                </a:ext>
                <a:ext uri="{FF2B5EF4-FFF2-40B4-BE49-F238E27FC236}">
                  <a16:creationId xmlns:a16="http://schemas.microsoft.com/office/drawing/2014/main" xmlns="" id="{00000000-0008-0000-0400-00000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828675</xdr:colOff>
          <xdr:row>18</xdr:row>
          <xdr:rowOff>66675</xdr:rowOff>
        </xdr:to>
        <xdr:sp macro="" textlink="">
          <xdr:nvSpPr>
            <xdr:cNvPr id="2061" name="Group Box 13" descr="This box groups together radio buttons that control which urbanized area bin is graphed below." hidden="1">
              <a:extLst>
                <a:ext uri="{63B3BB69-23CF-44E3-9099-C40C66FF867C}">
                  <a14:compatExt spid="_x0000_s2061"/>
                </a:ext>
                <a:ext uri="{FF2B5EF4-FFF2-40B4-BE49-F238E27FC236}">
                  <a16:creationId xmlns:a16="http://schemas.microsoft.com/office/drawing/2014/main" xmlns="" id="{00000000-0008-0000-0400-00000D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266700</xdr:colOff>
      <xdr:row>19</xdr:row>
      <xdr:rowOff>50800</xdr:rowOff>
    </xdr:from>
    <xdr:to>
      <xdr:col>13</xdr:col>
      <xdr:colOff>533400</xdr:colOff>
      <xdr:row>20</xdr:row>
      <xdr:rowOff>50800</xdr:rowOff>
    </xdr:to>
    <xdr:graphicFrame macro="">
      <xdr:nvGraphicFramePr>
        <xdr:cNvPr id="2092" name="Chart 15" descr="Diesel: 60%&#10;Gasoline: 12%&#10;Liquefied Petroleum Gas: 1%&#10;Compressed Natural Gas: 21%&#10;Bio-Diesel: 6%&#10;Other Fuel: 0%" title="Fuel Used: National Totals">
          <a:extLst>
            <a:ext uri="{FF2B5EF4-FFF2-40B4-BE49-F238E27FC236}">
              <a16:creationId xmlns:a16="http://schemas.microsoft.com/office/drawing/2014/main" xmlns="" id="{00000000-0008-0000-0400-00002C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219075</xdr:colOff>
          <xdr:row>57</xdr:row>
          <xdr:rowOff>0</xdr:rowOff>
        </xdr:from>
        <xdr:to>
          <xdr:col>4</xdr:col>
          <xdr:colOff>638175</xdr:colOff>
          <xdr:row>58</xdr:row>
          <xdr:rowOff>28575</xdr:rowOff>
        </xdr:to>
        <xdr:sp macro="" textlink="">
          <xdr:nvSpPr>
            <xdr:cNvPr id="2068" name="Option Button 20" descr="This radio button displays a pie chart below for the data on the second row of the By Agency Size (Vehicles) table." hidden="1">
              <a:extLst>
                <a:ext uri="{63B3BB69-23CF-44E3-9099-C40C66FF867C}">
                  <a14:compatExt spid="_x0000_s2068"/>
                </a:ext>
                <a:ext uri="{FF2B5EF4-FFF2-40B4-BE49-F238E27FC236}">
                  <a16:creationId xmlns:a16="http://schemas.microsoft.com/office/drawing/2014/main" xmlns="" id="{00000000-0008-0000-0400-00001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57</xdr:row>
          <xdr:rowOff>180975</xdr:rowOff>
        </xdr:from>
        <xdr:to>
          <xdr:col>4</xdr:col>
          <xdr:colOff>619125</xdr:colOff>
          <xdr:row>59</xdr:row>
          <xdr:rowOff>38100</xdr:rowOff>
        </xdr:to>
        <xdr:sp macro="" textlink="">
          <xdr:nvSpPr>
            <xdr:cNvPr id="2069" name="Option Button 21" descr="This radio button displays a pie chart below for the data on the first row of the By Agency Size (Vehicles) table." hidden="1">
              <a:extLst>
                <a:ext uri="{63B3BB69-23CF-44E3-9099-C40C66FF867C}">
                  <a14:compatExt spid="_x0000_s2069"/>
                </a:ext>
                <a:ext uri="{FF2B5EF4-FFF2-40B4-BE49-F238E27FC236}">
                  <a16:creationId xmlns:a16="http://schemas.microsoft.com/office/drawing/2014/main" xmlns="" id="{00000000-0008-0000-0400-00001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58</xdr:row>
          <xdr:rowOff>180975</xdr:rowOff>
        </xdr:from>
        <xdr:to>
          <xdr:col>4</xdr:col>
          <xdr:colOff>638175</xdr:colOff>
          <xdr:row>60</xdr:row>
          <xdr:rowOff>47625</xdr:rowOff>
        </xdr:to>
        <xdr:sp macro="" textlink="">
          <xdr:nvSpPr>
            <xdr:cNvPr id="2070" name="Option Button 22" descr="This radio button displays a pie chart below for the data on the third row of the By Agency Size (Vehicles) table." hidden="1">
              <a:extLst>
                <a:ext uri="{63B3BB69-23CF-44E3-9099-C40C66FF867C}">
                  <a14:compatExt spid="_x0000_s2070"/>
                </a:ext>
                <a:ext uri="{FF2B5EF4-FFF2-40B4-BE49-F238E27FC236}">
                  <a16:creationId xmlns:a16="http://schemas.microsoft.com/office/drawing/2014/main" xmlns="" id="{00000000-0008-0000-0400-00001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59</xdr:row>
          <xdr:rowOff>152400</xdr:rowOff>
        </xdr:from>
        <xdr:to>
          <xdr:col>4</xdr:col>
          <xdr:colOff>619125</xdr:colOff>
          <xdr:row>61</xdr:row>
          <xdr:rowOff>66675</xdr:rowOff>
        </xdr:to>
        <xdr:sp macro="" textlink="">
          <xdr:nvSpPr>
            <xdr:cNvPr id="2071" name="Option Button 23" descr="This radio button displays a pie chart below for the data on the fourth row of the By Agency Size (Vehicles) table." hidden="1">
              <a:extLst>
                <a:ext uri="{63B3BB69-23CF-44E3-9099-C40C66FF867C}">
                  <a14:compatExt spid="_x0000_s2071"/>
                </a:ext>
                <a:ext uri="{FF2B5EF4-FFF2-40B4-BE49-F238E27FC236}">
                  <a16:creationId xmlns:a16="http://schemas.microsoft.com/office/drawing/2014/main" xmlns="" id="{00000000-0008-0000-0400-00001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219075</xdr:colOff>
          <xdr:row>60</xdr:row>
          <xdr:rowOff>180975</xdr:rowOff>
        </xdr:from>
        <xdr:to>
          <xdr:col>4</xdr:col>
          <xdr:colOff>609600</xdr:colOff>
          <xdr:row>62</xdr:row>
          <xdr:rowOff>9525</xdr:rowOff>
        </xdr:to>
        <xdr:sp macro="" textlink="">
          <xdr:nvSpPr>
            <xdr:cNvPr id="2072" name="Option Button 24" descr="This radio button displays a pie chart below for the data on the fifth row of the By Agency Size (Vehicles) table." hidden="1">
              <a:extLst>
                <a:ext uri="{63B3BB69-23CF-44E3-9099-C40C66FF867C}">
                  <a14:compatExt spid="_x0000_s2072"/>
                </a:ext>
                <a:ext uri="{FF2B5EF4-FFF2-40B4-BE49-F238E27FC236}">
                  <a16:creationId xmlns:a16="http://schemas.microsoft.com/office/drawing/2014/main" xmlns="" id="{00000000-0008-0000-0400-00001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61</xdr:row>
          <xdr:rowOff>190500</xdr:rowOff>
        </xdr:from>
        <xdr:to>
          <xdr:col>4</xdr:col>
          <xdr:colOff>619125</xdr:colOff>
          <xdr:row>63</xdr:row>
          <xdr:rowOff>9525</xdr:rowOff>
        </xdr:to>
        <xdr:sp macro="" textlink="">
          <xdr:nvSpPr>
            <xdr:cNvPr id="2073" name="Option Button 25" descr="This radio button displays a pie chart below for the data on the sixth row of the By Agency Size (Vehicles) table." hidden="1">
              <a:extLst>
                <a:ext uri="{63B3BB69-23CF-44E3-9099-C40C66FF867C}">
                  <a14:compatExt spid="_x0000_s2073"/>
                </a:ext>
                <a:ext uri="{FF2B5EF4-FFF2-40B4-BE49-F238E27FC236}">
                  <a16:creationId xmlns:a16="http://schemas.microsoft.com/office/drawing/2014/main" xmlns="" id="{00000000-0008-0000-0400-00001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219075</xdr:colOff>
          <xdr:row>62</xdr:row>
          <xdr:rowOff>190500</xdr:rowOff>
        </xdr:from>
        <xdr:to>
          <xdr:col>4</xdr:col>
          <xdr:colOff>609600</xdr:colOff>
          <xdr:row>64</xdr:row>
          <xdr:rowOff>9525</xdr:rowOff>
        </xdr:to>
        <xdr:sp macro="" textlink="">
          <xdr:nvSpPr>
            <xdr:cNvPr id="2074" name="Option Button 26" descr="This radio button displays a pie chart below for the data on the seventh row of the By Agency Size (Vehicles) table." hidden="1">
              <a:extLst>
                <a:ext uri="{63B3BB69-23CF-44E3-9099-C40C66FF867C}">
                  <a14:compatExt spid="_x0000_s2074"/>
                </a:ext>
                <a:ext uri="{FF2B5EF4-FFF2-40B4-BE49-F238E27FC236}">
                  <a16:creationId xmlns:a16="http://schemas.microsoft.com/office/drawing/2014/main" xmlns="" id="{00000000-0008-0000-0400-00001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63</xdr:row>
          <xdr:rowOff>190500</xdr:rowOff>
        </xdr:from>
        <xdr:to>
          <xdr:col>4</xdr:col>
          <xdr:colOff>619125</xdr:colOff>
          <xdr:row>65</xdr:row>
          <xdr:rowOff>9525</xdr:rowOff>
        </xdr:to>
        <xdr:sp macro="" textlink="">
          <xdr:nvSpPr>
            <xdr:cNvPr id="2075" name="Option Button 27" descr="This radio button displays a pie chart below for the data on the eighth row of the By Agency Size (Vehicles) table." hidden="1">
              <a:extLst>
                <a:ext uri="{63B3BB69-23CF-44E3-9099-C40C66FF867C}">
                  <a14:compatExt spid="_x0000_s2075"/>
                </a:ext>
                <a:ext uri="{FF2B5EF4-FFF2-40B4-BE49-F238E27FC236}">
                  <a16:creationId xmlns:a16="http://schemas.microsoft.com/office/drawing/2014/main" xmlns="" id="{00000000-0008-0000-0400-00001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219075</xdr:colOff>
          <xdr:row>64</xdr:row>
          <xdr:rowOff>161925</xdr:rowOff>
        </xdr:from>
        <xdr:to>
          <xdr:col>4</xdr:col>
          <xdr:colOff>609600</xdr:colOff>
          <xdr:row>65</xdr:row>
          <xdr:rowOff>180975</xdr:rowOff>
        </xdr:to>
        <xdr:sp macro="" textlink="">
          <xdr:nvSpPr>
            <xdr:cNvPr id="2077" name="Option Button 29" descr="This radio button displays a pie chart below for the data on the ninth row of the By Agency Size (Vehicles) table." hidden="1">
              <a:extLst>
                <a:ext uri="{63B3BB69-23CF-44E3-9099-C40C66FF867C}">
                  <a14:compatExt spid="_x0000_s2077"/>
                </a:ext>
                <a:ext uri="{FF2B5EF4-FFF2-40B4-BE49-F238E27FC236}">
                  <a16:creationId xmlns:a16="http://schemas.microsoft.com/office/drawing/2014/main" xmlns="" id="{00000000-0008-0000-0400-00001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771525</xdr:colOff>
          <xdr:row>55</xdr:row>
          <xdr:rowOff>66675</xdr:rowOff>
        </xdr:from>
        <xdr:to>
          <xdr:col>5</xdr:col>
          <xdr:colOff>38100</xdr:colOff>
          <xdr:row>66</xdr:row>
          <xdr:rowOff>104775</xdr:rowOff>
        </xdr:to>
        <xdr:sp macro="" textlink="">
          <xdr:nvSpPr>
            <xdr:cNvPr id="2076" name="Group Box 28" descr="This box groups together radio buttons that control which agency size bin is graphed below." hidden="1">
              <a:extLst>
                <a:ext uri="{63B3BB69-23CF-44E3-9099-C40C66FF867C}">
                  <a14:compatExt spid="_x0000_s2076"/>
                </a:ext>
                <a:ext uri="{FF2B5EF4-FFF2-40B4-BE49-F238E27FC236}">
                  <a16:creationId xmlns:a16="http://schemas.microsoft.com/office/drawing/2014/main" xmlns="" id="{00000000-0008-0000-0400-00001C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0</xdr:col>
      <xdr:colOff>117475</xdr:colOff>
      <xdr:row>68</xdr:row>
      <xdr:rowOff>41275</xdr:rowOff>
    </xdr:from>
    <xdr:to>
      <xdr:col>5</xdr:col>
      <xdr:colOff>466725</xdr:colOff>
      <xdr:row>69</xdr:row>
      <xdr:rowOff>41275</xdr:rowOff>
    </xdr:to>
    <xdr:graphicFrame macro="">
      <xdr:nvGraphicFramePr>
        <xdr:cNvPr id="2093" name="Chart 26" descr="Agency Size Under 10 Vehicles&#10;Diesel: 96%&#10;Gasoline: 3%&#10;Liquefied Petroleum Gas: 0%&#10;Compressed Natural Gas: 0%&#10;Bio-Diesel: 1%&#10;Other Fuel: 0%" title="This pie chart shows fuel used for one agency size bin, from the table above called &quot;By Agency Size (Vehicles)&quot;.">
          <a:extLst>
            <a:ext uri="{FF2B5EF4-FFF2-40B4-BE49-F238E27FC236}">
              <a16:creationId xmlns:a16="http://schemas.microsoft.com/office/drawing/2014/main" xmlns="" id="{00000000-0008-0000-0400-00002D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28575</xdr:colOff>
      <xdr:row>68</xdr:row>
      <xdr:rowOff>57150</xdr:rowOff>
    </xdr:from>
    <xdr:to>
      <xdr:col>13</xdr:col>
      <xdr:colOff>266700</xdr:colOff>
      <xdr:row>69</xdr:row>
      <xdr:rowOff>57150</xdr:rowOff>
    </xdr:to>
    <xdr:graphicFrame macro="">
      <xdr:nvGraphicFramePr>
        <xdr:cNvPr id="29" name="Chart 16" descr="Diesel: 60%&#10;Gasoline: 12%&#10;Liquefied Petroleum Gas: 1%&#10;Compressed Natural Gas: 21%&#10;Bio-Diesel: 6%&#10;Other Fuel: 0%" title="Fuel Used: National Totals">
          <a:extLst>
            <a:ext uri="{FF2B5EF4-FFF2-40B4-BE49-F238E27FC236}">
              <a16:creationId xmlns:a16="http://schemas.microsoft.com/office/drawing/2014/main" xmlns="" id="{00000000-0008-0000-04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id="1" name="Table1" displayName="Table1" ref="F3:N4" totalsRowShown="0" headerRowDxfId="71" dataDxfId="69" headerRowBorderDxfId="70" tableBorderDxfId="68" totalsRowBorderDxfId="67">
  <autoFilter ref="F3:N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VOMS" dataDxfId="66">
      <calculatedColumnFormula>IF($R$1,SUMIFS('Fuel and Energy'!L:L,'Fuel and Energy'!$BH:$BH,"=No"),SUM('Fuel and Energy'!L:L))</calculatedColumnFormula>
    </tableColumn>
    <tableColumn id="2" name="Diesel" dataDxfId="65">
      <calculatedColumnFormula>IF($R$1,SUMIFS('Fuel and Energy'!N:N,'Fuel and Energy'!$BH:$BH,"=No"),SUM('Fuel and Energy'!N:N))</calculatedColumnFormula>
    </tableColumn>
    <tableColumn id="3" name="Gasoline" dataDxfId="64">
      <calculatedColumnFormula>IF($R$1,SUMIFS('Fuel and Energy'!P:P,'Fuel and Energy'!$BH:$BH,"=No"),SUM('Fuel and Energy'!P:P))</calculatedColumnFormula>
    </tableColumn>
    <tableColumn id="4" name="Liquefied Petroleum Gas" dataDxfId="63">
      <calculatedColumnFormula>IF($R$1,SUMIFS('Fuel and Energy'!R:R,'Fuel and Energy'!$BH:$BH,"=No"),SUM('Fuel and Energy'!R:R))</calculatedColumnFormula>
    </tableColumn>
    <tableColumn id="5" name="Compressed Natural Gas" dataDxfId="62">
      <calculatedColumnFormula>IF($R$1,SUMIFS('Fuel and Energy'!T:T,'Fuel and Energy'!$BH:$BH,"=No"),SUM('Fuel and Energy'!T:T))</calculatedColumnFormula>
    </tableColumn>
    <tableColumn id="6" name="Bio-Diesel" dataDxfId="61">
      <calculatedColumnFormula>IF($R$1,SUMIFS('Fuel and Energy'!V:V,'Fuel and Energy'!$BH:$BH,"=No"),SUM('Fuel and Energy'!V:V))</calculatedColumnFormula>
    </tableColumn>
    <tableColumn id="7" name="Other Fuel" dataDxfId="60">
      <calculatedColumnFormula>IF($R$1,SUMIFS('Fuel and Energy'!X:X,'Fuel and Energy'!$BH:$BH,"=No"),SUM('Fuel and Energy'!X:X))</calculatedColumnFormula>
    </tableColumn>
    <tableColumn id="8" name="Electric Propulsion" dataDxfId="59">
      <calculatedColumnFormula>IF($R$1,SUMIFS('Fuel and Energy'!Z:Z,'Fuel and Energy'!$BH:$BH,"=No"),SUM('Fuel and Energy'!Z:Z))</calculatedColumnFormula>
    </tableColumn>
    <tableColumn id="9" name="Electric Battery" dataDxfId="58">
      <calculatedColumnFormula>IF($R$1,SUMIFS('Fuel and Energy'!AB:AB,'Fuel and Energy'!$BH:$BH,"=No"),SUM('Fuel and Energy'!AB:AB))</calculatedColumnFormula>
    </tableColumn>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using the accessible control panel."/>
    </ext>
  </extLst>
</table>
</file>

<file path=xl/tables/table2.xml><?xml version="1.0" encoding="utf-8"?>
<table xmlns="http://schemas.openxmlformats.org/spreadsheetml/2006/main" id="2" name="Table2" displayName="Table2" ref="E8:N17" totalsRowShown="0" headerRowDxfId="57" dataDxfId="56" tableBorderDxfId="55">
  <autoFilter ref="E8:N1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click to graph" dataDxfId="54">
      <calculatedColumnFormula>IFERROR(IF(A9="between",A9&amp;" "&amp;FIXED(B9,0,0)&amp;" "&amp;C9&amp;" "&amp;FIXED(D9,0,0),A9&amp;" "&amp;FIXED(B9,0,0)),"invalid bin")</calculatedColumnFormula>
    </tableColumn>
    <tableColumn id="2" name="VOMS" dataDxfId="53">
      <calculatedColumnFormula>IF($R$1,IF($A9="","",IF($A9="between",SUMIFS('Fuel and Energy'!L:L,'Fuel and Energy'!$H:$H,"&gt;="&amp;$B9,'Fuel and Energy'!$H:$H,"&lt;"&amp;$D9,'Fuel and Energy'!$BH:$BH,"=No"),SUMIFS('Fuel and Energy'!L:L,'Fuel and Energy'!$H:$H,"&gt;="&amp;$B9,'Fuel and Energy'!$BH:$BH,"=No"))),IF($A9="","",IF($A9="between",SUMIFS('Fuel and Energy'!L:L,'Fuel and Energy'!$H:$H,"&gt;="&amp;$B9,'Fuel and Energy'!$H:$H,"&lt;"&amp;$D9),SUMIFS('Fuel and Energy'!L:L,'Fuel and Energy'!$H:$H,"&gt;="&amp;$B9))))</calculatedColumnFormula>
    </tableColumn>
    <tableColumn id="3" name="Diesel" dataDxfId="52">
      <calculatedColumnFormula>IF($R$1,IF($A9="","",IF($A9="between",SUMIFS('Fuel and Energy'!N:N,'Fuel and Energy'!$H:$H,"&gt;="&amp;$B9,'Fuel and Energy'!$H:$H,"&lt;"&amp;$D9,'Fuel and Energy'!$BH:$BH,"=No"),SUMIFS('Fuel and Energy'!N:N,'Fuel and Energy'!$H:$H,"&gt;="&amp;$B9,'Fuel and Energy'!$BH:$BH,"=No"))),IF($A9="","",IF($A9="between",SUMIFS('Fuel and Energy'!N:N,'Fuel and Energy'!$H:$H,"&gt;="&amp;$B9,'Fuel and Energy'!$H:$H,"&lt;"&amp;$D9),SUMIFS('Fuel and Energy'!N:N,'Fuel and Energy'!$H:$H,"&gt;="&amp;$B9))))</calculatedColumnFormula>
    </tableColumn>
    <tableColumn id="4" name="Gasoline" dataDxfId="51">
      <calculatedColumnFormula>IF($R$1,IF($A9="","",IF($A9="between",SUMIFS('Fuel and Energy'!P:P,'Fuel and Energy'!$H:$H,"&gt;="&amp;$B9,'Fuel and Energy'!$H:$H,"&lt;"&amp;$D9,'Fuel and Energy'!$BH:$BH,"=No"),SUMIFS('Fuel and Energy'!P:P,'Fuel and Energy'!$H:$H,"&gt;="&amp;$B9,'Fuel and Energy'!$BH:$BH,"=No"))),IF($A9="","",IF($A9="between",SUMIFS('Fuel and Energy'!P:P,'Fuel and Energy'!$H:$H,"&gt;="&amp;$B9,'Fuel and Energy'!$H:$H,"&lt;"&amp;$D9),SUMIFS('Fuel and Energy'!P:P,'Fuel and Energy'!$H:$H,"&gt;="&amp;$B9))))</calculatedColumnFormula>
    </tableColumn>
    <tableColumn id="5" name="Liquefied Petroleum Gas" dataDxfId="50">
      <calculatedColumnFormula>IF($R$1,IF($A9="","",IF($A9="between",SUMIFS('Fuel and Energy'!R:R,'Fuel and Energy'!$H:$H,"&gt;="&amp;$B9,'Fuel and Energy'!$H:$H,"&lt;"&amp;$D9,'Fuel and Energy'!$BH:$BH,"=No"),SUMIFS('Fuel and Energy'!R:R,'Fuel and Energy'!$H:$H,"&gt;="&amp;$B9,'Fuel and Energy'!$BH:$BH,"=No"))),IF($A9="","",IF($A9="between",SUMIFS('Fuel and Energy'!R:R,'Fuel and Energy'!$H:$H,"&gt;="&amp;$B9,'Fuel and Energy'!$H:$H,"&lt;"&amp;$D9),SUMIFS('Fuel and Energy'!R:R,'Fuel and Energy'!$H:$H,"&gt;="&amp;$B9))))</calculatedColumnFormula>
    </tableColumn>
    <tableColumn id="6" name="Compressed Natural Gas" dataDxfId="49">
      <calculatedColumnFormula>IF($R$1,IF($A9="","",IF($A9="between",SUMIFS('Fuel and Energy'!T:T,'Fuel and Energy'!$H:$H,"&gt;="&amp;$B9,'Fuel and Energy'!$H:$H,"&lt;"&amp;$D9,'Fuel and Energy'!$BH:$BH,"=No"),SUMIFS('Fuel and Energy'!T:T,'Fuel and Energy'!$H:$H,"&gt;="&amp;$B9,'Fuel and Energy'!$BH:$BH,"=No"))),IF($A9="","",IF($A9="between",SUMIFS('Fuel and Energy'!T:T,'Fuel and Energy'!$H:$H,"&gt;="&amp;$B9,'Fuel and Energy'!$H:$H,"&lt;"&amp;$D9),SUMIFS('Fuel and Energy'!T:T,'Fuel and Energy'!$H:$H,"&gt;="&amp;$B9))))</calculatedColumnFormula>
    </tableColumn>
    <tableColumn id="7" name="Bio-Diesel" dataDxfId="48">
      <calculatedColumnFormula>IF($R$1,IF($A9="","",IF($A9="between",SUMIFS('Fuel and Energy'!V:V,'Fuel and Energy'!$H:$H,"&gt;="&amp;$B9,'Fuel and Energy'!$H:$H,"&lt;"&amp;$D9,'Fuel and Energy'!$BH:$BH,"=No"),SUMIFS('Fuel and Energy'!V:V,'Fuel and Energy'!$H:$H,"&gt;="&amp;$B9,'Fuel and Energy'!$BH:$BH,"=No"))),IF($A9="","",IF($A9="between",SUMIFS('Fuel and Energy'!V:V,'Fuel and Energy'!$H:$H,"&gt;="&amp;$B9,'Fuel and Energy'!$H:$H,"&lt;"&amp;$D9),SUMIFS('Fuel and Energy'!V:V,'Fuel and Energy'!$H:$H,"&gt;="&amp;$B9))))</calculatedColumnFormula>
    </tableColumn>
    <tableColumn id="8" name="Other Fuel" dataDxfId="47">
      <calculatedColumnFormula>IF($R$1,IF($A9="","",IF($A9="between",SUMIFS('Fuel and Energy'!X:X,'Fuel and Energy'!$H:$H,"&gt;="&amp;$B9,'Fuel and Energy'!$H:$H,"&lt;"&amp;$D9,'Fuel and Energy'!$BH:$BH,"=No"),SUMIFS('Fuel and Energy'!X:X,'Fuel and Energy'!$H:$H,"&gt;="&amp;$B9,'Fuel and Energy'!$BH:$BH,"=No"))),IF($A9="","",IF($A9="between",SUMIFS('Fuel and Energy'!X:X,'Fuel and Energy'!$H:$H,"&gt;="&amp;$B9,'Fuel and Energy'!$H:$H,"&lt;"&amp;$D9),SUMIFS('Fuel and Energy'!X:X,'Fuel and Energy'!$H:$H,"&gt;="&amp;$B9))))</calculatedColumnFormula>
    </tableColumn>
    <tableColumn id="9" name="Electric Propulsion" dataDxfId="46">
      <calculatedColumnFormula>IF($R$1,IF($A9="","",IF($A9="between",SUMIFS('Fuel and Energy'!Z:Z,'Fuel and Energy'!$H:$H,"&gt;="&amp;$B9,'Fuel and Energy'!$H:$H,"&lt;"&amp;$D9,'Fuel and Energy'!$BH:$BH,"=No"),SUMIFS('Fuel and Energy'!Z:Z,'Fuel and Energy'!$H:$H,"&gt;="&amp;$B9,'Fuel and Energy'!$BH:$BH,"=No"))),IF($A9="","",IF($A9="between",SUMIFS('Fuel and Energy'!Z:Z,'Fuel and Energy'!$H:$H,"&gt;="&amp;$B9,'Fuel and Energy'!$H:$H,"&lt;"&amp;$D9),SUMIFS('Fuel and Energy'!Z:Z,'Fuel and Energy'!$H:$H,"&gt;="&amp;$B9))))</calculatedColumnFormula>
    </tableColumn>
    <tableColumn id="10" name="Electric Battery" dataDxfId="45">
      <calculatedColumnFormula>IF($R$1,IF($A9="","",IF($A9="between",SUMIFS('Fuel and Energy'!AB:AB,'Fuel and Energy'!$H:$H,"&gt;="&amp;$B9,'Fuel and Energy'!$H:$H,"&lt;"&amp;$D9,'Fuel and Energy'!$BH:$BH,"=No"),SUMIFS('Fuel and Energy'!AB:AB,'Fuel and Energy'!$H:$H,"&gt;="&amp;$B9,'Fuel and Energy'!$BH:$BH,"=No"))),IF($A9="","",IF($A9="between",SUMIFS('Fuel and Energy'!AB:AB,'Fuel and Energy'!$H:$H,"&gt;="&amp;$B9,'Fuel and Energy'!$H:$H,"&lt;"&amp;$D9),SUMIFS('Fuel and Energy'!AB:AB,'Fuel and Energy'!$H:$H,"&gt;="&amp;$B9))))</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Urbanized Area Size" altTextSummary="You can alter the content of this table to include or exclude questionable data using the accessible control panel. You can edit the population size bins used to generate the table by entering new values in cells D9 to D17."/>
    </ext>
  </extLst>
</table>
</file>

<file path=xl/tables/table3.xml><?xml version="1.0" encoding="utf-8"?>
<table xmlns="http://schemas.openxmlformats.org/spreadsheetml/2006/main" id="3" name="Table3" displayName="Table3" ref="C24:N53" totalsRowShown="0" headerRowDxfId="44" dataDxfId="42" headerRowBorderDxfId="43" tableBorderDxfId="41">
  <autoFilter ref="C24:N5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name="Description" dataDxfId="40"/>
    <tableColumn id="2" name="Column1" dataDxfId="39"/>
    <tableColumn id="3" name="Column2" dataDxfId="38"/>
    <tableColumn id="4" name="VOMS" dataDxfId="37">
      <calculatedColumnFormula>IF($R$1,SUMIFS('Fuel and Energy'!L:L,'Fuel and Energy'!$J:$J,"="&amp;$A25,'Fuel and Energy'!$K:$K,"="&amp;$B25,'Fuel and Energy'!$BH:$BH,"=No"),SUMIFS('Fuel and Energy'!L:L,'Fuel and Energy'!$J:$J,"="&amp;$A25,'Fuel and Energy'!$K:$K,"="&amp;$B25))</calculatedColumnFormula>
    </tableColumn>
    <tableColumn id="5" name="Diesel" dataDxfId="36">
      <calculatedColumnFormula>IF($R$1,SUMIFS('Fuel and Energy'!N:N,'Fuel and Energy'!$J:$J,"="&amp;$A25,'Fuel and Energy'!$K:$K,"="&amp;$B25,'Fuel and Energy'!$BH:$BH,"=No"),SUMIFS('Fuel and Energy'!N:N,'Fuel and Energy'!$J:$J,"="&amp;$A25,'Fuel and Energy'!$K:$K,"="&amp;$B25))</calculatedColumnFormula>
    </tableColumn>
    <tableColumn id="6" name="Gasoline" dataDxfId="35">
      <calculatedColumnFormula>IF($R$1,SUMIFS('Fuel and Energy'!P:P,'Fuel and Energy'!$J:$J,"="&amp;$A25,'Fuel and Energy'!$K:$K,"="&amp;$B25,'Fuel and Energy'!$BH:$BH,"=No"),SUMIFS('Fuel and Energy'!P:P,'Fuel and Energy'!$J:$J,"="&amp;$A25,'Fuel and Energy'!$K:$K,"="&amp;$B25))</calculatedColumnFormula>
    </tableColumn>
    <tableColumn id="7" name="Liquefied Petroleum Gas" dataDxfId="34">
      <calculatedColumnFormula>IF($R$1,SUMIFS('Fuel and Energy'!R:R,'Fuel and Energy'!$J:$J,"="&amp;$A25,'Fuel and Energy'!$K:$K,"="&amp;$B25,'Fuel and Energy'!$BH:$BH,"=No"),SUMIFS('Fuel and Energy'!R:R,'Fuel and Energy'!$J:$J,"="&amp;$A25,'Fuel and Energy'!$K:$K,"="&amp;$B25))</calculatedColumnFormula>
    </tableColumn>
    <tableColumn id="8" name="Compressed Natural Gas" dataDxfId="33">
      <calculatedColumnFormula>IF($R$1,SUMIFS('Fuel and Energy'!T:T,'Fuel and Energy'!$J:$J,"="&amp;$A25,'Fuel and Energy'!$K:$K,"="&amp;$B25,'Fuel and Energy'!$BH:$BH,"=No"),SUMIFS('Fuel and Energy'!T:T,'Fuel and Energy'!$J:$J,"="&amp;$A25,'Fuel and Energy'!$K:$K,"="&amp;$B25))</calculatedColumnFormula>
    </tableColumn>
    <tableColumn id="9" name="Bio-Diesel" dataDxfId="32">
      <calculatedColumnFormula>IF($R$1,SUMIFS('Fuel and Energy'!V:V,'Fuel and Energy'!$J:$J,"="&amp;$A25,'Fuel and Energy'!$K:$K,"="&amp;$B25,'Fuel and Energy'!$BH:$BH,"=No"),SUMIFS('Fuel and Energy'!V:V,'Fuel and Energy'!$J:$J,"="&amp;$A25,'Fuel and Energy'!$K:$K,"="&amp;$B25))</calculatedColumnFormula>
    </tableColumn>
    <tableColumn id="10" name="Other Fuel" dataDxfId="31">
      <calculatedColumnFormula>IF($R$1,SUMIFS('Fuel and Energy'!X:X,'Fuel and Energy'!$J:$J,"="&amp;$A25,'Fuel and Energy'!$K:$K,"="&amp;$B25,'Fuel and Energy'!$BH:$BH,"=No"),SUMIFS('Fuel and Energy'!X:X,'Fuel and Energy'!$J:$J,"="&amp;$A25,'Fuel and Energy'!$K:$K,"="&amp;$B25))</calculatedColumnFormula>
    </tableColumn>
    <tableColumn id="11" name="Electric Propulsion" dataDxfId="30">
      <calculatedColumnFormula>IF($R$1,SUMIFS('Fuel and Energy'!Z:Z,'Fuel and Energy'!$J:$J,"="&amp;$A25,'Fuel and Energy'!$K:$K,"="&amp;$B25,'Fuel and Energy'!$BH:$BH,"=No"),SUMIFS('Fuel and Energy'!Z:Z,'Fuel and Energy'!$J:$J,"="&amp;$A25,'Fuel and Energy'!$K:$K,"="&amp;$B25))</calculatedColumnFormula>
    </tableColumn>
    <tableColumn id="12" name="Electric Battery" dataDxfId="29">
      <calculatedColumnFormula>IF($R$1,SUMIFS('Fuel and Energy'!AB:AB,'Fuel and Energy'!$J:$J,"="&amp;$A25,'Fuel and Energy'!$K:$K,"="&amp;$B25,'Fuel and Energy'!$BH:$BH,"=No"),SUMIFS('Fuel and Energy'!AB:AB,'Fuel and Energy'!$J:$J,"="&amp;$A25,'Fuel and Energy'!$K:$K,"="&amp;$B25))</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Mode/Type of Service" altTextSummary="You can alter the content of this table to include or exclude questionable data using the accessible control panel."/>
    </ext>
  </extLst>
</table>
</file>

<file path=xl/tables/table4.xml><?xml version="1.0" encoding="utf-8"?>
<table xmlns="http://schemas.openxmlformats.org/spreadsheetml/2006/main" id="4" name="Table4" displayName="Table4" ref="E57:N66" totalsRowShown="0" headerRowDxfId="28" dataDxfId="26" headerRowBorderDxfId="27" tableBorderDxfId="25">
  <autoFilter ref="E57:N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click to graph" dataDxfId="24">
      <calculatedColumnFormula>IFERROR(IF(A58="between",A58&amp;" "&amp;FIXED(B58,0,0)&amp;" "&amp;C58&amp;" "&amp;FIXED(D58,0,0),A58&amp;" "&amp;FIXED(B58,0,0)),"invalid bin")</calculatedColumnFormula>
    </tableColumn>
    <tableColumn id="2" name="VOMS" dataDxfId="23">
      <calculatedColumnFormula>IF($R$1,IF($A58="","",IF($A58="between",SUMIFS('Fuel and Energy'!L:L,'Fuel and Energy'!$I:$I,"&gt;="&amp;$B58,'Fuel and Energy'!$I:$I,"&lt;"&amp;$D58,'Fuel and Energy'!$BH:$BH,"=No"),SUMIFS('Fuel and Energy'!L:L,'Fuel and Energy'!$I:$I,"&gt;="&amp;$B58,'Fuel and Energy'!$BH:$BH,"=No"))),IF($A58="","",IF($A58="between",SUMIFS('Fuel and Energy'!L:L,'Fuel and Energy'!$I:$I,"&gt;="&amp;$B58,'Fuel and Energy'!$I:$I,"&lt;"&amp;$D58),SUMIFS('Fuel and Energy'!L:L,'Fuel and Energy'!$I:$I,"&gt;="&amp;$B58))))</calculatedColumnFormula>
    </tableColumn>
    <tableColumn id="3" name="Diesel" dataDxfId="22">
      <calculatedColumnFormula>IF($R$1,IF($A58="","",IF($A58="between",SUMIFS('Fuel and Energy'!N:N,'Fuel and Energy'!$I:$I,"&gt;="&amp;$B58,'Fuel and Energy'!$I:$I,"&lt;"&amp;$D58,'Fuel and Energy'!$BH:$BH,"=No"),SUMIFS('Fuel and Energy'!N:N,'Fuel and Energy'!$I:$I,"&gt;="&amp;$B58,'Fuel and Energy'!$BH:$BH,"=No"))),IF($A58="","",IF($A58="between",SUMIFS('Fuel and Energy'!N:N,'Fuel and Energy'!$I:$I,"&gt;="&amp;$B58,'Fuel and Energy'!$I:$I,"&lt;"&amp;$D58),SUMIFS('Fuel and Energy'!N:N,'Fuel and Energy'!$I:$I,"&gt;="&amp;$B58))))</calculatedColumnFormula>
    </tableColumn>
    <tableColumn id="4" name="Gasoline" dataDxfId="21">
      <calculatedColumnFormula>IF($R$1,IF($A58="","",IF($A58="between",SUMIFS('Fuel and Energy'!P:P,'Fuel and Energy'!$I:$I,"&gt;="&amp;$B58,'Fuel and Energy'!$I:$I,"&lt;"&amp;$D58,'Fuel and Energy'!$BH:$BH,"=No"),SUMIFS('Fuel and Energy'!P:P,'Fuel and Energy'!$I:$I,"&gt;="&amp;$B58,'Fuel and Energy'!$BH:$BH,"=No"))),IF($A58="","",IF($A58="between",SUMIFS('Fuel and Energy'!P:P,'Fuel and Energy'!$I:$I,"&gt;="&amp;$B58,'Fuel and Energy'!$I:$I,"&lt;"&amp;$D58),SUMIFS('Fuel and Energy'!P:P,'Fuel and Energy'!$I:$I,"&gt;="&amp;$B58))))</calculatedColumnFormula>
    </tableColumn>
    <tableColumn id="5" name="Liquefied Petroleum Gas" dataDxfId="20">
      <calculatedColumnFormula>IF($R$1,IF($A58="","",IF($A58="between",SUMIFS('Fuel and Energy'!R:R,'Fuel and Energy'!$I:$I,"&gt;="&amp;$B58,'Fuel and Energy'!$I:$I,"&lt;"&amp;$D58,'Fuel and Energy'!$BH:$BH,"=No"),SUMIFS('Fuel and Energy'!R:R,'Fuel and Energy'!$I:$I,"&gt;="&amp;$B58,'Fuel and Energy'!$BH:$BH,"=No"))),IF($A58="","",IF($A58="between",SUMIFS('Fuel and Energy'!R:R,'Fuel and Energy'!$I:$I,"&gt;="&amp;$B58,'Fuel and Energy'!$I:$I,"&lt;"&amp;$D58),SUMIFS('Fuel and Energy'!R:R,'Fuel and Energy'!$I:$I,"&gt;="&amp;$B58))))</calculatedColumnFormula>
    </tableColumn>
    <tableColumn id="6" name="Compressed Natural Gas" dataDxfId="19">
      <calculatedColumnFormula>IF($R$1,IF($A58="","",IF($A58="between",SUMIFS('Fuel and Energy'!T:T,'Fuel and Energy'!$I:$I,"&gt;="&amp;$B58,'Fuel and Energy'!$I:$I,"&lt;"&amp;$D58,'Fuel and Energy'!$BH:$BH,"=No"),SUMIFS('Fuel and Energy'!T:T,'Fuel and Energy'!$I:$I,"&gt;="&amp;$B58,'Fuel and Energy'!$BH:$BH,"=No"))),IF($A58="","",IF($A58="between",SUMIFS('Fuel and Energy'!T:T,'Fuel and Energy'!$I:$I,"&gt;="&amp;$B58,'Fuel and Energy'!$I:$I,"&lt;"&amp;$D58),SUMIFS('Fuel and Energy'!T:T,'Fuel and Energy'!$I:$I,"&gt;="&amp;$B58))))</calculatedColumnFormula>
    </tableColumn>
    <tableColumn id="7" name="Bio-Diesel" dataDxfId="18">
      <calculatedColumnFormula>IF($R$1,IF($A58="","",IF($A58="between",SUMIFS('Fuel and Energy'!V:V,'Fuel and Energy'!$I:$I,"&gt;="&amp;$B58,'Fuel and Energy'!$I:$I,"&lt;"&amp;$D58,'Fuel and Energy'!$BH:$BH,"=No"),SUMIFS('Fuel and Energy'!V:V,'Fuel and Energy'!$I:$I,"&gt;="&amp;$B58,'Fuel and Energy'!$BH:$BH,"=No"))),IF($A58="","",IF($A58="between",SUMIFS('Fuel and Energy'!V:V,'Fuel and Energy'!$I:$I,"&gt;="&amp;$B58,'Fuel and Energy'!$I:$I,"&lt;"&amp;$D58),SUMIFS('Fuel and Energy'!V:V,'Fuel and Energy'!$I:$I,"&gt;="&amp;$B58))))</calculatedColumnFormula>
    </tableColumn>
    <tableColumn id="8" name="Other Fuel" dataDxfId="17">
      <calculatedColumnFormula>IF($R$1,IF($A58="","",IF($A58="between",SUMIFS('Fuel and Energy'!X:X,'Fuel and Energy'!$I:$I,"&gt;="&amp;$B58,'Fuel and Energy'!$I:$I,"&lt;"&amp;$D58,'Fuel and Energy'!$BH:$BH,"=No"),SUMIFS('Fuel and Energy'!X:X,'Fuel and Energy'!$I:$I,"&gt;="&amp;$B58,'Fuel and Energy'!$BH:$BH,"=No"))),IF($A58="","",IF($A58="between",SUMIFS('Fuel and Energy'!X:X,'Fuel and Energy'!$I:$I,"&gt;="&amp;$B58,'Fuel and Energy'!$I:$I,"&lt;"&amp;$D58),SUMIFS('Fuel and Energy'!X:X,'Fuel and Energy'!$I:$I,"&gt;="&amp;$B58))))</calculatedColumnFormula>
    </tableColumn>
    <tableColumn id="9" name="Electric Propulsion" dataDxfId="16">
      <calculatedColumnFormula>IF($R$1,IF($A58="","",IF($A58="between",SUMIFS('Fuel and Energy'!Z:Z,'Fuel and Energy'!$I:$I,"&gt;="&amp;$B58,'Fuel and Energy'!$I:$I,"&lt;"&amp;$D58,'Fuel and Energy'!$BH:$BH,"=No"),SUMIFS('Fuel and Energy'!Z:Z,'Fuel and Energy'!$I:$I,"&gt;="&amp;$B58,'Fuel and Energy'!$BH:$BH,"=No"))),IF($A58="","",IF($A58="between",SUMIFS('Fuel and Energy'!Z:Z,'Fuel and Energy'!$I:$I,"&gt;="&amp;$B58,'Fuel and Energy'!$I:$I,"&lt;"&amp;$D58),SUMIFS('Fuel and Energy'!Z:Z,'Fuel and Energy'!$I:$I,"&gt;="&amp;$B58))))</calculatedColumnFormula>
    </tableColumn>
    <tableColumn id="10" name="Electric Battery" dataDxfId="15">
      <calculatedColumnFormula>IF($R$1,IF($A58="","",IF($A58="between",SUMIFS('Fuel and Energy'!AB:AB,'Fuel and Energy'!$I:$I,"&gt;="&amp;$B58,'Fuel and Energy'!$I:$I,"&lt;"&amp;$D58,'Fuel and Energy'!$BH:$BH,"=No"),SUMIFS('Fuel and Energy'!AB:AB,'Fuel and Energy'!$I:$I,"&gt;="&amp;$B58,'Fuel and Energy'!$BH:$BH,"=No"))),IF($A58="","",IF($A58="between",SUMIFS('Fuel and Energy'!AB:AB,'Fuel and Energy'!$I:$I,"&gt;="&amp;$B58,'Fuel and Energy'!$I:$I,"&lt;"&amp;$D58),SUMIFS('Fuel and Energy'!AB:AB,'Fuel and Energy'!$I:$I,"&gt;="&amp;$B58))))</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Agency Size (Vehicles)" altTextSummary="You can alter the content of this table to include or exclude questionable data using the accessible control panel. You can edit the population size bins used to generate the table by entering new values in cells D58 to D66."/>
    </ext>
  </extLst>
</table>
</file>

<file path=xl/tables/table5.xml><?xml version="1.0" encoding="utf-8"?>
<table xmlns="http://schemas.openxmlformats.org/spreadsheetml/2006/main" id="5" name="Table5" displayName="Table5" ref="D73:N129" totalsRowShown="0" headerRowDxfId="14" dataDxfId="12" headerRowBorderDxfId="13" tableBorderDxfId="11">
  <autoFilter ref="D73:N12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State" dataDxfId="10"/>
    <tableColumn id="2" name="Column1" dataDxfId="9"/>
    <tableColumn id="3" name="VOMS" dataDxfId="8">
      <calculatedColumnFormula>IF($R$1,SUMIFS('Fuel and Energy'!L:L,'Fuel and Energy'!$C:$C,"="&amp;$C74,'Fuel and Energy'!$BH:$BH,"=No"),SUMIFS('Fuel and Energy'!L:L,'Fuel and Energy'!$C:$C,"="&amp;$C74))</calculatedColumnFormula>
    </tableColumn>
    <tableColumn id="4" name="Diesel" dataDxfId="7">
      <calculatedColumnFormula>IF($R$1,SUMIFS('Fuel and Energy'!N:N,'Fuel and Energy'!$C:$C,"="&amp;$C74,'Fuel and Energy'!$BH:$BH,"=No"),SUMIFS('Fuel and Energy'!N:N,'Fuel and Energy'!$C:$C,"="&amp;$C74))</calculatedColumnFormula>
    </tableColumn>
    <tableColumn id="5" name="Gasoline" dataDxfId="6">
      <calculatedColumnFormula>IF($R$1,SUMIFS('Fuel and Energy'!P:P,'Fuel and Energy'!$C:$C,"="&amp;$C74,'Fuel and Energy'!$BH:$BH,"=No"),SUMIFS('Fuel and Energy'!P:P,'Fuel and Energy'!$C:$C,"="&amp;$C74))</calculatedColumnFormula>
    </tableColumn>
    <tableColumn id="6" name="Liquefied Petroleum Gas" dataDxfId="5">
      <calculatedColumnFormula>IF($R$1,SUMIFS('Fuel and Energy'!R:R,'Fuel and Energy'!$C:$C,"="&amp;$C74,'Fuel and Energy'!$BH:$BH,"=No"),SUMIFS('Fuel and Energy'!R:R,'Fuel and Energy'!$C:$C,"="&amp;$C74))</calculatedColumnFormula>
    </tableColumn>
    <tableColumn id="7" name="Compressed Natural Gas" dataDxfId="4">
      <calculatedColumnFormula>IF($R$1,SUMIFS('Fuel and Energy'!T:T,'Fuel and Energy'!$C:$C,"="&amp;$C74,'Fuel and Energy'!$BH:$BH,"=No"),SUMIFS('Fuel and Energy'!T:T,'Fuel and Energy'!$C:$C,"="&amp;$C74))</calculatedColumnFormula>
    </tableColumn>
    <tableColumn id="8" name="Bio-Diesel" dataDxfId="3">
      <calculatedColumnFormula>IF($R$1,SUMIFS('Fuel and Energy'!V:V,'Fuel and Energy'!$C:$C,"="&amp;$C74,'Fuel and Energy'!$BH:$BH,"=No"),SUMIFS('Fuel and Energy'!V:V,'Fuel and Energy'!$C:$C,"="&amp;$C74))</calculatedColumnFormula>
    </tableColumn>
    <tableColumn id="9" name="Other Fuel" dataDxfId="2">
      <calculatedColumnFormula>IF($R$1,SUMIFS('Fuel and Energy'!X:X,'Fuel and Energy'!$C:$C,"="&amp;$C74,'Fuel and Energy'!$BH:$BH,"=No"),SUMIFS('Fuel and Energy'!X:X,'Fuel and Energy'!$C:$C,"="&amp;$C74))</calculatedColumnFormula>
    </tableColumn>
    <tableColumn id="10" name="Electric Propulsion" dataDxfId="1">
      <calculatedColumnFormula>IF($R$1,SUMIFS('Fuel and Energy'!Z:Z,'Fuel and Energy'!$C:$C,"="&amp;$C74,'Fuel and Energy'!$BH:$BH,"=No"),SUMIFS('Fuel and Energy'!Z:Z,'Fuel and Energy'!$C:$C,"="&amp;$C74))</calculatedColumnFormula>
    </tableColumn>
    <tableColumn id="11" name="Electric Battery" dataDxfId="0">
      <calculatedColumnFormula>IF($R$1,SUMIFS('Fuel and Energy'!AB:AB,'Fuel and Energy'!$C:$C,"="&amp;$C74,'Fuel and Energy'!$BH:$BH,"=No"),SUMIFS('Fuel and Energy'!AB:AB,'Fuel and Energy'!$C:$C,"="&amp;$C74))</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using the accessible control panel."/>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7.xml"/><Relationship Id="rId13" Type="http://schemas.openxmlformats.org/officeDocument/2006/relationships/ctrlProp" Target="../ctrlProps/ctrlProp12.xml"/><Relationship Id="rId18" Type="http://schemas.openxmlformats.org/officeDocument/2006/relationships/ctrlProp" Target="../ctrlProps/ctrlProp17.xml"/><Relationship Id="rId26" Type="http://schemas.openxmlformats.org/officeDocument/2006/relationships/ctrlProp" Target="../ctrlProps/ctrlProp25.xml"/><Relationship Id="rId3" Type="http://schemas.openxmlformats.org/officeDocument/2006/relationships/vmlDrawing" Target="../drawings/vmlDrawing3.vml"/><Relationship Id="rId21" Type="http://schemas.openxmlformats.org/officeDocument/2006/relationships/ctrlProp" Target="../ctrlProps/ctrlProp20.xml"/><Relationship Id="rId7" Type="http://schemas.openxmlformats.org/officeDocument/2006/relationships/ctrlProp" Target="../ctrlProps/ctrlProp6.xml"/><Relationship Id="rId12" Type="http://schemas.openxmlformats.org/officeDocument/2006/relationships/ctrlProp" Target="../ctrlProps/ctrlProp11.xml"/><Relationship Id="rId17" Type="http://schemas.openxmlformats.org/officeDocument/2006/relationships/ctrlProp" Target="../ctrlProps/ctrlProp16.xml"/><Relationship Id="rId25" Type="http://schemas.openxmlformats.org/officeDocument/2006/relationships/ctrlProp" Target="../ctrlProps/ctrlProp24.xml"/><Relationship Id="rId2" Type="http://schemas.openxmlformats.org/officeDocument/2006/relationships/drawing" Target="../drawings/drawing4.xml"/><Relationship Id="rId16" Type="http://schemas.openxmlformats.org/officeDocument/2006/relationships/ctrlProp" Target="../ctrlProps/ctrlProp15.xml"/><Relationship Id="rId20" Type="http://schemas.openxmlformats.org/officeDocument/2006/relationships/ctrlProp" Target="../ctrlProps/ctrlProp19.xml"/><Relationship Id="rId29"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ctrlProp" Target="../ctrlProps/ctrlProp5.xml"/><Relationship Id="rId11" Type="http://schemas.openxmlformats.org/officeDocument/2006/relationships/ctrlProp" Target="../ctrlProps/ctrlProp10.xml"/><Relationship Id="rId24" Type="http://schemas.openxmlformats.org/officeDocument/2006/relationships/ctrlProp" Target="../ctrlProps/ctrlProp23.xml"/><Relationship Id="rId5" Type="http://schemas.openxmlformats.org/officeDocument/2006/relationships/ctrlProp" Target="../ctrlProps/ctrlProp4.xml"/><Relationship Id="rId15" Type="http://schemas.openxmlformats.org/officeDocument/2006/relationships/ctrlProp" Target="../ctrlProps/ctrlProp14.xml"/><Relationship Id="rId23" Type="http://schemas.openxmlformats.org/officeDocument/2006/relationships/ctrlProp" Target="../ctrlProps/ctrlProp22.xml"/><Relationship Id="rId28" Type="http://schemas.openxmlformats.org/officeDocument/2006/relationships/table" Target="../tables/table2.xml"/><Relationship Id="rId10" Type="http://schemas.openxmlformats.org/officeDocument/2006/relationships/ctrlProp" Target="../ctrlProps/ctrlProp9.xml"/><Relationship Id="rId19" Type="http://schemas.openxmlformats.org/officeDocument/2006/relationships/ctrlProp" Target="../ctrlProps/ctrlProp18.xml"/><Relationship Id="rId31" Type="http://schemas.openxmlformats.org/officeDocument/2006/relationships/table" Target="../tables/table5.xml"/><Relationship Id="rId4" Type="http://schemas.openxmlformats.org/officeDocument/2006/relationships/ctrlProp" Target="../ctrlProps/ctrlProp3.xml"/><Relationship Id="rId9" Type="http://schemas.openxmlformats.org/officeDocument/2006/relationships/ctrlProp" Target="../ctrlProps/ctrlProp8.xml"/><Relationship Id="rId14" Type="http://schemas.openxmlformats.org/officeDocument/2006/relationships/ctrlProp" Target="../ctrlProps/ctrlProp13.xml"/><Relationship Id="rId22" Type="http://schemas.openxmlformats.org/officeDocument/2006/relationships/ctrlProp" Target="../ctrlProps/ctrlProp21.xml"/><Relationship Id="rId27" Type="http://schemas.openxmlformats.org/officeDocument/2006/relationships/table" Target="../tables/table1.xml"/><Relationship Id="rId30"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32"/>
  <sheetViews>
    <sheetView tabSelected="1" workbookViewId="0">
      <selection activeCell="W22" sqref="W22"/>
    </sheetView>
  </sheetViews>
  <sheetFormatPr defaultColWidth="8.85546875" defaultRowHeight="12.75"/>
  <cols>
    <col min="1" max="16384" width="8.85546875" style="226"/>
  </cols>
  <sheetData>
    <row r="1" spans="1:17">
      <c r="A1" s="227"/>
      <c r="B1" s="227"/>
      <c r="C1" s="227"/>
      <c r="D1" s="227"/>
      <c r="E1" s="227"/>
      <c r="F1" s="227"/>
      <c r="G1" s="227"/>
      <c r="H1" s="227"/>
      <c r="I1" s="227"/>
      <c r="J1" s="227"/>
      <c r="K1" s="227"/>
      <c r="L1" s="227"/>
      <c r="M1" s="227"/>
      <c r="N1" s="227"/>
      <c r="O1" s="227"/>
      <c r="P1" s="227"/>
      <c r="Q1" s="227"/>
    </row>
    <row r="2" spans="1:17">
      <c r="A2" s="227"/>
      <c r="B2" s="227"/>
      <c r="C2" s="227"/>
      <c r="D2" s="227"/>
      <c r="E2" s="227"/>
      <c r="F2" s="227"/>
      <c r="G2" s="227"/>
      <c r="H2" s="227"/>
      <c r="I2" s="227"/>
      <c r="J2" s="227"/>
      <c r="K2" s="227"/>
      <c r="L2" s="227"/>
      <c r="M2" s="227"/>
      <c r="N2" s="227"/>
      <c r="O2" s="227"/>
      <c r="P2" s="227"/>
      <c r="Q2" s="227"/>
    </row>
    <row r="3" spans="1:17">
      <c r="A3" s="227"/>
      <c r="B3" s="227"/>
      <c r="C3" s="227"/>
      <c r="D3" s="227"/>
      <c r="E3" s="227"/>
      <c r="F3" s="227"/>
      <c r="G3" s="227"/>
      <c r="H3" s="227"/>
      <c r="I3" s="227"/>
      <c r="J3" s="227"/>
      <c r="K3" s="227"/>
      <c r="L3" s="227"/>
      <c r="M3" s="227"/>
      <c r="N3" s="227"/>
      <c r="O3" s="227"/>
      <c r="P3" s="227"/>
      <c r="Q3" s="227"/>
    </row>
    <row r="4" spans="1:17">
      <c r="A4" s="227"/>
      <c r="B4" s="227"/>
      <c r="C4" s="227"/>
      <c r="D4" s="227"/>
      <c r="E4" s="227"/>
      <c r="F4" s="227"/>
      <c r="G4" s="227"/>
      <c r="H4" s="227"/>
      <c r="I4" s="227"/>
      <c r="J4" s="227"/>
      <c r="K4" s="227"/>
      <c r="L4" s="227"/>
      <c r="M4" s="227"/>
      <c r="N4" s="227"/>
      <c r="O4" s="227"/>
      <c r="P4" s="227"/>
      <c r="Q4" s="227"/>
    </row>
    <row r="5" spans="1:17">
      <c r="A5" s="227"/>
      <c r="B5" s="227"/>
      <c r="C5" s="227"/>
      <c r="D5" s="227"/>
      <c r="E5" s="227"/>
      <c r="F5" s="227"/>
      <c r="G5" s="227"/>
      <c r="H5" s="227"/>
      <c r="I5" s="227"/>
      <c r="J5" s="227"/>
      <c r="K5" s="227"/>
      <c r="L5" s="227"/>
      <c r="M5" s="227"/>
      <c r="N5" s="227"/>
      <c r="O5" s="227"/>
      <c r="P5" s="227"/>
      <c r="Q5" s="227"/>
    </row>
    <row r="6" spans="1:17">
      <c r="A6" s="227"/>
      <c r="B6" s="227"/>
      <c r="C6" s="227"/>
      <c r="D6" s="227"/>
      <c r="E6" s="227"/>
      <c r="F6" s="227"/>
      <c r="G6" s="227"/>
      <c r="H6" s="227"/>
      <c r="I6" s="227"/>
      <c r="J6" s="227"/>
      <c r="K6" s="227"/>
      <c r="L6" s="227"/>
      <c r="M6" s="227"/>
      <c r="N6" s="227"/>
      <c r="O6" s="227"/>
      <c r="P6" s="227"/>
      <c r="Q6" s="227"/>
    </row>
    <row r="7" spans="1:17">
      <c r="A7" s="227"/>
      <c r="B7" s="227"/>
      <c r="C7" s="227"/>
      <c r="D7" s="227"/>
      <c r="E7" s="227"/>
      <c r="F7" s="227"/>
      <c r="G7" s="227"/>
      <c r="H7" s="227"/>
      <c r="I7" s="227"/>
      <c r="J7" s="227"/>
      <c r="K7" s="227"/>
      <c r="L7" s="227"/>
      <c r="M7" s="227"/>
      <c r="N7" s="227"/>
      <c r="O7" s="227"/>
      <c r="P7" s="227"/>
      <c r="Q7" s="227"/>
    </row>
    <row r="8" spans="1:17">
      <c r="A8" s="227"/>
      <c r="B8" s="227"/>
      <c r="C8" s="227"/>
      <c r="D8" s="227"/>
      <c r="E8" s="227"/>
      <c r="F8" s="227"/>
      <c r="G8" s="227"/>
      <c r="H8" s="227"/>
      <c r="I8" s="227"/>
      <c r="J8" s="227"/>
      <c r="K8" s="227"/>
      <c r="L8" s="227"/>
      <c r="M8" s="227"/>
      <c r="N8" s="227"/>
      <c r="O8" s="227"/>
      <c r="P8" s="227"/>
      <c r="Q8" s="227"/>
    </row>
    <row r="9" spans="1:17">
      <c r="A9" s="227"/>
      <c r="B9" s="227"/>
      <c r="C9" s="227"/>
      <c r="D9" s="227"/>
      <c r="E9" s="227"/>
      <c r="F9" s="227"/>
      <c r="G9" s="227"/>
      <c r="H9" s="227"/>
      <c r="I9" s="227"/>
      <c r="J9" s="227"/>
      <c r="K9" s="227"/>
      <c r="L9" s="227"/>
      <c r="M9" s="227"/>
      <c r="N9" s="227"/>
      <c r="O9" s="227"/>
      <c r="P9" s="227"/>
      <c r="Q9" s="227"/>
    </row>
    <row r="10" spans="1:17">
      <c r="A10" s="227"/>
      <c r="B10" s="227"/>
      <c r="C10" s="227"/>
      <c r="D10" s="227"/>
      <c r="E10" s="227"/>
      <c r="F10" s="227"/>
      <c r="G10" s="227"/>
      <c r="H10" s="227"/>
      <c r="I10" s="227"/>
      <c r="J10" s="227"/>
      <c r="K10" s="227"/>
      <c r="L10" s="227"/>
      <c r="M10" s="227"/>
      <c r="N10" s="227"/>
      <c r="O10" s="227"/>
      <c r="P10" s="227"/>
      <c r="Q10" s="227"/>
    </row>
    <row r="11" spans="1:17">
      <c r="A11" s="227"/>
      <c r="B11" s="227"/>
      <c r="C11" s="227"/>
      <c r="D11" s="227"/>
      <c r="E11" s="227"/>
      <c r="F11" s="227"/>
      <c r="G11" s="227"/>
      <c r="H11" s="227"/>
      <c r="I11" s="227"/>
      <c r="J11" s="227"/>
      <c r="K11" s="227"/>
      <c r="L11" s="227"/>
      <c r="M11" s="227"/>
      <c r="N11" s="227"/>
      <c r="O11" s="227"/>
      <c r="P11" s="227"/>
      <c r="Q11" s="227"/>
    </row>
    <row r="12" spans="1:17">
      <c r="A12" s="227"/>
      <c r="B12" s="227"/>
      <c r="C12" s="227"/>
      <c r="D12" s="227"/>
      <c r="E12" s="227"/>
      <c r="F12" s="227"/>
      <c r="G12" s="227"/>
      <c r="H12" s="227"/>
      <c r="I12" s="227"/>
      <c r="J12" s="227"/>
      <c r="K12" s="227"/>
      <c r="L12" s="227"/>
      <c r="M12" s="227"/>
      <c r="N12" s="227"/>
      <c r="O12" s="227"/>
      <c r="P12" s="227"/>
      <c r="Q12" s="227"/>
    </row>
    <row r="13" spans="1:17">
      <c r="A13" s="227"/>
      <c r="B13" s="227"/>
      <c r="C13" s="227"/>
      <c r="D13" s="227"/>
      <c r="E13" s="227"/>
      <c r="F13" s="227"/>
      <c r="G13" s="227"/>
      <c r="H13" s="227"/>
      <c r="I13" s="227"/>
      <c r="J13" s="227"/>
      <c r="K13" s="227"/>
      <c r="L13" s="227"/>
      <c r="M13" s="227"/>
      <c r="N13" s="227"/>
      <c r="O13" s="227"/>
      <c r="P13" s="227"/>
      <c r="Q13" s="227"/>
    </row>
    <row r="14" spans="1:17">
      <c r="A14" s="227"/>
      <c r="B14" s="227"/>
      <c r="C14" s="227"/>
      <c r="D14" s="227"/>
      <c r="E14" s="227"/>
      <c r="F14" s="227"/>
      <c r="G14" s="227"/>
      <c r="H14" s="227"/>
      <c r="I14" s="227"/>
      <c r="J14" s="227"/>
      <c r="K14" s="227"/>
      <c r="L14" s="227"/>
      <c r="M14" s="227"/>
      <c r="N14" s="227"/>
      <c r="O14" s="227"/>
      <c r="P14" s="227"/>
      <c r="Q14" s="227"/>
    </row>
    <row r="15" spans="1:17">
      <c r="A15" s="227"/>
      <c r="B15" s="227"/>
      <c r="C15" s="227"/>
      <c r="D15" s="227"/>
      <c r="E15" s="227"/>
      <c r="F15" s="227"/>
      <c r="G15" s="227"/>
      <c r="H15" s="227"/>
      <c r="I15" s="227"/>
      <c r="J15" s="227"/>
      <c r="K15" s="227"/>
      <c r="L15" s="227"/>
      <c r="M15" s="227"/>
      <c r="N15" s="227"/>
      <c r="O15" s="227"/>
      <c r="P15" s="227"/>
      <c r="Q15" s="227"/>
    </row>
    <row r="16" spans="1:17">
      <c r="A16" s="227"/>
      <c r="B16" s="227"/>
      <c r="C16" s="227"/>
      <c r="D16" s="227"/>
      <c r="E16" s="227"/>
      <c r="F16" s="227"/>
      <c r="G16" s="227"/>
      <c r="H16" s="227"/>
      <c r="I16" s="227"/>
      <c r="J16" s="227"/>
      <c r="K16" s="227"/>
      <c r="L16" s="227"/>
      <c r="M16" s="227"/>
      <c r="N16" s="227"/>
      <c r="O16" s="227"/>
      <c r="P16" s="227"/>
      <c r="Q16" s="227"/>
    </row>
    <row r="17" spans="1:17">
      <c r="A17" s="227"/>
      <c r="B17" s="227"/>
      <c r="C17" s="227"/>
      <c r="D17" s="227"/>
      <c r="E17" s="227"/>
      <c r="F17" s="227"/>
      <c r="G17" s="227"/>
      <c r="H17" s="227"/>
      <c r="I17" s="227"/>
      <c r="J17" s="227"/>
      <c r="K17" s="227"/>
      <c r="L17" s="227"/>
      <c r="M17" s="227"/>
      <c r="N17" s="227"/>
      <c r="O17" s="227"/>
      <c r="P17" s="227"/>
      <c r="Q17" s="227"/>
    </row>
    <row r="18" spans="1:17">
      <c r="A18" s="227"/>
      <c r="B18" s="227"/>
      <c r="C18" s="227"/>
      <c r="D18" s="227"/>
      <c r="E18" s="227"/>
      <c r="F18" s="227"/>
      <c r="G18" s="227"/>
      <c r="H18" s="227"/>
      <c r="I18" s="227"/>
      <c r="J18" s="227"/>
      <c r="K18" s="227"/>
      <c r="L18" s="227"/>
      <c r="M18" s="227"/>
      <c r="N18" s="227"/>
      <c r="O18" s="227"/>
      <c r="P18" s="227"/>
      <c r="Q18" s="227"/>
    </row>
    <row r="19" spans="1:17">
      <c r="A19" s="227"/>
      <c r="B19" s="227"/>
      <c r="C19" s="227"/>
      <c r="D19" s="227"/>
      <c r="E19" s="227"/>
      <c r="F19" s="227"/>
      <c r="G19" s="227"/>
      <c r="H19" s="227"/>
      <c r="I19" s="227"/>
      <c r="J19" s="227"/>
      <c r="K19" s="227"/>
      <c r="L19" s="227"/>
      <c r="M19" s="227"/>
      <c r="N19" s="227"/>
      <c r="O19" s="227"/>
      <c r="P19" s="227"/>
      <c r="Q19" s="227"/>
    </row>
    <row r="20" spans="1:17">
      <c r="A20" s="227"/>
      <c r="B20" s="227"/>
      <c r="C20" s="227"/>
      <c r="D20" s="227"/>
      <c r="E20" s="227"/>
      <c r="F20" s="227"/>
      <c r="G20" s="227"/>
      <c r="H20" s="227"/>
      <c r="I20" s="227"/>
      <c r="J20" s="227"/>
      <c r="K20" s="227"/>
      <c r="L20" s="227"/>
      <c r="M20" s="227"/>
      <c r="N20" s="227"/>
      <c r="O20" s="227"/>
      <c r="P20" s="227"/>
      <c r="Q20" s="227"/>
    </row>
    <row r="21" spans="1:17">
      <c r="A21" s="227"/>
      <c r="B21" s="227"/>
      <c r="C21" s="227"/>
      <c r="D21" s="227"/>
      <c r="E21" s="227"/>
      <c r="F21" s="227"/>
      <c r="G21" s="227"/>
      <c r="H21" s="227"/>
      <c r="I21" s="227"/>
      <c r="J21" s="227"/>
      <c r="K21" s="227"/>
      <c r="L21" s="227"/>
      <c r="M21" s="227"/>
      <c r="N21" s="227"/>
      <c r="O21" s="227"/>
      <c r="P21" s="227"/>
      <c r="Q21" s="227"/>
    </row>
    <row r="22" spans="1:17">
      <c r="A22" s="227"/>
      <c r="B22" s="227"/>
      <c r="C22" s="227"/>
      <c r="D22" s="227"/>
      <c r="E22" s="227"/>
      <c r="F22" s="227"/>
      <c r="G22" s="227"/>
      <c r="H22" s="227"/>
      <c r="I22" s="227"/>
      <c r="J22" s="227"/>
      <c r="K22" s="227"/>
      <c r="L22" s="227"/>
      <c r="M22" s="227"/>
      <c r="N22" s="227"/>
      <c r="O22" s="227"/>
      <c r="P22" s="227"/>
      <c r="Q22" s="227"/>
    </row>
    <row r="23" spans="1:17">
      <c r="A23" s="227"/>
      <c r="B23" s="227"/>
      <c r="C23" s="227"/>
      <c r="D23" s="227"/>
      <c r="E23" s="227"/>
      <c r="F23" s="227"/>
      <c r="G23" s="227"/>
      <c r="H23" s="227"/>
      <c r="I23" s="227"/>
      <c r="J23" s="227"/>
      <c r="K23" s="227"/>
      <c r="L23" s="227"/>
      <c r="M23" s="227"/>
      <c r="N23" s="227"/>
      <c r="O23" s="227"/>
      <c r="P23" s="227"/>
      <c r="Q23" s="227"/>
    </row>
    <row r="24" spans="1:17">
      <c r="A24" s="227"/>
      <c r="B24" s="227"/>
      <c r="C24" s="227"/>
      <c r="D24" s="227"/>
      <c r="E24" s="227"/>
      <c r="F24" s="227"/>
      <c r="G24" s="227"/>
      <c r="H24" s="227"/>
      <c r="I24" s="227"/>
      <c r="J24" s="227"/>
      <c r="K24" s="227"/>
      <c r="L24" s="227"/>
      <c r="M24" s="227"/>
      <c r="N24" s="227"/>
      <c r="O24" s="227"/>
      <c r="P24" s="227"/>
      <c r="Q24" s="227"/>
    </row>
    <row r="25" spans="1:17">
      <c r="A25" s="227"/>
      <c r="B25" s="227"/>
      <c r="C25" s="227"/>
      <c r="D25" s="227"/>
      <c r="E25" s="227"/>
      <c r="F25" s="227"/>
      <c r="G25" s="227"/>
      <c r="H25" s="227"/>
      <c r="I25" s="227"/>
      <c r="J25" s="227"/>
      <c r="K25" s="227"/>
      <c r="L25" s="227"/>
      <c r="M25" s="227"/>
      <c r="N25" s="227"/>
      <c r="O25" s="227"/>
      <c r="P25" s="227"/>
      <c r="Q25" s="227"/>
    </row>
    <row r="26" spans="1:17">
      <c r="A26" s="227"/>
      <c r="B26" s="227"/>
      <c r="C26" s="227"/>
      <c r="D26" s="227"/>
      <c r="E26" s="227"/>
      <c r="F26" s="227"/>
      <c r="G26" s="227"/>
      <c r="H26" s="227"/>
      <c r="I26" s="227"/>
      <c r="J26" s="227"/>
      <c r="K26" s="227"/>
      <c r="L26" s="227"/>
      <c r="M26" s="227"/>
      <c r="N26" s="227"/>
      <c r="O26" s="227"/>
      <c r="P26" s="227"/>
      <c r="Q26" s="227"/>
    </row>
    <row r="27" spans="1:17">
      <c r="A27" s="227"/>
      <c r="B27" s="227"/>
      <c r="C27" s="227"/>
      <c r="D27" s="227"/>
      <c r="E27" s="227"/>
      <c r="F27" s="227"/>
      <c r="G27" s="227"/>
      <c r="H27" s="227"/>
      <c r="I27" s="227"/>
      <c r="J27" s="227"/>
      <c r="K27" s="227"/>
      <c r="L27" s="227"/>
      <c r="M27" s="227"/>
      <c r="N27" s="227"/>
      <c r="O27" s="227"/>
      <c r="P27" s="227"/>
      <c r="Q27" s="227"/>
    </row>
    <row r="28" spans="1:17">
      <c r="A28" s="227"/>
      <c r="B28" s="227"/>
      <c r="C28" s="227"/>
      <c r="D28" s="227"/>
      <c r="E28" s="227"/>
      <c r="F28" s="227"/>
      <c r="G28" s="227"/>
      <c r="H28" s="227"/>
      <c r="I28" s="227"/>
      <c r="J28" s="227"/>
      <c r="K28" s="227"/>
      <c r="L28" s="227"/>
      <c r="M28" s="227"/>
      <c r="N28" s="227"/>
      <c r="O28" s="227"/>
      <c r="P28" s="227"/>
      <c r="Q28" s="227"/>
    </row>
    <row r="29" spans="1:17">
      <c r="A29" s="227"/>
      <c r="B29" s="227"/>
      <c r="C29" s="227"/>
      <c r="D29" s="227"/>
      <c r="E29" s="227"/>
      <c r="F29" s="227"/>
      <c r="G29" s="227"/>
      <c r="H29" s="227"/>
      <c r="I29" s="227"/>
      <c r="J29" s="227"/>
      <c r="K29" s="227"/>
      <c r="L29" s="227"/>
      <c r="M29" s="227"/>
      <c r="N29" s="227"/>
      <c r="O29" s="227"/>
      <c r="P29" s="227"/>
      <c r="Q29" s="227"/>
    </row>
    <row r="30" spans="1:17">
      <c r="A30" s="227"/>
      <c r="B30" s="227"/>
      <c r="C30" s="227"/>
      <c r="D30" s="227"/>
      <c r="E30" s="227"/>
      <c r="F30" s="227"/>
      <c r="G30" s="227"/>
      <c r="H30" s="227"/>
      <c r="I30" s="227"/>
      <c r="J30" s="227"/>
      <c r="K30" s="227"/>
      <c r="L30" s="227"/>
      <c r="M30" s="227"/>
      <c r="N30" s="227"/>
      <c r="O30" s="227"/>
      <c r="P30" s="227"/>
      <c r="Q30" s="227"/>
    </row>
    <row r="31" spans="1:17">
      <c r="A31" s="227"/>
      <c r="B31" s="227"/>
      <c r="C31" s="227"/>
      <c r="D31" s="227"/>
      <c r="E31" s="227"/>
      <c r="F31" s="227"/>
      <c r="G31" s="227"/>
      <c r="H31" s="227"/>
      <c r="I31" s="227"/>
      <c r="J31" s="227"/>
      <c r="K31" s="227"/>
      <c r="L31" s="227"/>
      <c r="M31" s="227"/>
      <c r="N31" s="227"/>
      <c r="O31" s="227"/>
      <c r="P31" s="227"/>
      <c r="Q31" s="227"/>
    </row>
    <row r="32" spans="1:17">
      <c r="A32" s="227"/>
      <c r="B32" s="227"/>
      <c r="C32" s="227"/>
      <c r="D32" s="227"/>
      <c r="E32" s="227"/>
      <c r="F32" s="227"/>
      <c r="G32" s="227"/>
      <c r="H32" s="227"/>
      <c r="I32" s="227"/>
      <c r="J32" s="227"/>
      <c r="K32" s="227"/>
      <c r="L32" s="227"/>
      <c r="M32" s="227"/>
      <c r="N32" s="227"/>
      <c r="O32" s="227"/>
      <c r="P32" s="227"/>
      <c r="Q32" s="22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53"/>
  <sheetViews>
    <sheetView workbookViewId="0">
      <pane ySplit="1" topLeftCell="A2" activePane="bottomLeft" state="frozen"/>
      <selection pane="bottomLeft"/>
    </sheetView>
  </sheetViews>
  <sheetFormatPr defaultColWidth="8.85546875" defaultRowHeight="11.25"/>
  <cols>
    <col min="1" max="1" width="17.140625" style="4" customWidth="1"/>
    <col min="2" max="2" width="30.42578125" style="4" customWidth="1"/>
    <col min="3" max="3" width="74" style="4" customWidth="1"/>
    <col min="4" max="16384" width="8.85546875" style="4"/>
  </cols>
  <sheetData>
    <row r="1" spans="1:3">
      <c r="A1" s="27" t="s">
        <v>788</v>
      </c>
      <c r="B1" s="27" t="s">
        <v>789</v>
      </c>
      <c r="C1" s="27" t="s">
        <v>790</v>
      </c>
    </row>
    <row r="2" spans="1:3">
      <c r="A2" s="10" t="s">
        <v>791</v>
      </c>
      <c r="B2" s="10" t="s">
        <v>792</v>
      </c>
      <c r="C2" s="10" t="s">
        <v>793</v>
      </c>
    </row>
    <row r="3" spans="1:3">
      <c r="A3" s="10" t="s">
        <v>93</v>
      </c>
      <c r="B3" s="10" t="s">
        <v>792</v>
      </c>
      <c r="C3" s="10" t="s">
        <v>794</v>
      </c>
    </row>
    <row r="4" spans="1:3">
      <c r="A4" s="10" t="s">
        <v>0</v>
      </c>
      <c r="B4" s="10" t="s">
        <v>792</v>
      </c>
      <c r="C4" s="10" t="s">
        <v>795</v>
      </c>
    </row>
    <row r="5" spans="1:3">
      <c r="A5" s="11" t="s">
        <v>139</v>
      </c>
      <c r="B5" s="11" t="s">
        <v>792</v>
      </c>
      <c r="C5" s="10" t="s">
        <v>796</v>
      </c>
    </row>
    <row r="6" spans="1:3">
      <c r="A6" s="12" t="s">
        <v>124</v>
      </c>
      <c r="B6" s="12" t="s">
        <v>792</v>
      </c>
      <c r="C6" s="10" t="s">
        <v>797</v>
      </c>
    </row>
    <row r="7" spans="1:3">
      <c r="A7" s="12" t="s">
        <v>798</v>
      </c>
      <c r="B7" s="12" t="s">
        <v>792</v>
      </c>
      <c r="C7" s="10" t="s">
        <v>799</v>
      </c>
    </row>
    <row r="8" spans="1:3">
      <c r="A8" s="10" t="s">
        <v>122</v>
      </c>
      <c r="B8" s="10" t="s">
        <v>792</v>
      </c>
      <c r="C8" s="10" t="s">
        <v>800</v>
      </c>
    </row>
    <row r="9" spans="1:3" ht="33.75">
      <c r="A9" s="13" t="s">
        <v>137</v>
      </c>
      <c r="B9" s="13" t="s">
        <v>801</v>
      </c>
      <c r="C9" s="10" t="s">
        <v>802</v>
      </c>
    </row>
    <row r="10" spans="1:3" ht="45">
      <c r="A10" s="13" t="s">
        <v>784</v>
      </c>
      <c r="B10" s="13" t="s">
        <v>803</v>
      </c>
      <c r="C10" s="10" t="s">
        <v>804</v>
      </c>
    </row>
    <row r="11" spans="1:3" ht="33.75">
      <c r="A11" s="10" t="s">
        <v>2</v>
      </c>
      <c r="B11" s="13" t="s">
        <v>805</v>
      </c>
      <c r="C11" s="10" t="s">
        <v>806</v>
      </c>
    </row>
    <row r="12" spans="1:3" ht="33.75">
      <c r="A12" s="10" t="s">
        <v>807</v>
      </c>
      <c r="B12" s="13" t="s">
        <v>805</v>
      </c>
      <c r="C12" s="10" t="s">
        <v>808</v>
      </c>
    </row>
    <row r="13" spans="1:3" ht="45">
      <c r="A13" s="13" t="s">
        <v>785</v>
      </c>
      <c r="B13" s="13" t="s">
        <v>803</v>
      </c>
      <c r="C13" s="10" t="s">
        <v>809</v>
      </c>
    </row>
    <row r="14" spans="1:3" ht="22.5">
      <c r="A14" s="13" t="s">
        <v>810</v>
      </c>
      <c r="B14" s="13"/>
      <c r="C14" s="10" t="s">
        <v>811</v>
      </c>
    </row>
    <row r="15" spans="1:3">
      <c r="A15" s="13" t="s">
        <v>812</v>
      </c>
      <c r="B15" s="13"/>
      <c r="C15" s="10" t="s">
        <v>813</v>
      </c>
    </row>
    <row r="16" spans="1:3">
      <c r="A16" s="13" t="s">
        <v>814</v>
      </c>
      <c r="B16" s="13"/>
      <c r="C16" s="10" t="s">
        <v>815</v>
      </c>
    </row>
    <row r="17" spans="1:3">
      <c r="A17" s="13" t="s">
        <v>816</v>
      </c>
      <c r="B17" s="13"/>
      <c r="C17" s="10" t="s">
        <v>817</v>
      </c>
    </row>
    <row r="18" spans="1:3" ht="22.5">
      <c r="A18" s="13" t="s">
        <v>818</v>
      </c>
      <c r="B18" s="13"/>
      <c r="C18" s="10" t="s">
        <v>819</v>
      </c>
    </row>
    <row r="19" spans="1:3" ht="22.5">
      <c r="A19" s="13" t="s">
        <v>820</v>
      </c>
      <c r="B19" s="13"/>
      <c r="C19" s="10" t="s">
        <v>821</v>
      </c>
    </row>
    <row r="20" spans="1:3" ht="33.75">
      <c r="A20" s="13" t="s">
        <v>144</v>
      </c>
      <c r="B20" s="13"/>
      <c r="C20" s="10" t="s">
        <v>822</v>
      </c>
    </row>
    <row r="21" spans="1:3" ht="33.75">
      <c r="A21" s="13" t="s">
        <v>823</v>
      </c>
      <c r="B21" s="13"/>
      <c r="C21" s="10" t="s">
        <v>824</v>
      </c>
    </row>
    <row r="22" spans="1:3" ht="78.75">
      <c r="A22" s="13" t="s">
        <v>825</v>
      </c>
      <c r="B22" s="13"/>
      <c r="C22" s="10" t="s">
        <v>826</v>
      </c>
    </row>
    <row r="23" spans="1:3" ht="22.5">
      <c r="A23" s="13" t="s">
        <v>827</v>
      </c>
      <c r="B23" s="13"/>
      <c r="C23" s="10" t="s">
        <v>828</v>
      </c>
    </row>
    <row r="24" spans="1:3" ht="67.5">
      <c r="A24" s="13" t="s">
        <v>829</v>
      </c>
      <c r="B24" s="13"/>
      <c r="C24" s="10" t="s">
        <v>830</v>
      </c>
    </row>
    <row r="25" spans="1:3" ht="112.5">
      <c r="A25" s="13" t="s">
        <v>831</v>
      </c>
      <c r="B25" s="13"/>
      <c r="C25" s="10" t="s">
        <v>832</v>
      </c>
    </row>
    <row r="26" spans="1:3" ht="33.75">
      <c r="A26" s="13" t="s">
        <v>833</v>
      </c>
      <c r="B26" s="13"/>
      <c r="C26" s="10" t="s">
        <v>834</v>
      </c>
    </row>
    <row r="27" spans="1:3" ht="45">
      <c r="A27" s="13" t="s">
        <v>835</v>
      </c>
      <c r="B27" s="13"/>
      <c r="C27" s="10" t="s">
        <v>836</v>
      </c>
    </row>
    <row r="28" spans="1:3" ht="225">
      <c r="A28" s="13" t="s">
        <v>837</v>
      </c>
      <c r="B28" s="13"/>
      <c r="C28" s="10" t="s">
        <v>838</v>
      </c>
    </row>
    <row r="29" spans="1:3" ht="168.75">
      <c r="A29" s="13" t="s">
        <v>839</v>
      </c>
      <c r="B29" s="13"/>
      <c r="C29" s="10" t="s">
        <v>840</v>
      </c>
    </row>
    <row r="30" spans="1:3" ht="33.75">
      <c r="A30" s="13" t="s">
        <v>841</v>
      </c>
      <c r="B30" s="13"/>
      <c r="C30" s="10" t="s">
        <v>842</v>
      </c>
    </row>
    <row r="31" spans="1:3" ht="78.75">
      <c r="A31" s="13" t="s">
        <v>843</v>
      </c>
      <c r="B31" s="13"/>
      <c r="C31" s="10" t="s">
        <v>844</v>
      </c>
    </row>
    <row r="32" spans="1:3" ht="78.75">
      <c r="A32" s="13" t="s">
        <v>845</v>
      </c>
      <c r="B32" s="13"/>
      <c r="C32" s="10" t="s">
        <v>846</v>
      </c>
    </row>
    <row r="33" spans="1:3" ht="45">
      <c r="A33" s="13" t="s">
        <v>847</v>
      </c>
      <c r="B33" s="13"/>
      <c r="C33" s="10" t="s">
        <v>848</v>
      </c>
    </row>
    <row r="34" spans="1:3" ht="56.25">
      <c r="A34" s="13" t="s">
        <v>849</v>
      </c>
      <c r="B34" s="13"/>
      <c r="C34" s="10" t="s">
        <v>850</v>
      </c>
    </row>
    <row r="35" spans="1:3" ht="67.5">
      <c r="A35" s="13" t="s">
        <v>851</v>
      </c>
      <c r="B35" s="13"/>
      <c r="C35" s="10" t="s">
        <v>852</v>
      </c>
    </row>
    <row r="36" spans="1:3" ht="22.5">
      <c r="A36" s="13" t="s">
        <v>853</v>
      </c>
      <c r="B36" s="13"/>
      <c r="C36" s="10" t="s">
        <v>854</v>
      </c>
    </row>
    <row r="37" spans="1:3" ht="33.75">
      <c r="A37" s="13" t="s">
        <v>855</v>
      </c>
      <c r="B37" s="13"/>
      <c r="C37" s="10" t="s">
        <v>856</v>
      </c>
    </row>
    <row r="38" spans="1:3" ht="33.75">
      <c r="A38" s="13" t="s">
        <v>857</v>
      </c>
      <c r="B38" s="13"/>
      <c r="C38" s="10" t="s">
        <v>858</v>
      </c>
    </row>
    <row r="39" spans="1:3" ht="33.75">
      <c r="A39" s="13" t="s">
        <v>859</v>
      </c>
      <c r="B39" s="13"/>
      <c r="C39" s="10" t="s">
        <v>860</v>
      </c>
    </row>
    <row r="40" spans="1:3" ht="22.5">
      <c r="A40" s="13" t="s">
        <v>861</v>
      </c>
      <c r="B40" s="13"/>
      <c r="C40" s="10" t="s">
        <v>862</v>
      </c>
    </row>
    <row r="41" spans="1:3" ht="33.75">
      <c r="A41" s="13" t="s">
        <v>863</v>
      </c>
      <c r="B41" s="13"/>
      <c r="C41" s="10" t="s">
        <v>864</v>
      </c>
    </row>
    <row r="42" spans="1:3" ht="67.5">
      <c r="A42" s="13" t="s">
        <v>865</v>
      </c>
      <c r="B42" s="13"/>
      <c r="C42" s="10" t="s">
        <v>993</v>
      </c>
    </row>
    <row r="43" spans="1:3" ht="33.75">
      <c r="A43" s="13" t="s">
        <v>866</v>
      </c>
      <c r="B43" s="13"/>
      <c r="C43" s="10" t="s">
        <v>867</v>
      </c>
    </row>
    <row r="44" spans="1:3" ht="33.75">
      <c r="A44" s="13" t="s">
        <v>868</v>
      </c>
      <c r="B44" s="13"/>
      <c r="C44" s="10" t="s">
        <v>869</v>
      </c>
    </row>
    <row r="45" spans="1:3">
      <c r="A45" s="13" t="s">
        <v>870</v>
      </c>
      <c r="B45" s="13" t="s">
        <v>872</v>
      </c>
      <c r="C45" s="13" t="s">
        <v>875</v>
      </c>
    </row>
    <row r="46" spans="1:3">
      <c r="A46" s="13" t="s">
        <v>6</v>
      </c>
      <c r="B46" s="13" t="s">
        <v>872</v>
      </c>
      <c r="C46" s="13" t="s">
        <v>873</v>
      </c>
    </row>
    <row r="47" spans="1:3" ht="22.5">
      <c r="A47" s="13" t="s">
        <v>138</v>
      </c>
      <c r="B47" s="13" t="s">
        <v>872</v>
      </c>
      <c r="C47" s="13" t="s">
        <v>880</v>
      </c>
    </row>
    <row r="48" spans="1:3" ht="22.5">
      <c r="A48" s="13" t="s">
        <v>7</v>
      </c>
      <c r="B48" s="13" t="s">
        <v>872</v>
      </c>
      <c r="C48" s="13" t="s">
        <v>874</v>
      </c>
    </row>
    <row r="49" spans="1:3">
      <c r="A49" s="13" t="s">
        <v>8</v>
      </c>
      <c r="B49" s="13" t="s">
        <v>872</v>
      </c>
      <c r="C49" s="13" t="s">
        <v>876</v>
      </c>
    </row>
    <row r="50" spans="1:3" ht="22.5">
      <c r="A50" s="13" t="s">
        <v>9</v>
      </c>
      <c r="B50" s="13" t="s">
        <v>872</v>
      </c>
      <c r="C50" s="13" t="s">
        <v>881</v>
      </c>
    </row>
    <row r="51" spans="1:3" ht="22.5">
      <c r="A51" s="13" t="s">
        <v>10</v>
      </c>
      <c r="B51" s="13" t="s">
        <v>872</v>
      </c>
      <c r="C51" s="13" t="s">
        <v>877</v>
      </c>
    </row>
    <row r="52" spans="1:3">
      <c r="A52" s="13" t="s">
        <v>11</v>
      </c>
      <c r="B52" s="13" t="s">
        <v>872</v>
      </c>
      <c r="C52" s="13" t="s">
        <v>878</v>
      </c>
    </row>
    <row r="53" spans="1:3" ht="45">
      <c r="A53" s="13" t="s">
        <v>871</v>
      </c>
      <c r="B53" s="13" t="s">
        <v>872</v>
      </c>
      <c r="C53" s="13" t="s">
        <v>879</v>
      </c>
    </row>
  </sheetData>
  <conditionalFormatting sqref="A2:B13">
    <cfRule type="expression" dxfId="91" priority="5">
      <formula>MOD(ROW(),2)=0</formula>
    </cfRule>
  </conditionalFormatting>
  <conditionalFormatting sqref="C2:C13">
    <cfRule type="expression" dxfId="90" priority="4">
      <formula>MOD(ROW(),2)=0</formula>
    </cfRule>
  </conditionalFormatting>
  <conditionalFormatting sqref="C14:C44">
    <cfRule type="expression" dxfId="89" priority="3">
      <formula>MOD(ROW(),2)=0</formula>
    </cfRule>
  </conditionalFormatting>
  <conditionalFormatting sqref="A14:B44">
    <cfRule type="expression" dxfId="88" priority="2">
      <formula>MOD(ROW(),2)=0</formula>
    </cfRule>
  </conditionalFormatting>
  <conditionalFormatting sqref="A45:C53">
    <cfRule type="expression" dxfId="87"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K1252"/>
  <sheetViews>
    <sheetView workbookViewId="0">
      <pane xSplit="3" ySplit="1" topLeftCell="D2" activePane="bottomRight" state="frozen"/>
      <selection pane="topRight" activeCell="D1" sqref="D1"/>
      <selection pane="bottomLeft" activeCell="A2" sqref="A2"/>
      <selection pane="bottomRight"/>
    </sheetView>
  </sheetViews>
  <sheetFormatPr defaultColWidth="9.140625" defaultRowHeight="11.25"/>
  <cols>
    <col min="1" max="1" width="34" style="39" customWidth="1"/>
    <col min="2" max="2" width="15.42578125" style="39" customWidth="1"/>
    <col min="3" max="3" width="7.28515625" style="22" customWidth="1"/>
    <col min="4" max="4" width="8.85546875" style="237" customWidth="1"/>
    <col min="5" max="5" width="8.85546875" style="240" customWidth="1"/>
    <col min="6" max="6" width="19.85546875" style="22" customWidth="1"/>
    <col min="7" max="7" width="14.7109375" style="161" customWidth="1"/>
    <col min="8" max="8" width="13" style="26" customWidth="1"/>
    <col min="9" max="9" width="9.28515625" style="26" customWidth="1"/>
    <col min="10" max="10" width="9.28515625" style="22" customWidth="1"/>
    <col min="11" max="12" width="9.28515625" style="2" customWidth="1"/>
    <col min="13" max="13" width="12.42578125" style="2" customWidth="1"/>
    <col min="14" max="14" width="12" style="26" bestFit="1" customWidth="1"/>
    <col min="15" max="15" width="12.5703125" style="26" hidden="1" customWidth="1"/>
    <col min="16" max="16" width="10.140625" style="26" customWidth="1"/>
    <col min="17" max="17" width="13.5703125" style="26" hidden="1" customWidth="1"/>
    <col min="18" max="18" width="15" style="26" customWidth="1"/>
    <col min="19" max="19" width="13.5703125" style="26" hidden="1" customWidth="1"/>
    <col min="20" max="20" width="13.42578125" style="26" customWidth="1"/>
    <col min="21" max="21" width="13.5703125" style="26" hidden="1" customWidth="1"/>
    <col min="22" max="22" width="11.140625" style="26" customWidth="1"/>
    <col min="23" max="23" width="12.5703125" style="26" hidden="1" customWidth="1"/>
    <col min="24" max="24" width="11.42578125" style="26" customWidth="1"/>
    <col min="25" max="25" width="13.5703125" style="26" hidden="1" customWidth="1"/>
    <col min="26" max="26" width="10.85546875" style="26" customWidth="1"/>
    <col min="27" max="27" width="13.5703125" style="26" hidden="1" customWidth="1"/>
    <col min="28" max="28" width="9" style="26" customWidth="1"/>
    <col min="29" max="29" width="12.5703125" style="9" hidden="1" customWidth="1"/>
    <col min="30" max="30" width="12.42578125" style="24" customWidth="1"/>
    <col min="31" max="31" width="9" style="9" customWidth="1"/>
    <col min="32" max="32" width="11.42578125" style="9" hidden="1" customWidth="1"/>
    <col min="33" max="33" width="10.140625" style="9" customWidth="1"/>
    <col min="34" max="34" width="11.42578125" style="9" hidden="1" customWidth="1"/>
    <col min="35" max="35" width="11.42578125" style="9" customWidth="1"/>
    <col min="36" max="36" width="13.5703125" style="9" hidden="1" customWidth="1"/>
    <col min="37" max="37" width="11.5703125" style="9" customWidth="1"/>
    <col min="38" max="38" width="13.42578125" style="9" hidden="1" customWidth="1"/>
    <col min="39" max="39" width="11.42578125" style="9" customWidth="1"/>
    <col min="40" max="40" width="11.42578125" style="9" hidden="1" customWidth="1"/>
    <col min="41" max="41" width="11.85546875" style="9" bestFit="1" customWidth="1"/>
    <col min="42" max="42" width="11.85546875" style="9" hidden="1" customWidth="1"/>
    <col min="43" max="43" width="9" style="9" customWidth="1"/>
    <col min="44" max="44" width="11.42578125" style="2" hidden="1" customWidth="1"/>
    <col min="45" max="45" width="12.42578125" style="23" customWidth="1"/>
    <col min="46" max="46" width="8.140625" style="38" customWidth="1"/>
    <col min="47" max="47" width="11.42578125" style="38" hidden="1" customWidth="1"/>
    <col min="48" max="48" width="10.140625" style="38" customWidth="1"/>
    <col min="49" max="49" width="11.42578125" style="38" hidden="1" customWidth="1"/>
    <col min="50" max="50" width="11.42578125" style="38" customWidth="1"/>
    <col min="51" max="51" width="13.5703125" style="38" hidden="1" customWidth="1"/>
    <col min="52" max="52" width="11.5703125" style="38" customWidth="1"/>
    <col min="53" max="53" width="13.42578125" style="38" hidden="1" customWidth="1"/>
    <col min="54" max="54" width="11.42578125" style="38" customWidth="1"/>
    <col min="55" max="55" width="11.42578125" style="38" hidden="1" customWidth="1"/>
    <col min="56" max="56" width="10.85546875" style="38" customWidth="1"/>
    <col min="57" max="57" width="11.85546875" style="38" hidden="1" customWidth="1"/>
    <col min="58" max="58" width="9" style="38" customWidth="1"/>
    <col min="59" max="59" width="11.42578125" style="2" hidden="1" customWidth="1"/>
    <col min="60" max="60" width="12.42578125" style="2" hidden="1" customWidth="1"/>
    <col min="61" max="62" width="9.140625" style="2" customWidth="1"/>
    <col min="63" max="63" width="9.140625" style="2" hidden="1" customWidth="1"/>
    <col min="64" max="64" width="9.140625" style="2" customWidth="1"/>
    <col min="65" max="16384" width="9.140625" style="2"/>
  </cols>
  <sheetData>
    <row r="1" spans="1:63" s="31" customFormat="1" ht="45">
      <c r="A1" s="31" t="s">
        <v>791</v>
      </c>
      <c r="B1" s="31" t="s">
        <v>93</v>
      </c>
      <c r="C1" s="159" t="s">
        <v>0</v>
      </c>
      <c r="D1" s="236" t="s">
        <v>1024</v>
      </c>
      <c r="E1" s="238" t="s">
        <v>1025</v>
      </c>
      <c r="F1" s="32" t="s">
        <v>798</v>
      </c>
      <c r="G1" s="159" t="s">
        <v>122</v>
      </c>
      <c r="H1" s="33" t="s">
        <v>137</v>
      </c>
      <c r="I1" s="33" t="s">
        <v>784</v>
      </c>
      <c r="J1" s="32" t="s">
        <v>2</v>
      </c>
      <c r="K1" s="32" t="s">
        <v>3</v>
      </c>
      <c r="L1" s="32" t="s">
        <v>785</v>
      </c>
      <c r="M1" s="32" t="s">
        <v>140</v>
      </c>
      <c r="N1" s="33" t="s">
        <v>961</v>
      </c>
      <c r="O1" s="33" t="s">
        <v>974</v>
      </c>
      <c r="P1" s="33" t="s">
        <v>962</v>
      </c>
      <c r="Q1" s="33" t="s">
        <v>975</v>
      </c>
      <c r="R1" s="33" t="s">
        <v>994</v>
      </c>
      <c r="S1" s="33" t="s">
        <v>995</v>
      </c>
      <c r="T1" s="33" t="s">
        <v>963</v>
      </c>
      <c r="U1" s="33" t="s">
        <v>976</v>
      </c>
      <c r="V1" s="33" t="s">
        <v>964</v>
      </c>
      <c r="W1" s="33" t="s">
        <v>977</v>
      </c>
      <c r="X1" s="33" t="s">
        <v>965</v>
      </c>
      <c r="Y1" s="33" t="s">
        <v>978</v>
      </c>
      <c r="Z1" s="33" t="s">
        <v>966</v>
      </c>
      <c r="AA1" s="33" t="s">
        <v>979</v>
      </c>
      <c r="AB1" s="33" t="s">
        <v>967</v>
      </c>
      <c r="AC1" s="33" t="s">
        <v>980</v>
      </c>
      <c r="AD1" s="40" t="s">
        <v>787</v>
      </c>
      <c r="AE1" s="34" t="s">
        <v>5</v>
      </c>
      <c r="AF1" s="34" t="s">
        <v>888</v>
      </c>
      <c r="AG1" s="34" t="s">
        <v>6</v>
      </c>
      <c r="AH1" s="34" t="s">
        <v>882</v>
      </c>
      <c r="AI1" s="34" t="s">
        <v>138</v>
      </c>
      <c r="AJ1" s="34" t="s">
        <v>889</v>
      </c>
      <c r="AK1" s="34" t="s">
        <v>7</v>
      </c>
      <c r="AL1" s="34" t="s">
        <v>883</v>
      </c>
      <c r="AM1" s="34" t="s">
        <v>9</v>
      </c>
      <c r="AN1" s="34" t="s">
        <v>885</v>
      </c>
      <c r="AO1" s="34" t="s">
        <v>10</v>
      </c>
      <c r="AP1" s="34" t="s">
        <v>886</v>
      </c>
      <c r="AQ1" s="34" t="s">
        <v>11</v>
      </c>
      <c r="AR1" s="34" t="s">
        <v>887</v>
      </c>
      <c r="AS1" s="41" t="s">
        <v>141</v>
      </c>
      <c r="AT1" s="35" t="s">
        <v>968</v>
      </c>
      <c r="AU1" s="35" t="s">
        <v>981</v>
      </c>
      <c r="AV1" s="35" t="s">
        <v>969</v>
      </c>
      <c r="AW1" s="35" t="s">
        <v>982</v>
      </c>
      <c r="AX1" s="35" t="s">
        <v>996</v>
      </c>
      <c r="AY1" s="35" t="s">
        <v>997</v>
      </c>
      <c r="AZ1" s="35" t="s">
        <v>970</v>
      </c>
      <c r="BA1" s="35" t="s">
        <v>983</v>
      </c>
      <c r="BB1" s="35" t="s">
        <v>971</v>
      </c>
      <c r="BC1" s="35" t="s">
        <v>984</v>
      </c>
      <c r="BD1" s="35" t="s">
        <v>972</v>
      </c>
      <c r="BE1" s="35" t="s">
        <v>985</v>
      </c>
      <c r="BF1" s="35" t="s">
        <v>973</v>
      </c>
      <c r="BG1" s="35" t="s">
        <v>986</v>
      </c>
      <c r="BH1" s="32" t="s">
        <v>890</v>
      </c>
      <c r="BK1" s="31">
        <f>IF(BK4=1,1,0)</f>
        <v>1</v>
      </c>
    </row>
    <row r="2" spans="1:63">
      <c r="A2" s="14" t="s">
        <v>582</v>
      </c>
      <c r="B2" s="14" t="s">
        <v>180</v>
      </c>
      <c r="C2" s="19" t="s">
        <v>68</v>
      </c>
      <c r="D2" s="232">
        <v>2008</v>
      </c>
      <c r="E2" s="233">
        <v>20008</v>
      </c>
      <c r="F2" s="19" t="s">
        <v>173</v>
      </c>
      <c r="G2" s="160" t="s">
        <v>144</v>
      </c>
      <c r="H2" s="36">
        <v>18351295</v>
      </c>
      <c r="I2" s="25">
        <v>10856</v>
      </c>
      <c r="J2" s="19" t="s">
        <v>27</v>
      </c>
      <c r="K2" s="15" t="s">
        <v>14</v>
      </c>
      <c r="L2" s="15">
        <v>5364</v>
      </c>
      <c r="M2" s="16"/>
      <c r="N2" s="37">
        <v>0</v>
      </c>
      <c r="O2" s="37"/>
      <c r="P2" s="37">
        <v>0</v>
      </c>
      <c r="Q2" s="37"/>
      <c r="R2" s="37">
        <v>0</v>
      </c>
      <c r="S2" s="37"/>
      <c r="T2" s="37">
        <v>0</v>
      </c>
      <c r="U2" s="37"/>
      <c r="V2" s="37">
        <v>0</v>
      </c>
      <c r="W2" s="37"/>
      <c r="X2" s="37">
        <v>0</v>
      </c>
      <c r="Y2" s="37"/>
      <c r="Z2" s="37">
        <v>1709828000</v>
      </c>
      <c r="AA2" s="37"/>
      <c r="AB2" s="25">
        <v>0</v>
      </c>
      <c r="AC2" s="8"/>
      <c r="AE2" s="9">
        <v>0</v>
      </c>
      <c r="AG2" s="9">
        <v>0</v>
      </c>
      <c r="AI2" s="9">
        <v>0</v>
      </c>
      <c r="AK2" s="9">
        <v>0</v>
      </c>
      <c r="AM2" s="9">
        <v>0</v>
      </c>
      <c r="AO2" s="9">
        <v>362484209</v>
      </c>
      <c r="AQ2" s="9">
        <v>0</v>
      </c>
      <c r="BD2" s="38">
        <v>0.21199999999999999</v>
      </c>
      <c r="BH2" s="2" t="str">
        <f t="shared" ref="BH2:BH65" si="0">IF(BG2&amp;BE2&amp;BC2&amp;BA2&amp;AY2&amp;AW2&amp;AU2&amp;AR2&amp;AP2&amp;AN2&amp;AL2&amp;AJ2&amp;AH2&amp;AF2&amp;AC2&amp;AA2&amp;Y2&amp;W2&amp;U2&amp;S2&amp;Q2&amp;O2&lt;&gt;"","Yes","No")</f>
        <v>No</v>
      </c>
      <c r="BK2" s="2" t="s">
        <v>1026</v>
      </c>
    </row>
    <row r="3" spans="1:63">
      <c r="A3" s="14" t="s">
        <v>582</v>
      </c>
      <c r="B3" s="14" t="s">
        <v>180</v>
      </c>
      <c r="C3" s="19" t="s">
        <v>68</v>
      </c>
      <c r="D3" s="232">
        <v>2008</v>
      </c>
      <c r="E3" s="233">
        <v>20008</v>
      </c>
      <c r="F3" s="19" t="s">
        <v>173</v>
      </c>
      <c r="G3" s="160" t="s">
        <v>144</v>
      </c>
      <c r="H3" s="36">
        <v>18351295</v>
      </c>
      <c r="I3" s="25">
        <v>10856</v>
      </c>
      <c r="J3" s="19" t="s">
        <v>25</v>
      </c>
      <c r="K3" s="15" t="s">
        <v>14</v>
      </c>
      <c r="L3" s="15">
        <v>488</v>
      </c>
      <c r="M3" s="16"/>
      <c r="N3" s="37">
        <v>3860099</v>
      </c>
      <c r="O3" s="37"/>
      <c r="P3" s="37">
        <v>0</v>
      </c>
      <c r="Q3" s="37"/>
      <c r="R3" s="37">
        <v>0</v>
      </c>
      <c r="S3" s="37"/>
      <c r="T3" s="37">
        <v>0</v>
      </c>
      <c r="U3" s="37"/>
      <c r="V3" s="37">
        <v>0</v>
      </c>
      <c r="W3" s="37"/>
      <c r="X3" s="37">
        <v>0</v>
      </c>
      <c r="Y3" s="37"/>
      <c r="Z3" s="37">
        <v>0</v>
      </c>
      <c r="AA3" s="37"/>
      <c r="AB3" s="25">
        <v>0</v>
      </c>
      <c r="AC3" s="8"/>
      <c r="AE3" s="9">
        <v>15721064</v>
      </c>
      <c r="AG3" s="9">
        <v>0</v>
      </c>
      <c r="AI3" s="9">
        <v>0</v>
      </c>
      <c r="AK3" s="9">
        <v>0</v>
      </c>
      <c r="AM3" s="9">
        <v>0</v>
      </c>
      <c r="AO3" s="9">
        <v>0</v>
      </c>
      <c r="AQ3" s="9">
        <v>0</v>
      </c>
      <c r="AT3" s="38">
        <v>4.0727000000000002</v>
      </c>
      <c r="BH3" s="2" t="str">
        <f t="shared" si="0"/>
        <v>No</v>
      </c>
      <c r="BK3" s="2" t="s">
        <v>1027</v>
      </c>
    </row>
    <row r="4" spans="1:63">
      <c r="A4" s="14" t="s">
        <v>582</v>
      </c>
      <c r="B4" s="14" t="s">
        <v>180</v>
      </c>
      <c r="C4" s="19" t="s">
        <v>68</v>
      </c>
      <c r="D4" s="232">
        <v>2008</v>
      </c>
      <c r="E4" s="233">
        <v>20008</v>
      </c>
      <c r="F4" s="19" t="s">
        <v>173</v>
      </c>
      <c r="G4" s="160" t="s">
        <v>144</v>
      </c>
      <c r="H4" s="36">
        <v>18351295</v>
      </c>
      <c r="I4" s="25">
        <v>10856</v>
      </c>
      <c r="J4" s="19" t="s">
        <v>17</v>
      </c>
      <c r="K4" s="15" t="s">
        <v>14</v>
      </c>
      <c r="L4" s="15">
        <v>3256</v>
      </c>
      <c r="M4" s="16"/>
      <c r="N4" s="37">
        <v>28158927</v>
      </c>
      <c r="O4" s="37"/>
      <c r="P4" s="37">
        <v>0</v>
      </c>
      <c r="Q4" s="37"/>
      <c r="R4" s="37">
        <v>0</v>
      </c>
      <c r="S4" s="37"/>
      <c r="T4" s="37">
        <v>6110199</v>
      </c>
      <c r="U4" s="37"/>
      <c r="V4" s="37">
        <v>0</v>
      </c>
      <c r="W4" s="37"/>
      <c r="X4" s="37">
        <v>0</v>
      </c>
      <c r="Y4" s="37"/>
      <c r="Z4" s="37">
        <v>0</v>
      </c>
      <c r="AA4" s="37"/>
      <c r="AB4" s="25">
        <v>215210</v>
      </c>
      <c r="AC4" s="8"/>
      <c r="AE4" s="9">
        <v>81961398</v>
      </c>
      <c r="AG4" s="9">
        <v>0</v>
      </c>
      <c r="AI4" s="9">
        <v>0</v>
      </c>
      <c r="AK4" s="9">
        <v>12031902</v>
      </c>
      <c r="AM4" s="9">
        <v>0</v>
      </c>
      <c r="AO4" s="9">
        <v>0</v>
      </c>
      <c r="AQ4" s="9">
        <v>56565</v>
      </c>
      <c r="AT4" s="38">
        <v>2.9106999999999998</v>
      </c>
      <c r="BF4" s="38">
        <v>0.26279999999999998</v>
      </c>
      <c r="BH4" s="2" t="str">
        <f t="shared" si="0"/>
        <v>No</v>
      </c>
      <c r="BK4" s="2">
        <v>1</v>
      </c>
    </row>
    <row r="5" spans="1:63">
      <c r="A5" s="14" t="s">
        <v>582</v>
      </c>
      <c r="B5" s="14" t="s">
        <v>180</v>
      </c>
      <c r="C5" s="19" t="s">
        <v>68</v>
      </c>
      <c r="D5" s="232">
        <v>2008</v>
      </c>
      <c r="E5" s="233">
        <v>20008</v>
      </c>
      <c r="F5" s="19" t="s">
        <v>173</v>
      </c>
      <c r="G5" s="160" t="s">
        <v>144</v>
      </c>
      <c r="H5" s="36">
        <v>18351295</v>
      </c>
      <c r="I5" s="25">
        <v>10856</v>
      </c>
      <c r="J5" s="19" t="s">
        <v>15</v>
      </c>
      <c r="K5" s="15" t="s">
        <v>16</v>
      </c>
      <c r="L5" s="15">
        <v>1602</v>
      </c>
      <c r="M5" s="16"/>
      <c r="N5" s="37">
        <v>2602166</v>
      </c>
      <c r="O5" s="37"/>
      <c r="P5" s="37">
        <v>2837822</v>
      </c>
      <c r="Q5" s="37"/>
      <c r="R5" s="37">
        <v>0</v>
      </c>
      <c r="S5" s="37"/>
      <c r="T5" s="37">
        <v>0</v>
      </c>
      <c r="U5" s="37"/>
      <c r="V5" s="37">
        <v>0</v>
      </c>
      <c r="W5" s="37"/>
      <c r="X5" s="37">
        <v>0</v>
      </c>
      <c r="Y5" s="37"/>
      <c r="Z5" s="37">
        <v>0</v>
      </c>
      <c r="AA5" s="37"/>
      <c r="AB5" s="25">
        <v>0</v>
      </c>
      <c r="AC5" s="8"/>
      <c r="AE5" s="9">
        <v>27494523</v>
      </c>
      <c r="AG5" s="9">
        <v>22231508</v>
      </c>
      <c r="AI5" s="9">
        <v>0</v>
      </c>
      <c r="AK5" s="9">
        <v>0</v>
      </c>
      <c r="AM5" s="9">
        <v>0</v>
      </c>
      <c r="AO5" s="9">
        <v>0</v>
      </c>
      <c r="AQ5" s="9">
        <v>0</v>
      </c>
      <c r="AT5" s="38">
        <v>10.566000000000001</v>
      </c>
      <c r="AV5" s="38">
        <v>7.8339999999999996</v>
      </c>
      <c r="BH5" s="2" t="str">
        <f t="shared" si="0"/>
        <v>No</v>
      </c>
    </row>
    <row r="6" spans="1:63">
      <c r="A6" s="39" t="s">
        <v>582</v>
      </c>
      <c r="B6" s="39" t="s">
        <v>180</v>
      </c>
      <c r="C6" s="22" t="s">
        <v>68</v>
      </c>
      <c r="D6" s="232">
        <v>2008</v>
      </c>
      <c r="E6" s="239">
        <v>20008</v>
      </c>
      <c r="F6" s="22" t="s">
        <v>173</v>
      </c>
      <c r="G6" s="161" t="s">
        <v>144</v>
      </c>
      <c r="H6" s="26">
        <v>18351295</v>
      </c>
      <c r="I6" s="26">
        <v>10856</v>
      </c>
      <c r="J6" s="19" t="s">
        <v>28</v>
      </c>
      <c r="K6" s="15" t="s">
        <v>14</v>
      </c>
      <c r="L6" s="15">
        <v>146</v>
      </c>
      <c r="M6" s="9"/>
      <c r="N6" s="26">
        <v>1374163</v>
      </c>
      <c r="P6" s="26">
        <v>0</v>
      </c>
      <c r="R6" s="26">
        <v>0</v>
      </c>
      <c r="T6" s="26">
        <v>0</v>
      </c>
      <c r="V6" s="26">
        <v>0</v>
      </c>
      <c r="X6" s="37">
        <v>0</v>
      </c>
      <c r="Z6" s="26">
        <v>0</v>
      </c>
      <c r="AB6" s="26">
        <v>0</v>
      </c>
      <c r="AE6" s="9">
        <v>3086196</v>
      </c>
      <c r="AG6" s="9">
        <v>0</v>
      </c>
      <c r="AI6" s="9">
        <v>0</v>
      </c>
      <c r="AK6" s="9">
        <v>0</v>
      </c>
      <c r="AM6" s="9">
        <v>0</v>
      </c>
      <c r="AO6" s="9">
        <v>0</v>
      </c>
      <c r="AQ6" s="9">
        <v>0</v>
      </c>
      <c r="AT6" s="38">
        <v>2.2458999999999998</v>
      </c>
      <c r="BH6" s="2" t="str">
        <f t="shared" si="0"/>
        <v>No</v>
      </c>
    </row>
    <row r="7" spans="1:63">
      <c r="A7" s="14" t="s">
        <v>580</v>
      </c>
      <c r="B7" s="14" t="s">
        <v>579</v>
      </c>
      <c r="C7" s="19" t="s">
        <v>63</v>
      </c>
      <c r="D7" s="232">
        <v>2080</v>
      </c>
      <c r="E7" s="233">
        <v>20080</v>
      </c>
      <c r="F7" s="19" t="s">
        <v>185</v>
      </c>
      <c r="G7" s="160" t="s">
        <v>144</v>
      </c>
      <c r="H7" s="36">
        <v>18351295</v>
      </c>
      <c r="I7" s="25">
        <v>3873</v>
      </c>
      <c r="J7" s="19" t="s">
        <v>22</v>
      </c>
      <c r="K7" s="15" t="s">
        <v>16</v>
      </c>
      <c r="L7" s="15">
        <v>42</v>
      </c>
      <c r="M7" s="16"/>
      <c r="N7" s="37">
        <v>0</v>
      </c>
      <c r="O7" s="37"/>
      <c r="P7" s="37">
        <v>0</v>
      </c>
      <c r="Q7" s="37"/>
      <c r="R7" s="37">
        <v>0</v>
      </c>
      <c r="S7" s="37"/>
      <c r="T7" s="37">
        <v>0</v>
      </c>
      <c r="U7" s="37"/>
      <c r="V7" s="37">
        <v>0</v>
      </c>
      <c r="W7" s="37"/>
      <c r="X7" s="37">
        <v>0</v>
      </c>
      <c r="Y7" s="37"/>
      <c r="Z7" s="37">
        <v>27071551</v>
      </c>
      <c r="AA7" s="37"/>
      <c r="AB7" s="25">
        <v>0</v>
      </c>
      <c r="AC7" s="8"/>
      <c r="AE7" s="9">
        <v>0</v>
      </c>
      <c r="AG7" s="9">
        <v>0</v>
      </c>
      <c r="AI7" s="9">
        <v>0</v>
      </c>
      <c r="AK7" s="9">
        <v>0</v>
      </c>
      <c r="AM7" s="9">
        <v>0</v>
      </c>
      <c r="AO7" s="9">
        <v>2249580</v>
      </c>
      <c r="AQ7" s="9">
        <v>0</v>
      </c>
      <c r="BD7" s="38">
        <v>8.3099999999999993E-2</v>
      </c>
      <c r="BH7" s="2" t="str">
        <f t="shared" si="0"/>
        <v>No</v>
      </c>
    </row>
    <row r="8" spans="1:63">
      <c r="A8" s="14" t="s">
        <v>580</v>
      </c>
      <c r="B8" s="14" t="s">
        <v>579</v>
      </c>
      <c r="C8" s="19" t="s">
        <v>63</v>
      </c>
      <c r="D8" s="232">
        <v>2080</v>
      </c>
      <c r="E8" s="233">
        <v>20080</v>
      </c>
      <c r="F8" s="19" t="s">
        <v>185</v>
      </c>
      <c r="G8" s="160" t="s">
        <v>144</v>
      </c>
      <c r="H8" s="36">
        <v>18351295</v>
      </c>
      <c r="I8" s="25">
        <v>3873</v>
      </c>
      <c r="J8" s="19" t="s">
        <v>15</v>
      </c>
      <c r="K8" s="15" t="s">
        <v>16</v>
      </c>
      <c r="L8" s="15">
        <v>394</v>
      </c>
      <c r="M8" s="16"/>
      <c r="N8" s="37">
        <v>152700</v>
      </c>
      <c r="O8" s="37"/>
      <c r="P8" s="37">
        <v>1966222</v>
      </c>
      <c r="Q8" s="37"/>
      <c r="R8" s="37">
        <v>0</v>
      </c>
      <c r="S8" s="37"/>
      <c r="T8" s="37">
        <v>0</v>
      </c>
      <c r="U8" s="37"/>
      <c r="V8" s="37">
        <v>0</v>
      </c>
      <c r="W8" s="37"/>
      <c r="X8" s="37">
        <v>0</v>
      </c>
      <c r="Y8" s="37"/>
      <c r="Z8" s="37">
        <v>0</v>
      </c>
      <c r="AA8" s="37"/>
      <c r="AB8" s="25">
        <v>0</v>
      </c>
      <c r="AC8" s="8"/>
      <c r="AE8" s="9">
        <v>1575872</v>
      </c>
      <c r="AG8" s="9">
        <v>17194165</v>
      </c>
      <c r="AI8" s="9">
        <v>0</v>
      </c>
      <c r="AK8" s="9">
        <v>0</v>
      </c>
      <c r="AM8" s="9">
        <v>0</v>
      </c>
      <c r="AO8" s="9">
        <v>0</v>
      </c>
      <c r="AQ8" s="9">
        <v>0</v>
      </c>
      <c r="AT8" s="38">
        <v>10.3201</v>
      </c>
      <c r="AV8" s="38">
        <v>8.7447999999999997</v>
      </c>
      <c r="BH8" s="2" t="str">
        <f t="shared" si="0"/>
        <v>No</v>
      </c>
    </row>
    <row r="9" spans="1:63">
      <c r="A9" s="14" t="s">
        <v>580</v>
      </c>
      <c r="B9" s="14" t="s">
        <v>579</v>
      </c>
      <c r="C9" s="19" t="s">
        <v>63</v>
      </c>
      <c r="D9" s="232">
        <v>2080</v>
      </c>
      <c r="E9" s="233">
        <v>20080</v>
      </c>
      <c r="F9" s="19" t="s">
        <v>185</v>
      </c>
      <c r="G9" s="160" t="s">
        <v>144</v>
      </c>
      <c r="H9" s="36">
        <v>18351295</v>
      </c>
      <c r="I9" s="25">
        <v>3873</v>
      </c>
      <c r="J9" s="19" t="s">
        <v>18</v>
      </c>
      <c r="K9" s="15" t="s">
        <v>16</v>
      </c>
      <c r="L9" s="15">
        <v>189</v>
      </c>
      <c r="M9" s="16"/>
      <c r="N9" s="37">
        <v>0</v>
      </c>
      <c r="O9" s="37"/>
      <c r="P9" s="37">
        <v>207067</v>
      </c>
      <c r="Q9" s="37"/>
      <c r="R9" s="37">
        <v>0</v>
      </c>
      <c r="S9" s="37"/>
      <c r="T9" s="37">
        <v>0</v>
      </c>
      <c r="U9" s="37"/>
      <c r="V9" s="37">
        <v>0</v>
      </c>
      <c r="W9" s="37"/>
      <c r="X9" s="37">
        <v>0</v>
      </c>
      <c r="Y9" s="37"/>
      <c r="Z9" s="37">
        <v>0</v>
      </c>
      <c r="AA9" s="37"/>
      <c r="AB9" s="25">
        <v>0</v>
      </c>
      <c r="AC9" s="8"/>
      <c r="AE9" s="9">
        <v>0</v>
      </c>
      <c r="AG9" s="9">
        <v>3027404</v>
      </c>
      <c r="AI9" s="9">
        <v>0</v>
      </c>
      <c r="AK9" s="9">
        <v>0</v>
      </c>
      <c r="AM9" s="9">
        <v>0</v>
      </c>
      <c r="AO9" s="9">
        <v>0</v>
      </c>
      <c r="AQ9" s="9">
        <v>0</v>
      </c>
      <c r="AV9" s="38">
        <v>14.6204</v>
      </c>
      <c r="BH9" s="2" t="str">
        <f t="shared" si="0"/>
        <v>No</v>
      </c>
    </row>
    <row r="10" spans="1:63">
      <c r="A10" s="14" t="s">
        <v>580</v>
      </c>
      <c r="B10" s="14" t="s">
        <v>579</v>
      </c>
      <c r="C10" s="19" t="s">
        <v>63</v>
      </c>
      <c r="D10" s="232">
        <v>2080</v>
      </c>
      <c r="E10" s="233">
        <v>20080</v>
      </c>
      <c r="F10" s="19" t="s">
        <v>185</v>
      </c>
      <c r="G10" s="160" t="s">
        <v>144</v>
      </c>
      <c r="H10" s="36">
        <v>18351295</v>
      </c>
      <c r="I10" s="25">
        <v>3873</v>
      </c>
      <c r="J10" s="19" t="s">
        <v>17</v>
      </c>
      <c r="K10" s="15" t="s">
        <v>14</v>
      </c>
      <c r="L10" s="15">
        <v>1854</v>
      </c>
      <c r="M10" s="16"/>
      <c r="N10" s="37">
        <v>21060044</v>
      </c>
      <c r="O10" s="37"/>
      <c r="P10" s="37">
        <v>0</v>
      </c>
      <c r="Q10" s="37"/>
      <c r="R10" s="37">
        <v>0</v>
      </c>
      <c r="S10" s="37"/>
      <c r="T10" s="37">
        <v>1664875</v>
      </c>
      <c r="U10" s="37"/>
      <c r="V10" s="37">
        <v>0</v>
      </c>
      <c r="W10" s="37"/>
      <c r="X10" s="37">
        <v>0</v>
      </c>
      <c r="Y10" s="37"/>
      <c r="Z10" s="37">
        <v>0</v>
      </c>
      <c r="AA10" s="37"/>
      <c r="AB10" s="25">
        <v>0</v>
      </c>
      <c r="AC10" s="8"/>
      <c r="AE10" s="9">
        <v>84265098</v>
      </c>
      <c r="AG10" s="9">
        <v>0</v>
      </c>
      <c r="AI10" s="9">
        <v>0</v>
      </c>
      <c r="AK10" s="9">
        <v>7663381</v>
      </c>
      <c r="AM10" s="9">
        <v>0</v>
      </c>
      <c r="AO10" s="9">
        <v>0</v>
      </c>
      <c r="AQ10" s="9">
        <v>0</v>
      </c>
      <c r="AT10" s="38">
        <v>4.0011999999999999</v>
      </c>
      <c r="BH10" s="2" t="str">
        <f t="shared" si="0"/>
        <v>No</v>
      </c>
    </row>
    <row r="11" spans="1:63">
      <c r="A11" s="14" t="s">
        <v>580</v>
      </c>
      <c r="B11" s="14" t="s">
        <v>579</v>
      </c>
      <c r="C11" s="19" t="s">
        <v>63</v>
      </c>
      <c r="D11" s="232">
        <v>2080</v>
      </c>
      <c r="E11" s="233">
        <v>20080</v>
      </c>
      <c r="F11" s="19" t="s">
        <v>185</v>
      </c>
      <c r="G11" s="160" t="s">
        <v>144</v>
      </c>
      <c r="H11" s="36">
        <v>18351295</v>
      </c>
      <c r="I11" s="25">
        <v>3873</v>
      </c>
      <c r="J11" s="19" t="s">
        <v>17</v>
      </c>
      <c r="K11" s="15" t="s">
        <v>16</v>
      </c>
      <c r="L11" s="15">
        <v>178</v>
      </c>
      <c r="M11" s="16"/>
      <c r="N11" s="37">
        <v>1925008</v>
      </c>
      <c r="O11" s="37"/>
      <c r="P11" s="37">
        <v>0</v>
      </c>
      <c r="Q11" s="37"/>
      <c r="R11" s="37">
        <v>0</v>
      </c>
      <c r="S11" s="37"/>
      <c r="T11" s="37">
        <v>0</v>
      </c>
      <c r="U11" s="37"/>
      <c r="V11" s="37">
        <v>0</v>
      </c>
      <c r="W11" s="37"/>
      <c r="X11" s="37">
        <v>0</v>
      </c>
      <c r="Y11" s="37"/>
      <c r="Z11" s="37">
        <v>0</v>
      </c>
      <c r="AA11" s="37"/>
      <c r="AB11" s="25">
        <v>0</v>
      </c>
      <c r="AC11" s="8"/>
      <c r="AE11" s="9">
        <v>8275872</v>
      </c>
      <c r="AG11" s="9">
        <v>0</v>
      </c>
      <c r="AI11" s="9">
        <v>0</v>
      </c>
      <c r="AK11" s="9">
        <v>0</v>
      </c>
      <c r="AM11" s="9">
        <v>0</v>
      </c>
      <c r="AO11" s="9">
        <v>0</v>
      </c>
      <c r="AQ11" s="9">
        <v>0</v>
      </c>
      <c r="AT11" s="38">
        <v>4.2991000000000001</v>
      </c>
      <c r="BH11" s="2" t="str">
        <f t="shared" si="0"/>
        <v>No</v>
      </c>
    </row>
    <row r="12" spans="1:63">
      <c r="A12" s="14" t="s">
        <v>580</v>
      </c>
      <c r="B12" s="14" t="s">
        <v>579</v>
      </c>
      <c r="C12" s="19" t="s">
        <v>63</v>
      </c>
      <c r="D12" s="232">
        <v>2080</v>
      </c>
      <c r="E12" s="233">
        <v>20080</v>
      </c>
      <c r="F12" s="19" t="s">
        <v>185</v>
      </c>
      <c r="G12" s="160" t="s">
        <v>144</v>
      </c>
      <c r="H12" s="36">
        <v>18351295</v>
      </c>
      <c r="I12" s="25">
        <v>3873</v>
      </c>
      <c r="J12" s="19" t="s">
        <v>29</v>
      </c>
      <c r="K12" s="15" t="s">
        <v>16</v>
      </c>
      <c r="L12" s="15">
        <v>17</v>
      </c>
      <c r="M12" s="16"/>
      <c r="N12" s="37">
        <v>706628</v>
      </c>
      <c r="O12" s="37"/>
      <c r="P12" s="37">
        <v>0</v>
      </c>
      <c r="Q12" s="37"/>
      <c r="R12" s="37">
        <v>0</v>
      </c>
      <c r="S12" s="37"/>
      <c r="T12" s="37">
        <v>0</v>
      </c>
      <c r="U12" s="37"/>
      <c r="V12" s="37">
        <v>0</v>
      </c>
      <c r="W12" s="37"/>
      <c r="X12" s="37">
        <v>0</v>
      </c>
      <c r="Y12" s="37"/>
      <c r="Z12" s="37">
        <v>0</v>
      </c>
      <c r="AA12" s="37"/>
      <c r="AB12" s="25">
        <v>0</v>
      </c>
      <c r="AC12" s="8"/>
      <c r="AE12" s="9">
        <v>1347010</v>
      </c>
      <c r="AG12" s="9">
        <v>0</v>
      </c>
      <c r="AI12" s="9">
        <v>0</v>
      </c>
      <c r="AK12" s="9">
        <v>0</v>
      </c>
      <c r="AM12" s="9">
        <v>0</v>
      </c>
      <c r="AO12" s="9">
        <v>0</v>
      </c>
      <c r="AQ12" s="9">
        <v>0</v>
      </c>
      <c r="AT12" s="38">
        <v>1.9063000000000001</v>
      </c>
      <c r="BH12" s="2" t="str">
        <f t="shared" si="0"/>
        <v>No</v>
      </c>
    </row>
    <row r="13" spans="1:63">
      <c r="A13" s="14" t="s">
        <v>580</v>
      </c>
      <c r="B13" s="14" t="s">
        <v>579</v>
      </c>
      <c r="C13" s="19" t="s">
        <v>63</v>
      </c>
      <c r="D13" s="232">
        <v>2080</v>
      </c>
      <c r="E13" s="233">
        <v>20080</v>
      </c>
      <c r="F13" s="19" t="s">
        <v>185</v>
      </c>
      <c r="G13" s="160" t="s">
        <v>144</v>
      </c>
      <c r="H13" s="36">
        <v>18351295</v>
      </c>
      <c r="I13" s="25">
        <v>3873</v>
      </c>
      <c r="J13" s="19" t="s">
        <v>22</v>
      </c>
      <c r="K13" s="15" t="s">
        <v>14</v>
      </c>
      <c r="L13" s="15">
        <v>14</v>
      </c>
      <c r="M13" s="16"/>
      <c r="N13" s="37">
        <v>0</v>
      </c>
      <c r="O13" s="37"/>
      <c r="P13" s="37">
        <v>0</v>
      </c>
      <c r="Q13" s="37"/>
      <c r="R13" s="37">
        <v>0</v>
      </c>
      <c r="S13" s="37"/>
      <c r="T13" s="37">
        <v>0</v>
      </c>
      <c r="U13" s="37"/>
      <c r="V13" s="37">
        <v>0</v>
      </c>
      <c r="W13" s="37"/>
      <c r="X13" s="37">
        <v>0</v>
      </c>
      <c r="Y13" s="37"/>
      <c r="Z13" s="37">
        <v>6896039</v>
      </c>
      <c r="AA13" s="37"/>
      <c r="AB13" s="25">
        <v>0</v>
      </c>
      <c r="AC13" s="8"/>
      <c r="AE13" s="9">
        <v>0</v>
      </c>
      <c r="AG13" s="9">
        <v>0</v>
      </c>
      <c r="AI13" s="9">
        <v>0</v>
      </c>
      <c r="AK13" s="9">
        <v>0</v>
      </c>
      <c r="AM13" s="9">
        <v>0</v>
      </c>
      <c r="AO13" s="9">
        <v>534005</v>
      </c>
      <c r="AQ13" s="9">
        <v>0</v>
      </c>
      <c r="BD13" s="38">
        <v>7.7399999999999997E-2</v>
      </c>
      <c r="BH13" s="2" t="str">
        <f t="shared" si="0"/>
        <v>No</v>
      </c>
    </row>
    <row r="14" spans="1:63">
      <c r="A14" s="14" t="s">
        <v>580</v>
      </c>
      <c r="B14" s="14" t="s">
        <v>579</v>
      </c>
      <c r="C14" s="19" t="s">
        <v>63</v>
      </c>
      <c r="D14" s="232">
        <v>2080</v>
      </c>
      <c r="E14" s="233">
        <v>20080</v>
      </c>
      <c r="F14" s="19" t="s">
        <v>185</v>
      </c>
      <c r="G14" s="160" t="s">
        <v>144</v>
      </c>
      <c r="H14" s="36">
        <v>18351295</v>
      </c>
      <c r="I14" s="25">
        <v>3873</v>
      </c>
      <c r="J14" s="19" t="s">
        <v>24</v>
      </c>
      <c r="K14" s="15" t="s">
        <v>14</v>
      </c>
      <c r="L14" s="15">
        <v>1185</v>
      </c>
      <c r="M14" s="16"/>
      <c r="N14" s="37">
        <v>13953028</v>
      </c>
      <c r="O14" s="37"/>
      <c r="P14" s="37">
        <v>0</v>
      </c>
      <c r="Q14" s="37"/>
      <c r="R14" s="37">
        <v>0</v>
      </c>
      <c r="S14" s="37"/>
      <c r="T14" s="37">
        <v>0</v>
      </c>
      <c r="U14" s="37"/>
      <c r="V14" s="37">
        <v>0</v>
      </c>
      <c r="W14" s="37"/>
      <c r="X14" s="37">
        <v>0</v>
      </c>
      <c r="Y14" s="37"/>
      <c r="Z14" s="37">
        <v>379746459</v>
      </c>
      <c r="AA14" s="37"/>
      <c r="AB14" s="25">
        <v>0</v>
      </c>
      <c r="AC14" s="8"/>
      <c r="AE14" s="9">
        <v>3412224</v>
      </c>
      <c r="AG14" s="9">
        <v>0</v>
      </c>
      <c r="AI14" s="9">
        <v>0</v>
      </c>
      <c r="AK14" s="9">
        <v>0</v>
      </c>
      <c r="AM14" s="9">
        <v>1912169</v>
      </c>
      <c r="AO14" s="9">
        <v>9651679</v>
      </c>
      <c r="AQ14" s="9">
        <v>0</v>
      </c>
      <c r="AT14" s="38">
        <v>0.24460000000000001</v>
      </c>
      <c r="BD14" s="38">
        <v>2.5399999999999999E-2</v>
      </c>
      <c r="BH14" s="2" t="str">
        <f t="shared" si="0"/>
        <v>No</v>
      </c>
    </row>
    <row r="15" spans="1:63">
      <c r="A15" s="14" t="s">
        <v>1051</v>
      </c>
      <c r="B15" s="14" t="s">
        <v>381</v>
      </c>
      <c r="C15" s="19" t="s">
        <v>23</v>
      </c>
      <c r="D15" s="232">
        <v>9154</v>
      </c>
      <c r="E15" s="233">
        <v>90154</v>
      </c>
      <c r="F15" s="19" t="s">
        <v>153</v>
      </c>
      <c r="G15" s="160" t="s">
        <v>144</v>
      </c>
      <c r="H15" s="36">
        <v>12150996</v>
      </c>
      <c r="I15" s="25">
        <v>3458</v>
      </c>
      <c r="J15" s="19" t="s">
        <v>27</v>
      </c>
      <c r="K15" s="15" t="s">
        <v>14</v>
      </c>
      <c r="L15" s="15">
        <v>68</v>
      </c>
      <c r="M15" s="16"/>
      <c r="N15" s="37">
        <v>0</v>
      </c>
      <c r="O15" s="37"/>
      <c r="P15" s="37">
        <v>0</v>
      </c>
      <c r="Q15" s="37"/>
      <c r="R15" s="37">
        <v>0</v>
      </c>
      <c r="S15" s="37"/>
      <c r="T15" s="37">
        <v>0</v>
      </c>
      <c r="U15" s="37"/>
      <c r="V15" s="37">
        <v>0</v>
      </c>
      <c r="W15" s="37"/>
      <c r="X15" s="37">
        <v>0</v>
      </c>
      <c r="Y15" s="37"/>
      <c r="Z15" s="37">
        <v>88203000</v>
      </c>
      <c r="AA15" s="37"/>
      <c r="AB15" s="25">
        <v>0</v>
      </c>
      <c r="AC15" s="8"/>
      <c r="AE15" s="9">
        <v>0</v>
      </c>
      <c r="AG15" s="9">
        <v>0</v>
      </c>
      <c r="AI15" s="9">
        <v>0</v>
      </c>
      <c r="AK15" s="9">
        <v>0</v>
      </c>
      <c r="AM15" s="9">
        <v>0</v>
      </c>
      <c r="AO15" s="9">
        <v>7230424</v>
      </c>
      <c r="AQ15" s="9">
        <v>0</v>
      </c>
      <c r="BD15" s="38">
        <v>8.2000000000000003E-2</v>
      </c>
      <c r="BH15" s="2" t="str">
        <f t="shared" si="0"/>
        <v>No</v>
      </c>
    </row>
    <row r="16" spans="1:63">
      <c r="A16" s="14" t="s">
        <v>1051</v>
      </c>
      <c r="B16" s="14" t="s">
        <v>381</v>
      </c>
      <c r="C16" s="19" t="s">
        <v>23</v>
      </c>
      <c r="D16" s="232">
        <v>9154</v>
      </c>
      <c r="E16" s="233">
        <v>90154</v>
      </c>
      <c r="F16" s="19" t="s">
        <v>153</v>
      </c>
      <c r="G16" s="160" t="s">
        <v>144</v>
      </c>
      <c r="H16" s="36">
        <v>12150996</v>
      </c>
      <c r="I16" s="25">
        <v>3458</v>
      </c>
      <c r="J16" s="19" t="s">
        <v>28</v>
      </c>
      <c r="K16" s="15" t="s">
        <v>14</v>
      </c>
      <c r="L16" s="15">
        <v>31</v>
      </c>
      <c r="M16" s="16"/>
      <c r="N16" s="37">
        <v>0</v>
      </c>
      <c r="O16" s="37"/>
      <c r="P16" s="37">
        <v>0</v>
      </c>
      <c r="Q16" s="37"/>
      <c r="R16" s="37">
        <v>0</v>
      </c>
      <c r="S16" s="37"/>
      <c r="T16" s="37">
        <v>794461</v>
      </c>
      <c r="U16" s="37"/>
      <c r="V16" s="37">
        <v>0</v>
      </c>
      <c r="W16" s="37"/>
      <c r="X16" s="37">
        <v>0</v>
      </c>
      <c r="Y16" s="37"/>
      <c r="Z16" s="37">
        <v>0</v>
      </c>
      <c r="AA16" s="37"/>
      <c r="AB16" s="25">
        <v>0</v>
      </c>
      <c r="AC16" s="8"/>
      <c r="AE16" s="9">
        <v>0</v>
      </c>
      <c r="AG16" s="9">
        <v>0</v>
      </c>
      <c r="AI16" s="9">
        <v>0</v>
      </c>
      <c r="AK16" s="9">
        <v>0</v>
      </c>
      <c r="AM16" s="9">
        <v>0</v>
      </c>
      <c r="AO16" s="9">
        <v>0</v>
      </c>
      <c r="AQ16" s="9">
        <v>0</v>
      </c>
      <c r="BH16" s="2" t="str">
        <f t="shared" si="0"/>
        <v>No</v>
      </c>
    </row>
    <row r="17" spans="1:60">
      <c r="A17" s="14" t="s">
        <v>1051</v>
      </c>
      <c r="B17" s="14" t="s">
        <v>381</v>
      </c>
      <c r="C17" s="19" t="s">
        <v>23</v>
      </c>
      <c r="D17" s="232">
        <v>9154</v>
      </c>
      <c r="E17" s="233">
        <v>90154</v>
      </c>
      <c r="F17" s="19" t="s">
        <v>153</v>
      </c>
      <c r="G17" s="160" t="s">
        <v>144</v>
      </c>
      <c r="H17" s="36">
        <v>12150996</v>
      </c>
      <c r="I17" s="25">
        <v>3458</v>
      </c>
      <c r="J17" s="19" t="s">
        <v>22</v>
      </c>
      <c r="K17" s="15" t="s">
        <v>14</v>
      </c>
      <c r="L17" s="15">
        <v>196</v>
      </c>
      <c r="M17" s="16"/>
      <c r="N17" s="37">
        <v>0</v>
      </c>
      <c r="O17" s="37"/>
      <c r="P17" s="37">
        <v>0</v>
      </c>
      <c r="Q17" s="37"/>
      <c r="R17" s="37">
        <v>0</v>
      </c>
      <c r="S17" s="37"/>
      <c r="T17" s="37">
        <v>0</v>
      </c>
      <c r="U17" s="37"/>
      <c r="V17" s="37">
        <v>0</v>
      </c>
      <c r="W17" s="37"/>
      <c r="X17" s="37">
        <v>0</v>
      </c>
      <c r="Y17" s="37"/>
      <c r="Z17" s="37">
        <v>159788774</v>
      </c>
      <c r="AA17" s="37"/>
      <c r="AB17" s="25">
        <v>0</v>
      </c>
      <c r="AC17" s="8"/>
      <c r="AE17" s="9">
        <v>0</v>
      </c>
      <c r="AG17" s="9">
        <v>0</v>
      </c>
      <c r="AI17" s="9">
        <v>0</v>
      </c>
      <c r="AK17" s="9">
        <v>0</v>
      </c>
      <c r="AM17" s="9">
        <v>0</v>
      </c>
      <c r="AO17" s="9">
        <v>19388562</v>
      </c>
      <c r="AQ17" s="9">
        <v>0</v>
      </c>
      <c r="BD17" s="38">
        <v>0.12130000000000001</v>
      </c>
      <c r="BH17" s="2" t="str">
        <f t="shared" si="0"/>
        <v>No</v>
      </c>
    </row>
    <row r="18" spans="1:60">
      <c r="A18" s="14" t="s">
        <v>1051</v>
      </c>
      <c r="B18" s="14" t="s">
        <v>381</v>
      </c>
      <c r="C18" s="19" t="s">
        <v>23</v>
      </c>
      <c r="D18" s="232">
        <v>9154</v>
      </c>
      <c r="E18" s="233">
        <v>90154</v>
      </c>
      <c r="F18" s="19" t="s">
        <v>153</v>
      </c>
      <c r="G18" s="160" t="s">
        <v>144</v>
      </c>
      <c r="H18" s="36">
        <v>12150996</v>
      </c>
      <c r="I18" s="25">
        <v>3458</v>
      </c>
      <c r="J18" s="19" t="s">
        <v>17</v>
      </c>
      <c r="K18" s="15" t="s">
        <v>14</v>
      </c>
      <c r="L18" s="15">
        <v>1750</v>
      </c>
      <c r="M18" s="16"/>
      <c r="N18" s="37">
        <v>0</v>
      </c>
      <c r="O18" s="37"/>
      <c r="P18" s="37">
        <v>0</v>
      </c>
      <c r="Q18" s="37"/>
      <c r="R18" s="37">
        <v>0</v>
      </c>
      <c r="S18" s="37"/>
      <c r="T18" s="37">
        <v>35534151</v>
      </c>
      <c r="U18" s="37"/>
      <c r="V18" s="37">
        <v>0</v>
      </c>
      <c r="W18" s="37"/>
      <c r="X18" s="37">
        <v>0</v>
      </c>
      <c r="Y18" s="37"/>
      <c r="Z18" s="37">
        <v>0</v>
      </c>
      <c r="AA18" s="37"/>
      <c r="AB18" s="25">
        <v>0</v>
      </c>
      <c r="AC18" s="8"/>
      <c r="AE18" s="9">
        <v>0</v>
      </c>
      <c r="AG18" s="9">
        <v>0</v>
      </c>
      <c r="AI18" s="9">
        <v>0</v>
      </c>
      <c r="AK18" s="9">
        <v>79405407</v>
      </c>
      <c r="AM18" s="9">
        <v>0</v>
      </c>
      <c r="AO18" s="9">
        <v>0</v>
      </c>
      <c r="AQ18" s="9">
        <v>0</v>
      </c>
      <c r="BH18" s="2" t="str">
        <f t="shared" si="0"/>
        <v>No</v>
      </c>
    </row>
    <row r="19" spans="1:60">
      <c r="A19" s="14" t="s">
        <v>1051</v>
      </c>
      <c r="B19" s="14" t="s">
        <v>381</v>
      </c>
      <c r="C19" s="19" t="s">
        <v>23</v>
      </c>
      <c r="D19" s="232">
        <v>9154</v>
      </c>
      <c r="E19" s="233">
        <v>90154</v>
      </c>
      <c r="F19" s="19" t="s">
        <v>153</v>
      </c>
      <c r="G19" s="160" t="s">
        <v>144</v>
      </c>
      <c r="H19" s="36">
        <v>12150996</v>
      </c>
      <c r="I19" s="25">
        <v>3458</v>
      </c>
      <c r="J19" s="19" t="s">
        <v>17</v>
      </c>
      <c r="K19" s="15" t="s">
        <v>16</v>
      </c>
      <c r="L19" s="15">
        <v>135</v>
      </c>
      <c r="M19" s="16"/>
      <c r="N19" s="37">
        <v>727707</v>
      </c>
      <c r="O19" s="37"/>
      <c r="P19" s="37">
        <v>0</v>
      </c>
      <c r="Q19" s="37"/>
      <c r="R19" s="37">
        <v>0</v>
      </c>
      <c r="S19" s="37"/>
      <c r="T19" s="37">
        <v>1432432</v>
      </c>
      <c r="U19" s="37"/>
      <c r="V19" s="37">
        <v>0</v>
      </c>
      <c r="W19" s="37"/>
      <c r="X19" s="37">
        <v>0</v>
      </c>
      <c r="Y19" s="37"/>
      <c r="Z19" s="37">
        <v>0</v>
      </c>
      <c r="AA19" s="37"/>
      <c r="AB19" s="25">
        <v>0</v>
      </c>
      <c r="AC19" s="8"/>
      <c r="AE19" s="9">
        <v>2311623</v>
      </c>
      <c r="AG19" s="9">
        <v>0</v>
      </c>
      <c r="AI19" s="9">
        <v>0</v>
      </c>
      <c r="AK19" s="9">
        <v>5293329</v>
      </c>
      <c r="AM19" s="9">
        <v>0</v>
      </c>
      <c r="AO19" s="9">
        <v>0</v>
      </c>
      <c r="AQ19" s="9">
        <v>0</v>
      </c>
      <c r="AT19" s="38">
        <v>3.1766000000000001</v>
      </c>
      <c r="BH19" s="2" t="str">
        <f t="shared" si="0"/>
        <v>No</v>
      </c>
    </row>
    <row r="20" spans="1:60">
      <c r="A20" s="14" t="s">
        <v>1051</v>
      </c>
      <c r="B20" s="14" t="s">
        <v>381</v>
      </c>
      <c r="C20" s="19" t="s">
        <v>23</v>
      </c>
      <c r="D20" s="232">
        <v>9154</v>
      </c>
      <c r="E20" s="233">
        <v>90154</v>
      </c>
      <c r="F20" s="19" t="s">
        <v>153</v>
      </c>
      <c r="G20" s="160" t="s">
        <v>144</v>
      </c>
      <c r="H20" s="36">
        <v>12150996</v>
      </c>
      <c r="I20" s="25">
        <v>3458</v>
      </c>
      <c r="J20" s="19" t="s">
        <v>18</v>
      </c>
      <c r="K20" s="15" t="s">
        <v>16</v>
      </c>
      <c r="L20" s="15">
        <v>1278</v>
      </c>
      <c r="M20" s="16"/>
      <c r="N20" s="37">
        <v>0</v>
      </c>
      <c r="O20" s="37"/>
      <c r="P20" s="37">
        <v>1699830</v>
      </c>
      <c r="Q20" s="37"/>
      <c r="R20" s="37">
        <v>0</v>
      </c>
      <c r="S20" s="37"/>
      <c r="T20" s="37">
        <v>0</v>
      </c>
      <c r="U20" s="37"/>
      <c r="V20" s="37">
        <v>0</v>
      </c>
      <c r="W20" s="37"/>
      <c r="X20" s="37">
        <v>0</v>
      </c>
      <c r="Y20" s="37"/>
      <c r="Z20" s="37">
        <v>0</v>
      </c>
      <c r="AA20" s="37"/>
      <c r="AB20" s="25">
        <v>0</v>
      </c>
      <c r="AC20" s="8"/>
      <c r="AE20" s="9">
        <v>0</v>
      </c>
      <c r="AG20" s="9">
        <v>22482211</v>
      </c>
      <c r="AI20" s="9">
        <v>0</v>
      </c>
      <c r="AK20" s="9">
        <v>0</v>
      </c>
      <c r="AM20" s="9">
        <v>0</v>
      </c>
      <c r="AO20" s="9">
        <v>0</v>
      </c>
      <c r="AQ20" s="9">
        <v>0</v>
      </c>
      <c r="AV20" s="38">
        <v>13.2262</v>
      </c>
      <c r="BH20" s="2" t="str">
        <f t="shared" si="0"/>
        <v>No</v>
      </c>
    </row>
    <row r="21" spans="1:60">
      <c r="A21" s="14" t="s">
        <v>1052</v>
      </c>
      <c r="B21" s="14" t="s">
        <v>228</v>
      </c>
      <c r="C21" s="19" t="s">
        <v>86</v>
      </c>
      <c r="D21" s="232">
        <v>1</v>
      </c>
      <c r="E21" s="233">
        <v>1</v>
      </c>
      <c r="F21" s="19" t="s">
        <v>147</v>
      </c>
      <c r="G21" s="160" t="s">
        <v>144</v>
      </c>
      <c r="H21" s="36">
        <v>3059393</v>
      </c>
      <c r="I21" s="25">
        <v>3150</v>
      </c>
      <c r="J21" s="19" t="s">
        <v>17</v>
      </c>
      <c r="K21" s="15" t="s">
        <v>14</v>
      </c>
      <c r="L21" s="15">
        <v>986</v>
      </c>
      <c r="M21" s="16"/>
      <c r="N21" s="37">
        <v>10086511</v>
      </c>
      <c r="O21" s="37"/>
      <c r="P21" s="37">
        <v>0</v>
      </c>
      <c r="Q21" s="37"/>
      <c r="R21" s="37">
        <v>0</v>
      </c>
      <c r="S21" s="37"/>
      <c r="T21" s="37">
        <v>0</v>
      </c>
      <c r="U21" s="37"/>
      <c r="V21" s="37">
        <v>0</v>
      </c>
      <c r="W21" s="37"/>
      <c r="X21" s="37">
        <v>0</v>
      </c>
      <c r="Y21" s="37"/>
      <c r="Z21" s="37">
        <v>0</v>
      </c>
      <c r="AA21" s="37"/>
      <c r="AB21" s="25">
        <v>395528</v>
      </c>
      <c r="AC21" s="8"/>
      <c r="AE21" s="9">
        <v>42463603</v>
      </c>
      <c r="AG21" s="9">
        <v>0</v>
      </c>
      <c r="AI21" s="9">
        <v>0</v>
      </c>
      <c r="AK21" s="9">
        <v>0</v>
      </c>
      <c r="AM21" s="9">
        <v>0</v>
      </c>
      <c r="AO21" s="9">
        <v>0</v>
      </c>
      <c r="AQ21" s="9">
        <v>152729</v>
      </c>
      <c r="AT21" s="38">
        <v>4.2099000000000002</v>
      </c>
      <c r="BF21" s="38">
        <v>0.3861</v>
      </c>
      <c r="BH21" s="2" t="str">
        <f t="shared" si="0"/>
        <v>No</v>
      </c>
    </row>
    <row r="22" spans="1:60">
      <c r="A22" s="14" t="s">
        <v>1052</v>
      </c>
      <c r="B22" s="14" t="s">
        <v>228</v>
      </c>
      <c r="C22" s="19" t="s">
        <v>86</v>
      </c>
      <c r="D22" s="232">
        <v>1</v>
      </c>
      <c r="E22" s="233">
        <v>1</v>
      </c>
      <c r="F22" s="19" t="s">
        <v>147</v>
      </c>
      <c r="G22" s="160" t="s">
        <v>144</v>
      </c>
      <c r="H22" s="36">
        <v>3059393</v>
      </c>
      <c r="I22" s="25">
        <v>3150</v>
      </c>
      <c r="J22" s="19" t="s">
        <v>15</v>
      </c>
      <c r="K22" s="15" t="s">
        <v>16</v>
      </c>
      <c r="L22" s="15">
        <v>304</v>
      </c>
      <c r="M22" s="16"/>
      <c r="N22" s="37">
        <v>394253</v>
      </c>
      <c r="O22" s="37"/>
      <c r="P22" s="37">
        <v>477232</v>
      </c>
      <c r="Q22" s="37"/>
      <c r="R22" s="37">
        <v>345727</v>
      </c>
      <c r="S22" s="37"/>
      <c r="T22" s="37">
        <v>0</v>
      </c>
      <c r="U22" s="37"/>
      <c r="V22" s="37">
        <v>0</v>
      </c>
      <c r="W22" s="37"/>
      <c r="X22" s="37">
        <v>0</v>
      </c>
      <c r="Y22" s="37"/>
      <c r="Z22" s="37">
        <v>0</v>
      </c>
      <c r="AA22" s="37"/>
      <c r="AB22" s="25">
        <v>0</v>
      </c>
      <c r="AC22" s="8"/>
      <c r="AE22" s="9">
        <v>4106703</v>
      </c>
      <c r="AG22" s="9">
        <v>4159439</v>
      </c>
      <c r="AI22" s="9">
        <v>1773387</v>
      </c>
      <c r="AK22" s="9">
        <v>0</v>
      </c>
      <c r="AM22" s="9">
        <v>0</v>
      </c>
      <c r="AO22" s="9">
        <v>0</v>
      </c>
      <c r="AQ22" s="9">
        <v>0</v>
      </c>
      <c r="AT22" s="38">
        <v>10.416399999999999</v>
      </c>
      <c r="AV22" s="38">
        <v>8.7157999999999998</v>
      </c>
      <c r="AX22" s="38">
        <v>5.1294000000000004</v>
      </c>
      <c r="BH22" s="2" t="str">
        <f t="shared" si="0"/>
        <v>No</v>
      </c>
    </row>
    <row r="23" spans="1:60">
      <c r="A23" s="14" t="s">
        <v>1052</v>
      </c>
      <c r="B23" s="14" t="s">
        <v>228</v>
      </c>
      <c r="C23" s="19" t="s">
        <v>86</v>
      </c>
      <c r="D23" s="232">
        <v>1</v>
      </c>
      <c r="E23" s="233">
        <v>1</v>
      </c>
      <c r="F23" s="19" t="s">
        <v>147</v>
      </c>
      <c r="G23" s="160" t="s">
        <v>144</v>
      </c>
      <c r="H23" s="36">
        <v>3059393</v>
      </c>
      <c r="I23" s="25">
        <v>3150</v>
      </c>
      <c r="J23" s="19" t="s">
        <v>17</v>
      </c>
      <c r="K23" s="15" t="s">
        <v>16</v>
      </c>
      <c r="L23" s="15">
        <v>29</v>
      </c>
      <c r="M23" s="16"/>
      <c r="N23" s="37">
        <v>36641</v>
      </c>
      <c r="O23" s="37"/>
      <c r="P23" s="37">
        <v>117340</v>
      </c>
      <c r="Q23" s="37"/>
      <c r="R23" s="37">
        <v>0</v>
      </c>
      <c r="S23" s="37"/>
      <c r="T23" s="37">
        <v>0</v>
      </c>
      <c r="U23" s="37"/>
      <c r="V23" s="37">
        <v>0</v>
      </c>
      <c r="W23" s="37"/>
      <c r="X23" s="37">
        <v>0</v>
      </c>
      <c r="Y23" s="37"/>
      <c r="Z23" s="37">
        <v>0</v>
      </c>
      <c r="AA23" s="37"/>
      <c r="AB23" s="25">
        <v>0</v>
      </c>
      <c r="AC23" s="8"/>
      <c r="AE23" s="9">
        <v>623501</v>
      </c>
      <c r="AG23" s="9">
        <v>1082744</v>
      </c>
      <c r="AI23" s="9">
        <v>0</v>
      </c>
      <c r="AK23" s="9">
        <v>0</v>
      </c>
      <c r="AM23" s="9">
        <v>0</v>
      </c>
      <c r="AO23" s="9">
        <v>0</v>
      </c>
      <c r="AQ23" s="9">
        <v>0</v>
      </c>
      <c r="AT23" s="38">
        <v>17.016500000000001</v>
      </c>
      <c r="AV23" s="38">
        <v>9.2273999999999994</v>
      </c>
      <c r="BH23" s="2" t="str">
        <f t="shared" si="0"/>
        <v>No</v>
      </c>
    </row>
    <row r="24" spans="1:60">
      <c r="A24" s="14" t="s">
        <v>1052</v>
      </c>
      <c r="B24" s="14" t="s">
        <v>228</v>
      </c>
      <c r="C24" s="19" t="s">
        <v>86</v>
      </c>
      <c r="D24" s="232">
        <v>1</v>
      </c>
      <c r="E24" s="233">
        <v>1</v>
      </c>
      <c r="F24" s="19" t="s">
        <v>147</v>
      </c>
      <c r="G24" s="160" t="s">
        <v>144</v>
      </c>
      <c r="H24" s="36">
        <v>3059393</v>
      </c>
      <c r="I24" s="25">
        <v>3150</v>
      </c>
      <c r="J24" s="19" t="s">
        <v>26</v>
      </c>
      <c r="K24" s="15" t="s">
        <v>14</v>
      </c>
      <c r="L24" s="15">
        <v>2</v>
      </c>
      <c r="M24" s="16"/>
      <c r="N24" s="37">
        <v>23496</v>
      </c>
      <c r="O24" s="37"/>
      <c r="P24" s="37">
        <v>0</v>
      </c>
      <c r="Q24" s="37"/>
      <c r="R24" s="37">
        <v>0</v>
      </c>
      <c r="S24" s="37"/>
      <c r="T24" s="37">
        <v>0</v>
      </c>
      <c r="U24" s="37"/>
      <c r="V24" s="37">
        <v>207457</v>
      </c>
      <c r="W24" s="37"/>
      <c r="X24" s="37">
        <v>0</v>
      </c>
      <c r="Y24" s="37"/>
      <c r="Z24" s="37">
        <v>0</v>
      </c>
      <c r="AA24" s="37"/>
      <c r="AB24" s="25">
        <v>0</v>
      </c>
      <c r="AC24" s="8"/>
      <c r="AE24" s="9">
        <v>53398</v>
      </c>
      <c r="AG24" s="9">
        <v>0</v>
      </c>
      <c r="AI24" s="9">
        <v>0</v>
      </c>
      <c r="AK24" s="9">
        <v>0</v>
      </c>
      <c r="AM24" s="9">
        <v>0</v>
      </c>
      <c r="AO24" s="9">
        <v>0</v>
      </c>
      <c r="AQ24" s="9">
        <v>0</v>
      </c>
      <c r="AT24" s="38">
        <v>2.2726000000000002</v>
      </c>
      <c r="BH24" s="2" t="str">
        <f t="shared" si="0"/>
        <v>No</v>
      </c>
    </row>
    <row r="25" spans="1:60">
      <c r="A25" s="14" t="s">
        <v>1052</v>
      </c>
      <c r="B25" s="14" t="s">
        <v>228</v>
      </c>
      <c r="C25" s="19" t="s">
        <v>86</v>
      </c>
      <c r="D25" s="232">
        <v>1</v>
      </c>
      <c r="E25" s="233">
        <v>1</v>
      </c>
      <c r="F25" s="19" t="s">
        <v>147</v>
      </c>
      <c r="G25" s="160" t="s">
        <v>144</v>
      </c>
      <c r="H25" s="36">
        <v>3059393</v>
      </c>
      <c r="I25" s="25">
        <v>3150</v>
      </c>
      <c r="J25" s="19" t="s">
        <v>18</v>
      </c>
      <c r="K25" s="15" t="s">
        <v>14</v>
      </c>
      <c r="L25" s="15">
        <v>1608</v>
      </c>
      <c r="M25" s="16"/>
      <c r="N25" s="37">
        <v>0</v>
      </c>
      <c r="O25" s="37"/>
      <c r="P25" s="37">
        <v>899358</v>
      </c>
      <c r="Q25" s="37"/>
      <c r="R25" s="37">
        <v>0</v>
      </c>
      <c r="S25" s="37"/>
      <c r="T25" s="37">
        <v>0</v>
      </c>
      <c r="U25" s="37"/>
      <c r="V25" s="37">
        <v>0</v>
      </c>
      <c r="W25" s="37"/>
      <c r="X25" s="37">
        <v>0</v>
      </c>
      <c r="Y25" s="37"/>
      <c r="Z25" s="37">
        <v>0</v>
      </c>
      <c r="AA25" s="37"/>
      <c r="AB25" s="25">
        <v>0</v>
      </c>
      <c r="AC25" s="8"/>
      <c r="AE25" s="9">
        <v>0</v>
      </c>
      <c r="AG25" s="9">
        <v>15131749</v>
      </c>
      <c r="AI25" s="9">
        <v>0</v>
      </c>
      <c r="AK25" s="9">
        <v>0</v>
      </c>
      <c r="AM25" s="9">
        <v>0</v>
      </c>
      <c r="AO25" s="9">
        <v>0</v>
      </c>
      <c r="AQ25" s="9">
        <v>0</v>
      </c>
      <c r="AV25" s="38">
        <v>16.825099999999999</v>
      </c>
      <c r="BH25" s="2" t="str">
        <f t="shared" si="0"/>
        <v>No</v>
      </c>
    </row>
    <row r="26" spans="1:60">
      <c r="A26" s="14" t="s">
        <v>1052</v>
      </c>
      <c r="B26" s="14" t="s">
        <v>228</v>
      </c>
      <c r="C26" s="19" t="s">
        <v>86</v>
      </c>
      <c r="D26" s="232">
        <v>1</v>
      </c>
      <c r="E26" s="233">
        <v>1</v>
      </c>
      <c r="F26" s="19" t="s">
        <v>147</v>
      </c>
      <c r="G26" s="160" t="s">
        <v>144</v>
      </c>
      <c r="H26" s="36">
        <v>3059393</v>
      </c>
      <c r="I26" s="25">
        <v>3150</v>
      </c>
      <c r="J26" s="19" t="s">
        <v>32</v>
      </c>
      <c r="K26" s="15" t="s">
        <v>14</v>
      </c>
      <c r="L26" s="15">
        <v>140</v>
      </c>
      <c r="M26" s="16"/>
      <c r="N26" s="37">
        <v>0</v>
      </c>
      <c r="O26" s="37"/>
      <c r="P26" s="37">
        <v>0</v>
      </c>
      <c r="Q26" s="37"/>
      <c r="R26" s="37">
        <v>0</v>
      </c>
      <c r="S26" s="37"/>
      <c r="T26" s="37">
        <v>0</v>
      </c>
      <c r="U26" s="37"/>
      <c r="V26" s="37">
        <v>0</v>
      </c>
      <c r="W26" s="37"/>
      <c r="X26" s="37">
        <v>0</v>
      </c>
      <c r="Y26" s="37"/>
      <c r="Z26" s="37">
        <v>20181683</v>
      </c>
      <c r="AA26" s="37"/>
      <c r="AB26" s="25">
        <v>0</v>
      </c>
      <c r="AC26" s="8"/>
      <c r="AE26" s="9">
        <v>0</v>
      </c>
      <c r="AG26" s="9">
        <v>0</v>
      </c>
      <c r="AI26" s="9">
        <v>0</v>
      </c>
      <c r="AK26" s="9">
        <v>0</v>
      </c>
      <c r="AM26" s="9">
        <v>0</v>
      </c>
      <c r="AO26" s="9">
        <v>3271603</v>
      </c>
      <c r="AQ26" s="9">
        <v>0</v>
      </c>
      <c r="BD26" s="38">
        <v>0.16209999999999999</v>
      </c>
      <c r="BH26" s="2" t="str">
        <f t="shared" si="0"/>
        <v>No</v>
      </c>
    </row>
    <row r="27" spans="1:60">
      <c r="A27" s="14" t="s">
        <v>1052</v>
      </c>
      <c r="B27" s="14" t="s">
        <v>228</v>
      </c>
      <c r="C27" s="19" t="s">
        <v>86</v>
      </c>
      <c r="D27" s="232">
        <v>1</v>
      </c>
      <c r="E27" s="233">
        <v>1</v>
      </c>
      <c r="F27" s="19" t="s">
        <v>147</v>
      </c>
      <c r="G27" s="160" t="s">
        <v>144</v>
      </c>
      <c r="H27" s="36">
        <v>3059393</v>
      </c>
      <c r="I27" s="25">
        <v>3150</v>
      </c>
      <c r="J27" s="19" t="s">
        <v>20</v>
      </c>
      <c r="K27" s="15" t="s">
        <v>14</v>
      </c>
      <c r="L27" s="15">
        <v>10</v>
      </c>
      <c r="M27" s="16"/>
      <c r="N27" s="37">
        <v>0</v>
      </c>
      <c r="O27" s="37"/>
      <c r="P27" s="37">
        <v>0</v>
      </c>
      <c r="Q27" s="37"/>
      <c r="R27" s="37">
        <v>0</v>
      </c>
      <c r="S27" s="37"/>
      <c r="T27" s="37">
        <v>0</v>
      </c>
      <c r="U27" s="37"/>
      <c r="V27" s="37">
        <v>0</v>
      </c>
      <c r="W27" s="37"/>
      <c r="X27" s="37">
        <v>0</v>
      </c>
      <c r="Y27" s="37"/>
      <c r="Z27" s="37">
        <v>2449153</v>
      </c>
      <c r="AA27" s="37"/>
      <c r="AB27" s="25">
        <v>0</v>
      </c>
      <c r="AC27" s="8"/>
      <c r="AE27" s="9">
        <v>0</v>
      </c>
      <c r="AG27" s="9">
        <v>0</v>
      </c>
      <c r="AI27" s="9">
        <v>0</v>
      </c>
      <c r="AK27" s="9">
        <v>0</v>
      </c>
      <c r="AM27" s="9">
        <v>0</v>
      </c>
      <c r="AO27" s="9">
        <v>211570</v>
      </c>
      <c r="AQ27" s="9">
        <v>0</v>
      </c>
      <c r="BD27" s="38">
        <v>8.6400000000000005E-2</v>
      </c>
      <c r="BH27" s="2" t="str">
        <f t="shared" si="0"/>
        <v>No</v>
      </c>
    </row>
    <row r="28" spans="1:60">
      <c r="A28" s="14" t="s">
        <v>732</v>
      </c>
      <c r="B28" s="14" t="s">
        <v>213</v>
      </c>
      <c r="C28" s="19" t="s">
        <v>126</v>
      </c>
      <c r="D28" s="232">
        <v>3030</v>
      </c>
      <c r="E28" s="233">
        <v>30030</v>
      </c>
      <c r="F28" s="19" t="s">
        <v>153</v>
      </c>
      <c r="G28" s="160" t="s">
        <v>144</v>
      </c>
      <c r="H28" s="36">
        <v>4586770</v>
      </c>
      <c r="I28" s="25">
        <v>3139</v>
      </c>
      <c r="J28" s="19" t="s">
        <v>27</v>
      </c>
      <c r="K28" s="15" t="s">
        <v>14</v>
      </c>
      <c r="L28" s="15">
        <v>888</v>
      </c>
      <c r="M28" s="16"/>
      <c r="N28" s="37">
        <v>0</v>
      </c>
      <c r="O28" s="37"/>
      <c r="P28" s="37">
        <v>0</v>
      </c>
      <c r="Q28" s="37"/>
      <c r="R28" s="37">
        <v>0</v>
      </c>
      <c r="S28" s="37"/>
      <c r="T28" s="37">
        <v>0</v>
      </c>
      <c r="U28" s="37"/>
      <c r="V28" s="37">
        <v>0</v>
      </c>
      <c r="W28" s="37"/>
      <c r="X28" s="37">
        <v>0</v>
      </c>
      <c r="Y28" s="37"/>
      <c r="Z28" s="37">
        <v>551792896</v>
      </c>
      <c r="AA28" s="37"/>
      <c r="AB28" s="25">
        <v>0</v>
      </c>
      <c r="AC28" s="8"/>
      <c r="AE28" s="9">
        <v>0</v>
      </c>
      <c r="AG28" s="9">
        <v>0</v>
      </c>
      <c r="AI28" s="9">
        <v>0</v>
      </c>
      <c r="AK28" s="9">
        <v>0</v>
      </c>
      <c r="AM28" s="9">
        <v>0</v>
      </c>
      <c r="AO28" s="9">
        <v>83172248</v>
      </c>
      <c r="AQ28" s="9">
        <v>0</v>
      </c>
      <c r="BD28" s="38">
        <v>0.1507</v>
      </c>
      <c r="BH28" s="2" t="str">
        <f t="shared" si="0"/>
        <v>No</v>
      </c>
    </row>
    <row r="29" spans="1:60">
      <c r="A29" s="14" t="s">
        <v>732</v>
      </c>
      <c r="B29" s="14" t="s">
        <v>213</v>
      </c>
      <c r="C29" s="19" t="s">
        <v>126</v>
      </c>
      <c r="D29" s="232">
        <v>3030</v>
      </c>
      <c r="E29" s="233">
        <v>30030</v>
      </c>
      <c r="F29" s="19" t="s">
        <v>153</v>
      </c>
      <c r="G29" s="160" t="s">
        <v>144</v>
      </c>
      <c r="H29" s="36">
        <v>4586770</v>
      </c>
      <c r="I29" s="25">
        <v>3139</v>
      </c>
      <c r="J29" s="19" t="s">
        <v>15</v>
      </c>
      <c r="K29" s="15" t="s">
        <v>16</v>
      </c>
      <c r="L29" s="15">
        <v>729</v>
      </c>
      <c r="M29" s="16"/>
      <c r="N29" s="37">
        <v>0</v>
      </c>
      <c r="O29" s="37"/>
      <c r="P29" s="37">
        <v>2998571</v>
      </c>
      <c r="Q29" s="37"/>
      <c r="R29" s="37">
        <v>0</v>
      </c>
      <c r="S29" s="37"/>
      <c r="T29" s="37">
        <v>0</v>
      </c>
      <c r="U29" s="37"/>
      <c r="V29" s="37">
        <v>0</v>
      </c>
      <c r="W29" s="37"/>
      <c r="X29" s="37">
        <v>0</v>
      </c>
      <c r="Y29" s="37"/>
      <c r="Z29" s="37">
        <v>0</v>
      </c>
      <c r="AA29" s="37"/>
      <c r="AB29" s="25">
        <v>0</v>
      </c>
      <c r="AC29" s="8"/>
      <c r="AE29" s="9">
        <v>0</v>
      </c>
      <c r="AG29" s="9">
        <v>26960866</v>
      </c>
      <c r="AI29" s="9">
        <v>0</v>
      </c>
      <c r="AK29" s="9">
        <v>0</v>
      </c>
      <c r="AM29" s="9">
        <v>0</v>
      </c>
      <c r="AO29" s="9">
        <v>0</v>
      </c>
      <c r="AQ29" s="9">
        <v>0</v>
      </c>
      <c r="AV29" s="38">
        <v>8.9911999999999992</v>
      </c>
      <c r="BH29" s="2" t="str">
        <f t="shared" si="0"/>
        <v>No</v>
      </c>
    </row>
    <row r="30" spans="1:60">
      <c r="A30" s="14" t="s">
        <v>732</v>
      </c>
      <c r="B30" s="14" t="s">
        <v>213</v>
      </c>
      <c r="C30" s="19" t="s">
        <v>126</v>
      </c>
      <c r="D30" s="232">
        <v>3030</v>
      </c>
      <c r="E30" s="233">
        <v>30030</v>
      </c>
      <c r="F30" s="19" t="s">
        <v>153</v>
      </c>
      <c r="G30" s="160" t="s">
        <v>144</v>
      </c>
      <c r="H30" s="36">
        <v>4586770</v>
      </c>
      <c r="I30" s="25">
        <v>3139</v>
      </c>
      <c r="J30" s="19" t="s">
        <v>17</v>
      </c>
      <c r="K30" s="15" t="s">
        <v>14</v>
      </c>
      <c r="L30" s="15">
        <v>1278</v>
      </c>
      <c r="M30" s="16"/>
      <c r="N30" s="37">
        <v>8168156</v>
      </c>
      <c r="O30" s="37"/>
      <c r="P30" s="37">
        <v>0</v>
      </c>
      <c r="Q30" s="37"/>
      <c r="R30" s="37">
        <v>0</v>
      </c>
      <c r="S30" s="37"/>
      <c r="T30" s="37">
        <v>4144729</v>
      </c>
      <c r="U30" s="37"/>
      <c r="V30" s="37">
        <v>0</v>
      </c>
      <c r="W30" s="37"/>
      <c r="X30" s="37">
        <v>0</v>
      </c>
      <c r="Y30" s="37"/>
      <c r="Z30" s="37">
        <v>0</v>
      </c>
      <c r="AA30" s="37"/>
      <c r="AB30" s="25">
        <v>30398</v>
      </c>
      <c r="AC30" s="8"/>
      <c r="AE30" s="9">
        <v>34056975</v>
      </c>
      <c r="AG30" s="9">
        <v>0</v>
      </c>
      <c r="AI30" s="9">
        <v>0</v>
      </c>
      <c r="AK30" s="9">
        <v>14374701</v>
      </c>
      <c r="AM30" s="9">
        <v>0</v>
      </c>
      <c r="AO30" s="9">
        <v>0</v>
      </c>
      <c r="AQ30" s="9">
        <v>11737</v>
      </c>
      <c r="AT30" s="38">
        <v>4.1695000000000002</v>
      </c>
      <c r="BF30" s="38">
        <v>0.3861</v>
      </c>
      <c r="BH30" s="2" t="str">
        <f t="shared" si="0"/>
        <v>No</v>
      </c>
    </row>
    <row r="31" spans="1:60">
      <c r="A31" s="14" t="s">
        <v>345</v>
      </c>
      <c r="B31" s="14" t="s">
        <v>346</v>
      </c>
      <c r="C31" s="19" t="s">
        <v>43</v>
      </c>
      <c r="D31" s="232">
        <v>5066</v>
      </c>
      <c r="E31" s="233">
        <v>50066</v>
      </c>
      <c r="F31" s="19" t="s">
        <v>153</v>
      </c>
      <c r="G31" s="160" t="s">
        <v>144</v>
      </c>
      <c r="H31" s="36">
        <v>8608208</v>
      </c>
      <c r="I31" s="25">
        <v>2711</v>
      </c>
      <c r="J31" s="19" t="s">
        <v>17</v>
      </c>
      <c r="K31" s="15" t="s">
        <v>14</v>
      </c>
      <c r="L31" s="15">
        <v>1569</v>
      </c>
      <c r="M31" s="16"/>
      <c r="N31" s="37">
        <v>16734411</v>
      </c>
      <c r="O31" s="37"/>
      <c r="P31" s="37">
        <v>0</v>
      </c>
      <c r="Q31" s="37"/>
      <c r="R31" s="37">
        <v>0</v>
      </c>
      <c r="S31" s="37"/>
      <c r="T31" s="37">
        <v>0</v>
      </c>
      <c r="U31" s="37"/>
      <c r="V31" s="37">
        <v>0</v>
      </c>
      <c r="W31" s="37"/>
      <c r="X31" s="37">
        <v>0</v>
      </c>
      <c r="Y31" s="37"/>
      <c r="Z31" s="37">
        <v>0</v>
      </c>
      <c r="AA31" s="37"/>
      <c r="AB31" s="25">
        <v>17306</v>
      </c>
      <c r="AC31" s="8"/>
      <c r="AE31" s="9">
        <v>57810640</v>
      </c>
      <c r="AG31" s="9">
        <v>0</v>
      </c>
      <c r="AI31" s="9">
        <v>0</v>
      </c>
      <c r="AK31" s="9">
        <v>0</v>
      </c>
      <c r="AM31" s="9">
        <v>0</v>
      </c>
      <c r="AO31" s="9">
        <v>0</v>
      </c>
      <c r="AQ31" s="9">
        <v>0</v>
      </c>
      <c r="AT31" s="38">
        <v>3.4546000000000001</v>
      </c>
      <c r="BF31" s="38">
        <v>0</v>
      </c>
      <c r="BH31" s="2" t="str">
        <f t="shared" si="0"/>
        <v>No</v>
      </c>
    </row>
    <row r="32" spans="1:60">
      <c r="A32" s="14" t="s">
        <v>345</v>
      </c>
      <c r="B32" s="14" t="s">
        <v>346</v>
      </c>
      <c r="C32" s="19" t="s">
        <v>43</v>
      </c>
      <c r="D32" s="232">
        <v>5066</v>
      </c>
      <c r="E32" s="233">
        <v>50066</v>
      </c>
      <c r="F32" s="19" t="s">
        <v>153</v>
      </c>
      <c r="G32" s="160" t="s">
        <v>144</v>
      </c>
      <c r="H32" s="36">
        <v>8608208</v>
      </c>
      <c r="I32" s="25">
        <v>2711</v>
      </c>
      <c r="J32" s="19" t="s">
        <v>27</v>
      </c>
      <c r="K32" s="15" t="s">
        <v>14</v>
      </c>
      <c r="L32" s="15">
        <v>1142</v>
      </c>
      <c r="M32" s="16"/>
      <c r="N32" s="37">
        <v>0</v>
      </c>
      <c r="O32" s="37"/>
      <c r="P32" s="37">
        <v>0</v>
      </c>
      <c r="Q32" s="37"/>
      <c r="R32" s="37">
        <v>0</v>
      </c>
      <c r="S32" s="37"/>
      <c r="T32" s="37">
        <v>0</v>
      </c>
      <c r="U32" s="37"/>
      <c r="V32" s="37">
        <v>0</v>
      </c>
      <c r="W32" s="37"/>
      <c r="X32" s="37">
        <v>0</v>
      </c>
      <c r="Y32" s="37"/>
      <c r="Z32" s="37">
        <v>459662301</v>
      </c>
      <c r="AA32" s="37"/>
      <c r="AB32" s="25">
        <v>0</v>
      </c>
      <c r="AC32" s="8"/>
      <c r="AE32" s="9">
        <v>0</v>
      </c>
      <c r="AG32" s="9">
        <v>0</v>
      </c>
      <c r="AI32" s="9">
        <v>0</v>
      </c>
      <c r="AK32" s="9">
        <v>0</v>
      </c>
      <c r="AM32" s="9">
        <v>0</v>
      </c>
      <c r="AO32" s="9">
        <v>77032019</v>
      </c>
      <c r="AQ32" s="9">
        <v>0</v>
      </c>
      <c r="BD32" s="38">
        <v>0.1676</v>
      </c>
      <c r="BH32" s="2" t="str">
        <f t="shared" si="0"/>
        <v>No</v>
      </c>
    </row>
    <row r="33" spans="1:60">
      <c r="A33" s="14" t="s">
        <v>1053</v>
      </c>
      <c r="B33" s="14" t="s">
        <v>554</v>
      </c>
      <c r="C33" s="19" t="s">
        <v>81</v>
      </c>
      <c r="D33" s="232">
        <v>6008</v>
      </c>
      <c r="E33" s="233">
        <v>60008</v>
      </c>
      <c r="F33" s="19" t="s">
        <v>153</v>
      </c>
      <c r="G33" s="160" t="s">
        <v>144</v>
      </c>
      <c r="H33" s="36">
        <v>4944332</v>
      </c>
      <c r="I33" s="25">
        <v>2659</v>
      </c>
      <c r="J33" s="19" t="s">
        <v>25</v>
      </c>
      <c r="K33" s="15" t="s">
        <v>16</v>
      </c>
      <c r="L33" s="15">
        <v>64</v>
      </c>
      <c r="M33" s="16"/>
      <c r="N33" s="37">
        <v>581574</v>
      </c>
      <c r="O33" s="37"/>
      <c r="P33" s="37">
        <v>0</v>
      </c>
      <c r="Q33" s="37"/>
      <c r="R33" s="37">
        <v>0</v>
      </c>
      <c r="S33" s="37"/>
      <c r="T33" s="37">
        <v>0</v>
      </c>
      <c r="U33" s="37"/>
      <c r="V33" s="37">
        <v>0</v>
      </c>
      <c r="W33" s="37"/>
      <c r="X33" s="37">
        <v>0</v>
      </c>
      <c r="Y33" s="37"/>
      <c r="Z33" s="37">
        <v>0</v>
      </c>
      <c r="AA33" s="37"/>
      <c r="AB33" s="25">
        <v>0</v>
      </c>
      <c r="AC33" s="8"/>
      <c r="AE33" s="9">
        <v>2516240</v>
      </c>
      <c r="AG33" s="9">
        <v>0</v>
      </c>
      <c r="AI33" s="9">
        <v>0</v>
      </c>
      <c r="AK33" s="9">
        <v>0</v>
      </c>
      <c r="AM33" s="9">
        <v>0</v>
      </c>
      <c r="AO33" s="9">
        <v>0</v>
      </c>
      <c r="AQ33" s="9">
        <v>0</v>
      </c>
      <c r="AT33" s="38">
        <v>4.3266</v>
      </c>
      <c r="BH33" s="2" t="str">
        <f t="shared" si="0"/>
        <v>No</v>
      </c>
    </row>
    <row r="34" spans="1:60">
      <c r="A34" s="14" t="s">
        <v>1053</v>
      </c>
      <c r="B34" s="14" t="s">
        <v>554</v>
      </c>
      <c r="C34" s="19" t="s">
        <v>81</v>
      </c>
      <c r="D34" s="232">
        <v>6008</v>
      </c>
      <c r="E34" s="233">
        <v>60008</v>
      </c>
      <c r="F34" s="19" t="s">
        <v>153</v>
      </c>
      <c r="G34" s="160" t="s">
        <v>144</v>
      </c>
      <c r="H34" s="36">
        <v>4944332</v>
      </c>
      <c r="I34" s="25">
        <v>2659</v>
      </c>
      <c r="J34" s="19" t="s">
        <v>17</v>
      </c>
      <c r="K34" s="15" t="s">
        <v>14</v>
      </c>
      <c r="L34" s="15">
        <v>598</v>
      </c>
      <c r="M34" s="16"/>
      <c r="N34" s="37">
        <v>7005772</v>
      </c>
      <c r="O34" s="37"/>
      <c r="P34" s="37">
        <v>190064</v>
      </c>
      <c r="Q34" s="37"/>
      <c r="R34" s="37">
        <v>0</v>
      </c>
      <c r="S34" s="37"/>
      <c r="T34" s="37">
        <v>1174659</v>
      </c>
      <c r="U34" s="37"/>
      <c r="V34" s="37">
        <v>0</v>
      </c>
      <c r="W34" s="37"/>
      <c r="X34" s="37">
        <v>0</v>
      </c>
      <c r="Y34" s="37"/>
      <c r="Z34" s="37">
        <v>0</v>
      </c>
      <c r="AA34" s="37"/>
      <c r="AB34" s="25">
        <v>0</v>
      </c>
      <c r="AC34" s="8"/>
      <c r="AE34" s="9">
        <v>28750264</v>
      </c>
      <c r="AG34" s="9">
        <v>1029881</v>
      </c>
      <c r="AI34" s="9">
        <v>0</v>
      </c>
      <c r="AK34" s="9">
        <v>3469887</v>
      </c>
      <c r="AM34" s="9">
        <v>0</v>
      </c>
      <c r="AO34" s="9">
        <v>0</v>
      </c>
      <c r="AQ34" s="9">
        <v>0</v>
      </c>
      <c r="AT34" s="38">
        <v>4.1037999999999997</v>
      </c>
      <c r="AV34" s="38">
        <v>5.4185999999999996</v>
      </c>
      <c r="BH34" s="2" t="str">
        <f t="shared" si="0"/>
        <v>No</v>
      </c>
    </row>
    <row r="35" spans="1:60">
      <c r="A35" s="14" t="s">
        <v>1053</v>
      </c>
      <c r="B35" s="14" t="s">
        <v>554</v>
      </c>
      <c r="C35" s="19" t="s">
        <v>81</v>
      </c>
      <c r="D35" s="232">
        <v>6008</v>
      </c>
      <c r="E35" s="233">
        <v>60008</v>
      </c>
      <c r="F35" s="19" t="s">
        <v>153</v>
      </c>
      <c r="G35" s="160" t="s">
        <v>144</v>
      </c>
      <c r="H35" s="36">
        <v>4944332</v>
      </c>
      <c r="I35" s="25">
        <v>2659</v>
      </c>
      <c r="J35" s="19" t="s">
        <v>18</v>
      </c>
      <c r="K35" s="15" t="s">
        <v>16</v>
      </c>
      <c r="L35" s="15">
        <v>570</v>
      </c>
      <c r="M35" s="16"/>
      <c r="N35" s="37">
        <v>0</v>
      </c>
      <c r="O35" s="37"/>
      <c r="P35" s="37">
        <v>245638</v>
      </c>
      <c r="Q35" s="37"/>
      <c r="R35" s="37">
        <v>0</v>
      </c>
      <c r="S35" s="37"/>
      <c r="T35" s="37">
        <v>0</v>
      </c>
      <c r="U35" s="37"/>
      <c r="V35" s="37">
        <v>0</v>
      </c>
      <c r="W35" s="37"/>
      <c r="X35" s="37">
        <v>0</v>
      </c>
      <c r="Y35" s="37"/>
      <c r="Z35" s="37">
        <v>0</v>
      </c>
      <c r="AA35" s="37"/>
      <c r="AB35" s="25">
        <v>0</v>
      </c>
      <c r="AC35" s="8"/>
      <c r="AE35" s="9">
        <v>0</v>
      </c>
      <c r="AG35" s="9">
        <v>7944724</v>
      </c>
      <c r="AI35" s="9">
        <v>0</v>
      </c>
      <c r="AK35" s="9">
        <v>0</v>
      </c>
      <c r="AM35" s="9">
        <v>0</v>
      </c>
      <c r="AO35" s="9">
        <v>0</v>
      </c>
      <c r="AQ35" s="9">
        <v>0</v>
      </c>
      <c r="AV35" s="38">
        <v>32.343200000000003</v>
      </c>
      <c r="BH35" s="2" t="str">
        <f t="shared" si="0"/>
        <v>No</v>
      </c>
    </row>
    <row r="36" spans="1:60">
      <c r="A36" s="14" t="s">
        <v>1053</v>
      </c>
      <c r="B36" s="14" t="s">
        <v>554</v>
      </c>
      <c r="C36" s="19" t="s">
        <v>81</v>
      </c>
      <c r="D36" s="232">
        <v>6008</v>
      </c>
      <c r="E36" s="233">
        <v>60008</v>
      </c>
      <c r="F36" s="19" t="s">
        <v>153</v>
      </c>
      <c r="G36" s="160" t="s">
        <v>144</v>
      </c>
      <c r="H36" s="36">
        <v>4944332</v>
      </c>
      <c r="I36" s="25">
        <v>2659</v>
      </c>
      <c r="J36" s="19" t="s">
        <v>18</v>
      </c>
      <c r="K36" s="15" t="s">
        <v>14</v>
      </c>
      <c r="L36" s="15">
        <v>562</v>
      </c>
      <c r="M36" s="16"/>
      <c r="N36" s="37">
        <v>0</v>
      </c>
      <c r="O36" s="37"/>
      <c r="P36" s="37">
        <v>332266</v>
      </c>
      <c r="Q36" s="37"/>
      <c r="R36" s="37">
        <v>0</v>
      </c>
      <c r="S36" s="37"/>
      <c r="T36" s="37">
        <v>0</v>
      </c>
      <c r="U36" s="37"/>
      <c r="V36" s="37">
        <v>0</v>
      </c>
      <c r="W36" s="37"/>
      <c r="X36" s="37">
        <v>0</v>
      </c>
      <c r="Y36" s="37"/>
      <c r="Z36" s="37">
        <v>0</v>
      </c>
      <c r="AA36" s="37"/>
      <c r="AB36" s="25">
        <v>0</v>
      </c>
      <c r="AC36" s="8"/>
      <c r="AE36" s="9">
        <v>0</v>
      </c>
      <c r="AG36" s="9">
        <v>12138</v>
      </c>
      <c r="AI36" s="9">
        <v>0</v>
      </c>
      <c r="AK36" s="9">
        <v>0</v>
      </c>
      <c r="AM36" s="9">
        <v>0</v>
      </c>
      <c r="AO36" s="9">
        <v>0</v>
      </c>
      <c r="AQ36" s="9">
        <v>0</v>
      </c>
      <c r="AV36" s="38">
        <v>3.6499999999999998E-2</v>
      </c>
      <c r="BH36" s="2" t="str">
        <f t="shared" si="0"/>
        <v>No</v>
      </c>
    </row>
    <row r="37" spans="1:60">
      <c r="A37" s="14" t="s">
        <v>1053</v>
      </c>
      <c r="B37" s="14" t="s">
        <v>554</v>
      </c>
      <c r="C37" s="19" t="s">
        <v>81</v>
      </c>
      <c r="D37" s="232">
        <v>6008</v>
      </c>
      <c r="E37" s="233">
        <v>60008</v>
      </c>
      <c r="F37" s="19" t="s">
        <v>153</v>
      </c>
      <c r="G37" s="160" t="s">
        <v>144</v>
      </c>
      <c r="H37" s="36">
        <v>4944332</v>
      </c>
      <c r="I37" s="25">
        <v>2659</v>
      </c>
      <c r="J37" s="19" t="s">
        <v>22</v>
      </c>
      <c r="K37" s="15" t="s">
        <v>14</v>
      </c>
      <c r="L37" s="15">
        <v>54</v>
      </c>
      <c r="M37" s="16"/>
      <c r="N37" s="37">
        <v>0</v>
      </c>
      <c r="O37" s="37"/>
      <c r="P37" s="37">
        <v>0</v>
      </c>
      <c r="Q37" s="37"/>
      <c r="R37" s="37">
        <v>0</v>
      </c>
      <c r="S37" s="37"/>
      <c r="T37" s="37">
        <v>0</v>
      </c>
      <c r="U37" s="37"/>
      <c r="V37" s="37">
        <v>0</v>
      </c>
      <c r="W37" s="37"/>
      <c r="X37" s="37">
        <v>0</v>
      </c>
      <c r="Y37" s="37"/>
      <c r="Z37" s="37">
        <v>22758957</v>
      </c>
      <c r="AA37" s="37"/>
      <c r="AB37" s="25">
        <v>0</v>
      </c>
      <c r="AC37" s="8"/>
      <c r="AE37" s="9">
        <v>0</v>
      </c>
      <c r="AG37" s="9">
        <v>0</v>
      </c>
      <c r="AI37" s="9">
        <v>0</v>
      </c>
      <c r="AK37" s="9">
        <v>0</v>
      </c>
      <c r="AM37" s="9">
        <v>0</v>
      </c>
      <c r="AO37" s="9">
        <v>3617311</v>
      </c>
      <c r="AQ37" s="9">
        <v>0</v>
      </c>
      <c r="BD37" s="38">
        <v>0.15890000000000001</v>
      </c>
      <c r="BH37" s="2" t="str">
        <f t="shared" si="0"/>
        <v>No</v>
      </c>
    </row>
    <row r="38" spans="1:60">
      <c r="A38" s="14" t="s">
        <v>1053</v>
      </c>
      <c r="B38" s="14" t="s">
        <v>554</v>
      </c>
      <c r="C38" s="19" t="s">
        <v>81</v>
      </c>
      <c r="D38" s="232">
        <v>6008</v>
      </c>
      <c r="E38" s="233">
        <v>60008</v>
      </c>
      <c r="F38" s="19" t="s">
        <v>153</v>
      </c>
      <c r="G38" s="160" t="s">
        <v>144</v>
      </c>
      <c r="H38" s="36">
        <v>4944332</v>
      </c>
      <c r="I38" s="25">
        <v>2659</v>
      </c>
      <c r="J38" s="19" t="s">
        <v>15</v>
      </c>
      <c r="K38" s="15" t="s">
        <v>16</v>
      </c>
      <c r="L38" s="15">
        <v>327</v>
      </c>
      <c r="M38" s="16"/>
      <c r="N38" s="37">
        <v>0</v>
      </c>
      <c r="O38" s="37"/>
      <c r="P38" s="37">
        <v>2205413</v>
      </c>
      <c r="Q38" s="37"/>
      <c r="R38" s="37">
        <v>0</v>
      </c>
      <c r="S38" s="37"/>
      <c r="T38" s="37">
        <v>0</v>
      </c>
      <c r="U38" s="37"/>
      <c r="V38" s="37">
        <v>0</v>
      </c>
      <c r="W38" s="37"/>
      <c r="X38" s="37">
        <v>0</v>
      </c>
      <c r="Y38" s="37"/>
      <c r="Z38" s="37">
        <v>0</v>
      </c>
      <c r="AA38" s="37"/>
      <c r="AB38" s="25">
        <v>0</v>
      </c>
      <c r="AC38" s="8"/>
      <c r="AE38" s="9">
        <v>0</v>
      </c>
      <c r="AG38" s="9">
        <v>8300601</v>
      </c>
      <c r="AI38" s="9">
        <v>0</v>
      </c>
      <c r="AK38" s="9">
        <v>0</v>
      </c>
      <c r="AM38" s="9">
        <v>0</v>
      </c>
      <c r="AO38" s="9">
        <v>0</v>
      </c>
      <c r="AQ38" s="9">
        <v>0</v>
      </c>
      <c r="AV38" s="38">
        <v>3.7637</v>
      </c>
      <c r="BH38" s="2" t="str">
        <f t="shared" si="0"/>
        <v>No</v>
      </c>
    </row>
    <row r="39" spans="1:60">
      <c r="A39" s="14" t="s">
        <v>1053</v>
      </c>
      <c r="B39" s="14" t="s">
        <v>554</v>
      </c>
      <c r="C39" s="19" t="s">
        <v>81</v>
      </c>
      <c r="D39" s="232">
        <v>6008</v>
      </c>
      <c r="E39" s="233">
        <v>60008</v>
      </c>
      <c r="F39" s="19" t="s">
        <v>153</v>
      </c>
      <c r="G39" s="160" t="s">
        <v>144</v>
      </c>
      <c r="H39" s="36">
        <v>4944332</v>
      </c>
      <c r="I39" s="25">
        <v>2659</v>
      </c>
      <c r="J39" s="19" t="s">
        <v>25</v>
      </c>
      <c r="K39" s="15" t="s">
        <v>14</v>
      </c>
      <c r="L39" s="15">
        <v>248</v>
      </c>
      <c r="M39" s="16"/>
      <c r="N39" s="37">
        <v>2085706</v>
      </c>
      <c r="O39" s="37"/>
      <c r="P39" s="37">
        <v>0</v>
      </c>
      <c r="Q39" s="37"/>
      <c r="R39" s="37">
        <v>0</v>
      </c>
      <c r="S39" s="37"/>
      <c r="T39" s="37">
        <v>0</v>
      </c>
      <c r="U39" s="37"/>
      <c r="V39" s="37">
        <v>0</v>
      </c>
      <c r="W39" s="37"/>
      <c r="X39" s="37">
        <v>0</v>
      </c>
      <c r="Y39" s="37"/>
      <c r="Z39" s="37">
        <v>0</v>
      </c>
      <c r="AA39" s="37"/>
      <c r="AB39" s="25">
        <v>0</v>
      </c>
      <c r="AC39" s="8"/>
      <c r="AE39" s="9">
        <v>2466001</v>
      </c>
      <c r="AG39" s="9">
        <v>0</v>
      </c>
      <c r="AI39" s="9">
        <v>0</v>
      </c>
      <c r="AK39" s="9">
        <v>0</v>
      </c>
      <c r="AM39" s="9">
        <v>0</v>
      </c>
      <c r="AO39" s="9">
        <v>0</v>
      </c>
      <c r="AQ39" s="9">
        <v>0</v>
      </c>
      <c r="AT39" s="38">
        <v>1.1822999999999999</v>
      </c>
      <c r="BH39" s="2" t="str">
        <f t="shared" si="0"/>
        <v>No</v>
      </c>
    </row>
    <row r="40" spans="1:60">
      <c r="A40" s="14" t="s">
        <v>1053</v>
      </c>
      <c r="B40" s="14" t="s">
        <v>554</v>
      </c>
      <c r="C40" s="19" t="s">
        <v>81</v>
      </c>
      <c r="D40" s="232">
        <v>6008</v>
      </c>
      <c r="E40" s="233">
        <v>60008</v>
      </c>
      <c r="F40" s="19" t="s">
        <v>153</v>
      </c>
      <c r="G40" s="160" t="s">
        <v>144</v>
      </c>
      <c r="H40" s="36">
        <v>4944332</v>
      </c>
      <c r="I40" s="25">
        <v>2659</v>
      </c>
      <c r="J40" s="19" t="s">
        <v>17</v>
      </c>
      <c r="K40" s="15" t="s">
        <v>16</v>
      </c>
      <c r="L40" s="15">
        <v>101</v>
      </c>
      <c r="M40" s="16"/>
      <c r="N40" s="37">
        <v>1317854</v>
      </c>
      <c r="O40" s="37"/>
      <c r="P40" s="37">
        <v>0</v>
      </c>
      <c r="Q40" s="37"/>
      <c r="R40" s="37">
        <v>0</v>
      </c>
      <c r="S40" s="37"/>
      <c r="T40" s="37">
        <v>0</v>
      </c>
      <c r="U40" s="37"/>
      <c r="V40" s="37">
        <v>0</v>
      </c>
      <c r="W40" s="37"/>
      <c r="X40" s="37">
        <v>0</v>
      </c>
      <c r="Y40" s="37"/>
      <c r="Z40" s="37">
        <v>0</v>
      </c>
      <c r="AA40" s="37"/>
      <c r="AB40" s="25">
        <v>0</v>
      </c>
      <c r="AC40" s="8"/>
      <c r="AE40" s="9">
        <v>6100263</v>
      </c>
      <c r="AG40" s="9">
        <v>0</v>
      </c>
      <c r="AI40" s="9">
        <v>0</v>
      </c>
      <c r="AK40" s="9">
        <v>0</v>
      </c>
      <c r="AM40" s="9">
        <v>0</v>
      </c>
      <c r="AO40" s="9">
        <v>0</v>
      </c>
      <c r="AQ40" s="9">
        <v>0</v>
      </c>
      <c r="AT40" s="38">
        <v>4.6288999999999998</v>
      </c>
      <c r="BH40" s="2" t="str">
        <f t="shared" si="0"/>
        <v>No</v>
      </c>
    </row>
    <row r="41" spans="1:60">
      <c r="A41" s="14" t="s">
        <v>539</v>
      </c>
      <c r="B41" s="14" t="s">
        <v>540</v>
      </c>
      <c r="C41" s="19" t="s">
        <v>49</v>
      </c>
      <c r="D41" s="232">
        <v>1003</v>
      </c>
      <c r="E41" s="233">
        <v>10003</v>
      </c>
      <c r="F41" s="19" t="s">
        <v>153</v>
      </c>
      <c r="G41" s="160" t="s">
        <v>144</v>
      </c>
      <c r="H41" s="36">
        <v>4181019</v>
      </c>
      <c r="I41" s="25">
        <v>2423</v>
      </c>
      <c r="J41" s="19" t="s">
        <v>26</v>
      </c>
      <c r="K41" s="15" t="s">
        <v>16</v>
      </c>
      <c r="L41" s="15">
        <v>9</v>
      </c>
      <c r="M41" s="16"/>
      <c r="N41" s="37">
        <v>1013304</v>
      </c>
      <c r="O41" s="37"/>
      <c r="P41" s="37">
        <v>0</v>
      </c>
      <c r="Q41" s="37"/>
      <c r="R41" s="37">
        <v>0</v>
      </c>
      <c r="S41" s="37"/>
      <c r="T41" s="37">
        <v>0</v>
      </c>
      <c r="U41" s="37"/>
      <c r="V41" s="37">
        <v>0</v>
      </c>
      <c r="W41" s="37"/>
      <c r="X41" s="37">
        <v>0</v>
      </c>
      <c r="Y41" s="37"/>
      <c r="Z41" s="37">
        <v>0</v>
      </c>
      <c r="AA41" s="37"/>
      <c r="AB41" s="25">
        <v>0</v>
      </c>
      <c r="AC41" s="8"/>
      <c r="AE41" s="9">
        <v>191183</v>
      </c>
      <c r="AG41" s="9">
        <v>0</v>
      </c>
      <c r="AI41" s="9">
        <v>0</v>
      </c>
      <c r="AK41" s="9">
        <v>0</v>
      </c>
      <c r="AM41" s="9">
        <v>0</v>
      </c>
      <c r="AO41" s="9">
        <v>0</v>
      </c>
      <c r="AQ41" s="9">
        <v>0</v>
      </c>
      <c r="AT41" s="38">
        <v>0.18870000000000001</v>
      </c>
      <c r="BH41" s="2" t="str">
        <f t="shared" si="0"/>
        <v>No</v>
      </c>
    </row>
    <row r="42" spans="1:60">
      <c r="A42" s="14" t="s">
        <v>539</v>
      </c>
      <c r="B42" s="14" t="s">
        <v>540</v>
      </c>
      <c r="C42" s="19" t="s">
        <v>49</v>
      </c>
      <c r="D42" s="232">
        <v>1003</v>
      </c>
      <c r="E42" s="233">
        <v>10003</v>
      </c>
      <c r="F42" s="19" t="s">
        <v>153</v>
      </c>
      <c r="G42" s="160" t="s">
        <v>144</v>
      </c>
      <c r="H42" s="36">
        <v>4181019</v>
      </c>
      <c r="I42" s="25">
        <v>2423</v>
      </c>
      <c r="J42" s="19" t="s">
        <v>17</v>
      </c>
      <c r="K42" s="15" t="s">
        <v>16</v>
      </c>
      <c r="L42" s="15">
        <v>8</v>
      </c>
      <c r="M42" s="16"/>
      <c r="N42" s="37">
        <v>49618</v>
      </c>
      <c r="O42" s="37"/>
      <c r="P42" s="37">
        <v>15195</v>
      </c>
      <c r="Q42" s="37"/>
      <c r="R42" s="37">
        <v>0</v>
      </c>
      <c r="S42" s="37"/>
      <c r="T42" s="37">
        <v>0</v>
      </c>
      <c r="U42" s="37"/>
      <c r="V42" s="37">
        <v>0</v>
      </c>
      <c r="W42" s="37"/>
      <c r="X42" s="37">
        <v>0</v>
      </c>
      <c r="Y42" s="37"/>
      <c r="Z42" s="37">
        <v>0</v>
      </c>
      <c r="AA42" s="37"/>
      <c r="AB42" s="25">
        <v>0</v>
      </c>
      <c r="AC42" s="8"/>
      <c r="AE42" s="9">
        <v>311808</v>
      </c>
      <c r="AG42" s="9">
        <v>105974</v>
      </c>
      <c r="AI42" s="9">
        <v>0</v>
      </c>
      <c r="AK42" s="9">
        <v>0</v>
      </c>
      <c r="AM42" s="9">
        <v>0</v>
      </c>
      <c r="AO42" s="9">
        <v>0</v>
      </c>
      <c r="AQ42" s="9">
        <v>0</v>
      </c>
      <c r="AT42" s="38">
        <v>6.2842000000000002</v>
      </c>
      <c r="AV42" s="38">
        <v>6.9743000000000004</v>
      </c>
      <c r="BH42" s="2" t="str">
        <f t="shared" si="0"/>
        <v>No</v>
      </c>
    </row>
    <row r="43" spans="1:60">
      <c r="A43" s="14" t="s">
        <v>539</v>
      </c>
      <c r="B43" s="14" t="s">
        <v>540</v>
      </c>
      <c r="C43" s="19" t="s">
        <v>49</v>
      </c>
      <c r="D43" s="232">
        <v>1003</v>
      </c>
      <c r="E43" s="233">
        <v>10003</v>
      </c>
      <c r="F43" s="19" t="s">
        <v>153</v>
      </c>
      <c r="G43" s="160" t="s">
        <v>144</v>
      </c>
      <c r="H43" s="36">
        <v>4181019</v>
      </c>
      <c r="I43" s="25">
        <v>2423</v>
      </c>
      <c r="J43" s="19" t="s">
        <v>17</v>
      </c>
      <c r="K43" s="15" t="s">
        <v>14</v>
      </c>
      <c r="L43" s="15">
        <v>775</v>
      </c>
      <c r="M43" s="16"/>
      <c r="N43" s="37">
        <v>5605742</v>
      </c>
      <c r="O43" s="37"/>
      <c r="P43" s="37">
        <v>0</v>
      </c>
      <c r="Q43" s="37"/>
      <c r="R43" s="37">
        <v>0</v>
      </c>
      <c r="S43" s="37"/>
      <c r="T43" s="37">
        <v>1842320</v>
      </c>
      <c r="U43" s="37"/>
      <c r="V43" s="37">
        <v>0</v>
      </c>
      <c r="W43" s="37"/>
      <c r="X43" s="37">
        <v>0</v>
      </c>
      <c r="Y43" s="37"/>
      <c r="Z43" s="37">
        <v>0</v>
      </c>
      <c r="AA43" s="37"/>
      <c r="AB43" s="25">
        <v>0</v>
      </c>
      <c r="AC43" s="8"/>
      <c r="AE43" s="9">
        <v>20363490</v>
      </c>
      <c r="AG43" s="9">
        <v>0</v>
      </c>
      <c r="AI43" s="9">
        <v>0</v>
      </c>
      <c r="AK43" s="9">
        <v>4396790</v>
      </c>
      <c r="AM43" s="9">
        <v>0</v>
      </c>
      <c r="AO43" s="9">
        <v>0</v>
      </c>
      <c r="AQ43" s="9">
        <v>0</v>
      </c>
      <c r="AT43" s="38">
        <v>3.6326000000000001</v>
      </c>
      <c r="BH43" s="2" t="str">
        <f t="shared" si="0"/>
        <v>No</v>
      </c>
    </row>
    <row r="44" spans="1:60">
      <c r="A44" s="14" t="s">
        <v>539</v>
      </c>
      <c r="B44" s="14" t="s">
        <v>540</v>
      </c>
      <c r="C44" s="19" t="s">
        <v>49</v>
      </c>
      <c r="D44" s="232">
        <v>1003</v>
      </c>
      <c r="E44" s="233">
        <v>10003</v>
      </c>
      <c r="F44" s="19" t="s">
        <v>153</v>
      </c>
      <c r="G44" s="160" t="s">
        <v>144</v>
      </c>
      <c r="H44" s="36">
        <v>4181019</v>
      </c>
      <c r="I44" s="25">
        <v>2423</v>
      </c>
      <c r="J44" s="19" t="s">
        <v>15</v>
      </c>
      <c r="K44" s="15" t="s">
        <v>16</v>
      </c>
      <c r="L44" s="15">
        <v>653</v>
      </c>
      <c r="M44" s="16"/>
      <c r="N44" s="37">
        <v>0</v>
      </c>
      <c r="O44" s="37"/>
      <c r="P44" s="37">
        <v>1917386</v>
      </c>
      <c r="Q44" s="37"/>
      <c r="R44" s="37">
        <v>0</v>
      </c>
      <c r="S44" s="37"/>
      <c r="T44" s="37">
        <v>0</v>
      </c>
      <c r="U44" s="37"/>
      <c r="V44" s="37">
        <v>0</v>
      </c>
      <c r="W44" s="37"/>
      <c r="X44" s="37">
        <v>0</v>
      </c>
      <c r="Y44" s="37"/>
      <c r="Z44" s="37">
        <v>0</v>
      </c>
      <c r="AA44" s="37"/>
      <c r="AB44" s="25">
        <v>0</v>
      </c>
      <c r="AC44" s="8"/>
      <c r="AE44" s="9">
        <v>0</v>
      </c>
      <c r="AG44" s="9">
        <v>12221854</v>
      </c>
      <c r="AI44" s="9">
        <v>0</v>
      </c>
      <c r="AK44" s="9">
        <v>0</v>
      </c>
      <c r="AM44" s="9">
        <v>0</v>
      </c>
      <c r="AO44" s="9">
        <v>0</v>
      </c>
      <c r="AQ44" s="9">
        <v>0</v>
      </c>
      <c r="AV44" s="38">
        <v>6.3742000000000001</v>
      </c>
      <c r="BH44" s="2" t="str">
        <f t="shared" si="0"/>
        <v>No</v>
      </c>
    </row>
    <row r="45" spans="1:60">
      <c r="A45" s="14" t="s">
        <v>539</v>
      </c>
      <c r="B45" s="14" t="s">
        <v>540</v>
      </c>
      <c r="C45" s="19" t="s">
        <v>49</v>
      </c>
      <c r="D45" s="232">
        <v>1003</v>
      </c>
      <c r="E45" s="233">
        <v>10003</v>
      </c>
      <c r="F45" s="19" t="s">
        <v>153</v>
      </c>
      <c r="G45" s="160" t="s">
        <v>144</v>
      </c>
      <c r="H45" s="36">
        <v>4181019</v>
      </c>
      <c r="I45" s="25">
        <v>2423</v>
      </c>
      <c r="J45" s="19" t="s">
        <v>24</v>
      </c>
      <c r="K45" s="15" t="s">
        <v>16</v>
      </c>
      <c r="L45" s="15">
        <v>436</v>
      </c>
      <c r="M45" s="16"/>
      <c r="N45" s="37">
        <v>13431915</v>
      </c>
      <c r="O45" s="37"/>
      <c r="P45" s="37">
        <v>0</v>
      </c>
      <c r="Q45" s="37"/>
      <c r="R45" s="37">
        <v>0</v>
      </c>
      <c r="S45" s="37"/>
      <c r="T45" s="37">
        <v>0</v>
      </c>
      <c r="U45" s="37"/>
      <c r="V45" s="37">
        <v>0</v>
      </c>
      <c r="W45" s="37"/>
      <c r="X45" s="37">
        <v>0</v>
      </c>
      <c r="Y45" s="37"/>
      <c r="Z45" s="37">
        <v>0</v>
      </c>
      <c r="AA45" s="37"/>
      <c r="AB45" s="25">
        <v>0</v>
      </c>
      <c r="AC45" s="8"/>
      <c r="AE45" s="9">
        <v>7234954</v>
      </c>
      <c r="AG45" s="9">
        <v>0</v>
      </c>
      <c r="AI45" s="9">
        <v>0</v>
      </c>
      <c r="AK45" s="9">
        <v>0</v>
      </c>
      <c r="AM45" s="9">
        <v>0</v>
      </c>
      <c r="AO45" s="9">
        <v>0</v>
      </c>
      <c r="AQ45" s="9">
        <v>0</v>
      </c>
      <c r="AT45" s="38">
        <v>0.53859999999999997</v>
      </c>
      <c r="BH45" s="2" t="str">
        <f t="shared" si="0"/>
        <v>No</v>
      </c>
    </row>
    <row r="46" spans="1:60">
      <c r="A46" s="14" t="s">
        <v>539</v>
      </c>
      <c r="B46" s="14" t="s">
        <v>540</v>
      </c>
      <c r="C46" s="19" t="s">
        <v>49</v>
      </c>
      <c r="D46" s="232">
        <v>1003</v>
      </c>
      <c r="E46" s="233">
        <v>10003</v>
      </c>
      <c r="F46" s="19" t="s">
        <v>153</v>
      </c>
      <c r="G46" s="160" t="s">
        <v>144</v>
      </c>
      <c r="H46" s="36">
        <v>4181019</v>
      </c>
      <c r="I46" s="25">
        <v>2423</v>
      </c>
      <c r="J46" s="19" t="s">
        <v>28</v>
      </c>
      <c r="K46" s="15" t="s">
        <v>14</v>
      </c>
      <c r="L46" s="15">
        <v>34</v>
      </c>
      <c r="M46" s="16"/>
      <c r="N46" s="37">
        <v>295567</v>
      </c>
      <c r="O46" s="37"/>
      <c r="P46" s="37">
        <v>0</v>
      </c>
      <c r="Q46" s="37"/>
      <c r="R46" s="37">
        <v>0</v>
      </c>
      <c r="S46" s="37"/>
      <c r="T46" s="37">
        <v>0</v>
      </c>
      <c r="U46" s="37"/>
      <c r="V46" s="37">
        <v>0</v>
      </c>
      <c r="W46" s="37"/>
      <c r="X46" s="37">
        <v>0</v>
      </c>
      <c r="Y46" s="37"/>
      <c r="Z46" s="37">
        <v>8695719</v>
      </c>
      <c r="AA46" s="37"/>
      <c r="AB46" s="25">
        <v>0</v>
      </c>
      <c r="AC46" s="8"/>
      <c r="AE46" s="9">
        <v>370931</v>
      </c>
      <c r="AG46" s="9">
        <v>0</v>
      </c>
      <c r="AI46" s="9">
        <v>0</v>
      </c>
      <c r="AK46" s="9">
        <v>0</v>
      </c>
      <c r="AM46" s="9">
        <v>839893</v>
      </c>
      <c r="AO46" s="9">
        <v>0</v>
      </c>
      <c r="AQ46" s="9">
        <v>0</v>
      </c>
      <c r="AT46" s="38">
        <v>1.2549999999999999</v>
      </c>
      <c r="BD46" s="38">
        <v>0</v>
      </c>
      <c r="BH46" s="2" t="str">
        <f t="shared" si="0"/>
        <v>No</v>
      </c>
    </row>
    <row r="47" spans="1:60">
      <c r="A47" s="14" t="s">
        <v>539</v>
      </c>
      <c r="B47" s="14" t="s">
        <v>540</v>
      </c>
      <c r="C47" s="19" t="s">
        <v>49</v>
      </c>
      <c r="D47" s="232">
        <v>1003</v>
      </c>
      <c r="E47" s="233">
        <v>10003</v>
      </c>
      <c r="F47" s="19" t="s">
        <v>153</v>
      </c>
      <c r="G47" s="160" t="s">
        <v>144</v>
      </c>
      <c r="H47" s="36">
        <v>4181019</v>
      </c>
      <c r="I47" s="25">
        <v>2423</v>
      </c>
      <c r="J47" s="19" t="s">
        <v>27</v>
      </c>
      <c r="K47" s="15" t="s">
        <v>14</v>
      </c>
      <c r="L47" s="15">
        <v>336</v>
      </c>
      <c r="M47" s="16"/>
      <c r="N47" s="37">
        <v>0</v>
      </c>
      <c r="O47" s="37"/>
      <c r="P47" s="37">
        <v>0</v>
      </c>
      <c r="Q47" s="37"/>
      <c r="R47" s="37">
        <v>0</v>
      </c>
      <c r="S47" s="37"/>
      <c r="T47" s="37">
        <v>0</v>
      </c>
      <c r="U47" s="37"/>
      <c r="V47" s="37">
        <v>0</v>
      </c>
      <c r="W47" s="37"/>
      <c r="X47" s="37">
        <v>0</v>
      </c>
      <c r="Y47" s="37"/>
      <c r="Z47" s="37">
        <v>190548777</v>
      </c>
      <c r="AA47" s="37"/>
      <c r="AB47" s="25">
        <v>0</v>
      </c>
      <c r="AC47" s="8"/>
      <c r="AE47" s="9">
        <v>0</v>
      </c>
      <c r="AG47" s="9">
        <v>0</v>
      </c>
      <c r="AI47" s="9">
        <v>0</v>
      </c>
      <c r="AK47" s="9">
        <v>0</v>
      </c>
      <c r="AM47" s="9">
        <v>0</v>
      </c>
      <c r="AO47" s="9">
        <v>23880613</v>
      </c>
      <c r="AQ47" s="9">
        <v>0</v>
      </c>
      <c r="BD47" s="38">
        <v>0.12529999999999999</v>
      </c>
      <c r="BH47" s="2" t="str">
        <f t="shared" si="0"/>
        <v>No</v>
      </c>
    </row>
    <row r="48" spans="1:60">
      <c r="A48" s="14" t="s">
        <v>539</v>
      </c>
      <c r="B48" s="14" t="s">
        <v>540</v>
      </c>
      <c r="C48" s="19" t="s">
        <v>49</v>
      </c>
      <c r="D48" s="232">
        <v>1003</v>
      </c>
      <c r="E48" s="233">
        <v>10003</v>
      </c>
      <c r="F48" s="19" t="s">
        <v>153</v>
      </c>
      <c r="G48" s="160" t="s">
        <v>144</v>
      </c>
      <c r="H48" s="36">
        <v>4181019</v>
      </c>
      <c r="I48" s="25">
        <v>2423</v>
      </c>
      <c r="J48" s="19" t="s">
        <v>32</v>
      </c>
      <c r="K48" s="15" t="s">
        <v>14</v>
      </c>
      <c r="L48" s="15">
        <v>21</v>
      </c>
      <c r="M48" s="16"/>
      <c r="N48" s="37">
        <v>0</v>
      </c>
      <c r="O48" s="37"/>
      <c r="P48" s="37">
        <v>0</v>
      </c>
      <c r="Q48" s="37"/>
      <c r="R48" s="37">
        <v>0</v>
      </c>
      <c r="S48" s="37"/>
      <c r="T48" s="37">
        <v>0</v>
      </c>
      <c r="U48" s="37"/>
      <c r="V48" s="37">
        <v>0</v>
      </c>
      <c r="W48" s="37"/>
      <c r="X48" s="37">
        <v>0</v>
      </c>
      <c r="Y48" s="37"/>
      <c r="Z48" s="37">
        <v>4503987</v>
      </c>
      <c r="AA48" s="37"/>
      <c r="AB48" s="25">
        <v>0</v>
      </c>
      <c r="AC48" s="8"/>
      <c r="AE48" s="9">
        <v>0</v>
      </c>
      <c r="AG48" s="9">
        <v>0</v>
      </c>
      <c r="AI48" s="9">
        <v>0</v>
      </c>
      <c r="AK48" s="9">
        <v>0</v>
      </c>
      <c r="AM48" s="9">
        <v>0</v>
      </c>
      <c r="AO48" s="9">
        <v>613097</v>
      </c>
      <c r="AQ48" s="9">
        <v>0</v>
      </c>
      <c r="BD48" s="38">
        <v>0.1361</v>
      </c>
      <c r="BH48" s="2" t="str">
        <f t="shared" si="0"/>
        <v>No</v>
      </c>
    </row>
    <row r="49" spans="1:60">
      <c r="A49" s="14" t="s">
        <v>539</v>
      </c>
      <c r="B49" s="14" t="s">
        <v>540</v>
      </c>
      <c r="C49" s="19" t="s">
        <v>49</v>
      </c>
      <c r="D49" s="232">
        <v>1003</v>
      </c>
      <c r="E49" s="233">
        <v>10003</v>
      </c>
      <c r="F49" s="19" t="s">
        <v>153</v>
      </c>
      <c r="G49" s="160" t="s">
        <v>144</v>
      </c>
      <c r="H49" s="36">
        <v>4181019</v>
      </c>
      <c r="I49" s="25">
        <v>2423</v>
      </c>
      <c r="J49" s="19" t="s">
        <v>22</v>
      </c>
      <c r="K49" s="15" t="s">
        <v>14</v>
      </c>
      <c r="L49" s="15">
        <v>151</v>
      </c>
      <c r="M49" s="16"/>
      <c r="N49" s="37">
        <v>0</v>
      </c>
      <c r="O49" s="37"/>
      <c r="P49" s="37">
        <v>0</v>
      </c>
      <c r="Q49" s="37"/>
      <c r="R49" s="37">
        <v>0</v>
      </c>
      <c r="S49" s="37"/>
      <c r="T49" s="37">
        <v>0</v>
      </c>
      <c r="U49" s="37"/>
      <c r="V49" s="37">
        <v>0</v>
      </c>
      <c r="W49" s="37"/>
      <c r="X49" s="37">
        <v>0</v>
      </c>
      <c r="Y49" s="37"/>
      <c r="Z49" s="37">
        <v>46897530</v>
      </c>
      <c r="AA49" s="37"/>
      <c r="AB49" s="25">
        <v>0</v>
      </c>
      <c r="AC49" s="8"/>
      <c r="AE49" s="9">
        <v>0</v>
      </c>
      <c r="AG49" s="9">
        <v>0</v>
      </c>
      <c r="AI49" s="9">
        <v>0</v>
      </c>
      <c r="AK49" s="9">
        <v>0</v>
      </c>
      <c r="AM49" s="9">
        <v>0</v>
      </c>
      <c r="AO49" s="9">
        <v>6202925</v>
      </c>
      <c r="AQ49" s="9">
        <v>0</v>
      </c>
      <c r="BD49" s="38">
        <v>0.1323</v>
      </c>
      <c r="BH49" s="2" t="str">
        <f t="shared" si="0"/>
        <v>No</v>
      </c>
    </row>
    <row r="50" spans="1:60">
      <c r="A50" s="14" t="s">
        <v>671</v>
      </c>
      <c r="B50" s="14" t="s">
        <v>672</v>
      </c>
      <c r="C50" s="19" t="s">
        <v>74</v>
      </c>
      <c r="D50" s="232">
        <v>3019</v>
      </c>
      <c r="E50" s="233">
        <v>30019</v>
      </c>
      <c r="F50" s="19" t="s">
        <v>153</v>
      </c>
      <c r="G50" s="160" t="s">
        <v>144</v>
      </c>
      <c r="H50" s="36">
        <v>5441567</v>
      </c>
      <c r="I50" s="25">
        <v>2372</v>
      </c>
      <c r="J50" s="19" t="s">
        <v>17</v>
      </c>
      <c r="K50" s="15" t="s">
        <v>16</v>
      </c>
      <c r="L50" s="15">
        <v>6</v>
      </c>
      <c r="M50" s="16"/>
      <c r="N50" s="37">
        <v>30371</v>
      </c>
      <c r="O50" s="37"/>
      <c r="P50" s="37">
        <v>0</v>
      </c>
      <c r="Q50" s="37"/>
      <c r="R50" s="37">
        <v>0</v>
      </c>
      <c r="S50" s="37"/>
      <c r="T50" s="37">
        <v>0</v>
      </c>
      <c r="U50" s="37"/>
      <c r="V50" s="37">
        <v>0</v>
      </c>
      <c r="W50" s="37"/>
      <c r="X50" s="37">
        <v>0</v>
      </c>
      <c r="Y50" s="37"/>
      <c r="Z50" s="37">
        <v>0</v>
      </c>
      <c r="AA50" s="37"/>
      <c r="AB50" s="25">
        <v>0</v>
      </c>
      <c r="AC50" s="8"/>
      <c r="AE50" s="9">
        <v>238368</v>
      </c>
      <c r="AG50" s="9">
        <v>0</v>
      </c>
      <c r="AI50" s="9">
        <v>0</v>
      </c>
      <c r="AK50" s="9">
        <v>0</v>
      </c>
      <c r="AM50" s="9">
        <v>0</v>
      </c>
      <c r="AO50" s="9">
        <v>0</v>
      </c>
      <c r="AQ50" s="9">
        <v>0</v>
      </c>
      <c r="AT50" s="38">
        <v>7.8484999999999996</v>
      </c>
      <c r="BH50" s="2" t="str">
        <f t="shared" si="0"/>
        <v>No</v>
      </c>
    </row>
    <row r="51" spans="1:60">
      <c r="A51" s="14" t="s">
        <v>671</v>
      </c>
      <c r="B51" s="14" t="s">
        <v>672</v>
      </c>
      <c r="C51" s="19" t="s">
        <v>74</v>
      </c>
      <c r="D51" s="232">
        <v>3019</v>
      </c>
      <c r="E51" s="233">
        <v>30019</v>
      </c>
      <c r="F51" s="19" t="s">
        <v>153</v>
      </c>
      <c r="G51" s="160" t="s">
        <v>144</v>
      </c>
      <c r="H51" s="36">
        <v>5441567</v>
      </c>
      <c r="I51" s="25">
        <v>2372</v>
      </c>
      <c r="J51" s="19" t="s">
        <v>15</v>
      </c>
      <c r="K51" s="15" t="s">
        <v>16</v>
      </c>
      <c r="L51" s="15">
        <v>409</v>
      </c>
      <c r="M51" s="16"/>
      <c r="N51" s="37">
        <v>0</v>
      </c>
      <c r="O51" s="37"/>
      <c r="P51" s="37">
        <v>2180098</v>
      </c>
      <c r="Q51" s="37"/>
      <c r="R51" s="37">
        <v>0</v>
      </c>
      <c r="S51" s="37"/>
      <c r="T51" s="37">
        <v>0</v>
      </c>
      <c r="U51" s="37"/>
      <c r="V51" s="37">
        <v>0</v>
      </c>
      <c r="W51" s="37"/>
      <c r="X51" s="37">
        <v>0</v>
      </c>
      <c r="Y51" s="37"/>
      <c r="Z51" s="37">
        <v>0</v>
      </c>
      <c r="AA51" s="37"/>
      <c r="AB51" s="25">
        <v>0</v>
      </c>
      <c r="AC51" s="8"/>
      <c r="AE51" s="9">
        <v>0</v>
      </c>
      <c r="AG51" s="9">
        <v>13885972</v>
      </c>
      <c r="AI51" s="9">
        <v>0</v>
      </c>
      <c r="AK51" s="9">
        <v>0</v>
      </c>
      <c r="AM51" s="9">
        <v>0</v>
      </c>
      <c r="AO51" s="9">
        <v>0</v>
      </c>
      <c r="AQ51" s="9">
        <v>0</v>
      </c>
      <c r="AV51" s="38">
        <v>6.3693999999999997</v>
      </c>
      <c r="BH51" s="2" t="str">
        <f t="shared" si="0"/>
        <v>No</v>
      </c>
    </row>
    <row r="52" spans="1:60">
      <c r="A52" s="14" t="s">
        <v>671</v>
      </c>
      <c r="B52" s="14" t="s">
        <v>672</v>
      </c>
      <c r="C52" s="19" t="s">
        <v>74</v>
      </c>
      <c r="D52" s="232">
        <v>3019</v>
      </c>
      <c r="E52" s="233">
        <v>30019</v>
      </c>
      <c r="F52" s="19" t="s">
        <v>153</v>
      </c>
      <c r="G52" s="160" t="s">
        <v>144</v>
      </c>
      <c r="H52" s="36">
        <v>5441567</v>
      </c>
      <c r="I52" s="25">
        <v>2372</v>
      </c>
      <c r="J52" s="19" t="s">
        <v>24</v>
      </c>
      <c r="K52" s="15" t="s">
        <v>14</v>
      </c>
      <c r="L52" s="15">
        <v>349</v>
      </c>
      <c r="M52" s="16"/>
      <c r="N52" s="37">
        <v>0</v>
      </c>
      <c r="O52" s="37"/>
      <c r="P52" s="37">
        <v>0</v>
      </c>
      <c r="Q52" s="37"/>
      <c r="R52" s="37">
        <v>0</v>
      </c>
      <c r="S52" s="37"/>
      <c r="T52" s="37">
        <v>0</v>
      </c>
      <c r="U52" s="37"/>
      <c r="V52" s="37">
        <v>0</v>
      </c>
      <c r="W52" s="37"/>
      <c r="X52" s="37">
        <v>0</v>
      </c>
      <c r="Y52" s="37"/>
      <c r="Z52" s="37">
        <v>205904047</v>
      </c>
      <c r="AA52" s="37"/>
      <c r="AB52" s="25">
        <v>0</v>
      </c>
      <c r="AC52" s="8"/>
      <c r="AE52" s="9">
        <v>0</v>
      </c>
      <c r="AG52" s="9">
        <v>0</v>
      </c>
      <c r="AI52" s="9">
        <v>0</v>
      </c>
      <c r="AK52" s="9">
        <v>0</v>
      </c>
      <c r="AM52" s="9">
        <v>0</v>
      </c>
      <c r="AO52" s="9">
        <v>20418283</v>
      </c>
      <c r="AQ52" s="9">
        <v>0</v>
      </c>
      <c r="BD52" s="38">
        <v>9.9199999999999997E-2</v>
      </c>
      <c r="BH52" s="2" t="str">
        <f t="shared" si="0"/>
        <v>No</v>
      </c>
    </row>
    <row r="53" spans="1:60">
      <c r="A53" s="14" t="s">
        <v>671</v>
      </c>
      <c r="B53" s="14" t="s">
        <v>672</v>
      </c>
      <c r="C53" s="19" t="s">
        <v>74</v>
      </c>
      <c r="D53" s="232">
        <v>3019</v>
      </c>
      <c r="E53" s="233">
        <v>30019</v>
      </c>
      <c r="F53" s="19" t="s">
        <v>153</v>
      </c>
      <c r="G53" s="160" t="s">
        <v>144</v>
      </c>
      <c r="H53" s="36">
        <v>5441567</v>
      </c>
      <c r="I53" s="25">
        <v>2372</v>
      </c>
      <c r="J53" s="19" t="s">
        <v>32</v>
      </c>
      <c r="K53" s="15" t="s">
        <v>14</v>
      </c>
      <c r="L53" s="15">
        <v>30</v>
      </c>
      <c r="M53" s="16"/>
      <c r="N53" s="37">
        <v>0</v>
      </c>
      <c r="O53" s="37"/>
      <c r="P53" s="37">
        <v>0</v>
      </c>
      <c r="Q53" s="37"/>
      <c r="R53" s="37">
        <v>0</v>
      </c>
      <c r="S53" s="37"/>
      <c r="T53" s="37">
        <v>0</v>
      </c>
      <c r="U53" s="37"/>
      <c r="V53" s="37">
        <v>0</v>
      </c>
      <c r="W53" s="37"/>
      <c r="X53" s="37">
        <v>0</v>
      </c>
      <c r="Y53" s="37"/>
      <c r="Z53" s="37">
        <v>6060893</v>
      </c>
      <c r="AA53" s="37"/>
      <c r="AB53" s="25">
        <v>0</v>
      </c>
      <c r="AC53" s="8"/>
      <c r="AE53" s="9">
        <v>0</v>
      </c>
      <c r="AG53" s="9">
        <v>0</v>
      </c>
      <c r="AI53" s="9">
        <v>0</v>
      </c>
      <c r="AK53" s="9">
        <v>0</v>
      </c>
      <c r="AM53" s="9">
        <v>0</v>
      </c>
      <c r="AO53" s="9">
        <v>756640</v>
      </c>
      <c r="AQ53" s="9">
        <v>0</v>
      </c>
      <c r="BD53" s="38">
        <v>0.12479999999999999</v>
      </c>
      <c r="BH53" s="2" t="str">
        <f t="shared" si="0"/>
        <v>No</v>
      </c>
    </row>
    <row r="54" spans="1:60">
      <c r="A54" s="14" t="s">
        <v>671</v>
      </c>
      <c r="B54" s="14" t="s">
        <v>672</v>
      </c>
      <c r="C54" s="19" t="s">
        <v>74</v>
      </c>
      <c r="D54" s="232">
        <v>3019</v>
      </c>
      <c r="E54" s="233">
        <v>30019</v>
      </c>
      <c r="F54" s="19" t="s">
        <v>153</v>
      </c>
      <c r="G54" s="160" t="s">
        <v>144</v>
      </c>
      <c r="H54" s="36">
        <v>5441567</v>
      </c>
      <c r="I54" s="25">
        <v>2372</v>
      </c>
      <c r="J54" s="19" t="s">
        <v>27</v>
      </c>
      <c r="K54" s="15" t="s">
        <v>14</v>
      </c>
      <c r="L54" s="15">
        <v>285</v>
      </c>
      <c r="M54" s="16"/>
      <c r="N54" s="37">
        <v>0</v>
      </c>
      <c r="O54" s="37"/>
      <c r="P54" s="37">
        <v>0</v>
      </c>
      <c r="Q54" s="37"/>
      <c r="R54" s="37">
        <v>0</v>
      </c>
      <c r="S54" s="37"/>
      <c r="T54" s="37">
        <v>0</v>
      </c>
      <c r="U54" s="37"/>
      <c r="V54" s="37">
        <v>0</v>
      </c>
      <c r="W54" s="37"/>
      <c r="X54" s="37">
        <v>0</v>
      </c>
      <c r="Y54" s="37"/>
      <c r="Z54" s="37">
        <v>139953368</v>
      </c>
      <c r="AA54" s="37"/>
      <c r="AB54" s="25">
        <v>0</v>
      </c>
      <c r="AC54" s="8"/>
      <c r="AE54" s="9">
        <v>0</v>
      </c>
      <c r="AG54" s="9">
        <v>0</v>
      </c>
      <c r="AI54" s="9">
        <v>0</v>
      </c>
      <c r="AK54" s="9">
        <v>0</v>
      </c>
      <c r="AM54" s="9">
        <v>0</v>
      </c>
      <c r="AO54" s="9">
        <v>17156873</v>
      </c>
      <c r="AQ54" s="9">
        <v>0</v>
      </c>
      <c r="BD54" s="38">
        <v>0.1226</v>
      </c>
      <c r="BH54" s="2" t="str">
        <f t="shared" si="0"/>
        <v>No</v>
      </c>
    </row>
    <row r="55" spans="1:60">
      <c r="A55" s="14" t="s">
        <v>671</v>
      </c>
      <c r="B55" s="14" t="s">
        <v>672</v>
      </c>
      <c r="C55" s="19" t="s">
        <v>74</v>
      </c>
      <c r="D55" s="232">
        <v>3019</v>
      </c>
      <c r="E55" s="233">
        <v>30019</v>
      </c>
      <c r="F55" s="19" t="s">
        <v>153</v>
      </c>
      <c r="G55" s="160" t="s">
        <v>144</v>
      </c>
      <c r="H55" s="36">
        <v>5441567</v>
      </c>
      <c r="I55" s="25">
        <v>2372</v>
      </c>
      <c r="J55" s="19" t="s">
        <v>20</v>
      </c>
      <c r="K55" s="15" t="s">
        <v>14</v>
      </c>
      <c r="L55" s="15">
        <v>121</v>
      </c>
      <c r="M55" s="16"/>
      <c r="N55" s="37">
        <v>0</v>
      </c>
      <c r="O55" s="37"/>
      <c r="P55" s="37">
        <v>0</v>
      </c>
      <c r="Q55" s="37"/>
      <c r="R55" s="37">
        <v>0</v>
      </c>
      <c r="S55" s="37"/>
      <c r="T55" s="37">
        <v>0</v>
      </c>
      <c r="U55" s="37"/>
      <c r="V55" s="37">
        <v>0</v>
      </c>
      <c r="W55" s="37"/>
      <c r="X55" s="37">
        <v>0</v>
      </c>
      <c r="Y55" s="37"/>
      <c r="Z55" s="37">
        <v>27110379</v>
      </c>
      <c r="AA55" s="37"/>
      <c r="AB55" s="25">
        <v>0</v>
      </c>
      <c r="AC55" s="8"/>
      <c r="AE55" s="9">
        <v>0</v>
      </c>
      <c r="AG55" s="9">
        <v>0</v>
      </c>
      <c r="AI55" s="9">
        <v>0</v>
      </c>
      <c r="AK55" s="9">
        <v>0</v>
      </c>
      <c r="AM55" s="9">
        <v>0</v>
      </c>
      <c r="AO55" s="9">
        <v>3212011</v>
      </c>
      <c r="AQ55" s="9">
        <v>0</v>
      </c>
      <c r="BD55" s="38">
        <v>0.11849999999999999</v>
      </c>
      <c r="BH55" s="2" t="str">
        <f t="shared" si="0"/>
        <v>No</v>
      </c>
    </row>
    <row r="56" spans="1:60">
      <c r="A56" s="14" t="s">
        <v>671</v>
      </c>
      <c r="B56" s="14" t="s">
        <v>672</v>
      </c>
      <c r="C56" s="19" t="s">
        <v>74</v>
      </c>
      <c r="D56" s="232">
        <v>3019</v>
      </c>
      <c r="E56" s="233">
        <v>30019</v>
      </c>
      <c r="F56" s="19" t="s">
        <v>153</v>
      </c>
      <c r="G56" s="160" t="s">
        <v>144</v>
      </c>
      <c r="H56" s="36">
        <v>5441567</v>
      </c>
      <c r="I56" s="25">
        <v>2372</v>
      </c>
      <c r="J56" s="19" t="s">
        <v>17</v>
      </c>
      <c r="K56" s="15" t="s">
        <v>14</v>
      </c>
      <c r="L56" s="15">
        <v>1172</v>
      </c>
      <c r="M56" s="16"/>
      <c r="N56" s="37">
        <v>0</v>
      </c>
      <c r="O56" s="37"/>
      <c r="P56" s="37">
        <v>0</v>
      </c>
      <c r="Q56" s="37"/>
      <c r="R56" s="37">
        <v>0</v>
      </c>
      <c r="S56" s="37"/>
      <c r="T56" s="37">
        <v>0</v>
      </c>
      <c r="U56" s="37"/>
      <c r="V56" s="37">
        <v>13036994</v>
      </c>
      <c r="W56" s="37"/>
      <c r="X56" s="37">
        <v>0</v>
      </c>
      <c r="Y56" s="37"/>
      <c r="Z56" s="37">
        <v>0</v>
      </c>
      <c r="AA56" s="37"/>
      <c r="AB56" s="25">
        <v>0</v>
      </c>
      <c r="AC56" s="8"/>
      <c r="AE56" s="9">
        <v>44115571</v>
      </c>
      <c r="AG56" s="9">
        <v>0</v>
      </c>
      <c r="AI56" s="9">
        <v>0</v>
      </c>
      <c r="AK56" s="9">
        <v>0</v>
      </c>
      <c r="AM56" s="9">
        <v>0</v>
      </c>
      <c r="AO56" s="9">
        <v>0</v>
      </c>
      <c r="AQ56" s="9">
        <v>0</v>
      </c>
      <c r="BH56" s="2" t="str">
        <f t="shared" si="0"/>
        <v>No</v>
      </c>
    </row>
    <row r="57" spans="1:60">
      <c r="A57" s="14" t="s">
        <v>536</v>
      </c>
      <c r="B57" s="14" t="s">
        <v>537</v>
      </c>
      <c r="C57" s="19" t="s">
        <v>50</v>
      </c>
      <c r="D57" s="232">
        <v>3034</v>
      </c>
      <c r="E57" s="233">
        <v>30034</v>
      </c>
      <c r="F57" s="19" t="s">
        <v>222</v>
      </c>
      <c r="G57" s="160" t="s">
        <v>144</v>
      </c>
      <c r="H57" s="36">
        <v>2203663</v>
      </c>
      <c r="I57" s="25">
        <v>1683</v>
      </c>
      <c r="J57" s="19" t="s">
        <v>17</v>
      </c>
      <c r="K57" s="15" t="s">
        <v>14</v>
      </c>
      <c r="L57" s="15">
        <v>638</v>
      </c>
      <c r="M57" s="16"/>
      <c r="N57" s="37">
        <v>5839239</v>
      </c>
      <c r="O57" s="37"/>
      <c r="P57" s="37">
        <v>0</v>
      </c>
      <c r="Q57" s="37"/>
      <c r="R57" s="37">
        <v>0</v>
      </c>
      <c r="S57" s="37"/>
      <c r="T57" s="37">
        <v>0</v>
      </c>
      <c r="U57" s="37"/>
      <c r="V57" s="37">
        <v>0</v>
      </c>
      <c r="W57" s="37"/>
      <c r="X57" s="37">
        <v>0</v>
      </c>
      <c r="Y57" s="37"/>
      <c r="Z57" s="37">
        <v>0</v>
      </c>
      <c r="AA57" s="37"/>
      <c r="AB57" s="25">
        <v>0</v>
      </c>
      <c r="AC57" s="8"/>
      <c r="AE57" s="9">
        <v>25439525</v>
      </c>
      <c r="AG57" s="9">
        <v>0</v>
      </c>
      <c r="AI57" s="9">
        <v>0</v>
      </c>
      <c r="AK57" s="9">
        <v>0</v>
      </c>
      <c r="AM57" s="9">
        <v>0</v>
      </c>
      <c r="AO57" s="9">
        <v>0</v>
      </c>
      <c r="AQ57" s="9">
        <v>0</v>
      </c>
      <c r="AT57" s="38">
        <v>4.3567</v>
      </c>
      <c r="BH57" s="2" t="str">
        <f t="shared" si="0"/>
        <v>No</v>
      </c>
    </row>
    <row r="58" spans="1:60">
      <c r="A58" s="14" t="s">
        <v>536</v>
      </c>
      <c r="B58" s="14" t="s">
        <v>537</v>
      </c>
      <c r="C58" s="19" t="s">
        <v>50</v>
      </c>
      <c r="D58" s="232">
        <v>3034</v>
      </c>
      <c r="E58" s="233">
        <v>30034</v>
      </c>
      <c r="F58" s="19" t="s">
        <v>222</v>
      </c>
      <c r="G58" s="160" t="s">
        <v>144</v>
      </c>
      <c r="H58" s="36">
        <v>2203663</v>
      </c>
      <c r="I58" s="25">
        <v>1683</v>
      </c>
      <c r="J58" s="19" t="s">
        <v>27</v>
      </c>
      <c r="K58" s="15" t="s">
        <v>14</v>
      </c>
      <c r="L58" s="15">
        <v>54</v>
      </c>
      <c r="M58" s="16"/>
      <c r="N58" s="37">
        <v>0</v>
      </c>
      <c r="O58" s="37"/>
      <c r="P58" s="37">
        <v>0</v>
      </c>
      <c r="Q58" s="37"/>
      <c r="R58" s="37">
        <v>0</v>
      </c>
      <c r="S58" s="37"/>
      <c r="T58" s="37">
        <v>0</v>
      </c>
      <c r="U58" s="37"/>
      <c r="V58" s="37">
        <v>0</v>
      </c>
      <c r="W58" s="37"/>
      <c r="X58" s="37">
        <v>0</v>
      </c>
      <c r="Y58" s="37"/>
      <c r="Z58" s="37">
        <v>51879659</v>
      </c>
      <c r="AA58" s="37"/>
      <c r="AB58" s="25">
        <v>0</v>
      </c>
      <c r="AC58" s="8"/>
      <c r="AE58" s="9">
        <v>0</v>
      </c>
      <c r="AG58" s="9">
        <v>0</v>
      </c>
      <c r="AI58" s="9">
        <v>0</v>
      </c>
      <c r="AK58" s="9">
        <v>0</v>
      </c>
      <c r="AM58" s="9">
        <v>0</v>
      </c>
      <c r="AO58" s="9">
        <v>4911634</v>
      </c>
      <c r="AQ58" s="9">
        <v>0</v>
      </c>
      <c r="BD58" s="38">
        <v>9.4700000000000006E-2</v>
      </c>
      <c r="BH58" s="2" t="str">
        <f t="shared" si="0"/>
        <v>No</v>
      </c>
    </row>
    <row r="59" spans="1:60">
      <c r="A59" s="14" t="s">
        <v>536</v>
      </c>
      <c r="B59" s="14" t="s">
        <v>537</v>
      </c>
      <c r="C59" s="19" t="s">
        <v>50</v>
      </c>
      <c r="D59" s="232">
        <v>3034</v>
      </c>
      <c r="E59" s="233">
        <v>30034</v>
      </c>
      <c r="F59" s="19" t="s">
        <v>222</v>
      </c>
      <c r="G59" s="160" t="s">
        <v>144</v>
      </c>
      <c r="H59" s="36">
        <v>2203663</v>
      </c>
      <c r="I59" s="25">
        <v>1683</v>
      </c>
      <c r="J59" s="19" t="s">
        <v>15</v>
      </c>
      <c r="K59" s="15" t="s">
        <v>16</v>
      </c>
      <c r="L59" s="15">
        <v>466</v>
      </c>
      <c r="M59" s="16"/>
      <c r="N59" s="37">
        <v>0</v>
      </c>
      <c r="O59" s="37"/>
      <c r="P59" s="37">
        <v>2709339</v>
      </c>
      <c r="Q59" s="37"/>
      <c r="R59" s="37">
        <v>0</v>
      </c>
      <c r="S59" s="37"/>
      <c r="T59" s="37">
        <v>0</v>
      </c>
      <c r="U59" s="37"/>
      <c r="V59" s="37">
        <v>0</v>
      </c>
      <c r="W59" s="37"/>
      <c r="X59" s="37">
        <v>0</v>
      </c>
      <c r="Y59" s="37"/>
      <c r="Z59" s="37">
        <v>0</v>
      </c>
      <c r="AA59" s="37"/>
      <c r="AB59" s="25">
        <v>0</v>
      </c>
      <c r="AC59" s="8"/>
      <c r="AE59" s="9">
        <v>0</v>
      </c>
      <c r="AG59" s="9">
        <v>19982556</v>
      </c>
      <c r="AI59" s="9">
        <v>0</v>
      </c>
      <c r="AK59" s="9">
        <v>0</v>
      </c>
      <c r="AM59" s="9">
        <v>0</v>
      </c>
      <c r="AO59" s="9">
        <v>0</v>
      </c>
      <c r="AQ59" s="9">
        <v>0</v>
      </c>
      <c r="AV59" s="38">
        <v>7.3754</v>
      </c>
      <c r="BH59" s="2" t="str">
        <f t="shared" si="0"/>
        <v>No</v>
      </c>
    </row>
    <row r="60" spans="1:60">
      <c r="A60" s="14" t="s">
        <v>536</v>
      </c>
      <c r="B60" s="14" t="s">
        <v>537</v>
      </c>
      <c r="C60" s="19" t="s">
        <v>50</v>
      </c>
      <c r="D60" s="232">
        <v>3034</v>
      </c>
      <c r="E60" s="233">
        <v>30034</v>
      </c>
      <c r="F60" s="19" t="s">
        <v>222</v>
      </c>
      <c r="G60" s="160" t="s">
        <v>144</v>
      </c>
      <c r="H60" s="36">
        <v>2203663</v>
      </c>
      <c r="I60" s="25">
        <v>1683</v>
      </c>
      <c r="J60" s="19" t="s">
        <v>22</v>
      </c>
      <c r="K60" s="15" t="s">
        <v>14</v>
      </c>
      <c r="L60" s="15">
        <v>38</v>
      </c>
      <c r="M60" s="16"/>
      <c r="N60" s="37">
        <v>0</v>
      </c>
      <c r="O60" s="37"/>
      <c r="P60" s="37">
        <v>0</v>
      </c>
      <c r="Q60" s="37"/>
      <c r="R60" s="37">
        <v>0</v>
      </c>
      <c r="S60" s="37"/>
      <c r="T60" s="37">
        <v>0</v>
      </c>
      <c r="U60" s="37"/>
      <c r="V60" s="37">
        <v>0</v>
      </c>
      <c r="W60" s="37"/>
      <c r="X60" s="37">
        <v>0</v>
      </c>
      <c r="Y60" s="37"/>
      <c r="Z60" s="37">
        <v>30027432</v>
      </c>
      <c r="AA60" s="37"/>
      <c r="AB60" s="25">
        <v>0</v>
      </c>
      <c r="AC60" s="8"/>
      <c r="AE60" s="9">
        <v>0</v>
      </c>
      <c r="AG60" s="9">
        <v>0</v>
      </c>
      <c r="AI60" s="9">
        <v>0</v>
      </c>
      <c r="AK60" s="9">
        <v>0</v>
      </c>
      <c r="AM60" s="9">
        <v>0</v>
      </c>
      <c r="AO60" s="9">
        <v>2115474</v>
      </c>
      <c r="AQ60" s="9">
        <v>0</v>
      </c>
      <c r="BD60" s="38">
        <v>7.0499999999999993E-2</v>
      </c>
      <c r="BH60" s="2" t="str">
        <f t="shared" si="0"/>
        <v>No</v>
      </c>
    </row>
    <row r="61" spans="1:60">
      <c r="A61" s="14" t="s">
        <v>536</v>
      </c>
      <c r="B61" s="14" t="s">
        <v>537</v>
      </c>
      <c r="C61" s="19" t="s">
        <v>50</v>
      </c>
      <c r="D61" s="232">
        <v>3034</v>
      </c>
      <c r="E61" s="233">
        <v>30034</v>
      </c>
      <c r="F61" s="19" t="s">
        <v>222</v>
      </c>
      <c r="G61" s="160" t="s">
        <v>144</v>
      </c>
      <c r="H61" s="36">
        <v>2203663</v>
      </c>
      <c r="I61" s="25">
        <v>1683</v>
      </c>
      <c r="J61" s="19" t="s">
        <v>25</v>
      </c>
      <c r="K61" s="15" t="s">
        <v>16</v>
      </c>
      <c r="L61" s="15">
        <v>280</v>
      </c>
      <c r="M61" s="16"/>
      <c r="N61" s="37">
        <v>2603054</v>
      </c>
      <c r="O61" s="37"/>
      <c r="P61" s="37">
        <v>0</v>
      </c>
      <c r="Q61" s="37"/>
      <c r="R61" s="37">
        <v>0</v>
      </c>
      <c r="S61" s="37"/>
      <c r="T61" s="37">
        <v>0</v>
      </c>
      <c r="U61" s="37"/>
      <c r="V61" s="37">
        <v>0</v>
      </c>
      <c r="W61" s="37"/>
      <c r="X61" s="37">
        <v>0</v>
      </c>
      <c r="Y61" s="37"/>
      <c r="Z61" s="37">
        <v>0</v>
      </c>
      <c r="AA61" s="37"/>
      <c r="AB61" s="25">
        <v>0</v>
      </c>
      <c r="AC61" s="8"/>
      <c r="AE61" s="9">
        <v>824199</v>
      </c>
      <c r="AG61" s="9">
        <v>0</v>
      </c>
      <c r="AI61" s="9">
        <v>0</v>
      </c>
      <c r="AK61" s="9">
        <v>0</v>
      </c>
      <c r="AM61" s="9">
        <v>0</v>
      </c>
      <c r="AO61" s="9">
        <v>0</v>
      </c>
      <c r="AQ61" s="9">
        <v>0</v>
      </c>
      <c r="AT61" s="38">
        <v>0.31659999999999999</v>
      </c>
      <c r="BH61" s="2" t="str">
        <f t="shared" si="0"/>
        <v>No</v>
      </c>
    </row>
    <row r="62" spans="1:60">
      <c r="A62" s="14" t="s">
        <v>536</v>
      </c>
      <c r="B62" s="14" t="s">
        <v>537</v>
      </c>
      <c r="C62" s="19" t="s">
        <v>50</v>
      </c>
      <c r="D62" s="232">
        <v>3034</v>
      </c>
      <c r="E62" s="233">
        <v>30034</v>
      </c>
      <c r="F62" s="19" t="s">
        <v>222</v>
      </c>
      <c r="G62" s="160" t="s">
        <v>144</v>
      </c>
      <c r="H62" s="36">
        <v>2203663</v>
      </c>
      <c r="I62" s="25">
        <v>1683</v>
      </c>
      <c r="J62" s="19" t="s">
        <v>24</v>
      </c>
      <c r="K62" s="15" t="s">
        <v>16</v>
      </c>
      <c r="L62" s="15">
        <v>159</v>
      </c>
      <c r="M62" s="16"/>
      <c r="N62" s="37">
        <v>3891011</v>
      </c>
      <c r="O62" s="37"/>
      <c r="P62" s="37">
        <v>0</v>
      </c>
      <c r="Q62" s="37"/>
      <c r="R62" s="37">
        <v>0</v>
      </c>
      <c r="S62" s="37"/>
      <c r="T62" s="37">
        <v>0</v>
      </c>
      <c r="U62" s="37"/>
      <c r="V62" s="37">
        <v>0</v>
      </c>
      <c r="W62" s="37"/>
      <c r="X62" s="37">
        <v>0</v>
      </c>
      <c r="Y62" s="37"/>
      <c r="Z62" s="37">
        <v>26456710</v>
      </c>
      <c r="AA62" s="37"/>
      <c r="AB62" s="25">
        <v>0</v>
      </c>
      <c r="AC62" s="8"/>
      <c r="AE62" s="9">
        <v>8088972</v>
      </c>
      <c r="AG62" s="9">
        <v>0</v>
      </c>
      <c r="AI62" s="9">
        <v>0</v>
      </c>
      <c r="AK62" s="9">
        <v>0</v>
      </c>
      <c r="AM62" s="9">
        <v>0</v>
      </c>
      <c r="AO62" s="9">
        <v>151526</v>
      </c>
      <c r="AQ62" s="9">
        <v>0</v>
      </c>
      <c r="AT62" s="38">
        <v>2.0789</v>
      </c>
      <c r="BD62" s="38">
        <v>5.7000000000000002E-3</v>
      </c>
      <c r="BH62" s="2" t="str">
        <f t="shared" si="0"/>
        <v>No</v>
      </c>
    </row>
    <row r="63" spans="1:60">
      <c r="A63" s="14" t="s">
        <v>536</v>
      </c>
      <c r="B63" s="14" t="s">
        <v>537</v>
      </c>
      <c r="C63" s="19" t="s">
        <v>50</v>
      </c>
      <c r="D63" s="232">
        <v>3034</v>
      </c>
      <c r="E63" s="233">
        <v>30034</v>
      </c>
      <c r="F63" s="19" t="s">
        <v>222</v>
      </c>
      <c r="G63" s="160" t="s">
        <v>144</v>
      </c>
      <c r="H63" s="36">
        <v>2203663</v>
      </c>
      <c r="I63" s="25">
        <v>1683</v>
      </c>
      <c r="J63" s="19" t="s">
        <v>15</v>
      </c>
      <c r="K63" s="15" t="s">
        <v>14</v>
      </c>
      <c r="L63" s="15">
        <v>10</v>
      </c>
      <c r="M63" s="16"/>
      <c r="N63" s="37">
        <v>0</v>
      </c>
      <c r="O63" s="37"/>
      <c r="P63" s="37">
        <v>26905</v>
      </c>
      <c r="Q63" s="37"/>
      <c r="R63" s="37">
        <v>0</v>
      </c>
      <c r="S63" s="37"/>
      <c r="T63" s="37">
        <v>0</v>
      </c>
      <c r="U63" s="37"/>
      <c r="V63" s="37">
        <v>0</v>
      </c>
      <c r="W63" s="37"/>
      <c r="X63" s="37">
        <v>0</v>
      </c>
      <c r="Y63" s="37"/>
      <c r="Z63" s="37">
        <v>0</v>
      </c>
      <c r="AA63" s="37"/>
      <c r="AB63" s="25">
        <v>0</v>
      </c>
      <c r="AC63" s="8"/>
      <c r="AE63" s="9">
        <v>0</v>
      </c>
      <c r="AG63" s="9">
        <v>146118</v>
      </c>
      <c r="AI63" s="9">
        <v>0</v>
      </c>
      <c r="AK63" s="9">
        <v>0</v>
      </c>
      <c r="AM63" s="9">
        <v>0</v>
      </c>
      <c r="AO63" s="9">
        <v>0</v>
      </c>
      <c r="AQ63" s="9">
        <v>0</v>
      </c>
      <c r="AV63" s="38">
        <v>5.4309000000000003</v>
      </c>
      <c r="BH63" s="2" t="str">
        <f t="shared" si="0"/>
        <v>No</v>
      </c>
    </row>
    <row r="64" spans="1:60">
      <c r="A64" s="14" t="s">
        <v>601</v>
      </c>
      <c r="B64" s="14" t="s">
        <v>195</v>
      </c>
      <c r="C64" s="19" t="s">
        <v>43</v>
      </c>
      <c r="D64" s="232">
        <v>5113</v>
      </c>
      <c r="E64" s="233">
        <v>50113</v>
      </c>
      <c r="F64" s="19" t="s">
        <v>153</v>
      </c>
      <c r="G64" s="160" t="s">
        <v>144</v>
      </c>
      <c r="H64" s="36">
        <v>8608208</v>
      </c>
      <c r="I64" s="25">
        <v>1510</v>
      </c>
      <c r="J64" s="19" t="s">
        <v>17</v>
      </c>
      <c r="K64" s="15" t="s">
        <v>16</v>
      </c>
      <c r="L64" s="15">
        <v>83</v>
      </c>
      <c r="M64" s="16"/>
      <c r="N64" s="37">
        <v>366484</v>
      </c>
      <c r="O64" s="37"/>
      <c r="P64" s="37">
        <v>0</v>
      </c>
      <c r="Q64" s="37"/>
      <c r="R64" s="37">
        <v>0</v>
      </c>
      <c r="S64" s="37"/>
      <c r="T64" s="37">
        <v>0</v>
      </c>
      <c r="U64" s="37"/>
      <c r="V64" s="37">
        <v>0</v>
      </c>
      <c r="W64" s="37"/>
      <c r="X64" s="37">
        <v>0</v>
      </c>
      <c r="Y64" s="37"/>
      <c r="Z64" s="37">
        <v>0</v>
      </c>
      <c r="AA64" s="37"/>
      <c r="AB64" s="25">
        <v>0</v>
      </c>
      <c r="AC64" s="8"/>
      <c r="AE64" s="9">
        <v>1899215</v>
      </c>
      <c r="AG64" s="9">
        <v>0</v>
      </c>
      <c r="AI64" s="9">
        <v>0</v>
      </c>
      <c r="AK64" s="9">
        <v>0</v>
      </c>
      <c r="AM64" s="9">
        <v>0</v>
      </c>
      <c r="AO64" s="9">
        <v>0</v>
      </c>
      <c r="AQ64" s="9">
        <v>0</v>
      </c>
      <c r="AT64" s="38">
        <v>5.1822999999999997</v>
      </c>
      <c r="BH64" s="2" t="str">
        <f t="shared" si="0"/>
        <v>No</v>
      </c>
    </row>
    <row r="65" spans="1:60">
      <c r="A65" s="14" t="s">
        <v>601</v>
      </c>
      <c r="B65" s="14" t="s">
        <v>195</v>
      </c>
      <c r="C65" s="19" t="s">
        <v>43</v>
      </c>
      <c r="D65" s="232">
        <v>5113</v>
      </c>
      <c r="E65" s="233">
        <v>50113</v>
      </c>
      <c r="F65" s="19" t="s">
        <v>153</v>
      </c>
      <c r="G65" s="160" t="s">
        <v>144</v>
      </c>
      <c r="H65" s="36">
        <v>8608208</v>
      </c>
      <c r="I65" s="25">
        <v>1510</v>
      </c>
      <c r="J65" s="19" t="s">
        <v>15</v>
      </c>
      <c r="K65" s="15" t="s">
        <v>14</v>
      </c>
      <c r="L65" s="15">
        <v>8</v>
      </c>
      <c r="M65" s="16"/>
      <c r="N65" s="37">
        <v>18448</v>
      </c>
      <c r="O65" s="37"/>
      <c r="P65" s="37">
        <v>6540</v>
      </c>
      <c r="Q65" s="37"/>
      <c r="R65" s="37">
        <v>0</v>
      </c>
      <c r="S65" s="37"/>
      <c r="T65" s="37">
        <v>0</v>
      </c>
      <c r="U65" s="37"/>
      <c r="V65" s="37">
        <v>0</v>
      </c>
      <c r="W65" s="37"/>
      <c r="X65" s="37">
        <v>0</v>
      </c>
      <c r="Y65" s="37"/>
      <c r="Z65" s="37">
        <v>0</v>
      </c>
      <c r="AA65" s="37"/>
      <c r="AB65" s="25">
        <v>0</v>
      </c>
      <c r="AC65" s="8"/>
      <c r="AE65" s="9">
        <v>184080</v>
      </c>
      <c r="AG65" s="9">
        <v>62265</v>
      </c>
      <c r="AI65" s="9">
        <v>0</v>
      </c>
      <c r="AK65" s="9">
        <v>0</v>
      </c>
      <c r="AM65" s="9">
        <v>0</v>
      </c>
      <c r="AO65" s="9">
        <v>0</v>
      </c>
      <c r="AQ65" s="9">
        <v>0</v>
      </c>
      <c r="AT65" s="38">
        <v>9.9783000000000008</v>
      </c>
      <c r="AV65" s="38">
        <v>9.5206</v>
      </c>
      <c r="BH65" s="2" t="str">
        <f t="shared" si="0"/>
        <v>No</v>
      </c>
    </row>
    <row r="66" spans="1:60">
      <c r="A66" s="14" t="s">
        <v>601</v>
      </c>
      <c r="B66" s="14" t="s">
        <v>195</v>
      </c>
      <c r="C66" s="19" t="s">
        <v>43</v>
      </c>
      <c r="D66" s="232">
        <v>5113</v>
      </c>
      <c r="E66" s="233">
        <v>50113</v>
      </c>
      <c r="F66" s="19" t="s">
        <v>153</v>
      </c>
      <c r="G66" s="160" t="s">
        <v>144</v>
      </c>
      <c r="H66" s="36">
        <v>8608208</v>
      </c>
      <c r="I66" s="25">
        <v>1510</v>
      </c>
      <c r="J66" s="19" t="s">
        <v>18</v>
      </c>
      <c r="K66" s="15" t="s">
        <v>14</v>
      </c>
      <c r="L66" s="15">
        <v>567</v>
      </c>
      <c r="M66" s="16"/>
      <c r="N66" s="37">
        <v>0</v>
      </c>
      <c r="O66" s="37"/>
      <c r="P66" s="37">
        <v>567998</v>
      </c>
      <c r="Q66" s="37"/>
      <c r="R66" s="37">
        <v>0</v>
      </c>
      <c r="S66" s="37"/>
      <c r="T66" s="37">
        <v>0</v>
      </c>
      <c r="U66" s="37"/>
      <c r="V66" s="37">
        <v>0</v>
      </c>
      <c r="W66" s="37"/>
      <c r="X66" s="37">
        <v>0</v>
      </c>
      <c r="Y66" s="37"/>
      <c r="Z66" s="37">
        <v>0</v>
      </c>
      <c r="AA66" s="37"/>
      <c r="AB66" s="25">
        <v>0</v>
      </c>
      <c r="AC66" s="8"/>
      <c r="AE66" s="9">
        <v>0</v>
      </c>
      <c r="AG66" s="9">
        <v>8273411</v>
      </c>
      <c r="AI66" s="9">
        <v>0</v>
      </c>
      <c r="AK66" s="9">
        <v>0</v>
      </c>
      <c r="AM66" s="9">
        <v>0</v>
      </c>
      <c r="AO66" s="9">
        <v>0</v>
      </c>
      <c r="AQ66" s="9">
        <v>0</v>
      </c>
      <c r="AV66" s="38">
        <v>14.565899999999999</v>
      </c>
      <c r="BH66" s="2" t="str">
        <f t="shared" ref="BH66:BH129" si="1">IF(BG66&amp;BE66&amp;BC66&amp;BA66&amp;AY66&amp;AW66&amp;AU66&amp;AR66&amp;AP66&amp;AN66&amp;AL66&amp;AJ66&amp;AH66&amp;AF66&amp;AC66&amp;AA66&amp;Y66&amp;W66&amp;U66&amp;S66&amp;Q66&amp;O66&lt;&gt;"","Yes","No")</f>
        <v>No</v>
      </c>
    </row>
    <row r="67" spans="1:60">
      <c r="A67" s="14" t="s">
        <v>601</v>
      </c>
      <c r="B67" s="14" t="s">
        <v>195</v>
      </c>
      <c r="C67" s="19" t="s">
        <v>43</v>
      </c>
      <c r="D67" s="232">
        <v>5113</v>
      </c>
      <c r="E67" s="233">
        <v>50113</v>
      </c>
      <c r="F67" s="19" t="s">
        <v>153</v>
      </c>
      <c r="G67" s="160" t="s">
        <v>144</v>
      </c>
      <c r="H67" s="36">
        <v>8608208</v>
      </c>
      <c r="I67" s="25">
        <v>1510</v>
      </c>
      <c r="J67" s="19" t="s">
        <v>17</v>
      </c>
      <c r="K67" s="15" t="s">
        <v>14</v>
      </c>
      <c r="L67" s="15">
        <v>553</v>
      </c>
      <c r="M67" s="16"/>
      <c r="N67" s="37">
        <v>4843769</v>
      </c>
      <c r="O67" s="37"/>
      <c r="P67" s="37">
        <v>0</v>
      </c>
      <c r="Q67" s="37"/>
      <c r="R67" s="37">
        <v>0</v>
      </c>
      <c r="S67" s="37"/>
      <c r="T67" s="37">
        <v>1379933</v>
      </c>
      <c r="U67" s="37"/>
      <c r="V67" s="37">
        <v>0</v>
      </c>
      <c r="W67" s="37"/>
      <c r="X67" s="37">
        <v>0</v>
      </c>
      <c r="Y67" s="37"/>
      <c r="Z67" s="37">
        <v>0</v>
      </c>
      <c r="AA67" s="37"/>
      <c r="AB67" s="25">
        <v>0</v>
      </c>
      <c r="AC67" s="8"/>
      <c r="AE67" s="9">
        <v>23295081</v>
      </c>
      <c r="AG67" s="9">
        <v>0</v>
      </c>
      <c r="AI67" s="9">
        <v>0</v>
      </c>
      <c r="AK67" s="9">
        <v>4761684</v>
      </c>
      <c r="AM67" s="9">
        <v>0</v>
      </c>
      <c r="AO67" s="9">
        <v>0</v>
      </c>
      <c r="AQ67" s="9">
        <v>0</v>
      </c>
      <c r="AT67" s="38">
        <v>4.8093000000000004</v>
      </c>
      <c r="BH67" s="2" t="str">
        <f t="shared" si="1"/>
        <v>No</v>
      </c>
    </row>
    <row r="68" spans="1:60">
      <c r="A68" s="14" t="s">
        <v>601</v>
      </c>
      <c r="B68" s="14" t="s">
        <v>195</v>
      </c>
      <c r="C68" s="19" t="s">
        <v>43</v>
      </c>
      <c r="D68" s="232">
        <v>5113</v>
      </c>
      <c r="E68" s="233">
        <v>50113</v>
      </c>
      <c r="F68" s="19" t="s">
        <v>153</v>
      </c>
      <c r="G68" s="160" t="s">
        <v>144</v>
      </c>
      <c r="H68" s="36">
        <v>8608208</v>
      </c>
      <c r="I68" s="25">
        <v>1510</v>
      </c>
      <c r="J68" s="19" t="s">
        <v>15</v>
      </c>
      <c r="K68" s="15" t="s">
        <v>16</v>
      </c>
      <c r="L68" s="15">
        <v>251</v>
      </c>
      <c r="M68" s="16"/>
      <c r="N68" s="37">
        <v>54307</v>
      </c>
      <c r="O68" s="37"/>
      <c r="P68" s="37">
        <v>564112</v>
      </c>
      <c r="Q68" s="37"/>
      <c r="R68" s="37">
        <v>0</v>
      </c>
      <c r="S68" s="37"/>
      <c r="T68" s="37">
        <v>0</v>
      </c>
      <c r="U68" s="37"/>
      <c r="V68" s="37">
        <v>0</v>
      </c>
      <c r="W68" s="37"/>
      <c r="X68" s="37">
        <v>0</v>
      </c>
      <c r="Y68" s="37"/>
      <c r="Z68" s="37">
        <v>0</v>
      </c>
      <c r="AA68" s="37"/>
      <c r="AB68" s="25">
        <v>0</v>
      </c>
      <c r="AC68" s="8"/>
      <c r="AE68" s="9">
        <v>737987</v>
      </c>
      <c r="AG68" s="9">
        <v>12328631</v>
      </c>
      <c r="AI68" s="9">
        <v>0</v>
      </c>
      <c r="AK68" s="9">
        <v>0</v>
      </c>
      <c r="AM68" s="9">
        <v>0</v>
      </c>
      <c r="AO68" s="9">
        <v>0</v>
      </c>
      <c r="AQ68" s="9">
        <v>0</v>
      </c>
      <c r="AT68" s="38">
        <v>13.5892</v>
      </c>
      <c r="AV68" s="38">
        <v>21.854900000000001</v>
      </c>
      <c r="BH68" s="2" t="str">
        <f t="shared" si="1"/>
        <v>No</v>
      </c>
    </row>
    <row r="69" spans="1:60">
      <c r="A69" s="14" t="s">
        <v>597</v>
      </c>
      <c r="B69" s="14" t="s">
        <v>598</v>
      </c>
      <c r="C69" s="19" t="s">
        <v>23</v>
      </c>
      <c r="D69" s="232">
        <v>9036</v>
      </c>
      <c r="E69" s="233">
        <v>90036</v>
      </c>
      <c r="F69" s="19" t="s">
        <v>153</v>
      </c>
      <c r="G69" s="160" t="s">
        <v>144</v>
      </c>
      <c r="H69" s="36">
        <v>12150996</v>
      </c>
      <c r="I69" s="25">
        <v>1495</v>
      </c>
      <c r="J69" s="19" t="s">
        <v>25</v>
      </c>
      <c r="K69" s="15" t="s">
        <v>14</v>
      </c>
      <c r="L69" s="15">
        <v>6</v>
      </c>
      <c r="M69" s="16"/>
      <c r="N69" s="37">
        <v>0</v>
      </c>
      <c r="O69" s="37"/>
      <c r="P69" s="37">
        <v>0</v>
      </c>
      <c r="Q69" s="37"/>
      <c r="R69" s="37">
        <v>0</v>
      </c>
      <c r="S69" s="37"/>
      <c r="T69" s="37">
        <v>83139</v>
      </c>
      <c r="U69" s="37"/>
      <c r="V69" s="37">
        <v>0</v>
      </c>
      <c r="W69" s="37"/>
      <c r="X69" s="37">
        <v>0</v>
      </c>
      <c r="Y69" s="37"/>
      <c r="Z69" s="37">
        <v>0</v>
      </c>
      <c r="AA69" s="37"/>
      <c r="AB69" s="25">
        <v>0</v>
      </c>
      <c r="AC69" s="8"/>
      <c r="AE69" s="9">
        <v>0</v>
      </c>
      <c r="AG69" s="9">
        <v>0</v>
      </c>
      <c r="AI69" s="9">
        <v>0</v>
      </c>
      <c r="AK69" s="9">
        <v>0</v>
      </c>
      <c r="AM69" s="9">
        <v>0</v>
      </c>
      <c r="AO69" s="9">
        <v>0</v>
      </c>
      <c r="AQ69" s="9">
        <v>0</v>
      </c>
      <c r="BH69" s="2" t="str">
        <f t="shared" si="1"/>
        <v>No</v>
      </c>
    </row>
    <row r="70" spans="1:60">
      <c r="A70" s="14" t="s">
        <v>597</v>
      </c>
      <c r="B70" s="14" t="s">
        <v>598</v>
      </c>
      <c r="C70" s="19" t="s">
        <v>23</v>
      </c>
      <c r="D70" s="232">
        <v>9036</v>
      </c>
      <c r="E70" s="233">
        <v>90036</v>
      </c>
      <c r="F70" s="19" t="s">
        <v>153</v>
      </c>
      <c r="G70" s="160" t="s">
        <v>144</v>
      </c>
      <c r="H70" s="36">
        <v>12150996</v>
      </c>
      <c r="I70" s="25">
        <v>1495</v>
      </c>
      <c r="J70" s="19" t="s">
        <v>18</v>
      </c>
      <c r="K70" s="15" t="s">
        <v>16</v>
      </c>
      <c r="L70" s="15">
        <v>546</v>
      </c>
      <c r="M70" s="16"/>
      <c r="N70" s="37">
        <v>0</v>
      </c>
      <c r="O70" s="37"/>
      <c r="P70" s="37">
        <v>553344</v>
      </c>
      <c r="Q70" s="37"/>
      <c r="R70" s="37">
        <v>0</v>
      </c>
      <c r="S70" s="37"/>
      <c r="T70" s="37">
        <v>0</v>
      </c>
      <c r="U70" s="37"/>
      <c r="V70" s="37">
        <v>0</v>
      </c>
      <c r="W70" s="37"/>
      <c r="X70" s="37">
        <v>0</v>
      </c>
      <c r="Y70" s="37"/>
      <c r="Z70" s="37">
        <v>0</v>
      </c>
      <c r="AA70" s="37"/>
      <c r="AB70" s="25">
        <v>0</v>
      </c>
      <c r="AC70" s="8"/>
      <c r="AE70" s="9">
        <v>0</v>
      </c>
      <c r="AG70" s="9">
        <v>8538978</v>
      </c>
      <c r="AI70" s="9">
        <v>0</v>
      </c>
      <c r="AK70" s="9">
        <v>0</v>
      </c>
      <c r="AM70" s="9">
        <v>0</v>
      </c>
      <c r="AO70" s="9">
        <v>0</v>
      </c>
      <c r="AQ70" s="9">
        <v>0</v>
      </c>
      <c r="AV70" s="38">
        <v>15.4316</v>
      </c>
      <c r="BH70" s="2" t="str">
        <f t="shared" si="1"/>
        <v>No</v>
      </c>
    </row>
    <row r="71" spans="1:60">
      <c r="A71" s="14" t="s">
        <v>597</v>
      </c>
      <c r="B71" s="14" t="s">
        <v>598</v>
      </c>
      <c r="C71" s="19" t="s">
        <v>23</v>
      </c>
      <c r="D71" s="232">
        <v>9036</v>
      </c>
      <c r="E71" s="233">
        <v>90036</v>
      </c>
      <c r="F71" s="19" t="s">
        <v>153</v>
      </c>
      <c r="G71" s="160" t="s">
        <v>144</v>
      </c>
      <c r="H71" s="36">
        <v>12150996</v>
      </c>
      <c r="I71" s="25">
        <v>1495</v>
      </c>
      <c r="J71" s="19" t="s">
        <v>15</v>
      </c>
      <c r="K71" s="15" t="s">
        <v>16</v>
      </c>
      <c r="L71" s="15">
        <v>401</v>
      </c>
      <c r="M71" s="16"/>
      <c r="N71" s="37">
        <v>0</v>
      </c>
      <c r="O71" s="37"/>
      <c r="P71" s="37">
        <v>1710931</v>
      </c>
      <c r="Q71" s="37"/>
      <c r="R71" s="37">
        <v>0</v>
      </c>
      <c r="S71" s="37"/>
      <c r="T71" s="37">
        <v>20708</v>
      </c>
      <c r="U71" s="37"/>
      <c r="V71" s="37">
        <v>0</v>
      </c>
      <c r="W71" s="37"/>
      <c r="X71" s="37">
        <v>0</v>
      </c>
      <c r="Y71" s="37"/>
      <c r="Z71" s="37">
        <v>0</v>
      </c>
      <c r="AA71" s="37"/>
      <c r="AB71" s="25">
        <v>0</v>
      </c>
      <c r="AC71" s="8"/>
      <c r="AE71" s="9">
        <v>0</v>
      </c>
      <c r="AG71" s="9">
        <v>9141542</v>
      </c>
      <c r="AI71" s="9">
        <v>0</v>
      </c>
      <c r="AK71" s="9">
        <v>0</v>
      </c>
      <c r="AM71" s="9">
        <v>0</v>
      </c>
      <c r="AO71" s="9">
        <v>0</v>
      </c>
      <c r="AQ71" s="9">
        <v>0</v>
      </c>
      <c r="AV71" s="38">
        <v>5.343</v>
      </c>
      <c r="BH71" s="2" t="str">
        <f t="shared" si="1"/>
        <v>No</v>
      </c>
    </row>
    <row r="72" spans="1:60">
      <c r="A72" s="14" t="s">
        <v>597</v>
      </c>
      <c r="B72" s="14" t="s">
        <v>598</v>
      </c>
      <c r="C72" s="19" t="s">
        <v>23</v>
      </c>
      <c r="D72" s="232">
        <v>9036</v>
      </c>
      <c r="E72" s="233">
        <v>90036</v>
      </c>
      <c r="F72" s="19" t="s">
        <v>153</v>
      </c>
      <c r="G72" s="160" t="s">
        <v>144</v>
      </c>
      <c r="H72" s="36">
        <v>12150996</v>
      </c>
      <c r="I72" s="25">
        <v>1495</v>
      </c>
      <c r="J72" s="19" t="s">
        <v>17</v>
      </c>
      <c r="K72" s="15" t="s">
        <v>14</v>
      </c>
      <c r="L72" s="15">
        <v>234</v>
      </c>
      <c r="M72" s="16"/>
      <c r="N72" s="37">
        <v>0</v>
      </c>
      <c r="O72" s="37"/>
      <c r="P72" s="37">
        <v>0</v>
      </c>
      <c r="Q72" s="37"/>
      <c r="R72" s="37">
        <v>0</v>
      </c>
      <c r="S72" s="37"/>
      <c r="T72" s="37">
        <v>4321626</v>
      </c>
      <c r="U72" s="37"/>
      <c r="V72" s="37">
        <v>0</v>
      </c>
      <c r="W72" s="37"/>
      <c r="X72" s="37">
        <v>0</v>
      </c>
      <c r="Y72" s="37"/>
      <c r="Z72" s="37">
        <v>0</v>
      </c>
      <c r="AA72" s="37"/>
      <c r="AB72" s="25">
        <v>0</v>
      </c>
      <c r="AC72" s="8"/>
      <c r="AE72" s="9">
        <v>0</v>
      </c>
      <c r="AG72" s="9">
        <v>0</v>
      </c>
      <c r="AI72" s="9">
        <v>0</v>
      </c>
      <c r="AK72" s="9">
        <v>13721943</v>
      </c>
      <c r="AM72" s="9">
        <v>0</v>
      </c>
      <c r="AO72" s="9">
        <v>0</v>
      </c>
      <c r="AQ72" s="9">
        <v>0</v>
      </c>
      <c r="BH72" s="2" t="str">
        <f t="shared" si="1"/>
        <v>No</v>
      </c>
    </row>
    <row r="73" spans="1:60">
      <c r="A73" s="14" t="s">
        <v>597</v>
      </c>
      <c r="B73" s="14" t="s">
        <v>598</v>
      </c>
      <c r="C73" s="19" t="s">
        <v>23</v>
      </c>
      <c r="D73" s="232">
        <v>9036</v>
      </c>
      <c r="E73" s="233">
        <v>90036</v>
      </c>
      <c r="F73" s="19" t="s">
        <v>153</v>
      </c>
      <c r="G73" s="160" t="s">
        <v>144</v>
      </c>
      <c r="H73" s="36">
        <v>12150996</v>
      </c>
      <c r="I73" s="25">
        <v>1495</v>
      </c>
      <c r="J73" s="19" t="s">
        <v>25</v>
      </c>
      <c r="K73" s="15" t="s">
        <v>16</v>
      </c>
      <c r="L73" s="15">
        <v>21</v>
      </c>
      <c r="M73" s="16"/>
      <c r="N73" s="37">
        <v>0</v>
      </c>
      <c r="O73" s="37"/>
      <c r="P73" s="37">
        <v>0</v>
      </c>
      <c r="Q73" s="37"/>
      <c r="R73" s="37">
        <v>0</v>
      </c>
      <c r="S73" s="37"/>
      <c r="T73" s="37">
        <v>162142</v>
      </c>
      <c r="U73" s="37"/>
      <c r="V73" s="37">
        <v>0</v>
      </c>
      <c r="W73" s="37"/>
      <c r="X73" s="37">
        <v>0</v>
      </c>
      <c r="Y73" s="37"/>
      <c r="Z73" s="37">
        <v>0</v>
      </c>
      <c r="AA73" s="37"/>
      <c r="AB73" s="25">
        <v>0</v>
      </c>
      <c r="AC73" s="8"/>
      <c r="AE73" s="9">
        <v>0</v>
      </c>
      <c r="AG73" s="9">
        <v>0</v>
      </c>
      <c r="AI73" s="9">
        <v>0</v>
      </c>
      <c r="AK73" s="9">
        <v>0</v>
      </c>
      <c r="AM73" s="9">
        <v>0</v>
      </c>
      <c r="AO73" s="9">
        <v>0</v>
      </c>
      <c r="AQ73" s="9">
        <v>0</v>
      </c>
      <c r="BH73" s="2" t="str">
        <f t="shared" si="1"/>
        <v>No</v>
      </c>
    </row>
    <row r="74" spans="1:60">
      <c r="A74" s="14" t="s">
        <v>597</v>
      </c>
      <c r="B74" s="14" t="s">
        <v>598</v>
      </c>
      <c r="C74" s="19" t="s">
        <v>23</v>
      </c>
      <c r="D74" s="232">
        <v>9036</v>
      </c>
      <c r="E74" s="233">
        <v>90036</v>
      </c>
      <c r="F74" s="19" t="s">
        <v>153</v>
      </c>
      <c r="G74" s="160" t="s">
        <v>144</v>
      </c>
      <c r="H74" s="36">
        <v>12150996</v>
      </c>
      <c r="I74" s="25">
        <v>1495</v>
      </c>
      <c r="J74" s="19" t="s">
        <v>17</v>
      </c>
      <c r="K74" s="15" t="s">
        <v>16</v>
      </c>
      <c r="L74" s="15">
        <v>194</v>
      </c>
      <c r="M74" s="16"/>
      <c r="N74" s="37">
        <v>0</v>
      </c>
      <c r="O74" s="37"/>
      <c r="P74" s="37">
        <v>0</v>
      </c>
      <c r="Q74" s="37"/>
      <c r="R74" s="37">
        <v>0</v>
      </c>
      <c r="S74" s="37"/>
      <c r="T74" s="37">
        <v>3007529</v>
      </c>
      <c r="U74" s="37"/>
      <c r="V74" s="37">
        <v>0</v>
      </c>
      <c r="W74" s="37"/>
      <c r="X74" s="37">
        <v>0</v>
      </c>
      <c r="Y74" s="37"/>
      <c r="Z74" s="37">
        <v>0</v>
      </c>
      <c r="AA74" s="37"/>
      <c r="AB74" s="25">
        <v>0</v>
      </c>
      <c r="AC74" s="8"/>
      <c r="AE74" s="9">
        <v>0</v>
      </c>
      <c r="AG74" s="9">
        <v>0</v>
      </c>
      <c r="AI74" s="9">
        <v>0</v>
      </c>
      <c r="AK74" s="9">
        <v>9116403</v>
      </c>
      <c r="AM74" s="9">
        <v>0</v>
      </c>
      <c r="AO74" s="9">
        <v>0</v>
      </c>
      <c r="AQ74" s="9">
        <v>0</v>
      </c>
      <c r="BH74" s="2" t="str">
        <f t="shared" si="1"/>
        <v>No</v>
      </c>
    </row>
    <row r="75" spans="1:60">
      <c r="A75" s="14" t="s">
        <v>631</v>
      </c>
      <c r="B75" s="14" t="s">
        <v>307</v>
      </c>
      <c r="C75" s="19" t="s">
        <v>33</v>
      </c>
      <c r="D75" s="232">
        <v>8006</v>
      </c>
      <c r="E75" s="233">
        <v>80006</v>
      </c>
      <c r="F75" s="19" t="s">
        <v>153</v>
      </c>
      <c r="G75" s="160" t="s">
        <v>144</v>
      </c>
      <c r="H75" s="36">
        <v>2374203</v>
      </c>
      <c r="I75" s="25">
        <v>1457</v>
      </c>
      <c r="J75" s="19" t="s">
        <v>17</v>
      </c>
      <c r="K75" s="15" t="s">
        <v>14</v>
      </c>
      <c r="L75" s="15">
        <v>485</v>
      </c>
      <c r="M75" s="16"/>
      <c r="N75" s="37">
        <v>5464926</v>
      </c>
      <c r="O75" s="37"/>
      <c r="P75" s="37">
        <v>0</v>
      </c>
      <c r="Q75" s="37"/>
      <c r="R75" s="37">
        <v>0</v>
      </c>
      <c r="S75" s="37"/>
      <c r="T75" s="37">
        <v>0</v>
      </c>
      <c r="U75" s="37"/>
      <c r="V75" s="37">
        <v>0</v>
      </c>
      <c r="W75" s="37"/>
      <c r="X75" s="37">
        <v>0</v>
      </c>
      <c r="Y75" s="37"/>
      <c r="Z75" s="37">
        <v>0</v>
      </c>
      <c r="AA75" s="37"/>
      <c r="AB75" s="25">
        <v>1396962</v>
      </c>
      <c r="AC75" s="8"/>
      <c r="AE75" s="9">
        <v>24561247</v>
      </c>
      <c r="AG75" s="9">
        <v>0</v>
      </c>
      <c r="AI75" s="9">
        <v>0</v>
      </c>
      <c r="AK75" s="9">
        <v>0</v>
      </c>
      <c r="AM75" s="9">
        <v>0</v>
      </c>
      <c r="AO75" s="9">
        <v>0</v>
      </c>
      <c r="AQ75" s="9">
        <v>447936</v>
      </c>
      <c r="AT75" s="38">
        <v>4.4943</v>
      </c>
      <c r="BF75" s="38">
        <v>0.32069999999999999</v>
      </c>
      <c r="BH75" s="2" t="str">
        <f t="shared" si="1"/>
        <v>No</v>
      </c>
    </row>
    <row r="76" spans="1:60">
      <c r="A76" s="14" t="s">
        <v>631</v>
      </c>
      <c r="B76" s="14" t="s">
        <v>307</v>
      </c>
      <c r="C76" s="19" t="s">
        <v>33</v>
      </c>
      <c r="D76" s="232">
        <v>8006</v>
      </c>
      <c r="E76" s="233">
        <v>80006</v>
      </c>
      <c r="F76" s="19" t="s">
        <v>153</v>
      </c>
      <c r="G76" s="160" t="s">
        <v>144</v>
      </c>
      <c r="H76" s="36">
        <v>2374203</v>
      </c>
      <c r="I76" s="25">
        <v>1457</v>
      </c>
      <c r="J76" s="19" t="s">
        <v>15</v>
      </c>
      <c r="K76" s="15" t="s">
        <v>16</v>
      </c>
      <c r="L76" s="15">
        <v>434</v>
      </c>
      <c r="M76" s="16"/>
      <c r="N76" s="37">
        <v>0</v>
      </c>
      <c r="O76" s="37"/>
      <c r="P76" s="37">
        <v>1626737</v>
      </c>
      <c r="Q76" s="37"/>
      <c r="R76" s="37">
        <v>0</v>
      </c>
      <c r="S76" s="37"/>
      <c r="T76" s="37">
        <v>0</v>
      </c>
      <c r="U76" s="37"/>
      <c r="V76" s="37">
        <v>0</v>
      </c>
      <c r="W76" s="37"/>
      <c r="X76" s="37">
        <v>0</v>
      </c>
      <c r="Y76" s="37"/>
      <c r="Z76" s="37">
        <v>0</v>
      </c>
      <c r="AA76" s="37"/>
      <c r="AB76" s="25">
        <v>0</v>
      </c>
      <c r="AC76" s="8"/>
      <c r="AE76" s="9">
        <v>0</v>
      </c>
      <c r="AG76" s="9">
        <v>13192884</v>
      </c>
      <c r="AI76" s="9">
        <v>0</v>
      </c>
      <c r="AK76" s="9">
        <v>0</v>
      </c>
      <c r="AM76" s="9">
        <v>0</v>
      </c>
      <c r="AO76" s="9">
        <v>0</v>
      </c>
      <c r="AQ76" s="9">
        <v>0</v>
      </c>
      <c r="AV76" s="38">
        <v>8.11</v>
      </c>
      <c r="BH76" s="2" t="str">
        <f t="shared" si="1"/>
        <v>No</v>
      </c>
    </row>
    <row r="77" spans="1:60">
      <c r="A77" s="14" t="s">
        <v>631</v>
      </c>
      <c r="B77" s="14" t="s">
        <v>307</v>
      </c>
      <c r="C77" s="19" t="s">
        <v>33</v>
      </c>
      <c r="D77" s="232">
        <v>8006</v>
      </c>
      <c r="E77" s="233">
        <v>80006</v>
      </c>
      <c r="F77" s="19" t="s">
        <v>153</v>
      </c>
      <c r="G77" s="160" t="s">
        <v>144</v>
      </c>
      <c r="H77" s="36">
        <v>2374203</v>
      </c>
      <c r="I77" s="25">
        <v>1457</v>
      </c>
      <c r="J77" s="19" t="s">
        <v>17</v>
      </c>
      <c r="K77" s="15" t="s">
        <v>16</v>
      </c>
      <c r="L77" s="15">
        <v>355</v>
      </c>
      <c r="M77" s="16"/>
      <c r="N77" s="37">
        <v>3915593</v>
      </c>
      <c r="O77" s="37"/>
      <c r="P77" s="37">
        <v>0</v>
      </c>
      <c r="Q77" s="37"/>
      <c r="R77" s="37">
        <v>0</v>
      </c>
      <c r="S77" s="37"/>
      <c r="T77" s="37">
        <v>0</v>
      </c>
      <c r="U77" s="37"/>
      <c r="V77" s="37">
        <v>0</v>
      </c>
      <c r="W77" s="37"/>
      <c r="X77" s="37">
        <v>0</v>
      </c>
      <c r="Y77" s="37"/>
      <c r="Z77" s="37">
        <v>0</v>
      </c>
      <c r="AA77" s="37"/>
      <c r="AB77" s="25">
        <v>0</v>
      </c>
      <c r="AC77" s="8"/>
      <c r="AE77" s="9">
        <v>18970646</v>
      </c>
      <c r="AG77" s="9">
        <v>0</v>
      </c>
      <c r="AI77" s="9">
        <v>0</v>
      </c>
      <c r="AK77" s="9">
        <v>0</v>
      </c>
      <c r="AM77" s="9">
        <v>0</v>
      </c>
      <c r="AO77" s="9">
        <v>0</v>
      </c>
      <c r="AQ77" s="9">
        <v>0</v>
      </c>
      <c r="AT77" s="38">
        <v>4.8449</v>
      </c>
      <c r="BH77" s="2" t="str">
        <f t="shared" si="1"/>
        <v>No</v>
      </c>
    </row>
    <row r="78" spans="1:60">
      <c r="A78" s="14" t="s">
        <v>631</v>
      </c>
      <c r="B78" s="14" t="s">
        <v>307</v>
      </c>
      <c r="C78" s="19" t="s">
        <v>33</v>
      </c>
      <c r="D78" s="232">
        <v>8006</v>
      </c>
      <c r="E78" s="233">
        <v>80006</v>
      </c>
      <c r="F78" s="19" t="s">
        <v>153</v>
      </c>
      <c r="G78" s="160" t="s">
        <v>144</v>
      </c>
      <c r="H78" s="36">
        <v>2374203</v>
      </c>
      <c r="I78" s="25">
        <v>1457</v>
      </c>
      <c r="J78" s="19" t="s">
        <v>24</v>
      </c>
      <c r="K78" s="15" t="s">
        <v>16</v>
      </c>
      <c r="L78" s="15">
        <v>20</v>
      </c>
      <c r="M78" s="16"/>
      <c r="N78" s="37">
        <v>0</v>
      </c>
      <c r="O78" s="37"/>
      <c r="P78" s="37">
        <v>0</v>
      </c>
      <c r="Q78" s="37"/>
      <c r="R78" s="37">
        <v>0</v>
      </c>
      <c r="S78" s="37"/>
      <c r="T78" s="37">
        <v>0</v>
      </c>
      <c r="U78" s="37"/>
      <c r="V78" s="37">
        <v>0</v>
      </c>
      <c r="W78" s="37"/>
      <c r="X78" s="37">
        <v>0</v>
      </c>
      <c r="Y78" s="37"/>
      <c r="Z78" s="37">
        <v>27326959</v>
      </c>
      <c r="AA78" s="37"/>
      <c r="AB78" s="25">
        <v>0</v>
      </c>
      <c r="AC78" s="8"/>
      <c r="AE78" s="9">
        <v>0</v>
      </c>
      <c r="AG78" s="9">
        <v>0</v>
      </c>
      <c r="AI78" s="9">
        <v>0</v>
      </c>
      <c r="AK78" s="9">
        <v>0</v>
      </c>
      <c r="AM78" s="9">
        <v>0</v>
      </c>
      <c r="AO78" s="9">
        <v>2886980</v>
      </c>
      <c r="AQ78" s="9">
        <v>0</v>
      </c>
      <c r="BD78" s="38">
        <v>0.1056</v>
      </c>
      <c r="BH78" s="2" t="str">
        <f t="shared" si="1"/>
        <v>No</v>
      </c>
    </row>
    <row r="79" spans="1:60">
      <c r="A79" s="14" t="s">
        <v>631</v>
      </c>
      <c r="B79" s="14" t="s">
        <v>307</v>
      </c>
      <c r="C79" s="19" t="s">
        <v>33</v>
      </c>
      <c r="D79" s="232">
        <v>8006</v>
      </c>
      <c r="E79" s="233">
        <v>80006</v>
      </c>
      <c r="F79" s="19" t="s">
        <v>153</v>
      </c>
      <c r="G79" s="160" t="s">
        <v>144</v>
      </c>
      <c r="H79" s="36">
        <v>2374203</v>
      </c>
      <c r="I79" s="25">
        <v>1457</v>
      </c>
      <c r="J79" s="19" t="s">
        <v>22</v>
      </c>
      <c r="K79" s="15" t="s">
        <v>14</v>
      </c>
      <c r="L79" s="15">
        <v>163</v>
      </c>
      <c r="M79" s="16"/>
      <c r="N79" s="37">
        <v>0</v>
      </c>
      <c r="O79" s="37"/>
      <c r="P79" s="37">
        <v>0</v>
      </c>
      <c r="Q79" s="37"/>
      <c r="R79" s="37">
        <v>0</v>
      </c>
      <c r="S79" s="37"/>
      <c r="T79" s="37">
        <v>0</v>
      </c>
      <c r="U79" s="37"/>
      <c r="V79" s="37">
        <v>0</v>
      </c>
      <c r="W79" s="37"/>
      <c r="X79" s="37">
        <v>0</v>
      </c>
      <c r="Y79" s="37"/>
      <c r="Z79" s="37">
        <v>66239512</v>
      </c>
      <c r="AA79" s="37"/>
      <c r="AB79" s="25">
        <v>0</v>
      </c>
      <c r="AC79" s="8"/>
      <c r="AE79" s="9">
        <v>0</v>
      </c>
      <c r="AG79" s="9">
        <v>0</v>
      </c>
      <c r="AI79" s="9">
        <v>0</v>
      </c>
      <c r="AK79" s="9">
        <v>0</v>
      </c>
      <c r="AM79" s="9">
        <v>0</v>
      </c>
      <c r="AO79" s="9">
        <v>12259481</v>
      </c>
      <c r="AQ79" s="9">
        <v>0</v>
      </c>
      <c r="BD79" s="38">
        <v>0.18509999999999999</v>
      </c>
      <c r="BH79" s="2" t="str">
        <f t="shared" si="1"/>
        <v>No</v>
      </c>
    </row>
    <row r="80" spans="1:60">
      <c r="A80" s="14" t="s">
        <v>1054</v>
      </c>
      <c r="B80" s="14" t="s">
        <v>430</v>
      </c>
      <c r="C80" s="19" t="s">
        <v>76</v>
      </c>
      <c r="D80" s="232">
        <v>4105</v>
      </c>
      <c r="E80" s="233">
        <v>40105</v>
      </c>
      <c r="F80" s="19" t="s">
        <v>222</v>
      </c>
      <c r="G80" s="160" t="s">
        <v>144</v>
      </c>
      <c r="H80" s="36">
        <v>2148346</v>
      </c>
      <c r="I80" s="25">
        <v>1426</v>
      </c>
      <c r="J80" s="19" t="s">
        <v>431</v>
      </c>
      <c r="K80" s="15" t="s">
        <v>16</v>
      </c>
      <c r="L80" s="15">
        <v>1426</v>
      </c>
      <c r="M80" s="16"/>
      <c r="N80" s="37">
        <v>0</v>
      </c>
      <c r="O80" s="37"/>
      <c r="P80" s="37">
        <v>0</v>
      </c>
      <c r="Q80" s="37" t="s">
        <v>786</v>
      </c>
      <c r="R80" s="37">
        <v>0</v>
      </c>
      <c r="S80" s="37"/>
      <c r="T80" s="37">
        <v>0</v>
      </c>
      <c r="U80" s="37"/>
      <c r="V80" s="37">
        <v>0</v>
      </c>
      <c r="W80" s="37"/>
      <c r="X80" s="37">
        <v>0</v>
      </c>
      <c r="Y80" s="37"/>
      <c r="Z80" s="37">
        <v>0</v>
      </c>
      <c r="AA80" s="37"/>
      <c r="AB80" s="25">
        <v>0</v>
      </c>
      <c r="AC80" s="8"/>
      <c r="AE80" s="9">
        <v>0</v>
      </c>
      <c r="AG80" s="9">
        <v>0</v>
      </c>
      <c r="AI80" s="9">
        <v>0</v>
      </c>
      <c r="AK80" s="9">
        <v>0</v>
      </c>
      <c r="AM80" s="9">
        <v>0</v>
      </c>
      <c r="AO80" s="9">
        <v>0</v>
      </c>
      <c r="AQ80" s="9">
        <v>0</v>
      </c>
      <c r="AW80" s="38" t="s">
        <v>786</v>
      </c>
      <c r="BH80" s="2" t="str">
        <f t="shared" si="1"/>
        <v>Yes</v>
      </c>
    </row>
    <row r="81" spans="1:60">
      <c r="A81" s="14" t="s">
        <v>1055</v>
      </c>
      <c r="B81" s="14" t="s">
        <v>559</v>
      </c>
      <c r="C81" s="19" t="s">
        <v>38</v>
      </c>
      <c r="D81" s="232">
        <v>4034</v>
      </c>
      <c r="E81" s="233">
        <v>40034</v>
      </c>
      <c r="F81" s="19" t="s">
        <v>147</v>
      </c>
      <c r="G81" s="160" t="s">
        <v>144</v>
      </c>
      <c r="H81" s="36">
        <v>5502379</v>
      </c>
      <c r="I81" s="25">
        <v>1396</v>
      </c>
      <c r="J81" s="19" t="s">
        <v>25</v>
      </c>
      <c r="K81" s="15" t="s">
        <v>16</v>
      </c>
      <c r="L81" s="15">
        <v>9</v>
      </c>
      <c r="M81" s="16"/>
      <c r="N81" s="37">
        <v>209528</v>
      </c>
      <c r="O81" s="37"/>
      <c r="P81" s="37">
        <v>0</v>
      </c>
      <c r="Q81" s="37"/>
      <c r="R81" s="37">
        <v>0</v>
      </c>
      <c r="S81" s="37"/>
      <c r="T81" s="37">
        <v>0</v>
      </c>
      <c r="U81" s="37"/>
      <c r="V81" s="37">
        <v>0</v>
      </c>
      <c r="W81" s="37"/>
      <c r="X81" s="37">
        <v>0</v>
      </c>
      <c r="Y81" s="37"/>
      <c r="Z81" s="37">
        <v>0</v>
      </c>
      <c r="AA81" s="37"/>
      <c r="AB81" s="25">
        <v>0</v>
      </c>
      <c r="AC81" s="8"/>
      <c r="AE81" s="9">
        <v>1115203</v>
      </c>
      <c r="AG81" s="9">
        <v>0</v>
      </c>
      <c r="AI81" s="9">
        <v>0</v>
      </c>
      <c r="AK81" s="9">
        <v>0</v>
      </c>
      <c r="AM81" s="9">
        <v>0</v>
      </c>
      <c r="AO81" s="9">
        <v>0</v>
      </c>
      <c r="AQ81" s="9">
        <v>0</v>
      </c>
      <c r="AT81" s="38">
        <v>5.3224999999999998</v>
      </c>
      <c r="BH81" s="2" t="str">
        <f t="shared" si="1"/>
        <v>No</v>
      </c>
    </row>
    <row r="82" spans="1:60">
      <c r="A82" s="14" t="s">
        <v>1055</v>
      </c>
      <c r="B82" s="14" t="s">
        <v>559</v>
      </c>
      <c r="C82" s="19" t="s">
        <v>38</v>
      </c>
      <c r="D82" s="232">
        <v>4034</v>
      </c>
      <c r="E82" s="233">
        <v>40034</v>
      </c>
      <c r="F82" s="19" t="s">
        <v>147</v>
      </c>
      <c r="G82" s="160" t="s">
        <v>144</v>
      </c>
      <c r="H82" s="36">
        <v>5502379</v>
      </c>
      <c r="I82" s="25">
        <v>1396</v>
      </c>
      <c r="J82" s="19" t="s">
        <v>27</v>
      </c>
      <c r="K82" s="15" t="s">
        <v>14</v>
      </c>
      <c r="L82" s="15">
        <v>76</v>
      </c>
      <c r="M82" s="16"/>
      <c r="N82" s="37">
        <v>0</v>
      </c>
      <c r="O82" s="37"/>
      <c r="P82" s="37">
        <v>0</v>
      </c>
      <c r="Q82" s="37"/>
      <c r="R82" s="37">
        <v>0</v>
      </c>
      <c r="S82" s="37"/>
      <c r="T82" s="37">
        <v>0</v>
      </c>
      <c r="U82" s="37"/>
      <c r="V82" s="37">
        <v>0</v>
      </c>
      <c r="W82" s="37"/>
      <c r="X82" s="37">
        <v>0</v>
      </c>
      <c r="Y82" s="37"/>
      <c r="Z82" s="37">
        <v>69327420</v>
      </c>
      <c r="AA82" s="37"/>
      <c r="AB82" s="25">
        <v>0</v>
      </c>
      <c r="AC82" s="8"/>
      <c r="AE82" s="9">
        <v>0</v>
      </c>
      <c r="AG82" s="9">
        <v>0</v>
      </c>
      <c r="AI82" s="9">
        <v>0</v>
      </c>
      <c r="AK82" s="9">
        <v>0</v>
      </c>
      <c r="AM82" s="9">
        <v>0</v>
      </c>
      <c r="AO82" s="9">
        <v>6763142</v>
      </c>
      <c r="AQ82" s="9">
        <v>0</v>
      </c>
      <c r="BD82" s="38">
        <v>9.7600000000000006E-2</v>
      </c>
      <c r="BH82" s="2" t="str">
        <f t="shared" si="1"/>
        <v>No</v>
      </c>
    </row>
    <row r="83" spans="1:60">
      <c r="A83" s="14" t="s">
        <v>1055</v>
      </c>
      <c r="B83" s="14" t="s">
        <v>559</v>
      </c>
      <c r="C83" s="19" t="s">
        <v>38</v>
      </c>
      <c r="D83" s="232">
        <v>4034</v>
      </c>
      <c r="E83" s="233">
        <v>40034</v>
      </c>
      <c r="F83" s="19" t="s">
        <v>147</v>
      </c>
      <c r="G83" s="160" t="s">
        <v>144</v>
      </c>
      <c r="H83" s="36">
        <v>5502379</v>
      </c>
      <c r="I83" s="25">
        <v>1396</v>
      </c>
      <c r="J83" s="19" t="s">
        <v>17</v>
      </c>
      <c r="K83" s="15" t="s">
        <v>14</v>
      </c>
      <c r="L83" s="15">
        <v>646</v>
      </c>
      <c r="M83" s="16"/>
      <c r="N83" s="37">
        <v>8342039</v>
      </c>
      <c r="O83" s="37"/>
      <c r="P83" s="37">
        <v>0</v>
      </c>
      <c r="Q83" s="37"/>
      <c r="R83" s="37">
        <v>0</v>
      </c>
      <c r="S83" s="37"/>
      <c r="T83" s="37">
        <v>374573</v>
      </c>
      <c r="U83" s="37"/>
      <c r="V83" s="37">
        <v>0</v>
      </c>
      <c r="W83" s="37"/>
      <c r="X83" s="37">
        <v>0</v>
      </c>
      <c r="Y83" s="37"/>
      <c r="Z83" s="37">
        <v>0</v>
      </c>
      <c r="AA83" s="37"/>
      <c r="AB83" s="25">
        <v>0</v>
      </c>
      <c r="AC83" s="8"/>
      <c r="AE83" s="9">
        <v>26571431</v>
      </c>
      <c r="AG83" s="9">
        <v>0</v>
      </c>
      <c r="AI83" s="9">
        <v>0</v>
      </c>
      <c r="AK83" s="9">
        <v>1269775</v>
      </c>
      <c r="AM83" s="9">
        <v>0</v>
      </c>
      <c r="AO83" s="9">
        <v>0</v>
      </c>
      <c r="AQ83" s="9">
        <v>0</v>
      </c>
      <c r="AT83" s="38">
        <v>3.1852</v>
      </c>
      <c r="BH83" s="2" t="str">
        <f t="shared" si="1"/>
        <v>No</v>
      </c>
    </row>
    <row r="84" spans="1:60">
      <c r="A84" s="14" t="s">
        <v>1055</v>
      </c>
      <c r="B84" s="14" t="s">
        <v>559</v>
      </c>
      <c r="C84" s="19" t="s">
        <v>38</v>
      </c>
      <c r="D84" s="232">
        <v>4034</v>
      </c>
      <c r="E84" s="233">
        <v>40034</v>
      </c>
      <c r="F84" s="19" t="s">
        <v>147</v>
      </c>
      <c r="G84" s="160" t="s">
        <v>144</v>
      </c>
      <c r="H84" s="36">
        <v>5502379</v>
      </c>
      <c r="I84" s="25">
        <v>1396</v>
      </c>
      <c r="J84" s="19" t="s">
        <v>17</v>
      </c>
      <c r="K84" s="15" t="s">
        <v>16</v>
      </c>
      <c r="L84" s="15">
        <v>45</v>
      </c>
      <c r="M84" s="16"/>
      <c r="N84" s="37">
        <v>75402</v>
      </c>
      <c r="O84" s="37"/>
      <c r="P84" s="37">
        <v>117046</v>
      </c>
      <c r="Q84" s="37"/>
      <c r="R84" s="37">
        <v>0</v>
      </c>
      <c r="S84" s="37"/>
      <c r="T84" s="37">
        <v>0</v>
      </c>
      <c r="U84" s="37"/>
      <c r="V84" s="37">
        <v>0</v>
      </c>
      <c r="W84" s="37"/>
      <c r="X84" s="37">
        <v>0</v>
      </c>
      <c r="Y84" s="37"/>
      <c r="Z84" s="37">
        <v>0</v>
      </c>
      <c r="AA84" s="37"/>
      <c r="AB84" s="25">
        <v>0</v>
      </c>
      <c r="AC84" s="8"/>
      <c r="AE84" s="9">
        <v>765984</v>
      </c>
      <c r="AG84" s="9">
        <v>684912</v>
      </c>
      <c r="AI84" s="9">
        <v>0</v>
      </c>
      <c r="AK84" s="9">
        <v>0</v>
      </c>
      <c r="AM84" s="9">
        <v>0</v>
      </c>
      <c r="AO84" s="9">
        <v>0</v>
      </c>
      <c r="AQ84" s="9">
        <v>0</v>
      </c>
      <c r="AT84" s="38">
        <v>10.1587</v>
      </c>
      <c r="AV84" s="38">
        <v>5.8516000000000004</v>
      </c>
      <c r="BH84" s="2" t="str">
        <f t="shared" si="1"/>
        <v>No</v>
      </c>
    </row>
    <row r="85" spans="1:60">
      <c r="A85" s="14" t="s">
        <v>1055</v>
      </c>
      <c r="B85" s="14" t="s">
        <v>559</v>
      </c>
      <c r="C85" s="19" t="s">
        <v>38</v>
      </c>
      <c r="D85" s="232">
        <v>4034</v>
      </c>
      <c r="E85" s="233">
        <v>40034</v>
      </c>
      <c r="F85" s="19" t="s">
        <v>147</v>
      </c>
      <c r="G85" s="160" t="s">
        <v>144</v>
      </c>
      <c r="H85" s="36">
        <v>5502379</v>
      </c>
      <c r="I85" s="25">
        <v>1396</v>
      </c>
      <c r="J85" s="19" t="s">
        <v>15</v>
      </c>
      <c r="K85" s="15" t="s">
        <v>16</v>
      </c>
      <c r="L85" s="15">
        <v>375</v>
      </c>
      <c r="M85" s="16"/>
      <c r="N85" s="37">
        <v>0</v>
      </c>
      <c r="O85" s="37"/>
      <c r="P85" s="37">
        <v>1146691</v>
      </c>
      <c r="Q85" s="37"/>
      <c r="R85" s="37">
        <v>0</v>
      </c>
      <c r="S85" s="37"/>
      <c r="T85" s="37">
        <v>0</v>
      </c>
      <c r="U85" s="37"/>
      <c r="V85" s="37">
        <v>0</v>
      </c>
      <c r="W85" s="37"/>
      <c r="X85" s="37">
        <v>0</v>
      </c>
      <c r="Y85" s="37"/>
      <c r="Z85" s="37">
        <v>0</v>
      </c>
      <c r="AA85" s="37"/>
      <c r="AB85" s="25">
        <v>0</v>
      </c>
      <c r="AC85" s="8"/>
      <c r="AE85" s="9">
        <v>0</v>
      </c>
      <c r="AG85" s="9">
        <v>16972856</v>
      </c>
      <c r="AI85" s="9">
        <v>0</v>
      </c>
      <c r="AK85" s="9">
        <v>0</v>
      </c>
      <c r="AM85" s="9">
        <v>0</v>
      </c>
      <c r="AO85" s="9">
        <v>0</v>
      </c>
      <c r="AQ85" s="9">
        <v>0</v>
      </c>
      <c r="AV85" s="38">
        <v>14.801600000000001</v>
      </c>
      <c r="BH85" s="2" t="str">
        <f t="shared" si="1"/>
        <v>No</v>
      </c>
    </row>
    <row r="86" spans="1:60">
      <c r="A86" s="14" t="s">
        <v>1055</v>
      </c>
      <c r="B86" s="14" t="s">
        <v>559</v>
      </c>
      <c r="C86" s="19" t="s">
        <v>38</v>
      </c>
      <c r="D86" s="232">
        <v>4034</v>
      </c>
      <c r="E86" s="233">
        <v>40034</v>
      </c>
      <c r="F86" s="19" t="s">
        <v>147</v>
      </c>
      <c r="G86" s="160" t="s">
        <v>144</v>
      </c>
      <c r="H86" s="36">
        <v>5502379</v>
      </c>
      <c r="I86" s="25">
        <v>1396</v>
      </c>
      <c r="J86" s="19" t="s">
        <v>18</v>
      </c>
      <c r="K86" s="15" t="s">
        <v>16</v>
      </c>
      <c r="L86" s="15">
        <v>224</v>
      </c>
      <c r="M86" s="16"/>
      <c r="N86" s="37">
        <v>0</v>
      </c>
      <c r="O86" s="37"/>
      <c r="P86" s="37">
        <v>181823</v>
      </c>
      <c r="Q86" s="37"/>
      <c r="R86" s="37">
        <v>0</v>
      </c>
      <c r="S86" s="37"/>
      <c r="T86" s="37">
        <v>0</v>
      </c>
      <c r="U86" s="37"/>
      <c r="V86" s="37">
        <v>0</v>
      </c>
      <c r="W86" s="37"/>
      <c r="X86" s="37">
        <v>0</v>
      </c>
      <c r="Y86" s="37"/>
      <c r="Z86" s="37">
        <v>0</v>
      </c>
      <c r="AA86" s="37"/>
      <c r="AB86" s="25">
        <v>0</v>
      </c>
      <c r="AC86" s="8"/>
      <c r="AE86" s="9">
        <v>0</v>
      </c>
      <c r="AG86" s="9">
        <v>4012607</v>
      </c>
      <c r="AI86" s="9">
        <v>0</v>
      </c>
      <c r="AK86" s="9">
        <v>0</v>
      </c>
      <c r="AM86" s="9">
        <v>0</v>
      </c>
      <c r="AO86" s="9">
        <v>0</v>
      </c>
      <c r="AQ86" s="9">
        <v>0</v>
      </c>
      <c r="AV86" s="38">
        <v>22.0688</v>
      </c>
      <c r="BH86" s="2" t="str">
        <f t="shared" si="1"/>
        <v>No</v>
      </c>
    </row>
    <row r="87" spans="1:60">
      <c r="A87" s="14" t="s">
        <v>1055</v>
      </c>
      <c r="B87" s="14" t="s">
        <v>559</v>
      </c>
      <c r="C87" s="19" t="s">
        <v>38</v>
      </c>
      <c r="D87" s="232">
        <v>4034</v>
      </c>
      <c r="E87" s="233">
        <v>40034</v>
      </c>
      <c r="F87" s="19" t="s">
        <v>147</v>
      </c>
      <c r="G87" s="160" t="s">
        <v>144</v>
      </c>
      <c r="H87" s="36">
        <v>5502379</v>
      </c>
      <c r="I87" s="25">
        <v>1396</v>
      </c>
      <c r="J87" s="19" t="s">
        <v>39</v>
      </c>
      <c r="K87" s="15" t="s">
        <v>14</v>
      </c>
      <c r="L87" s="15">
        <v>21</v>
      </c>
      <c r="M87" s="16"/>
      <c r="N87" s="37">
        <v>0</v>
      </c>
      <c r="O87" s="37"/>
      <c r="P87" s="37">
        <v>0</v>
      </c>
      <c r="Q87" s="37"/>
      <c r="R87" s="37">
        <v>0</v>
      </c>
      <c r="S87" s="37"/>
      <c r="T87" s="37">
        <v>0</v>
      </c>
      <c r="U87" s="37"/>
      <c r="V87" s="37">
        <v>0</v>
      </c>
      <c r="W87" s="37"/>
      <c r="X87" s="37">
        <v>0</v>
      </c>
      <c r="Y87" s="37"/>
      <c r="Z87" s="37">
        <v>11207000</v>
      </c>
      <c r="AA87" s="37"/>
      <c r="AB87" s="25">
        <v>0</v>
      </c>
      <c r="AC87" s="8"/>
      <c r="AE87" s="9">
        <v>0</v>
      </c>
      <c r="AG87" s="9">
        <v>0</v>
      </c>
      <c r="AI87" s="9">
        <v>0</v>
      </c>
      <c r="AK87" s="9">
        <v>0</v>
      </c>
      <c r="AM87" s="9">
        <v>0</v>
      </c>
      <c r="AO87" s="9">
        <v>1158980</v>
      </c>
      <c r="AQ87" s="9">
        <v>0</v>
      </c>
      <c r="BD87" s="38">
        <v>0.10340000000000001</v>
      </c>
      <c r="BH87" s="2" t="str">
        <f t="shared" si="1"/>
        <v>No</v>
      </c>
    </row>
    <row r="88" spans="1:60">
      <c r="A88" s="14" t="s">
        <v>549</v>
      </c>
      <c r="B88" s="14" t="s">
        <v>180</v>
      </c>
      <c r="C88" s="19" t="s">
        <v>68</v>
      </c>
      <c r="D88" s="232">
        <v>2078</v>
      </c>
      <c r="E88" s="233">
        <v>20078</v>
      </c>
      <c r="F88" s="19" t="s">
        <v>173</v>
      </c>
      <c r="G88" s="160" t="s">
        <v>144</v>
      </c>
      <c r="H88" s="36">
        <v>18351295</v>
      </c>
      <c r="I88" s="25">
        <v>1168</v>
      </c>
      <c r="J88" s="19" t="s">
        <v>17</v>
      </c>
      <c r="K88" s="15" t="s">
        <v>16</v>
      </c>
      <c r="L88" s="15">
        <v>9</v>
      </c>
      <c r="M88" s="16"/>
      <c r="N88" s="37">
        <v>53533</v>
      </c>
      <c r="O88" s="37"/>
      <c r="P88" s="37">
        <v>0</v>
      </c>
      <c r="Q88" s="37"/>
      <c r="R88" s="37">
        <v>0</v>
      </c>
      <c r="S88" s="37"/>
      <c r="T88" s="37">
        <v>0</v>
      </c>
      <c r="U88" s="37"/>
      <c r="V88" s="37">
        <v>0</v>
      </c>
      <c r="W88" s="37"/>
      <c r="X88" s="37">
        <v>0</v>
      </c>
      <c r="Y88" s="37"/>
      <c r="Z88" s="37">
        <v>0</v>
      </c>
      <c r="AA88" s="37"/>
      <c r="AB88" s="25">
        <v>0</v>
      </c>
      <c r="AC88" s="8"/>
      <c r="AE88" s="9">
        <v>258717</v>
      </c>
      <c r="AG88" s="9">
        <v>0</v>
      </c>
      <c r="AI88" s="9">
        <v>0</v>
      </c>
      <c r="AK88" s="9">
        <v>0</v>
      </c>
      <c r="AM88" s="9">
        <v>0</v>
      </c>
      <c r="AO88" s="9">
        <v>0</v>
      </c>
      <c r="AQ88" s="9">
        <v>0</v>
      </c>
      <c r="AT88" s="38">
        <v>4.8329000000000004</v>
      </c>
      <c r="BH88" s="2" t="str">
        <f t="shared" si="1"/>
        <v>No</v>
      </c>
    </row>
    <row r="89" spans="1:60">
      <c r="A89" s="14" t="s">
        <v>549</v>
      </c>
      <c r="B89" s="14" t="s">
        <v>180</v>
      </c>
      <c r="C89" s="19" t="s">
        <v>68</v>
      </c>
      <c r="D89" s="232">
        <v>2078</v>
      </c>
      <c r="E89" s="233">
        <v>20078</v>
      </c>
      <c r="F89" s="19" t="s">
        <v>173</v>
      </c>
      <c r="G89" s="160" t="s">
        <v>144</v>
      </c>
      <c r="H89" s="36">
        <v>18351295</v>
      </c>
      <c r="I89" s="25">
        <v>1168</v>
      </c>
      <c r="J89" s="19" t="s">
        <v>26</v>
      </c>
      <c r="K89" s="15" t="s">
        <v>16</v>
      </c>
      <c r="L89" s="15">
        <v>2</v>
      </c>
      <c r="M89" s="16"/>
      <c r="N89" s="37">
        <v>181481</v>
      </c>
      <c r="O89" s="37"/>
      <c r="P89" s="37">
        <v>0</v>
      </c>
      <c r="Q89" s="37"/>
      <c r="R89" s="37">
        <v>0</v>
      </c>
      <c r="S89" s="37"/>
      <c r="T89" s="37">
        <v>0</v>
      </c>
      <c r="U89" s="37"/>
      <c r="V89" s="37">
        <v>0</v>
      </c>
      <c r="W89" s="37"/>
      <c r="X89" s="37">
        <v>0</v>
      </c>
      <c r="Y89" s="37"/>
      <c r="Z89" s="37">
        <v>0</v>
      </c>
      <c r="AA89" s="37"/>
      <c r="AB89" s="25">
        <v>0</v>
      </c>
      <c r="AC89" s="8"/>
      <c r="AE89" s="9">
        <v>43222</v>
      </c>
      <c r="AG89" s="9">
        <v>0</v>
      </c>
      <c r="AI89" s="9">
        <v>0</v>
      </c>
      <c r="AK89" s="9">
        <v>0</v>
      </c>
      <c r="AM89" s="9">
        <v>0</v>
      </c>
      <c r="AO89" s="9">
        <v>0</v>
      </c>
      <c r="AQ89" s="9">
        <v>0</v>
      </c>
      <c r="AT89" s="38">
        <v>0.2382</v>
      </c>
      <c r="BH89" s="2" t="str">
        <f t="shared" si="1"/>
        <v>No</v>
      </c>
    </row>
    <row r="90" spans="1:60">
      <c r="A90" s="14" t="s">
        <v>549</v>
      </c>
      <c r="B90" s="14" t="s">
        <v>180</v>
      </c>
      <c r="C90" s="19" t="s">
        <v>68</v>
      </c>
      <c r="D90" s="232">
        <v>2078</v>
      </c>
      <c r="E90" s="233">
        <v>20078</v>
      </c>
      <c r="F90" s="19" t="s">
        <v>173</v>
      </c>
      <c r="G90" s="160" t="s">
        <v>144</v>
      </c>
      <c r="H90" s="36">
        <v>18351295</v>
      </c>
      <c r="I90" s="25">
        <v>1168</v>
      </c>
      <c r="J90" s="19" t="s">
        <v>24</v>
      </c>
      <c r="K90" s="15" t="s">
        <v>14</v>
      </c>
      <c r="L90" s="15">
        <v>1157</v>
      </c>
      <c r="M90" s="16"/>
      <c r="N90" s="37">
        <v>7056214</v>
      </c>
      <c r="O90" s="37"/>
      <c r="P90" s="37">
        <v>0</v>
      </c>
      <c r="Q90" s="37"/>
      <c r="R90" s="37">
        <v>0</v>
      </c>
      <c r="S90" s="37"/>
      <c r="T90" s="37">
        <v>0</v>
      </c>
      <c r="U90" s="37"/>
      <c r="V90" s="37">
        <v>0</v>
      </c>
      <c r="W90" s="37"/>
      <c r="X90" s="37">
        <v>0</v>
      </c>
      <c r="Y90" s="37"/>
      <c r="Z90" s="37">
        <v>478847924</v>
      </c>
      <c r="AA90" s="37"/>
      <c r="AB90" s="25">
        <v>0</v>
      </c>
      <c r="AC90" s="8"/>
      <c r="AE90" s="9">
        <v>13649</v>
      </c>
      <c r="AG90" s="9">
        <v>0</v>
      </c>
      <c r="AI90" s="9">
        <v>0</v>
      </c>
      <c r="AK90" s="9">
        <v>0</v>
      </c>
      <c r="AM90" s="9">
        <v>2761644</v>
      </c>
      <c r="AO90" s="9">
        <v>58323812</v>
      </c>
      <c r="AQ90" s="9">
        <v>0</v>
      </c>
      <c r="AT90" s="38">
        <v>1.9E-3</v>
      </c>
      <c r="BD90" s="38">
        <v>0.12180000000000001</v>
      </c>
      <c r="BH90" s="2" t="str">
        <f t="shared" si="1"/>
        <v>No</v>
      </c>
    </row>
    <row r="91" spans="1:60">
      <c r="A91" s="14" t="s">
        <v>1056</v>
      </c>
      <c r="B91" s="14" t="s">
        <v>235</v>
      </c>
      <c r="C91" s="19" t="s">
        <v>23</v>
      </c>
      <c r="D91" s="232">
        <v>9157</v>
      </c>
      <c r="E91" s="233">
        <v>90157</v>
      </c>
      <c r="F91" s="19" t="s">
        <v>153</v>
      </c>
      <c r="G91" s="160" t="s">
        <v>144</v>
      </c>
      <c r="H91" s="36">
        <v>12150996</v>
      </c>
      <c r="I91" s="25">
        <v>1144</v>
      </c>
      <c r="J91" s="19" t="s">
        <v>15</v>
      </c>
      <c r="K91" s="15" t="s">
        <v>16</v>
      </c>
      <c r="L91" s="15">
        <v>580</v>
      </c>
      <c r="M91" s="16"/>
      <c r="N91" s="37">
        <v>0</v>
      </c>
      <c r="O91" s="37"/>
      <c r="P91" s="37">
        <v>1755082</v>
      </c>
      <c r="Q91" s="37"/>
      <c r="R91" s="37">
        <v>0</v>
      </c>
      <c r="S91" s="37"/>
      <c r="T91" s="37">
        <v>243953</v>
      </c>
      <c r="U91" s="37"/>
      <c r="V91" s="37">
        <v>0</v>
      </c>
      <c r="W91" s="37"/>
      <c r="X91" s="37">
        <v>0</v>
      </c>
      <c r="Y91" s="37"/>
      <c r="Z91" s="37">
        <v>0</v>
      </c>
      <c r="AA91" s="37"/>
      <c r="AB91" s="25">
        <v>0</v>
      </c>
      <c r="AC91" s="8"/>
      <c r="AE91" s="9">
        <v>0</v>
      </c>
      <c r="AG91" s="9">
        <v>22164970</v>
      </c>
      <c r="AI91" s="9">
        <v>0</v>
      </c>
      <c r="AK91" s="9">
        <v>3560222</v>
      </c>
      <c r="AM91" s="9">
        <v>0</v>
      </c>
      <c r="AO91" s="9">
        <v>0</v>
      </c>
      <c r="AQ91" s="9">
        <v>0</v>
      </c>
      <c r="AV91" s="38">
        <v>12.629</v>
      </c>
      <c r="BH91" s="2" t="str">
        <f t="shared" si="1"/>
        <v>No</v>
      </c>
    </row>
    <row r="92" spans="1:60">
      <c r="A92" s="14" t="s">
        <v>721</v>
      </c>
      <c r="B92" s="14" t="s">
        <v>722</v>
      </c>
      <c r="C92" s="19" t="s">
        <v>82</v>
      </c>
      <c r="D92" s="232">
        <v>8001</v>
      </c>
      <c r="E92" s="233">
        <v>80001</v>
      </c>
      <c r="F92" s="19" t="s">
        <v>153</v>
      </c>
      <c r="G92" s="160" t="s">
        <v>144</v>
      </c>
      <c r="H92" s="36">
        <v>1021243</v>
      </c>
      <c r="I92" s="25">
        <v>1113</v>
      </c>
      <c r="J92" s="19" t="s">
        <v>22</v>
      </c>
      <c r="K92" s="15" t="s">
        <v>14</v>
      </c>
      <c r="L92" s="15">
        <v>92</v>
      </c>
      <c r="M92" s="16"/>
      <c r="N92" s="37">
        <v>0</v>
      </c>
      <c r="O92" s="37"/>
      <c r="P92" s="37">
        <v>0</v>
      </c>
      <c r="Q92" s="37"/>
      <c r="R92" s="37">
        <v>0</v>
      </c>
      <c r="S92" s="37"/>
      <c r="T92" s="37">
        <v>0</v>
      </c>
      <c r="U92" s="37"/>
      <c r="V92" s="37">
        <v>0</v>
      </c>
      <c r="W92" s="37"/>
      <c r="X92" s="37">
        <v>0</v>
      </c>
      <c r="Y92" s="37"/>
      <c r="Z92" s="37">
        <v>40503310</v>
      </c>
      <c r="AA92" s="37"/>
      <c r="AB92" s="25">
        <v>0</v>
      </c>
      <c r="AC92" s="8"/>
      <c r="AE92" s="9">
        <v>0</v>
      </c>
      <c r="AG92" s="9">
        <v>0</v>
      </c>
      <c r="AI92" s="9">
        <v>0</v>
      </c>
      <c r="AK92" s="9">
        <v>0</v>
      </c>
      <c r="AM92" s="9">
        <v>0</v>
      </c>
      <c r="AO92" s="9">
        <v>6879465</v>
      </c>
      <c r="AQ92" s="9">
        <v>0</v>
      </c>
      <c r="BD92" s="38">
        <v>0.16980000000000001</v>
      </c>
      <c r="BH92" s="2" t="str">
        <f t="shared" si="1"/>
        <v>No</v>
      </c>
    </row>
    <row r="93" spans="1:60">
      <c r="A93" s="14" t="s">
        <v>721</v>
      </c>
      <c r="B93" s="14" t="s">
        <v>722</v>
      </c>
      <c r="C93" s="19" t="s">
        <v>82</v>
      </c>
      <c r="D93" s="232">
        <v>8001</v>
      </c>
      <c r="E93" s="233">
        <v>80001</v>
      </c>
      <c r="F93" s="19" t="s">
        <v>153</v>
      </c>
      <c r="G93" s="160" t="s">
        <v>144</v>
      </c>
      <c r="H93" s="36">
        <v>1021243</v>
      </c>
      <c r="I93" s="25">
        <v>1113</v>
      </c>
      <c r="J93" s="19" t="s">
        <v>15</v>
      </c>
      <c r="K93" s="15" t="s">
        <v>14</v>
      </c>
      <c r="L93" s="15">
        <v>67</v>
      </c>
      <c r="M93" s="16"/>
      <c r="N93" s="37">
        <v>85376</v>
      </c>
      <c r="O93" s="37"/>
      <c r="P93" s="37">
        <v>197751</v>
      </c>
      <c r="Q93" s="37"/>
      <c r="R93" s="37">
        <v>0</v>
      </c>
      <c r="S93" s="37"/>
      <c r="T93" s="37">
        <v>0</v>
      </c>
      <c r="U93" s="37"/>
      <c r="V93" s="37">
        <v>0</v>
      </c>
      <c r="W93" s="37"/>
      <c r="X93" s="37">
        <v>0</v>
      </c>
      <c r="Y93" s="37"/>
      <c r="Z93" s="37">
        <v>0</v>
      </c>
      <c r="AA93" s="37"/>
      <c r="AB93" s="25">
        <v>0</v>
      </c>
      <c r="AC93" s="8"/>
      <c r="AE93" s="9">
        <v>1234581</v>
      </c>
      <c r="AG93" s="9">
        <v>2218198</v>
      </c>
      <c r="AI93" s="9">
        <v>0</v>
      </c>
      <c r="AK93" s="9">
        <v>0</v>
      </c>
      <c r="AM93" s="9">
        <v>0</v>
      </c>
      <c r="AO93" s="9">
        <v>0</v>
      </c>
      <c r="AQ93" s="9">
        <v>0</v>
      </c>
      <c r="AT93" s="38">
        <v>14.4605</v>
      </c>
      <c r="AV93" s="38">
        <v>11.2171</v>
      </c>
      <c r="BH93" s="2" t="str">
        <f t="shared" si="1"/>
        <v>No</v>
      </c>
    </row>
    <row r="94" spans="1:60">
      <c r="A94" s="14" t="s">
        <v>721</v>
      </c>
      <c r="B94" s="14" t="s">
        <v>722</v>
      </c>
      <c r="C94" s="19" t="s">
        <v>82</v>
      </c>
      <c r="D94" s="232">
        <v>8001</v>
      </c>
      <c r="E94" s="233">
        <v>80001</v>
      </c>
      <c r="F94" s="19" t="s">
        <v>153</v>
      </c>
      <c r="G94" s="160" t="s">
        <v>144</v>
      </c>
      <c r="H94" s="36">
        <v>1021243</v>
      </c>
      <c r="I94" s="25">
        <v>1113</v>
      </c>
      <c r="J94" s="19" t="s">
        <v>17</v>
      </c>
      <c r="K94" s="15" t="s">
        <v>16</v>
      </c>
      <c r="L94" s="15">
        <v>6</v>
      </c>
      <c r="M94" s="16"/>
      <c r="N94" s="37">
        <v>10788</v>
      </c>
      <c r="O94" s="37"/>
      <c r="P94" s="37">
        <v>23781</v>
      </c>
      <c r="Q94" s="37"/>
      <c r="R94" s="37">
        <v>0</v>
      </c>
      <c r="S94" s="37"/>
      <c r="T94" s="37">
        <v>0</v>
      </c>
      <c r="U94" s="37"/>
      <c r="V94" s="37">
        <v>0</v>
      </c>
      <c r="W94" s="37"/>
      <c r="X94" s="37">
        <v>0</v>
      </c>
      <c r="Y94" s="37"/>
      <c r="Z94" s="37">
        <v>0</v>
      </c>
      <c r="AA94" s="37"/>
      <c r="AB94" s="25">
        <v>0</v>
      </c>
      <c r="AC94" s="8"/>
      <c r="AE94" s="9">
        <v>223998</v>
      </c>
      <c r="AG94" s="9">
        <v>798566</v>
      </c>
      <c r="AI94" s="9">
        <v>0</v>
      </c>
      <c r="AK94" s="9">
        <v>0</v>
      </c>
      <c r="AM94" s="9">
        <v>0</v>
      </c>
      <c r="AO94" s="9">
        <v>0</v>
      </c>
      <c r="AQ94" s="9">
        <v>0</v>
      </c>
      <c r="AT94" s="38">
        <v>20.7636</v>
      </c>
      <c r="AV94" s="38">
        <v>33.58</v>
      </c>
      <c r="BH94" s="2" t="str">
        <f t="shared" si="1"/>
        <v>No</v>
      </c>
    </row>
    <row r="95" spans="1:60">
      <c r="A95" s="14" t="s">
        <v>721</v>
      </c>
      <c r="B95" s="14" t="s">
        <v>722</v>
      </c>
      <c r="C95" s="19" t="s">
        <v>82</v>
      </c>
      <c r="D95" s="232">
        <v>8001</v>
      </c>
      <c r="E95" s="233">
        <v>80001</v>
      </c>
      <c r="F95" s="19" t="s">
        <v>153</v>
      </c>
      <c r="G95" s="160" t="s">
        <v>144</v>
      </c>
      <c r="H95" s="36">
        <v>1021243</v>
      </c>
      <c r="I95" s="25">
        <v>1113</v>
      </c>
      <c r="J95" s="19" t="s">
        <v>24</v>
      </c>
      <c r="K95" s="15" t="s">
        <v>14</v>
      </c>
      <c r="L95" s="15">
        <v>50</v>
      </c>
      <c r="M95" s="16"/>
      <c r="N95" s="37">
        <v>2578635</v>
      </c>
      <c r="O95" s="37"/>
      <c r="P95" s="37">
        <v>0</v>
      </c>
      <c r="Q95" s="37"/>
      <c r="R95" s="37">
        <v>0</v>
      </c>
      <c r="S95" s="37"/>
      <c r="T95" s="37">
        <v>0</v>
      </c>
      <c r="U95" s="37"/>
      <c r="V95" s="37">
        <v>0</v>
      </c>
      <c r="W95" s="37"/>
      <c r="X95" s="37">
        <v>0</v>
      </c>
      <c r="Y95" s="37"/>
      <c r="Z95" s="37">
        <v>0</v>
      </c>
      <c r="AA95" s="37"/>
      <c r="AB95" s="25">
        <v>0</v>
      </c>
      <c r="AC95" s="8"/>
      <c r="AE95" s="9">
        <v>1172258</v>
      </c>
      <c r="AG95" s="9">
        <v>0</v>
      </c>
      <c r="AI95" s="9">
        <v>0</v>
      </c>
      <c r="AK95" s="9">
        <v>0</v>
      </c>
      <c r="AM95" s="9">
        <v>0</v>
      </c>
      <c r="AO95" s="9">
        <v>0</v>
      </c>
      <c r="AQ95" s="9">
        <v>0</v>
      </c>
      <c r="AT95" s="38">
        <v>0.4546</v>
      </c>
      <c r="BH95" s="2" t="str">
        <f t="shared" si="1"/>
        <v>No</v>
      </c>
    </row>
    <row r="96" spans="1:60">
      <c r="A96" s="14" t="s">
        <v>721</v>
      </c>
      <c r="B96" s="14" t="s">
        <v>722</v>
      </c>
      <c r="C96" s="19" t="s">
        <v>82</v>
      </c>
      <c r="D96" s="232">
        <v>8001</v>
      </c>
      <c r="E96" s="233">
        <v>80001</v>
      </c>
      <c r="F96" s="19" t="s">
        <v>153</v>
      </c>
      <c r="G96" s="160" t="s">
        <v>144</v>
      </c>
      <c r="H96" s="36">
        <v>1021243</v>
      </c>
      <c r="I96" s="25">
        <v>1113</v>
      </c>
      <c r="J96" s="19" t="s">
        <v>15</v>
      </c>
      <c r="K96" s="15" t="s">
        <v>16</v>
      </c>
      <c r="L96" s="15">
        <v>45</v>
      </c>
      <c r="M96" s="16"/>
      <c r="N96" s="37">
        <v>84751</v>
      </c>
      <c r="O96" s="37"/>
      <c r="P96" s="37">
        <v>75157</v>
      </c>
      <c r="Q96" s="37"/>
      <c r="R96" s="37">
        <v>0</v>
      </c>
      <c r="S96" s="37"/>
      <c r="T96" s="37">
        <v>0</v>
      </c>
      <c r="U96" s="37"/>
      <c r="V96" s="37">
        <v>0</v>
      </c>
      <c r="W96" s="37"/>
      <c r="X96" s="37">
        <v>0</v>
      </c>
      <c r="Y96" s="37"/>
      <c r="Z96" s="37">
        <v>0</v>
      </c>
      <c r="AA96" s="37"/>
      <c r="AB96" s="25">
        <v>0</v>
      </c>
      <c r="AC96" s="8"/>
      <c r="AE96" s="9">
        <v>454423</v>
      </c>
      <c r="AG96" s="9">
        <v>906590</v>
      </c>
      <c r="AI96" s="9">
        <v>0</v>
      </c>
      <c r="AK96" s="9">
        <v>0</v>
      </c>
      <c r="AM96" s="9">
        <v>0</v>
      </c>
      <c r="AO96" s="9">
        <v>0</v>
      </c>
      <c r="AQ96" s="9">
        <v>0</v>
      </c>
      <c r="AT96" s="38">
        <v>5.3619000000000003</v>
      </c>
      <c r="AV96" s="38">
        <v>12.0626</v>
      </c>
      <c r="BH96" s="2" t="str">
        <f t="shared" si="1"/>
        <v>No</v>
      </c>
    </row>
    <row r="97" spans="1:60">
      <c r="A97" s="14" t="s">
        <v>721</v>
      </c>
      <c r="B97" s="14" t="s">
        <v>722</v>
      </c>
      <c r="C97" s="19" t="s">
        <v>82</v>
      </c>
      <c r="D97" s="232">
        <v>8001</v>
      </c>
      <c r="E97" s="233">
        <v>80001</v>
      </c>
      <c r="F97" s="19" t="s">
        <v>153</v>
      </c>
      <c r="G97" s="160" t="s">
        <v>144</v>
      </c>
      <c r="H97" s="36">
        <v>1021243</v>
      </c>
      <c r="I97" s="25">
        <v>1113</v>
      </c>
      <c r="J97" s="19" t="s">
        <v>25</v>
      </c>
      <c r="K97" s="15" t="s">
        <v>14</v>
      </c>
      <c r="L97" s="15">
        <v>43</v>
      </c>
      <c r="M97" s="16"/>
      <c r="N97" s="37">
        <v>318486</v>
      </c>
      <c r="O97" s="37"/>
      <c r="P97" s="37">
        <v>0</v>
      </c>
      <c r="Q97" s="37"/>
      <c r="R97" s="37">
        <v>0</v>
      </c>
      <c r="S97" s="37"/>
      <c r="T97" s="37">
        <v>0</v>
      </c>
      <c r="U97" s="37"/>
      <c r="V97" s="37">
        <v>0</v>
      </c>
      <c r="W97" s="37"/>
      <c r="X97" s="37">
        <v>0</v>
      </c>
      <c r="Y97" s="37"/>
      <c r="Z97" s="37">
        <v>0</v>
      </c>
      <c r="AA97" s="37"/>
      <c r="AB97" s="25">
        <v>0</v>
      </c>
      <c r="AC97" s="8"/>
      <c r="AE97" s="9">
        <v>647189</v>
      </c>
      <c r="AG97" s="9">
        <v>0</v>
      </c>
      <c r="AI97" s="9">
        <v>0</v>
      </c>
      <c r="AK97" s="9">
        <v>0</v>
      </c>
      <c r="AM97" s="9">
        <v>0</v>
      </c>
      <c r="AO97" s="9">
        <v>0</v>
      </c>
      <c r="AQ97" s="9">
        <v>0</v>
      </c>
      <c r="AT97" s="38">
        <v>2.0320999999999998</v>
      </c>
      <c r="BH97" s="2" t="str">
        <f t="shared" si="1"/>
        <v>No</v>
      </c>
    </row>
    <row r="98" spans="1:60">
      <c r="A98" s="14" t="s">
        <v>721</v>
      </c>
      <c r="B98" s="14" t="s">
        <v>722</v>
      </c>
      <c r="C98" s="19" t="s">
        <v>82</v>
      </c>
      <c r="D98" s="232">
        <v>8001</v>
      </c>
      <c r="E98" s="233">
        <v>80001</v>
      </c>
      <c r="F98" s="19" t="s">
        <v>153</v>
      </c>
      <c r="G98" s="160" t="s">
        <v>144</v>
      </c>
      <c r="H98" s="36">
        <v>1021243</v>
      </c>
      <c r="I98" s="25">
        <v>1113</v>
      </c>
      <c r="J98" s="19" t="s">
        <v>17</v>
      </c>
      <c r="K98" s="15" t="s">
        <v>14</v>
      </c>
      <c r="L98" s="15">
        <v>412</v>
      </c>
      <c r="M98" s="16"/>
      <c r="N98" s="37">
        <v>3292090</v>
      </c>
      <c r="O98" s="37"/>
      <c r="P98" s="37">
        <v>0</v>
      </c>
      <c r="Q98" s="37"/>
      <c r="R98" s="37">
        <v>0</v>
      </c>
      <c r="S98" s="37"/>
      <c r="T98" s="37">
        <v>416003</v>
      </c>
      <c r="U98" s="37"/>
      <c r="V98" s="37">
        <v>0</v>
      </c>
      <c r="W98" s="37"/>
      <c r="X98" s="37">
        <v>0</v>
      </c>
      <c r="Y98" s="37"/>
      <c r="Z98" s="37">
        <v>0</v>
      </c>
      <c r="AA98" s="37"/>
      <c r="AB98" s="25">
        <v>0</v>
      </c>
      <c r="AC98" s="8"/>
      <c r="AE98" s="9">
        <v>15074232</v>
      </c>
      <c r="AG98" s="9">
        <v>0</v>
      </c>
      <c r="AI98" s="9">
        <v>0</v>
      </c>
      <c r="AK98" s="9">
        <v>1748007</v>
      </c>
      <c r="AM98" s="9">
        <v>0</v>
      </c>
      <c r="AO98" s="9">
        <v>0</v>
      </c>
      <c r="AQ98" s="9">
        <v>0</v>
      </c>
      <c r="AT98" s="38">
        <v>4.5789</v>
      </c>
      <c r="BH98" s="2" t="str">
        <f t="shared" si="1"/>
        <v>No</v>
      </c>
    </row>
    <row r="99" spans="1:60">
      <c r="A99" s="14" t="s">
        <v>721</v>
      </c>
      <c r="B99" s="14" t="s">
        <v>722</v>
      </c>
      <c r="C99" s="19" t="s">
        <v>82</v>
      </c>
      <c r="D99" s="232">
        <v>8001</v>
      </c>
      <c r="E99" s="233">
        <v>80001</v>
      </c>
      <c r="F99" s="19" t="s">
        <v>153</v>
      </c>
      <c r="G99" s="160" t="s">
        <v>144</v>
      </c>
      <c r="H99" s="36">
        <v>1021243</v>
      </c>
      <c r="I99" s="25">
        <v>1113</v>
      </c>
      <c r="J99" s="19" t="s">
        <v>18</v>
      </c>
      <c r="K99" s="15" t="s">
        <v>14</v>
      </c>
      <c r="L99" s="15">
        <v>398</v>
      </c>
      <c r="M99" s="16"/>
      <c r="N99" s="37">
        <v>0</v>
      </c>
      <c r="O99" s="37"/>
      <c r="P99" s="37">
        <v>346358</v>
      </c>
      <c r="Q99" s="37"/>
      <c r="R99" s="37">
        <v>0</v>
      </c>
      <c r="S99" s="37"/>
      <c r="T99" s="37">
        <v>0</v>
      </c>
      <c r="U99" s="37"/>
      <c r="V99" s="37">
        <v>0</v>
      </c>
      <c r="W99" s="37"/>
      <c r="X99" s="37">
        <v>0</v>
      </c>
      <c r="Y99" s="37"/>
      <c r="Z99" s="37">
        <v>0</v>
      </c>
      <c r="AA99" s="37"/>
      <c r="AB99" s="25">
        <v>0</v>
      </c>
      <c r="AC99" s="8"/>
      <c r="AE99" s="9">
        <v>0</v>
      </c>
      <c r="AG99" s="9">
        <v>6570436</v>
      </c>
      <c r="AI99" s="9">
        <v>0</v>
      </c>
      <c r="AK99" s="9">
        <v>0</v>
      </c>
      <c r="AM99" s="9">
        <v>0</v>
      </c>
      <c r="AO99" s="9">
        <v>0</v>
      </c>
      <c r="AQ99" s="9">
        <v>0</v>
      </c>
      <c r="AV99" s="38">
        <v>18.970099999999999</v>
      </c>
      <c r="BH99" s="2" t="str">
        <f t="shared" si="1"/>
        <v>No</v>
      </c>
    </row>
    <row r="100" spans="1:60">
      <c r="A100" s="14" t="s">
        <v>179</v>
      </c>
      <c r="B100" s="14" t="s">
        <v>180</v>
      </c>
      <c r="C100" s="19" t="s">
        <v>68</v>
      </c>
      <c r="D100" s="232">
        <v>2188</v>
      </c>
      <c r="E100" s="233">
        <v>20188</v>
      </c>
      <c r="F100" s="19" t="s">
        <v>173</v>
      </c>
      <c r="G100" s="160" t="s">
        <v>144</v>
      </c>
      <c r="H100" s="36">
        <v>18351295</v>
      </c>
      <c r="I100" s="25">
        <v>1111</v>
      </c>
      <c r="J100" s="19" t="s">
        <v>17</v>
      </c>
      <c r="K100" s="15" t="s">
        <v>14</v>
      </c>
      <c r="L100" s="15">
        <v>1111</v>
      </c>
      <c r="M100" s="16"/>
      <c r="N100" s="37">
        <v>10342503</v>
      </c>
      <c r="O100" s="37"/>
      <c r="P100" s="37">
        <v>0</v>
      </c>
      <c r="Q100" s="37"/>
      <c r="R100" s="37">
        <v>0</v>
      </c>
      <c r="S100" s="37"/>
      <c r="T100" s="37">
        <v>2139592</v>
      </c>
      <c r="U100" s="37"/>
      <c r="V100" s="37">
        <v>0</v>
      </c>
      <c r="W100" s="37"/>
      <c r="X100" s="37">
        <v>0</v>
      </c>
      <c r="Y100" s="37"/>
      <c r="Z100" s="37">
        <v>0</v>
      </c>
      <c r="AA100" s="37"/>
      <c r="AB100" s="25">
        <v>0</v>
      </c>
      <c r="AC100" s="8"/>
      <c r="AE100" s="9">
        <v>30726018</v>
      </c>
      <c r="AG100" s="9">
        <v>0</v>
      </c>
      <c r="AI100" s="9">
        <v>0</v>
      </c>
      <c r="AK100" s="9">
        <v>5954714</v>
      </c>
      <c r="AM100" s="9">
        <v>0</v>
      </c>
      <c r="AO100" s="9">
        <v>0</v>
      </c>
      <c r="AQ100" s="9">
        <v>0</v>
      </c>
      <c r="AT100" s="38">
        <v>2.9708000000000001</v>
      </c>
      <c r="BH100" s="2" t="str">
        <f t="shared" si="1"/>
        <v>No</v>
      </c>
    </row>
    <row r="101" spans="1:60">
      <c r="A101" s="14" t="s">
        <v>626</v>
      </c>
      <c r="B101" s="14" t="s">
        <v>184</v>
      </c>
      <c r="C101" s="19" t="s">
        <v>21</v>
      </c>
      <c r="D101" s="232">
        <v>9136</v>
      </c>
      <c r="E101" s="233">
        <v>90136</v>
      </c>
      <c r="F101" s="19" t="s">
        <v>153</v>
      </c>
      <c r="G101" s="160" t="s">
        <v>144</v>
      </c>
      <c r="H101" s="36">
        <v>3629114</v>
      </c>
      <c r="I101" s="25">
        <v>1070</v>
      </c>
      <c r="J101" s="19" t="s">
        <v>18</v>
      </c>
      <c r="K101" s="15" t="s">
        <v>16</v>
      </c>
      <c r="L101" s="15">
        <v>388</v>
      </c>
      <c r="M101" s="16"/>
      <c r="N101" s="37">
        <v>0</v>
      </c>
      <c r="O101" s="37"/>
      <c r="P101" s="37">
        <v>400046</v>
      </c>
      <c r="Q101" s="37"/>
      <c r="R101" s="37">
        <v>0</v>
      </c>
      <c r="S101" s="37"/>
      <c r="T101" s="37">
        <v>0</v>
      </c>
      <c r="U101" s="37"/>
      <c r="V101" s="37">
        <v>0</v>
      </c>
      <c r="W101" s="37"/>
      <c r="X101" s="37">
        <v>0</v>
      </c>
      <c r="Y101" s="37"/>
      <c r="Z101" s="37">
        <v>0</v>
      </c>
      <c r="AA101" s="37"/>
      <c r="AB101" s="25">
        <v>0</v>
      </c>
      <c r="AC101" s="8"/>
      <c r="AE101" s="9">
        <v>0</v>
      </c>
      <c r="AG101" s="9">
        <v>6387906</v>
      </c>
      <c r="AI101" s="9">
        <v>0</v>
      </c>
      <c r="AK101" s="9">
        <v>0</v>
      </c>
      <c r="AM101" s="9">
        <v>0</v>
      </c>
      <c r="AO101" s="9">
        <v>0</v>
      </c>
      <c r="AQ101" s="9">
        <v>0</v>
      </c>
      <c r="AV101" s="38">
        <v>15.9679</v>
      </c>
      <c r="BH101" s="2" t="str">
        <f t="shared" si="1"/>
        <v>No</v>
      </c>
    </row>
    <row r="102" spans="1:60">
      <c r="A102" s="14" t="s">
        <v>626</v>
      </c>
      <c r="B102" s="14" t="s">
        <v>184</v>
      </c>
      <c r="C102" s="19" t="s">
        <v>21</v>
      </c>
      <c r="D102" s="232">
        <v>9136</v>
      </c>
      <c r="E102" s="233">
        <v>90136</v>
      </c>
      <c r="F102" s="19" t="s">
        <v>153</v>
      </c>
      <c r="G102" s="160" t="s">
        <v>144</v>
      </c>
      <c r="H102" s="36">
        <v>3629114</v>
      </c>
      <c r="I102" s="25">
        <v>1070</v>
      </c>
      <c r="J102" s="19" t="s">
        <v>17</v>
      </c>
      <c r="K102" s="15" t="s">
        <v>16</v>
      </c>
      <c r="L102" s="15">
        <v>292</v>
      </c>
      <c r="M102" s="16"/>
      <c r="N102" s="37">
        <v>613488</v>
      </c>
      <c r="O102" s="37"/>
      <c r="P102" s="37">
        <v>67111</v>
      </c>
      <c r="Q102" s="37"/>
      <c r="R102" s="37">
        <v>0</v>
      </c>
      <c r="S102" s="37"/>
      <c r="T102" s="37">
        <v>3225424</v>
      </c>
      <c r="U102" s="37"/>
      <c r="V102" s="37">
        <v>0</v>
      </c>
      <c r="W102" s="37"/>
      <c r="X102" s="37">
        <v>159633</v>
      </c>
      <c r="Y102" s="37"/>
      <c r="Z102" s="37">
        <v>0</v>
      </c>
      <c r="AA102" s="37"/>
      <c r="AB102" s="25">
        <v>0</v>
      </c>
      <c r="AC102" s="8"/>
      <c r="AE102" s="9">
        <v>2758546</v>
      </c>
      <c r="AG102" s="9">
        <v>292004</v>
      </c>
      <c r="AI102" s="9">
        <v>0</v>
      </c>
      <c r="AK102" s="9">
        <v>10554607</v>
      </c>
      <c r="AM102" s="9">
        <v>178701</v>
      </c>
      <c r="AO102" s="9">
        <v>0</v>
      </c>
      <c r="AQ102" s="9">
        <v>0</v>
      </c>
      <c r="AT102" s="38">
        <v>4.4965000000000002</v>
      </c>
      <c r="AV102" s="38">
        <v>4.3510999999999997</v>
      </c>
      <c r="AZ102" s="38">
        <v>66.117999999999995</v>
      </c>
      <c r="BH102" s="2" t="str">
        <f t="shared" si="1"/>
        <v>No</v>
      </c>
    </row>
    <row r="103" spans="1:60">
      <c r="A103" s="14" t="s">
        <v>423</v>
      </c>
      <c r="B103" s="14" t="s">
        <v>392</v>
      </c>
      <c r="C103" s="19" t="s">
        <v>81</v>
      </c>
      <c r="D103" s="232">
        <v>6056</v>
      </c>
      <c r="E103" s="233">
        <v>60056</v>
      </c>
      <c r="F103" s="19" t="s">
        <v>153</v>
      </c>
      <c r="G103" s="160" t="s">
        <v>144</v>
      </c>
      <c r="H103" s="36">
        <v>5121892</v>
      </c>
      <c r="I103" s="25">
        <v>1062</v>
      </c>
      <c r="J103" s="19" t="s">
        <v>17</v>
      </c>
      <c r="K103" s="15" t="s">
        <v>14</v>
      </c>
      <c r="L103" s="15">
        <v>537</v>
      </c>
      <c r="M103" s="16"/>
      <c r="N103" s="37">
        <v>62194</v>
      </c>
      <c r="O103" s="37"/>
      <c r="P103" s="37">
        <v>0</v>
      </c>
      <c r="Q103" s="37"/>
      <c r="R103" s="37">
        <v>0</v>
      </c>
      <c r="S103" s="37"/>
      <c r="T103" s="37">
        <v>8183297</v>
      </c>
      <c r="U103" s="37"/>
      <c r="V103" s="37">
        <v>0</v>
      </c>
      <c r="W103" s="37"/>
      <c r="X103" s="37">
        <v>0</v>
      </c>
      <c r="Y103" s="37"/>
      <c r="Z103" s="37">
        <v>0</v>
      </c>
      <c r="AA103" s="37"/>
      <c r="AB103" s="25">
        <v>65101</v>
      </c>
      <c r="AC103" s="8"/>
      <c r="AE103" s="9">
        <v>0</v>
      </c>
      <c r="AG103" s="9">
        <v>0</v>
      </c>
      <c r="AI103" s="9">
        <v>0</v>
      </c>
      <c r="AK103" s="9">
        <v>28569498</v>
      </c>
      <c r="AM103" s="9">
        <v>0</v>
      </c>
      <c r="AO103" s="9">
        <v>0</v>
      </c>
      <c r="AQ103" s="9">
        <v>30811</v>
      </c>
      <c r="AT103" s="38">
        <v>0</v>
      </c>
      <c r="BF103" s="38">
        <v>0.4733</v>
      </c>
      <c r="BH103" s="2" t="str">
        <f t="shared" si="1"/>
        <v>No</v>
      </c>
    </row>
    <row r="104" spans="1:60">
      <c r="A104" s="14" t="s">
        <v>423</v>
      </c>
      <c r="B104" s="14" t="s">
        <v>392</v>
      </c>
      <c r="C104" s="19" t="s">
        <v>81</v>
      </c>
      <c r="D104" s="232">
        <v>6056</v>
      </c>
      <c r="E104" s="233">
        <v>60056</v>
      </c>
      <c r="F104" s="19" t="s">
        <v>153</v>
      </c>
      <c r="G104" s="160" t="s">
        <v>144</v>
      </c>
      <c r="H104" s="36">
        <v>5121892</v>
      </c>
      <c r="I104" s="25">
        <v>1062</v>
      </c>
      <c r="J104" s="19" t="s">
        <v>24</v>
      </c>
      <c r="K104" s="15" t="s">
        <v>16</v>
      </c>
      <c r="L104" s="15">
        <v>23</v>
      </c>
      <c r="M104" s="16"/>
      <c r="N104" s="37">
        <v>1394643</v>
      </c>
      <c r="O104" s="37"/>
      <c r="P104" s="37">
        <v>0</v>
      </c>
      <c r="Q104" s="37"/>
      <c r="R104" s="37">
        <v>0</v>
      </c>
      <c r="S104" s="37"/>
      <c r="T104" s="37">
        <v>0</v>
      </c>
      <c r="U104" s="37"/>
      <c r="V104" s="37">
        <v>0</v>
      </c>
      <c r="W104" s="37"/>
      <c r="X104" s="37">
        <v>0</v>
      </c>
      <c r="Y104" s="37"/>
      <c r="Z104" s="37">
        <v>0</v>
      </c>
      <c r="AA104" s="37"/>
      <c r="AB104" s="25">
        <v>0</v>
      </c>
      <c r="AC104" s="8"/>
      <c r="AE104" s="9">
        <v>1299424</v>
      </c>
      <c r="AG104" s="9">
        <v>0</v>
      </c>
      <c r="AI104" s="9">
        <v>0</v>
      </c>
      <c r="AK104" s="9">
        <v>0</v>
      </c>
      <c r="AM104" s="9">
        <v>0</v>
      </c>
      <c r="AO104" s="9">
        <v>0</v>
      </c>
      <c r="AQ104" s="9">
        <v>0</v>
      </c>
      <c r="AT104" s="38">
        <v>0.93169999999999997</v>
      </c>
      <c r="BH104" s="2" t="str">
        <f t="shared" si="1"/>
        <v>No</v>
      </c>
    </row>
    <row r="105" spans="1:60">
      <c r="A105" s="14" t="s">
        <v>423</v>
      </c>
      <c r="B105" s="14" t="s">
        <v>392</v>
      </c>
      <c r="C105" s="19" t="s">
        <v>81</v>
      </c>
      <c r="D105" s="232">
        <v>6056</v>
      </c>
      <c r="E105" s="233">
        <v>60056</v>
      </c>
      <c r="F105" s="19" t="s">
        <v>153</v>
      </c>
      <c r="G105" s="160" t="s">
        <v>144</v>
      </c>
      <c r="H105" s="36">
        <v>5121892</v>
      </c>
      <c r="I105" s="25">
        <v>1062</v>
      </c>
      <c r="J105" s="19" t="s">
        <v>20</v>
      </c>
      <c r="K105" s="15" t="s">
        <v>14</v>
      </c>
      <c r="L105" s="15">
        <v>2</v>
      </c>
      <c r="M105" s="16"/>
      <c r="N105" s="37">
        <v>0</v>
      </c>
      <c r="O105" s="37"/>
      <c r="P105" s="37">
        <v>0</v>
      </c>
      <c r="Q105" s="37"/>
      <c r="R105" s="37">
        <v>0</v>
      </c>
      <c r="S105" s="37"/>
      <c r="T105" s="37">
        <v>0</v>
      </c>
      <c r="U105" s="37"/>
      <c r="V105" s="37">
        <v>0</v>
      </c>
      <c r="W105" s="37"/>
      <c r="X105" s="37">
        <v>0</v>
      </c>
      <c r="Y105" s="37"/>
      <c r="Z105" s="37">
        <v>570000</v>
      </c>
      <c r="AA105" s="37"/>
      <c r="AB105" s="25">
        <v>0</v>
      </c>
      <c r="AC105" s="8"/>
      <c r="AE105" s="9">
        <v>0</v>
      </c>
      <c r="AG105" s="9">
        <v>0</v>
      </c>
      <c r="AI105" s="9">
        <v>0</v>
      </c>
      <c r="AK105" s="9">
        <v>0</v>
      </c>
      <c r="AM105" s="9">
        <v>0</v>
      </c>
      <c r="AO105" s="9">
        <v>96412</v>
      </c>
      <c r="AQ105" s="9">
        <v>0</v>
      </c>
      <c r="BD105" s="38">
        <v>0.1691</v>
      </c>
      <c r="BH105" s="2" t="str">
        <f t="shared" si="1"/>
        <v>No</v>
      </c>
    </row>
    <row r="106" spans="1:60">
      <c r="A106" s="14" t="s">
        <v>423</v>
      </c>
      <c r="B106" s="14" t="s">
        <v>392</v>
      </c>
      <c r="C106" s="19" t="s">
        <v>81</v>
      </c>
      <c r="D106" s="232">
        <v>6056</v>
      </c>
      <c r="E106" s="233">
        <v>60056</v>
      </c>
      <c r="F106" s="19" t="s">
        <v>153</v>
      </c>
      <c r="G106" s="160" t="s">
        <v>144</v>
      </c>
      <c r="H106" s="36">
        <v>5121892</v>
      </c>
      <c r="I106" s="25">
        <v>1062</v>
      </c>
      <c r="J106" s="19" t="s">
        <v>18</v>
      </c>
      <c r="K106" s="15" t="s">
        <v>16</v>
      </c>
      <c r="L106" s="15">
        <v>174</v>
      </c>
      <c r="M106" s="16"/>
      <c r="N106" s="37">
        <v>0</v>
      </c>
      <c r="O106" s="37"/>
      <c r="P106" s="37">
        <v>194902</v>
      </c>
      <c r="Q106" s="37"/>
      <c r="R106" s="37">
        <v>0</v>
      </c>
      <c r="S106" s="37"/>
      <c r="T106" s="37">
        <v>0</v>
      </c>
      <c r="U106" s="37"/>
      <c r="V106" s="37">
        <v>0</v>
      </c>
      <c r="W106" s="37"/>
      <c r="X106" s="37">
        <v>0</v>
      </c>
      <c r="Y106" s="37"/>
      <c r="Z106" s="37">
        <v>0</v>
      </c>
      <c r="AA106" s="37"/>
      <c r="AB106" s="25">
        <v>0</v>
      </c>
      <c r="AC106" s="8"/>
      <c r="AE106" s="9">
        <v>0</v>
      </c>
      <c r="AG106" s="9">
        <v>3031554</v>
      </c>
      <c r="AI106" s="9">
        <v>0</v>
      </c>
      <c r="AK106" s="9">
        <v>0</v>
      </c>
      <c r="AM106" s="9">
        <v>0</v>
      </c>
      <c r="AO106" s="9">
        <v>0</v>
      </c>
      <c r="AQ106" s="9">
        <v>0</v>
      </c>
      <c r="AV106" s="38">
        <v>15.5542</v>
      </c>
      <c r="BH106" s="2" t="str">
        <f t="shared" si="1"/>
        <v>No</v>
      </c>
    </row>
    <row r="107" spans="1:60">
      <c r="A107" s="14" t="s">
        <v>423</v>
      </c>
      <c r="B107" s="14" t="s">
        <v>392</v>
      </c>
      <c r="C107" s="19" t="s">
        <v>81</v>
      </c>
      <c r="D107" s="232">
        <v>6056</v>
      </c>
      <c r="E107" s="233">
        <v>60056</v>
      </c>
      <c r="F107" s="19" t="s">
        <v>153</v>
      </c>
      <c r="G107" s="160" t="s">
        <v>144</v>
      </c>
      <c r="H107" s="36">
        <v>5121892</v>
      </c>
      <c r="I107" s="25">
        <v>1062</v>
      </c>
      <c r="J107" s="19" t="s">
        <v>22</v>
      </c>
      <c r="K107" s="15" t="s">
        <v>14</v>
      </c>
      <c r="L107" s="15">
        <v>109</v>
      </c>
      <c r="M107" s="16"/>
      <c r="N107" s="37">
        <v>0</v>
      </c>
      <c r="O107" s="37"/>
      <c r="P107" s="37">
        <v>0</v>
      </c>
      <c r="Q107" s="37"/>
      <c r="R107" s="37">
        <v>0</v>
      </c>
      <c r="S107" s="37"/>
      <c r="T107" s="37">
        <v>0</v>
      </c>
      <c r="U107" s="37"/>
      <c r="V107" s="37">
        <v>0</v>
      </c>
      <c r="W107" s="37"/>
      <c r="X107" s="37">
        <v>0</v>
      </c>
      <c r="Y107" s="37"/>
      <c r="Z107" s="37">
        <v>125459052</v>
      </c>
      <c r="AA107" s="37"/>
      <c r="AB107" s="25">
        <v>0</v>
      </c>
      <c r="AC107" s="8"/>
      <c r="AE107" s="9">
        <v>0</v>
      </c>
      <c r="AG107" s="9">
        <v>0</v>
      </c>
      <c r="AI107" s="9">
        <v>0</v>
      </c>
      <c r="AK107" s="9">
        <v>0</v>
      </c>
      <c r="AM107" s="9">
        <v>0</v>
      </c>
      <c r="AO107" s="9">
        <v>10672956</v>
      </c>
      <c r="AQ107" s="9">
        <v>0</v>
      </c>
      <c r="BD107" s="38">
        <v>8.5099999999999995E-2</v>
      </c>
      <c r="BH107" s="2" t="str">
        <f t="shared" si="1"/>
        <v>No</v>
      </c>
    </row>
    <row r="108" spans="1:60">
      <c r="A108" s="14" t="s">
        <v>1057</v>
      </c>
      <c r="B108" s="14" t="s">
        <v>346</v>
      </c>
      <c r="C108" s="19" t="s">
        <v>43</v>
      </c>
      <c r="D108" s="232">
        <v>5118</v>
      </c>
      <c r="E108" s="233">
        <v>50118</v>
      </c>
      <c r="F108" s="19" t="s">
        <v>153</v>
      </c>
      <c r="G108" s="160" t="s">
        <v>144</v>
      </c>
      <c r="H108" s="36">
        <v>8608208</v>
      </c>
      <c r="I108" s="25">
        <v>1062</v>
      </c>
      <c r="J108" s="19" t="s">
        <v>24</v>
      </c>
      <c r="K108" s="15" t="s">
        <v>14</v>
      </c>
      <c r="L108" s="15">
        <v>1062</v>
      </c>
      <c r="M108" s="16"/>
      <c r="N108" s="37">
        <v>25488586</v>
      </c>
      <c r="O108" s="37"/>
      <c r="P108" s="37">
        <v>0</v>
      </c>
      <c r="Q108" s="37"/>
      <c r="R108" s="37">
        <v>0</v>
      </c>
      <c r="S108" s="37"/>
      <c r="T108" s="37">
        <v>0</v>
      </c>
      <c r="U108" s="37"/>
      <c r="V108" s="37">
        <v>0</v>
      </c>
      <c r="W108" s="37"/>
      <c r="X108" s="37">
        <v>0</v>
      </c>
      <c r="Y108" s="37"/>
      <c r="Z108" s="37">
        <v>76987722</v>
      </c>
      <c r="AA108" s="37"/>
      <c r="AB108" s="25">
        <v>0</v>
      </c>
      <c r="AC108" s="8"/>
      <c r="AE108" s="9">
        <v>6331257</v>
      </c>
      <c r="AG108" s="9">
        <v>0</v>
      </c>
      <c r="AI108" s="9">
        <v>0</v>
      </c>
      <c r="AK108" s="9">
        <v>0</v>
      </c>
      <c r="AM108" s="9">
        <v>0</v>
      </c>
      <c r="AO108" s="9">
        <v>5439139</v>
      </c>
      <c r="AQ108" s="9">
        <v>0</v>
      </c>
      <c r="AT108" s="38">
        <v>0.24840000000000001</v>
      </c>
      <c r="BD108" s="38">
        <v>7.0599999999999996E-2</v>
      </c>
      <c r="BH108" s="2" t="str">
        <f t="shared" si="1"/>
        <v>No</v>
      </c>
    </row>
    <row r="109" spans="1:60">
      <c r="A109" s="14" t="s">
        <v>423</v>
      </c>
      <c r="B109" s="14" t="s">
        <v>392</v>
      </c>
      <c r="C109" s="19" t="s">
        <v>81</v>
      </c>
      <c r="D109" s="232">
        <v>6056</v>
      </c>
      <c r="E109" s="233">
        <v>60056</v>
      </c>
      <c r="F109" s="19" t="s">
        <v>153</v>
      </c>
      <c r="G109" s="160" t="s">
        <v>144</v>
      </c>
      <c r="H109" s="36">
        <v>5121892</v>
      </c>
      <c r="I109" s="25">
        <v>1062</v>
      </c>
      <c r="J109" s="19" t="s">
        <v>15</v>
      </c>
      <c r="K109" s="15" t="s">
        <v>16</v>
      </c>
      <c r="L109" s="15">
        <v>102</v>
      </c>
      <c r="M109" s="16"/>
      <c r="N109" s="37">
        <v>2349</v>
      </c>
      <c r="O109" s="37"/>
      <c r="P109" s="37">
        <v>44857</v>
      </c>
      <c r="Q109" s="37"/>
      <c r="R109" s="37">
        <v>0</v>
      </c>
      <c r="S109" s="37"/>
      <c r="T109" s="37">
        <v>502214</v>
      </c>
      <c r="U109" s="37"/>
      <c r="V109" s="37">
        <v>0</v>
      </c>
      <c r="W109" s="37"/>
      <c r="X109" s="37">
        <v>0</v>
      </c>
      <c r="Y109" s="37"/>
      <c r="Z109" s="37">
        <v>0</v>
      </c>
      <c r="AA109" s="37"/>
      <c r="AB109" s="25">
        <v>0</v>
      </c>
      <c r="AC109" s="8"/>
      <c r="AE109" s="9">
        <v>29877</v>
      </c>
      <c r="AG109" s="9">
        <v>15481</v>
      </c>
      <c r="AI109" s="9">
        <v>0</v>
      </c>
      <c r="AK109" s="9">
        <v>3614872</v>
      </c>
      <c r="AM109" s="9">
        <v>0</v>
      </c>
      <c r="AO109" s="9">
        <v>0</v>
      </c>
      <c r="AQ109" s="9">
        <v>0</v>
      </c>
      <c r="AT109" s="38">
        <v>12.718999999999999</v>
      </c>
      <c r="AV109" s="38">
        <v>0.34510000000000002</v>
      </c>
      <c r="BH109" s="2" t="str">
        <f t="shared" si="1"/>
        <v>No</v>
      </c>
    </row>
    <row r="110" spans="1:60">
      <c r="A110" s="14" t="s">
        <v>526</v>
      </c>
      <c r="B110" s="14" t="s">
        <v>527</v>
      </c>
      <c r="C110" s="19" t="s">
        <v>68</v>
      </c>
      <c r="D110" s="232">
        <v>2100</v>
      </c>
      <c r="E110" s="233">
        <v>20100</v>
      </c>
      <c r="F110" s="19" t="s">
        <v>173</v>
      </c>
      <c r="G110" s="160" t="s">
        <v>144</v>
      </c>
      <c r="H110" s="36">
        <v>18351295</v>
      </c>
      <c r="I110" s="25">
        <v>1026</v>
      </c>
      <c r="J110" s="19" t="s">
        <v>24</v>
      </c>
      <c r="K110" s="15" t="s">
        <v>14</v>
      </c>
      <c r="L110" s="15">
        <v>1026</v>
      </c>
      <c r="M110" s="16"/>
      <c r="N110" s="37">
        <v>7076554</v>
      </c>
      <c r="O110" s="37"/>
      <c r="P110" s="37">
        <v>0</v>
      </c>
      <c r="Q110" s="37"/>
      <c r="R110" s="37">
        <v>0</v>
      </c>
      <c r="S110" s="37"/>
      <c r="T110" s="37">
        <v>0</v>
      </c>
      <c r="U110" s="37"/>
      <c r="V110" s="37">
        <v>0</v>
      </c>
      <c r="W110" s="37"/>
      <c r="X110" s="37">
        <v>0</v>
      </c>
      <c r="Y110" s="37"/>
      <c r="Z110" s="37">
        <v>516945600</v>
      </c>
      <c r="AA110" s="37"/>
      <c r="AB110" s="25">
        <v>0</v>
      </c>
      <c r="AC110" s="8"/>
      <c r="AE110" s="9">
        <v>9782928</v>
      </c>
      <c r="AG110" s="9">
        <v>0</v>
      </c>
      <c r="AI110" s="9">
        <v>0</v>
      </c>
      <c r="AK110" s="9">
        <v>0</v>
      </c>
      <c r="AM110" s="9">
        <v>911216</v>
      </c>
      <c r="AO110" s="9">
        <v>67778329</v>
      </c>
      <c r="AQ110" s="9">
        <v>0</v>
      </c>
      <c r="AT110" s="38">
        <v>1.3824000000000001</v>
      </c>
      <c r="BD110" s="38">
        <v>0.13109999999999999</v>
      </c>
      <c r="BH110" s="2" t="str">
        <f t="shared" si="1"/>
        <v>No</v>
      </c>
    </row>
    <row r="111" spans="1:60">
      <c r="A111" s="14" t="s">
        <v>194</v>
      </c>
      <c r="B111" s="14" t="s">
        <v>195</v>
      </c>
      <c r="C111" s="19" t="s">
        <v>43</v>
      </c>
      <c r="D111" s="232">
        <v>5182</v>
      </c>
      <c r="E111" s="233">
        <v>50182</v>
      </c>
      <c r="F111" s="19" t="s">
        <v>153</v>
      </c>
      <c r="G111" s="160" t="s">
        <v>144</v>
      </c>
      <c r="H111" s="36">
        <v>8608208</v>
      </c>
      <c r="I111" s="25">
        <v>1025</v>
      </c>
      <c r="J111" s="19" t="s">
        <v>15</v>
      </c>
      <c r="K111" s="15" t="s">
        <v>16</v>
      </c>
      <c r="L111" s="15">
        <v>914</v>
      </c>
      <c r="M111" s="16"/>
      <c r="N111" s="37">
        <v>110800</v>
      </c>
      <c r="O111" s="37"/>
      <c r="P111" s="37">
        <v>3411423</v>
      </c>
      <c r="Q111" s="37"/>
      <c r="R111" s="37">
        <v>0</v>
      </c>
      <c r="S111" s="37"/>
      <c r="T111" s="37">
        <v>0</v>
      </c>
      <c r="U111" s="37"/>
      <c r="V111" s="37">
        <v>300</v>
      </c>
      <c r="W111" s="37"/>
      <c r="X111" s="37">
        <v>0</v>
      </c>
      <c r="Y111" s="37"/>
      <c r="Z111" s="37">
        <v>0</v>
      </c>
      <c r="AA111" s="37"/>
      <c r="AB111" s="25">
        <v>0</v>
      </c>
      <c r="AC111" s="8"/>
      <c r="AE111" s="9">
        <v>737987</v>
      </c>
      <c r="AG111" s="9">
        <v>37326620</v>
      </c>
      <c r="AI111" s="9">
        <v>0</v>
      </c>
      <c r="AK111" s="9">
        <v>0</v>
      </c>
      <c r="AM111" s="9">
        <v>0</v>
      </c>
      <c r="AO111" s="9">
        <v>0</v>
      </c>
      <c r="AQ111" s="9">
        <v>0</v>
      </c>
      <c r="AT111" s="38">
        <v>6.6604999999999999</v>
      </c>
      <c r="AV111" s="38">
        <v>10.941700000000001</v>
      </c>
      <c r="BH111" s="2" t="str">
        <f t="shared" si="1"/>
        <v>No</v>
      </c>
    </row>
    <row r="112" spans="1:60">
      <c r="A112" s="14" t="s">
        <v>1058</v>
      </c>
      <c r="B112" s="14" t="s">
        <v>278</v>
      </c>
      <c r="C112" s="19" t="s">
        <v>23</v>
      </c>
      <c r="D112" s="232">
        <v>9015</v>
      </c>
      <c r="E112" s="233">
        <v>90015</v>
      </c>
      <c r="F112" s="19" t="s">
        <v>147</v>
      </c>
      <c r="G112" s="160" t="s">
        <v>144</v>
      </c>
      <c r="H112" s="36">
        <v>3281212</v>
      </c>
      <c r="I112" s="25">
        <v>1014</v>
      </c>
      <c r="J112" s="19" t="s">
        <v>17</v>
      </c>
      <c r="K112" s="15" t="s">
        <v>14</v>
      </c>
      <c r="L112" s="15">
        <v>493</v>
      </c>
      <c r="M112" s="16"/>
      <c r="N112" s="37">
        <v>4567726</v>
      </c>
      <c r="O112" s="37"/>
      <c r="P112" s="37">
        <v>0</v>
      </c>
      <c r="Q112" s="37"/>
      <c r="R112" s="37">
        <v>0</v>
      </c>
      <c r="S112" s="37"/>
      <c r="T112" s="37">
        <v>0</v>
      </c>
      <c r="U112" s="37"/>
      <c r="V112" s="37">
        <v>0</v>
      </c>
      <c r="W112" s="37"/>
      <c r="X112" s="37">
        <v>0</v>
      </c>
      <c r="Y112" s="37"/>
      <c r="Z112" s="37">
        <v>0</v>
      </c>
      <c r="AA112" s="37"/>
      <c r="AB112" s="25">
        <v>0</v>
      </c>
      <c r="AC112" s="8"/>
      <c r="AE112" s="9">
        <v>17769376</v>
      </c>
      <c r="AG112" s="9">
        <v>0</v>
      </c>
      <c r="AI112" s="9">
        <v>0</v>
      </c>
      <c r="AK112" s="9">
        <v>0</v>
      </c>
      <c r="AM112" s="9">
        <v>0</v>
      </c>
      <c r="AO112" s="9">
        <v>0</v>
      </c>
      <c r="AQ112" s="9">
        <v>0</v>
      </c>
      <c r="AT112" s="38">
        <v>3.8902000000000001</v>
      </c>
      <c r="BH112" s="2" t="str">
        <f t="shared" si="1"/>
        <v>No</v>
      </c>
    </row>
    <row r="113" spans="1:60">
      <c r="A113" s="14" t="s">
        <v>1058</v>
      </c>
      <c r="B113" s="14" t="s">
        <v>278</v>
      </c>
      <c r="C113" s="19" t="s">
        <v>23</v>
      </c>
      <c r="D113" s="232">
        <v>9015</v>
      </c>
      <c r="E113" s="233">
        <v>90015</v>
      </c>
      <c r="F113" s="19" t="s">
        <v>147</v>
      </c>
      <c r="G113" s="160" t="s">
        <v>144</v>
      </c>
      <c r="H113" s="36">
        <v>3281212</v>
      </c>
      <c r="I113" s="25">
        <v>1014</v>
      </c>
      <c r="J113" s="19" t="s">
        <v>31</v>
      </c>
      <c r="K113" s="15" t="s">
        <v>14</v>
      </c>
      <c r="L113" s="15">
        <v>27</v>
      </c>
      <c r="M113" s="16"/>
      <c r="N113" s="37">
        <v>0</v>
      </c>
      <c r="O113" s="37"/>
      <c r="P113" s="37">
        <v>0</v>
      </c>
      <c r="Q113" s="37"/>
      <c r="R113" s="37">
        <v>0</v>
      </c>
      <c r="S113" s="37"/>
      <c r="T113" s="37">
        <v>0</v>
      </c>
      <c r="U113" s="37"/>
      <c r="V113" s="37">
        <v>0</v>
      </c>
      <c r="W113" s="37"/>
      <c r="X113" s="37">
        <v>0</v>
      </c>
      <c r="Y113" s="37"/>
      <c r="Z113" s="37">
        <v>3882396</v>
      </c>
      <c r="AA113" s="37"/>
      <c r="AB113" s="25">
        <v>0</v>
      </c>
      <c r="AC113" s="8"/>
      <c r="AE113" s="9">
        <v>0</v>
      </c>
      <c r="AG113" s="9">
        <v>0</v>
      </c>
      <c r="AI113" s="9">
        <v>0</v>
      </c>
      <c r="AK113" s="9">
        <v>0</v>
      </c>
      <c r="AM113" s="9">
        <v>0</v>
      </c>
      <c r="AO113" s="9">
        <v>304712</v>
      </c>
      <c r="AQ113" s="9">
        <v>0</v>
      </c>
      <c r="BD113" s="38">
        <v>7.85E-2</v>
      </c>
      <c r="BH113" s="2" t="str">
        <f t="shared" si="1"/>
        <v>No</v>
      </c>
    </row>
    <row r="114" spans="1:60">
      <c r="A114" s="14" t="s">
        <v>1058</v>
      </c>
      <c r="B114" s="14" t="s">
        <v>278</v>
      </c>
      <c r="C114" s="19" t="s">
        <v>23</v>
      </c>
      <c r="D114" s="232">
        <v>9015</v>
      </c>
      <c r="E114" s="233">
        <v>90015</v>
      </c>
      <c r="F114" s="19" t="s">
        <v>147</v>
      </c>
      <c r="G114" s="160" t="s">
        <v>144</v>
      </c>
      <c r="H114" s="36">
        <v>3281212</v>
      </c>
      <c r="I114" s="25">
        <v>1014</v>
      </c>
      <c r="J114" s="19" t="s">
        <v>20</v>
      </c>
      <c r="K114" s="15" t="s">
        <v>14</v>
      </c>
      <c r="L114" s="15">
        <v>23</v>
      </c>
      <c r="M114" s="16"/>
      <c r="N114" s="37">
        <v>0</v>
      </c>
      <c r="O114" s="37"/>
      <c r="P114" s="37">
        <v>0</v>
      </c>
      <c r="Q114" s="37"/>
      <c r="R114" s="37">
        <v>0</v>
      </c>
      <c r="S114" s="37"/>
      <c r="T114" s="37">
        <v>0</v>
      </c>
      <c r="U114" s="37"/>
      <c r="V114" s="37">
        <v>0</v>
      </c>
      <c r="W114" s="37"/>
      <c r="X114" s="37">
        <v>0</v>
      </c>
      <c r="Y114" s="37"/>
      <c r="Z114" s="37">
        <v>5982215</v>
      </c>
      <c r="AA114" s="37"/>
      <c r="AB114" s="25">
        <v>0</v>
      </c>
      <c r="AC114" s="8"/>
      <c r="AE114" s="9">
        <v>0</v>
      </c>
      <c r="AG114" s="9">
        <v>0</v>
      </c>
      <c r="AI114" s="9">
        <v>0</v>
      </c>
      <c r="AK114" s="9">
        <v>0</v>
      </c>
      <c r="AM114" s="9">
        <v>0</v>
      </c>
      <c r="AO114" s="9">
        <v>541960</v>
      </c>
      <c r="AQ114" s="9">
        <v>0</v>
      </c>
      <c r="BD114" s="38">
        <v>9.06E-2</v>
      </c>
      <c r="BH114" s="2" t="str">
        <f t="shared" si="1"/>
        <v>No</v>
      </c>
    </row>
    <row r="115" spans="1:60">
      <c r="A115" s="14" t="s">
        <v>1058</v>
      </c>
      <c r="B115" s="14" t="s">
        <v>278</v>
      </c>
      <c r="C115" s="19" t="s">
        <v>23</v>
      </c>
      <c r="D115" s="232">
        <v>9015</v>
      </c>
      <c r="E115" s="233">
        <v>90015</v>
      </c>
      <c r="F115" s="19" t="s">
        <v>147</v>
      </c>
      <c r="G115" s="160" t="s">
        <v>144</v>
      </c>
      <c r="H115" s="36">
        <v>3281212</v>
      </c>
      <c r="I115" s="25">
        <v>1014</v>
      </c>
      <c r="J115" s="19" t="s">
        <v>32</v>
      </c>
      <c r="K115" s="15" t="s">
        <v>14</v>
      </c>
      <c r="L115" s="15">
        <v>186</v>
      </c>
      <c r="M115" s="16"/>
      <c r="N115" s="37">
        <v>0</v>
      </c>
      <c r="O115" s="37"/>
      <c r="P115" s="37">
        <v>0</v>
      </c>
      <c r="Q115" s="37"/>
      <c r="R115" s="37">
        <v>0</v>
      </c>
      <c r="S115" s="37"/>
      <c r="T115" s="37">
        <v>0</v>
      </c>
      <c r="U115" s="37"/>
      <c r="V115" s="37">
        <v>0</v>
      </c>
      <c r="W115" s="37"/>
      <c r="X115" s="37">
        <v>0</v>
      </c>
      <c r="Y115" s="37"/>
      <c r="Z115" s="37">
        <v>29746449</v>
      </c>
      <c r="AA115" s="37"/>
      <c r="AB115" s="25">
        <v>0</v>
      </c>
      <c r="AC115" s="8"/>
      <c r="AE115" s="9">
        <v>0</v>
      </c>
      <c r="AG115" s="9">
        <v>0</v>
      </c>
      <c r="AI115" s="9">
        <v>0</v>
      </c>
      <c r="AK115" s="9">
        <v>0</v>
      </c>
      <c r="AM115" s="9">
        <v>0</v>
      </c>
      <c r="AO115" s="9">
        <v>5557915</v>
      </c>
      <c r="AQ115" s="9">
        <v>0</v>
      </c>
      <c r="BD115" s="38">
        <v>0.18679999999999999</v>
      </c>
      <c r="BH115" s="2" t="str">
        <f t="shared" si="1"/>
        <v>No</v>
      </c>
    </row>
    <row r="116" spans="1:60">
      <c r="A116" s="14" t="s">
        <v>1058</v>
      </c>
      <c r="B116" s="14" t="s">
        <v>278</v>
      </c>
      <c r="C116" s="19" t="s">
        <v>23</v>
      </c>
      <c r="D116" s="232">
        <v>9015</v>
      </c>
      <c r="E116" s="233">
        <v>90015</v>
      </c>
      <c r="F116" s="19" t="s">
        <v>147</v>
      </c>
      <c r="G116" s="160" t="s">
        <v>144</v>
      </c>
      <c r="H116" s="36">
        <v>3281212</v>
      </c>
      <c r="I116" s="25">
        <v>1014</v>
      </c>
      <c r="J116" s="19" t="s">
        <v>22</v>
      </c>
      <c r="K116" s="15" t="s">
        <v>14</v>
      </c>
      <c r="L116" s="15">
        <v>146</v>
      </c>
      <c r="M116" s="16"/>
      <c r="N116" s="37">
        <v>0</v>
      </c>
      <c r="O116" s="37"/>
      <c r="P116" s="37">
        <v>0</v>
      </c>
      <c r="Q116" s="37"/>
      <c r="R116" s="37">
        <v>0</v>
      </c>
      <c r="S116" s="37"/>
      <c r="T116" s="37">
        <v>0</v>
      </c>
      <c r="U116" s="37"/>
      <c r="V116" s="37">
        <v>0</v>
      </c>
      <c r="W116" s="37"/>
      <c r="X116" s="37">
        <v>0</v>
      </c>
      <c r="Y116" s="37"/>
      <c r="Z116" s="37">
        <v>57011700</v>
      </c>
      <c r="AA116" s="37"/>
      <c r="AB116" s="25">
        <v>0</v>
      </c>
      <c r="AC116" s="8"/>
      <c r="AE116" s="9">
        <v>0</v>
      </c>
      <c r="AG116" s="9">
        <v>0</v>
      </c>
      <c r="AI116" s="9">
        <v>0</v>
      </c>
      <c r="AK116" s="9">
        <v>0</v>
      </c>
      <c r="AM116" s="9">
        <v>0</v>
      </c>
      <c r="AO116" s="9">
        <v>5625435</v>
      </c>
      <c r="AQ116" s="9">
        <v>0</v>
      </c>
      <c r="BD116" s="38">
        <v>9.8699999999999996E-2</v>
      </c>
      <c r="BH116" s="2" t="str">
        <f t="shared" si="1"/>
        <v>No</v>
      </c>
    </row>
    <row r="117" spans="1:60">
      <c r="A117" s="14" t="s">
        <v>1058</v>
      </c>
      <c r="B117" s="14" t="s">
        <v>278</v>
      </c>
      <c r="C117" s="19" t="s">
        <v>23</v>
      </c>
      <c r="D117" s="232">
        <v>9015</v>
      </c>
      <c r="E117" s="233">
        <v>90015</v>
      </c>
      <c r="F117" s="19" t="s">
        <v>147</v>
      </c>
      <c r="G117" s="160" t="s">
        <v>144</v>
      </c>
      <c r="H117" s="36">
        <v>3281212</v>
      </c>
      <c r="I117" s="25">
        <v>1014</v>
      </c>
      <c r="J117" s="19" t="s">
        <v>15</v>
      </c>
      <c r="K117" s="15" t="s">
        <v>16</v>
      </c>
      <c r="L117" s="15">
        <v>139</v>
      </c>
      <c r="M117" s="16"/>
      <c r="N117" s="37">
        <v>0</v>
      </c>
      <c r="O117" s="37"/>
      <c r="P117" s="37">
        <v>381512</v>
      </c>
      <c r="Q117" s="37"/>
      <c r="R117" s="37">
        <v>0</v>
      </c>
      <c r="S117" s="37"/>
      <c r="T117" s="37">
        <v>0</v>
      </c>
      <c r="U117" s="37"/>
      <c r="V117" s="37">
        <v>22482</v>
      </c>
      <c r="W117" s="37"/>
      <c r="X117" s="37">
        <v>0</v>
      </c>
      <c r="Y117" s="37"/>
      <c r="Z117" s="37">
        <v>0</v>
      </c>
      <c r="AA117" s="37"/>
      <c r="AB117" s="25">
        <v>0</v>
      </c>
      <c r="AC117" s="8"/>
      <c r="AE117" s="9">
        <v>123464</v>
      </c>
      <c r="AG117" s="9">
        <v>2155562</v>
      </c>
      <c r="AI117" s="9">
        <v>0</v>
      </c>
      <c r="AK117" s="9">
        <v>0</v>
      </c>
      <c r="AM117" s="9">
        <v>0</v>
      </c>
      <c r="AO117" s="9">
        <v>0</v>
      </c>
      <c r="AQ117" s="9">
        <v>0</v>
      </c>
      <c r="AV117" s="38">
        <v>5.6501000000000001</v>
      </c>
      <c r="BH117" s="2" t="str">
        <f t="shared" si="1"/>
        <v>No</v>
      </c>
    </row>
    <row r="118" spans="1:60">
      <c r="A118" s="14" t="s">
        <v>718</v>
      </c>
      <c r="B118" s="14" t="s">
        <v>164</v>
      </c>
      <c r="C118" s="19" t="s">
        <v>73</v>
      </c>
      <c r="D118" s="232">
        <v>8</v>
      </c>
      <c r="E118" s="233">
        <v>8</v>
      </c>
      <c r="F118" s="19" t="s">
        <v>153</v>
      </c>
      <c r="G118" s="160" t="s">
        <v>144</v>
      </c>
      <c r="H118" s="36">
        <v>1849898</v>
      </c>
      <c r="I118" s="25">
        <v>961</v>
      </c>
      <c r="J118" s="19" t="s">
        <v>17</v>
      </c>
      <c r="K118" s="15" t="s">
        <v>14</v>
      </c>
      <c r="L118" s="15">
        <v>561</v>
      </c>
      <c r="M118" s="16"/>
      <c r="N118" s="37">
        <v>0</v>
      </c>
      <c r="O118" s="37"/>
      <c r="P118" s="37">
        <v>0</v>
      </c>
      <c r="Q118" s="37"/>
      <c r="R118" s="37">
        <v>0</v>
      </c>
      <c r="S118" s="37"/>
      <c r="T118" s="37">
        <v>0</v>
      </c>
      <c r="U118" s="37"/>
      <c r="V118" s="37">
        <v>5176421</v>
      </c>
      <c r="W118" s="37"/>
      <c r="X118" s="37">
        <v>0</v>
      </c>
      <c r="Y118" s="37"/>
      <c r="Z118" s="37">
        <v>0</v>
      </c>
      <c r="AA118" s="37"/>
      <c r="AB118" s="25">
        <v>0</v>
      </c>
      <c r="AC118" s="8"/>
      <c r="AE118" s="9">
        <v>25021412</v>
      </c>
      <c r="AG118" s="9">
        <v>0</v>
      </c>
      <c r="AI118" s="9">
        <v>0</v>
      </c>
      <c r="AK118" s="9">
        <v>0</v>
      </c>
      <c r="AM118" s="9">
        <v>0</v>
      </c>
      <c r="AO118" s="9">
        <v>0</v>
      </c>
      <c r="AQ118" s="9">
        <v>0</v>
      </c>
      <c r="BH118" s="2" t="str">
        <f t="shared" si="1"/>
        <v>No</v>
      </c>
    </row>
    <row r="119" spans="1:60">
      <c r="A119" s="14" t="s">
        <v>718</v>
      </c>
      <c r="B119" s="14" t="s">
        <v>164</v>
      </c>
      <c r="C119" s="19" t="s">
        <v>73</v>
      </c>
      <c r="D119" s="232">
        <v>8</v>
      </c>
      <c r="E119" s="233">
        <v>8</v>
      </c>
      <c r="F119" s="19" t="s">
        <v>153</v>
      </c>
      <c r="G119" s="160" t="s">
        <v>144</v>
      </c>
      <c r="H119" s="36">
        <v>1849898</v>
      </c>
      <c r="I119" s="25">
        <v>961</v>
      </c>
      <c r="J119" s="19" t="s">
        <v>29</v>
      </c>
      <c r="K119" s="15" t="s">
        <v>16</v>
      </c>
      <c r="L119" s="15">
        <v>4</v>
      </c>
      <c r="M119" s="16"/>
      <c r="N119" s="37">
        <v>0</v>
      </c>
      <c r="O119" s="37"/>
      <c r="P119" s="37">
        <v>0</v>
      </c>
      <c r="Q119" s="37"/>
      <c r="R119" s="37">
        <v>0</v>
      </c>
      <c r="S119" s="37"/>
      <c r="T119" s="37">
        <v>0</v>
      </c>
      <c r="U119" s="37"/>
      <c r="V119" s="37">
        <v>106771</v>
      </c>
      <c r="W119" s="37"/>
      <c r="X119" s="37">
        <v>0</v>
      </c>
      <c r="Y119" s="37"/>
      <c r="Z119" s="37">
        <v>0</v>
      </c>
      <c r="AA119" s="37"/>
      <c r="AB119" s="25">
        <v>0</v>
      </c>
      <c r="AC119" s="8"/>
      <c r="AE119" s="9">
        <v>129030</v>
      </c>
      <c r="AG119" s="9">
        <v>0</v>
      </c>
      <c r="AI119" s="9">
        <v>0</v>
      </c>
      <c r="AK119" s="9">
        <v>0</v>
      </c>
      <c r="AM119" s="9">
        <v>0</v>
      </c>
      <c r="AO119" s="9">
        <v>0</v>
      </c>
      <c r="AQ119" s="9">
        <v>0</v>
      </c>
      <c r="BH119" s="2" t="str">
        <f t="shared" si="1"/>
        <v>No</v>
      </c>
    </row>
    <row r="120" spans="1:60">
      <c r="A120" s="14" t="s">
        <v>718</v>
      </c>
      <c r="B120" s="14" t="s">
        <v>164</v>
      </c>
      <c r="C120" s="19" t="s">
        <v>73</v>
      </c>
      <c r="D120" s="232">
        <v>8</v>
      </c>
      <c r="E120" s="233">
        <v>8</v>
      </c>
      <c r="F120" s="19" t="s">
        <v>153</v>
      </c>
      <c r="G120" s="160" t="s">
        <v>144</v>
      </c>
      <c r="H120" s="36">
        <v>1849898</v>
      </c>
      <c r="I120" s="25">
        <v>961</v>
      </c>
      <c r="J120" s="19" t="s">
        <v>15</v>
      </c>
      <c r="K120" s="15" t="s">
        <v>16</v>
      </c>
      <c r="L120" s="15">
        <v>225</v>
      </c>
      <c r="M120" s="16"/>
      <c r="N120" s="37">
        <v>0</v>
      </c>
      <c r="O120" s="37"/>
      <c r="P120" s="37">
        <v>24632</v>
      </c>
      <c r="Q120" s="37"/>
      <c r="R120" s="37">
        <v>0</v>
      </c>
      <c r="S120" s="37"/>
      <c r="T120" s="37">
        <v>0</v>
      </c>
      <c r="U120" s="37"/>
      <c r="V120" s="37">
        <v>686919</v>
      </c>
      <c r="W120" s="37"/>
      <c r="X120" s="37">
        <v>0</v>
      </c>
      <c r="Y120" s="37"/>
      <c r="Z120" s="37">
        <v>0</v>
      </c>
      <c r="AA120" s="37"/>
      <c r="AB120" s="25">
        <v>0</v>
      </c>
      <c r="AC120" s="8"/>
      <c r="AE120" s="9">
        <v>6791506</v>
      </c>
      <c r="AG120" s="9">
        <v>0</v>
      </c>
      <c r="AI120" s="9">
        <v>0</v>
      </c>
      <c r="AK120" s="9">
        <v>0</v>
      </c>
      <c r="AM120" s="9">
        <v>0</v>
      </c>
      <c r="AO120" s="9">
        <v>0</v>
      </c>
      <c r="AQ120" s="9">
        <v>0</v>
      </c>
      <c r="AV120" s="38">
        <v>0</v>
      </c>
      <c r="BH120" s="2" t="str">
        <f t="shared" si="1"/>
        <v>No</v>
      </c>
    </row>
    <row r="121" spans="1:60">
      <c r="A121" s="14" t="s">
        <v>718</v>
      </c>
      <c r="B121" s="14" t="s">
        <v>164</v>
      </c>
      <c r="C121" s="19" t="s">
        <v>73</v>
      </c>
      <c r="D121" s="232">
        <v>8</v>
      </c>
      <c r="E121" s="233">
        <v>8</v>
      </c>
      <c r="F121" s="19" t="s">
        <v>153</v>
      </c>
      <c r="G121" s="160" t="s">
        <v>144</v>
      </c>
      <c r="H121" s="36">
        <v>1849898</v>
      </c>
      <c r="I121" s="25">
        <v>961</v>
      </c>
      <c r="J121" s="19" t="s">
        <v>22</v>
      </c>
      <c r="K121" s="15" t="s">
        <v>14</v>
      </c>
      <c r="L121" s="15">
        <v>116</v>
      </c>
      <c r="M121" s="16"/>
      <c r="N121" s="37">
        <v>0</v>
      </c>
      <c r="O121" s="37"/>
      <c r="P121" s="37">
        <v>0</v>
      </c>
      <c r="Q121" s="37"/>
      <c r="R121" s="37">
        <v>0</v>
      </c>
      <c r="S121" s="37"/>
      <c r="T121" s="37">
        <v>0</v>
      </c>
      <c r="U121" s="37"/>
      <c r="V121" s="37">
        <v>0</v>
      </c>
      <c r="W121" s="37"/>
      <c r="X121" s="37">
        <v>0</v>
      </c>
      <c r="Y121" s="37"/>
      <c r="Z121" s="37">
        <v>55759837</v>
      </c>
      <c r="AA121" s="37"/>
      <c r="AB121" s="25">
        <v>0</v>
      </c>
      <c r="AC121" s="8"/>
      <c r="AE121" s="9">
        <v>0</v>
      </c>
      <c r="AG121" s="9">
        <v>0</v>
      </c>
      <c r="AI121" s="9">
        <v>0</v>
      </c>
      <c r="AK121" s="9">
        <v>0</v>
      </c>
      <c r="AM121" s="9">
        <v>0</v>
      </c>
      <c r="AO121" s="9">
        <v>9121033</v>
      </c>
      <c r="AQ121" s="9">
        <v>0</v>
      </c>
      <c r="BD121" s="38">
        <v>0.1636</v>
      </c>
      <c r="BH121" s="2" t="str">
        <f t="shared" si="1"/>
        <v>No</v>
      </c>
    </row>
    <row r="122" spans="1:60">
      <c r="A122" s="14" t="s">
        <v>615</v>
      </c>
      <c r="B122" s="14" t="s">
        <v>616</v>
      </c>
      <c r="C122" s="19" t="s">
        <v>74</v>
      </c>
      <c r="D122" s="232">
        <v>3022</v>
      </c>
      <c r="E122" s="233">
        <v>30022</v>
      </c>
      <c r="F122" s="19" t="s">
        <v>153</v>
      </c>
      <c r="G122" s="160" t="s">
        <v>144</v>
      </c>
      <c r="H122" s="36">
        <v>1733853</v>
      </c>
      <c r="I122" s="25">
        <v>933</v>
      </c>
      <c r="J122" s="19" t="s">
        <v>17</v>
      </c>
      <c r="K122" s="15" t="s">
        <v>14</v>
      </c>
      <c r="L122" s="15">
        <v>603</v>
      </c>
      <c r="M122" s="16"/>
      <c r="N122" s="37">
        <v>6687068</v>
      </c>
      <c r="O122" s="37"/>
      <c r="P122" s="37">
        <v>0</v>
      </c>
      <c r="Q122" s="37"/>
      <c r="R122" s="37">
        <v>0</v>
      </c>
      <c r="S122" s="37"/>
      <c r="T122" s="37">
        <v>0</v>
      </c>
      <c r="U122" s="37"/>
      <c r="V122" s="37">
        <v>0</v>
      </c>
      <c r="W122" s="37"/>
      <c r="X122" s="37">
        <v>0</v>
      </c>
      <c r="Y122" s="37"/>
      <c r="Z122" s="37">
        <v>0</v>
      </c>
      <c r="AA122" s="37"/>
      <c r="AB122" s="25">
        <v>0</v>
      </c>
      <c r="AC122" s="8"/>
      <c r="AE122" s="9">
        <v>26163441</v>
      </c>
      <c r="AG122" s="9">
        <v>0</v>
      </c>
      <c r="AI122" s="9">
        <v>0</v>
      </c>
      <c r="AK122" s="9">
        <v>0</v>
      </c>
      <c r="AM122" s="9">
        <v>0</v>
      </c>
      <c r="AO122" s="9">
        <v>0</v>
      </c>
      <c r="AQ122" s="9">
        <v>0</v>
      </c>
      <c r="AT122" s="38">
        <v>3.9125000000000001</v>
      </c>
      <c r="BH122" s="2" t="str">
        <f t="shared" si="1"/>
        <v>No</v>
      </c>
    </row>
    <row r="123" spans="1:60">
      <c r="A123" s="14" t="s">
        <v>615</v>
      </c>
      <c r="B123" s="14" t="s">
        <v>616</v>
      </c>
      <c r="C123" s="19" t="s">
        <v>74</v>
      </c>
      <c r="D123" s="232">
        <v>3022</v>
      </c>
      <c r="E123" s="233">
        <v>30022</v>
      </c>
      <c r="F123" s="19" t="s">
        <v>153</v>
      </c>
      <c r="G123" s="160" t="s">
        <v>144</v>
      </c>
      <c r="H123" s="36">
        <v>1733853</v>
      </c>
      <c r="I123" s="25">
        <v>933</v>
      </c>
      <c r="J123" s="19" t="s">
        <v>22</v>
      </c>
      <c r="K123" s="15" t="s">
        <v>14</v>
      </c>
      <c r="L123" s="15">
        <v>58</v>
      </c>
      <c r="M123" s="16"/>
      <c r="N123" s="37">
        <v>0</v>
      </c>
      <c r="O123" s="37"/>
      <c r="P123" s="37">
        <v>0</v>
      </c>
      <c r="Q123" s="37"/>
      <c r="R123" s="37">
        <v>0</v>
      </c>
      <c r="S123" s="37"/>
      <c r="T123" s="37">
        <v>0</v>
      </c>
      <c r="U123" s="37"/>
      <c r="V123" s="37">
        <v>0</v>
      </c>
      <c r="W123" s="37"/>
      <c r="X123" s="37">
        <v>0</v>
      </c>
      <c r="Y123" s="37"/>
      <c r="Z123" s="37">
        <v>31702149</v>
      </c>
      <c r="AA123" s="37"/>
      <c r="AB123" s="25">
        <v>0</v>
      </c>
      <c r="AC123" s="8"/>
      <c r="AE123" s="9">
        <v>0</v>
      </c>
      <c r="AG123" s="9">
        <v>0</v>
      </c>
      <c r="AI123" s="9">
        <v>0</v>
      </c>
      <c r="AK123" s="9">
        <v>0</v>
      </c>
      <c r="AM123" s="9">
        <v>0</v>
      </c>
      <c r="AO123" s="9">
        <v>2413565</v>
      </c>
      <c r="AQ123" s="9">
        <v>0</v>
      </c>
      <c r="BD123" s="38">
        <v>7.6100000000000001E-2</v>
      </c>
      <c r="BH123" s="2" t="str">
        <f t="shared" si="1"/>
        <v>No</v>
      </c>
    </row>
    <row r="124" spans="1:60">
      <c r="A124" s="14" t="s">
        <v>615</v>
      </c>
      <c r="B124" s="14" t="s">
        <v>616</v>
      </c>
      <c r="C124" s="19" t="s">
        <v>74</v>
      </c>
      <c r="D124" s="232">
        <v>3022</v>
      </c>
      <c r="E124" s="233">
        <v>30022</v>
      </c>
      <c r="F124" s="19" t="s">
        <v>153</v>
      </c>
      <c r="G124" s="160" t="s">
        <v>144</v>
      </c>
      <c r="H124" s="36">
        <v>1733853</v>
      </c>
      <c r="I124" s="25">
        <v>933</v>
      </c>
      <c r="J124" s="19" t="s">
        <v>15</v>
      </c>
      <c r="K124" s="15" t="s">
        <v>16</v>
      </c>
      <c r="L124" s="15">
        <v>270</v>
      </c>
      <c r="M124" s="16"/>
      <c r="N124" s="37">
        <v>0</v>
      </c>
      <c r="O124" s="37"/>
      <c r="P124" s="37">
        <v>1292794</v>
      </c>
      <c r="Q124" s="37"/>
      <c r="R124" s="37">
        <v>0</v>
      </c>
      <c r="S124" s="37"/>
      <c r="T124" s="37">
        <v>0</v>
      </c>
      <c r="U124" s="37"/>
      <c r="V124" s="37">
        <v>0</v>
      </c>
      <c r="W124" s="37"/>
      <c r="X124" s="37">
        <v>0</v>
      </c>
      <c r="Y124" s="37"/>
      <c r="Z124" s="37">
        <v>0</v>
      </c>
      <c r="AA124" s="37"/>
      <c r="AB124" s="25">
        <v>0</v>
      </c>
      <c r="AC124" s="8"/>
      <c r="AE124" s="9">
        <v>0</v>
      </c>
      <c r="AG124" s="9">
        <v>10132783</v>
      </c>
      <c r="AI124" s="9">
        <v>0</v>
      </c>
      <c r="AK124" s="9">
        <v>0</v>
      </c>
      <c r="AM124" s="9">
        <v>0</v>
      </c>
      <c r="AO124" s="9">
        <v>0</v>
      </c>
      <c r="AQ124" s="9">
        <v>0</v>
      </c>
      <c r="AV124" s="38">
        <v>7.8379000000000003</v>
      </c>
      <c r="BH124" s="2" t="str">
        <f t="shared" si="1"/>
        <v>No</v>
      </c>
    </row>
    <row r="125" spans="1:60">
      <c r="A125" s="14" t="s">
        <v>615</v>
      </c>
      <c r="B125" s="14" t="s">
        <v>616</v>
      </c>
      <c r="C125" s="19" t="s">
        <v>74</v>
      </c>
      <c r="D125" s="232">
        <v>3022</v>
      </c>
      <c r="E125" s="233">
        <v>30022</v>
      </c>
      <c r="F125" s="19" t="s">
        <v>153</v>
      </c>
      <c r="G125" s="160" t="s">
        <v>144</v>
      </c>
      <c r="H125" s="36">
        <v>1733853</v>
      </c>
      <c r="I125" s="25">
        <v>933</v>
      </c>
      <c r="J125" s="19" t="s">
        <v>75</v>
      </c>
      <c r="K125" s="15" t="s">
        <v>14</v>
      </c>
      <c r="L125" s="15">
        <v>2</v>
      </c>
      <c r="M125" s="16"/>
      <c r="N125" s="37">
        <v>0</v>
      </c>
      <c r="O125" s="37"/>
      <c r="P125" s="37">
        <v>0</v>
      </c>
      <c r="Q125" s="37"/>
      <c r="R125" s="37">
        <v>0</v>
      </c>
      <c r="S125" s="37"/>
      <c r="T125" s="37">
        <v>0</v>
      </c>
      <c r="U125" s="37"/>
      <c r="V125" s="37">
        <v>0</v>
      </c>
      <c r="W125" s="37"/>
      <c r="X125" s="37">
        <v>0</v>
      </c>
      <c r="Y125" s="37"/>
      <c r="Z125" s="37">
        <v>226812</v>
      </c>
      <c r="AA125" s="37"/>
      <c r="AB125" s="25">
        <v>0</v>
      </c>
      <c r="AC125" s="8"/>
      <c r="AE125" s="9">
        <v>0</v>
      </c>
      <c r="AG125" s="9">
        <v>0</v>
      </c>
      <c r="AI125" s="9">
        <v>0</v>
      </c>
      <c r="AK125" s="9">
        <v>0</v>
      </c>
      <c r="AM125" s="9">
        <v>0</v>
      </c>
      <c r="AO125" s="9">
        <v>14586</v>
      </c>
      <c r="AQ125" s="9">
        <v>0</v>
      </c>
      <c r="BD125" s="38">
        <v>6.4299999999999996E-2</v>
      </c>
      <c r="BH125" s="2" t="str">
        <f t="shared" si="1"/>
        <v>No</v>
      </c>
    </row>
    <row r="126" spans="1:60">
      <c r="A126" s="14" t="s">
        <v>1059</v>
      </c>
      <c r="B126" s="14" t="s">
        <v>548</v>
      </c>
      <c r="C126" s="19" t="s">
        <v>53</v>
      </c>
      <c r="D126" s="232">
        <v>5027</v>
      </c>
      <c r="E126" s="233">
        <v>50027</v>
      </c>
      <c r="F126" s="19" t="s">
        <v>173</v>
      </c>
      <c r="G126" s="160" t="s">
        <v>144</v>
      </c>
      <c r="H126" s="36">
        <v>2650890</v>
      </c>
      <c r="I126" s="25">
        <v>854</v>
      </c>
      <c r="J126" s="19" t="s">
        <v>22</v>
      </c>
      <c r="K126" s="15" t="s">
        <v>14</v>
      </c>
      <c r="L126" s="15">
        <v>76</v>
      </c>
      <c r="M126" s="16"/>
      <c r="N126" s="37">
        <v>0</v>
      </c>
      <c r="O126" s="37"/>
      <c r="P126" s="37">
        <v>0</v>
      </c>
      <c r="Q126" s="37"/>
      <c r="R126" s="37">
        <v>0</v>
      </c>
      <c r="S126" s="37"/>
      <c r="T126" s="37">
        <v>0</v>
      </c>
      <c r="U126" s="37"/>
      <c r="V126" s="37">
        <v>0</v>
      </c>
      <c r="W126" s="37"/>
      <c r="X126" s="37">
        <v>0</v>
      </c>
      <c r="Y126" s="37"/>
      <c r="Z126" s="37">
        <v>40997544</v>
      </c>
      <c r="AA126" s="37"/>
      <c r="AB126" s="25">
        <v>0</v>
      </c>
      <c r="AC126" s="8"/>
      <c r="AE126" s="9">
        <v>0</v>
      </c>
      <c r="AG126" s="9">
        <v>0</v>
      </c>
      <c r="AI126" s="9">
        <v>0</v>
      </c>
      <c r="AK126" s="9">
        <v>0</v>
      </c>
      <c r="AM126" s="9">
        <v>0</v>
      </c>
      <c r="AO126" s="9">
        <v>5484460</v>
      </c>
      <c r="AQ126" s="9">
        <v>0</v>
      </c>
      <c r="BD126" s="38">
        <v>0.1338</v>
      </c>
      <c r="BH126" s="2" t="str">
        <f t="shared" si="1"/>
        <v>No</v>
      </c>
    </row>
    <row r="127" spans="1:60">
      <c r="A127" s="14" t="s">
        <v>1059</v>
      </c>
      <c r="B127" s="14" t="s">
        <v>548</v>
      </c>
      <c r="C127" s="19" t="s">
        <v>53</v>
      </c>
      <c r="D127" s="232">
        <v>5027</v>
      </c>
      <c r="E127" s="233">
        <v>50027</v>
      </c>
      <c r="F127" s="19" t="s">
        <v>173</v>
      </c>
      <c r="G127" s="160" t="s">
        <v>144</v>
      </c>
      <c r="H127" s="36">
        <v>2650890</v>
      </c>
      <c r="I127" s="25">
        <v>854</v>
      </c>
      <c r="J127" s="19" t="s">
        <v>17</v>
      </c>
      <c r="K127" s="15" t="s">
        <v>14</v>
      </c>
      <c r="L127" s="15">
        <v>758</v>
      </c>
      <c r="M127" s="16"/>
      <c r="N127" s="37">
        <v>0</v>
      </c>
      <c r="O127" s="37"/>
      <c r="P127" s="37">
        <v>0</v>
      </c>
      <c r="Q127" s="37"/>
      <c r="R127" s="37">
        <v>0</v>
      </c>
      <c r="S127" s="37"/>
      <c r="T127" s="37">
        <v>0</v>
      </c>
      <c r="U127" s="37"/>
      <c r="V127" s="37">
        <v>6694106</v>
      </c>
      <c r="W127" s="37"/>
      <c r="X127" s="37">
        <v>0</v>
      </c>
      <c r="Y127" s="37"/>
      <c r="Z127" s="37">
        <v>0</v>
      </c>
      <c r="AA127" s="37"/>
      <c r="AB127" s="25">
        <v>0</v>
      </c>
      <c r="AC127" s="8"/>
      <c r="AE127" s="9">
        <v>31715613</v>
      </c>
      <c r="AG127" s="9">
        <v>0</v>
      </c>
      <c r="AI127" s="9">
        <v>0</v>
      </c>
      <c r="AK127" s="9">
        <v>0</v>
      </c>
      <c r="AM127" s="9">
        <v>0</v>
      </c>
      <c r="AO127" s="9">
        <v>0</v>
      </c>
      <c r="AQ127" s="9">
        <v>0</v>
      </c>
      <c r="BH127" s="2" t="str">
        <f t="shared" si="1"/>
        <v>No</v>
      </c>
    </row>
    <row r="128" spans="1:60">
      <c r="A128" s="14" t="s">
        <v>1059</v>
      </c>
      <c r="B128" s="14" t="s">
        <v>548</v>
      </c>
      <c r="C128" s="19" t="s">
        <v>53</v>
      </c>
      <c r="D128" s="232">
        <v>5027</v>
      </c>
      <c r="E128" s="233">
        <v>50027</v>
      </c>
      <c r="F128" s="19" t="s">
        <v>173</v>
      </c>
      <c r="G128" s="160" t="s">
        <v>144</v>
      </c>
      <c r="H128" s="36">
        <v>2650890</v>
      </c>
      <c r="I128" s="25">
        <v>854</v>
      </c>
      <c r="J128" s="19" t="s">
        <v>24</v>
      </c>
      <c r="K128" s="15" t="s">
        <v>16</v>
      </c>
      <c r="L128" s="15">
        <v>20</v>
      </c>
      <c r="M128" s="16"/>
      <c r="N128" s="37">
        <v>465098</v>
      </c>
      <c r="O128" s="37"/>
      <c r="P128" s="37">
        <v>0</v>
      </c>
      <c r="Q128" s="37"/>
      <c r="R128" s="37">
        <v>0</v>
      </c>
      <c r="S128" s="37"/>
      <c r="T128" s="37">
        <v>0</v>
      </c>
      <c r="U128" s="37"/>
      <c r="V128" s="37">
        <v>0</v>
      </c>
      <c r="W128" s="37"/>
      <c r="X128" s="37">
        <v>0</v>
      </c>
      <c r="Y128" s="37"/>
      <c r="Z128" s="37">
        <v>0</v>
      </c>
      <c r="AA128" s="37"/>
      <c r="AB128" s="25">
        <v>0</v>
      </c>
      <c r="AC128" s="8"/>
      <c r="AE128" s="9">
        <v>186675</v>
      </c>
      <c r="AG128" s="9">
        <v>0</v>
      </c>
      <c r="AI128" s="9">
        <v>0</v>
      </c>
      <c r="AK128" s="9">
        <v>0</v>
      </c>
      <c r="AM128" s="9">
        <v>0</v>
      </c>
      <c r="AO128" s="9">
        <v>0</v>
      </c>
      <c r="AQ128" s="9">
        <v>0</v>
      </c>
      <c r="AT128" s="38">
        <v>0.40139999999999998</v>
      </c>
      <c r="BH128" s="2" t="str">
        <f t="shared" si="1"/>
        <v>No</v>
      </c>
    </row>
    <row r="129" spans="1:60">
      <c r="A129" s="14" t="s">
        <v>550</v>
      </c>
      <c r="B129" s="14" t="s">
        <v>171</v>
      </c>
      <c r="C129" s="19" t="s">
        <v>40</v>
      </c>
      <c r="D129" s="232">
        <v>4022</v>
      </c>
      <c r="E129" s="233">
        <v>40022</v>
      </c>
      <c r="F129" s="19" t="s">
        <v>153</v>
      </c>
      <c r="G129" s="160" t="s">
        <v>144</v>
      </c>
      <c r="H129" s="36">
        <v>4515419</v>
      </c>
      <c r="I129" s="25">
        <v>846</v>
      </c>
      <c r="J129" s="19" t="s">
        <v>17</v>
      </c>
      <c r="K129" s="15" t="s">
        <v>14</v>
      </c>
      <c r="L129" s="15">
        <v>465</v>
      </c>
      <c r="M129" s="16"/>
      <c r="N129" s="37">
        <v>2044196</v>
      </c>
      <c r="O129" s="37"/>
      <c r="P129" s="37">
        <v>0</v>
      </c>
      <c r="Q129" s="37"/>
      <c r="R129" s="37">
        <v>0</v>
      </c>
      <c r="S129" s="37"/>
      <c r="T129" s="37">
        <v>5919091</v>
      </c>
      <c r="U129" s="37"/>
      <c r="V129" s="37">
        <v>0</v>
      </c>
      <c r="W129" s="37"/>
      <c r="X129" s="37">
        <v>0</v>
      </c>
      <c r="Y129" s="37"/>
      <c r="Z129" s="37">
        <v>0</v>
      </c>
      <c r="AA129" s="37"/>
      <c r="AB129" s="25">
        <v>0</v>
      </c>
      <c r="AC129" s="8"/>
      <c r="AE129" s="9">
        <v>6198319</v>
      </c>
      <c r="AG129" s="9">
        <v>0</v>
      </c>
      <c r="AI129" s="9">
        <v>0</v>
      </c>
      <c r="AK129" s="9">
        <v>21930632</v>
      </c>
      <c r="AM129" s="9">
        <v>0</v>
      </c>
      <c r="AO129" s="9">
        <v>0</v>
      </c>
      <c r="AQ129" s="9">
        <v>0</v>
      </c>
      <c r="AT129" s="38">
        <v>3.0322</v>
      </c>
      <c r="BH129" s="2" t="str">
        <f t="shared" si="1"/>
        <v>No</v>
      </c>
    </row>
    <row r="130" spans="1:60">
      <c r="A130" s="14" t="s">
        <v>550</v>
      </c>
      <c r="B130" s="14" t="s">
        <v>171</v>
      </c>
      <c r="C130" s="19" t="s">
        <v>40</v>
      </c>
      <c r="D130" s="232">
        <v>4022</v>
      </c>
      <c r="E130" s="233">
        <v>40022</v>
      </c>
      <c r="F130" s="19" t="s">
        <v>153</v>
      </c>
      <c r="G130" s="160" t="s">
        <v>144</v>
      </c>
      <c r="H130" s="36">
        <v>4515419</v>
      </c>
      <c r="I130" s="25">
        <v>846</v>
      </c>
      <c r="J130" s="19" t="s">
        <v>27</v>
      </c>
      <c r="K130" s="15" t="s">
        <v>14</v>
      </c>
      <c r="L130" s="15">
        <v>212</v>
      </c>
      <c r="M130" s="16"/>
      <c r="N130" s="37">
        <v>0</v>
      </c>
      <c r="O130" s="37"/>
      <c r="P130" s="37">
        <v>0</v>
      </c>
      <c r="Q130" s="37"/>
      <c r="R130" s="37">
        <v>0</v>
      </c>
      <c r="S130" s="37"/>
      <c r="T130" s="37">
        <v>0</v>
      </c>
      <c r="U130" s="37"/>
      <c r="V130" s="37">
        <v>0</v>
      </c>
      <c r="W130" s="37"/>
      <c r="X130" s="37">
        <v>0</v>
      </c>
      <c r="Y130" s="37"/>
      <c r="Z130" s="37">
        <v>91858812</v>
      </c>
      <c r="AA130" s="37"/>
      <c r="AB130" s="25">
        <v>0</v>
      </c>
      <c r="AC130" s="8"/>
      <c r="AE130" s="9">
        <v>0</v>
      </c>
      <c r="AG130" s="9">
        <v>0</v>
      </c>
      <c r="AI130" s="9">
        <v>0</v>
      </c>
      <c r="AK130" s="9">
        <v>0</v>
      </c>
      <c r="AM130" s="9">
        <v>0</v>
      </c>
      <c r="AO130" s="9">
        <v>22827885</v>
      </c>
      <c r="AQ130" s="9">
        <v>0</v>
      </c>
      <c r="BD130" s="38">
        <v>0.2485</v>
      </c>
      <c r="BH130" s="2" t="str">
        <f t="shared" ref="BH130:BH193" si="2">IF(BG130&amp;BE130&amp;BC130&amp;BA130&amp;AY130&amp;AW130&amp;AU130&amp;AR130&amp;AP130&amp;AN130&amp;AL130&amp;AJ130&amp;AH130&amp;AF130&amp;AC130&amp;AA130&amp;Y130&amp;W130&amp;U130&amp;S130&amp;Q130&amp;O130&lt;&gt;"","Yes","No")</f>
        <v>No</v>
      </c>
    </row>
    <row r="131" spans="1:60">
      <c r="A131" s="14" t="s">
        <v>550</v>
      </c>
      <c r="B131" s="14" t="s">
        <v>171</v>
      </c>
      <c r="C131" s="19" t="s">
        <v>40</v>
      </c>
      <c r="D131" s="232">
        <v>4022</v>
      </c>
      <c r="E131" s="233">
        <v>40022</v>
      </c>
      <c r="F131" s="19" t="s">
        <v>153</v>
      </c>
      <c r="G131" s="160" t="s">
        <v>144</v>
      </c>
      <c r="H131" s="36">
        <v>4515419</v>
      </c>
      <c r="I131" s="25">
        <v>846</v>
      </c>
      <c r="J131" s="19" t="s">
        <v>15</v>
      </c>
      <c r="K131" s="15" t="s">
        <v>16</v>
      </c>
      <c r="L131" s="15">
        <v>169</v>
      </c>
      <c r="M131" s="16"/>
      <c r="N131" s="37">
        <v>460596</v>
      </c>
      <c r="O131" s="37"/>
      <c r="P131" s="37">
        <v>841387</v>
      </c>
      <c r="Q131" s="37"/>
      <c r="R131" s="37">
        <v>0</v>
      </c>
      <c r="S131" s="37"/>
      <c r="T131" s="37">
        <v>0</v>
      </c>
      <c r="U131" s="37"/>
      <c r="V131" s="37">
        <v>0</v>
      </c>
      <c r="W131" s="37"/>
      <c r="X131" s="37">
        <v>0</v>
      </c>
      <c r="Y131" s="37"/>
      <c r="Z131" s="37">
        <v>0</v>
      </c>
      <c r="AA131" s="37"/>
      <c r="AB131" s="25">
        <v>0</v>
      </c>
      <c r="AC131" s="8"/>
      <c r="AE131" s="9">
        <v>2984590</v>
      </c>
      <c r="AG131" s="9">
        <v>7199558</v>
      </c>
      <c r="AI131" s="9">
        <v>0</v>
      </c>
      <c r="AK131" s="9">
        <v>0</v>
      </c>
      <c r="AM131" s="9">
        <v>0</v>
      </c>
      <c r="AO131" s="9">
        <v>0</v>
      </c>
      <c r="AQ131" s="9">
        <v>0</v>
      </c>
      <c r="AT131" s="38">
        <v>6.4798</v>
      </c>
      <c r="AV131" s="38">
        <v>8.5568000000000008</v>
      </c>
      <c r="BH131" s="2" t="str">
        <f t="shared" si="2"/>
        <v>No</v>
      </c>
    </row>
    <row r="132" spans="1:60">
      <c r="A132" s="14" t="s">
        <v>723</v>
      </c>
      <c r="B132" s="14" t="s">
        <v>724</v>
      </c>
      <c r="C132" s="19" t="s">
        <v>81</v>
      </c>
      <c r="D132" s="232">
        <v>6011</v>
      </c>
      <c r="E132" s="233">
        <v>60011</v>
      </c>
      <c r="F132" s="19" t="s">
        <v>153</v>
      </c>
      <c r="G132" s="160" t="s">
        <v>144</v>
      </c>
      <c r="H132" s="36">
        <v>1758210</v>
      </c>
      <c r="I132" s="25">
        <v>824</v>
      </c>
      <c r="J132" s="19" t="s">
        <v>17</v>
      </c>
      <c r="K132" s="15" t="s">
        <v>14</v>
      </c>
      <c r="L132" s="15">
        <v>387</v>
      </c>
      <c r="M132" s="16"/>
      <c r="N132" s="37">
        <v>1978622</v>
      </c>
      <c r="O132" s="37"/>
      <c r="P132" s="37">
        <v>0</v>
      </c>
      <c r="Q132" s="37"/>
      <c r="R132" s="37">
        <v>93203</v>
      </c>
      <c r="S132" s="37"/>
      <c r="T132" s="37">
        <v>4809837</v>
      </c>
      <c r="U132" s="37"/>
      <c r="V132" s="37">
        <v>0</v>
      </c>
      <c r="W132" s="37"/>
      <c r="X132" s="37">
        <v>0</v>
      </c>
      <c r="Y132" s="37"/>
      <c r="Z132" s="37">
        <v>0</v>
      </c>
      <c r="AA132" s="37"/>
      <c r="AB132" s="25">
        <v>37101</v>
      </c>
      <c r="AC132" s="8"/>
      <c r="AE132" s="9">
        <v>6055507</v>
      </c>
      <c r="AG132" s="9">
        <v>0</v>
      </c>
      <c r="AI132" s="9">
        <v>173387</v>
      </c>
      <c r="AK132" s="9">
        <v>18264311</v>
      </c>
      <c r="AM132" s="9">
        <v>0</v>
      </c>
      <c r="AO132" s="9">
        <v>0</v>
      </c>
      <c r="AQ132" s="9">
        <v>3328</v>
      </c>
      <c r="AT132" s="38">
        <v>3.0605000000000002</v>
      </c>
      <c r="AX132" s="38">
        <v>1.8603000000000001</v>
      </c>
      <c r="BF132" s="38">
        <v>8.9700000000000002E-2</v>
      </c>
      <c r="BH132" s="2" t="str">
        <f t="shared" si="2"/>
        <v>No</v>
      </c>
    </row>
    <row r="133" spans="1:60">
      <c r="A133" s="14" t="s">
        <v>723</v>
      </c>
      <c r="B133" s="14" t="s">
        <v>724</v>
      </c>
      <c r="C133" s="19" t="s">
        <v>81</v>
      </c>
      <c r="D133" s="232">
        <v>6011</v>
      </c>
      <c r="E133" s="233">
        <v>60011</v>
      </c>
      <c r="F133" s="19" t="s">
        <v>153</v>
      </c>
      <c r="G133" s="160" t="s">
        <v>144</v>
      </c>
      <c r="H133" s="36">
        <v>1758210</v>
      </c>
      <c r="I133" s="25">
        <v>824</v>
      </c>
      <c r="J133" s="19" t="s">
        <v>18</v>
      </c>
      <c r="K133" s="15" t="s">
        <v>16</v>
      </c>
      <c r="L133" s="15">
        <v>220</v>
      </c>
      <c r="M133" s="16"/>
      <c r="N133" s="37">
        <v>0</v>
      </c>
      <c r="O133" s="37"/>
      <c r="P133" s="37">
        <v>277036</v>
      </c>
      <c r="Q133" s="37"/>
      <c r="R133" s="37">
        <v>0</v>
      </c>
      <c r="S133" s="37"/>
      <c r="T133" s="37">
        <v>0</v>
      </c>
      <c r="U133" s="37"/>
      <c r="V133" s="37">
        <v>0</v>
      </c>
      <c r="W133" s="37"/>
      <c r="X133" s="37">
        <v>0</v>
      </c>
      <c r="Y133" s="37"/>
      <c r="Z133" s="37">
        <v>0</v>
      </c>
      <c r="AA133" s="37"/>
      <c r="AB133" s="25">
        <v>0</v>
      </c>
      <c r="AC133" s="8"/>
      <c r="AE133" s="9">
        <v>0</v>
      </c>
      <c r="AG133" s="9">
        <v>4763754</v>
      </c>
      <c r="AI133" s="9">
        <v>0</v>
      </c>
      <c r="AK133" s="9">
        <v>0</v>
      </c>
      <c r="AM133" s="9">
        <v>0</v>
      </c>
      <c r="AO133" s="9">
        <v>0</v>
      </c>
      <c r="AQ133" s="9">
        <v>0</v>
      </c>
      <c r="AV133" s="38">
        <v>17.195399999999999</v>
      </c>
      <c r="BH133" s="2" t="str">
        <f t="shared" si="2"/>
        <v>No</v>
      </c>
    </row>
    <row r="134" spans="1:60">
      <c r="A134" s="14" t="s">
        <v>723</v>
      </c>
      <c r="B134" s="14" t="s">
        <v>724</v>
      </c>
      <c r="C134" s="19" t="s">
        <v>81</v>
      </c>
      <c r="D134" s="232">
        <v>6011</v>
      </c>
      <c r="E134" s="233">
        <v>60011</v>
      </c>
      <c r="F134" s="19" t="s">
        <v>153</v>
      </c>
      <c r="G134" s="160" t="s">
        <v>144</v>
      </c>
      <c r="H134" s="36">
        <v>1758210</v>
      </c>
      <c r="I134" s="25">
        <v>824</v>
      </c>
      <c r="J134" s="19" t="s">
        <v>15</v>
      </c>
      <c r="K134" s="15" t="s">
        <v>16</v>
      </c>
      <c r="L134" s="15">
        <v>110</v>
      </c>
      <c r="M134" s="16"/>
      <c r="N134" s="37">
        <v>0</v>
      </c>
      <c r="O134" s="37"/>
      <c r="P134" s="37">
        <v>490169</v>
      </c>
      <c r="Q134" s="37"/>
      <c r="R134" s="37">
        <v>0</v>
      </c>
      <c r="S134" s="37"/>
      <c r="T134" s="37">
        <v>0</v>
      </c>
      <c r="U134" s="37"/>
      <c r="V134" s="37">
        <v>0</v>
      </c>
      <c r="W134" s="37"/>
      <c r="X134" s="37">
        <v>0</v>
      </c>
      <c r="Y134" s="37"/>
      <c r="Z134" s="37">
        <v>0</v>
      </c>
      <c r="AA134" s="37"/>
      <c r="AB134" s="25">
        <v>0</v>
      </c>
      <c r="AC134" s="8"/>
      <c r="AE134" s="9">
        <v>0</v>
      </c>
      <c r="AG134" s="9">
        <v>5840324</v>
      </c>
      <c r="AI134" s="9">
        <v>639323</v>
      </c>
      <c r="AK134" s="9">
        <v>0</v>
      </c>
      <c r="AM134" s="9">
        <v>0</v>
      </c>
      <c r="AO134" s="9">
        <v>0</v>
      </c>
      <c r="AQ134" s="9">
        <v>0</v>
      </c>
      <c r="AV134" s="38">
        <v>11.914899999999999</v>
      </c>
      <c r="BH134" s="2" t="str">
        <f t="shared" si="2"/>
        <v>No</v>
      </c>
    </row>
    <row r="135" spans="1:60">
      <c r="A135" s="14" t="s">
        <v>723</v>
      </c>
      <c r="B135" s="14" t="s">
        <v>724</v>
      </c>
      <c r="C135" s="19" t="s">
        <v>81</v>
      </c>
      <c r="D135" s="232">
        <v>6011</v>
      </c>
      <c r="E135" s="233">
        <v>60011</v>
      </c>
      <c r="F135" s="19" t="s">
        <v>153</v>
      </c>
      <c r="G135" s="160" t="s">
        <v>144</v>
      </c>
      <c r="H135" s="36">
        <v>1758210</v>
      </c>
      <c r="I135" s="25">
        <v>824</v>
      </c>
      <c r="J135" s="19" t="s">
        <v>15</v>
      </c>
      <c r="K135" s="15" t="s">
        <v>14</v>
      </c>
      <c r="L135" s="15">
        <v>105</v>
      </c>
      <c r="M135" s="16"/>
      <c r="N135" s="37">
        <v>0</v>
      </c>
      <c r="O135" s="37"/>
      <c r="P135" s="37">
        <v>98762</v>
      </c>
      <c r="Q135" s="37"/>
      <c r="R135" s="37">
        <v>796619</v>
      </c>
      <c r="S135" s="37"/>
      <c r="T135" s="37">
        <v>0</v>
      </c>
      <c r="U135" s="37"/>
      <c r="V135" s="37">
        <v>0</v>
      </c>
      <c r="W135" s="37"/>
      <c r="X135" s="37">
        <v>0</v>
      </c>
      <c r="Y135" s="37"/>
      <c r="Z135" s="37">
        <v>0</v>
      </c>
      <c r="AA135" s="37"/>
      <c r="AB135" s="25">
        <v>0</v>
      </c>
      <c r="AC135" s="8"/>
      <c r="AE135" s="9">
        <v>0</v>
      </c>
      <c r="AG135" s="9">
        <v>1419200</v>
      </c>
      <c r="AI135" s="9">
        <v>4238871</v>
      </c>
      <c r="AK135" s="9">
        <v>0</v>
      </c>
      <c r="AM135" s="9">
        <v>0</v>
      </c>
      <c r="AO135" s="9">
        <v>0</v>
      </c>
      <c r="AQ135" s="9">
        <v>0</v>
      </c>
      <c r="AV135" s="38">
        <v>14.369899999999999</v>
      </c>
      <c r="AX135" s="38">
        <v>5.3211000000000004</v>
      </c>
      <c r="BH135" s="2" t="str">
        <f t="shared" si="2"/>
        <v>No</v>
      </c>
    </row>
    <row r="136" spans="1:60">
      <c r="A136" s="14" t="s">
        <v>1060</v>
      </c>
      <c r="B136" s="14" t="s">
        <v>356</v>
      </c>
      <c r="C136" s="19" t="s">
        <v>41</v>
      </c>
      <c r="D136" s="232">
        <v>9002</v>
      </c>
      <c r="E136" s="233">
        <v>90002</v>
      </c>
      <c r="F136" s="19" t="s">
        <v>147</v>
      </c>
      <c r="G136" s="160" t="s">
        <v>144</v>
      </c>
      <c r="H136" s="36">
        <v>802459</v>
      </c>
      <c r="I136" s="25">
        <v>817</v>
      </c>
      <c r="J136" s="19" t="s">
        <v>17</v>
      </c>
      <c r="K136" s="15" t="s">
        <v>16</v>
      </c>
      <c r="L136" s="15">
        <v>455</v>
      </c>
      <c r="M136" s="16"/>
      <c r="N136" s="37">
        <v>5359753</v>
      </c>
      <c r="O136" s="37"/>
      <c r="P136" s="37">
        <v>6807</v>
      </c>
      <c r="Q136" s="37"/>
      <c r="R136" s="37">
        <v>0</v>
      </c>
      <c r="S136" s="37"/>
      <c r="T136" s="37">
        <v>0</v>
      </c>
      <c r="U136" s="37"/>
      <c r="V136" s="37">
        <v>0</v>
      </c>
      <c r="W136" s="37"/>
      <c r="X136" s="37">
        <v>0</v>
      </c>
      <c r="Y136" s="37"/>
      <c r="Z136" s="37">
        <v>0</v>
      </c>
      <c r="AA136" s="37"/>
      <c r="AB136" s="25">
        <v>0</v>
      </c>
      <c r="AC136" s="8"/>
      <c r="AE136" s="9">
        <v>21635046</v>
      </c>
      <c r="AG136" s="9">
        <v>0</v>
      </c>
      <c r="AI136" s="9">
        <v>0</v>
      </c>
      <c r="AK136" s="9">
        <v>0</v>
      </c>
      <c r="AM136" s="9">
        <v>0</v>
      </c>
      <c r="AO136" s="9">
        <v>0</v>
      </c>
      <c r="AQ136" s="9">
        <v>0</v>
      </c>
      <c r="AT136" s="38">
        <v>4.0366</v>
      </c>
      <c r="AV136" s="38">
        <v>0</v>
      </c>
      <c r="BH136" s="2" t="str">
        <f t="shared" si="2"/>
        <v>No</v>
      </c>
    </row>
    <row r="137" spans="1:60">
      <c r="A137" s="14" t="s">
        <v>1060</v>
      </c>
      <c r="B137" s="14" t="s">
        <v>356</v>
      </c>
      <c r="C137" s="19" t="s">
        <v>41</v>
      </c>
      <c r="D137" s="232">
        <v>9002</v>
      </c>
      <c r="E137" s="233">
        <v>90002</v>
      </c>
      <c r="F137" s="19" t="s">
        <v>147</v>
      </c>
      <c r="G137" s="160" t="s">
        <v>144</v>
      </c>
      <c r="H137" s="36">
        <v>802459</v>
      </c>
      <c r="I137" s="25">
        <v>817</v>
      </c>
      <c r="J137" s="19" t="s">
        <v>15</v>
      </c>
      <c r="K137" s="15" t="s">
        <v>16</v>
      </c>
      <c r="L137" s="15">
        <v>235</v>
      </c>
      <c r="M137" s="16"/>
      <c r="N137" s="37">
        <v>60266</v>
      </c>
      <c r="O137" s="37"/>
      <c r="P137" s="37">
        <v>1150821</v>
      </c>
      <c r="Q137" s="37"/>
      <c r="R137" s="37">
        <v>0</v>
      </c>
      <c r="S137" s="37"/>
      <c r="T137" s="37">
        <v>0</v>
      </c>
      <c r="U137" s="37"/>
      <c r="V137" s="37">
        <v>0</v>
      </c>
      <c r="W137" s="37"/>
      <c r="X137" s="37">
        <v>0</v>
      </c>
      <c r="Y137" s="37"/>
      <c r="Z137" s="37">
        <v>0</v>
      </c>
      <c r="AA137" s="37"/>
      <c r="AB137" s="25">
        <v>0</v>
      </c>
      <c r="AC137" s="8"/>
      <c r="AE137" s="9">
        <v>329321</v>
      </c>
      <c r="AG137" s="9">
        <v>7443432</v>
      </c>
      <c r="AI137" s="9">
        <v>0</v>
      </c>
      <c r="AK137" s="9">
        <v>0</v>
      </c>
      <c r="AM137" s="9">
        <v>0</v>
      </c>
      <c r="AO137" s="9">
        <v>0</v>
      </c>
      <c r="AQ137" s="9">
        <v>0</v>
      </c>
      <c r="AT137" s="38">
        <v>5.4645000000000001</v>
      </c>
      <c r="AV137" s="38">
        <v>6.4679000000000002</v>
      </c>
      <c r="BH137" s="2" t="str">
        <f t="shared" si="2"/>
        <v>No</v>
      </c>
    </row>
    <row r="138" spans="1:60">
      <c r="A138" s="14" t="s">
        <v>1060</v>
      </c>
      <c r="B138" s="14" t="s">
        <v>356</v>
      </c>
      <c r="C138" s="19" t="s">
        <v>41</v>
      </c>
      <c r="D138" s="232">
        <v>9002</v>
      </c>
      <c r="E138" s="233">
        <v>90002</v>
      </c>
      <c r="F138" s="19" t="s">
        <v>147</v>
      </c>
      <c r="G138" s="160" t="s">
        <v>144</v>
      </c>
      <c r="H138" s="36">
        <v>802459</v>
      </c>
      <c r="I138" s="25">
        <v>817</v>
      </c>
      <c r="J138" s="19" t="s">
        <v>18</v>
      </c>
      <c r="K138" s="15" t="s">
        <v>16</v>
      </c>
      <c r="L138" s="15">
        <v>12</v>
      </c>
      <c r="M138" s="16"/>
      <c r="N138" s="37">
        <v>0</v>
      </c>
      <c r="O138" s="37"/>
      <c r="P138" s="37">
        <v>4075</v>
      </c>
      <c r="Q138" s="37"/>
      <c r="R138" s="37">
        <v>0</v>
      </c>
      <c r="S138" s="37"/>
      <c r="T138" s="37">
        <v>0</v>
      </c>
      <c r="U138" s="37"/>
      <c r="V138" s="37">
        <v>0</v>
      </c>
      <c r="W138" s="37"/>
      <c r="X138" s="37">
        <v>0</v>
      </c>
      <c r="Y138" s="37"/>
      <c r="Z138" s="37">
        <v>0</v>
      </c>
      <c r="AA138" s="37"/>
      <c r="AB138" s="25">
        <v>0</v>
      </c>
      <c r="AC138" s="8"/>
      <c r="AE138" s="9">
        <v>0</v>
      </c>
      <c r="AG138" s="9">
        <v>85033</v>
      </c>
      <c r="AI138" s="9">
        <v>0</v>
      </c>
      <c r="AK138" s="9">
        <v>0</v>
      </c>
      <c r="AM138" s="9">
        <v>0</v>
      </c>
      <c r="AO138" s="9">
        <v>0</v>
      </c>
      <c r="AQ138" s="9">
        <v>0</v>
      </c>
      <c r="AV138" s="38">
        <v>20.867000000000001</v>
      </c>
      <c r="BH138" s="2" t="str">
        <f t="shared" si="2"/>
        <v>No</v>
      </c>
    </row>
    <row r="139" spans="1:60">
      <c r="A139" s="14" t="s">
        <v>1022</v>
      </c>
      <c r="B139" s="14" t="s">
        <v>237</v>
      </c>
      <c r="C139" s="19" t="s">
        <v>23</v>
      </c>
      <c r="D139" s="232">
        <v>9014</v>
      </c>
      <c r="E139" s="233">
        <v>90014</v>
      </c>
      <c r="F139" s="19" t="s">
        <v>153</v>
      </c>
      <c r="G139" s="160" t="s">
        <v>144</v>
      </c>
      <c r="H139" s="36">
        <v>3281212</v>
      </c>
      <c r="I139" s="25">
        <v>794</v>
      </c>
      <c r="J139" s="19" t="s">
        <v>17</v>
      </c>
      <c r="K139" s="15" t="s">
        <v>14</v>
      </c>
      <c r="L139" s="15">
        <v>443</v>
      </c>
      <c r="M139" s="16"/>
      <c r="N139" s="37">
        <v>4683609</v>
      </c>
      <c r="O139" s="37"/>
      <c r="P139" s="37">
        <v>33997</v>
      </c>
      <c r="Q139" s="37"/>
      <c r="R139" s="37">
        <v>0</v>
      </c>
      <c r="S139" s="37"/>
      <c r="T139" s="37">
        <v>0</v>
      </c>
      <c r="U139" s="37"/>
      <c r="V139" s="37">
        <v>0</v>
      </c>
      <c r="W139" s="37"/>
      <c r="X139" s="37">
        <v>88485</v>
      </c>
      <c r="Y139" s="37"/>
      <c r="Z139" s="37">
        <v>0</v>
      </c>
      <c r="AA139" s="37"/>
      <c r="AB139" s="25">
        <v>0</v>
      </c>
      <c r="AC139" s="8"/>
      <c r="AE139" s="9">
        <v>20152601</v>
      </c>
      <c r="AG139" s="9">
        <v>152347</v>
      </c>
      <c r="AI139" s="9">
        <v>0</v>
      </c>
      <c r="AK139" s="9">
        <v>0</v>
      </c>
      <c r="AM139" s="9">
        <v>0</v>
      </c>
      <c r="AO139" s="9">
        <v>0</v>
      </c>
      <c r="AQ139" s="9">
        <v>0</v>
      </c>
      <c r="AT139" s="38">
        <v>4.3028000000000004</v>
      </c>
      <c r="AV139" s="38">
        <v>4.4812000000000003</v>
      </c>
      <c r="BH139" s="2" t="str">
        <f t="shared" si="2"/>
        <v>No</v>
      </c>
    </row>
    <row r="140" spans="1:60">
      <c r="A140" s="14" t="s">
        <v>1022</v>
      </c>
      <c r="B140" s="14" t="s">
        <v>237</v>
      </c>
      <c r="C140" s="19" t="s">
        <v>23</v>
      </c>
      <c r="D140" s="232">
        <v>9014</v>
      </c>
      <c r="E140" s="233">
        <v>90014</v>
      </c>
      <c r="F140" s="19" t="s">
        <v>153</v>
      </c>
      <c r="G140" s="160" t="s">
        <v>144</v>
      </c>
      <c r="H140" s="36">
        <v>3281212</v>
      </c>
      <c r="I140" s="25">
        <v>794</v>
      </c>
      <c r="J140" s="19" t="s">
        <v>15</v>
      </c>
      <c r="K140" s="15" t="s">
        <v>16</v>
      </c>
      <c r="L140" s="15">
        <v>216</v>
      </c>
      <c r="M140" s="16"/>
      <c r="N140" s="37">
        <v>55016</v>
      </c>
      <c r="O140" s="37"/>
      <c r="P140" s="37">
        <v>993268</v>
      </c>
      <c r="Q140" s="37"/>
      <c r="R140" s="37">
        <v>0</v>
      </c>
      <c r="S140" s="37"/>
      <c r="T140" s="37">
        <v>0</v>
      </c>
      <c r="U140" s="37"/>
      <c r="V140" s="37">
        <v>0</v>
      </c>
      <c r="W140" s="37"/>
      <c r="X140" s="37">
        <v>0</v>
      </c>
      <c r="Y140" s="37"/>
      <c r="Z140" s="37">
        <v>0</v>
      </c>
      <c r="AA140" s="37"/>
      <c r="AB140" s="25">
        <v>0</v>
      </c>
      <c r="AC140" s="8"/>
      <c r="AE140" s="9">
        <v>1498808</v>
      </c>
      <c r="AG140" s="9">
        <v>6160181</v>
      </c>
      <c r="AI140" s="9">
        <v>0</v>
      </c>
      <c r="AK140" s="9">
        <v>0</v>
      </c>
      <c r="AM140" s="9">
        <v>0</v>
      </c>
      <c r="AO140" s="9">
        <v>0</v>
      </c>
      <c r="AQ140" s="9">
        <v>0</v>
      </c>
      <c r="AT140" s="38">
        <v>27.243099999999998</v>
      </c>
      <c r="AV140" s="38">
        <v>6.2019000000000002</v>
      </c>
      <c r="BH140" s="2" t="str">
        <f t="shared" si="2"/>
        <v>No</v>
      </c>
    </row>
    <row r="141" spans="1:60">
      <c r="A141" s="14" t="s">
        <v>1022</v>
      </c>
      <c r="B141" s="14" t="s">
        <v>237</v>
      </c>
      <c r="C141" s="19" t="s">
        <v>23</v>
      </c>
      <c r="D141" s="232">
        <v>9014</v>
      </c>
      <c r="E141" s="233">
        <v>90014</v>
      </c>
      <c r="F141" s="19" t="s">
        <v>153</v>
      </c>
      <c r="G141" s="160" t="s">
        <v>144</v>
      </c>
      <c r="H141" s="36">
        <v>3281212</v>
      </c>
      <c r="I141" s="25">
        <v>794</v>
      </c>
      <c r="J141" s="19" t="s">
        <v>17</v>
      </c>
      <c r="K141" s="15" t="s">
        <v>16</v>
      </c>
      <c r="L141" s="15">
        <v>14</v>
      </c>
      <c r="M141" s="16"/>
      <c r="N141" s="37">
        <v>89924</v>
      </c>
      <c r="O141" s="37"/>
      <c r="P141" s="37">
        <v>0</v>
      </c>
      <c r="Q141" s="37"/>
      <c r="R141" s="37">
        <v>0</v>
      </c>
      <c r="S141" s="37"/>
      <c r="T141" s="37">
        <v>0</v>
      </c>
      <c r="U141" s="37"/>
      <c r="V141" s="37">
        <v>0</v>
      </c>
      <c r="W141" s="37"/>
      <c r="X141" s="37">
        <v>0</v>
      </c>
      <c r="Y141" s="37"/>
      <c r="Z141" s="37">
        <v>0</v>
      </c>
      <c r="AA141" s="37"/>
      <c r="AB141" s="25">
        <v>0</v>
      </c>
      <c r="AC141" s="8"/>
      <c r="AE141" s="9">
        <v>628077</v>
      </c>
      <c r="AG141" s="9">
        <v>0</v>
      </c>
      <c r="AI141" s="9">
        <v>0</v>
      </c>
      <c r="AK141" s="9">
        <v>0</v>
      </c>
      <c r="AM141" s="9">
        <v>0</v>
      </c>
      <c r="AO141" s="9">
        <v>0</v>
      </c>
      <c r="AQ141" s="9">
        <v>0</v>
      </c>
      <c r="AT141" s="38">
        <v>6.9844999999999997</v>
      </c>
      <c r="BH141" s="2" t="str">
        <f t="shared" si="2"/>
        <v>No</v>
      </c>
    </row>
    <row r="142" spans="1:60">
      <c r="A142" s="14" t="s">
        <v>1022</v>
      </c>
      <c r="B142" s="14" t="s">
        <v>237</v>
      </c>
      <c r="C142" s="19" t="s">
        <v>23</v>
      </c>
      <c r="D142" s="232">
        <v>9014</v>
      </c>
      <c r="E142" s="233">
        <v>90014</v>
      </c>
      <c r="F142" s="19" t="s">
        <v>153</v>
      </c>
      <c r="G142" s="160" t="s">
        <v>144</v>
      </c>
      <c r="H142" s="36">
        <v>3281212</v>
      </c>
      <c r="I142" s="25">
        <v>794</v>
      </c>
      <c r="J142" s="19" t="s">
        <v>25</v>
      </c>
      <c r="K142" s="15" t="s">
        <v>14</v>
      </c>
      <c r="L142" s="15">
        <v>121</v>
      </c>
      <c r="M142" s="16"/>
      <c r="N142" s="37">
        <v>630660</v>
      </c>
      <c r="O142" s="37"/>
      <c r="P142" s="37">
        <v>0</v>
      </c>
      <c r="Q142" s="37"/>
      <c r="R142" s="37">
        <v>0</v>
      </c>
      <c r="S142" s="37"/>
      <c r="T142" s="37">
        <v>0</v>
      </c>
      <c r="U142" s="37"/>
      <c r="V142" s="37">
        <v>0</v>
      </c>
      <c r="W142" s="37"/>
      <c r="X142" s="37">
        <v>0</v>
      </c>
      <c r="Y142" s="37"/>
      <c r="Z142" s="37">
        <v>0</v>
      </c>
      <c r="AA142" s="37"/>
      <c r="AB142" s="25">
        <v>0</v>
      </c>
      <c r="AC142" s="8"/>
      <c r="AE142" s="9">
        <v>3176188</v>
      </c>
      <c r="AG142" s="9">
        <v>0</v>
      </c>
      <c r="AI142" s="9">
        <v>0</v>
      </c>
      <c r="AK142" s="9">
        <v>0</v>
      </c>
      <c r="AM142" s="9">
        <v>0</v>
      </c>
      <c r="AO142" s="9">
        <v>0</v>
      </c>
      <c r="AQ142" s="9">
        <v>0</v>
      </c>
      <c r="AT142" s="38">
        <v>5.0362999999999998</v>
      </c>
      <c r="BH142" s="2" t="str">
        <f t="shared" si="2"/>
        <v>No</v>
      </c>
    </row>
    <row r="143" spans="1:60">
      <c r="A143" s="14" t="s">
        <v>649</v>
      </c>
      <c r="B143" s="14" t="s">
        <v>648</v>
      </c>
      <c r="C143" s="19" t="s">
        <v>23</v>
      </c>
      <c r="D143" s="232">
        <v>9026</v>
      </c>
      <c r="E143" s="233">
        <v>90026</v>
      </c>
      <c r="F143" s="19" t="s">
        <v>153</v>
      </c>
      <c r="G143" s="160" t="s">
        <v>144</v>
      </c>
      <c r="H143" s="36">
        <v>2956746</v>
      </c>
      <c r="I143" s="25">
        <v>793</v>
      </c>
      <c r="J143" s="19" t="s">
        <v>22</v>
      </c>
      <c r="K143" s="15" t="s">
        <v>14</v>
      </c>
      <c r="L143" s="15">
        <v>97</v>
      </c>
      <c r="M143" s="16"/>
      <c r="N143" s="37">
        <v>0</v>
      </c>
      <c r="O143" s="37"/>
      <c r="P143" s="37">
        <v>0</v>
      </c>
      <c r="Q143" s="37"/>
      <c r="R143" s="37">
        <v>0</v>
      </c>
      <c r="S143" s="37"/>
      <c r="T143" s="37">
        <v>0</v>
      </c>
      <c r="U143" s="37"/>
      <c r="V143" s="37">
        <v>0</v>
      </c>
      <c r="W143" s="37"/>
      <c r="X143" s="37">
        <v>0</v>
      </c>
      <c r="Y143" s="37"/>
      <c r="Z143" s="37">
        <v>47340595</v>
      </c>
      <c r="AA143" s="37"/>
      <c r="AB143" s="25">
        <v>0</v>
      </c>
      <c r="AC143" s="8"/>
      <c r="AE143" s="9">
        <v>0</v>
      </c>
      <c r="AG143" s="9">
        <v>0</v>
      </c>
      <c r="AI143" s="9">
        <v>0</v>
      </c>
      <c r="AK143" s="9">
        <v>0</v>
      </c>
      <c r="AM143" s="9">
        <v>0</v>
      </c>
      <c r="AO143" s="9">
        <v>8951419</v>
      </c>
      <c r="AQ143" s="9">
        <v>0</v>
      </c>
      <c r="BD143" s="38">
        <v>0.18909999999999999</v>
      </c>
      <c r="BH143" s="2" t="str">
        <f t="shared" si="2"/>
        <v>No</v>
      </c>
    </row>
    <row r="144" spans="1:60">
      <c r="A144" s="14" t="s">
        <v>649</v>
      </c>
      <c r="B144" s="14" t="s">
        <v>648</v>
      </c>
      <c r="C144" s="19" t="s">
        <v>23</v>
      </c>
      <c r="D144" s="232">
        <v>9026</v>
      </c>
      <c r="E144" s="233">
        <v>90026</v>
      </c>
      <c r="F144" s="19" t="s">
        <v>153</v>
      </c>
      <c r="G144" s="160" t="s">
        <v>144</v>
      </c>
      <c r="H144" s="36">
        <v>2956746</v>
      </c>
      <c r="I144" s="25">
        <v>793</v>
      </c>
      <c r="J144" s="19" t="s">
        <v>17</v>
      </c>
      <c r="K144" s="15" t="s">
        <v>16</v>
      </c>
      <c r="L144" s="15">
        <v>274</v>
      </c>
      <c r="M144" s="16"/>
      <c r="N144" s="37">
        <v>3370</v>
      </c>
      <c r="O144" s="37"/>
      <c r="P144" s="37">
        <v>10967</v>
      </c>
      <c r="Q144" s="37"/>
      <c r="R144" s="37">
        <v>365549</v>
      </c>
      <c r="S144" s="37"/>
      <c r="T144" s="37">
        <v>3720722</v>
      </c>
      <c r="U144" s="37"/>
      <c r="V144" s="37">
        <v>0</v>
      </c>
      <c r="W144" s="37"/>
      <c r="X144" s="37">
        <v>0</v>
      </c>
      <c r="Y144" s="37"/>
      <c r="Z144" s="37">
        <v>0</v>
      </c>
      <c r="AA144" s="37"/>
      <c r="AB144" s="25">
        <v>0</v>
      </c>
      <c r="AC144" s="8"/>
      <c r="AE144" s="9">
        <v>0</v>
      </c>
      <c r="AG144" s="9">
        <v>39365</v>
      </c>
      <c r="AI144" s="9">
        <v>0</v>
      </c>
      <c r="AK144" s="9">
        <v>10433804</v>
      </c>
      <c r="AM144" s="9">
        <v>0</v>
      </c>
      <c r="AO144" s="9">
        <v>0</v>
      </c>
      <c r="AQ144" s="9">
        <v>0</v>
      </c>
      <c r="AT144" s="38">
        <v>0</v>
      </c>
      <c r="AV144" s="38">
        <v>3.5893999999999999</v>
      </c>
      <c r="AX144" s="38">
        <v>0</v>
      </c>
      <c r="BH144" s="2" t="str">
        <f t="shared" si="2"/>
        <v>No</v>
      </c>
    </row>
    <row r="145" spans="1:60">
      <c r="A145" s="14" t="s">
        <v>649</v>
      </c>
      <c r="B145" s="14" t="s">
        <v>648</v>
      </c>
      <c r="C145" s="19" t="s">
        <v>23</v>
      </c>
      <c r="D145" s="232">
        <v>9026</v>
      </c>
      <c r="E145" s="233">
        <v>90026</v>
      </c>
      <c r="F145" s="19" t="s">
        <v>153</v>
      </c>
      <c r="G145" s="160" t="s">
        <v>144</v>
      </c>
      <c r="H145" s="36">
        <v>2956746</v>
      </c>
      <c r="I145" s="25">
        <v>793</v>
      </c>
      <c r="J145" s="19" t="s">
        <v>17</v>
      </c>
      <c r="K145" s="15" t="s">
        <v>14</v>
      </c>
      <c r="L145" s="15">
        <v>232</v>
      </c>
      <c r="M145" s="16"/>
      <c r="N145" s="37">
        <v>0</v>
      </c>
      <c r="O145" s="37"/>
      <c r="P145" s="37">
        <v>114605</v>
      </c>
      <c r="Q145" s="37"/>
      <c r="R145" s="37">
        <v>0</v>
      </c>
      <c r="S145" s="37"/>
      <c r="T145" s="37">
        <v>3592919</v>
      </c>
      <c r="U145" s="37"/>
      <c r="V145" s="37">
        <v>0</v>
      </c>
      <c r="W145" s="37"/>
      <c r="X145" s="37">
        <v>0</v>
      </c>
      <c r="Y145" s="37"/>
      <c r="Z145" s="37">
        <v>0</v>
      </c>
      <c r="AA145" s="37"/>
      <c r="AB145" s="25">
        <v>0</v>
      </c>
      <c r="AC145" s="8"/>
      <c r="AE145" s="9">
        <v>0</v>
      </c>
      <c r="AG145" s="9">
        <v>0</v>
      </c>
      <c r="AI145" s="9">
        <v>0</v>
      </c>
      <c r="AK145" s="9">
        <v>11510138</v>
      </c>
      <c r="AM145" s="9">
        <v>0</v>
      </c>
      <c r="AO145" s="9">
        <v>0</v>
      </c>
      <c r="AQ145" s="9">
        <v>0</v>
      </c>
      <c r="AV145" s="38">
        <v>0</v>
      </c>
      <c r="BH145" s="2" t="str">
        <f t="shared" si="2"/>
        <v>No</v>
      </c>
    </row>
    <row r="146" spans="1:60">
      <c r="A146" s="14" t="s">
        <v>649</v>
      </c>
      <c r="B146" s="14" t="s">
        <v>648</v>
      </c>
      <c r="C146" s="19" t="s">
        <v>23</v>
      </c>
      <c r="D146" s="232">
        <v>9026</v>
      </c>
      <c r="E146" s="233">
        <v>90026</v>
      </c>
      <c r="F146" s="19" t="s">
        <v>153</v>
      </c>
      <c r="G146" s="160" t="s">
        <v>144</v>
      </c>
      <c r="H146" s="36">
        <v>2956746</v>
      </c>
      <c r="I146" s="25">
        <v>793</v>
      </c>
      <c r="J146" s="19" t="s">
        <v>25</v>
      </c>
      <c r="K146" s="15" t="s">
        <v>16</v>
      </c>
      <c r="L146" s="15">
        <v>19</v>
      </c>
      <c r="M146" s="16"/>
      <c r="N146" s="37">
        <v>191014</v>
      </c>
      <c r="O146" s="37"/>
      <c r="P146" s="37">
        <v>0</v>
      </c>
      <c r="Q146" s="37"/>
      <c r="R146" s="37">
        <v>0</v>
      </c>
      <c r="S146" s="37"/>
      <c r="T146" s="37">
        <v>0</v>
      </c>
      <c r="U146" s="37"/>
      <c r="V146" s="37">
        <v>0</v>
      </c>
      <c r="W146" s="37"/>
      <c r="X146" s="37">
        <v>0</v>
      </c>
      <c r="Y146" s="37"/>
      <c r="Z146" s="37">
        <v>0</v>
      </c>
      <c r="AA146" s="37"/>
      <c r="AB146" s="25">
        <v>0</v>
      </c>
      <c r="AC146" s="8"/>
      <c r="AE146" s="9">
        <v>870316</v>
      </c>
      <c r="AG146" s="9">
        <v>0</v>
      </c>
      <c r="AI146" s="9">
        <v>0</v>
      </c>
      <c r="AK146" s="9">
        <v>0</v>
      </c>
      <c r="AM146" s="9">
        <v>0</v>
      </c>
      <c r="AO146" s="9">
        <v>0</v>
      </c>
      <c r="AQ146" s="9">
        <v>0</v>
      </c>
      <c r="AT146" s="38">
        <v>4.5563000000000002</v>
      </c>
      <c r="BH146" s="2" t="str">
        <f t="shared" si="2"/>
        <v>No</v>
      </c>
    </row>
    <row r="147" spans="1:60">
      <c r="A147" s="14" t="s">
        <v>649</v>
      </c>
      <c r="B147" s="14" t="s">
        <v>648</v>
      </c>
      <c r="C147" s="19" t="s">
        <v>23</v>
      </c>
      <c r="D147" s="232">
        <v>9026</v>
      </c>
      <c r="E147" s="233">
        <v>90026</v>
      </c>
      <c r="F147" s="19" t="s">
        <v>153</v>
      </c>
      <c r="G147" s="160" t="s">
        <v>144</v>
      </c>
      <c r="H147" s="36">
        <v>2956746</v>
      </c>
      <c r="I147" s="25">
        <v>793</v>
      </c>
      <c r="J147" s="19" t="s">
        <v>15</v>
      </c>
      <c r="K147" s="15" t="s">
        <v>16</v>
      </c>
      <c r="L147" s="15">
        <v>171</v>
      </c>
      <c r="M147" s="16"/>
      <c r="N147" s="37">
        <v>0</v>
      </c>
      <c r="O147" s="37"/>
      <c r="P147" s="37">
        <v>596430</v>
      </c>
      <c r="Q147" s="37"/>
      <c r="R147" s="37">
        <v>419924</v>
      </c>
      <c r="S147" s="37"/>
      <c r="T147" s="37">
        <v>0</v>
      </c>
      <c r="U147" s="37"/>
      <c r="V147" s="37">
        <v>0</v>
      </c>
      <c r="W147" s="37"/>
      <c r="X147" s="37">
        <v>0</v>
      </c>
      <c r="Y147" s="37"/>
      <c r="Z147" s="37">
        <v>0</v>
      </c>
      <c r="AA147" s="37"/>
      <c r="AB147" s="25">
        <v>0</v>
      </c>
      <c r="AC147" s="8"/>
      <c r="AE147" s="9">
        <v>0</v>
      </c>
      <c r="AG147" s="9">
        <v>3508544</v>
      </c>
      <c r="AI147" s="9">
        <v>3574825</v>
      </c>
      <c r="AK147" s="9">
        <v>0</v>
      </c>
      <c r="AM147" s="9">
        <v>0</v>
      </c>
      <c r="AO147" s="9">
        <v>0</v>
      </c>
      <c r="AQ147" s="9">
        <v>0</v>
      </c>
      <c r="AV147" s="38">
        <v>5.8826000000000001</v>
      </c>
      <c r="AX147" s="38">
        <v>8.5129999999999999</v>
      </c>
      <c r="BH147" s="2" t="str">
        <f t="shared" si="2"/>
        <v>No</v>
      </c>
    </row>
    <row r="148" spans="1:60">
      <c r="A148" s="14" t="s">
        <v>1061</v>
      </c>
      <c r="B148" s="14" t="s">
        <v>318</v>
      </c>
      <c r="C148" s="19" t="s">
        <v>81</v>
      </c>
      <c r="D148" s="232">
        <v>6048</v>
      </c>
      <c r="E148" s="233">
        <v>60048</v>
      </c>
      <c r="F148" s="19" t="s">
        <v>153</v>
      </c>
      <c r="G148" s="160" t="s">
        <v>144</v>
      </c>
      <c r="H148" s="36">
        <v>1362416</v>
      </c>
      <c r="I148" s="25">
        <v>758</v>
      </c>
      <c r="J148" s="19" t="s">
        <v>29</v>
      </c>
      <c r="K148" s="15" t="s">
        <v>16</v>
      </c>
      <c r="L148" s="15">
        <v>7</v>
      </c>
      <c r="M148" s="16"/>
      <c r="N148" s="37">
        <v>245272</v>
      </c>
      <c r="O148" s="37"/>
      <c r="P148" s="37">
        <v>0</v>
      </c>
      <c r="Q148" s="37"/>
      <c r="R148" s="37">
        <v>0</v>
      </c>
      <c r="S148" s="37"/>
      <c r="T148" s="37">
        <v>0</v>
      </c>
      <c r="U148" s="37"/>
      <c r="V148" s="37">
        <v>0</v>
      </c>
      <c r="W148" s="37"/>
      <c r="X148" s="37">
        <v>0</v>
      </c>
      <c r="Y148" s="37"/>
      <c r="Z148" s="37">
        <v>0</v>
      </c>
      <c r="AA148" s="37"/>
      <c r="AB148" s="25">
        <v>0</v>
      </c>
      <c r="AC148" s="8"/>
      <c r="AE148" s="9">
        <v>389734</v>
      </c>
      <c r="AG148" s="9">
        <v>0</v>
      </c>
      <c r="AI148" s="9">
        <v>0</v>
      </c>
      <c r="AK148" s="9">
        <v>0</v>
      </c>
      <c r="AM148" s="9">
        <v>0</v>
      </c>
      <c r="AO148" s="9">
        <v>0</v>
      </c>
      <c r="AQ148" s="9">
        <v>0</v>
      </c>
      <c r="AT148" s="38">
        <v>1.589</v>
      </c>
      <c r="BH148" s="2" t="str">
        <f t="shared" si="2"/>
        <v>No</v>
      </c>
    </row>
    <row r="149" spans="1:60">
      <c r="A149" s="14" t="s">
        <v>1061</v>
      </c>
      <c r="B149" s="14" t="s">
        <v>318</v>
      </c>
      <c r="C149" s="19" t="s">
        <v>81</v>
      </c>
      <c r="D149" s="232">
        <v>6048</v>
      </c>
      <c r="E149" s="233">
        <v>60048</v>
      </c>
      <c r="F149" s="19" t="s">
        <v>153</v>
      </c>
      <c r="G149" s="160" t="s">
        <v>144</v>
      </c>
      <c r="H149" s="36">
        <v>1362416</v>
      </c>
      <c r="I149" s="25">
        <v>758</v>
      </c>
      <c r="J149" s="19" t="s">
        <v>25</v>
      </c>
      <c r="K149" s="15" t="s">
        <v>16</v>
      </c>
      <c r="L149" s="15">
        <v>35</v>
      </c>
      <c r="M149" s="16"/>
      <c r="N149" s="37">
        <v>400929</v>
      </c>
      <c r="O149" s="37"/>
      <c r="P149" s="37">
        <v>0</v>
      </c>
      <c r="Q149" s="37"/>
      <c r="R149" s="37">
        <v>0</v>
      </c>
      <c r="S149" s="37"/>
      <c r="T149" s="37">
        <v>0</v>
      </c>
      <c r="U149" s="37"/>
      <c r="V149" s="37">
        <v>0</v>
      </c>
      <c r="W149" s="37"/>
      <c r="X149" s="37">
        <v>0</v>
      </c>
      <c r="Y149" s="37"/>
      <c r="Z149" s="37">
        <v>0</v>
      </c>
      <c r="AA149" s="37"/>
      <c r="AB149" s="25">
        <v>0</v>
      </c>
      <c r="AC149" s="8"/>
      <c r="AE149" s="9">
        <v>71655</v>
      </c>
      <c r="AG149" s="9">
        <v>0</v>
      </c>
      <c r="AI149" s="9">
        <v>0</v>
      </c>
      <c r="AK149" s="9">
        <v>0</v>
      </c>
      <c r="AM149" s="9">
        <v>0</v>
      </c>
      <c r="AO149" s="9">
        <v>0</v>
      </c>
      <c r="AQ149" s="9">
        <v>0</v>
      </c>
      <c r="AT149" s="38">
        <v>0.1787</v>
      </c>
      <c r="BH149" s="2" t="str">
        <f t="shared" si="2"/>
        <v>No</v>
      </c>
    </row>
    <row r="150" spans="1:60">
      <c r="A150" s="14" t="s">
        <v>1061</v>
      </c>
      <c r="B150" s="14" t="s">
        <v>318</v>
      </c>
      <c r="C150" s="19" t="s">
        <v>81</v>
      </c>
      <c r="D150" s="232">
        <v>6048</v>
      </c>
      <c r="E150" s="233">
        <v>60048</v>
      </c>
      <c r="F150" s="19" t="s">
        <v>153</v>
      </c>
      <c r="G150" s="160" t="s">
        <v>144</v>
      </c>
      <c r="H150" s="36">
        <v>1362416</v>
      </c>
      <c r="I150" s="25">
        <v>758</v>
      </c>
      <c r="J150" s="19" t="s">
        <v>17</v>
      </c>
      <c r="K150" s="15" t="s">
        <v>16</v>
      </c>
      <c r="L150" s="15">
        <v>312</v>
      </c>
      <c r="M150" s="16"/>
      <c r="N150" s="37">
        <v>4546949</v>
      </c>
      <c r="O150" s="37"/>
      <c r="P150" s="37">
        <v>38404</v>
      </c>
      <c r="Q150" s="37"/>
      <c r="R150" s="37">
        <v>0</v>
      </c>
      <c r="S150" s="37"/>
      <c r="T150" s="37">
        <v>0</v>
      </c>
      <c r="U150" s="37"/>
      <c r="V150" s="37">
        <v>0</v>
      </c>
      <c r="W150" s="37"/>
      <c r="X150" s="37">
        <v>0</v>
      </c>
      <c r="Y150" s="37"/>
      <c r="Z150" s="37">
        <v>0</v>
      </c>
      <c r="AA150" s="37"/>
      <c r="AB150" s="25">
        <v>0</v>
      </c>
      <c r="AC150" s="8"/>
      <c r="AE150" s="9">
        <v>18130215</v>
      </c>
      <c r="AG150" s="9">
        <v>85387</v>
      </c>
      <c r="AI150" s="9">
        <v>0</v>
      </c>
      <c r="AK150" s="9">
        <v>0</v>
      </c>
      <c r="AM150" s="9">
        <v>0</v>
      </c>
      <c r="AO150" s="9">
        <v>0</v>
      </c>
      <c r="AQ150" s="9">
        <v>0</v>
      </c>
      <c r="AT150" s="38">
        <v>3.9872999999999998</v>
      </c>
      <c r="AV150" s="38">
        <v>2.2233999999999998</v>
      </c>
      <c r="BH150" s="2" t="str">
        <f t="shared" si="2"/>
        <v>No</v>
      </c>
    </row>
    <row r="151" spans="1:60">
      <c r="A151" s="14" t="s">
        <v>1061</v>
      </c>
      <c r="B151" s="14" t="s">
        <v>318</v>
      </c>
      <c r="C151" s="19" t="s">
        <v>81</v>
      </c>
      <c r="D151" s="232">
        <v>6048</v>
      </c>
      <c r="E151" s="233">
        <v>60048</v>
      </c>
      <c r="F151" s="19" t="s">
        <v>153</v>
      </c>
      <c r="G151" s="160" t="s">
        <v>144</v>
      </c>
      <c r="H151" s="36">
        <v>1362416</v>
      </c>
      <c r="I151" s="25">
        <v>758</v>
      </c>
      <c r="J151" s="19" t="s">
        <v>18</v>
      </c>
      <c r="K151" s="15" t="s">
        <v>16</v>
      </c>
      <c r="L151" s="15">
        <v>250</v>
      </c>
      <c r="M151" s="16"/>
      <c r="N151" s="37">
        <v>0</v>
      </c>
      <c r="O151" s="37"/>
      <c r="P151" s="37">
        <v>213340</v>
      </c>
      <c r="Q151" s="37"/>
      <c r="R151" s="37">
        <v>0</v>
      </c>
      <c r="S151" s="37"/>
      <c r="T151" s="37">
        <v>0</v>
      </c>
      <c r="U151" s="37"/>
      <c r="V151" s="37">
        <v>0</v>
      </c>
      <c r="W151" s="37"/>
      <c r="X151" s="37">
        <v>0</v>
      </c>
      <c r="Y151" s="37"/>
      <c r="Z151" s="37">
        <v>0</v>
      </c>
      <c r="AA151" s="37"/>
      <c r="AB151" s="25">
        <v>0</v>
      </c>
      <c r="AC151" s="8"/>
      <c r="AE151" s="9">
        <v>0</v>
      </c>
      <c r="AG151" s="9">
        <v>4264358</v>
      </c>
      <c r="AI151" s="9">
        <v>0</v>
      </c>
      <c r="AK151" s="9">
        <v>0</v>
      </c>
      <c r="AM151" s="9">
        <v>0</v>
      </c>
      <c r="AO151" s="9">
        <v>0</v>
      </c>
      <c r="AQ151" s="9">
        <v>0</v>
      </c>
      <c r="AV151" s="38">
        <v>19.988600000000002</v>
      </c>
      <c r="BH151" s="2" t="str">
        <f t="shared" si="2"/>
        <v>No</v>
      </c>
    </row>
    <row r="152" spans="1:60">
      <c r="A152" s="14" t="s">
        <v>1061</v>
      </c>
      <c r="B152" s="14" t="s">
        <v>318</v>
      </c>
      <c r="C152" s="19" t="s">
        <v>81</v>
      </c>
      <c r="D152" s="232">
        <v>6048</v>
      </c>
      <c r="E152" s="233">
        <v>60048</v>
      </c>
      <c r="F152" s="19" t="s">
        <v>153</v>
      </c>
      <c r="G152" s="160" t="s">
        <v>144</v>
      </c>
      <c r="H152" s="36">
        <v>1362416</v>
      </c>
      <c r="I152" s="25">
        <v>758</v>
      </c>
      <c r="J152" s="19" t="s">
        <v>15</v>
      </c>
      <c r="K152" s="15" t="s">
        <v>16</v>
      </c>
      <c r="L152" s="15">
        <v>154</v>
      </c>
      <c r="M152" s="16"/>
      <c r="N152" s="37">
        <v>361061</v>
      </c>
      <c r="O152" s="37"/>
      <c r="P152" s="37">
        <v>275755</v>
      </c>
      <c r="Q152" s="37"/>
      <c r="R152" s="37">
        <v>0</v>
      </c>
      <c r="S152" s="37"/>
      <c r="T152" s="37">
        <v>0</v>
      </c>
      <c r="U152" s="37"/>
      <c r="V152" s="37">
        <v>0</v>
      </c>
      <c r="W152" s="37"/>
      <c r="X152" s="37">
        <v>0</v>
      </c>
      <c r="Y152" s="37"/>
      <c r="Z152" s="37">
        <v>0</v>
      </c>
      <c r="AA152" s="37"/>
      <c r="AB152" s="25">
        <v>0</v>
      </c>
      <c r="AC152" s="8"/>
      <c r="AE152" s="9">
        <v>2646779</v>
      </c>
      <c r="AG152" s="9">
        <v>3312529</v>
      </c>
      <c r="AI152" s="9">
        <v>0</v>
      </c>
      <c r="AK152" s="9">
        <v>0</v>
      </c>
      <c r="AM152" s="9">
        <v>0</v>
      </c>
      <c r="AO152" s="9">
        <v>0</v>
      </c>
      <c r="AQ152" s="9">
        <v>0</v>
      </c>
      <c r="AT152" s="38">
        <v>7.3305999999999996</v>
      </c>
      <c r="AV152" s="38">
        <v>12.012600000000001</v>
      </c>
      <c r="BH152" s="2" t="str">
        <f t="shared" si="2"/>
        <v>No</v>
      </c>
    </row>
    <row r="153" spans="1:60">
      <c r="A153" s="14" t="s">
        <v>647</v>
      </c>
      <c r="B153" s="14" t="s">
        <v>648</v>
      </c>
      <c r="C153" s="19" t="s">
        <v>23</v>
      </c>
      <c r="D153" s="232">
        <v>9095</v>
      </c>
      <c r="E153" s="233">
        <v>90095</v>
      </c>
      <c r="F153" s="19" t="s">
        <v>158</v>
      </c>
      <c r="G153" s="160" t="s">
        <v>144</v>
      </c>
      <c r="H153" s="36">
        <v>2956746</v>
      </c>
      <c r="I153" s="25">
        <v>714</v>
      </c>
      <c r="J153" s="19" t="s">
        <v>18</v>
      </c>
      <c r="K153" s="15" t="s">
        <v>16</v>
      </c>
      <c r="L153" s="15">
        <v>714</v>
      </c>
      <c r="M153" s="16"/>
      <c r="N153" s="37">
        <v>0</v>
      </c>
      <c r="O153" s="37"/>
      <c r="P153" s="37">
        <v>742271</v>
      </c>
      <c r="Q153" s="37"/>
      <c r="R153" s="37">
        <v>0</v>
      </c>
      <c r="S153" s="37"/>
      <c r="T153" s="37">
        <v>0</v>
      </c>
      <c r="U153" s="37"/>
      <c r="V153" s="37">
        <v>0</v>
      </c>
      <c r="W153" s="37"/>
      <c r="X153" s="37">
        <v>0</v>
      </c>
      <c r="Y153" s="37"/>
      <c r="Z153" s="37">
        <v>0</v>
      </c>
      <c r="AA153" s="37"/>
      <c r="AB153" s="25">
        <v>0</v>
      </c>
      <c r="AC153" s="8"/>
      <c r="AE153" s="9">
        <v>0</v>
      </c>
      <c r="AG153" s="9">
        <v>11314657</v>
      </c>
      <c r="AI153" s="9">
        <v>0</v>
      </c>
      <c r="AK153" s="9">
        <v>0</v>
      </c>
      <c r="AM153" s="9">
        <v>0</v>
      </c>
      <c r="AO153" s="9">
        <v>0</v>
      </c>
      <c r="AQ153" s="9">
        <v>0</v>
      </c>
      <c r="AV153" s="38">
        <v>15.2433</v>
      </c>
      <c r="BH153" s="2" t="str">
        <f t="shared" si="2"/>
        <v>No</v>
      </c>
    </row>
    <row r="154" spans="1:60">
      <c r="A154" s="14" t="s">
        <v>755</v>
      </c>
      <c r="B154" s="14" t="s">
        <v>174</v>
      </c>
      <c r="C154" s="19" t="s">
        <v>129</v>
      </c>
      <c r="D154" s="232">
        <v>9045</v>
      </c>
      <c r="E154" s="233">
        <v>90045</v>
      </c>
      <c r="F154" s="19" t="s">
        <v>153</v>
      </c>
      <c r="G154" s="160" t="s">
        <v>144</v>
      </c>
      <c r="H154" s="36">
        <v>1886011</v>
      </c>
      <c r="I154" s="25">
        <v>707</v>
      </c>
      <c r="J154" s="19" t="s">
        <v>15</v>
      </c>
      <c r="K154" s="15" t="s">
        <v>16</v>
      </c>
      <c r="L154" s="15">
        <v>371</v>
      </c>
      <c r="M154" s="16"/>
      <c r="N154" s="37">
        <v>0</v>
      </c>
      <c r="O154" s="37"/>
      <c r="P154" s="37">
        <v>0</v>
      </c>
      <c r="Q154" s="37"/>
      <c r="R154" s="37">
        <v>0</v>
      </c>
      <c r="S154" s="37"/>
      <c r="T154" s="37">
        <v>1869670</v>
      </c>
      <c r="U154" s="37"/>
      <c r="V154" s="37">
        <v>0</v>
      </c>
      <c r="W154" s="37"/>
      <c r="X154" s="37">
        <v>0</v>
      </c>
      <c r="Y154" s="37"/>
      <c r="Z154" s="37">
        <v>0</v>
      </c>
      <c r="AA154" s="37"/>
      <c r="AB154" s="25">
        <v>0</v>
      </c>
      <c r="AC154" s="8"/>
      <c r="AE154" s="9">
        <v>0</v>
      </c>
      <c r="AG154" s="9">
        <v>0</v>
      </c>
      <c r="AI154" s="9">
        <v>0</v>
      </c>
      <c r="AK154" s="9">
        <v>11698125</v>
      </c>
      <c r="AM154" s="9">
        <v>0</v>
      </c>
      <c r="AO154" s="9">
        <v>0</v>
      </c>
      <c r="AQ154" s="9">
        <v>0</v>
      </c>
      <c r="BH154" s="2" t="str">
        <f t="shared" si="2"/>
        <v>No</v>
      </c>
    </row>
    <row r="155" spans="1:60">
      <c r="A155" s="14" t="s">
        <v>755</v>
      </c>
      <c r="B155" s="14" t="s">
        <v>174</v>
      </c>
      <c r="C155" s="19" t="s">
        <v>129</v>
      </c>
      <c r="D155" s="232">
        <v>9045</v>
      </c>
      <c r="E155" s="233">
        <v>90045</v>
      </c>
      <c r="F155" s="19" t="s">
        <v>153</v>
      </c>
      <c r="G155" s="160" t="s">
        <v>144</v>
      </c>
      <c r="H155" s="36">
        <v>1886011</v>
      </c>
      <c r="I155" s="25">
        <v>707</v>
      </c>
      <c r="J155" s="19" t="s">
        <v>17</v>
      </c>
      <c r="K155" s="15" t="s">
        <v>16</v>
      </c>
      <c r="L155" s="15">
        <v>336</v>
      </c>
      <c r="M155" s="16"/>
      <c r="N155" s="37">
        <v>0</v>
      </c>
      <c r="O155" s="37"/>
      <c r="P155" s="37">
        <v>0</v>
      </c>
      <c r="Q155" s="37"/>
      <c r="R155" s="37">
        <v>0</v>
      </c>
      <c r="S155" s="37"/>
      <c r="T155" s="37">
        <v>4339087</v>
      </c>
      <c r="U155" s="37"/>
      <c r="V155" s="37">
        <v>2402082</v>
      </c>
      <c r="W155" s="37"/>
      <c r="X155" s="37">
        <v>0</v>
      </c>
      <c r="Y155" s="37"/>
      <c r="Z155" s="37">
        <v>0</v>
      </c>
      <c r="AA155" s="37"/>
      <c r="AB155" s="25">
        <v>0</v>
      </c>
      <c r="AC155" s="8"/>
      <c r="AE155" s="9">
        <v>5278536</v>
      </c>
      <c r="AG155" s="9">
        <v>0</v>
      </c>
      <c r="AI155" s="9">
        <v>0</v>
      </c>
      <c r="AK155" s="9">
        <v>12998618</v>
      </c>
      <c r="AM155" s="9">
        <v>0</v>
      </c>
      <c r="AO155" s="9">
        <v>0</v>
      </c>
      <c r="AQ155" s="9">
        <v>0</v>
      </c>
      <c r="BH155" s="2" t="str">
        <f t="shared" si="2"/>
        <v>No</v>
      </c>
    </row>
    <row r="156" spans="1:60">
      <c r="A156" s="14" t="s">
        <v>317</v>
      </c>
      <c r="B156" s="14" t="s">
        <v>162</v>
      </c>
      <c r="C156" s="19" t="s">
        <v>23</v>
      </c>
      <c r="D156" s="232">
        <v>9230</v>
      </c>
      <c r="E156" s="233">
        <v>90230</v>
      </c>
      <c r="F156" s="19" t="s">
        <v>147</v>
      </c>
      <c r="G156" s="160" t="s">
        <v>144</v>
      </c>
      <c r="H156" s="36">
        <v>87941</v>
      </c>
      <c r="I156" s="25">
        <v>685</v>
      </c>
      <c r="J156" s="19" t="s">
        <v>18</v>
      </c>
      <c r="K156" s="15" t="s">
        <v>14</v>
      </c>
      <c r="L156" s="15">
        <v>685</v>
      </c>
      <c r="M156" s="16"/>
      <c r="N156" s="37">
        <v>0</v>
      </c>
      <c r="O156" s="37"/>
      <c r="P156" s="37">
        <v>896445</v>
      </c>
      <c r="Q156" s="37"/>
      <c r="R156" s="37">
        <v>0</v>
      </c>
      <c r="S156" s="37"/>
      <c r="T156" s="37">
        <v>0</v>
      </c>
      <c r="U156" s="37"/>
      <c r="V156" s="37">
        <v>0</v>
      </c>
      <c r="W156" s="37"/>
      <c r="X156" s="37">
        <v>0</v>
      </c>
      <c r="Y156" s="37"/>
      <c r="Z156" s="37">
        <v>0</v>
      </c>
      <c r="AA156" s="37"/>
      <c r="AB156" s="25">
        <v>0</v>
      </c>
      <c r="AC156" s="8"/>
      <c r="AE156" s="9">
        <v>0</v>
      </c>
      <c r="AG156" s="9">
        <v>12682543</v>
      </c>
      <c r="AI156" s="9">
        <v>0</v>
      </c>
      <c r="AK156" s="9">
        <v>0</v>
      </c>
      <c r="AM156" s="9">
        <v>0</v>
      </c>
      <c r="AO156" s="9">
        <v>0</v>
      </c>
      <c r="AQ156" s="9">
        <v>0</v>
      </c>
      <c r="AV156" s="38">
        <v>14.147600000000001</v>
      </c>
      <c r="BH156" s="2" t="str">
        <f t="shared" si="2"/>
        <v>No</v>
      </c>
    </row>
    <row r="157" spans="1:60">
      <c r="A157" s="14" t="s">
        <v>619</v>
      </c>
      <c r="B157" s="14" t="s">
        <v>620</v>
      </c>
      <c r="C157" s="19" t="s">
        <v>83</v>
      </c>
      <c r="D157" s="232">
        <v>3070</v>
      </c>
      <c r="E157" s="233">
        <v>30070</v>
      </c>
      <c r="F157" s="19" t="s">
        <v>153</v>
      </c>
      <c r="G157" s="160" t="s">
        <v>144</v>
      </c>
      <c r="H157" s="36">
        <v>4586770</v>
      </c>
      <c r="I157" s="25">
        <v>659</v>
      </c>
      <c r="J157" s="19" t="s">
        <v>25</v>
      </c>
      <c r="K157" s="15" t="s">
        <v>16</v>
      </c>
      <c r="L157" s="15">
        <v>84</v>
      </c>
      <c r="M157" s="16"/>
      <c r="N157" s="37">
        <v>821896</v>
      </c>
      <c r="O157" s="37"/>
      <c r="P157" s="37">
        <v>0</v>
      </c>
      <c r="Q157" s="37"/>
      <c r="R157" s="37">
        <v>0</v>
      </c>
      <c r="S157" s="37"/>
      <c r="T157" s="37">
        <v>0</v>
      </c>
      <c r="U157" s="37"/>
      <c r="V157" s="37">
        <v>0</v>
      </c>
      <c r="W157" s="37"/>
      <c r="X157" s="37">
        <v>0</v>
      </c>
      <c r="Y157" s="37"/>
      <c r="Z157" s="37">
        <v>0</v>
      </c>
      <c r="AA157" s="37"/>
      <c r="AB157" s="25">
        <v>0</v>
      </c>
      <c r="AC157" s="8"/>
      <c r="AE157" s="9">
        <v>1238853</v>
      </c>
      <c r="AG157" s="9">
        <v>0</v>
      </c>
      <c r="AI157" s="9">
        <v>0</v>
      </c>
      <c r="AK157" s="9">
        <v>0</v>
      </c>
      <c r="AM157" s="9">
        <v>0</v>
      </c>
      <c r="AO157" s="9">
        <v>0</v>
      </c>
      <c r="AQ157" s="9">
        <v>0</v>
      </c>
      <c r="AT157" s="38">
        <v>1.5073000000000001</v>
      </c>
      <c r="BH157" s="2" t="str">
        <f t="shared" si="2"/>
        <v>No</v>
      </c>
    </row>
    <row r="158" spans="1:60">
      <c r="A158" s="14" t="s">
        <v>619</v>
      </c>
      <c r="B158" s="14" t="s">
        <v>620</v>
      </c>
      <c r="C158" s="19" t="s">
        <v>83</v>
      </c>
      <c r="D158" s="232">
        <v>3070</v>
      </c>
      <c r="E158" s="233">
        <v>30070</v>
      </c>
      <c r="F158" s="19" t="s">
        <v>153</v>
      </c>
      <c r="G158" s="160" t="s">
        <v>144</v>
      </c>
      <c r="H158" s="36">
        <v>4586770</v>
      </c>
      <c r="I158" s="25">
        <v>659</v>
      </c>
      <c r="J158" s="19" t="s">
        <v>18</v>
      </c>
      <c r="K158" s="15" t="s">
        <v>16</v>
      </c>
      <c r="L158" s="15">
        <v>547</v>
      </c>
      <c r="M158" s="16"/>
      <c r="N158" s="37">
        <v>0</v>
      </c>
      <c r="O158" s="37"/>
      <c r="P158" s="37">
        <v>709989</v>
      </c>
      <c r="Q158" s="37"/>
      <c r="R158" s="37">
        <v>0</v>
      </c>
      <c r="S158" s="37"/>
      <c r="T158" s="37">
        <v>0</v>
      </c>
      <c r="U158" s="37"/>
      <c r="V158" s="37">
        <v>0</v>
      </c>
      <c r="W158" s="37"/>
      <c r="X158" s="37">
        <v>0</v>
      </c>
      <c r="Y158" s="37"/>
      <c r="Z158" s="37">
        <v>0</v>
      </c>
      <c r="AA158" s="37"/>
      <c r="AB158" s="25">
        <v>0</v>
      </c>
      <c r="AC158" s="8"/>
      <c r="AE158" s="9">
        <v>0</v>
      </c>
      <c r="AG158" s="9">
        <v>1264333</v>
      </c>
      <c r="AI158" s="9">
        <v>0</v>
      </c>
      <c r="AK158" s="9">
        <v>0</v>
      </c>
      <c r="AM158" s="9">
        <v>0</v>
      </c>
      <c r="AO158" s="9">
        <v>0</v>
      </c>
      <c r="AQ158" s="9">
        <v>0</v>
      </c>
      <c r="AV158" s="38">
        <v>1.7807999999999999</v>
      </c>
      <c r="BH158" s="2" t="str">
        <f t="shared" si="2"/>
        <v>No</v>
      </c>
    </row>
    <row r="159" spans="1:60">
      <c r="A159" s="14" t="s">
        <v>619</v>
      </c>
      <c r="B159" s="14" t="s">
        <v>620</v>
      </c>
      <c r="C159" s="19" t="s">
        <v>83</v>
      </c>
      <c r="D159" s="232">
        <v>3070</v>
      </c>
      <c r="E159" s="233">
        <v>30070</v>
      </c>
      <c r="F159" s="19" t="s">
        <v>153</v>
      </c>
      <c r="G159" s="160" t="s">
        <v>144</v>
      </c>
      <c r="H159" s="36">
        <v>4586770</v>
      </c>
      <c r="I159" s="25">
        <v>659</v>
      </c>
      <c r="J159" s="19" t="s">
        <v>17</v>
      </c>
      <c r="K159" s="15" t="s">
        <v>16</v>
      </c>
      <c r="L159" s="15">
        <v>28</v>
      </c>
      <c r="M159" s="16"/>
      <c r="N159" s="37">
        <v>330244</v>
      </c>
      <c r="O159" s="37"/>
      <c r="P159" s="37">
        <v>0</v>
      </c>
      <c r="Q159" s="37"/>
      <c r="R159" s="37">
        <v>0</v>
      </c>
      <c r="S159" s="37"/>
      <c r="T159" s="37">
        <v>0</v>
      </c>
      <c r="U159" s="37"/>
      <c r="V159" s="37">
        <v>0</v>
      </c>
      <c r="W159" s="37"/>
      <c r="X159" s="37">
        <v>0</v>
      </c>
      <c r="Y159" s="37"/>
      <c r="Z159" s="37">
        <v>0</v>
      </c>
      <c r="AA159" s="37"/>
      <c r="AB159" s="25">
        <v>0</v>
      </c>
      <c r="AC159" s="8"/>
      <c r="AE159" s="9">
        <v>4004432</v>
      </c>
      <c r="AG159" s="9">
        <v>0</v>
      </c>
      <c r="AI159" s="9">
        <v>0</v>
      </c>
      <c r="AK159" s="9">
        <v>0</v>
      </c>
      <c r="AM159" s="9">
        <v>0</v>
      </c>
      <c r="AO159" s="9">
        <v>0</v>
      </c>
      <c r="AQ159" s="9">
        <v>0</v>
      </c>
      <c r="AT159" s="38">
        <v>12.1257</v>
      </c>
      <c r="BH159" s="2" t="str">
        <f t="shared" si="2"/>
        <v>No</v>
      </c>
    </row>
    <row r="160" spans="1:60">
      <c r="A160" s="14" t="s">
        <v>667</v>
      </c>
      <c r="B160" s="14" t="s">
        <v>445</v>
      </c>
      <c r="C160" s="19" t="s">
        <v>86</v>
      </c>
      <c r="D160" s="232">
        <v>29</v>
      </c>
      <c r="E160" s="233">
        <v>29</v>
      </c>
      <c r="F160" s="19" t="s">
        <v>153</v>
      </c>
      <c r="G160" s="160" t="s">
        <v>144</v>
      </c>
      <c r="H160" s="36">
        <v>3059393</v>
      </c>
      <c r="I160" s="25">
        <v>648</v>
      </c>
      <c r="J160" s="19" t="s">
        <v>25</v>
      </c>
      <c r="K160" s="15" t="s">
        <v>16</v>
      </c>
      <c r="L160" s="15">
        <v>54</v>
      </c>
      <c r="M160" s="16"/>
      <c r="N160" s="37">
        <v>508215</v>
      </c>
      <c r="O160" s="37"/>
      <c r="P160" s="37">
        <v>0</v>
      </c>
      <c r="Q160" s="37"/>
      <c r="R160" s="37">
        <v>0</v>
      </c>
      <c r="S160" s="37"/>
      <c r="T160" s="37">
        <v>0</v>
      </c>
      <c r="U160" s="37"/>
      <c r="V160" s="37">
        <v>0</v>
      </c>
      <c r="W160" s="37"/>
      <c r="X160" s="37">
        <v>0</v>
      </c>
      <c r="Y160" s="37"/>
      <c r="Z160" s="37">
        <v>0</v>
      </c>
      <c r="AA160" s="37"/>
      <c r="AB160" s="25">
        <v>0</v>
      </c>
      <c r="AC160" s="8"/>
      <c r="AE160" s="9">
        <v>2569565</v>
      </c>
      <c r="AG160" s="9">
        <v>0</v>
      </c>
      <c r="AI160" s="9">
        <v>0</v>
      </c>
      <c r="AK160" s="9">
        <v>0</v>
      </c>
      <c r="AM160" s="9">
        <v>0</v>
      </c>
      <c r="AO160" s="9">
        <v>0</v>
      </c>
      <c r="AQ160" s="9">
        <v>0</v>
      </c>
      <c r="AT160" s="38">
        <v>5.0560999999999998</v>
      </c>
      <c r="BH160" s="2" t="str">
        <f t="shared" si="2"/>
        <v>No</v>
      </c>
    </row>
    <row r="161" spans="1:60">
      <c r="A161" s="14" t="s">
        <v>667</v>
      </c>
      <c r="B161" s="14" t="s">
        <v>445</v>
      </c>
      <c r="C161" s="19" t="s">
        <v>86</v>
      </c>
      <c r="D161" s="232">
        <v>29</v>
      </c>
      <c r="E161" s="233">
        <v>29</v>
      </c>
      <c r="F161" s="19" t="s">
        <v>153</v>
      </c>
      <c r="G161" s="160" t="s">
        <v>144</v>
      </c>
      <c r="H161" s="36">
        <v>3059393</v>
      </c>
      <c r="I161" s="25">
        <v>648</v>
      </c>
      <c r="J161" s="19" t="s">
        <v>15</v>
      </c>
      <c r="K161" s="15" t="s">
        <v>16</v>
      </c>
      <c r="L161" s="15">
        <v>43</v>
      </c>
      <c r="M161" s="16"/>
      <c r="N161" s="37">
        <v>0</v>
      </c>
      <c r="O161" s="37"/>
      <c r="P161" s="37">
        <v>247100</v>
      </c>
      <c r="Q161" s="37"/>
      <c r="R161" s="37">
        <v>0</v>
      </c>
      <c r="S161" s="37"/>
      <c r="T161" s="37">
        <v>0</v>
      </c>
      <c r="U161" s="37"/>
      <c r="V161" s="37">
        <v>0</v>
      </c>
      <c r="W161" s="37"/>
      <c r="X161" s="37">
        <v>0</v>
      </c>
      <c r="Y161" s="37"/>
      <c r="Z161" s="37">
        <v>0</v>
      </c>
      <c r="AA161" s="37"/>
      <c r="AB161" s="25">
        <v>0</v>
      </c>
      <c r="AC161" s="8"/>
      <c r="AE161" s="9">
        <v>0</v>
      </c>
      <c r="AG161" s="9">
        <v>1974835</v>
      </c>
      <c r="AI161" s="9">
        <v>0</v>
      </c>
      <c r="AK161" s="9">
        <v>0</v>
      </c>
      <c r="AM161" s="9">
        <v>0</v>
      </c>
      <c r="AO161" s="9">
        <v>0</v>
      </c>
      <c r="AQ161" s="9">
        <v>0</v>
      </c>
      <c r="AV161" s="38">
        <v>7.992</v>
      </c>
      <c r="BH161" s="2" t="str">
        <f t="shared" si="2"/>
        <v>No</v>
      </c>
    </row>
    <row r="162" spans="1:60">
      <c r="A162" s="14" t="s">
        <v>667</v>
      </c>
      <c r="B162" s="14" t="s">
        <v>445</v>
      </c>
      <c r="C162" s="19" t="s">
        <v>86</v>
      </c>
      <c r="D162" s="232">
        <v>29</v>
      </c>
      <c r="E162" s="233">
        <v>29</v>
      </c>
      <c r="F162" s="19" t="s">
        <v>153</v>
      </c>
      <c r="G162" s="160" t="s">
        <v>144</v>
      </c>
      <c r="H162" s="36">
        <v>3059393</v>
      </c>
      <c r="I162" s="25">
        <v>648</v>
      </c>
      <c r="J162" s="19" t="s">
        <v>25</v>
      </c>
      <c r="K162" s="15" t="s">
        <v>14</v>
      </c>
      <c r="L162" s="15">
        <v>43</v>
      </c>
      <c r="M162" s="16"/>
      <c r="N162" s="37">
        <v>388961</v>
      </c>
      <c r="O162" s="37"/>
      <c r="P162" s="37">
        <v>0</v>
      </c>
      <c r="Q162" s="37"/>
      <c r="R162" s="37">
        <v>0</v>
      </c>
      <c r="S162" s="37"/>
      <c r="T162" s="37">
        <v>0</v>
      </c>
      <c r="U162" s="37"/>
      <c r="V162" s="37">
        <v>20472</v>
      </c>
      <c r="W162" s="37"/>
      <c r="X162" s="37">
        <v>0</v>
      </c>
      <c r="Y162" s="37"/>
      <c r="Z162" s="37">
        <v>0</v>
      </c>
      <c r="AA162" s="37"/>
      <c r="AB162" s="25">
        <v>0</v>
      </c>
      <c r="AC162" s="8"/>
      <c r="AE162" s="9">
        <v>0</v>
      </c>
      <c r="AG162" s="9">
        <v>0</v>
      </c>
      <c r="AI162" s="9">
        <v>0</v>
      </c>
      <c r="AK162" s="9">
        <v>0</v>
      </c>
      <c r="AM162" s="9">
        <v>0</v>
      </c>
      <c r="AO162" s="9">
        <v>0</v>
      </c>
      <c r="AQ162" s="9">
        <v>0</v>
      </c>
      <c r="AT162" s="38">
        <v>0</v>
      </c>
      <c r="BH162" s="2" t="str">
        <f t="shared" si="2"/>
        <v>No</v>
      </c>
    </row>
    <row r="163" spans="1:60">
      <c r="A163" s="14" t="s">
        <v>667</v>
      </c>
      <c r="B163" s="14" t="s">
        <v>445</v>
      </c>
      <c r="C163" s="19" t="s">
        <v>86</v>
      </c>
      <c r="D163" s="232">
        <v>29</v>
      </c>
      <c r="E163" s="233">
        <v>29</v>
      </c>
      <c r="F163" s="19" t="s">
        <v>153</v>
      </c>
      <c r="G163" s="160" t="s">
        <v>144</v>
      </c>
      <c r="H163" s="36">
        <v>3059393</v>
      </c>
      <c r="I163" s="25">
        <v>648</v>
      </c>
      <c r="J163" s="19" t="s">
        <v>18</v>
      </c>
      <c r="K163" s="15" t="s">
        <v>14</v>
      </c>
      <c r="L163" s="15">
        <v>394</v>
      </c>
      <c r="M163" s="16"/>
      <c r="N163" s="37">
        <v>0</v>
      </c>
      <c r="O163" s="37"/>
      <c r="P163" s="37">
        <v>250093</v>
      </c>
      <c r="Q163" s="37"/>
      <c r="R163" s="37">
        <v>0</v>
      </c>
      <c r="S163" s="37"/>
      <c r="T163" s="37">
        <v>0</v>
      </c>
      <c r="U163" s="37"/>
      <c r="V163" s="37">
        <v>0</v>
      </c>
      <c r="W163" s="37"/>
      <c r="X163" s="37">
        <v>0</v>
      </c>
      <c r="Y163" s="37"/>
      <c r="Z163" s="37">
        <v>0</v>
      </c>
      <c r="AA163" s="37"/>
      <c r="AB163" s="25">
        <v>0</v>
      </c>
      <c r="AC163" s="8"/>
      <c r="AE163" s="9">
        <v>0</v>
      </c>
      <c r="AG163" s="9">
        <v>4313499</v>
      </c>
      <c r="AI163" s="9">
        <v>0</v>
      </c>
      <c r="AK163" s="9">
        <v>0</v>
      </c>
      <c r="AM163" s="9">
        <v>0</v>
      </c>
      <c r="AO163" s="9">
        <v>0</v>
      </c>
      <c r="AQ163" s="9">
        <v>0</v>
      </c>
      <c r="AV163" s="38">
        <v>17.247599999999998</v>
      </c>
      <c r="BH163" s="2" t="str">
        <f t="shared" si="2"/>
        <v>No</v>
      </c>
    </row>
    <row r="164" spans="1:60">
      <c r="A164" s="14" t="s">
        <v>667</v>
      </c>
      <c r="B164" s="14" t="s">
        <v>445</v>
      </c>
      <c r="C164" s="19" t="s">
        <v>86</v>
      </c>
      <c r="D164" s="232">
        <v>29</v>
      </c>
      <c r="E164" s="233">
        <v>29</v>
      </c>
      <c r="F164" s="19" t="s">
        <v>153</v>
      </c>
      <c r="G164" s="160" t="s">
        <v>144</v>
      </c>
      <c r="H164" s="36">
        <v>3059393</v>
      </c>
      <c r="I164" s="25">
        <v>648</v>
      </c>
      <c r="J164" s="19" t="s">
        <v>17</v>
      </c>
      <c r="K164" s="15" t="s">
        <v>14</v>
      </c>
      <c r="L164" s="15">
        <v>114</v>
      </c>
      <c r="M164" s="16"/>
      <c r="N164" s="37">
        <v>1492386</v>
      </c>
      <c r="O164" s="37"/>
      <c r="P164" s="37">
        <v>0</v>
      </c>
      <c r="Q164" s="37"/>
      <c r="R164" s="37">
        <v>0</v>
      </c>
      <c r="S164" s="37"/>
      <c r="T164" s="37">
        <v>0</v>
      </c>
      <c r="U164" s="37"/>
      <c r="V164" s="37">
        <v>78547</v>
      </c>
      <c r="W164" s="37"/>
      <c r="X164" s="37">
        <v>0</v>
      </c>
      <c r="Y164" s="37"/>
      <c r="Z164" s="37">
        <v>0</v>
      </c>
      <c r="AA164" s="37"/>
      <c r="AB164" s="25">
        <v>0</v>
      </c>
      <c r="AC164" s="8"/>
      <c r="AE164" s="9">
        <v>9865767</v>
      </c>
      <c r="AG164" s="9">
        <v>0</v>
      </c>
      <c r="AI164" s="9">
        <v>0</v>
      </c>
      <c r="AK164" s="9">
        <v>0</v>
      </c>
      <c r="AM164" s="9">
        <v>0</v>
      </c>
      <c r="AO164" s="9">
        <v>0</v>
      </c>
      <c r="AQ164" s="9">
        <v>0</v>
      </c>
      <c r="AT164" s="38">
        <v>6.6106999999999996</v>
      </c>
      <c r="BH164" s="2" t="str">
        <f t="shared" si="2"/>
        <v>No</v>
      </c>
    </row>
    <row r="165" spans="1:60">
      <c r="A165" s="14" t="s">
        <v>654</v>
      </c>
      <c r="B165" s="14" t="s">
        <v>655</v>
      </c>
      <c r="C165" s="19" t="s">
        <v>23</v>
      </c>
      <c r="D165" s="232">
        <v>9013</v>
      </c>
      <c r="E165" s="233">
        <v>90013</v>
      </c>
      <c r="F165" s="19" t="s">
        <v>153</v>
      </c>
      <c r="G165" s="160" t="s">
        <v>144</v>
      </c>
      <c r="H165" s="36">
        <v>1664496</v>
      </c>
      <c r="I165" s="25">
        <v>642</v>
      </c>
      <c r="J165" s="19" t="s">
        <v>22</v>
      </c>
      <c r="K165" s="15" t="s">
        <v>14</v>
      </c>
      <c r="L165" s="15">
        <v>61</v>
      </c>
      <c r="M165" s="16"/>
      <c r="N165" s="37">
        <v>0</v>
      </c>
      <c r="O165" s="37"/>
      <c r="P165" s="37">
        <v>0</v>
      </c>
      <c r="Q165" s="37"/>
      <c r="R165" s="37">
        <v>0</v>
      </c>
      <c r="S165" s="37"/>
      <c r="T165" s="37">
        <v>0</v>
      </c>
      <c r="U165" s="37"/>
      <c r="V165" s="37">
        <v>0</v>
      </c>
      <c r="W165" s="37"/>
      <c r="X165" s="37">
        <v>0</v>
      </c>
      <c r="Y165" s="37"/>
      <c r="Z165" s="37">
        <v>23628751</v>
      </c>
      <c r="AA165" s="37"/>
      <c r="AB165" s="25">
        <v>0</v>
      </c>
      <c r="AC165" s="8"/>
      <c r="AE165" s="9">
        <v>0</v>
      </c>
      <c r="AG165" s="9">
        <v>0</v>
      </c>
      <c r="AI165" s="9">
        <v>0</v>
      </c>
      <c r="AK165" s="9">
        <v>0</v>
      </c>
      <c r="AM165" s="9">
        <v>0</v>
      </c>
      <c r="AO165" s="9">
        <v>3643914</v>
      </c>
      <c r="AQ165" s="9">
        <v>0</v>
      </c>
      <c r="BD165" s="38">
        <v>0.1542</v>
      </c>
      <c r="BH165" s="2" t="str">
        <f t="shared" si="2"/>
        <v>No</v>
      </c>
    </row>
    <row r="166" spans="1:60">
      <c r="A166" s="14" t="s">
        <v>654</v>
      </c>
      <c r="B166" s="14" t="s">
        <v>655</v>
      </c>
      <c r="C166" s="19" t="s">
        <v>23</v>
      </c>
      <c r="D166" s="232">
        <v>9013</v>
      </c>
      <c r="E166" s="233">
        <v>90013</v>
      </c>
      <c r="F166" s="19" t="s">
        <v>153</v>
      </c>
      <c r="G166" s="160" t="s">
        <v>144</v>
      </c>
      <c r="H166" s="36">
        <v>1664496</v>
      </c>
      <c r="I166" s="25">
        <v>642</v>
      </c>
      <c r="J166" s="19" t="s">
        <v>17</v>
      </c>
      <c r="K166" s="15" t="s">
        <v>14</v>
      </c>
      <c r="L166" s="15">
        <v>384</v>
      </c>
      <c r="M166" s="16"/>
      <c r="N166" s="37">
        <v>4132746</v>
      </c>
      <c r="O166" s="37"/>
      <c r="P166" s="37">
        <v>0</v>
      </c>
      <c r="Q166" s="37"/>
      <c r="R166" s="37">
        <v>0</v>
      </c>
      <c r="S166" s="37"/>
      <c r="T166" s="37">
        <v>0</v>
      </c>
      <c r="U166" s="37"/>
      <c r="V166" s="37">
        <v>0</v>
      </c>
      <c r="W166" s="37"/>
      <c r="X166" s="37">
        <v>0</v>
      </c>
      <c r="Y166" s="37"/>
      <c r="Z166" s="37">
        <v>0</v>
      </c>
      <c r="AA166" s="37"/>
      <c r="AB166" s="25">
        <v>10769</v>
      </c>
      <c r="AC166" s="8"/>
      <c r="AE166" s="9">
        <v>19438787</v>
      </c>
      <c r="AG166" s="9">
        <v>0</v>
      </c>
      <c r="AI166" s="9">
        <v>0</v>
      </c>
      <c r="AK166" s="9">
        <v>0</v>
      </c>
      <c r="AM166" s="9">
        <v>0</v>
      </c>
      <c r="AO166" s="9">
        <v>0</v>
      </c>
      <c r="AQ166" s="9">
        <v>0</v>
      </c>
      <c r="AT166" s="38">
        <v>4.7035999999999998</v>
      </c>
      <c r="BF166" s="38">
        <v>0</v>
      </c>
      <c r="BH166" s="2" t="str">
        <f t="shared" si="2"/>
        <v>No</v>
      </c>
    </row>
    <row r="167" spans="1:60">
      <c r="A167" s="14" t="s">
        <v>654</v>
      </c>
      <c r="B167" s="14" t="s">
        <v>655</v>
      </c>
      <c r="C167" s="19" t="s">
        <v>23</v>
      </c>
      <c r="D167" s="232">
        <v>9013</v>
      </c>
      <c r="E167" s="233">
        <v>90013</v>
      </c>
      <c r="F167" s="19" t="s">
        <v>153</v>
      </c>
      <c r="G167" s="160" t="s">
        <v>144</v>
      </c>
      <c r="H167" s="36">
        <v>1664496</v>
      </c>
      <c r="I167" s="25">
        <v>642</v>
      </c>
      <c r="J167" s="19" t="s">
        <v>15</v>
      </c>
      <c r="K167" s="15" t="s">
        <v>16</v>
      </c>
      <c r="L167" s="15">
        <v>136</v>
      </c>
      <c r="M167" s="16"/>
      <c r="N167" s="37">
        <v>0</v>
      </c>
      <c r="O167" s="37"/>
      <c r="P167" s="37">
        <v>365186</v>
      </c>
      <c r="Q167" s="37"/>
      <c r="R167" s="37">
        <v>0</v>
      </c>
      <c r="S167" s="37"/>
      <c r="T167" s="37">
        <v>0</v>
      </c>
      <c r="U167" s="37"/>
      <c r="V167" s="37">
        <v>0</v>
      </c>
      <c r="W167" s="37"/>
      <c r="X167" s="37">
        <v>0</v>
      </c>
      <c r="Y167" s="37"/>
      <c r="Z167" s="37">
        <v>0</v>
      </c>
      <c r="AA167" s="37"/>
      <c r="AB167" s="25">
        <v>0</v>
      </c>
      <c r="AC167" s="8"/>
      <c r="AE167" s="9">
        <v>0</v>
      </c>
      <c r="AG167" s="9">
        <v>5196474</v>
      </c>
      <c r="AI167" s="9">
        <v>0</v>
      </c>
      <c r="AK167" s="9">
        <v>0</v>
      </c>
      <c r="AM167" s="9">
        <v>0</v>
      </c>
      <c r="AO167" s="9">
        <v>0</v>
      </c>
      <c r="AQ167" s="9">
        <v>0</v>
      </c>
      <c r="AV167" s="38">
        <v>14.229699999999999</v>
      </c>
      <c r="BH167" s="2" t="str">
        <f t="shared" si="2"/>
        <v>No</v>
      </c>
    </row>
    <row r="168" spans="1:60">
      <c r="A168" s="14" t="s">
        <v>654</v>
      </c>
      <c r="B168" s="14" t="s">
        <v>655</v>
      </c>
      <c r="C168" s="19" t="s">
        <v>23</v>
      </c>
      <c r="D168" s="232">
        <v>9013</v>
      </c>
      <c r="E168" s="233">
        <v>90013</v>
      </c>
      <c r="F168" s="19" t="s">
        <v>153</v>
      </c>
      <c r="G168" s="160" t="s">
        <v>144</v>
      </c>
      <c r="H168" s="36">
        <v>1664496</v>
      </c>
      <c r="I168" s="25">
        <v>642</v>
      </c>
      <c r="J168" s="19" t="s">
        <v>17</v>
      </c>
      <c r="K168" s="15" t="s">
        <v>16</v>
      </c>
      <c r="L168" s="15">
        <v>12</v>
      </c>
      <c r="M168" s="16"/>
      <c r="N168" s="37">
        <v>0</v>
      </c>
      <c r="O168" s="37"/>
      <c r="P168" s="37">
        <v>0</v>
      </c>
      <c r="Q168" s="37"/>
      <c r="R168" s="37">
        <v>63567</v>
      </c>
      <c r="S168" s="37"/>
      <c r="T168" s="37">
        <v>0</v>
      </c>
      <c r="U168" s="37"/>
      <c r="V168" s="37">
        <v>0</v>
      </c>
      <c r="W168" s="37"/>
      <c r="X168" s="37">
        <v>0</v>
      </c>
      <c r="Y168" s="37"/>
      <c r="Z168" s="37">
        <v>0</v>
      </c>
      <c r="AA168" s="37"/>
      <c r="AB168" s="25">
        <v>0</v>
      </c>
      <c r="AC168" s="8"/>
      <c r="AE168" s="9">
        <v>0</v>
      </c>
      <c r="AG168" s="9">
        <v>0</v>
      </c>
      <c r="AI168" s="9">
        <v>230598</v>
      </c>
      <c r="AK168" s="9">
        <v>0</v>
      </c>
      <c r="AM168" s="9">
        <v>0</v>
      </c>
      <c r="AO168" s="9">
        <v>0</v>
      </c>
      <c r="AQ168" s="9">
        <v>0</v>
      </c>
      <c r="AX168" s="38">
        <v>3.6276000000000002</v>
      </c>
      <c r="BH168" s="2" t="str">
        <f t="shared" si="2"/>
        <v>No</v>
      </c>
    </row>
    <row r="169" spans="1:60">
      <c r="A169" s="14" t="s">
        <v>324</v>
      </c>
      <c r="B169" s="14" t="s">
        <v>325</v>
      </c>
      <c r="C169" s="19" t="s">
        <v>38</v>
      </c>
      <c r="D169" s="232">
        <v>4035</v>
      </c>
      <c r="E169" s="233">
        <v>40035</v>
      </c>
      <c r="F169" s="19" t="s">
        <v>153</v>
      </c>
      <c r="G169" s="160" t="s">
        <v>144</v>
      </c>
      <c r="H169" s="36">
        <v>1510516</v>
      </c>
      <c r="I169" s="25">
        <v>603</v>
      </c>
      <c r="J169" s="19" t="s">
        <v>17</v>
      </c>
      <c r="K169" s="15" t="s">
        <v>14</v>
      </c>
      <c r="L169" s="15">
        <v>247</v>
      </c>
      <c r="M169" s="16"/>
      <c r="N169" s="37">
        <v>0</v>
      </c>
      <c r="O169" s="37"/>
      <c r="P169" s="37">
        <v>0</v>
      </c>
      <c r="Q169" s="37"/>
      <c r="R169" s="37">
        <v>0</v>
      </c>
      <c r="S169" s="37"/>
      <c r="T169" s="37">
        <v>1176069</v>
      </c>
      <c r="U169" s="37"/>
      <c r="V169" s="37">
        <v>3062681</v>
      </c>
      <c r="W169" s="37"/>
      <c r="X169" s="37">
        <v>0</v>
      </c>
      <c r="Y169" s="37"/>
      <c r="Z169" s="37">
        <v>0</v>
      </c>
      <c r="AA169" s="37"/>
      <c r="AB169" s="25">
        <v>0</v>
      </c>
      <c r="AC169" s="8"/>
      <c r="AE169" s="9">
        <v>12576481</v>
      </c>
      <c r="AG169" s="9">
        <v>0</v>
      </c>
      <c r="AI169" s="9">
        <v>0</v>
      </c>
      <c r="AK169" s="9">
        <v>4224965</v>
      </c>
      <c r="AM169" s="9">
        <v>0</v>
      </c>
      <c r="AO169" s="9">
        <v>0</v>
      </c>
      <c r="AQ169" s="9">
        <v>0</v>
      </c>
      <c r="BH169" s="2" t="str">
        <f t="shared" si="2"/>
        <v>No</v>
      </c>
    </row>
    <row r="170" spans="1:60">
      <c r="A170" s="14" t="s">
        <v>324</v>
      </c>
      <c r="B170" s="14" t="s">
        <v>325</v>
      </c>
      <c r="C170" s="19" t="s">
        <v>38</v>
      </c>
      <c r="D170" s="232">
        <v>4035</v>
      </c>
      <c r="E170" s="233">
        <v>40035</v>
      </c>
      <c r="F170" s="19" t="s">
        <v>153</v>
      </c>
      <c r="G170" s="160" t="s">
        <v>144</v>
      </c>
      <c r="H170" s="36">
        <v>1510516</v>
      </c>
      <c r="I170" s="25">
        <v>603</v>
      </c>
      <c r="J170" s="19" t="s">
        <v>18</v>
      </c>
      <c r="K170" s="15" t="s">
        <v>16</v>
      </c>
      <c r="L170" s="15">
        <v>183</v>
      </c>
      <c r="M170" s="16"/>
      <c r="N170" s="37">
        <v>0</v>
      </c>
      <c r="O170" s="37"/>
      <c r="P170" s="37">
        <v>189951</v>
      </c>
      <c r="Q170" s="37"/>
      <c r="R170" s="37">
        <v>0</v>
      </c>
      <c r="S170" s="37"/>
      <c r="T170" s="37">
        <v>0</v>
      </c>
      <c r="U170" s="37"/>
      <c r="V170" s="37">
        <v>0</v>
      </c>
      <c r="W170" s="37"/>
      <c r="X170" s="37">
        <v>0</v>
      </c>
      <c r="Y170" s="37"/>
      <c r="Z170" s="37">
        <v>0</v>
      </c>
      <c r="AA170" s="37"/>
      <c r="AB170" s="25">
        <v>0</v>
      </c>
      <c r="AC170" s="8"/>
      <c r="AE170" s="9">
        <v>0</v>
      </c>
      <c r="AG170" s="9">
        <v>2821816</v>
      </c>
      <c r="AI170" s="9">
        <v>0</v>
      </c>
      <c r="AK170" s="9">
        <v>0</v>
      </c>
      <c r="AM170" s="9">
        <v>0</v>
      </c>
      <c r="AO170" s="9">
        <v>0</v>
      </c>
      <c r="AQ170" s="9">
        <v>0</v>
      </c>
      <c r="AV170" s="38">
        <v>14.855499999999999</v>
      </c>
      <c r="BH170" s="2" t="str">
        <f t="shared" si="2"/>
        <v>No</v>
      </c>
    </row>
    <row r="171" spans="1:60">
      <c r="A171" s="14" t="s">
        <v>324</v>
      </c>
      <c r="B171" s="14" t="s">
        <v>325</v>
      </c>
      <c r="C171" s="19" t="s">
        <v>38</v>
      </c>
      <c r="D171" s="232">
        <v>4035</v>
      </c>
      <c r="E171" s="233">
        <v>40035</v>
      </c>
      <c r="F171" s="19" t="s">
        <v>153</v>
      </c>
      <c r="G171" s="160" t="s">
        <v>144</v>
      </c>
      <c r="H171" s="36">
        <v>1510516</v>
      </c>
      <c r="I171" s="25">
        <v>603</v>
      </c>
      <c r="J171" s="19" t="s">
        <v>15</v>
      </c>
      <c r="K171" s="15" t="s">
        <v>16</v>
      </c>
      <c r="L171" s="15">
        <v>146</v>
      </c>
      <c r="M171" s="16"/>
      <c r="N171" s="37">
        <v>0</v>
      </c>
      <c r="O171" s="37"/>
      <c r="P171" s="37">
        <v>1297481</v>
      </c>
      <c r="Q171" s="37"/>
      <c r="R171" s="37">
        <v>0</v>
      </c>
      <c r="S171" s="37"/>
      <c r="T171" s="37">
        <v>0</v>
      </c>
      <c r="U171" s="37"/>
      <c r="V171" s="37">
        <v>0</v>
      </c>
      <c r="W171" s="37"/>
      <c r="X171" s="37">
        <v>0</v>
      </c>
      <c r="Y171" s="37"/>
      <c r="Z171" s="37">
        <v>0</v>
      </c>
      <c r="AA171" s="37"/>
      <c r="AB171" s="25">
        <v>0</v>
      </c>
      <c r="AC171" s="8"/>
      <c r="AE171" s="9">
        <v>0</v>
      </c>
      <c r="AG171" s="9">
        <v>7213279</v>
      </c>
      <c r="AI171" s="9">
        <v>0</v>
      </c>
      <c r="AK171" s="9">
        <v>0</v>
      </c>
      <c r="AM171" s="9">
        <v>0</v>
      </c>
      <c r="AO171" s="9">
        <v>0</v>
      </c>
      <c r="AQ171" s="9">
        <v>0</v>
      </c>
      <c r="AV171" s="38">
        <v>5.5594000000000001</v>
      </c>
      <c r="BH171" s="2" t="str">
        <f t="shared" si="2"/>
        <v>No</v>
      </c>
    </row>
    <row r="172" spans="1:60">
      <c r="A172" s="14" t="s">
        <v>324</v>
      </c>
      <c r="B172" s="14" t="s">
        <v>325</v>
      </c>
      <c r="C172" s="19" t="s">
        <v>38</v>
      </c>
      <c r="D172" s="232">
        <v>4035</v>
      </c>
      <c r="E172" s="233">
        <v>40035</v>
      </c>
      <c r="F172" s="19" t="s">
        <v>153</v>
      </c>
      <c r="G172" s="160" t="s">
        <v>144</v>
      </c>
      <c r="H172" s="36">
        <v>1510516</v>
      </c>
      <c r="I172" s="25">
        <v>603</v>
      </c>
      <c r="J172" s="19" t="s">
        <v>28</v>
      </c>
      <c r="K172" s="15" t="s">
        <v>14</v>
      </c>
      <c r="L172" s="15">
        <v>14</v>
      </c>
      <c r="M172" s="16"/>
      <c r="N172" s="37">
        <v>0</v>
      </c>
      <c r="O172" s="37"/>
      <c r="P172" s="37">
        <v>0</v>
      </c>
      <c r="Q172" s="37"/>
      <c r="R172" s="37">
        <v>0</v>
      </c>
      <c r="S172" s="37"/>
      <c r="T172" s="37">
        <v>0</v>
      </c>
      <c r="U172" s="37"/>
      <c r="V172" s="37">
        <v>100957</v>
      </c>
      <c r="W172" s="37"/>
      <c r="X172" s="37">
        <v>0</v>
      </c>
      <c r="Y172" s="37"/>
      <c r="Z172" s="37">
        <v>0</v>
      </c>
      <c r="AA172" s="37"/>
      <c r="AB172" s="25">
        <v>0</v>
      </c>
      <c r="AC172" s="8"/>
      <c r="AE172" s="9">
        <v>314223</v>
      </c>
      <c r="AG172" s="9">
        <v>0</v>
      </c>
      <c r="AI172" s="9">
        <v>0</v>
      </c>
      <c r="AK172" s="9">
        <v>0</v>
      </c>
      <c r="AM172" s="9">
        <v>0</v>
      </c>
      <c r="AO172" s="9">
        <v>0</v>
      </c>
      <c r="AQ172" s="9">
        <v>0</v>
      </c>
      <c r="BH172" s="2" t="str">
        <f t="shared" si="2"/>
        <v>No</v>
      </c>
    </row>
    <row r="173" spans="1:60">
      <c r="A173" s="14" t="s">
        <v>324</v>
      </c>
      <c r="B173" s="14" t="s">
        <v>325</v>
      </c>
      <c r="C173" s="19" t="s">
        <v>38</v>
      </c>
      <c r="D173" s="232">
        <v>4035</v>
      </c>
      <c r="E173" s="233">
        <v>40035</v>
      </c>
      <c r="F173" s="19" t="s">
        <v>153</v>
      </c>
      <c r="G173" s="160" t="s">
        <v>144</v>
      </c>
      <c r="H173" s="36">
        <v>1510516</v>
      </c>
      <c r="I173" s="25">
        <v>603</v>
      </c>
      <c r="J173" s="19" t="s">
        <v>17</v>
      </c>
      <c r="K173" s="15" t="s">
        <v>16</v>
      </c>
      <c r="L173" s="15">
        <v>13</v>
      </c>
      <c r="M173" s="16"/>
      <c r="N173" s="37">
        <v>0</v>
      </c>
      <c r="O173" s="37"/>
      <c r="P173" s="37">
        <v>136838</v>
      </c>
      <c r="Q173" s="37"/>
      <c r="R173" s="37">
        <v>0</v>
      </c>
      <c r="S173" s="37"/>
      <c r="T173" s="37">
        <v>0</v>
      </c>
      <c r="U173" s="37"/>
      <c r="V173" s="37">
        <v>0</v>
      </c>
      <c r="W173" s="37"/>
      <c r="X173" s="37">
        <v>0</v>
      </c>
      <c r="Y173" s="37"/>
      <c r="Z173" s="37">
        <v>0</v>
      </c>
      <c r="AA173" s="37"/>
      <c r="AB173" s="25">
        <v>0</v>
      </c>
      <c r="AC173" s="8"/>
      <c r="AE173" s="9">
        <v>0</v>
      </c>
      <c r="AG173" s="9">
        <v>716519</v>
      </c>
      <c r="AI173" s="9">
        <v>0</v>
      </c>
      <c r="AK173" s="9">
        <v>0</v>
      </c>
      <c r="AM173" s="9">
        <v>0</v>
      </c>
      <c r="AO173" s="9">
        <v>0</v>
      </c>
      <c r="AQ173" s="9">
        <v>0</v>
      </c>
      <c r="AV173" s="38">
        <v>5.2363</v>
      </c>
      <c r="BH173" s="2" t="str">
        <f t="shared" si="2"/>
        <v>No</v>
      </c>
    </row>
    <row r="174" spans="1:60">
      <c r="A174" s="14" t="s">
        <v>650</v>
      </c>
      <c r="B174" s="14" t="s">
        <v>237</v>
      </c>
      <c r="C174" s="19" t="s">
        <v>23</v>
      </c>
      <c r="D174" s="232">
        <v>9003</v>
      </c>
      <c r="E174" s="233">
        <v>90003</v>
      </c>
      <c r="F174" s="19" t="s">
        <v>153</v>
      </c>
      <c r="G174" s="160" t="s">
        <v>144</v>
      </c>
      <c r="H174" s="36">
        <v>3281212</v>
      </c>
      <c r="I174" s="25">
        <v>566</v>
      </c>
      <c r="J174" s="19" t="s">
        <v>29</v>
      </c>
      <c r="K174" s="15" t="s">
        <v>14</v>
      </c>
      <c r="L174" s="15">
        <v>7</v>
      </c>
      <c r="M174" s="16"/>
      <c r="N174" s="37">
        <v>0</v>
      </c>
      <c r="O174" s="37"/>
      <c r="P174" s="37">
        <v>0</v>
      </c>
      <c r="Q174" s="37"/>
      <c r="R174" s="37">
        <v>0</v>
      </c>
      <c r="S174" s="37"/>
      <c r="T174" s="37">
        <v>0</v>
      </c>
      <c r="U174" s="37"/>
      <c r="V174" s="37">
        <v>37047</v>
      </c>
      <c r="W174" s="37"/>
      <c r="X174" s="37">
        <v>0</v>
      </c>
      <c r="Y174" s="37"/>
      <c r="Z174" s="37">
        <v>0</v>
      </c>
      <c r="AA174" s="37"/>
      <c r="AB174" s="25">
        <v>0</v>
      </c>
      <c r="AC174" s="8"/>
      <c r="AE174" s="9">
        <v>65157</v>
      </c>
      <c r="AG174" s="9">
        <v>0</v>
      </c>
      <c r="AI174" s="9">
        <v>0</v>
      </c>
      <c r="AK174" s="9">
        <v>0</v>
      </c>
      <c r="AM174" s="9">
        <v>0</v>
      </c>
      <c r="AO174" s="9">
        <v>0</v>
      </c>
      <c r="AQ174" s="9">
        <v>0</v>
      </c>
      <c r="BH174" s="2" t="str">
        <f t="shared" si="2"/>
        <v>No</v>
      </c>
    </row>
    <row r="175" spans="1:60">
      <c r="A175" s="14" t="s">
        <v>650</v>
      </c>
      <c r="B175" s="14" t="s">
        <v>237</v>
      </c>
      <c r="C175" s="19" t="s">
        <v>23</v>
      </c>
      <c r="D175" s="232">
        <v>9003</v>
      </c>
      <c r="E175" s="233">
        <v>90003</v>
      </c>
      <c r="F175" s="19" t="s">
        <v>153</v>
      </c>
      <c r="G175" s="160" t="s">
        <v>144</v>
      </c>
      <c r="H175" s="36">
        <v>3281212</v>
      </c>
      <c r="I175" s="25">
        <v>566</v>
      </c>
      <c r="J175" s="19" t="s">
        <v>27</v>
      </c>
      <c r="K175" s="15" t="s">
        <v>14</v>
      </c>
      <c r="L175" s="15">
        <v>556</v>
      </c>
      <c r="M175" s="16"/>
      <c r="N175" s="37">
        <v>0</v>
      </c>
      <c r="O175" s="37"/>
      <c r="P175" s="37">
        <v>0</v>
      </c>
      <c r="Q175" s="37"/>
      <c r="R175" s="37">
        <v>0</v>
      </c>
      <c r="S175" s="37"/>
      <c r="T175" s="37">
        <v>0</v>
      </c>
      <c r="U175" s="37"/>
      <c r="V175" s="37">
        <v>0</v>
      </c>
      <c r="W175" s="37"/>
      <c r="X175" s="37">
        <v>0</v>
      </c>
      <c r="Y175" s="37"/>
      <c r="Z175" s="37">
        <v>324434413</v>
      </c>
      <c r="AA175" s="37"/>
      <c r="AB175" s="25">
        <v>0</v>
      </c>
      <c r="AC175" s="8"/>
      <c r="AE175" s="9">
        <v>0</v>
      </c>
      <c r="AG175" s="9">
        <v>0</v>
      </c>
      <c r="AI175" s="9">
        <v>0</v>
      </c>
      <c r="AK175" s="9">
        <v>0</v>
      </c>
      <c r="AM175" s="9">
        <v>0</v>
      </c>
      <c r="AO175" s="9">
        <v>78826133</v>
      </c>
      <c r="AQ175" s="9">
        <v>0</v>
      </c>
      <c r="BD175" s="38">
        <v>0.24299999999999999</v>
      </c>
      <c r="BH175" s="2" t="str">
        <f t="shared" si="2"/>
        <v>No</v>
      </c>
    </row>
    <row r="176" spans="1:60">
      <c r="A176" s="14" t="s">
        <v>650</v>
      </c>
      <c r="B176" s="14" t="s">
        <v>237</v>
      </c>
      <c r="C176" s="19" t="s">
        <v>23</v>
      </c>
      <c r="D176" s="232">
        <v>9003</v>
      </c>
      <c r="E176" s="233">
        <v>90003</v>
      </c>
      <c r="F176" s="19" t="s">
        <v>153</v>
      </c>
      <c r="G176" s="160" t="s">
        <v>144</v>
      </c>
      <c r="H176" s="36">
        <v>3281212</v>
      </c>
      <c r="I176" s="25">
        <v>566</v>
      </c>
      <c r="J176" s="19" t="s">
        <v>39</v>
      </c>
      <c r="K176" s="15" t="s">
        <v>16</v>
      </c>
      <c r="L176" s="15">
        <v>3</v>
      </c>
      <c r="M176" s="16"/>
      <c r="N176" s="37">
        <v>0</v>
      </c>
      <c r="O176" s="37"/>
      <c r="P176" s="37">
        <v>0</v>
      </c>
      <c r="Q176" s="37"/>
      <c r="R176" s="37">
        <v>0</v>
      </c>
      <c r="S176" s="37"/>
      <c r="T176" s="37">
        <v>0</v>
      </c>
      <c r="U176" s="37"/>
      <c r="V176" s="37">
        <v>0</v>
      </c>
      <c r="W176" s="37"/>
      <c r="X176" s="37">
        <v>0</v>
      </c>
      <c r="Y176" s="37"/>
      <c r="Z176" s="37">
        <v>7265186</v>
      </c>
      <c r="AA176" s="37"/>
      <c r="AB176" s="25">
        <v>0</v>
      </c>
      <c r="AC176" s="8"/>
      <c r="AE176" s="9">
        <v>0</v>
      </c>
      <c r="AG176" s="9">
        <v>0</v>
      </c>
      <c r="AI176" s="9">
        <v>0</v>
      </c>
      <c r="AK176" s="9">
        <v>0</v>
      </c>
      <c r="AM176" s="9">
        <v>0</v>
      </c>
      <c r="AO176" s="9">
        <v>400594</v>
      </c>
      <c r="AQ176" s="9">
        <v>0</v>
      </c>
      <c r="BD176" s="38">
        <v>5.5100000000000003E-2</v>
      </c>
      <c r="BH176" s="2" t="str">
        <f t="shared" si="2"/>
        <v>No</v>
      </c>
    </row>
    <row r="177" spans="1:60">
      <c r="A177" s="14" t="s">
        <v>54</v>
      </c>
      <c r="B177" s="14" t="s">
        <v>545</v>
      </c>
      <c r="C177" s="19" t="s">
        <v>53</v>
      </c>
      <c r="D177" s="232">
        <v>5155</v>
      </c>
      <c r="E177" s="233">
        <v>50155</v>
      </c>
      <c r="F177" s="19" t="s">
        <v>147</v>
      </c>
      <c r="G177" s="160" t="s">
        <v>144</v>
      </c>
      <c r="H177" s="36">
        <v>2650890</v>
      </c>
      <c r="I177" s="25">
        <v>532</v>
      </c>
      <c r="J177" s="19" t="s">
        <v>15</v>
      </c>
      <c r="K177" s="15" t="s">
        <v>16</v>
      </c>
      <c r="L177" s="15">
        <v>532</v>
      </c>
      <c r="M177" s="16"/>
      <c r="N177" s="37">
        <v>0</v>
      </c>
      <c r="O177" s="37"/>
      <c r="P177" s="37">
        <v>3425595</v>
      </c>
      <c r="Q177" s="37"/>
      <c r="R177" s="37">
        <v>0</v>
      </c>
      <c r="S177" s="37"/>
      <c r="T177" s="37">
        <v>0</v>
      </c>
      <c r="U177" s="37"/>
      <c r="V177" s="37">
        <v>0</v>
      </c>
      <c r="W177" s="37"/>
      <c r="X177" s="37">
        <v>0</v>
      </c>
      <c r="Y177" s="37"/>
      <c r="Z177" s="37">
        <v>0</v>
      </c>
      <c r="AA177" s="37"/>
      <c r="AB177" s="25">
        <v>0</v>
      </c>
      <c r="AC177" s="8"/>
      <c r="AE177" s="9">
        <v>0</v>
      </c>
      <c r="AG177" s="9">
        <v>25444540</v>
      </c>
      <c r="AI177" s="9">
        <v>0</v>
      </c>
      <c r="AK177" s="9">
        <v>0</v>
      </c>
      <c r="AM177" s="9">
        <v>0</v>
      </c>
      <c r="AO177" s="9">
        <v>0</v>
      </c>
      <c r="AQ177" s="9">
        <v>0</v>
      </c>
      <c r="AV177" s="38">
        <v>7.4278000000000004</v>
      </c>
      <c r="BH177" s="2" t="str">
        <f t="shared" si="2"/>
        <v>No</v>
      </c>
    </row>
    <row r="178" spans="1:60">
      <c r="A178" s="14" t="s">
        <v>606</v>
      </c>
      <c r="B178" s="14" t="s">
        <v>607</v>
      </c>
      <c r="C178" s="19" t="s">
        <v>86</v>
      </c>
      <c r="D178" s="232">
        <v>3</v>
      </c>
      <c r="E178" s="233">
        <v>3</v>
      </c>
      <c r="F178" s="19" t="s">
        <v>153</v>
      </c>
      <c r="G178" s="160" t="s">
        <v>144</v>
      </c>
      <c r="H178" s="36">
        <v>3059393</v>
      </c>
      <c r="I178" s="25">
        <v>531</v>
      </c>
      <c r="J178" s="19" t="s">
        <v>15</v>
      </c>
      <c r="K178" s="15" t="s">
        <v>16</v>
      </c>
      <c r="L178" s="15">
        <v>56</v>
      </c>
      <c r="M178" s="16"/>
      <c r="N178" s="37">
        <v>0</v>
      </c>
      <c r="O178" s="37"/>
      <c r="P178" s="37">
        <v>268210</v>
      </c>
      <c r="Q178" s="37"/>
      <c r="R178" s="37">
        <v>0</v>
      </c>
      <c r="S178" s="37"/>
      <c r="T178" s="37">
        <v>0</v>
      </c>
      <c r="U178" s="37"/>
      <c r="V178" s="37">
        <v>0</v>
      </c>
      <c r="W178" s="37"/>
      <c r="X178" s="37">
        <v>0</v>
      </c>
      <c r="Y178" s="37"/>
      <c r="Z178" s="37">
        <v>0</v>
      </c>
      <c r="AA178" s="37"/>
      <c r="AB178" s="25">
        <v>0</v>
      </c>
      <c r="AC178" s="8"/>
      <c r="AE178" s="9">
        <v>0</v>
      </c>
      <c r="AG178" s="9">
        <v>1740852</v>
      </c>
      <c r="AI178" s="9">
        <v>0</v>
      </c>
      <c r="AK178" s="9">
        <v>0</v>
      </c>
      <c r="AM178" s="9">
        <v>0</v>
      </c>
      <c r="AO178" s="9">
        <v>0</v>
      </c>
      <c r="AQ178" s="9">
        <v>0</v>
      </c>
      <c r="AV178" s="38">
        <v>6.4905999999999997</v>
      </c>
      <c r="BH178" s="2" t="str">
        <f t="shared" si="2"/>
        <v>No</v>
      </c>
    </row>
    <row r="179" spans="1:60">
      <c r="A179" s="14" t="s">
        <v>606</v>
      </c>
      <c r="B179" s="14" t="s">
        <v>607</v>
      </c>
      <c r="C179" s="19" t="s">
        <v>86</v>
      </c>
      <c r="D179" s="232">
        <v>3</v>
      </c>
      <c r="E179" s="233">
        <v>3</v>
      </c>
      <c r="F179" s="19" t="s">
        <v>153</v>
      </c>
      <c r="G179" s="160" t="s">
        <v>144</v>
      </c>
      <c r="H179" s="36">
        <v>3059393</v>
      </c>
      <c r="I179" s="25">
        <v>531</v>
      </c>
      <c r="J179" s="19" t="s">
        <v>18</v>
      </c>
      <c r="K179" s="15" t="s">
        <v>14</v>
      </c>
      <c r="L179" s="15">
        <v>321</v>
      </c>
      <c r="M179" s="16"/>
      <c r="N179" s="37">
        <v>0</v>
      </c>
      <c r="O179" s="37"/>
      <c r="P179" s="37">
        <v>325121</v>
      </c>
      <c r="Q179" s="37"/>
      <c r="R179" s="37">
        <v>0</v>
      </c>
      <c r="S179" s="37"/>
      <c r="T179" s="37">
        <v>0</v>
      </c>
      <c r="U179" s="37"/>
      <c r="V179" s="37">
        <v>0</v>
      </c>
      <c r="W179" s="37"/>
      <c r="X179" s="37">
        <v>0</v>
      </c>
      <c r="Y179" s="37"/>
      <c r="Z179" s="37">
        <v>0</v>
      </c>
      <c r="AA179" s="37"/>
      <c r="AB179" s="25">
        <v>0</v>
      </c>
      <c r="AC179" s="8"/>
      <c r="AE179" s="9">
        <v>0</v>
      </c>
      <c r="AG179" s="9">
        <v>4592469</v>
      </c>
      <c r="AI179" s="9">
        <v>0</v>
      </c>
      <c r="AK179" s="9">
        <v>0</v>
      </c>
      <c r="AM179" s="9">
        <v>0</v>
      </c>
      <c r="AO179" s="9">
        <v>0</v>
      </c>
      <c r="AQ179" s="9">
        <v>0</v>
      </c>
      <c r="AV179" s="38">
        <v>14.125400000000001</v>
      </c>
      <c r="BH179" s="2" t="str">
        <f t="shared" si="2"/>
        <v>No</v>
      </c>
    </row>
    <row r="180" spans="1:60">
      <c r="A180" s="14" t="s">
        <v>606</v>
      </c>
      <c r="B180" s="14" t="s">
        <v>607</v>
      </c>
      <c r="C180" s="19" t="s">
        <v>86</v>
      </c>
      <c r="D180" s="232">
        <v>3</v>
      </c>
      <c r="E180" s="233">
        <v>3</v>
      </c>
      <c r="F180" s="19" t="s">
        <v>153</v>
      </c>
      <c r="G180" s="160" t="s">
        <v>144</v>
      </c>
      <c r="H180" s="36">
        <v>3059393</v>
      </c>
      <c r="I180" s="25">
        <v>531</v>
      </c>
      <c r="J180" s="19" t="s">
        <v>15</v>
      </c>
      <c r="K180" s="15" t="s">
        <v>14</v>
      </c>
      <c r="L180" s="15">
        <v>31</v>
      </c>
      <c r="M180" s="16"/>
      <c r="N180" s="37">
        <v>0</v>
      </c>
      <c r="O180" s="37"/>
      <c r="P180" s="37">
        <v>70439</v>
      </c>
      <c r="Q180" s="37"/>
      <c r="R180" s="37">
        <v>0</v>
      </c>
      <c r="S180" s="37"/>
      <c r="T180" s="37">
        <v>33146</v>
      </c>
      <c r="U180" s="37"/>
      <c r="V180" s="37">
        <v>0</v>
      </c>
      <c r="W180" s="37"/>
      <c r="X180" s="37">
        <v>0</v>
      </c>
      <c r="Y180" s="37"/>
      <c r="Z180" s="37">
        <v>0</v>
      </c>
      <c r="AA180" s="37"/>
      <c r="AB180" s="25">
        <v>0</v>
      </c>
      <c r="AC180" s="8"/>
      <c r="AE180" s="9">
        <v>0</v>
      </c>
      <c r="AG180" s="9">
        <v>437833</v>
      </c>
      <c r="AI180" s="9">
        <v>0</v>
      </c>
      <c r="AK180" s="9">
        <v>216970</v>
      </c>
      <c r="AM180" s="9">
        <v>0</v>
      </c>
      <c r="AO180" s="9">
        <v>0</v>
      </c>
      <c r="AQ180" s="9">
        <v>0</v>
      </c>
      <c r="AV180" s="38">
        <v>6.2157999999999998</v>
      </c>
      <c r="BH180" s="2" t="str">
        <f t="shared" si="2"/>
        <v>No</v>
      </c>
    </row>
    <row r="181" spans="1:60">
      <c r="A181" s="14" t="s">
        <v>606</v>
      </c>
      <c r="B181" s="14" t="s">
        <v>607</v>
      </c>
      <c r="C181" s="19" t="s">
        <v>86</v>
      </c>
      <c r="D181" s="232">
        <v>3</v>
      </c>
      <c r="E181" s="233">
        <v>3</v>
      </c>
      <c r="F181" s="19" t="s">
        <v>153</v>
      </c>
      <c r="G181" s="160" t="s">
        <v>144</v>
      </c>
      <c r="H181" s="36">
        <v>3059393</v>
      </c>
      <c r="I181" s="25">
        <v>531</v>
      </c>
      <c r="J181" s="19" t="s">
        <v>17</v>
      </c>
      <c r="K181" s="15" t="s">
        <v>14</v>
      </c>
      <c r="L181" s="15">
        <v>123</v>
      </c>
      <c r="M181" s="16"/>
      <c r="N181" s="37">
        <v>173151</v>
      </c>
      <c r="O181" s="37"/>
      <c r="P181" s="37">
        <v>17200</v>
      </c>
      <c r="Q181" s="37"/>
      <c r="R181" s="37">
        <v>0</v>
      </c>
      <c r="S181" s="37"/>
      <c r="T181" s="37">
        <v>1401706</v>
      </c>
      <c r="U181" s="37"/>
      <c r="V181" s="37">
        <v>0</v>
      </c>
      <c r="W181" s="37"/>
      <c r="X181" s="37">
        <v>0</v>
      </c>
      <c r="Y181" s="37"/>
      <c r="Z181" s="37">
        <v>0</v>
      </c>
      <c r="AA181" s="37"/>
      <c r="AB181" s="25">
        <v>39220</v>
      </c>
      <c r="AC181" s="8"/>
      <c r="AE181" s="9">
        <v>777518</v>
      </c>
      <c r="AG181" s="9">
        <v>97158</v>
      </c>
      <c r="AI181" s="9">
        <v>0</v>
      </c>
      <c r="AK181" s="9">
        <v>4783454</v>
      </c>
      <c r="AM181" s="9">
        <v>0</v>
      </c>
      <c r="AO181" s="9">
        <v>0</v>
      </c>
      <c r="AQ181" s="9">
        <v>8748</v>
      </c>
      <c r="AT181" s="38">
        <v>4.4904000000000002</v>
      </c>
      <c r="AV181" s="38">
        <v>5.6486999999999998</v>
      </c>
      <c r="BF181" s="38">
        <v>0.223</v>
      </c>
      <c r="BH181" s="2" t="str">
        <f t="shared" si="2"/>
        <v>No</v>
      </c>
    </row>
    <row r="182" spans="1:60">
      <c r="A182" s="14" t="s">
        <v>1062</v>
      </c>
      <c r="B182" s="14" t="s">
        <v>184</v>
      </c>
      <c r="C182" s="19" t="s">
        <v>21</v>
      </c>
      <c r="D182" s="232">
        <v>9032</v>
      </c>
      <c r="E182" s="233">
        <v>90032</v>
      </c>
      <c r="F182" s="19" t="s">
        <v>147</v>
      </c>
      <c r="G182" s="160" t="s">
        <v>144</v>
      </c>
      <c r="H182" s="36">
        <v>3629114</v>
      </c>
      <c r="I182" s="25">
        <v>526</v>
      </c>
      <c r="J182" s="19" t="s">
        <v>17</v>
      </c>
      <c r="K182" s="15" t="s">
        <v>16</v>
      </c>
      <c r="L182" s="15">
        <v>416</v>
      </c>
      <c r="M182" s="16"/>
      <c r="N182" s="37">
        <v>2514026</v>
      </c>
      <c r="O182" s="37"/>
      <c r="P182" s="37">
        <v>111339</v>
      </c>
      <c r="Q182" s="37"/>
      <c r="R182" s="37">
        <v>0</v>
      </c>
      <c r="S182" s="37"/>
      <c r="T182" s="37">
        <v>4313696</v>
      </c>
      <c r="U182" s="37"/>
      <c r="V182" s="37">
        <v>0</v>
      </c>
      <c r="W182" s="37"/>
      <c r="X182" s="37">
        <v>920415</v>
      </c>
      <c r="Y182" s="37"/>
      <c r="Z182" s="37">
        <v>0</v>
      </c>
      <c r="AA182" s="37"/>
      <c r="AB182" s="25">
        <v>0</v>
      </c>
      <c r="AC182" s="8"/>
      <c r="AE182" s="9">
        <v>8294326</v>
      </c>
      <c r="AG182" s="9">
        <v>548311</v>
      </c>
      <c r="AI182" s="9">
        <v>0</v>
      </c>
      <c r="AK182" s="9">
        <v>15898228</v>
      </c>
      <c r="AM182" s="9">
        <v>759234</v>
      </c>
      <c r="AO182" s="9">
        <v>0</v>
      </c>
      <c r="AQ182" s="9">
        <v>0</v>
      </c>
      <c r="AT182" s="38">
        <v>3.2991999999999999</v>
      </c>
      <c r="AV182" s="38">
        <v>4.9246999999999996</v>
      </c>
      <c r="AZ182" s="38">
        <v>17.2729</v>
      </c>
      <c r="BH182" s="2" t="str">
        <f t="shared" si="2"/>
        <v>No</v>
      </c>
    </row>
    <row r="183" spans="1:60">
      <c r="A183" s="14" t="s">
        <v>1062</v>
      </c>
      <c r="B183" s="14" t="s">
        <v>184</v>
      </c>
      <c r="C183" s="19" t="s">
        <v>21</v>
      </c>
      <c r="D183" s="232">
        <v>9032</v>
      </c>
      <c r="E183" s="233">
        <v>90032</v>
      </c>
      <c r="F183" s="19" t="s">
        <v>147</v>
      </c>
      <c r="G183" s="160" t="s">
        <v>144</v>
      </c>
      <c r="H183" s="36">
        <v>3629114</v>
      </c>
      <c r="I183" s="25">
        <v>526</v>
      </c>
      <c r="J183" s="19" t="s">
        <v>15</v>
      </c>
      <c r="K183" s="15" t="s">
        <v>16</v>
      </c>
      <c r="L183" s="15">
        <v>110</v>
      </c>
      <c r="M183" s="16"/>
      <c r="N183" s="37">
        <v>0</v>
      </c>
      <c r="O183" s="37"/>
      <c r="P183" s="37">
        <v>620210</v>
      </c>
      <c r="Q183" s="37"/>
      <c r="R183" s="37">
        <v>0</v>
      </c>
      <c r="S183" s="37"/>
      <c r="T183" s="37">
        <v>0</v>
      </c>
      <c r="U183" s="37"/>
      <c r="V183" s="37">
        <v>0</v>
      </c>
      <c r="W183" s="37"/>
      <c r="X183" s="37">
        <v>0</v>
      </c>
      <c r="Y183" s="37"/>
      <c r="Z183" s="37">
        <v>0</v>
      </c>
      <c r="AA183" s="37"/>
      <c r="AB183" s="25">
        <v>0</v>
      </c>
      <c r="AC183" s="8"/>
      <c r="AE183" s="9">
        <v>0</v>
      </c>
      <c r="AG183" s="9">
        <v>3548949</v>
      </c>
      <c r="AI183" s="9">
        <v>0</v>
      </c>
      <c r="AK183" s="9">
        <v>0</v>
      </c>
      <c r="AM183" s="9">
        <v>0</v>
      </c>
      <c r="AO183" s="9">
        <v>0</v>
      </c>
      <c r="AQ183" s="9">
        <v>0</v>
      </c>
      <c r="AV183" s="38">
        <v>5.7222</v>
      </c>
      <c r="BH183" s="2" t="str">
        <f t="shared" si="2"/>
        <v>No</v>
      </c>
    </row>
    <row r="184" spans="1:60">
      <c r="A184" s="14" t="s">
        <v>1063</v>
      </c>
      <c r="B184" s="14" t="s">
        <v>225</v>
      </c>
      <c r="C184" s="19" t="s">
        <v>38</v>
      </c>
      <c r="D184" s="232">
        <v>4029</v>
      </c>
      <c r="E184" s="233">
        <v>40029</v>
      </c>
      <c r="F184" s="19" t="s">
        <v>147</v>
      </c>
      <c r="G184" s="160" t="s">
        <v>144</v>
      </c>
      <c r="H184" s="36">
        <v>5502379</v>
      </c>
      <c r="I184" s="25">
        <v>507</v>
      </c>
      <c r="J184" s="19" t="s">
        <v>17</v>
      </c>
      <c r="K184" s="15" t="s">
        <v>16</v>
      </c>
      <c r="L184" s="15">
        <v>7</v>
      </c>
      <c r="M184" s="16"/>
      <c r="N184" s="37">
        <v>62014</v>
      </c>
      <c r="O184" s="37"/>
      <c r="P184" s="37">
        <v>0</v>
      </c>
      <c r="Q184" s="37"/>
      <c r="R184" s="37">
        <v>0</v>
      </c>
      <c r="S184" s="37"/>
      <c r="T184" s="37">
        <v>0</v>
      </c>
      <c r="U184" s="37"/>
      <c r="V184" s="37">
        <v>0</v>
      </c>
      <c r="W184" s="37"/>
      <c r="X184" s="37">
        <v>0</v>
      </c>
      <c r="Y184" s="37"/>
      <c r="Z184" s="37">
        <v>0</v>
      </c>
      <c r="AA184" s="37"/>
      <c r="AB184" s="25">
        <v>0</v>
      </c>
      <c r="AC184" s="8"/>
      <c r="AE184" s="9">
        <v>306345</v>
      </c>
      <c r="AG184" s="9">
        <v>0</v>
      </c>
      <c r="AI184" s="9">
        <v>0</v>
      </c>
      <c r="AK184" s="9">
        <v>0</v>
      </c>
      <c r="AM184" s="9">
        <v>0</v>
      </c>
      <c r="AO184" s="9">
        <v>0</v>
      </c>
      <c r="AQ184" s="9">
        <v>0</v>
      </c>
      <c r="AT184" s="38">
        <v>4.9398999999999997</v>
      </c>
      <c r="BH184" s="2" t="str">
        <f t="shared" si="2"/>
        <v>No</v>
      </c>
    </row>
    <row r="185" spans="1:60">
      <c r="A185" s="14" t="s">
        <v>1063</v>
      </c>
      <c r="B185" s="14" t="s">
        <v>225</v>
      </c>
      <c r="C185" s="19" t="s">
        <v>38</v>
      </c>
      <c r="D185" s="232">
        <v>4029</v>
      </c>
      <c r="E185" s="233">
        <v>40029</v>
      </c>
      <c r="F185" s="19" t="s">
        <v>147</v>
      </c>
      <c r="G185" s="160" t="s">
        <v>144</v>
      </c>
      <c r="H185" s="36">
        <v>5502379</v>
      </c>
      <c r="I185" s="25">
        <v>507</v>
      </c>
      <c r="J185" s="19" t="s">
        <v>17</v>
      </c>
      <c r="K185" s="15" t="s">
        <v>14</v>
      </c>
      <c r="L185" s="15">
        <v>284</v>
      </c>
      <c r="M185" s="16"/>
      <c r="N185" s="37">
        <v>5004017</v>
      </c>
      <c r="O185" s="37"/>
      <c r="P185" s="37">
        <v>0</v>
      </c>
      <c r="Q185" s="37"/>
      <c r="R185" s="37">
        <v>0</v>
      </c>
      <c r="S185" s="37"/>
      <c r="T185" s="37">
        <v>0</v>
      </c>
      <c r="U185" s="37"/>
      <c r="V185" s="37">
        <v>0</v>
      </c>
      <c r="W185" s="37"/>
      <c r="X185" s="37">
        <v>0</v>
      </c>
      <c r="Y185" s="37"/>
      <c r="Z185" s="37">
        <v>0</v>
      </c>
      <c r="AA185" s="37"/>
      <c r="AB185" s="25">
        <v>0</v>
      </c>
      <c r="AC185" s="8"/>
      <c r="AE185" s="9">
        <v>15791628</v>
      </c>
      <c r="AG185" s="9">
        <v>0</v>
      </c>
      <c r="AI185" s="9">
        <v>0</v>
      </c>
      <c r="AK185" s="9">
        <v>0</v>
      </c>
      <c r="AM185" s="9">
        <v>0</v>
      </c>
      <c r="AO185" s="9">
        <v>0</v>
      </c>
      <c r="AQ185" s="9">
        <v>0</v>
      </c>
      <c r="AT185" s="38">
        <v>3.1558000000000002</v>
      </c>
      <c r="BH185" s="2" t="str">
        <f t="shared" si="2"/>
        <v>No</v>
      </c>
    </row>
    <row r="186" spans="1:60">
      <c r="A186" s="14" t="s">
        <v>1063</v>
      </c>
      <c r="B186" s="14" t="s">
        <v>225</v>
      </c>
      <c r="C186" s="19" t="s">
        <v>38</v>
      </c>
      <c r="D186" s="232">
        <v>4029</v>
      </c>
      <c r="E186" s="233">
        <v>40029</v>
      </c>
      <c r="F186" s="19" t="s">
        <v>147</v>
      </c>
      <c r="G186" s="160" t="s">
        <v>144</v>
      </c>
      <c r="H186" s="36">
        <v>5502379</v>
      </c>
      <c r="I186" s="25">
        <v>507</v>
      </c>
      <c r="J186" s="19" t="s">
        <v>15</v>
      </c>
      <c r="K186" s="15" t="s">
        <v>16</v>
      </c>
      <c r="L186" s="15">
        <v>216</v>
      </c>
      <c r="M186" s="16"/>
      <c r="N186" s="37">
        <v>0</v>
      </c>
      <c r="O186" s="37"/>
      <c r="P186" s="37">
        <v>359740</v>
      </c>
      <c r="Q186" s="37"/>
      <c r="R186" s="37">
        <v>1546322</v>
      </c>
      <c r="S186" s="37"/>
      <c r="T186" s="37">
        <v>0</v>
      </c>
      <c r="U186" s="37"/>
      <c r="V186" s="37">
        <v>0</v>
      </c>
      <c r="W186" s="37"/>
      <c r="X186" s="37">
        <v>0</v>
      </c>
      <c r="Y186" s="37"/>
      <c r="Z186" s="37">
        <v>0</v>
      </c>
      <c r="AA186" s="37"/>
      <c r="AB186" s="25">
        <v>0</v>
      </c>
      <c r="AC186" s="8"/>
      <c r="AE186" s="9">
        <v>0</v>
      </c>
      <c r="AG186" s="9">
        <v>4505622</v>
      </c>
      <c r="AI186" s="9">
        <v>7570755</v>
      </c>
      <c r="AK186" s="9">
        <v>0</v>
      </c>
      <c r="AM186" s="9">
        <v>0</v>
      </c>
      <c r="AO186" s="9">
        <v>0</v>
      </c>
      <c r="AQ186" s="9">
        <v>0</v>
      </c>
      <c r="AV186" s="38">
        <v>12.524699999999999</v>
      </c>
      <c r="AX186" s="38">
        <v>4.8959999999999999</v>
      </c>
      <c r="BH186" s="2" t="str">
        <f t="shared" si="2"/>
        <v>No</v>
      </c>
    </row>
    <row r="187" spans="1:60">
      <c r="A187" s="14" t="s">
        <v>428</v>
      </c>
      <c r="B187" s="14" t="s">
        <v>429</v>
      </c>
      <c r="C187" s="19" t="s">
        <v>37</v>
      </c>
      <c r="D187" s="232">
        <v>3075</v>
      </c>
      <c r="E187" s="233">
        <v>30075</v>
      </c>
      <c r="F187" s="19" t="s">
        <v>153</v>
      </c>
      <c r="G187" s="160" t="s">
        <v>144</v>
      </c>
      <c r="H187" s="36">
        <v>5441567</v>
      </c>
      <c r="I187" s="25">
        <v>502</v>
      </c>
      <c r="J187" s="19" t="s">
        <v>17</v>
      </c>
      <c r="K187" s="15" t="s">
        <v>16</v>
      </c>
      <c r="L187" s="15">
        <v>38</v>
      </c>
      <c r="M187" s="16"/>
      <c r="N187" s="37">
        <v>228772</v>
      </c>
      <c r="O187" s="37"/>
      <c r="P187" s="37">
        <v>48278</v>
      </c>
      <c r="Q187" s="37"/>
      <c r="R187" s="37">
        <v>0</v>
      </c>
      <c r="S187" s="37"/>
      <c r="T187" s="37">
        <v>0</v>
      </c>
      <c r="U187" s="37"/>
      <c r="V187" s="37">
        <v>0</v>
      </c>
      <c r="W187" s="37"/>
      <c r="X187" s="37">
        <v>0</v>
      </c>
      <c r="Y187" s="37"/>
      <c r="Z187" s="37">
        <v>0</v>
      </c>
      <c r="AA187" s="37"/>
      <c r="AB187" s="25">
        <v>0</v>
      </c>
      <c r="AC187" s="8"/>
      <c r="AE187" s="9">
        <v>1347871</v>
      </c>
      <c r="AG187" s="9">
        <v>206478</v>
      </c>
      <c r="AI187" s="9">
        <v>0</v>
      </c>
      <c r="AK187" s="9">
        <v>0</v>
      </c>
      <c r="AM187" s="9">
        <v>0</v>
      </c>
      <c r="AO187" s="9">
        <v>0</v>
      </c>
      <c r="AQ187" s="9">
        <v>0</v>
      </c>
      <c r="AT187" s="38">
        <v>5.8917999999999999</v>
      </c>
      <c r="AV187" s="38">
        <v>4.2769000000000004</v>
      </c>
      <c r="BH187" s="2" t="str">
        <f t="shared" si="2"/>
        <v>No</v>
      </c>
    </row>
    <row r="188" spans="1:60">
      <c r="A188" s="14" t="s">
        <v>428</v>
      </c>
      <c r="B188" s="14" t="s">
        <v>429</v>
      </c>
      <c r="C188" s="19" t="s">
        <v>37</v>
      </c>
      <c r="D188" s="232">
        <v>3075</v>
      </c>
      <c r="E188" s="233">
        <v>30075</v>
      </c>
      <c r="F188" s="19" t="s">
        <v>153</v>
      </c>
      <c r="G188" s="160" t="s">
        <v>144</v>
      </c>
      <c r="H188" s="36">
        <v>5441567</v>
      </c>
      <c r="I188" s="25">
        <v>502</v>
      </c>
      <c r="J188" s="19" t="s">
        <v>15</v>
      </c>
      <c r="K188" s="15" t="s">
        <v>14</v>
      </c>
      <c r="L188" s="15">
        <v>286</v>
      </c>
      <c r="M188" s="16"/>
      <c r="N188" s="37">
        <v>0</v>
      </c>
      <c r="O188" s="37"/>
      <c r="P188" s="37">
        <v>751054</v>
      </c>
      <c r="Q188" s="37"/>
      <c r="R188" s="37">
        <v>816426</v>
      </c>
      <c r="S188" s="37"/>
      <c r="T188" s="37">
        <v>0</v>
      </c>
      <c r="U188" s="37"/>
      <c r="V188" s="37">
        <v>0</v>
      </c>
      <c r="W188" s="37"/>
      <c r="X188" s="37">
        <v>0</v>
      </c>
      <c r="Y188" s="37"/>
      <c r="Z188" s="37">
        <v>0</v>
      </c>
      <c r="AA188" s="37"/>
      <c r="AB188" s="25">
        <v>0</v>
      </c>
      <c r="AC188" s="8"/>
      <c r="AE188" s="9">
        <v>0</v>
      </c>
      <c r="AG188" s="9">
        <v>6315956</v>
      </c>
      <c r="AI188" s="9">
        <v>2218384</v>
      </c>
      <c r="AK188" s="9">
        <v>0</v>
      </c>
      <c r="AM188" s="9">
        <v>0</v>
      </c>
      <c r="AO188" s="9">
        <v>0</v>
      </c>
      <c r="AQ188" s="9">
        <v>0</v>
      </c>
      <c r="AV188" s="38">
        <v>8.4094999999999995</v>
      </c>
      <c r="AX188" s="38">
        <v>2.7172000000000001</v>
      </c>
      <c r="BH188" s="2" t="str">
        <f t="shared" si="2"/>
        <v>No</v>
      </c>
    </row>
    <row r="189" spans="1:60">
      <c r="A189" s="14" t="s">
        <v>428</v>
      </c>
      <c r="B189" s="14" t="s">
        <v>429</v>
      </c>
      <c r="C189" s="19" t="s">
        <v>37</v>
      </c>
      <c r="D189" s="232">
        <v>3075</v>
      </c>
      <c r="E189" s="233">
        <v>30075</v>
      </c>
      <c r="F189" s="19" t="s">
        <v>153</v>
      </c>
      <c r="G189" s="160" t="s">
        <v>144</v>
      </c>
      <c r="H189" s="36">
        <v>5441567</v>
      </c>
      <c r="I189" s="25">
        <v>502</v>
      </c>
      <c r="J189" s="19" t="s">
        <v>15</v>
      </c>
      <c r="K189" s="15" t="s">
        <v>16</v>
      </c>
      <c r="L189" s="15">
        <v>19</v>
      </c>
      <c r="M189" s="16"/>
      <c r="N189" s="37">
        <v>0</v>
      </c>
      <c r="O189" s="37"/>
      <c r="P189" s="37">
        <v>83034</v>
      </c>
      <c r="Q189" s="37"/>
      <c r="R189" s="37">
        <v>0</v>
      </c>
      <c r="S189" s="37"/>
      <c r="T189" s="37">
        <v>0</v>
      </c>
      <c r="U189" s="37"/>
      <c r="V189" s="37">
        <v>0</v>
      </c>
      <c r="W189" s="37"/>
      <c r="X189" s="37">
        <v>0</v>
      </c>
      <c r="Y189" s="37"/>
      <c r="Z189" s="37">
        <v>0</v>
      </c>
      <c r="AA189" s="37"/>
      <c r="AB189" s="25">
        <v>0</v>
      </c>
      <c r="AC189" s="8"/>
      <c r="AE189" s="9">
        <v>0</v>
      </c>
      <c r="AG189" s="9">
        <v>2543311</v>
      </c>
      <c r="AI189" s="9">
        <v>0</v>
      </c>
      <c r="AK189" s="9">
        <v>0</v>
      </c>
      <c r="AM189" s="9">
        <v>0</v>
      </c>
      <c r="AO189" s="9">
        <v>0</v>
      </c>
      <c r="AQ189" s="9">
        <v>0</v>
      </c>
      <c r="AV189" s="38">
        <v>30.629799999999999</v>
      </c>
      <c r="BH189" s="2" t="str">
        <f t="shared" si="2"/>
        <v>No</v>
      </c>
    </row>
    <row r="190" spans="1:60">
      <c r="A190" s="14" t="s">
        <v>428</v>
      </c>
      <c r="B190" s="14" t="s">
        <v>429</v>
      </c>
      <c r="C190" s="19" t="s">
        <v>37</v>
      </c>
      <c r="D190" s="232">
        <v>3075</v>
      </c>
      <c r="E190" s="233">
        <v>30075</v>
      </c>
      <c r="F190" s="19" t="s">
        <v>153</v>
      </c>
      <c r="G190" s="160" t="s">
        <v>144</v>
      </c>
      <c r="H190" s="36">
        <v>5441567</v>
      </c>
      <c r="I190" s="25">
        <v>502</v>
      </c>
      <c r="J190" s="19" t="s">
        <v>17</v>
      </c>
      <c r="K190" s="15" t="s">
        <v>14</v>
      </c>
      <c r="L190" s="15">
        <v>159</v>
      </c>
      <c r="M190" s="16"/>
      <c r="N190" s="37">
        <v>1898321</v>
      </c>
      <c r="O190" s="37"/>
      <c r="P190" s="37">
        <v>0</v>
      </c>
      <c r="Q190" s="37"/>
      <c r="R190" s="37">
        <v>0</v>
      </c>
      <c r="S190" s="37"/>
      <c r="T190" s="37">
        <v>0</v>
      </c>
      <c r="U190" s="37"/>
      <c r="V190" s="37">
        <v>0</v>
      </c>
      <c r="W190" s="37"/>
      <c r="X190" s="37">
        <v>0</v>
      </c>
      <c r="Y190" s="37"/>
      <c r="Z190" s="37">
        <v>0</v>
      </c>
      <c r="AA190" s="37"/>
      <c r="AB190" s="25">
        <v>0</v>
      </c>
      <c r="AC190" s="8"/>
      <c r="AE190" s="9">
        <v>7673681</v>
      </c>
      <c r="AG190" s="9">
        <v>0</v>
      </c>
      <c r="AI190" s="9">
        <v>0</v>
      </c>
      <c r="AK190" s="9">
        <v>0</v>
      </c>
      <c r="AM190" s="9">
        <v>0</v>
      </c>
      <c r="AO190" s="9">
        <v>0</v>
      </c>
      <c r="AQ190" s="9">
        <v>0</v>
      </c>
      <c r="AT190" s="38">
        <v>4.0423999999999998</v>
      </c>
      <c r="BH190" s="2" t="str">
        <f t="shared" si="2"/>
        <v>No</v>
      </c>
    </row>
    <row r="191" spans="1:60">
      <c r="A191" s="14" t="s">
        <v>1064</v>
      </c>
      <c r="B191" s="14" t="s">
        <v>275</v>
      </c>
      <c r="C191" s="19" t="s">
        <v>56</v>
      </c>
      <c r="D191" s="232">
        <v>7006</v>
      </c>
      <c r="E191" s="233">
        <v>70006</v>
      </c>
      <c r="F191" s="19" t="s">
        <v>153</v>
      </c>
      <c r="G191" s="160" t="s">
        <v>144</v>
      </c>
      <c r="H191" s="36">
        <v>2150706</v>
      </c>
      <c r="I191" s="25">
        <v>493</v>
      </c>
      <c r="J191" s="19" t="s">
        <v>22</v>
      </c>
      <c r="K191" s="15" t="s">
        <v>14</v>
      </c>
      <c r="L191" s="15">
        <v>58</v>
      </c>
      <c r="M191" s="16"/>
      <c r="N191" s="37">
        <v>0</v>
      </c>
      <c r="O191" s="37"/>
      <c r="P191" s="37">
        <v>0</v>
      </c>
      <c r="Q191" s="37"/>
      <c r="R191" s="37">
        <v>0</v>
      </c>
      <c r="S191" s="37"/>
      <c r="T191" s="37">
        <v>0</v>
      </c>
      <c r="U191" s="37"/>
      <c r="V191" s="37">
        <v>0</v>
      </c>
      <c r="W191" s="37"/>
      <c r="X191" s="37">
        <v>0</v>
      </c>
      <c r="Y191" s="37"/>
      <c r="Z191" s="37">
        <v>37592111</v>
      </c>
      <c r="AA191" s="37"/>
      <c r="AB191" s="25">
        <v>0</v>
      </c>
      <c r="AC191" s="8"/>
      <c r="AE191" s="9">
        <v>0</v>
      </c>
      <c r="AG191" s="9">
        <v>0</v>
      </c>
      <c r="AI191" s="9">
        <v>0</v>
      </c>
      <c r="AK191" s="9">
        <v>0</v>
      </c>
      <c r="AM191" s="9">
        <v>0</v>
      </c>
      <c r="AO191" s="9">
        <v>6310984</v>
      </c>
      <c r="AQ191" s="9">
        <v>0</v>
      </c>
      <c r="BD191" s="38">
        <v>0.16789999999999999</v>
      </c>
      <c r="BH191" s="2" t="str">
        <f t="shared" si="2"/>
        <v>No</v>
      </c>
    </row>
    <row r="192" spans="1:60">
      <c r="A192" s="14" t="s">
        <v>1064</v>
      </c>
      <c r="B192" s="14" t="s">
        <v>275</v>
      </c>
      <c r="C192" s="19" t="s">
        <v>56</v>
      </c>
      <c r="D192" s="232">
        <v>7006</v>
      </c>
      <c r="E192" s="233">
        <v>70006</v>
      </c>
      <c r="F192" s="19" t="s">
        <v>153</v>
      </c>
      <c r="G192" s="160" t="s">
        <v>144</v>
      </c>
      <c r="H192" s="36">
        <v>2150706</v>
      </c>
      <c r="I192" s="25">
        <v>493</v>
      </c>
      <c r="J192" s="19" t="s">
        <v>17</v>
      </c>
      <c r="K192" s="15" t="s">
        <v>14</v>
      </c>
      <c r="L192" s="15">
        <v>333</v>
      </c>
      <c r="M192" s="16"/>
      <c r="N192" s="37">
        <v>4311707</v>
      </c>
      <c r="O192" s="37"/>
      <c r="P192" s="37">
        <v>0</v>
      </c>
      <c r="Q192" s="37"/>
      <c r="R192" s="37">
        <v>0</v>
      </c>
      <c r="S192" s="37"/>
      <c r="T192" s="37">
        <v>0</v>
      </c>
      <c r="U192" s="37"/>
      <c r="V192" s="37">
        <v>0</v>
      </c>
      <c r="W192" s="37"/>
      <c r="X192" s="37">
        <v>0</v>
      </c>
      <c r="Y192" s="37"/>
      <c r="Z192" s="37">
        <v>0</v>
      </c>
      <c r="AA192" s="37"/>
      <c r="AB192" s="25">
        <v>0</v>
      </c>
      <c r="AC192" s="8"/>
      <c r="AE192" s="9">
        <v>20899947</v>
      </c>
      <c r="AG192" s="9">
        <v>0</v>
      </c>
      <c r="AI192" s="9">
        <v>0</v>
      </c>
      <c r="AK192" s="9">
        <v>0</v>
      </c>
      <c r="AM192" s="9">
        <v>0</v>
      </c>
      <c r="AO192" s="9">
        <v>0</v>
      </c>
      <c r="AQ192" s="9">
        <v>0</v>
      </c>
      <c r="AT192" s="38">
        <v>4.8472999999999997</v>
      </c>
      <c r="BH192" s="2" t="str">
        <f t="shared" si="2"/>
        <v>No</v>
      </c>
    </row>
    <row r="193" spans="1:60">
      <c r="A193" s="14" t="s">
        <v>1064</v>
      </c>
      <c r="B193" s="14" t="s">
        <v>275</v>
      </c>
      <c r="C193" s="19" t="s">
        <v>56</v>
      </c>
      <c r="D193" s="232">
        <v>7006</v>
      </c>
      <c r="E193" s="233">
        <v>70006</v>
      </c>
      <c r="F193" s="19" t="s">
        <v>153</v>
      </c>
      <c r="G193" s="160" t="s">
        <v>144</v>
      </c>
      <c r="H193" s="36">
        <v>2150706</v>
      </c>
      <c r="I193" s="25">
        <v>493</v>
      </c>
      <c r="J193" s="19" t="s">
        <v>15</v>
      </c>
      <c r="K193" s="15" t="s">
        <v>14</v>
      </c>
      <c r="L193" s="15">
        <v>102</v>
      </c>
      <c r="M193" s="16"/>
      <c r="N193" s="37">
        <v>858557</v>
      </c>
      <c r="O193" s="37"/>
      <c r="P193" s="37">
        <v>0</v>
      </c>
      <c r="Q193" s="37"/>
      <c r="R193" s="37">
        <v>0</v>
      </c>
      <c r="S193" s="37"/>
      <c r="T193" s="37">
        <v>0</v>
      </c>
      <c r="U193" s="37"/>
      <c r="V193" s="37">
        <v>0</v>
      </c>
      <c r="W193" s="37"/>
      <c r="X193" s="37">
        <v>0</v>
      </c>
      <c r="Y193" s="37"/>
      <c r="Z193" s="37">
        <v>0</v>
      </c>
      <c r="AA193" s="37"/>
      <c r="AB193" s="25">
        <v>0</v>
      </c>
      <c r="AC193" s="8"/>
      <c r="AE193" s="9">
        <v>5871447</v>
      </c>
      <c r="AG193" s="9">
        <v>0</v>
      </c>
      <c r="AI193" s="9">
        <v>0</v>
      </c>
      <c r="AK193" s="9">
        <v>0</v>
      </c>
      <c r="AM193" s="9">
        <v>0</v>
      </c>
      <c r="AO193" s="9">
        <v>0</v>
      </c>
      <c r="AQ193" s="9">
        <v>0</v>
      </c>
      <c r="AT193" s="38">
        <v>6.8387000000000002</v>
      </c>
      <c r="BH193" s="2" t="str">
        <f t="shared" si="2"/>
        <v>No</v>
      </c>
    </row>
    <row r="194" spans="1:60">
      <c r="A194" s="14" t="s">
        <v>692</v>
      </c>
      <c r="B194" s="14" t="s">
        <v>693</v>
      </c>
      <c r="C194" s="19" t="s">
        <v>71</v>
      </c>
      <c r="D194" s="232">
        <v>5015</v>
      </c>
      <c r="E194" s="233">
        <v>50015</v>
      </c>
      <c r="F194" s="19" t="s">
        <v>153</v>
      </c>
      <c r="G194" s="160" t="s">
        <v>144</v>
      </c>
      <c r="H194" s="36">
        <v>1780673</v>
      </c>
      <c r="I194" s="25">
        <v>472</v>
      </c>
      <c r="J194" s="19" t="s">
        <v>18</v>
      </c>
      <c r="K194" s="15" t="s">
        <v>16</v>
      </c>
      <c r="L194" s="15">
        <v>9</v>
      </c>
      <c r="M194" s="16"/>
      <c r="N194" s="37">
        <v>0</v>
      </c>
      <c r="O194" s="37"/>
      <c r="P194" s="37">
        <v>7851</v>
      </c>
      <c r="Q194" s="37"/>
      <c r="R194" s="37">
        <v>0</v>
      </c>
      <c r="S194" s="37"/>
      <c r="T194" s="37">
        <v>0</v>
      </c>
      <c r="U194" s="37"/>
      <c r="V194" s="37">
        <v>0</v>
      </c>
      <c r="W194" s="37"/>
      <c r="X194" s="37">
        <v>0</v>
      </c>
      <c r="Y194" s="37"/>
      <c r="Z194" s="37">
        <v>0</v>
      </c>
      <c r="AA194" s="37"/>
      <c r="AB194" s="25">
        <v>0</v>
      </c>
      <c r="AC194" s="8"/>
      <c r="AE194" s="9">
        <v>0</v>
      </c>
      <c r="AG194" s="9">
        <v>130178</v>
      </c>
      <c r="AI194" s="9">
        <v>0</v>
      </c>
      <c r="AK194" s="9">
        <v>0</v>
      </c>
      <c r="AM194" s="9">
        <v>0</v>
      </c>
      <c r="AO194" s="9">
        <v>0</v>
      </c>
      <c r="AQ194" s="9">
        <v>0</v>
      </c>
      <c r="AV194" s="38">
        <v>16.581099999999999</v>
      </c>
      <c r="BH194" s="2" t="str">
        <f t="shared" ref="BH194:BH257" si="3">IF(BG194&amp;BE194&amp;BC194&amp;BA194&amp;AY194&amp;AW194&amp;AU194&amp;AR194&amp;AP194&amp;AN194&amp;AL194&amp;AJ194&amp;AH194&amp;AF194&amp;AC194&amp;AA194&amp;Y194&amp;W194&amp;U194&amp;S194&amp;Q194&amp;O194&lt;&gt;"","Yes","No")</f>
        <v>No</v>
      </c>
    </row>
    <row r="195" spans="1:60">
      <c r="A195" s="14" t="s">
        <v>692</v>
      </c>
      <c r="B195" s="14" t="s">
        <v>693</v>
      </c>
      <c r="C195" s="19" t="s">
        <v>71</v>
      </c>
      <c r="D195" s="232">
        <v>5015</v>
      </c>
      <c r="E195" s="233">
        <v>50015</v>
      </c>
      <c r="F195" s="19" t="s">
        <v>153</v>
      </c>
      <c r="G195" s="160" t="s">
        <v>144</v>
      </c>
      <c r="H195" s="36">
        <v>1780673</v>
      </c>
      <c r="I195" s="25">
        <v>472</v>
      </c>
      <c r="J195" s="19" t="s">
        <v>15</v>
      </c>
      <c r="K195" s="15" t="s">
        <v>16</v>
      </c>
      <c r="L195" s="15">
        <v>75</v>
      </c>
      <c r="M195" s="16"/>
      <c r="N195" s="37">
        <v>0</v>
      </c>
      <c r="O195" s="37"/>
      <c r="P195" s="37">
        <v>398228</v>
      </c>
      <c r="Q195" s="37"/>
      <c r="R195" s="37">
        <v>0</v>
      </c>
      <c r="S195" s="37"/>
      <c r="T195" s="37">
        <v>0</v>
      </c>
      <c r="U195" s="37"/>
      <c r="V195" s="37">
        <v>0</v>
      </c>
      <c r="W195" s="37"/>
      <c r="X195" s="37">
        <v>0</v>
      </c>
      <c r="Y195" s="37"/>
      <c r="Z195" s="37">
        <v>0</v>
      </c>
      <c r="AA195" s="37"/>
      <c r="AB195" s="25">
        <v>0</v>
      </c>
      <c r="AC195" s="8"/>
      <c r="AE195" s="9">
        <v>0</v>
      </c>
      <c r="AG195" s="9">
        <v>3410439</v>
      </c>
      <c r="AI195" s="9">
        <v>0</v>
      </c>
      <c r="AK195" s="9">
        <v>0</v>
      </c>
      <c r="AM195" s="9">
        <v>0</v>
      </c>
      <c r="AO195" s="9">
        <v>0</v>
      </c>
      <c r="AQ195" s="9">
        <v>0</v>
      </c>
      <c r="AV195" s="38">
        <v>8.5640000000000001</v>
      </c>
      <c r="BH195" s="2" t="str">
        <f t="shared" si="3"/>
        <v>No</v>
      </c>
    </row>
    <row r="196" spans="1:60">
      <c r="A196" s="14" t="s">
        <v>692</v>
      </c>
      <c r="B196" s="14" t="s">
        <v>693</v>
      </c>
      <c r="C196" s="19" t="s">
        <v>71</v>
      </c>
      <c r="D196" s="232">
        <v>5015</v>
      </c>
      <c r="E196" s="233">
        <v>50015</v>
      </c>
      <c r="F196" s="19" t="s">
        <v>153</v>
      </c>
      <c r="G196" s="160" t="s">
        <v>144</v>
      </c>
      <c r="H196" s="36">
        <v>1780673</v>
      </c>
      <c r="I196" s="25">
        <v>472</v>
      </c>
      <c r="J196" s="19" t="s">
        <v>15</v>
      </c>
      <c r="K196" s="15" t="s">
        <v>14</v>
      </c>
      <c r="L196" s="15">
        <v>67</v>
      </c>
      <c r="M196" s="16"/>
      <c r="N196" s="37">
        <v>43228</v>
      </c>
      <c r="O196" s="37"/>
      <c r="P196" s="37">
        <v>209285</v>
      </c>
      <c r="Q196" s="37"/>
      <c r="R196" s="37">
        <v>141487</v>
      </c>
      <c r="S196" s="37"/>
      <c r="T196" s="37">
        <v>0</v>
      </c>
      <c r="U196" s="37"/>
      <c r="V196" s="37">
        <v>0</v>
      </c>
      <c r="W196" s="37"/>
      <c r="X196" s="37">
        <v>0</v>
      </c>
      <c r="Y196" s="37"/>
      <c r="Z196" s="37">
        <v>0</v>
      </c>
      <c r="AA196" s="37"/>
      <c r="AB196" s="25">
        <v>0</v>
      </c>
      <c r="AC196" s="8"/>
      <c r="AE196" s="9">
        <v>438054</v>
      </c>
      <c r="AG196" s="9">
        <v>1837283</v>
      </c>
      <c r="AI196" s="9">
        <v>698144</v>
      </c>
      <c r="AK196" s="9">
        <v>0</v>
      </c>
      <c r="AM196" s="9">
        <v>0</v>
      </c>
      <c r="AO196" s="9">
        <v>0</v>
      </c>
      <c r="AQ196" s="9">
        <v>0</v>
      </c>
      <c r="AT196" s="38">
        <v>10.133599999999999</v>
      </c>
      <c r="AV196" s="38">
        <v>8.7789000000000001</v>
      </c>
      <c r="AX196" s="38">
        <v>4.9343000000000004</v>
      </c>
      <c r="BH196" s="2" t="str">
        <f t="shared" si="3"/>
        <v>No</v>
      </c>
    </row>
    <row r="197" spans="1:60">
      <c r="A197" s="14" t="s">
        <v>692</v>
      </c>
      <c r="B197" s="14" t="s">
        <v>693</v>
      </c>
      <c r="C197" s="19" t="s">
        <v>71</v>
      </c>
      <c r="D197" s="232">
        <v>5015</v>
      </c>
      <c r="E197" s="233">
        <v>50015</v>
      </c>
      <c r="F197" s="19" t="s">
        <v>153</v>
      </c>
      <c r="G197" s="160" t="s">
        <v>144</v>
      </c>
      <c r="H197" s="36">
        <v>1780673</v>
      </c>
      <c r="I197" s="25">
        <v>472</v>
      </c>
      <c r="J197" s="19" t="s">
        <v>17</v>
      </c>
      <c r="K197" s="15" t="s">
        <v>14</v>
      </c>
      <c r="L197" s="15">
        <v>275</v>
      </c>
      <c r="M197" s="16"/>
      <c r="N197" s="37">
        <v>2030887</v>
      </c>
      <c r="O197" s="37"/>
      <c r="P197" s="37">
        <v>0</v>
      </c>
      <c r="Q197" s="37"/>
      <c r="R197" s="37">
        <v>0</v>
      </c>
      <c r="S197" s="37"/>
      <c r="T197" s="37">
        <v>1421519</v>
      </c>
      <c r="U197" s="37"/>
      <c r="V197" s="37">
        <v>0</v>
      </c>
      <c r="W197" s="37"/>
      <c r="X197" s="37">
        <v>0</v>
      </c>
      <c r="Y197" s="37"/>
      <c r="Z197" s="37">
        <v>0</v>
      </c>
      <c r="AA197" s="37"/>
      <c r="AB197" s="25">
        <v>0</v>
      </c>
      <c r="AC197" s="8"/>
      <c r="AE197" s="9">
        <v>7616968</v>
      </c>
      <c r="AG197" s="9">
        <v>0</v>
      </c>
      <c r="AI197" s="9">
        <v>0</v>
      </c>
      <c r="AK197" s="9">
        <v>5513771</v>
      </c>
      <c r="AM197" s="9">
        <v>0</v>
      </c>
      <c r="AO197" s="9">
        <v>0</v>
      </c>
      <c r="AQ197" s="9">
        <v>0</v>
      </c>
      <c r="AT197" s="38">
        <v>3.7505999999999999</v>
      </c>
      <c r="BH197" s="2" t="str">
        <f t="shared" si="3"/>
        <v>No</v>
      </c>
    </row>
    <row r="198" spans="1:60">
      <c r="A198" s="14" t="s">
        <v>692</v>
      </c>
      <c r="B198" s="14" t="s">
        <v>693</v>
      </c>
      <c r="C198" s="19" t="s">
        <v>71</v>
      </c>
      <c r="D198" s="232">
        <v>5015</v>
      </c>
      <c r="E198" s="233">
        <v>50015</v>
      </c>
      <c r="F198" s="19" t="s">
        <v>153</v>
      </c>
      <c r="G198" s="160" t="s">
        <v>144</v>
      </c>
      <c r="H198" s="36">
        <v>1780673</v>
      </c>
      <c r="I198" s="25">
        <v>472</v>
      </c>
      <c r="J198" s="19" t="s">
        <v>27</v>
      </c>
      <c r="K198" s="15" t="s">
        <v>14</v>
      </c>
      <c r="L198" s="15">
        <v>20</v>
      </c>
      <c r="M198" s="16"/>
      <c r="N198" s="37">
        <v>0</v>
      </c>
      <c r="O198" s="37"/>
      <c r="P198" s="37">
        <v>0</v>
      </c>
      <c r="Q198" s="37"/>
      <c r="R198" s="37">
        <v>0</v>
      </c>
      <c r="S198" s="37"/>
      <c r="T198" s="37">
        <v>0</v>
      </c>
      <c r="U198" s="37"/>
      <c r="V198" s="37">
        <v>0</v>
      </c>
      <c r="W198" s="37"/>
      <c r="X198" s="37">
        <v>0</v>
      </c>
      <c r="Y198" s="37"/>
      <c r="Z198" s="37">
        <v>19061544</v>
      </c>
      <c r="AA198" s="37"/>
      <c r="AB198" s="25">
        <v>0</v>
      </c>
      <c r="AC198" s="8"/>
      <c r="AE198" s="9">
        <v>0</v>
      </c>
      <c r="AG198" s="9">
        <v>0</v>
      </c>
      <c r="AI198" s="9">
        <v>0</v>
      </c>
      <c r="AK198" s="9">
        <v>0</v>
      </c>
      <c r="AM198" s="9">
        <v>0</v>
      </c>
      <c r="AO198" s="9">
        <v>1885914</v>
      </c>
      <c r="AQ198" s="9">
        <v>0</v>
      </c>
      <c r="BD198" s="38">
        <v>9.8900000000000002E-2</v>
      </c>
      <c r="BH198" s="2" t="str">
        <f t="shared" si="3"/>
        <v>No</v>
      </c>
    </row>
    <row r="199" spans="1:60">
      <c r="A199" s="14" t="s">
        <v>692</v>
      </c>
      <c r="B199" s="14" t="s">
        <v>693</v>
      </c>
      <c r="C199" s="19" t="s">
        <v>71</v>
      </c>
      <c r="D199" s="232">
        <v>5015</v>
      </c>
      <c r="E199" s="233">
        <v>50015</v>
      </c>
      <c r="F199" s="19" t="s">
        <v>153</v>
      </c>
      <c r="G199" s="160" t="s">
        <v>144</v>
      </c>
      <c r="H199" s="36">
        <v>1780673</v>
      </c>
      <c r="I199" s="25">
        <v>472</v>
      </c>
      <c r="J199" s="19" t="s">
        <v>28</v>
      </c>
      <c r="K199" s="15" t="s">
        <v>14</v>
      </c>
      <c r="L199" s="15">
        <v>13</v>
      </c>
      <c r="M199" s="16"/>
      <c r="N199" s="37">
        <v>239568</v>
      </c>
      <c r="O199" s="37"/>
      <c r="P199" s="37">
        <v>0</v>
      </c>
      <c r="Q199" s="37"/>
      <c r="R199" s="37">
        <v>0</v>
      </c>
      <c r="S199" s="37"/>
      <c r="T199" s="37">
        <v>0</v>
      </c>
      <c r="U199" s="37"/>
      <c r="V199" s="37">
        <v>0</v>
      </c>
      <c r="W199" s="37"/>
      <c r="X199" s="37">
        <v>0</v>
      </c>
      <c r="Y199" s="37"/>
      <c r="Z199" s="37">
        <v>0</v>
      </c>
      <c r="AA199" s="37"/>
      <c r="AB199" s="25">
        <v>0</v>
      </c>
      <c r="AC199" s="8"/>
      <c r="AE199" s="9">
        <v>550559</v>
      </c>
      <c r="AG199" s="9">
        <v>0</v>
      </c>
      <c r="AI199" s="9">
        <v>0</v>
      </c>
      <c r="AK199" s="9">
        <v>0</v>
      </c>
      <c r="AM199" s="9">
        <v>0</v>
      </c>
      <c r="AO199" s="9">
        <v>0</v>
      </c>
      <c r="AQ199" s="9">
        <v>0</v>
      </c>
      <c r="AT199" s="38">
        <v>2.2980999999999998</v>
      </c>
      <c r="BH199" s="2" t="str">
        <f t="shared" si="3"/>
        <v>No</v>
      </c>
    </row>
    <row r="200" spans="1:60">
      <c r="A200" s="14" t="s">
        <v>692</v>
      </c>
      <c r="B200" s="14" t="s">
        <v>693</v>
      </c>
      <c r="C200" s="19" t="s">
        <v>71</v>
      </c>
      <c r="D200" s="232">
        <v>5015</v>
      </c>
      <c r="E200" s="233">
        <v>50015</v>
      </c>
      <c r="F200" s="19" t="s">
        <v>153</v>
      </c>
      <c r="G200" s="160" t="s">
        <v>144</v>
      </c>
      <c r="H200" s="36">
        <v>1780673</v>
      </c>
      <c r="I200" s="25">
        <v>472</v>
      </c>
      <c r="J200" s="19" t="s">
        <v>22</v>
      </c>
      <c r="K200" s="15" t="s">
        <v>14</v>
      </c>
      <c r="L200" s="15">
        <v>13</v>
      </c>
      <c r="M200" s="16"/>
      <c r="N200" s="37">
        <v>0</v>
      </c>
      <c r="O200" s="37"/>
      <c r="P200" s="37">
        <v>0</v>
      </c>
      <c r="Q200" s="37"/>
      <c r="R200" s="37">
        <v>0</v>
      </c>
      <c r="S200" s="37"/>
      <c r="T200" s="37">
        <v>0</v>
      </c>
      <c r="U200" s="37"/>
      <c r="V200" s="37">
        <v>0</v>
      </c>
      <c r="W200" s="37"/>
      <c r="X200" s="37">
        <v>0</v>
      </c>
      <c r="Y200" s="37"/>
      <c r="Z200" s="37">
        <v>14106087</v>
      </c>
      <c r="AA200" s="37"/>
      <c r="AB200" s="25">
        <v>0</v>
      </c>
      <c r="AC200" s="8"/>
      <c r="AE200" s="9">
        <v>0</v>
      </c>
      <c r="AG200" s="9">
        <v>0</v>
      </c>
      <c r="AI200" s="9">
        <v>0</v>
      </c>
      <c r="AK200" s="9">
        <v>0</v>
      </c>
      <c r="AM200" s="9">
        <v>0</v>
      </c>
      <c r="AO200" s="9">
        <v>710715</v>
      </c>
      <c r="AQ200" s="9">
        <v>0</v>
      </c>
      <c r="BD200" s="38">
        <v>5.04E-2</v>
      </c>
      <c r="BH200" s="2" t="str">
        <f t="shared" si="3"/>
        <v>No</v>
      </c>
    </row>
    <row r="201" spans="1:60">
      <c r="A201" s="14" t="s">
        <v>271</v>
      </c>
      <c r="B201" s="14" t="s">
        <v>272</v>
      </c>
      <c r="C201" s="19" t="s">
        <v>86</v>
      </c>
      <c r="D201" s="232">
        <v>18</v>
      </c>
      <c r="E201" s="233">
        <v>18</v>
      </c>
      <c r="F201" s="19" t="s">
        <v>153</v>
      </c>
      <c r="G201" s="160" t="s">
        <v>144</v>
      </c>
      <c r="H201" s="36">
        <v>210975</v>
      </c>
      <c r="I201" s="25">
        <v>429</v>
      </c>
      <c r="J201" s="19" t="s">
        <v>15</v>
      </c>
      <c r="K201" s="15" t="s">
        <v>14</v>
      </c>
      <c r="L201" s="15">
        <v>77</v>
      </c>
      <c r="M201" s="16"/>
      <c r="N201" s="37">
        <v>20765</v>
      </c>
      <c r="O201" s="37"/>
      <c r="P201" s="37">
        <v>317242</v>
      </c>
      <c r="Q201" s="37"/>
      <c r="R201" s="37">
        <v>0</v>
      </c>
      <c r="S201" s="37"/>
      <c r="T201" s="37">
        <v>0</v>
      </c>
      <c r="U201" s="37"/>
      <c r="V201" s="37">
        <v>0</v>
      </c>
      <c r="W201" s="37"/>
      <c r="X201" s="37">
        <v>0</v>
      </c>
      <c r="Y201" s="37"/>
      <c r="Z201" s="37">
        <v>0</v>
      </c>
      <c r="AA201" s="37"/>
      <c r="AB201" s="25">
        <v>0</v>
      </c>
      <c r="AC201" s="8"/>
      <c r="AE201" s="9">
        <v>0</v>
      </c>
      <c r="AG201" s="9">
        <v>1800585</v>
      </c>
      <c r="AI201" s="9">
        <v>0</v>
      </c>
      <c r="AK201" s="9">
        <v>0</v>
      </c>
      <c r="AM201" s="9">
        <v>0</v>
      </c>
      <c r="AO201" s="9">
        <v>0</v>
      </c>
      <c r="AQ201" s="9">
        <v>0</v>
      </c>
      <c r="AT201" s="38">
        <v>0</v>
      </c>
      <c r="AV201" s="38">
        <v>5.6757</v>
      </c>
      <c r="BH201" s="2" t="str">
        <f t="shared" si="3"/>
        <v>No</v>
      </c>
    </row>
    <row r="202" spans="1:60">
      <c r="A202" s="14" t="s">
        <v>271</v>
      </c>
      <c r="B202" s="14" t="s">
        <v>272</v>
      </c>
      <c r="C202" s="19" t="s">
        <v>86</v>
      </c>
      <c r="D202" s="232">
        <v>18</v>
      </c>
      <c r="E202" s="233">
        <v>18</v>
      </c>
      <c r="F202" s="19" t="s">
        <v>153</v>
      </c>
      <c r="G202" s="160" t="s">
        <v>144</v>
      </c>
      <c r="H202" s="36">
        <v>210975</v>
      </c>
      <c r="I202" s="25">
        <v>429</v>
      </c>
      <c r="J202" s="19" t="s">
        <v>17</v>
      </c>
      <c r="K202" s="15" t="s">
        <v>14</v>
      </c>
      <c r="L202" s="15">
        <v>45</v>
      </c>
      <c r="M202" s="16"/>
      <c r="N202" s="37">
        <v>519891</v>
      </c>
      <c r="O202" s="37"/>
      <c r="P202" s="37">
        <v>0</v>
      </c>
      <c r="Q202" s="37"/>
      <c r="R202" s="37">
        <v>0</v>
      </c>
      <c r="S202" s="37"/>
      <c r="T202" s="37">
        <v>0</v>
      </c>
      <c r="U202" s="37"/>
      <c r="V202" s="37">
        <v>0</v>
      </c>
      <c r="W202" s="37"/>
      <c r="X202" s="37">
        <v>0</v>
      </c>
      <c r="Y202" s="37"/>
      <c r="Z202" s="37">
        <v>0</v>
      </c>
      <c r="AA202" s="37"/>
      <c r="AB202" s="25">
        <v>10503</v>
      </c>
      <c r="AC202" s="8"/>
      <c r="AE202" s="9">
        <v>2731605</v>
      </c>
      <c r="AG202" s="9">
        <v>0</v>
      </c>
      <c r="AI202" s="9">
        <v>0</v>
      </c>
      <c r="AK202" s="9">
        <v>0</v>
      </c>
      <c r="AM202" s="9">
        <v>0</v>
      </c>
      <c r="AO202" s="9">
        <v>0</v>
      </c>
      <c r="AQ202" s="9">
        <v>3389</v>
      </c>
      <c r="AT202" s="38">
        <v>5.2542</v>
      </c>
      <c r="BF202" s="38">
        <v>0.32269999999999999</v>
      </c>
      <c r="BH202" s="2" t="str">
        <f t="shared" si="3"/>
        <v>No</v>
      </c>
    </row>
    <row r="203" spans="1:60">
      <c r="A203" s="14" t="s">
        <v>271</v>
      </c>
      <c r="B203" s="14" t="s">
        <v>272</v>
      </c>
      <c r="C203" s="19" t="s">
        <v>86</v>
      </c>
      <c r="D203" s="232">
        <v>18</v>
      </c>
      <c r="E203" s="233">
        <v>18</v>
      </c>
      <c r="F203" s="19" t="s">
        <v>153</v>
      </c>
      <c r="G203" s="160" t="s">
        <v>144</v>
      </c>
      <c r="H203" s="36">
        <v>210975</v>
      </c>
      <c r="I203" s="25">
        <v>429</v>
      </c>
      <c r="J203" s="19" t="s">
        <v>15</v>
      </c>
      <c r="K203" s="15" t="s">
        <v>16</v>
      </c>
      <c r="L203" s="15">
        <v>32</v>
      </c>
      <c r="M203" s="16"/>
      <c r="N203" s="37">
        <v>0</v>
      </c>
      <c r="O203" s="37"/>
      <c r="P203" s="37">
        <v>33354</v>
      </c>
      <c r="Q203" s="37"/>
      <c r="R203" s="37">
        <v>0</v>
      </c>
      <c r="S203" s="37"/>
      <c r="T203" s="37">
        <v>0</v>
      </c>
      <c r="U203" s="37"/>
      <c r="V203" s="37">
        <v>0</v>
      </c>
      <c r="W203" s="37"/>
      <c r="X203" s="37">
        <v>0</v>
      </c>
      <c r="Y203" s="37"/>
      <c r="Z203" s="37">
        <v>0</v>
      </c>
      <c r="AA203" s="37"/>
      <c r="AB203" s="25">
        <v>0</v>
      </c>
      <c r="AC203" s="8"/>
      <c r="AE203" s="9">
        <v>0</v>
      </c>
      <c r="AG203" s="9">
        <v>290133</v>
      </c>
      <c r="AI203" s="9">
        <v>0</v>
      </c>
      <c r="AK203" s="9">
        <v>0</v>
      </c>
      <c r="AM203" s="9">
        <v>0</v>
      </c>
      <c r="AO203" s="9">
        <v>0</v>
      </c>
      <c r="AQ203" s="9">
        <v>0</v>
      </c>
      <c r="AV203" s="38">
        <v>8.6986000000000008</v>
      </c>
      <c r="BH203" s="2" t="str">
        <f t="shared" si="3"/>
        <v>No</v>
      </c>
    </row>
    <row r="204" spans="1:60">
      <c r="A204" s="14" t="s">
        <v>271</v>
      </c>
      <c r="B204" s="14" t="s">
        <v>272</v>
      </c>
      <c r="C204" s="19" t="s">
        <v>86</v>
      </c>
      <c r="D204" s="232">
        <v>18</v>
      </c>
      <c r="E204" s="233">
        <v>18</v>
      </c>
      <c r="F204" s="19" t="s">
        <v>153</v>
      </c>
      <c r="G204" s="160" t="s">
        <v>144</v>
      </c>
      <c r="H204" s="36">
        <v>210975</v>
      </c>
      <c r="I204" s="25">
        <v>429</v>
      </c>
      <c r="J204" s="19" t="s">
        <v>18</v>
      </c>
      <c r="K204" s="15" t="s">
        <v>14</v>
      </c>
      <c r="L204" s="15">
        <v>254</v>
      </c>
      <c r="M204" s="16"/>
      <c r="N204" s="37">
        <v>0</v>
      </c>
      <c r="O204" s="37"/>
      <c r="P204" s="37">
        <v>237895</v>
      </c>
      <c r="Q204" s="37"/>
      <c r="R204" s="37">
        <v>0</v>
      </c>
      <c r="S204" s="37"/>
      <c r="T204" s="37">
        <v>0</v>
      </c>
      <c r="U204" s="37"/>
      <c r="V204" s="37">
        <v>0</v>
      </c>
      <c r="W204" s="37"/>
      <c r="X204" s="37">
        <v>0</v>
      </c>
      <c r="Y204" s="37"/>
      <c r="Z204" s="37">
        <v>0</v>
      </c>
      <c r="AA204" s="37"/>
      <c r="AB204" s="25">
        <v>0</v>
      </c>
      <c r="AC204" s="8"/>
      <c r="AE204" s="9">
        <v>0</v>
      </c>
      <c r="AG204" s="9">
        <v>2944042</v>
      </c>
      <c r="AI204" s="9">
        <v>0</v>
      </c>
      <c r="AK204" s="9">
        <v>0</v>
      </c>
      <c r="AM204" s="9">
        <v>0</v>
      </c>
      <c r="AO204" s="9">
        <v>0</v>
      </c>
      <c r="AQ204" s="9">
        <v>0</v>
      </c>
      <c r="AV204" s="38">
        <v>12.375400000000001</v>
      </c>
      <c r="BH204" s="2" t="str">
        <f t="shared" si="3"/>
        <v>No</v>
      </c>
    </row>
    <row r="205" spans="1:60">
      <c r="A205" s="14" t="s">
        <v>1065</v>
      </c>
      <c r="B205" s="14" t="s">
        <v>602</v>
      </c>
      <c r="C205" s="19" t="s">
        <v>38</v>
      </c>
      <c r="D205" s="232">
        <v>4037</v>
      </c>
      <c r="E205" s="233">
        <v>40037</v>
      </c>
      <c r="F205" s="19" t="s">
        <v>147</v>
      </c>
      <c r="G205" s="160" t="s">
        <v>144</v>
      </c>
      <c r="H205" s="36">
        <v>5502379</v>
      </c>
      <c r="I205" s="25">
        <v>414</v>
      </c>
      <c r="J205" s="19" t="s">
        <v>15</v>
      </c>
      <c r="K205" s="15" t="s">
        <v>16</v>
      </c>
      <c r="L205" s="15">
        <v>284</v>
      </c>
      <c r="M205" s="16"/>
      <c r="N205" s="37">
        <v>6601</v>
      </c>
      <c r="O205" s="37"/>
      <c r="P205" s="37">
        <v>1190399</v>
      </c>
      <c r="Q205" s="37"/>
      <c r="R205" s="37">
        <v>0</v>
      </c>
      <c r="S205" s="37"/>
      <c r="T205" s="37">
        <v>0</v>
      </c>
      <c r="U205" s="37"/>
      <c r="V205" s="37">
        <v>0</v>
      </c>
      <c r="W205" s="37"/>
      <c r="X205" s="37">
        <v>476836</v>
      </c>
      <c r="Y205" s="37"/>
      <c r="Z205" s="37">
        <v>0</v>
      </c>
      <c r="AA205" s="37"/>
      <c r="AB205" s="25">
        <v>0</v>
      </c>
      <c r="AC205" s="8"/>
      <c r="AE205" s="9">
        <v>0</v>
      </c>
      <c r="AG205" s="9">
        <v>11337949</v>
      </c>
      <c r="AI205" s="9">
        <v>0</v>
      </c>
      <c r="AK205" s="9">
        <v>0</v>
      </c>
      <c r="AM205" s="9">
        <v>2353371</v>
      </c>
      <c r="AO205" s="9">
        <v>0</v>
      </c>
      <c r="AQ205" s="9">
        <v>0</v>
      </c>
      <c r="AT205" s="38">
        <v>0</v>
      </c>
      <c r="AV205" s="38">
        <v>9.5244999999999997</v>
      </c>
      <c r="AZ205" s="38">
        <v>0</v>
      </c>
      <c r="BH205" s="2" t="str">
        <f t="shared" si="3"/>
        <v>No</v>
      </c>
    </row>
    <row r="206" spans="1:60">
      <c r="A206" s="14" t="s">
        <v>1065</v>
      </c>
      <c r="B206" s="14" t="s">
        <v>602</v>
      </c>
      <c r="C206" s="19" t="s">
        <v>38</v>
      </c>
      <c r="D206" s="232">
        <v>4037</v>
      </c>
      <c r="E206" s="233">
        <v>40037</v>
      </c>
      <c r="F206" s="19" t="s">
        <v>147</v>
      </c>
      <c r="G206" s="160" t="s">
        <v>144</v>
      </c>
      <c r="H206" s="36">
        <v>5502379</v>
      </c>
      <c r="I206" s="25">
        <v>414</v>
      </c>
      <c r="J206" s="19" t="s">
        <v>17</v>
      </c>
      <c r="K206" s="15" t="s">
        <v>14</v>
      </c>
      <c r="L206" s="15">
        <v>130</v>
      </c>
      <c r="M206" s="16"/>
      <c r="N206" s="37">
        <v>1829885</v>
      </c>
      <c r="O206" s="37"/>
      <c r="P206" s="37">
        <v>0</v>
      </c>
      <c r="Q206" s="37"/>
      <c r="R206" s="37">
        <v>0</v>
      </c>
      <c r="S206" s="37"/>
      <c r="T206" s="37">
        <v>0</v>
      </c>
      <c r="U206" s="37"/>
      <c r="V206" s="37">
        <v>0</v>
      </c>
      <c r="W206" s="37"/>
      <c r="X206" s="37">
        <v>0</v>
      </c>
      <c r="Y206" s="37"/>
      <c r="Z206" s="37">
        <v>0</v>
      </c>
      <c r="AA206" s="37"/>
      <c r="AB206" s="25">
        <v>0</v>
      </c>
      <c r="AC206" s="8"/>
      <c r="AE206" s="9">
        <v>7970249</v>
      </c>
      <c r="AG206" s="9">
        <v>0</v>
      </c>
      <c r="AI206" s="9">
        <v>0</v>
      </c>
      <c r="AK206" s="9">
        <v>0</v>
      </c>
      <c r="AM206" s="9">
        <v>0</v>
      </c>
      <c r="AO206" s="9">
        <v>0</v>
      </c>
      <c r="AQ206" s="9">
        <v>0</v>
      </c>
      <c r="AT206" s="38">
        <v>4.3555999999999999</v>
      </c>
      <c r="BH206" s="2" t="str">
        <f t="shared" si="3"/>
        <v>No</v>
      </c>
    </row>
    <row r="207" spans="1:60">
      <c r="A207" s="14" t="s">
        <v>1066</v>
      </c>
      <c r="B207" s="14" t="s">
        <v>304</v>
      </c>
      <c r="C207" s="19" t="s">
        <v>52</v>
      </c>
      <c r="D207" s="232">
        <v>5193</v>
      </c>
      <c r="E207" s="233">
        <v>50193</v>
      </c>
      <c r="F207" s="19" t="s">
        <v>170</v>
      </c>
      <c r="G207" s="160" t="s">
        <v>144</v>
      </c>
      <c r="H207" s="36">
        <v>3734090</v>
      </c>
      <c r="I207" s="25">
        <v>407</v>
      </c>
      <c r="J207" s="19" t="s">
        <v>18</v>
      </c>
      <c r="K207" s="15" t="s">
        <v>14</v>
      </c>
      <c r="L207" s="15">
        <v>407</v>
      </c>
      <c r="M207" s="16"/>
      <c r="N207" s="37">
        <v>0</v>
      </c>
      <c r="O207" s="37"/>
      <c r="P207" s="37">
        <v>390769</v>
      </c>
      <c r="Q207" s="37"/>
      <c r="R207" s="37">
        <v>0</v>
      </c>
      <c r="S207" s="37"/>
      <c r="T207" s="37">
        <v>0</v>
      </c>
      <c r="U207" s="37"/>
      <c r="V207" s="37">
        <v>0</v>
      </c>
      <c r="W207" s="37"/>
      <c r="X207" s="37">
        <v>0</v>
      </c>
      <c r="Y207" s="37"/>
      <c r="Z207" s="37">
        <v>0</v>
      </c>
      <c r="AA207" s="37"/>
      <c r="AB207" s="25">
        <v>0</v>
      </c>
      <c r="AC207" s="8"/>
      <c r="AE207" s="9">
        <v>0</v>
      </c>
      <c r="AG207" s="9">
        <v>7874259</v>
      </c>
      <c r="AI207" s="9">
        <v>0</v>
      </c>
      <c r="AK207" s="9">
        <v>0</v>
      </c>
      <c r="AM207" s="9">
        <v>0</v>
      </c>
      <c r="AO207" s="9">
        <v>0</v>
      </c>
      <c r="AQ207" s="9">
        <v>0</v>
      </c>
      <c r="AV207" s="38">
        <v>20.150700000000001</v>
      </c>
      <c r="BH207" s="2" t="str">
        <f t="shared" si="3"/>
        <v>No</v>
      </c>
    </row>
    <row r="208" spans="1:60">
      <c r="A208" s="14" t="s">
        <v>1067</v>
      </c>
      <c r="B208" s="14" t="s">
        <v>564</v>
      </c>
      <c r="C208" s="19" t="s">
        <v>90</v>
      </c>
      <c r="D208" s="232">
        <v>5008</v>
      </c>
      <c r="E208" s="233">
        <v>50008</v>
      </c>
      <c r="F208" s="19" t="s">
        <v>147</v>
      </c>
      <c r="G208" s="160" t="s">
        <v>144</v>
      </c>
      <c r="H208" s="36">
        <v>1376476</v>
      </c>
      <c r="I208" s="25">
        <v>405</v>
      </c>
      <c r="J208" s="19" t="s">
        <v>15</v>
      </c>
      <c r="K208" s="15" t="s">
        <v>16</v>
      </c>
      <c r="L208" s="15">
        <v>84</v>
      </c>
      <c r="M208" s="16"/>
      <c r="N208" s="37">
        <v>89333</v>
      </c>
      <c r="O208" s="37"/>
      <c r="P208" s="37">
        <v>352898</v>
      </c>
      <c r="Q208" s="37"/>
      <c r="R208" s="37">
        <v>0</v>
      </c>
      <c r="S208" s="37"/>
      <c r="T208" s="37">
        <v>0</v>
      </c>
      <c r="U208" s="37"/>
      <c r="V208" s="37">
        <v>0</v>
      </c>
      <c r="W208" s="37"/>
      <c r="X208" s="37">
        <v>0</v>
      </c>
      <c r="Y208" s="37"/>
      <c r="Z208" s="37">
        <v>0</v>
      </c>
      <c r="AA208" s="37"/>
      <c r="AB208" s="25">
        <v>0</v>
      </c>
      <c r="AC208" s="8"/>
      <c r="AE208" s="9">
        <v>0</v>
      </c>
      <c r="AG208" s="9">
        <v>0</v>
      </c>
      <c r="AI208" s="9">
        <v>0</v>
      </c>
      <c r="AK208" s="9">
        <v>0</v>
      </c>
      <c r="AM208" s="9">
        <v>0</v>
      </c>
      <c r="AO208" s="9">
        <v>0</v>
      </c>
      <c r="AQ208" s="9">
        <v>0</v>
      </c>
      <c r="AT208" s="38">
        <v>0</v>
      </c>
      <c r="AV208" s="38">
        <v>0</v>
      </c>
      <c r="BH208" s="2" t="str">
        <f t="shared" si="3"/>
        <v>No</v>
      </c>
    </row>
    <row r="209" spans="1:60">
      <c r="A209" s="14" t="s">
        <v>1067</v>
      </c>
      <c r="B209" s="14" t="s">
        <v>564</v>
      </c>
      <c r="C209" s="19" t="s">
        <v>90</v>
      </c>
      <c r="D209" s="232">
        <v>5008</v>
      </c>
      <c r="E209" s="233">
        <v>50008</v>
      </c>
      <c r="F209" s="19" t="s">
        <v>147</v>
      </c>
      <c r="G209" s="160" t="s">
        <v>144</v>
      </c>
      <c r="H209" s="36">
        <v>1376476</v>
      </c>
      <c r="I209" s="25">
        <v>405</v>
      </c>
      <c r="J209" s="19" t="s">
        <v>17</v>
      </c>
      <c r="K209" s="15" t="s">
        <v>16</v>
      </c>
      <c r="L209" s="15">
        <v>321</v>
      </c>
      <c r="M209" s="16"/>
      <c r="N209" s="37">
        <v>3667764</v>
      </c>
      <c r="O209" s="37"/>
      <c r="P209" s="37">
        <v>0</v>
      </c>
      <c r="Q209" s="37"/>
      <c r="R209" s="37">
        <v>0</v>
      </c>
      <c r="S209" s="37"/>
      <c r="T209" s="37">
        <v>0</v>
      </c>
      <c r="U209" s="37"/>
      <c r="V209" s="37">
        <v>0</v>
      </c>
      <c r="W209" s="37"/>
      <c r="X209" s="37">
        <v>0</v>
      </c>
      <c r="Y209" s="37"/>
      <c r="Z209" s="37">
        <v>0</v>
      </c>
      <c r="AA209" s="37"/>
      <c r="AB209" s="25">
        <v>0</v>
      </c>
      <c r="AC209" s="8"/>
      <c r="AE209" s="9">
        <v>18393513</v>
      </c>
      <c r="AG209" s="9">
        <v>0</v>
      </c>
      <c r="AI209" s="9">
        <v>0</v>
      </c>
      <c r="AK209" s="9">
        <v>0</v>
      </c>
      <c r="AM209" s="9">
        <v>0</v>
      </c>
      <c r="AO209" s="9">
        <v>0</v>
      </c>
      <c r="AQ209" s="9">
        <v>0</v>
      </c>
      <c r="AT209" s="38">
        <v>5.0148999999999999</v>
      </c>
      <c r="BH209" s="2" t="str">
        <f t="shared" si="3"/>
        <v>No</v>
      </c>
    </row>
    <row r="210" spans="1:60">
      <c r="A210" s="14" t="s">
        <v>1068</v>
      </c>
      <c r="B210" s="14" t="s">
        <v>339</v>
      </c>
      <c r="C210" s="19" t="s">
        <v>59</v>
      </c>
      <c r="D210" s="232">
        <v>4008</v>
      </c>
      <c r="E210" s="233">
        <v>40008</v>
      </c>
      <c r="F210" s="19" t="s">
        <v>147</v>
      </c>
      <c r="G210" s="160" t="s">
        <v>144</v>
      </c>
      <c r="H210" s="36">
        <v>1249442</v>
      </c>
      <c r="I210" s="25">
        <v>404</v>
      </c>
      <c r="J210" s="19" t="s">
        <v>25</v>
      </c>
      <c r="K210" s="15" t="s">
        <v>14</v>
      </c>
      <c r="L210" s="15">
        <v>71</v>
      </c>
      <c r="M210" s="16"/>
      <c r="N210" s="37">
        <v>389294</v>
      </c>
      <c r="O210" s="37"/>
      <c r="P210" s="37">
        <v>0</v>
      </c>
      <c r="Q210" s="37"/>
      <c r="R210" s="37">
        <v>0</v>
      </c>
      <c r="S210" s="37"/>
      <c r="T210" s="37">
        <v>0</v>
      </c>
      <c r="U210" s="37"/>
      <c r="V210" s="37">
        <v>0</v>
      </c>
      <c r="W210" s="37"/>
      <c r="X210" s="37">
        <v>0</v>
      </c>
      <c r="Y210" s="37"/>
      <c r="Z210" s="37">
        <v>0</v>
      </c>
      <c r="AA210" s="37"/>
      <c r="AB210" s="25">
        <v>0</v>
      </c>
      <c r="AC210" s="8"/>
      <c r="AE210" s="9">
        <v>12861482</v>
      </c>
      <c r="AG210" s="9">
        <v>0</v>
      </c>
      <c r="AI210" s="9">
        <v>0</v>
      </c>
      <c r="AK210" s="9">
        <v>0</v>
      </c>
      <c r="AM210" s="9">
        <v>0</v>
      </c>
      <c r="AO210" s="9">
        <v>0</v>
      </c>
      <c r="AQ210" s="9">
        <v>0</v>
      </c>
      <c r="AT210" s="38">
        <v>33.037999999999997</v>
      </c>
      <c r="BH210" s="2" t="str">
        <f t="shared" si="3"/>
        <v>No</v>
      </c>
    </row>
    <row r="211" spans="1:60">
      <c r="A211" s="14" t="s">
        <v>1068</v>
      </c>
      <c r="B211" s="14" t="s">
        <v>339</v>
      </c>
      <c r="C211" s="19" t="s">
        <v>59</v>
      </c>
      <c r="D211" s="232">
        <v>4008</v>
      </c>
      <c r="E211" s="233">
        <v>40008</v>
      </c>
      <c r="F211" s="19" t="s">
        <v>147</v>
      </c>
      <c r="G211" s="160" t="s">
        <v>144</v>
      </c>
      <c r="H211" s="36">
        <v>1249442</v>
      </c>
      <c r="I211" s="25">
        <v>404</v>
      </c>
      <c r="J211" s="19" t="s">
        <v>15</v>
      </c>
      <c r="K211" s="15" t="s">
        <v>14</v>
      </c>
      <c r="L211" s="15">
        <v>69</v>
      </c>
      <c r="M211" s="16"/>
      <c r="N211" s="37">
        <v>246076</v>
      </c>
      <c r="O211" s="37"/>
      <c r="P211" s="37">
        <v>0</v>
      </c>
      <c r="Q211" s="37"/>
      <c r="R211" s="37">
        <v>0</v>
      </c>
      <c r="S211" s="37"/>
      <c r="T211" s="37">
        <v>0</v>
      </c>
      <c r="U211" s="37"/>
      <c r="V211" s="37">
        <v>0</v>
      </c>
      <c r="W211" s="37"/>
      <c r="X211" s="37">
        <v>0</v>
      </c>
      <c r="Y211" s="37"/>
      <c r="Z211" s="37">
        <v>0</v>
      </c>
      <c r="AA211" s="37"/>
      <c r="AB211" s="25">
        <v>0</v>
      </c>
      <c r="AC211" s="8"/>
      <c r="AE211" s="9">
        <v>2433055</v>
      </c>
      <c r="AG211" s="9">
        <v>0</v>
      </c>
      <c r="AI211" s="9">
        <v>0</v>
      </c>
      <c r="AK211" s="9">
        <v>0</v>
      </c>
      <c r="AM211" s="9">
        <v>0</v>
      </c>
      <c r="AO211" s="9">
        <v>0</v>
      </c>
      <c r="AQ211" s="9">
        <v>0</v>
      </c>
      <c r="AT211" s="38">
        <v>9.8873999999999995</v>
      </c>
      <c r="BH211" s="2" t="str">
        <f t="shared" si="3"/>
        <v>No</v>
      </c>
    </row>
    <row r="212" spans="1:60">
      <c r="A212" s="14" t="s">
        <v>1068</v>
      </c>
      <c r="B212" s="14" t="s">
        <v>339</v>
      </c>
      <c r="C212" s="19" t="s">
        <v>59</v>
      </c>
      <c r="D212" s="232">
        <v>4008</v>
      </c>
      <c r="E212" s="233">
        <v>40008</v>
      </c>
      <c r="F212" s="19" t="s">
        <v>147</v>
      </c>
      <c r="G212" s="160" t="s">
        <v>144</v>
      </c>
      <c r="H212" s="36">
        <v>1249442</v>
      </c>
      <c r="I212" s="25">
        <v>404</v>
      </c>
      <c r="J212" s="19" t="s">
        <v>18</v>
      </c>
      <c r="K212" s="15" t="s">
        <v>14</v>
      </c>
      <c r="L212" s="15">
        <v>51</v>
      </c>
      <c r="M212" s="16"/>
      <c r="N212" s="37">
        <v>0</v>
      </c>
      <c r="O212" s="37"/>
      <c r="P212" s="37">
        <v>60902</v>
      </c>
      <c r="Q212" s="37"/>
      <c r="R212" s="37">
        <v>0</v>
      </c>
      <c r="S212" s="37"/>
      <c r="T212" s="37">
        <v>0</v>
      </c>
      <c r="U212" s="37"/>
      <c r="V212" s="37">
        <v>0</v>
      </c>
      <c r="W212" s="37"/>
      <c r="X212" s="37">
        <v>0</v>
      </c>
      <c r="Y212" s="37"/>
      <c r="Z212" s="37">
        <v>0</v>
      </c>
      <c r="AA212" s="37"/>
      <c r="AB212" s="25">
        <v>0</v>
      </c>
      <c r="AC212" s="8"/>
      <c r="AE212" s="9">
        <v>0</v>
      </c>
      <c r="AG212" s="9">
        <v>1055393</v>
      </c>
      <c r="AI212" s="9">
        <v>0</v>
      </c>
      <c r="AK212" s="9">
        <v>0</v>
      </c>
      <c r="AM212" s="9">
        <v>0</v>
      </c>
      <c r="AO212" s="9">
        <v>0</v>
      </c>
      <c r="AQ212" s="9">
        <v>0</v>
      </c>
      <c r="AV212" s="38">
        <v>17.3294</v>
      </c>
      <c r="BH212" s="2" t="str">
        <f t="shared" si="3"/>
        <v>No</v>
      </c>
    </row>
    <row r="213" spans="1:60">
      <c r="A213" s="14" t="s">
        <v>1068</v>
      </c>
      <c r="B213" s="14" t="s">
        <v>339</v>
      </c>
      <c r="C213" s="19" t="s">
        <v>59</v>
      </c>
      <c r="D213" s="232">
        <v>4008</v>
      </c>
      <c r="E213" s="233">
        <v>40008</v>
      </c>
      <c r="F213" s="19" t="s">
        <v>147</v>
      </c>
      <c r="G213" s="160" t="s">
        <v>144</v>
      </c>
      <c r="H213" s="36">
        <v>1249442</v>
      </c>
      <c r="I213" s="25">
        <v>404</v>
      </c>
      <c r="J213" s="19" t="s">
        <v>22</v>
      </c>
      <c r="K213" s="15" t="s">
        <v>14</v>
      </c>
      <c r="L213" s="15">
        <v>21</v>
      </c>
      <c r="M213" s="16"/>
      <c r="N213" s="37">
        <v>0</v>
      </c>
      <c r="O213" s="37"/>
      <c r="P213" s="37">
        <v>0</v>
      </c>
      <c r="Q213" s="37"/>
      <c r="R213" s="37">
        <v>0</v>
      </c>
      <c r="S213" s="37"/>
      <c r="T213" s="37">
        <v>0</v>
      </c>
      <c r="U213" s="37"/>
      <c r="V213" s="37">
        <v>0</v>
      </c>
      <c r="W213" s="37"/>
      <c r="X213" s="37">
        <v>0</v>
      </c>
      <c r="Y213" s="37"/>
      <c r="Z213" s="37">
        <v>11807831</v>
      </c>
      <c r="AA213" s="37"/>
      <c r="AB213" s="25">
        <v>0</v>
      </c>
      <c r="AC213" s="8"/>
      <c r="AE213" s="9">
        <v>0</v>
      </c>
      <c r="AG213" s="9">
        <v>0</v>
      </c>
      <c r="AI213" s="9">
        <v>0</v>
      </c>
      <c r="AK213" s="9">
        <v>0</v>
      </c>
      <c r="AM213" s="9">
        <v>0</v>
      </c>
      <c r="AO213" s="9">
        <v>1636343</v>
      </c>
      <c r="AQ213" s="9">
        <v>0</v>
      </c>
      <c r="BD213" s="38">
        <v>0.1386</v>
      </c>
      <c r="BH213" s="2" t="str">
        <f t="shared" si="3"/>
        <v>No</v>
      </c>
    </row>
    <row r="214" spans="1:60">
      <c r="A214" s="14" t="s">
        <v>1068</v>
      </c>
      <c r="B214" s="14" t="s">
        <v>339</v>
      </c>
      <c r="C214" s="19" t="s">
        <v>59</v>
      </c>
      <c r="D214" s="232">
        <v>4008</v>
      </c>
      <c r="E214" s="233">
        <v>40008</v>
      </c>
      <c r="F214" s="19" t="s">
        <v>147</v>
      </c>
      <c r="G214" s="160" t="s">
        <v>144</v>
      </c>
      <c r="H214" s="36">
        <v>1249442</v>
      </c>
      <c r="I214" s="25">
        <v>404</v>
      </c>
      <c r="J214" s="19" t="s">
        <v>20</v>
      </c>
      <c r="K214" s="15" t="s">
        <v>14</v>
      </c>
      <c r="L214" s="15">
        <v>2</v>
      </c>
      <c r="M214" s="16"/>
      <c r="N214" s="37">
        <v>0</v>
      </c>
      <c r="O214" s="37"/>
      <c r="P214" s="37">
        <v>0</v>
      </c>
      <c r="Q214" s="37"/>
      <c r="R214" s="37">
        <v>0</v>
      </c>
      <c r="S214" s="37"/>
      <c r="T214" s="37">
        <v>0</v>
      </c>
      <c r="U214" s="37"/>
      <c r="V214" s="37">
        <v>0</v>
      </c>
      <c r="W214" s="37"/>
      <c r="X214" s="37">
        <v>0</v>
      </c>
      <c r="Y214" s="37"/>
      <c r="Z214" s="37">
        <v>257500</v>
      </c>
      <c r="AA214" s="37"/>
      <c r="AB214" s="25">
        <v>0</v>
      </c>
      <c r="AC214" s="8"/>
      <c r="AE214" s="9">
        <v>0</v>
      </c>
      <c r="AG214" s="9">
        <v>0</v>
      </c>
      <c r="AI214" s="9">
        <v>0</v>
      </c>
      <c r="AK214" s="9">
        <v>0</v>
      </c>
      <c r="AM214" s="9">
        <v>0</v>
      </c>
      <c r="AO214" s="9">
        <v>51010</v>
      </c>
      <c r="AQ214" s="9">
        <v>0</v>
      </c>
      <c r="BD214" s="38">
        <v>0.1981</v>
      </c>
      <c r="BH214" s="2" t="str">
        <f t="shared" si="3"/>
        <v>No</v>
      </c>
    </row>
    <row r="215" spans="1:60">
      <c r="A215" s="14" t="s">
        <v>1068</v>
      </c>
      <c r="B215" s="14" t="s">
        <v>339</v>
      </c>
      <c r="C215" s="19" t="s">
        <v>59</v>
      </c>
      <c r="D215" s="232">
        <v>4008</v>
      </c>
      <c r="E215" s="233">
        <v>40008</v>
      </c>
      <c r="F215" s="19" t="s">
        <v>147</v>
      </c>
      <c r="G215" s="160" t="s">
        <v>144</v>
      </c>
      <c r="H215" s="36">
        <v>1249442</v>
      </c>
      <c r="I215" s="25">
        <v>404</v>
      </c>
      <c r="J215" s="19" t="s">
        <v>17</v>
      </c>
      <c r="K215" s="15" t="s">
        <v>14</v>
      </c>
      <c r="L215" s="15">
        <v>190</v>
      </c>
      <c r="M215" s="16"/>
      <c r="N215" s="37">
        <v>2387412</v>
      </c>
      <c r="O215" s="37"/>
      <c r="P215" s="37">
        <v>0</v>
      </c>
      <c r="Q215" s="37"/>
      <c r="R215" s="37">
        <v>0</v>
      </c>
      <c r="S215" s="37"/>
      <c r="T215" s="37">
        <v>0</v>
      </c>
      <c r="U215" s="37"/>
      <c r="V215" s="37">
        <v>0</v>
      </c>
      <c r="W215" s="37"/>
      <c r="X215" s="37">
        <v>0</v>
      </c>
      <c r="Y215" s="37"/>
      <c r="Z215" s="37">
        <v>0</v>
      </c>
      <c r="AA215" s="37"/>
      <c r="AB215" s="25">
        <v>0</v>
      </c>
      <c r="AC215" s="8"/>
      <c r="AE215" s="9">
        <v>12861482</v>
      </c>
      <c r="AG215" s="9">
        <v>0</v>
      </c>
      <c r="AI215" s="9">
        <v>0</v>
      </c>
      <c r="AK215" s="9">
        <v>0</v>
      </c>
      <c r="AM215" s="9">
        <v>0</v>
      </c>
      <c r="AO215" s="9">
        <v>0</v>
      </c>
      <c r="AQ215" s="9">
        <v>0</v>
      </c>
      <c r="AT215" s="38">
        <v>5.3872</v>
      </c>
      <c r="BH215" s="2" t="str">
        <f t="shared" si="3"/>
        <v>No</v>
      </c>
    </row>
    <row r="216" spans="1:60">
      <c r="A216" s="14" t="s">
        <v>643</v>
      </c>
      <c r="B216" s="14" t="s">
        <v>604</v>
      </c>
      <c r="C216" s="19" t="s">
        <v>23</v>
      </c>
      <c r="D216" s="232">
        <v>9009</v>
      </c>
      <c r="E216" s="233">
        <v>90009</v>
      </c>
      <c r="F216" s="19" t="s">
        <v>153</v>
      </c>
      <c r="G216" s="160" t="s">
        <v>144</v>
      </c>
      <c r="H216" s="36">
        <v>3281212</v>
      </c>
      <c r="I216" s="25">
        <v>399</v>
      </c>
      <c r="J216" s="19" t="s">
        <v>15</v>
      </c>
      <c r="K216" s="15" t="s">
        <v>16</v>
      </c>
      <c r="L216" s="15">
        <v>80</v>
      </c>
      <c r="M216" s="16"/>
      <c r="N216" s="37">
        <v>2371</v>
      </c>
      <c r="O216" s="37"/>
      <c r="P216" s="37">
        <v>242355</v>
      </c>
      <c r="Q216" s="37"/>
      <c r="R216" s="37">
        <v>0</v>
      </c>
      <c r="S216" s="37"/>
      <c r="T216" s="37">
        <v>0</v>
      </c>
      <c r="U216" s="37"/>
      <c r="V216" s="37">
        <v>0</v>
      </c>
      <c r="W216" s="37"/>
      <c r="X216" s="37">
        <v>0</v>
      </c>
      <c r="Y216" s="37"/>
      <c r="Z216" s="37">
        <v>0</v>
      </c>
      <c r="AA216" s="37"/>
      <c r="AB216" s="25">
        <v>0</v>
      </c>
      <c r="AC216" s="8"/>
      <c r="AE216" s="9">
        <v>26824</v>
      </c>
      <c r="AG216" s="9">
        <v>2159682</v>
      </c>
      <c r="AI216" s="9">
        <v>0</v>
      </c>
      <c r="AK216" s="9">
        <v>0</v>
      </c>
      <c r="AM216" s="9">
        <v>0</v>
      </c>
      <c r="AO216" s="9">
        <v>0</v>
      </c>
      <c r="AQ216" s="9">
        <v>0</v>
      </c>
      <c r="AT216" s="38">
        <v>11.3134</v>
      </c>
      <c r="AV216" s="38">
        <v>8.9111999999999991</v>
      </c>
      <c r="BH216" s="2" t="str">
        <f t="shared" si="3"/>
        <v>No</v>
      </c>
    </row>
    <row r="217" spans="1:60">
      <c r="A217" s="14" t="s">
        <v>643</v>
      </c>
      <c r="B217" s="14" t="s">
        <v>604</v>
      </c>
      <c r="C217" s="19" t="s">
        <v>23</v>
      </c>
      <c r="D217" s="232">
        <v>9009</v>
      </c>
      <c r="E217" s="233">
        <v>90009</v>
      </c>
      <c r="F217" s="19" t="s">
        <v>153</v>
      </c>
      <c r="G217" s="160" t="s">
        <v>144</v>
      </c>
      <c r="H217" s="36">
        <v>3281212</v>
      </c>
      <c r="I217" s="25">
        <v>399</v>
      </c>
      <c r="J217" s="19" t="s">
        <v>17</v>
      </c>
      <c r="K217" s="15" t="s">
        <v>16</v>
      </c>
      <c r="L217" s="15">
        <v>76</v>
      </c>
      <c r="M217" s="16"/>
      <c r="N217" s="37">
        <v>712582</v>
      </c>
      <c r="O217" s="37"/>
      <c r="P217" s="37">
        <v>43119</v>
      </c>
      <c r="Q217" s="37"/>
      <c r="R217" s="37">
        <v>0</v>
      </c>
      <c r="S217" s="37"/>
      <c r="T217" s="37">
        <v>4039</v>
      </c>
      <c r="U217" s="37"/>
      <c r="V217" s="37">
        <v>6391</v>
      </c>
      <c r="W217" s="37"/>
      <c r="X217" s="37">
        <v>0</v>
      </c>
      <c r="Y217" s="37"/>
      <c r="Z217" s="37">
        <v>0</v>
      </c>
      <c r="AA217" s="37"/>
      <c r="AB217" s="25">
        <v>0</v>
      </c>
      <c r="AC217" s="8"/>
      <c r="AE217" s="9">
        <v>3224965</v>
      </c>
      <c r="AG217" s="9">
        <v>61576</v>
      </c>
      <c r="AI217" s="9">
        <v>0</v>
      </c>
      <c r="AK217" s="9">
        <v>0</v>
      </c>
      <c r="AM217" s="9">
        <v>0</v>
      </c>
      <c r="AO217" s="9">
        <v>0</v>
      </c>
      <c r="AQ217" s="9">
        <v>0</v>
      </c>
      <c r="AT217" s="38">
        <v>4.5256999999999996</v>
      </c>
      <c r="AV217" s="38">
        <v>1.4279999999999999</v>
      </c>
      <c r="BH217" s="2" t="str">
        <f t="shared" si="3"/>
        <v>No</v>
      </c>
    </row>
    <row r="218" spans="1:60">
      <c r="A218" s="14" t="s">
        <v>643</v>
      </c>
      <c r="B218" s="14" t="s">
        <v>604</v>
      </c>
      <c r="C218" s="19" t="s">
        <v>23</v>
      </c>
      <c r="D218" s="232">
        <v>9009</v>
      </c>
      <c r="E218" s="233">
        <v>90009</v>
      </c>
      <c r="F218" s="19" t="s">
        <v>153</v>
      </c>
      <c r="G218" s="160" t="s">
        <v>144</v>
      </c>
      <c r="H218" s="36">
        <v>3281212</v>
      </c>
      <c r="I218" s="25">
        <v>399</v>
      </c>
      <c r="J218" s="19" t="s">
        <v>17</v>
      </c>
      <c r="K218" s="15" t="s">
        <v>14</v>
      </c>
      <c r="L218" s="15">
        <v>191</v>
      </c>
      <c r="M218" s="16"/>
      <c r="N218" s="37">
        <v>1508088</v>
      </c>
      <c r="O218" s="37"/>
      <c r="P218" s="37">
        <v>0</v>
      </c>
      <c r="Q218" s="37"/>
      <c r="R218" s="37">
        <v>0</v>
      </c>
      <c r="S218" s="37"/>
      <c r="T218" s="37">
        <v>0</v>
      </c>
      <c r="U218" s="37"/>
      <c r="V218" s="37">
        <v>0</v>
      </c>
      <c r="W218" s="37"/>
      <c r="X218" s="37">
        <v>0</v>
      </c>
      <c r="Y218" s="37"/>
      <c r="Z218" s="37">
        <v>0</v>
      </c>
      <c r="AA218" s="37"/>
      <c r="AB218" s="25">
        <v>0</v>
      </c>
      <c r="AC218" s="8"/>
      <c r="AE218" s="9">
        <v>5875532</v>
      </c>
      <c r="AG218" s="9">
        <v>0</v>
      </c>
      <c r="AI218" s="9">
        <v>0</v>
      </c>
      <c r="AK218" s="9">
        <v>0</v>
      </c>
      <c r="AM218" s="9">
        <v>0</v>
      </c>
      <c r="AO218" s="9">
        <v>0</v>
      </c>
      <c r="AQ218" s="9">
        <v>0</v>
      </c>
      <c r="AT218" s="38">
        <v>3.8959999999999999</v>
      </c>
      <c r="BH218" s="2" t="str">
        <f t="shared" si="3"/>
        <v>No</v>
      </c>
    </row>
    <row r="219" spans="1:60">
      <c r="A219" s="14" t="s">
        <v>1069</v>
      </c>
      <c r="B219" s="14" t="s">
        <v>764</v>
      </c>
      <c r="C219" s="19" t="s">
        <v>83</v>
      </c>
      <c r="D219" s="232">
        <v>3083</v>
      </c>
      <c r="E219" s="233">
        <v>30083</v>
      </c>
      <c r="F219" s="19" t="s">
        <v>153</v>
      </c>
      <c r="G219" s="160" t="s">
        <v>144</v>
      </c>
      <c r="H219" s="36">
        <v>1439666</v>
      </c>
      <c r="I219" s="25">
        <v>397</v>
      </c>
      <c r="J219" s="19" t="s">
        <v>15</v>
      </c>
      <c r="K219" s="15" t="s">
        <v>16</v>
      </c>
      <c r="L219" s="15">
        <v>92</v>
      </c>
      <c r="M219" s="16"/>
      <c r="N219" s="37">
        <v>0</v>
      </c>
      <c r="O219" s="37"/>
      <c r="P219" s="37">
        <v>554583</v>
      </c>
      <c r="Q219" s="37"/>
      <c r="R219" s="37">
        <v>0</v>
      </c>
      <c r="S219" s="37"/>
      <c r="T219" s="37">
        <v>0</v>
      </c>
      <c r="U219" s="37"/>
      <c r="V219" s="37">
        <v>0</v>
      </c>
      <c r="W219" s="37"/>
      <c r="X219" s="37">
        <v>0</v>
      </c>
      <c r="Y219" s="37"/>
      <c r="Z219" s="37">
        <v>0</v>
      </c>
      <c r="AA219" s="37"/>
      <c r="AB219" s="25">
        <v>0</v>
      </c>
      <c r="AC219" s="8"/>
      <c r="AE219" s="9">
        <v>0</v>
      </c>
      <c r="AG219" s="9">
        <v>4202611</v>
      </c>
      <c r="AI219" s="9">
        <v>0</v>
      </c>
      <c r="AK219" s="9">
        <v>0</v>
      </c>
      <c r="AM219" s="9">
        <v>0</v>
      </c>
      <c r="AO219" s="9">
        <v>0</v>
      </c>
      <c r="AQ219" s="9">
        <v>0</v>
      </c>
      <c r="AV219" s="38">
        <v>7.5780000000000003</v>
      </c>
      <c r="BH219" s="2" t="str">
        <f t="shared" si="3"/>
        <v>No</v>
      </c>
    </row>
    <row r="220" spans="1:60">
      <c r="A220" s="14" t="s">
        <v>1069</v>
      </c>
      <c r="B220" s="14" t="s">
        <v>764</v>
      </c>
      <c r="C220" s="19" t="s">
        <v>83</v>
      </c>
      <c r="D220" s="232">
        <v>3083</v>
      </c>
      <c r="E220" s="233">
        <v>30083</v>
      </c>
      <c r="F220" s="19" t="s">
        <v>153</v>
      </c>
      <c r="G220" s="160" t="s">
        <v>144</v>
      </c>
      <c r="H220" s="36">
        <v>1439666</v>
      </c>
      <c r="I220" s="25">
        <v>397</v>
      </c>
      <c r="J220" s="19" t="s">
        <v>22</v>
      </c>
      <c r="K220" s="15" t="s">
        <v>14</v>
      </c>
      <c r="L220" s="15">
        <v>6</v>
      </c>
      <c r="M220" s="16"/>
      <c r="N220" s="37">
        <v>0</v>
      </c>
      <c r="O220" s="37"/>
      <c r="P220" s="37">
        <v>0</v>
      </c>
      <c r="Q220" s="37"/>
      <c r="R220" s="37">
        <v>0</v>
      </c>
      <c r="S220" s="37"/>
      <c r="T220" s="37">
        <v>0</v>
      </c>
      <c r="U220" s="37"/>
      <c r="V220" s="37">
        <v>0</v>
      </c>
      <c r="W220" s="37"/>
      <c r="X220" s="37">
        <v>0</v>
      </c>
      <c r="Y220" s="37"/>
      <c r="Z220" s="37">
        <v>3621825</v>
      </c>
      <c r="AA220" s="37"/>
      <c r="AB220" s="25">
        <v>0</v>
      </c>
      <c r="AC220" s="8"/>
      <c r="AE220" s="9">
        <v>0</v>
      </c>
      <c r="AG220" s="9">
        <v>0</v>
      </c>
      <c r="AI220" s="9">
        <v>0</v>
      </c>
      <c r="AK220" s="9">
        <v>0</v>
      </c>
      <c r="AM220" s="9">
        <v>0</v>
      </c>
      <c r="AO220" s="9">
        <v>388110</v>
      </c>
      <c r="AQ220" s="9">
        <v>0</v>
      </c>
      <c r="BD220" s="38">
        <v>0.1072</v>
      </c>
      <c r="BH220" s="2" t="str">
        <f t="shared" si="3"/>
        <v>No</v>
      </c>
    </row>
    <row r="221" spans="1:60">
      <c r="A221" s="14" t="s">
        <v>1069</v>
      </c>
      <c r="B221" s="14" t="s">
        <v>764</v>
      </c>
      <c r="C221" s="19" t="s">
        <v>83</v>
      </c>
      <c r="D221" s="232">
        <v>3083</v>
      </c>
      <c r="E221" s="233">
        <v>30083</v>
      </c>
      <c r="F221" s="19" t="s">
        <v>153</v>
      </c>
      <c r="G221" s="160" t="s">
        <v>144</v>
      </c>
      <c r="H221" s="36">
        <v>1439666</v>
      </c>
      <c r="I221" s="25">
        <v>397</v>
      </c>
      <c r="J221" s="19" t="s">
        <v>18</v>
      </c>
      <c r="K221" s="15" t="s">
        <v>16</v>
      </c>
      <c r="L221" s="15">
        <v>44</v>
      </c>
      <c r="M221" s="16"/>
      <c r="N221" s="37">
        <v>0</v>
      </c>
      <c r="O221" s="37"/>
      <c r="P221" s="37">
        <v>40090</v>
      </c>
      <c r="Q221" s="37"/>
      <c r="R221" s="37">
        <v>0</v>
      </c>
      <c r="S221" s="37"/>
      <c r="T221" s="37">
        <v>0</v>
      </c>
      <c r="U221" s="37"/>
      <c r="V221" s="37">
        <v>0</v>
      </c>
      <c r="W221" s="37"/>
      <c r="X221" s="37">
        <v>0</v>
      </c>
      <c r="Y221" s="37"/>
      <c r="Z221" s="37">
        <v>0</v>
      </c>
      <c r="AA221" s="37"/>
      <c r="AB221" s="25">
        <v>0</v>
      </c>
      <c r="AC221" s="8"/>
      <c r="AE221" s="9">
        <v>0</v>
      </c>
      <c r="AG221" s="9">
        <v>662577</v>
      </c>
      <c r="AI221" s="9">
        <v>0</v>
      </c>
      <c r="AK221" s="9">
        <v>0</v>
      </c>
      <c r="AM221" s="9">
        <v>0</v>
      </c>
      <c r="AO221" s="9">
        <v>0</v>
      </c>
      <c r="AQ221" s="9">
        <v>0</v>
      </c>
      <c r="AV221" s="38">
        <v>16.527200000000001</v>
      </c>
      <c r="BH221" s="2" t="str">
        <f t="shared" si="3"/>
        <v>No</v>
      </c>
    </row>
    <row r="222" spans="1:60">
      <c r="A222" s="14" t="s">
        <v>1069</v>
      </c>
      <c r="B222" s="14" t="s">
        <v>764</v>
      </c>
      <c r="C222" s="19" t="s">
        <v>83</v>
      </c>
      <c r="D222" s="232">
        <v>3083</v>
      </c>
      <c r="E222" s="233">
        <v>30083</v>
      </c>
      <c r="F222" s="19" t="s">
        <v>153</v>
      </c>
      <c r="G222" s="160" t="s">
        <v>144</v>
      </c>
      <c r="H222" s="36">
        <v>1439666</v>
      </c>
      <c r="I222" s="25">
        <v>397</v>
      </c>
      <c r="J222" s="19" t="s">
        <v>26</v>
      </c>
      <c r="K222" s="15" t="s">
        <v>16</v>
      </c>
      <c r="L222" s="15">
        <v>3</v>
      </c>
      <c r="M222" s="16"/>
      <c r="N222" s="37">
        <v>31529</v>
      </c>
      <c r="O222" s="37"/>
      <c r="P222" s="37">
        <v>0</v>
      </c>
      <c r="Q222" s="37"/>
      <c r="R222" s="37">
        <v>0</v>
      </c>
      <c r="S222" s="37"/>
      <c r="T222" s="37">
        <v>0</v>
      </c>
      <c r="U222" s="37"/>
      <c r="V222" s="37">
        <v>0</v>
      </c>
      <c r="W222" s="37"/>
      <c r="X222" s="37">
        <v>0</v>
      </c>
      <c r="Y222" s="37"/>
      <c r="Z222" s="37">
        <v>0</v>
      </c>
      <c r="AA222" s="37"/>
      <c r="AB222" s="25">
        <v>0</v>
      </c>
      <c r="AC222" s="8"/>
      <c r="AE222" s="9">
        <v>15593</v>
      </c>
      <c r="AG222" s="9">
        <v>0</v>
      </c>
      <c r="AI222" s="9">
        <v>0</v>
      </c>
      <c r="AK222" s="9">
        <v>0</v>
      </c>
      <c r="AM222" s="9">
        <v>0</v>
      </c>
      <c r="AO222" s="9">
        <v>0</v>
      </c>
      <c r="AQ222" s="9">
        <v>0</v>
      </c>
      <c r="AT222" s="38">
        <v>0.49459999999999998</v>
      </c>
      <c r="BH222" s="2" t="str">
        <f t="shared" si="3"/>
        <v>No</v>
      </c>
    </row>
    <row r="223" spans="1:60">
      <c r="A223" s="14" t="s">
        <v>1069</v>
      </c>
      <c r="B223" s="14" t="s">
        <v>764</v>
      </c>
      <c r="C223" s="19" t="s">
        <v>83</v>
      </c>
      <c r="D223" s="232">
        <v>3083</v>
      </c>
      <c r="E223" s="233">
        <v>30083</v>
      </c>
      <c r="F223" s="19" t="s">
        <v>153</v>
      </c>
      <c r="G223" s="160" t="s">
        <v>144</v>
      </c>
      <c r="H223" s="36">
        <v>1439666</v>
      </c>
      <c r="I223" s="25">
        <v>397</v>
      </c>
      <c r="J223" s="19" t="s">
        <v>17</v>
      </c>
      <c r="K223" s="15" t="s">
        <v>14</v>
      </c>
      <c r="L223" s="15">
        <v>242</v>
      </c>
      <c r="M223" s="16"/>
      <c r="N223" s="37">
        <v>2376364</v>
      </c>
      <c r="O223" s="37"/>
      <c r="P223" s="37">
        <v>0</v>
      </c>
      <c r="Q223" s="37"/>
      <c r="R223" s="37">
        <v>0</v>
      </c>
      <c r="S223" s="37"/>
      <c r="T223" s="37">
        <v>0</v>
      </c>
      <c r="U223" s="37"/>
      <c r="V223" s="37">
        <v>0</v>
      </c>
      <c r="W223" s="37"/>
      <c r="X223" s="37">
        <v>0</v>
      </c>
      <c r="Y223" s="37"/>
      <c r="Z223" s="37">
        <v>0</v>
      </c>
      <c r="AA223" s="37"/>
      <c r="AB223" s="25">
        <v>0</v>
      </c>
      <c r="AC223" s="8"/>
      <c r="AE223" s="9">
        <v>10556615</v>
      </c>
      <c r="AG223" s="9">
        <v>0</v>
      </c>
      <c r="AI223" s="9">
        <v>0</v>
      </c>
      <c r="AK223" s="9">
        <v>0</v>
      </c>
      <c r="AM223" s="9">
        <v>0</v>
      </c>
      <c r="AO223" s="9">
        <v>0</v>
      </c>
      <c r="AQ223" s="9">
        <v>0</v>
      </c>
      <c r="AT223" s="38">
        <v>4.4423000000000004</v>
      </c>
      <c r="BH223" s="2" t="str">
        <f t="shared" si="3"/>
        <v>No</v>
      </c>
    </row>
    <row r="224" spans="1:60">
      <c r="A224" s="14" t="s">
        <v>1070</v>
      </c>
      <c r="B224" s="14" t="s">
        <v>228</v>
      </c>
      <c r="C224" s="19" t="s">
        <v>86</v>
      </c>
      <c r="D224" s="232">
        <v>40</v>
      </c>
      <c r="E224" s="233">
        <v>40</v>
      </c>
      <c r="F224" s="19" t="s">
        <v>153</v>
      </c>
      <c r="G224" s="160" t="s">
        <v>144</v>
      </c>
      <c r="H224" s="36">
        <v>3059393</v>
      </c>
      <c r="I224" s="25">
        <v>384</v>
      </c>
      <c r="J224" s="19" t="s">
        <v>24</v>
      </c>
      <c r="K224" s="15" t="s">
        <v>16</v>
      </c>
      <c r="L224" s="15">
        <v>70</v>
      </c>
      <c r="M224" s="16"/>
      <c r="N224" s="37">
        <v>1365632</v>
      </c>
      <c r="O224" s="37"/>
      <c r="P224" s="37">
        <v>0</v>
      </c>
      <c r="Q224" s="37"/>
      <c r="R224" s="37">
        <v>0</v>
      </c>
      <c r="S224" s="37"/>
      <c r="T224" s="37">
        <v>0</v>
      </c>
      <c r="U224" s="37"/>
      <c r="V224" s="37">
        <v>0</v>
      </c>
      <c r="W224" s="37"/>
      <c r="X224" s="37">
        <v>0</v>
      </c>
      <c r="Y224" s="37"/>
      <c r="Z224" s="37">
        <v>0</v>
      </c>
      <c r="AA224" s="37"/>
      <c r="AB224" s="25">
        <v>0</v>
      </c>
      <c r="AC224" s="8"/>
      <c r="AE224" s="9">
        <v>367823</v>
      </c>
      <c r="AG224" s="9">
        <v>0</v>
      </c>
      <c r="AI224" s="9">
        <v>0</v>
      </c>
      <c r="AK224" s="9">
        <v>0</v>
      </c>
      <c r="AM224" s="9">
        <v>0</v>
      </c>
      <c r="AO224" s="9">
        <v>0</v>
      </c>
      <c r="AQ224" s="9">
        <v>0</v>
      </c>
      <c r="AT224" s="38">
        <v>0.26929999999999998</v>
      </c>
      <c r="BH224" s="2" t="str">
        <f t="shared" si="3"/>
        <v>No</v>
      </c>
    </row>
    <row r="225" spans="1:60">
      <c r="A225" s="14" t="s">
        <v>1070</v>
      </c>
      <c r="B225" s="14" t="s">
        <v>228</v>
      </c>
      <c r="C225" s="19" t="s">
        <v>86</v>
      </c>
      <c r="D225" s="232">
        <v>40</v>
      </c>
      <c r="E225" s="233">
        <v>40</v>
      </c>
      <c r="F225" s="19" t="s">
        <v>153</v>
      </c>
      <c r="G225" s="160" t="s">
        <v>144</v>
      </c>
      <c r="H225" s="36">
        <v>3059393</v>
      </c>
      <c r="I225" s="25">
        <v>384</v>
      </c>
      <c r="J225" s="19" t="s">
        <v>22</v>
      </c>
      <c r="K225" s="15" t="s">
        <v>14</v>
      </c>
      <c r="L225" s="15">
        <v>54</v>
      </c>
      <c r="M225" s="16"/>
      <c r="N225" s="37">
        <v>0</v>
      </c>
      <c r="O225" s="37"/>
      <c r="P225" s="37">
        <v>0</v>
      </c>
      <c r="Q225" s="37"/>
      <c r="R225" s="37">
        <v>0</v>
      </c>
      <c r="S225" s="37"/>
      <c r="T225" s="37">
        <v>0</v>
      </c>
      <c r="U225" s="37"/>
      <c r="V225" s="37">
        <v>0</v>
      </c>
      <c r="W225" s="37"/>
      <c r="X225" s="37">
        <v>0</v>
      </c>
      <c r="Y225" s="37"/>
      <c r="Z225" s="37">
        <v>25075992</v>
      </c>
      <c r="AA225" s="37"/>
      <c r="AB225" s="25">
        <v>0</v>
      </c>
      <c r="AC225" s="8"/>
      <c r="AE225" s="9">
        <v>0</v>
      </c>
      <c r="AG225" s="9">
        <v>0</v>
      </c>
      <c r="AI225" s="9">
        <v>0</v>
      </c>
      <c r="AK225" s="9">
        <v>0</v>
      </c>
      <c r="AM225" s="9">
        <v>0</v>
      </c>
      <c r="AO225" s="9">
        <v>5748085</v>
      </c>
      <c r="AQ225" s="9">
        <v>0</v>
      </c>
      <c r="BD225" s="38">
        <v>0.22919999999999999</v>
      </c>
      <c r="BH225" s="2" t="str">
        <f t="shared" si="3"/>
        <v>No</v>
      </c>
    </row>
    <row r="226" spans="1:60">
      <c r="A226" s="14" t="s">
        <v>1070</v>
      </c>
      <c r="B226" s="14" t="s">
        <v>228</v>
      </c>
      <c r="C226" s="19" t="s">
        <v>86</v>
      </c>
      <c r="D226" s="232">
        <v>40</v>
      </c>
      <c r="E226" s="233">
        <v>40</v>
      </c>
      <c r="F226" s="19" t="s">
        <v>153</v>
      </c>
      <c r="G226" s="160" t="s">
        <v>144</v>
      </c>
      <c r="H226" s="36">
        <v>3059393</v>
      </c>
      <c r="I226" s="25">
        <v>384</v>
      </c>
      <c r="J226" s="19" t="s">
        <v>25</v>
      </c>
      <c r="K226" s="15" t="s">
        <v>16</v>
      </c>
      <c r="L226" s="15">
        <v>48</v>
      </c>
      <c r="M226" s="16"/>
      <c r="N226" s="37">
        <v>730086</v>
      </c>
      <c r="O226" s="37"/>
      <c r="P226" s="37">
        <v>0</v>
      </c>
      <c r="Q226" s="37"/>
      <c r="R226" s="37">
        <v>0</v>
      </c>
      <c r="S226" s="37"/>
      <c r="T226" s="37">
        <v>0</v>
      </c>
      <c r="U226" s="37"/>
      <c r="V226" s="37">
        <v>0</v>
      </c>
      <c r="W226" s="37"/>
      <c r="X226" s="37">
        <v>0</v>
      </c>
      <c r="Y226" s="37"/>
      <c r="Z226" s="37">
        <v>0</v>
      </c>
      <c r="AA226" s="37"/>
      <c r="AB226" s="25">
        <v>0</v>
      </c>
      <c r="AC226" s="8"/>
      <c r="AE226" s="9">
        <v>3000389</v>
      </c>
      <c r="AG226" s="9">
        <v>0</v>
      </c>
      <c r="AI226" s="9">
        <v>0</v>
      </c>
      <c r="AK226" s="9">
        <v>0</v>
      </c>
      <c r="AM226" s="9">
        <v>0</v>
      </c>
      <c r="AO226" s="9">
        <v>0</v>
      </c>
      <c r="AQ226" s="9">
        <v>0</v>
      </c>
      <c r="AT226" s="38">
        <v>4.1096000000000004</v>
      </c>
      <c r="BH226" s="2" t="str">
        <f t="shared" si="3"/>
        <v>No</v>
      </c>
    </row>
    <row r="227" spans="1:60">
      <c r="A227" s="14" t="s">
        <v>1070</v>
      </c>
      <c r="B227" s="14" t="s">
        <v>228</v>
      </c>
      <c r="C227" s="19" t="s">
        <v>86</v>
      </c>
      <c r="D227" s="232">
        <v>40</v>
      </c>
      <c r="E227" s="233">
        <v>40</v>
      </c>
      <c r="F227" s="19" t="s">
        <v>153</v>
      </c>
      <c r="G227" s="160" t="s">
        <v>144</v>
      </c>
      <c r="H227" s="36">
        <v>3059393</v>
      </c>
      <c r="I227" s="25">
        <v>384</v>
      </c>
      <c r="J227" s="19" t="s">
        <v>25</v>
      </c>
      <c r="K227" s="15" t="s">
        <v>14</v>
      </c>
      <c r="L227" s="15">
        <v>210</v>
      </c>
      <c r="M227" s="16"/>
      <c r="N227" s="37">
        <v>2411052</v>
      </c>
      <c r="O227" s="37"/>
      <c r="P227" s="37">
        <v>0</v>
      </c>
      <c r="Q227" s="37"/>
      <c r="R227" s="37">
        <v>0</v>
      </c>
      <c r="S227" s="37"/>
      <c r="T227" s="37">
        <v>366430</v>
      </c>
      <c r="U227" s="37"/>
      <c r="V227" s="37">
        <v>0</v>
      </c>
      <c r="W227" s="37"/>
      <c r="X227" s="37">
        <v>0</v>
      </c>
      <c r="Y227" s="37"/>
      <c r="Z227" s="37">
        <v>0</v>
      </c>
      <c r="AA227" s="37"/>
      <c r="AB227" s="25">
        <v>0</v>
      </c>
      <c r="AC227" s="8"/>
      <c r="AE227" s="9">
        <v>11717567</v>
      </c>
      <c r="AG227" s="9">
        <v>0</v>
      </c>
      <c r="AI227" s="9">
        <v>0</v>
      </c>
      <c r="AK227" s="9">
        <v>1923928</v>
      </c>
      <c r="AM227" s="9">
        <v>0</v>
      </c>
      <c r="AO227" s="9">
        <v>0</v>
      </c>
      <c r="AQ227" s="9">
        <v>0</v>
      </c>
      <c r="AT227" s="38">
        <v>4.8598999999999997</v>
      </c>
      <c r="BH227" s="2" t="str">
        <f t="shared" si="3"/>
        <v>No</v>
      </c>
    </row>
    <row r="228" spans="1:60">
      <c r="A228" s="14" t="s">
        <v>1070</v>
      </c>
      <c r="B228" s="14" t="s">
        <v>228</v>
      </c>
      <c r="C228" s="19" t="s">
        <v>86</v>
      </c>
      <c r="D228" s="232">
        <v>40</v>
      </c>
      <c r="E228" s="233">
        <v>40</v>
      </c>
      <c r="F228" s="19" t="s">
        <v>153</v>
      </c>
      <c r="G228" s="160" t="s">
        <v>144</v>
      </c>
      <c r="H228" s="36">
        <v>3059393</v>
      </c>
      <c r="I228" s="25">
        <v>384</v>
      </c>
      <c r="J228" s="19" t="s">
        <v>20</v>
      </c>
      <c r="K228" s="15" t="s">
        <v>14</v>
      </c>
      <c r="L228" s="15">
        <v>2</v>
      </c>
      <c r="M228" s="16"/>
      <c r="N228" s="37">
        <v>0</v>
      </c>
      <c r="O228" s="37"/>
      <c r="P228" s="37">
        <v>0</v>
      </c>
      <c r="Q228" s="37"/>
      <c r="R228" s="37">
        <v>0</v>
      </c>
      <c r="S228" s="37"/>
      <c r="T228" s="37">
        <v>0</v>
      </c>
      <c r="U228" s="37"/>
      <c r="V228" s="37">
        <v>0</v>
      </c>
      <c r="W228" s="37"/>
      <c r="X228" s="37">
        <v>0</v>
      </c>
      <c r="Y228" s="37"/>
      <c r="Z228" s="37">
        <v>395682</v>
      </c>
      <c r="AA228" s="37"/>
      <c r="AB228" s="25">
        <v>0</v>
      </c>
      <c r="AC228" s="8"/>
      <c r="AE228" s="9">
        <v>0</v>
      </c>
      <c r="AG228" s="9">
        <v>0</v>
      </c>
      <c r="AI228" s="9">
        <v>0</v>
      </c>
      <c r="AK228" s="9">
        <v>0</v>
      </c>
      <c r="AM228" s="9">
        <v>0</v>
      </c>
      <c r="AO228" s="9">
        <v>77101</v>
      </c>
      <c r="AQ228" s="9">
        <v>0</v>
      </c>
      <c r="BD228" s="38">
        <v>0.19489999999999999</v>
      </c>
      <c r="BH228" s="2" t="str">
        <f t="shared" si="3"/>
        <v>No</v>
      </c>
    </row>
    <row r="229" spans="1:60">
      <c r="A229" s="14" t="s">
        <v>1071</v>
      </c>
      <c r="B229" s="14" t="s">
        <v>381</v>
      </c>
      <c r="C229" s="19" t="s">
        <v>23</v>
      </c>
      <c r="D229" s="232">
        <v>9147</v>
      </c>
      <c r="E229" s="233">
        <v>90147</v>
      </c>
      <c r="F229" s="19" t="s">
        <v>147</v>
      </c>
      <c r="G229" s="160" t="s">
        <v>144</v>
      </c>
      <c r="H229" s="36">
        <v>12150996</v>
      </c>
      <c r="I229" s="25">
        <v>359</v>
      </c>
      <c r="J229" s="19" t="s">
        <v>25</v>
      </c>
      <c r="K229" s="15" t="s">
        <v>16</v>
      </c>
      <c r="L229" s="15">
        <v>96</v>
      </c>
      <c r="M229" s="16"/>
      <c r="N229" s="37">
        <v>0</v>
      </c>
      <c r="O229" s="37"/>
      <c r="P229" s="37">
        <v>0</v>
      </c>
      <c r="Q229" s="37"/>
      <c r="R229" s="37">
        <v>0</v>
      </c>
      <c r="S229" s="37"/>
      <c r="T229" s="37">
        <v>1480702</v>
      </c>
      <c r="U229" s="37"/>
      <c r="V229" s="37">
        <v>0</v>
      </c>
      <c r="W229" s="37"/>
      <c r="X229" s="37">
        <v>0</v>
      </c>
      <c r="Y229" s="37"/>
      <c r="Z229" s="37">
        <v>0</v>
      </c>
      <c r="AA229" s="37"/>
      <c r="AB229" s="25">
        <v>0</v>
      </c>
      <c r="AC229" s="8"/>
      <c r="AE229" s="9">
        <v>0</v>
      </c>
      <c r="AG229" s="9">
        <v>0</v>
      </c>
      <c r="AI229" s="9">
        <v>0</v>
      </c>
      <c r="AK229" s="9">
        <v>3485861</v>
      </c>
      <c r="AM229" s="9">
        <v>0</v>
      </c>
      <c r="AO229" s="9">
        <v>0</v>
      </c>
      <c r="AQ229" s="9">
        <v>0</v>
      </c>
      <c r="BH229" s="2" t="str">
        <f t="shared" si="3"/>
        <v>No</v>
      </c>
    </row>
    <row r="230" spans="1:60">
      <c r="A230" s="14" t="s">
        <v>1071</v>
      </c>
      <c r="B230" s="14" t="s">
        <v>381</v>
      </c>
      <c r="C230" s="19" t="s">
        <v>23</v>
      </c>
      <c r="D230" s="232">
        <v>9147</v>
      </c>
      <c r="E230" s="233">
        <v>90147</v>
      </c>
      <c r="F230" s="19" t="s">
        <v>147</v>
      </c>
      <c r="G230" s="160" t="s">
        <v>144</v>
      </c>
      <c r="H230" s="36">
        <v>12150996</v>
      </c>
      <c r="I230" s="25">
        <v>359</v>
      </c>
      <c r="J230" s="19" t="s">
        <v>15</v>
      </c>
      <c r="K230" s="15" t="s">
        <v>16</v>
      </c>
      <c r="L230" s="15">
        <v>84</v>
      </c>
      <c r="M230" s="16"/>
      <c r="N230" s="37">
        <v>0</v>
      </c>
      <c r="O230" s="37"/>
      <c r="P230" s="37">
        <v>432146</v>
      </c>
      <c r="Q230" s="37"/>
      <c r="R230" s="37">
        <v>0</v>
      </c>
      <c r="S230" s="37"/>
      <c r="T230" s="37">
        <v>695</v>
      </c>
      <c r="U230" s="37"/>
      <c r="V230" s="37">
        <v>0</v>
      </c>
      <c r="W230" s="37"/>
      <c r="X230" s="37">
        <v>0</v>
      </c>
      <c r="Y230" s="37"/>
      <c r="Z230" s="37">
        <v>0</v>
      </c>
      <c r="AA230" s="37"/>
      <c r="AB230" s="25">
        <v>0</v>
      </c>
      <c r="AC230" s="8"/>
      <c r="AE230" s="9">
        <v>0</v>
      </c>
      <c r="AG230" s="9">
        <v>1371896</v>
      </c>
      <c r="AI230" s="9">
        <v>0</v>
      </c>
      <c r="AK230" s="9">
        <v>15142</v>
      </c>
      <c r="AM230" s="9">
        <v>0</v>
      </c>
      <c r="AO230" s="9">
        <v>0</v>
      </c>
      <c r="AQ230" s="9">
        <v>0</v>
      </c>
      <c r="AV230" s="38">
        <v>3.1745999999999999</v>
      </c>
      <c r="BH230" s="2" t="str">
        <f t="shared" si="3"/>
        <v>No</v>
      </c>
    </row>
    <row r="231" spans="1:60">
      <c r="A231" s="14" t="s">
        <v>1071</v>
      </c>
      <c r="B231" s="14" t="s">
        <v>381</v>
      </c>
      <c r="C231" s="19" t="s">
        <v>23</v>
      </c>
      <c r="D231" s="232">
        <v>9147</v>
      </c>
      <c r="E231" s="233">
        <v>90147</v>
      </c>
      <c r="F231" s="19" t="s">
        <v>147</v>
      </c>
      <c r="G231" s="160" t="s">
        <v>144</v>
      </c>
      <c r="H231" s="36">
        <v>12150996</v>
      </c>
      <c r="I231" s="25">
        <v>359</v>
      </c>
      <c r="J231" s="19" t="s">
        <v>17</v>
      </c>
      <c r="K231" s="15" t="s">
        <v>16</v>
      </c>
      <c r="L231" s="15">
        <v>170</v>
      </c>
      <c r="M231" s="16"/>
      <c r="N231" s="37">
        <v>0</v>
      </c>
      <c r="O231" s="37"/>
      <c r="P231" s="37">
        <v>0</v>
      </c>
      <c r="Q231" s="37"/>
      <c r="R231" s="37">
        <v>1070522</v>
      </c>
      <c r="S231" s="37"/>
      <c r="T231" s="37">
        <v>1583269</v>
      </c>
      <c r="U231" s="37"/>
      <c r="V231" s="37">
        <v>0</v>
      </c>
      <c r="W231" s="37"/>
      <c r="X231" s="37">
        <v>0</v>
      </c>
      <c r="Y231" s="37"/>
      <c r="Z231" s="37">
        <v>0</v>
      </c>
      <c r="AA231" s="37"/>
      <c r="AB231" s="25">
        <v>64181</v>
      </c>
      <c r="AC231" s="8"/>
      <c r="AE231" s="9">
        <v>0</v>
      </c>
      <c r="AG231" s="9">
        <v>0</v>
      </c>
      <c r="AI231" s="9">
        <v>1379777</v>
      </c>
      <c r="AK231" s="9">
        <v>4965914</v>
      </c>
      <c r="AM231" s="9">
        <v>0</v>
      </c>
      <c r="AO231" s="9">
        <v>0</v>
      </c>
      <c r="AQ231" s="9">
        <v>90410</v>
      </c>
      <c r="AX231" s="38">
        <v>1.2888999999999999</v>
      </c>
      <c r="BF231" s="38">
        <v>1.4087000000000001</v>
      </c>
      <c r="BH231" s="2" t="str">
        <f t="shared" si="3"/>
        <v>No</v>
      </c>
    </row>
    <row r="232" spans="1:60">
      <c r="A232" s="14" t="s">
        <v>583</v>
      </c>
      <c r="B232" s="14" t="s">
        <v>584</v>
      </c>
      <c r="C232" s="19" t="s">
        <v>68</v>
      </c>
      <c r="D232" s="232">
        <v>2004</v>
      </c>
      <c r="E232" s="233">
        <v>20004</v>
      </c>
      <c r="F232" s="19" t="s">
        <v>153</v>
      </c>
      <c r="G232" s="160" t="s">
        <v>144</v>
      </c>
      <c r="H232" s="36">
        <v>935906</v>
      </c>
      <c r="I232" s="25">
        <v>358</v>
      </c>
      <c r="J232" s="19" t="s">
        <v>15</v>
      </c>
      <c r="K232" s="15" t="s">
        <v>14</v>
      </c>
      <c r="L232" s="15">
        <v>62</v>
      </c>
      <c r="M232" s="16"/>
      <c r="N232" s="37">
        <v>37981</v>
      </c>
      <c r="O232" s="37"/>
      <c r="P232" s="37">
        <v>186815</v>
      </c>
      <c r="Q232" s="37"/>
      <c r="R232" s="37">
        <v>0</v>
      </c>
      <c r="S232" s="37"/>
      <c r="T232" s="37">
        <v>30590</v>
      </c>
      <c r="U232" s="37"/>
      <c r="V232" s="37">
        <v>0</v>
      </c>
      <c r="W232" s="37"/>
      <c r="X232" s="37">
        <v>0</v>
      </c>
      <c r="Y232" s="37"/>
      <c r="Z232" s="37">
        <v>0</v>
      </c>
      <c r="AA232" s="37"/>
      <c r="AB232" s="25">
        <v>0</v>
      </c>
      <c r="AC232" s="8"/>
      <c r="AE232" s="9">
        <v>592180</v>
      </c>
      <c r="AG232" s="9">
        <v>1466017</v>
      </c>
      <c r="AI232" s="9">
        <v>0</v>
      </c>
      <c r="AK232" s="9">
        <v>423214</v>
      </c>
      <c r="AM232" s="9">
        <v>0</v>
      </c>
      <c r="AO232" s="9">
        <v>0</v>
      </c>
      <c r="AQ232" s="9">
        <v>0</v>
      </c>
      <c r="AT232" s="38">
        <v>15.5915</v>
      </c>
      <c r="AV232" s="38">
        <v>7.8474000000000004</v>
      </c>
      <c r="BH232" s="2" t="str">
        <f t="shared" si="3"/>
        <v>No</v>
      </c>
    </row>
    <row r="233" spans="1:60">
      <c r="A233" s="14" t="s">
        <v>583</v>
      </c>
      <c r="B233" s="14" t="s">
        <v>584</v>
      </c>
      <c r="C233" s="19" t="s">
        <v>68</v>
      </c>
      <c r="D233" s="232">
        <v>2004</v>
      </c>
      <c r="E233" s="233">
        <v>20004</v>
      </c>
      <c r="F233" s="19" t="s">
        <v>153</v>
      </c>
      <c r="G233" s="160" t="s">
        <v>144</v>
      </c>
      <c r="H233" s="36">
        <v>935906</v>
      </c>
      <c r="I233" s="25">
        <v>358</v>
      </c>
      <c r="J233" s="19" t="s">
        <v>17</v>
      </c>
      <c r="K233" s="15" t="s">
        <v>14</v>
      </c>
      <c r="L233" s="15">
        <v>273</v>
      </c>
      <c r="M233" s="16"/>
      <c r="N233" s="37">
        <v>1572188</v>
      </c>
      <c r="O233" s="37"/>
      <c r="P233" s="37">
        <v>0</v>
      </c>
      <c r="Q233" s="37"/>
      <c r="R233" s="37">
        <v>0</v>
      </c>
      <c r="S233" s="37"/>
      <c r="T233" s="37">
        <v>640940</v>
      </c>
      <c r="U233" s="37"/>
      <c r="V233" s="37">
        <v>0</v>
      </c>
      <c r="W233" s="37"/>
      <c r="X233" s="37">
        <v>0</v>
      </c>
      <c r="Y233" s="37"/>
      <c r="Z233" s="37">
        <v>0</v>
      </c>
      <c r="AA233" s="37"/>
      <c r="AB233" s="25">
        <v>0</v>
      </c>
      <c r="AC233" s="8"/>
      <c r="AE233" s="9">
        <v>7543565</v>
      </c>
      <c r="AG233" s="9">
        <v>0</v>
      </c>
      <c r="AI233" s="9">
        <v>0</v>
      </c>
      <c r="AK233" s="9">
        <v>2702606</v>
      </c>
      <c r="AM233" s="9">
        <v>0</v>
      </c>
      <c r="AO233" s="9">
        <v>0</v>
      </c>
      <c r="AQ233" s="9">
        <v>0</v>
      </c>
      <c r="AT233" s="38">
        <v>4.7980999999999998</v>
      </c>
      <c r="BH233" s="2" t="str">
        <f t="shared" si="3"/>
        <v>No</v>
      </c>
    </row>
    <row r="234" spans="1:60">
      <c r="A234" s="14" t="s">
        <v>583</v>
      </c>
      <c r="B234" s="14" t="s">
        <v>584</v>
      </c>
      <c r="C234" s="19" t="s">
        <v>68</v>
      </c>
      <c r="D234" s="232">
        <v>2004</v>
      </c>
      <c r="E234" s="233">
        <v>20004</v>
      </c>
      <c r="F234" s="19" t="s">
        <v>153</v>
      </c>
      <c r="G234" s="160" t="s">
        <v>144</v>
      </c>
      <c r="H234" s="36">
        <v>935906</v>
      </c>
      <c r="I234" s="25">
        <v>358</v>
      </c>
      <c r="J234" s="19" t="s">
        <v>22</v>
      </c>
      <c r="K234" s="15" t="s">
        <v>14</v>
      </c>
      <c r="L234" s="15">
        <v>23</v>
      </c>
      <c r="M234" s="16"/>
      <c r="N234" s="37">
        <v>0</v>
      </c>
      <c r="O234" s="37"/>
      <c r="P234" s="37">
        <v>0</v>
      </c>
      <c r="Q234" s="37"/>
      <c r="R234" s="37">
        <v>0</v>
      </c>
      <c r="S234" s="37"/>
      <c r="T234" s="37">
        <v>0</v>
      </c>
      <c r="U234" s="37"/>
      <c r="V234" s="37">
        <v>0</v>
      </c>
      <c r="W234" s="37"/>
      <c r="X234" s="37">
        <v>0</v>
      </c>
      <c r="Y234" s="37"/>
      <c r="Z234" s="37">
        <v>8916229</v>
      </c>
      <c r="AA234" s="37"/>
      <c r="AB234" s="25">
        <v>0</v>
      </c>
      <c r="AC234" s="8"/>
      <c r="AE234" s="9">
        <v>0</v>
      </c>
      <c r="AG234" s="9">
        <v>0</v>
      </c>
      <c r="AI234" s="9">
        <v>0</v>
      </c>
      <c r="AK234" s="9">
        <v>0</v>
      </c>
      <c r="AM234" s="9">
        <v>0</v>
      </c>
      <c r="AO234" s="9">
        <v>949199</v>
      </c>
      <c r="AQ234" s="9">
        <v>0</v>
      </c>
      <c r="BD234" s="38">
        <v>0.1065</v>
      </c>
      <c r="BH234" s="2" t="str">
        <f t="shared" si="3"/>
        <v>No</v>
      </c>
    </row>
    <row r="235" spans="1:60">
      <c r="A235" s="14" t="s">
        <v>1072</v>
      </c>
      <c r="B235" s="14" t="s">
        <v>675</v>
      </c>
      <c r="C235" s="19" t="s">
        <v>71</v>
      </c>
      <c r="D235" s="232">
        <v>5012</v>
      </c>
      <c r="E235" s="233">
        <v>50012</v>
      </c>
      <c r="F235" s="19" t="s">
        <v>153</v>
      </c>
      <c r="G235" s="160" t="s">
        <v>144</v>
      </c>
      <c r="H235" s="36">
        <v>1624827</v>
      </c>
      <c r="I235" s="25">
        <v>348</v>
      </c>
      <c r="J235" s="19" t="s">
        <v>15</v>
      </c>
      <c r="K235" s="15" t="s">
        <v>16</v>
      </c>
      <c r="L235" s="15">
        <v>46</v>
      </c>
      <c r="M235" s="16"/>
      <c r="N235" s="37">
        <v>188845</v>
      </c>
      <c r="O235" s="37"/>
      <c r="P235" s="37">
        <v>0</v>
      </c>
      <c r="Q235" s="37"/>
      <c r="R235" s="37">
        <v>0</v>
      </c>
      <c r="S235" s="37"/>
      <c r="T235" s="37">
        <v>0</v>
      </c>
      <c r="U235" s="37"/>
      <c r="V235" s="37">
        <v>0</v>
      </c>
      <c r="W235" s="37"/>
      <c r="X235" s="37">
        <v>0</v>
      </c>
      <c r="Y235" s="37"/>
      <c r="Z235" s="37">
        <v>0</v>
      </c>
      <c r="AA235" s="37"/>
      <c r="AB235" s="25">
        <v>0</v>
      </c>
      <c r="AC235" s="8"/>
      <c r="AE235" s="9">
        <v>1824240</v>
      </c>
      <c r="AG235" s="9">
        <v>0</v>
      </c>
      <c r="AI235" s="9">
        <v>0</v>
      </c>
      <c r="AK235" s="9">
        <v>0</v>
      </c>
      <c r="AM235" s="9">
        <v>0</v>
      </c>
      <c r="AO235" s="9">
        <v>0</v>
      </c>
      <c r="AQ235" s="9">
        <v>0</v>
      </c>
      <c r="AT235" s="38">
        <v>9.66</v>
      </c>
      <c r="BH235" s="2" t="str">
        <f t="shared" si="3"/>
        <v>No</v>
      </c>
    </row>
    <row r="236" spans="1:60">
      <c r="A236" s="14" t="s">
        <v>1072</v>
      </c>
      <c r="B236" s="14" t="s">
        <v>675</v>
      </c>
      <c r="C236" s="19" t="s">
        <v>71</v>
      </c>
      <c r="D236" s="232">
        <v>5012</v>
      </c>
      <c r="E236" s="233">
        <v>50012</v>
      </c>
      <c r="F236" s="19" t="s">
        <v>153</v>
      </c>
      <c r="G236" s="160" t="s">
        <v>144</v>
      </c>
      <c r="H236" s="36">
        <v>1624827</v>
      </c>
      <c r="I236" s="25">
        <v>348</v>
      </c>
      <c r="J236" s="19" t="s">
        <v>20</v>
      </c>
      <c r="K236" s="15" t="s">
        <v>16</v>
      </c>
      <c r="L236" s="15">
        <v>3</v>
      </c>
      <c r="M236" s="16"/>
      <c r="N236" s="37">
        <v>0</v>
      </c>
      <c r="O236" s="37"/>
      <c r="P236" s="37">
        <v>0</v>
      </c>
      <c r="Q236" s="37"/>
      <c r="R236" s="37">
        <v>0</v>
      </c>
      <c r="S236" s="37"/>
      <c r="T236" s="37">
        <v>0</v>
      </c>
      <c r="U236" s="37"/>
      <c r="V236" s="37">
        <v>0</v>
      </c>
      <c r="W236" s="37"/>
      <c r="X236" s="37">
        <v>0</v>
      </c>
      <c r="Y236" s="37"/>
      <c r="Z236" s="37">
        <v>1056948</v>
      </c>
      <c r="AA236" s="37"/>
      <c r="AB236" s="25">
        <v>0</v>
      </c>
      <c r="AC236" s="8"/>
      <c r="AE236" s="9">
        <v>0</v>
      </c>
      <c r="AG236" s="9">
        <v>0</v>
      </c>
      <c r="AI236" s="9">
        <v>0</v>
      </c>
      <c r="AK236" s="9">
        <v>0</v>
      </c>
      <c r="AM236" s="9">
        <v>0</v>
      </c>
      <c r="AO236" s="9">
        <v>105535</v>
      </c>
      <c r="AQ236" s="9">
        <v>0</v>
      </c>
      <c r="BD236" s="38">
        <v>9.98E-2</v>
      </c>
      <c r="BH236" s="2" t="str">
        <f t="shared" si="3"/>
        <v>No</v>
      </c>
    </row>
    <row r="237" spans="1:60">
      <c r="A237" s="14" t="s">
        <v>1072</v>
      </c>
      <c r="B237" s="14" t="s">
        <v>675</v>
      </c>
      <c r="C237" s="19" t="s">
        <v>71</v>
      </c>
      <c r="D237" s="232">
        <v>5012</v>
      </c>
      <c r="E237" s="233">
        <v>50012</v>
      </c>
      <c r="F237" s="19" t="s">
        <v>153</v>
      </c>
      <c r="G237" s="160" t="s">
        <v>144</v>
      </c>
      <c r="H237" s="36">
        <v>1624827</v>
      </c>
      <c r="I237" s="25">
        <v>348</v>
      </c>
      <c r="J237" s="19" t="s">
        <v>17</v>
      </c>
      <c r="K237" s="15" t="s">
        <v>14</v>
      </c>
      <c r="L237" s="15">
        <v>299</v>
      </c>
      <c r="M237" s="16"/>
      <c r="N237" s="37">
        <v>2772341</v>
      </c>
      <c r="O237" s="37"/>
      <c r="P237" s="37">
        <v>0</v>
      </c>
      <c r="Q237" s="37"/>
      <c r="R237" s="37">
        <v>0</v>
      </c>
      <c r="S237" s="37"/>
      <c r="T237" s="37">
        <v>0</v>
      </c>
      <c r="U237" s="37"/>
      <c r="V237" s="37">
        <v>0</v>
      </c>
      <c r="W237" s="37"/>
      <c r="X237" s="37">
        <v>0</v>
      </c>
      <c r="Y237" s="37"/>
      <c r="Z237" s="37">
        <v>0</v>
      </c>
      <c r="AA237" s="37"/>
      <c r="AB237" s="25">
        <v>0</v>
      </c>
      <c r="AC237" s="8"/>
      <c r="AE237" s="9">
        <v>11655081</v>
      </c>
      <c r="AG237" s="9">
        <v>0</v>
      </c>
      <c r="AI237" s="9">
        <v>0</v>
      </c>
      <c r="AK237" s="9">
        <v>0</v>
      </c>
      <c r="AM237" s="9">
        <v>0</v>
      </c>
      <c r="AO237" s="9">
        <v>0</v>
      </c>
      <c r="AQ237" s="9">
        <v>0</v>
      </c>
      <c r="AT237" s="38">
        <v>4.2041000000000004</v>
      </c>
      <c r="BH237" s="2" t="str">
        <f t="shared" si="3"/>
        <v>No</v>
      </c>
    </row>
    <row r="238" spans="1:60">
      <c r="A238" s="14" t="s">
        <v>608</v>
      </c>
      <c r="B238" s="14" t="s">
        <v>609</v>
      </c>
      <c r="C238" s="19" t="s">
        <v>38</v>
      </c>
      <c r="D238" s="232">
        <v>4027</v>
      </c>
      <c r="E238" s="233">
        <v>40027</v>
      </c>
      <c r="F238" s="19" t="s">
        <v>153</v>
      </c>
      <c r="G238" s="160" t="s">
        <v>144</v>
      </c>
      <c r="H238" s="36">
        <v>2441770</v>
      </c>
      <c r="I238" s="25">
        <v>345</v>
      </c>
      <c r="J238" s="19" t="s">
        <v>17</v>
      </c>
      <c r="K238" s="15" t="s">
        <v>14</v>
      </c>
      <c r="L238" s="15">
        <v>193</v>
      </c>
      <c r="M238" s="16"/>
      <c r="N238" s="37">
        <v>2368945</v>
      </c>
      <c r="O238" s="37"/>
      <c r="P238" s="37">
        <v>0</v>
      </c>
      <c r="Q238" s="37"/>
      <c r="R238" s="37">
        <v>0</v>
      </c>
      <c r="S238" s="37"/>
      <c r="T238" s="37">
        <v>0</v>
      </c>
      <c r="U238" s="37"/>
      <c r="V238" s="37">
        <v>0</v>
      </c>
      <c r="W238" s="37"/>
      <c r="X238" s="37">
        <v>0</v>
      </c>
      <c r="Y238" s="37"/>
      <c r="Z238" s="37">
        <v>0</v>
      </c>
      <c r="AA238" s="37"/>
      <c r="AB238" s="25">
        <v>0</v>
      </c>
      <c r="AC238" s="8"/>
      <c r="AE238" s="9">
        <v>10122903</v>
      </c>
      <c r="AG238" s="9">
        <v>0</v>
      </c>
      <c r="AI238" s="9">
        <v>0</v>
      </c>
      <c r="AK238" s="9">
        <v>0</v>
      </c>
      <c r="AM238" s="9">
        <v>0</v>
      </c>
      <c r="AO238" s="9">
        <v>0</v>
      </c>
      <c r="AQ238" s="9">
        <v>0</v>
      </c>
      <c r="AT238" s="38">
        <v>4.2732000000000001</v>
      </c>
      <c r="BH238" s="2" t="str">
        <f t="shared" si="3"/>
        <v>No</v>
      </c>
    </row>
    <row r="239" spans="1:60">
      <c r="A239" s="14" t="s">
        <v>608</v>
      </c>
      <c r="B239" s="14" t="s">
        <v>609</v>
      </c>
      <c r="C239" s="19" t="s">
        <v>38</v>
      </c>
      <c r="D239" s="232">
        <v>4027</v>
      </c>
      <c r="E239" s="233">
        <v>40027</v>
      </c>
      <c r="F239" s="19" t="s">
        <v>153</v>
      </c>
      <c r="G239" s="160" t="s">
        <v>144</v>
      </c>
      <c r="H239" s="36">
        <v>2441770</v>
      </c>
      <c r="I239" s="25">
        <v>345</v>
      </c>
      <c r="J239" s="19" t="s">
        <v>15</v>
      </c>
      <c r="K239" s="15" t="s">
        <v>16</v>
      </c>
      <c r="L239" s="15">
        <v>115</v>
      </c>
      <c r="M239" s="16"/>
      <c r="N239" s="37">
        <v>0</v>
      </c>
      <c r="O239" s="37"/>
      <c r="P239" s="37">
        <v>261459</v>
      </c>
      <c r="Q239" s="37"/>
      <c r="R239" s="37">
        <v>0</v>
      </c>
      <c r="S239" s="37"/>
      <c r="T239" s="37">
        <v>0</v>
      </c>
      <c r="U239" s="37"/>
      <c r="V239" s="37">
        <v>0</v>
      </c>
      <c r="W239" s="37"/>
      <c r="X239" s="37">
        <v>0</v>
      </c>
      <c r="Y239" s="37"/>
      <c r="Z239" s="37">
        <v>0</v>
      </c>
      <c r="AA239" s="37"/>
      <c r="AB239" s="25">
        <v>0</v>
      </c>
      <c r="AC239" s="8"/>
      <c r="AE239" s="9">
        <v>0</v>
      </c>
      <c r="AG239" s="9">
        <v>0</v>
      </c>
      <c r="AI239" s="9">
        <v>0</v>
      </c>
      <c r="AK239" s="9">
        <v>0</v>
      </c>
      <c r="AM239" s="9">
        <v>0</v>
      </c>
      <c r="AO239" s="9">
        <v>0</v>
      </c>
      <c r="AQ239" s="9">
        <v>0</v>
      </c>
      <c r="AV239" s="38">
        <v>0</v>
      </c>
      <c r="BH239" s="2" t="str">
        <f t="shared" si="3"/>
        <v>No</v>
      </c>
    </row>
    <row r="240" spans="1:60">
      <c r="A240" s="14" t="s">
        <v>608</v>
      </c>
      <c r="B240" s="14" t="s">
        <v>609</v>
      </c>
      <c r="C240" s="19" t="s">
        <v>38</v>
      </c>
      <c r="D240" s="232">
        <v>4027</v>
      </c>
      <c r="E240" s="233">
        <v>40027</v>
      </c>
      <c r="F240" s="19" t="s">
        <v>153</v>
      </c>
      <c r="G240" s="160" t="s">
        <v>144</v>
      </c>
      <c r="H240" s="36">
        <v>2441770</v>
      </c>
      <c r="I240" s="25">
        <v>345</v>
      </c>
      <c r="J240" s="19" t="s">
        <v>17</v>
      </c>
      <c r="K240" s="15" t="s">
        <v>16</v>
      </c>
      <c r="L240" s="15">
        <v>11</v>
      </c>
      <c r="M240" s="16"/>
      <c r="N240" s="37">
        <v>42782</v>
      </c>
      <c r="O240" s="37"/>
      <c r="P240" s="37">
        <v>28741</v>
      </c>
      <c r="Q240" s="37"/>
      <c r="R240" s="37">
        <v>0</v>
      </c>
      <c r="S240" s="37"/>
      <c r="T240" s="37">
        <v>0</v>
      </c>
      <c r="U240" s="37"/>
      <c r="V240" s="37">
        <v>0</v>
      </c>
      <c r="W240" s="37"/>
      <c r="X240" s="37">
        <v>0</v>
      </c>
      <c r="Y240" s="37"/>
      <c r="Z240" s="37">
        <v>0</v>
      </c>
      <c r="AA240" s="37"/>
      <c r="AB240" s="25">
        <v>0</v>
      </c>
      <c r="AC240" s="8"/>
      <c r="AE240" s="9">
        <v>294584</v>
      </c>
      <c r="AG240" s="9">
        <v>110705</v>
      </c>
      <c r="AI240" s="9">
        <v>0</v>
      </c>
      <c r="AK240" s="9">
        <v>0</v>
      </c>
      <c r="AM240" s="9">
        <v>0</v>
      </c>
      <c r="AO240" s="9">
        <v>0</v>
      </c>
      <c r="AQ240" s="9">
        <v>0</v>
      </c>
      <c r="AT240" s="38">
        <v>6.8856999999999999</v>
      </c>
      <c r="AV240" s="38">
        <v>3.8517999999999999</v>
      </c>
      <c r="BH240" s="2" t="str">
        <f t="shared" si="3"/>
        <v>No</v>
      </c>
    </row>
    <row r="241" spans="1:60">
      <c r="A241" s="14" t="s">
        <v>1073</v>
      </c>
      <c r="B241" s="14" t="s">
        <v>1074</v>
      </c>
      <c r="C241" s="19" t="s">
        <v>68</v>
      </c>
      <c r="D241" s="232">
        <v>2076</v>
      </c>
      <c r="E241" s="233">
        <v>20076</v>
      </c>
      <c r="F241" s="19" t="s">
        <v>147</v>
      </c>
      <c r="G241" s="160" t="s">
        <v>144</v>
      </c>
      <c r="H241" s="36">
        <v>18351295</v>
      </c>
      <c r="I241" s="25">
        <v>343</v>
      </c>
      <c r="J241" s="19" t="s">
        <v>15</v>
      </c>
      <c r="K241" s="15" t="s">
        <v>16</v>
      </c>
      <c r="L241" s="15">
        <v>70</v>
      </c>
      <c r="M241" s="16"/>
      <c r="N241" s="37">
        <v>65</v>
      </c>
      <c r="O241" s="37"/>
      <c r="P241" s="37">
        <v>330980</v>
      </c>
      <c r="Q241" s="37"/>
      <c r="R241" s="37">
        <v>0</v>
      </c>
      <c r="S241" s="37"/>
      <c r="T241" s="37">
        <v>0</v>
      </c>
      <c r="U241" s="37"/>
      <c r="V241" s="37">
        <v>0</v>
      </c>
      <c r="W241" s="37"/>
      <c r="X241" s="37">
        <v>0</v>
      </c>
      <c r="Y241" s="37"/>
      <c r="Z241" s="37">
        <v>0</v>
      </c>
      <c r="AA241" s="37"/>
      <c r="AB241" s="25">
        <v>0</v>
      </c>
      <c r="AC241" s="8"/>
      <c r="AE241" s="9">
        <v>6339</v>
      </c>
      <c r="AG241" s="9">
        <v>3738726</v>
      </c>
      <c r="AI241" s="9">
        <v>0</v>
      </c>
      <c r="AK241" s="9">
        <v>0</v>
      </c>
      <c r="AM241" s="9">
        <v>0</v>
      </c>
      <c r="AO241" s="9">
        <v>0</v>
      </c>
      <c r="AQ241" s="9">
        <v>0</v>
      </c>
      <c r="AT241" s="38">
        <v>97.523099999999999</v>
      </c>
      <c r="AV241" s="38">
        <v>11.2959</v>
      </c>
      <c r="BH241" s="2" t="str">
        <f t="shared" si="3"/>
        <v>No</v>
      </c>
    </row>
    <row r="242" spans="1:60">
      <c r="A242" s="14" t="s">
        <v>1073</v>
      </c>
      <c r="B242" s="14" t="s">
        <v>1074</v>
      </c>
      <c r="C242" s="19" t="s">
        <v>68</v>
      </c>
      <c r="D242" s="232">
        <v>2076</v>
      </c>
      <c r="E242" s="233">
        <v>20076</v>
      </c>
      <c r="F242" s="19" t="s">
        <v>147</v>
      </c>
      <c r="G242" s="160" t="s">
        <v>144</v>
      </c>
      <c r="H242" s="36">
        <v>18351295</v>
      </c>
      <c r="I242" s="25">
        <v>343</v>
      </c>
      <c r="J242" s="19" t="s">
        <v>17</v>
      </c>
      <c r="K242" s="15" t="s">
        <v>16</v>
      </c>
      <c r="L242" s="15">
        <v>263</v>
      </c>
      <c r="M242" s="16"/>
      <c r="N242" s="37">
        <v>3112292</v>
      </c>
      <c r="O242" s="37"/>
      <c r="P242" s="37">
        <v>0</v>
      </c>
      <c r="Q242" s="37"/>
      <c r="R242" s="37">
        <v>0</v>
      </c>
      <c r="S242" s="37"/>
      <c r="T242" s="37">
        <v>0</v>
      </c>
      <c r="U242" s="37"/>
      <c r="V242" s="37">
        <v>0</v>
      </c>
      <c r="W242" s="37"/>
      <c r="X242" s="37">
        <v>0</v>
      </c>
      <c r="Y242" s="37"/>
      <c r="Z242" s="37">
        <v>0</v>
      </c>
      <c r="AA242" s="37"/>
      <c r="AB242" s="25">
        <v>0</v>
      </c>
      <c r="AC242" s="8"/>
      <c r="AE242" s="9">
        <v>10148311</v>
      </c>
      <c r="AG242" s="9">
        <v>0</v>
      </c>
      <c r="AI242" s="9">
        <v>0</v>
      </c>
      <c r="AK242" s="9">
        <v>0</v>
      </c>
      <c r="AM242" s="9">
        <v>0</v>
      </c>
      <c r="AO242" s="9">
        <v>0</v>
      </c>
      <c r="AQ242" s="9">
        <v>0</v>
      </c>
      <c r="AT242" s="38">
        <v>3.2606999999999999</v>
      </c>
      <c r="BH242" s="2" t="str">
        <f t="shared" si="3"/>
        <v>No</v>
      </c>
    </row>
    <row r="243" spans="1:60">
      <c r="A243" s="14" t="s">
        <v>1075</v>
      </c>
      <c r="B243" s="14" t="s">
        <v>395</v>
      </c>
      <c r="C243" s="19" t="s">
        <v>21</v>
      </c>
      <c r="D243" s="232">
        <v>9033</v>
      </c>
      <c r="E243" s="233">
        <v>90033</v>
      </c>
      <c r="F243" s="19" t="s">
        <v>147</v>
      </c>
      <c r="G243" s="160" t="s">
        <v>144</v>
      </c>
      <c r="H243" s="36">
        <v>843168</v>
      </c>
      <c r="I243" s="25">
        <v>336</v>
      </c>
      <c r="J243" s="19" t="s">
        <v>20</v>
      </c>
      <c r="K243" s="15" t="s">
        <v>14</v>
      </c>
      <c r="L243" s="15">
        <v>6</v>
      </c>
      <c r="M243" s="16"/>
      <c r="N243" s="37">
        <v>0</v>
      </c>
      <c r="O243" s="37"/>
      <c r="P243" s="37">
        <v>0</v>
      </c>
      <c r="Q243" s="37"/>
      <c r="R243" s="37">
        <v>0</v>
      </c>
      <c r="S243" s="37"/>
      <c r="T243" s="37">
        <v>0</v>
      </c>
      <c r="U243" s="37"/>
      <c r="V243" s="37">
        <v>0</v>
      </c>
      <c r="W243" s="37"/>
      <c r="X243" s="37">
        <v>0</v>
      </c>
      <c r="Y243" s="37"/>
      <c r="Z243" s="37">
        <v>1853600</v>
      </c>
      <c r="AA243" s="37"/>
      <c r="AB243" s="25">
        <v>0</v>
      </c>
      <c r="AC243" s="8"/>
      <c r="AE243" s="9">
        <v>0</v>
      </c>
      <c r="AG243" s="9">
        <v>0</v>
      </c>
      <c r="AI243" s="9">
        <v>0</v>
      </c>
      <c r="AK243" s="9">
        <v>0</v>
      </c>
      <c r="AM243" s="9">
        <v>0</v>
      </c>
      <c r="AO243" s="9">
        <v>204716</v>
      </c>
      <c r="AQ243" s="9">
        <v>0</v>
      </c>
      <c r="BD243" s="38">
        <v>0.1104</v>
      </c>
      <c r="BH243" s="2" t="str">
        <f t="shared" si="3"/>
        <v>No</v>
      </c>
    </row>
    <row r="244" spans="1:60">
      <c r="A244" s="14" t="s">
        <v>1075</v>
      </c>
      <c r="B244" s="14" t="s">
        <v>395</v>
      </c>
      <c r="C244" s="19" t="s">
        <v>21</v>
      </c>
      <c r="D244" s="232">
        <v>9033</v>
      </c>
      <c r="E244" s="233">
        <v>90033</v>
      </c>
      <c r="F244" s="19" t="s">
        <v>147</v>
      </c>
      <c r="G244" s="160" t="s">
        <v>144</v>
      </c>
      <c r="H244" s="36">
        <v>843168</v>
      </c>
      <c r="I244" s="25">
        <v>336</v>
      </c>
      <c r="J244" s="19" t="s">
        <v>17</v>
      </c>
      <c r="K244" s="15" t="s">
        <v>14</v>
      </c>
      <c r="L244" s="15">
        <v>204</v>
      </c>
      <c r="M244" s="16"/>
      <c r="N244" s="37">
        <v>0</v>
      </c>
      <c r="O244" s="37"/>
      <c r="P244" s="37">
        <v>0</v>
      </c>
      <c r="Q244" s="37"/>
      <c r="R244" s="37">
        <v>0</v>
      </c>
      <c r="S244" s="37"/>
      <c r="T244" s="37">
        <v>585174</v>
      </c>
      <c r="U244" s="37"/>
      <c r="V244" s="37">
        <v>2059009</v>
      </c>
      <c r="W244" s="37"/>
      <c r="X244" s="37">
        <v>0</v>
      </c>
      <c r="Y244" s="37"/>
      <c r="Z244" s="37">
        <v>0</v>
      </c>
      <c r="AA244" s="37"/>
      <c r="AB244" s="25">
        <v>0</v>
      </c>
      <c r="AC244" s="8"/>
      <c r="AE244" s="9">
        <v>7891538</v>
      </c>
      <c r="AG244" s="9">
        <v>0</v>
      </c>
      <c r="AI244" s="9">
        <v>0</v>
      </c>
      <c r="AK244" s="9">
        <v>1887371</v>
      </c>
      <c r="AM244" s="9">
        <v>0</v>
      </c>
      <c r="AO244" s="9">
        <v>0</v>
      </c>
      <c r="AQ244" s="9">
        <v>0</v>
      </c>
      <c r="BH244" s="2" t="str">
        <f t="shared" si="3"/>
        <v>No</v>
      </c>
    </row>
    <row r="245" spans="1:60">
      <c r="A245" s="14" t="s">
        <v>1075</v>
      </c>
      <c r="B245" s="14" t="s">
        <v>395</v>
      </c>
      <c r="C245" s="19" t="s">
        <v>21</v>
      </c>
      <c r="D245" s="232">
        <v>9033</v>
      </c>
      <c r="E245" s="233">
        <v>90033</v>
      </c>
      <c r="F245" s="19" t="s">
        <v>147</v>
      </c>
      <c r="G245" s="160" t="s">
        <v>144</v>
      </c>
      <c r="H245" s="36">
        <v>843168</v>
      </c>
      <c r="I245" s="25">
        <v>336</v>
      </c>
      <c r="J245" s="19" t="s">
        <v>15</v>
      </c>
      <c r="K245" s="15" t="s">
        <v>14</v>
      </c>
      <c r="L245" s="15">
        <v>126</v>
      </c>
      <c r="M245" s="16"/>
      <c r="N245" s="37">
        <v>1321</v>
      </c>
      <c r="O245" s="37"/>
      <c r="P245" s="37">
        <v>627772</v>
      </c>
      <c r="Q245" s="37"/>
      <c r="R245" s="37">
        <v>0</v>
      </c>
      <c r="S245" s="37"/>
      <c r="T245" s="37">
        <v>0</v>
      </c>
      <c r="U245" s="37"/>
      <c r="V245" s="37">
        <v>0</v>
      </c>
      <c r="W245" s="37"/>
      <c r="X245" s="37">
        <v>0</v>
      </c>
      <c r="Y245" s="37"/>
      <c r="Z245" s="37">
        <v>0</v>
      </c>
      <c r="AA245" s="37"/>
      <c r="AB245" s="25">
        <v>0</v>
      </c>
      <c r="AC245" s="8"/>
      <c r="AE245" s="9">
        <v>10074</v>
      </c>
      <c r="AG245" s="9">
        <v>4486700</v>
      </c>
      <c r="AI245" s="9">
        <v>0</v>
      </c>
      <c r="AK245" s="9">
        <v>0</v>
      </c>
      <c r="AM245" s="9">
        <v>0</v>
      </c>
      <c r="AO245" s="9">
        <v>0</v>
      </c>
      <c r="AQ245" s="9">
        <v>0</v>
      </c>
      <c r="AT245" s="38">
        <v>7.6260000000000003</v>
      </c>
      <c r="AV245" s="38">
        <v>7.1470000000000002</v>
      </c>
      <c r="BH245" s="2" t="str">
        <f t="shared" si="3"/>
        <v>No</v>
      </c>
    </row>
    <row r="246" spans="1:60">
      <c r="A246" s="14" t="s">
        <v>477</v>
      </c>
      <c r="B246" s="14" t="s">
        <v>478</v>
      </c>
      <c r="C246" s="19" t="s">
        <v>83</v>
      </c>
      <c r="D246" s="232">
        <v>3006</v>
      </c>
      <c r="E246" s="233">
        <v>30006</v>
      </c>
      <c r="F246" s="19" t="s">
        <v>185</v>
      </c>
      <c r="G246" s="160" t="s">
        <v>144</v>
      </c>
      <c r="H246" s="36">
        <v>953556</v>
      </c>
      <c r="I246" s="25">
        <v>330</v>
      </c>
      <c r="J246" s="19" t="s">
        <v>28</v>
      </c>
      <c r="K246" s="15" t="s">
        <v>14</v>
      </c>
      <c r="L246" s="15">
        <v>8</v>
      </c>
      <c r="M246" s="16"/>
      <c r="N246" s="37">
        <v>0</v>
      </c>
      <c r="O246" s="37"/>
      <c r="P246" s="37">
        <v>0</v>
      </c>
      <c r="Q246" s="37"/>
      <c r="R246" s="37">
        <v>0</v>
      </c>
      <c r="S246" s="37"/>
      <c r="T246" s="37">
        <v>3006</v>
      </c>
      <c r="U246" s="37"/>
      <c r="V246" s="37">
        <v>0</v>
      </c>
      <c r="W246" s="37"/>
      <c r="X246" s="37">
        <v>0</v>
      </c>
      <c r="Y246" s="37"/>
      <c r="Z246" s="37">
        <v>0</v>
      </c>
      <c r="AA246" s="37"/>
      <c r="AB246" s="25">
        <v>0</v>
      </c>
      <c r="AC246" s="8"/>
      <c r="AE246" s="9">
        <v>0</v>
      </c>
      <c r="AG246" s="9">
        <v>0</v>
      </c>
      <c r="AI246" s="9">
        <v>0</v>
      </c>
      <c r="AK246" s="9">
        <v>19173</v>
      </c>
      <c r="AM246" s="9">
        <v>0</v>
      </c>
      <c r="AO246" s="9">
        <v>0</v>
      </c>
      <c r="AQ246" s="9">
        <v>0</v>
      </c>
      <c r="BH246" s="2" t="str">
        <f t="shared" si="3"/>
        <v>No</v>
      </c>
    </row>
    <row r="247" spans="1:60">
      <c r="A247" s="14" t="s">
        <v>477</v>
      </c>
      <c r="B247" s="14" t="s">
        <v>478</v>
      </c>
      <c r="C247" s="19" t="s">
        <v>83</v>
      </c>
      <c r="D247" s="232">
        <v>3006</v>
      </c>
      <c r="E247" s="233">
        <v>30006</v>
      </c>
      <c r="F247" s="19" t="s">
        <v>185</v>
      </c>
      <c r="G247" s="160" t="s">
        <v>144</v>
      </c>
      <c r="H247" s="36">
        <v>953556</v>
      </c>
      <c r="I247" s="25">
        <v>330</v>
      </c>
      <c r="J247" s="19" t="s">
        <v>15</v>
      </c>
      <c r="K247" s="15" t="s">
        <v>16</v>
      </c>
      <c r="L247" s="15">
        <v>59</v>
      </c>
      <c r="M247" s="16"/>
      <c r="N247" s="37">
        <v>28984</v>
      </c>
      <c r="O247" s="37"/>
      <c r="P247" s="37">
        <v>21929</v>
      </c>
      <c r="Q247" s="37"/>
      <c r="R247" s="37">
        <v>0</v>
      </c>
      <c r="S247" s="37"/>
      <c r="T247" s="37">
        <v>373520</v>
      </c>
      <c r="U247" s="37"/>
      <c r="V247" s="37">
        <v>0</v>
      </c>
      <c r="W247" s="37"/>
      <c r="X247" s="37">
        <v>0</v>
      </c>
      <c r="Y247" s="37"/>
      <c r="Z247" s="37">
        <v>0</v>
      </c>
      <c r="AA247" s="37"/>
      <c r="AB247" s="25">
        <v>0</v>
      </c>
      <c r="AC247" s="8"/>
      <c r="AE247" s="9">
        <v>320572</v>
      </c>
      <c r="AG247" s="9">
        <v>235190</v>
      </c>
      <c r="AI247" s="9">
        <v>0</v>
      </c>
      <c r="AK247" s="9">
        <v>2612485</v>
      </c>
      <c r="AM247" s="9">
        <v>0</v>
      </c>
      <c r="AO247" s="9">
        <v>0</v>
      </c>
      <c r="AQ247" s="9">
        <v>0</v>
      </c>
      <c r="AT247" s="38">
        <v>11.0603</v>
      </c>
      <c r="AV247" s="38">
        <v>10.725099999999999</v>
      </c>
      <c r="BH247" s="2" t="str">
        <f t="shared" si="3"/>
        <v>No</v>
      </c>
    </row>
    <row r="248" spans="1:60">
      <c r="A248" s="14" t="s">
        <v>477</v>
      </c>
      <c r="B248" s="14" t="s">
        <v>478</v>
      </c>
      <c r="C248" s="19" t="s">
        <v>83</v>
      </c>
      <c r="D248" s="232">
        <v>3006</v>
      </c>
      <c r="E248" s="233">
        <v>30006</v>
      </c>
      <c r="F248" s="19" t="s">
        <v>185</v>
      </c>
      <c r="G248" s="160" t="s">
        <v>144</v>
      </c>
      <c r="H248" s="36">
        <v>953556</v>
      </c>
      <c r="I248" s="25">
        <v>330</v>
      </c>
      <c r="J248" s="19" t="s">
        <v>18</v>
      </c>
      <c r="K248" s="15" t="s">
        <v>16</v>
      </c>
      <c r="L248" s="15">
        <v>148</v>
      </c>
      <c r="M248" s="16"/>
      <c r="N248" s="37">
        <v>0</v>
      </c>
      <c r="O248" s="37"/>
      <c r="P248" s="37">
        <v>281340</v>
      </c>
      <c r="Q248" s="37"/>
      <c r="R248" s="37">
        <v>0</v>
      </c>
      <c r="S248" s="37"/>
      <c r="T248" s="37">
        <v>0</v>
      </c>
      <c r="U248" s="37"/>
      <c r="V248" s="37">
        <v>0</v>
      </c>
      <c r="W248" s="37"/>
      <c r="X248" s="37">
        <v>0</v>
      </c>
      <c r="Y248" s="37"/>
      <c r="Z248" s="37">
        <v>0</v>
      </c>
      <c r="AA248" s="37"/>
      <c r="AB248" s="25">
        <v>0</v>
      </c>
      <c r="AC248" s="8"/>
      <c r="AE248" s="9">
        <v>0</v>
      </c>
      <c r="AG248" s="9">
        <v>4661900</v>
      </c>
      <c r="AI248" s="9">
        <v>0</v>
      </c>
      <c r="AK248" s="9">
        <v>0</v>
      </c>
      <c r="AM248" s="9">
        <v>0</v>
      </c>
      <c r="AO248" s="9">
        <v>0</v>
      </c>
      <c r="AQ248" s="9">
        <v>0</v>
      </c>
      <c r="AV248" s="38">
        <v>16.5703</v>
      </c>
      <c r="BH248" s="2" t="str">
        <f t="shared" si="3"/>
        <v>No</v>
      </c>
    </row>
    <row r="249" spans="1:60">
      <c r="A249" s="14" t="s">
        <v>477</v>
      </c>
      <c r="B249" s="14" t="s">
        <v>478</v>
      </c>
      <c r="C249" s="19" t="s">
        <v>83</v>
      </c>
      <c r="D249" s="232">
        <v>3006</v>
      </c>
      <c r="E249" s="233">
        <v>30006</v>
      </c>
      <c r="F249" s="19" t="s">
        <v>185</v>
      </c>
      <c r="G249" s="160" t="s">
        <v>144</v>
      </c>
      <c r="H249" s="36">
        <v>953556</v>
      </c>
      <c r="I249" s="25">
        <v>330</v>
      </c>
      <c r="J249" s="19" t="s">
        <v>17</v>
      </c>
      <c r="K249" s="15" t="s">
        <v>14</v>
      </c>
      <c r="L249" s="15">
        <v>115</v>
      </c>
      <c r="M249" s="16"/>
      <c r="N249" s="37">
        <v>577591</v>
      </c>
      <c r="O249" s="37"/>
      <c r="P249" s="37">
        <v>0</v>
      </c>
      <c r="Q249" s="37"/>
      <c r="R249" s="37">
        <v>0</v>
      </c>
      <c r="S249" s="37"/>
      <c r="T249" s="37">
        <v>810131</v>
      </c>
      <c r="U249" s="37"/>
      <c r="V249" s="37">
        <v>0</v>
      </c>
      <c r="W249" s="37"/>
      <c r="X249" s="37">
        <v>0</v>
      </c>
      <c r="Y249" s="37"/>
      <c r="Z249" s="37">
        <v>0</v>
      </c>
      <c r="AA249" s="37"/>
      <c r="AB249" s="25">
        <v>0</v>
      </c>
      <c r="AC249" s="8"/>
      <c r="AE249" s="9">
        <v>1987310</v>
      </c>
      <c r="AG249" s="9">
        <v>0</v>
      </c>
      <c r="AI249" s="9">
        <v>0</v>
      </c>
      <c r="AK249" s="9">
        <v>2966070</v>
      </c>
      <c r="AM249" s="9">
        <v>0</v>
      </c>
      <c r="AO249" s="9">
        <v>0</v>
      </c>
      <c r="AQ249" s="9">
        <v>0</v>
      </c>
      <c r="AT249" s="38">
        <v>3.4407000000000001</v>
      </c>
      <c r="BH249" s="2" t="str">
        <f t="shared" si="3"/>
        <v>No</v>
      </c>
    </row>
    <row r="250" spans="1:60">
      <c r="A250" s="14" t="s">
        <v>713</v>
      </c>
      <c r="B250" s="14" t="s">
        <v>241</v>
      </c>
      <c r="C250" s="19" t="s">
        <v>47</v>
      </c>
      <c r="D250" s="232">
        <v>4018</v>
      </c>
      <c r="E250" s="233">
        <v>40018</v>
      </c>
      <c r="F250" s="19" t="s">
        <v>153</v>
      </c>
      <c r="G250" s="160" t="s">
        <v>144</v>
      </c>
      <c r="H250" s="36">
        <v>972546</v>
      </c>
      <c r="I250" s="25">
        <v>328</v>
      </c>
      <c r="J250" s="19" t="s">
        <v>15</v>
      </c>
      <c r="K250" s="15" t="s">
        <v>16</v>
      </c>
      <c r="L250" s="15">
        <v>87</v>
      </c>
      <c r="M250" s="16"/>
      <c r="N250" s="37">
        <v>51528</v>
      </c>
      <c r="O250" s="37"/>
      <c r="P250" s="37">
        <v>393706</v>
      </c>
      <c r="Q250" s="37"/>
      <c r="R250" s="37">
        <v>0</v>
      </c>
      <c r="S250" s="37"/>
      <c r="T250" s="37">
        <v>0</v>
      </c>
      <c r="U250" s="37"/>
      <c r="V250" s="37">
        <v>0</v>
      </c>
      <c r="W250" s="37"/>
      <c r="X250" s="37">
        <v>0</v>
      </c>
      <c r="Y250" s="37"/>
      <c r="Z250" s="37">
        <v>0</v>
      </c>
      <c r="AA250" s="37"/>
      <c r="AB250" s="25">
        <v>0</v>
      </c>
      <c r="AC250" s="8"/>
      <c r="AE250" s="9">
        <v>292889</v>
      </c>
      <c r="AG250" s="9">
        <v>3324967</v>
      </c>
      <c r="AI250" s="9">
        <v>0</v>
      </c>
      <c r="AK250" s="9">
        <v>0</v>
      </c>
      <c r="AM250" s="9">
        <v>0</v>
      </c>
      <c r="AO250" s="9">
        <v>0</v>
      </c>
      <c r="AQ250" s="9">
        <v>0</v>
      </c>
      <c r="AT250" s="38">
        <v>5.6840999999999999</v>
      </c>
      <c r="AV250" s="38">
        <v>8.4452999999999996</v>
      </c>
      <c r="BH250" s="2" t="str">
        <f t="shared" si="3"/>
        <v>No</v>
      </c>
    </row>
    <row r="251" spans="1:60">
      <c r="A251" s="14" t="s">
        <v>326</v>
      </c>
      <c r="B251" s="14" t="s">
        <v>254</v>
      </c>
      <c r="C251" s="19" t="s">
        <v>71</v>
      </c>
      <c r="D251" s="232">
        <v>5016</v>
      </c>
      <c r="E251" s="233">
        <v>50016</v>
      </c>
      <c r="F251" s="19" t="s">
        <v>153</v>
      </c>
      <c r="G251" s="160" t="s">
        <v>144</v>
      </c>
      <c r="H251" s="36">
        <v>1368035</v>
      </c>
      <c r="I251" s="25">
        <v>328</v>
      </c>
      <c r="J251" s="19" t="s">
        <v>15</v>
      </c>
      <c r="K251" s="15" t="s">
        <v>16</v>
      </c>
      <c r="L251" s="15">
        <v>60</v>
      </c>
      <c r="M251" s="16"/>
      <c r="N251" s="37">
        <v>337735</v>
      </c>
      <c r="O251" s="37"/>
      <c r="P251" s="37">
        <v>34475</v>
      </c>
      <c r="Q251" s="37"/>
      <c r="R251" s="37">
        <v>0</v>
      </c>
      <c r="S251" s="37"/>
      <c r="T251" s="37">
        <v>0</v>
      </c>
      <c r="U251" s="37"/>
      <c r="V251" s="37">
        <v>0</v>
      </c>
      <c r="W251" s="37"/>
      <c r="X251" s="37">
        <v>0</v>
      </c>
      <c r="Y251" s="37"/>
      <c r="Z251" s="37">
        <v>0</v>
      </c>
      <c r="AA251" s="37"/>
      <c r="AB251" s="25">
        <v>0</v>
      </c>
      <c r="AC251" s="8"/>
      <c r="AE251" s="9">
        <v>2571502</v>
      </c>
      <c r="AG251" s="9">
        <v>1513012</v>
      </c>
      <c r="AI251" s="9">
        <v>0</v>
      </c>
      <c r="AK251" s="9">
        <v>0</v>
      </c>
      <c r="AM251" s="9">
        <v>0</v>
      </c>
      <c r="AO251" s="9">
        <v>0</v>
      </c>
      <c r="AQ251" s="9">
        <v>0</v>
      </c>
      <c r="AT251" s="38">
        <v>7.6139999999999999</v>
      </c>
      <c r="AV251" s="38">
        <v>43.8872</v>
      </c>
      <c r="BH251" s="2" t="str">
        <f t="shared" si="3"/>
        <v>No</v>
      </c>
    </row>
    <row r="252" spans="1:60">
      <c r="A252" s="14" t="s">
        <v>326</v>
      </c>
      <c r="B252" s="14" t="s">
        <v>254</v>
      </c>
      <c r="C252" s="19" t="s">
        <v>71</v>
      </c>
      <c r="D252" s="232">
        <v>5016</v>
      </c>
      <c r="E252" s="233">
        <v>50016</v>
      </c>
      <c r="F252" s="19" t="s">
        <v>153</v>
      </c>
      <c r="G252" s="160" t="s">
        <v>144</v>
      </c>
      <c r="H252" s="36">
        <v>1368035</v>
      </c>
      <c r="I252" s="25">
        <v>328</v>
      </c>
      <c r="J252" s="19" t="s">
        <v>17</v>
      </c>
      <c r="K252" s="15" t="s">
        <v>14</v>
      </c>
      <c r="L252" s="15">
        <v>268</v>
      </c>
      <c r="M252" s="16"/>
      <c r="N252" s="37">
        <v>1901794</v>
      </c>
      <c r="O252" s="37"/>
      <c r="P252" s="37">
        <v>0</v>
      </c>
      <c r="Q252" s="37"/>
      <c r="R252" s="37">
        <v>0</v>
      </c>
      <c r="S252" s="37"/>
      <c r="T252" s="37">
        <v>1998699</v>
      </c>
      <c r="U252" s="37"/>
      <c r="V252" s="37">
        <v>0</v>
      </c>
      <c r="W252" s="37"/>
      <c r="X252" s="37">
        <v>0</v>
      </c>
      <c r="Y252" s="37"/>
      <c r="Z252" s="37">
        <v>0</v>
      </c>
      <c r="AA252" s="37"/>
      <c r="AB252" s="25">
        <v>0</v>
      </c>
      <c r="AC252" s="8"/>
      <c r="AE252" s="9">
        <v>9135004</v>
      </c>
      <c r="AG252" s="9">
        <v>0</v>
      </c>
      <c r="AI252" s="9">
        <v>0</v>
      </c>
      <c r="AK252" s="9">
        <v>9047962</v>
      </c>
      <c r="AM252" s="9">
        <v>0</v>
      </c>
      <c r="AO252" s="9">
        <v>0</v>
      </c>
      <c r="AQ252" s="9">
        <v>0</v>
      </c>
      <c r="AT252" s="38">
        <v>4.8033999999999999</v>
      </c>
      <c r="BH252" s="2" t="str">
        <f t="shared" si="3"/>
        <v>No</v>
      </c>
    </row>
    <row r="253" spans="1:60">
      <c r="A253" s="14" t="s">
        <v>713</v>
      </c>
      <c r="B253" s="14" t="s">
        <v>241</v>
      </c>
      <c r="C253" s="19" t="s">
        <v>47</v>
      </c>
      <c r="D253" s="232">
        <v>4018</v>
      </c>
      <c r="E253" s="233">
        <v>40018</v>
      </c>
      <c r="F253" s="19" t="s">
        <v>153</v>
      </c>
      <c r="G253" s="160" t="s">
        <v>144</v>
      </c>
      <c r="H253" s="36">
        <v>972546</v>
      </c>
      <c r="I253" s="25">
        <v>328</v>
      </c>
      <c r="J253" s="19" t="s">
        <v>17</v>
      </c>
      <c r="K253" s="15" t="s">
        <v>16</v>
      </c>
      <c r="L253" s="15">
        <v>2</v>
      </c>
      <c r="M253" s="16"/>
      <c r="N253" s="37">
        <v>5369</v>
      </c>
      <c r="O253" s="37"/>
      <c r="P253" s="37">
        <v>0</v>
      </c>
      <c r="Q253" s="37"/>
      <c r="R253" s="37">
        <v>0</v>
      </c>
      <c r="S253" s="37"/>
      <c r="T253" s="37">
        <v>0</v>
      </c>
      <c r="U253" s="37"/>
      <c r="V253" s="37">
        <v>0</v>
      </c>
      <c r="W253" s="37"/>
      <c r="X253" s="37">
        <v>0</v>
      </c>
      <c r="Y253" s="37"/>
      <c r="Z253" s="37">
        <v>0</v>
      </c>
      <c r="AA253" s="37"/>
      <c r="AB253" s="25">
        <v>0</v>
      </c>
      <c r="AC253" s="8"/>
      <c r="AE253" s="9">
        <v>50880</v>
      </c>
      <c r="AG253" s="9">
        <v>0</v>
      </c>
      <c r="AI253" s="9">
        <v>0</v>
      </c>
      <c r="AK253" s="9">
        <v>0</v>
      </c>
      <c r="AM253" s="9">
        <v>0</v>
      </c>
      <c r="AO253" s="9">
        <v>0</v>
      </c>
      <c r="AQ253" s="9">
        <v>0</v>
      </c>
      <c r="AT253" s="38">
        <v>9.4765999999999995</v>
      </c>
      <c r="BH253" s="2" t="str">
        <f t="shared" si="3"/>
        <v>No</v>
      </c>
    </row>
    <row r="254" spans="1:60">
      <c r="A254" s="14" t="s">
        <v>713</v>
      </c>
      <c r="B254" s="14" t="s">
        <v>241</v>
      </c>
      <c r="C254" s="19" t="s">
        <v>47</v>
      </c>
      <c r="D254" s="232">
        <v>4018</v>
      </c>
      <c r="E254" s="233">
        <v>40018</v>
      </c>
      <c r="F254" s="19" t="s">
        <v>153</v>
      </c>
      <c r="G254" s="160" t="s">
        <v>144</v>
      </c>
      <c r="H254" s="36">
        <v>972546</v>
      </c>
      <c r="I254" s="25">
        <v>328</v>
      </c>
      <c r="J254" s="19" t="s">
        <v>17</v>
      </c>
      <c r="K254" s="15" t="s">
        <v>14</v>
      </c>
      <c r="L254" s="15">
        <v>181</v>
      </c>
      <c r="M254" s="16"/>
      <c r="N254" s="37">
        <v>1625973</v>
      </c>
      <c r="O254" s="37"/>
      <c r="P254" s="37">
        <v>0</v>
      </c>
      <c r="Q254" s="37"/>
      <c r="R254" s="37">
        <v>0</v>
      </c>
      <c r="S254" s="37"/>
      <c r="T254" s="37">
        <v>0</v>
      </c>
      <c r="U254" s="37"/>
      <c r="V254" s="37">
        <v>0</v>
      </c>
      <c r="W254" s="37"/>
      <c r="X254" s="37">
        <v>0</v>
      </c>
      <c r="Y254" s="37"/>
      <c r="Z254" s="37">
        <v>0</v>
      </c>
      <c r="AA254" s="37"/>
      <c r="AB254" s="25">
        <v>573396</v>
      </c>
      <c r="AC254" s="8"/>
      <c r="AE254" s="9">
        <v>7430822</v>
      </c>
      <c r="AG254" s="9">
        <v>0</v>
      </c>
      <c r="AI254" s="9">
        <v>0</v>
      </c>
      <c r="AK254" s="9">
        <v>0</v>
      </c>
      <c r="AM254" s="9">
        <v>0</v>
      </c>
      <c r="AO254" s="9">
        <v>0</v>
      </c>
      <c r="AQ254" s="9">
        <v>199370</v>
      </c>
      <c r="AT254" s="38">
        <v>4.5701000000000001</v>
      </c>
      <c r="BF254" s="38">
        <v>0.34770000000000001</v>
      </c>
      <c r="BH254" s="2" t="str">
        <f t="shared" si="3"/>
        <v>No</v>
      </c>
    </row>
    <row r="255" spans="1:60">
      <c r="A255" s="14" t="s">
        <v>713</v>
      </c>
      <c r="B255" s="14" t="s">
        <v>241</v>
      </c>
      <c r="C255" s="19" t="s">
        <v>47</v>
      </c>
      <c r="D255" s="232">
        <v>4018</v>
      </c>
      <c r="E255" s="233">
        <v>40018</v>
      </c>
      <c r="F255" s="19" t="s">
        <v>153</v>
      </c>
      <c r="G255" s="160" t="s">
        <v>144</v>
      </c>
      <c r="H255" s="36">
        <v>972546</v>
      </c>
      <c r="I255" s="25">
        <v>328</v>
      </c>
      <c r="J255" s="19" t="s">
        <v>15</v>
      </c>
      <c r="K255" s="15" t="s">
        <v>14</v>
      </c>
      <c r="L255" s="15">
        <v>1</v>
      </c>
      <c r="M255" s="16"/>
      <c r="N255" s="37">
        <v>3258</v>
      </c>
      <c r="O255" s="37"/>
      <c r="P255" s="37">
        <v>0</v>
      </c>
      <c r="Q255" s="37"/>
      <c r="R255" s="37">
        <v>0</v>
      </c>
      <c r="S255" s="37"/>
      <c r="T255" s="37">
        <v>0</v>
      </c>
      <c r="U255" s="37"/>
      <c r="V255" s="37">
        <v>0</v>
      </c>
      <c r="W255" s="37"/>
      <c r="X255" s="37">
        <v>0</v>
      </c>
      <c r="Y255" s="37"/>
      <c r="Z255" s="37">
        <v>0</v>
      </c>
      <c r="AA255" s="37"/>
      <c r="AB255" s="25">
        <v>0</v>
      </c>
      <c r="AC255" s="8"/>
      <c r="AE255" s="9">
        <v>87537</v>
      </c>
      <c r="AG255" s="9">
        <v>0</v>
      </c>
      <c r="AI255" s="9">
        <v>0</v>
      </c>
      <c r="AK255" s="9">
        <v>0</v>
      </c>
      <c r="AM255" s="9">
        <v>0</v>
      </c>
      <c r="AO255" s="9">
        <v>0</v>
      </c>
      <c r="AQ255" s="9">
        <v>0</v>
      </c>
      <c r="AT255" s="38">
        <v>26.868300000000001</v>
      </c>
      <c r="BH255" s="2" t="str">
        <f t="shared" si="3"/>
        <v>No</v>
      </c>
    </row>
    <row r="256" spans="1:60">
      <c r="A256" s="14" t="s">
        <v>1076</v>
      </c>
      <c r="B256" s="14" t="s">
        <v>313</v>
      </c>
      <c r="C256" s="19" t="s">
        <v>68</v>
      </c>
      <c r="D256" s="232">
        <v>2206</v>
      </c>
      <c r="E256" s="233">
        <v>20206</v>
      </c>
      <c r="F256" s="19" t="s">
        <v>147</v>
      </c>
      <c r="G256" s="160" t="s">
        <v>144</v>
      </c>
      <c r="H256" s="36">
        <v>18351295</v>
      </c>
      <c r="I256" s="25">
        <v>323</v>
      </c>
      <c r="J256" s="19" t="s">
        <v>15</v>
      </c>
      <c r="K256" s="15" t="s">
        <v>16</v>
      </c>
      <c r="L256" s="15">
        <v>96</v>
      </c>
      <c r="M256" s="16"/>
      <c r="N256" s="37">
        <v>130543</v>
      </c>
      <c r="O256" s="37"/>
      <c r="P256" s="37">
        <v>70442</v>
      </c>
      <c r="Q256" s="37"/>
      <c r="R256" s="37">
        <v>0</v>
      </c>
      <c r="S256" s="37"/>
      <c r="T256" s="37">
        <v>0</v>
      </c>
      <c r="U256" s="37"/>
      <c r="V256" s="37">
        <v>0</v>
      </c>
      <c r="W256" s="37"/>
      <c r="X256" s="37">
        <v>0</v>
      </c>
      <c r="Y256" s="37"/>
      <c r="Z256" s="37">
        <v>0</v>
      </c>
      <c r="AA256" s="37"/>
      <c r="AB256" s="25">
        <v>0</v>
      </c>
      <c r="AC256" s="8"/>
      <c r="AE256" s="9">
        <v>1404809</v>
      </c>
      <c r="AG256" s="9">
        <v>1051594</v>
      </c>
      <c r="AI256" s="9">
        <v>0</v>
      </c>
      <c r="AK256" s="9">
        <v>0</v>
      </c>
      <c r="AM256" s="9">
        <v>0</v>
      </c>
      <c r="AO256" s="9">
        <v>0</v>
      </c>
      <c r="AQ256" s="9">
        <v>0</v>
      </c>
      <c r="AT256" s="38">
        <v>10.7613</v>
      </c>
      <c r="AV256" s="38">
        <v>14.9285</v>
      </c>
      <c r="BH256" s="2" t="str">
        <f t="shared" si="3"/>
        <v>No</v>
      </c>
    </row>
    <row r="257" spans="1:60">
      <c r="A257" s="14" t="s">
        <v>1076</v>
      </c>
      <c r="B257" s="14" t="s">
        <v>313</v>
      </c>
      <c r="C257" s="19" t="s">
        <v>68</v>
      </c>
      <c r="D257" s="232">
        <v>2206</v>
      </c>
      <c r="E257" s="233">
        <v>20206</v>
      </c>
      <c r="F257" s="19" t="s">
        <v>147</v>
      </c>
      <c r="G257" s="160" t="s">
        <v>144</v>
      </c>
      <c r="H257" s="36">
        <v>18351295</v>
      </c>
      <c r="I257" s="25">
        <v>323</v>
      </c>
      <c r="J257" s="19" t="s">
        <v>17</v>
      </c>
      <c r="K257" s="15" t="s">
        <v>16</v>
      </c>
      <c r="L257" s="15">
        <v>227</v>
      </c>
      <c r="M257" s="16"/>
      <c r="N257" s="37">
        <v>9258</v>
      </c>
      <c r="O257" s="37"/>
      <c r="P257" s="37">
        <v>0</v>
      </c>
      <c r="Q257" s="37"/>
      <c r="R257" s="37">
        <v>0</v>
      </c>
      <c r="S257" s="37"/>
      <c r="T257" s="37">
        <v>4322919</v>
      </c>
      <c r="U257" s="37"/>
      <c r="V257" s="37">
        <v>0</v>
      </c>
      <c r="W257" s="37"/>
      <c r="X257" s="37">
        <v>0</v>
      </c>
      <c r="Y257" s="37"/>
      <c r="Z257" s="37">
        <v>0</v>
      </c>
      <c r="AA257" s="37"/>
      <c r="AB257" s="25">
        <v>0</v>
      </c>
      <c r="AC257" s="8"/>
      <c r="AE257" s="9">
        <v>73499</v>
      </c>
      <c r="AG257" s="9">
        <v>0</v>
      </c>
      <c r="AI257" s="9">
        <v>0</v>
      </c>
      <c r="AK257" s="9">
        <v>10529326</v>
      </c>
      <c r="AM257" s="9">
        <v>0</v>
      </c>
      <c r="AO257" s="9">
        <v>0</v>
      </c>
      <c r="AQ257" s="9">
        <v>0</v>
      </c>
      <c r="AT257" s="38">
        <v>7.9390000000000001</v>
      </c>
      <c r="BH257" s="2" t="str">
        <f t="shared" si="3"/>
        <v>No</v>
      </c>
    </row>
    <row r="258" spans="1:60">
      <c r="A258" s="14" t="s">
        <v>685</v>
      </c>
      <c r="B258" s="14" t="s">
        <v>364</v>
      </c>
      <c r="C258" s="19" t="s">
        <v>52</v>
      </c>
      <c r="D258" s="232">
        <v>5031</v>
      </c>
      <c r="E258" s="233">
        <v>50031</v>
      </c>
      <c r="F258" s="19" t="s">
        <v>153</v>
      </c>
      <c r="G258" s="160" t="s">
        <v>144</v>
      </c>
      <c r="H258" s="36">
        <v>3734090</v>
      </c>
      <c r="I258" s="25">
        <v>322</v>
      </c>
      <c r="J258" s="19" t="s">
        <v>15</v>
      </c>
      <c r="K258" s="15" t="s">
        <v>14</v>
      </c>
      <c r="L258" s="15">
        <v>85</v>
      </c>
      <c r="M258" s="16"/>
      <c r="N258" s="37">
        <v>109737</v>
      </c>
      <c r="O258" s="37"/>
      <c r="P258" s="37">
        <v>0</v>
      </c>
      <c r="Q258" s="37"/>
      <c r="R258" s="37">
        <v>473667</v>
      </c>
      <c r="S258" s="37"/>
      <c r="T258" s="37">
        <v>0</v>
      </c>
      <c r="U258" s="37"/>
      <c r="V258" s="37">
        <v>0</v>
      </c>
      <c r="W258" s="37"/>
      <c r="X258" s="37">
        <v>0</v>
      </c>
      <c r="Y258" s="37"/>
      <c r="Z258" s="37">
        <v>0</v>
      </c>
      <c r="AA258" s="37"/>
      <c r="AB258" s="25">
        <v>0</v>
      </c>
      <c r="AC258" s="8"/>
      <c r="AE258" s="9">
        <v>1060753</v>
      </c>
      <c r="AG258" s="9">
        <v>0</v>
      </c>
      <c r="AI258" s="9">
        <v>2313625</v>
      </c>
      <c r="AK258" s="9">
        <v>0</v>
      </c>
      <c r="AM258" s="9">
        <v>0</v>
      </c>
      <c r="AO258" s="9">
        <v>0</v>
      </c>
      <c r="AQ258" s="9">
        <v>0</v>
      </c>
      <c r="AT258" s="38">
        <v>9.6662999999999997</v>
      </c>
      <c r="AX258" s="38">
        <v>4.8845000000000001</v>
      </c>
      <c r="BH258" s="2" t="str">
        <f t="shared" ref="BH258:BH321" si="4">IF(BG258&amp;BE258&amp;BC258&amp;BA258&amp;AY258&amp;AW258&amp;AU258&amp;AR258&amp;AP258&amp;AN258&amp;AL258&amp;AJ258&amp;AH258&amp;AF258&amp;AC258&amp;AA258&amp;Y258&amp;W258&amp;U258&amp;S258&amp;Q258&amp;O258&lt;&gt;"","Yes","No")</f>
        <v>No</v>
      </c>
    </row>
    <row r="259" spans="1:60">
      <c r="A259" s="14" t="s">
        <v>685</v>
      </c>
      <c r="B259" s="14" t="s">
        <v>364</v>
      </c>
      <c r="C259" s="19" t="s">
        <v>52</v>
      </c>
      <c r="D259" s="232">
        <v>5031</v>
      </c>
      <c r="E259" s="233">
        <v>50031</v>
      </c>
      <c r="F259" s="19" t="s">
        <v>153</v>
      </c>
      <c r="G259" s="160" t="s">
        <v>144</v>
      </c>
      <c r="H259" s="36">
        <v>3734090</v>
      </c>
      <c r="I259" s="25">
        <v>322</v>
      </c>
      <c r="J259" s="19" t="s">
        <v>17</v>
      </c>
      <c r="K259" s="15" t="s">
        <v>14</v>
      </c>
      <c r="L259" s="15">
        <v>220</v>
      </c>
      <c r="M259" s="16"/>
      <c r="N259" s="37">
        <v>2364964</v>
      </c>
      <c r="O259" s="37"/>
      <c r="P259" s="37">
        <v>0</v>
      </c>
      <c r="Q259" s="37"/>
      <c r="R259" s="37">
        <v>0</v>
      </c>
      <c r="S259" s="37"/>
      <c r="T259" s="37">
        <v>0</v>
      </c>
      <c r="U259" s="37"/>
      <c r="V259" s="37">
        <v>0</v>
      </c>
      <c r="W259" s="37"/>
      <c r="X259" s="37">
        <v>0</v>
      </c>
      <c r="Y259" s="37"/>
      <c r="Z259" s="37">
        <v>0</v>
      </c>
      <c r="AA259" s="37"/>
      <c r="AB259" s="25">
        <v>0</v>
      </c>
      <c r="AC259" s="8"/>
      <c r="AE259" s="9">
        <v>11735468</v>
      </c>
      <c r="AG259" s="9">
        <v>0</v>
      </c>
      <c r="AI259" s="9">
        <v>0</v>
      </c>
      <c r="AK259" s="9">
        <v>0</v>
      </c>
      <c r="AM259" s="9">
        <v>0</v>
      </c>
      <c r="AO259" s="9">
        <v>0</v>
      </c>
      <c r="AQ259" s="9">
        <v>0</v>
      </c>
      <c r="AT259" s="38">
        <v>4.9622000000000002</v>
      </c>
      <c r="BH259" s="2" t="str">
        <f t="shared" si="4"/>
        <v>No</v>
      </c>
    </row>
    <row r="260" spans="1:60">
      <c r="A260" s="14" t="s">
        <v>685</v>
      </c>
      <c r="B260" s="14" t="s">
        <v>364</v>
      </c>
      <c r="C260" s="19" t="s">
        <v>52</v>
      </c>
      <c r="D260" s="232">
        <v>5031</v>
      </c>
      <c r="E260" s="233">
        <v>50031</v>
      </c>
      <c r="F260" s="19" t="s">
        <v>153</v>
      </c>
      <c r="G260" s="160" t="s">
        <v>144</v>
      </c>
      <c r="H260" s="36">
        <v>3734090</v>
      </c>
      <c r="I260" s="25">
        <v>322</v>
      </c>
      <c r="J260" s="19" t="s">
        <v>15</v>
      </c>
      <c r="K260" s="15" t="s">
        <v>16</v>
      </c>
      <c r="L260" s="15">
        <v>17</v>
      </c>
      <c r="M260" s="16"/>
      <c r="N260" s="37">
        <v>37601</v>
      </c>
      <c r="O260" s="37"/>
      <c r="P260" s="37">
        <v>2818</v>
      </c>
      <c r="Q260" s="37"/>
      <c r="R260" s="37">
        <v>0</v>
      </c>
      <c r="S260" s="37"/>
      <c r="T260" s="37">
        <v>0</v>
      </c>
      <c r="U260" s="37"/>
      <c r="V260" s="37">
        <v>0</v>
      </c>
      <c r="W260" s="37"/>
      <c r="X260" s="37">
        <v>0</v>
      </c>
      <c r="Y260" s="37"/>
      <c r="Z260" s="37">
        <v>0</v>
      </c>
      <c r="AA260" s="37"/>
      <c r="AB260" s="25">
        <v>0</v>
      </c>
      <c r="AC260" s="8"/>
      <c r="AE260" s="9">
        <v>316103</v>
      </c>
      <c r="AG260" s="9">
        <v>2466</v>
      </c>
      <c r="AI260" s="9">
        <v>0</v>
      </c>
      <c r="AK260" s="9">
        <v>0</v>
      </c>
      <c r="AM260" s="9">
        <v>0</v>
      </c>
      <c r="AO260" s="9">
        <v>0</v>
      </c>
      <c r="AQ260" s="9">
        <v>0</v>
      </c>
      <c r="AT260" s="38">
        <v>8.4068000000000005</v>
      </c>
      <c r="AV260" s="38">
        <v>0.87509999999999999</v>
      </c>
      <c r="BH260" s="2" t="str">
        <f t="shared" si="4"/>
        <v>No</v>
      </c>
    </row>
    <row r="261" spans="1:60">
      <c r="A261" s="14" t="s">
        <v>508</v>
      </c>
      <c r="B261" s="14" t="s">
        <v>509</v>
      </c>
      <c r="C261" s="19" t="s">
        <v>56</v>
      </c>
      <c r="D261" s="232">
        <v>7005</v>
      </c>
      <c r="E261" s="233">
        <v>70005</v>
      </c>
      <c r="F261" s="19" t="s">
        <v>153</v>
      </c>
      <c r="G261" s="160" t="s">
        <v>144</v>
      </c>
      <c r="H261" s="36">
        <v>1519417</v>
      </c>
      <c r="I261" s="25">
        <v>311</v>
      </c>
      <c r="J261" s="19" t="s">
        <v>15</v>
      </c>
      <c r="K261" s="15" t="s">
        <v>14</v>
      </c>
      <c r="L261" s="15">
        <v>9</v>
      </c>
      <c r="M261" s="16"/>
      <c r="N261" s="37">
        <v>0</v>
      </c>
      <c r="O261" s="37"/>
      <c r="P261" s="37">
        <v>49981</v>
      </c>
      <c r="Q261" s="37"/>
      <c r="R261" s="37">
        <v>0</v>
      </c>
      <c r="S261" s="37"/>
      <c r="T261" s="37">
        <v>0</v>
      </c>
      <c r="U261" s="37"/>
      <c r="V261" s="37">
        <v>0</v>
      </c>
      <c r="W261" s="37"/>
      <c r="X261" s="37">
        <v>0</v>
      </c>
      <c r="Y261" s="37"/>
      <c r="Z261" s="37">
        <v>0</v>
      </c>
      <c r="AA261" s="37"/>
      <c r="AB261" s="25">
        <v>0</v>
      </c>
      <c r="AC261" s="8"/>
      <c r="AE261" s="9">
        <v>0</v>
      </c>
      <c r="AG261" s="9">
        <v>589200</v>
      </c>
      <c r="AI261" s="9">
        <v>0</v>
      </c>
      <c r="AK261" s="9">
        <v>0</v>
      </c>
      <c r="AM261" s="9">
        <v>0</v>
      </c>
      <c r="AO261" s="9">
        <v>0</v>
      </c>
      <c r="AQ261" s="9">
        <v>0</v>
      </c>
      <c r="AV261" s="38">
        <v>11.788500000000001</v>
      </c>
      <c r="BH261" s="2" t="str">
        <f t="shared" si="4"/>
        <v>No</v>
      </c>
    </row>
    <row r="262" spans="1:60">
      <c r="A262" s="14" t="s">
        <v>508</v>
      </c>
      <c r="B262" s="14" t="s">
        <v>509</v>
      </c>
      <c r="C262" s="19" t="s">
        <v>56</v>
      </c>
      <c r="D262" s="232">
        <v>7005</v>
      </c>
      <c r="E262" s="233">
        <v>70005</v>
      </c>
      <c r="F262" s="19" t="s">
        <v>153</v>
      </c>
      <c r="G262" s="160" t="s">
        <v>144</v>
      </c>
      <c r="H262" s="36">
        <v>1519417</v>
      </c>
      <c r="I262" s="25">
        <v>311</v>
      </c>
      <c r="J262" s="19" t="s">
        <v>15</v>
      </c>
      <c r="K262" s="15" t="s">
        <v>16</v>
      </c>
      <c r="L262" s="15">
        <v>57</v>
      </c>
      <c r="M262" s="16"/>
      <c r="N262" s="37">
        <v>0</v>
      </c>
      <c r="O262" s="37"/>
      <c r="P262" s="37">
        <v>263141</v>
      </c>
      <c r="Q262" s="37"/>
      <c r="R262" s="37">
        <v>2672</v>
      </c>
      <c r="S262" s="37"/>
      <c r="T262" s="37">
        <v>0</v>
      </c>
      <c r="U262" s="37"/>
      <c r="V262" s="37">
        <v>0</v>
      </c>
      <c r="W262" s="37"/>
      <c r="X262" s="37">
        <v>0</v>
      </c>
      <c r="Y262" s="37"/>
      <c r="Z262" s="37">
        <v>0</v>
      </c>
      <c r="AA262" s="37"/>
      <c r="AB262" s="25">
        <v>0</v>
      </c>
      <c r="AC262" s="8"/>
      <c r="AE262" s="9">
        <v>0</v>
      </c>
      <c r="AG262" s="9">
        <v>1292098</v>
      </c>
      <c r="AI262" s="9">
        <v>0</v>
      </c>
      <c r="AK262" s="9">
        <v>0</v>
      </c>
      <c r="AM262" s="9">
        <v>1352799</v>
      </c>
      <c r="AO262" s="9">
        <v>0</v>
      </c>
      <c r="AQ262" s="9">
        <v>0</v>
      </c>
      <c r="AV262" s="38">
        <v>4.9103000000000003</v>
      </c>
      <c r="AX262" s="38">
        <v>0</v>
      </c>
      <c r="BH262" s="2" t="str">
        <f t="shared" si="4"/>
        <v>No</v>
      </c>
    </row>
    <row r="263" spans="1:60">
      <c r="A263" s="14" t="s">
        <v>508</v>
      </c>
      <c r="B263" s="14" t="s">
        <v>509</v>
      </c>
      <c r="C263" s="19" t="s">
        <v>56</v>
      </c>
      <c r="D263" s="232">
        <v>7005</v>
      </c>
      <c r="E263" s="233">
        <v>70005</v>
      </c>
      <c r="F263" s="19" t="s">
        <v>153</v>
      </c>
      <c r="G263" s="160" t="s">
        <v>144</v>
      </c>
      <c r="H263" s="36">
        <v>1519417</v>
      </c>
      <c r="I263" s="25">
        <v>311</v>
      </c>
      <c r="J263" s="19" t="s">
        <v>18</v>
      </c>
      <c r="K263" s="15" t="s">
        <v>16</v>
      </c>
      <c r="L263" s="15">
        <v>27</v>
      </c>
      <c r="M263" s="16"/>
      <c r="N263" s="37">
        <v>0</v>
      </c>
      <c r="O263" s="37"/>
      <c r="P263" s="37">
        <v>24227</v>
      </c>
      <c r="Q263" s="37"/>
      <c r="R263" s="37">
        <v>0</v>
      </c>
      <c r="S263" s="37"/>
      <c r="T263" s="37">
        <v>0</v>
      </c>
      <c r="U263" s="37"/>
      <c r="V263" s="37">
        <v>0</v>
      </c>
      <c r="W263" s="37"/>
      <c r="X263" s="37">
        <v>0</v>
      </c>
      <c r="Y263" s="37"/>
      <c r="Z263" s="37">
        <v>0</v>
      </c>
      <c r="AA263" s="37"/>
      <c r="AB263" s="25">
        <v>0</v>
      </c>
      <c r="AC263" s="8"/>
      <c r="AE263" s="9">
        <v>0</v>
      </c>
      <c r="AG263" s="9">
        <v>492580</v>
      </c>
      <c r="AI263" s="9">
        <v>0</v>
      </c>
      <c r="AK263" s="9">
        <v>0</v>
      </c>
      <c r="AM263" s="9">
        <v>0</v>
      </c>
      <c r="AO263" s="9">
        <v>0</v>
      </c>
      <c r="AQ263" s="9">
        <v>0</v>
      </c>
      <c r="AV263" s="38">
        <v>20.331900000000001</v>
      </c>
      <c r="BH263" s="2" t="str">
        <f t="shared" si="4"/>
        <v>No</v>
      </c>
    </row>
    <row r="264" spans="1:60">
      <c r="A264" s="14" t="s">
        <v>508</v>
      </c>
      <c r="B264" s="14" t="s">
        <v>509</v>
      </c>
      <c r="C264" s="19" t="s">
        <v>56</v>
      </c>
      <c r="D264" s="232">
        <v>7005</v>
      </c>
      <c r="E264" s="233">
        <v>70005</v>
      </c>
      <c r="F264" s="19" t="s">
        <v>153</v>
      </c>
      <c r="G264" s="160" t="s">
        <v>144</v>
      </c>
      <c r="H264" s="36">
        <v>1519417</v>
      </c>
      <c r="I264" s="25">
        <v>311</v>
      </c>
      <c r="J264" s="19" t="s">
        <v>17</v>
      </c>
      <c r="K264" s="15" t="s">
        <v>14</v>
      </c>
      <c r="L264" s="15">
        <v>160</v>
      </c>
      <c r="M264" s="16"/>
      <c r="N264" s="37">
        <v>1142967</v>
      </c>
      <c r="O264" s="37"/>
      <c r="P264" s="37">
        <v>47761</v>
      </c>
      <c r="Q264" s="37"/>
      <c r="R264" s="37">
        <v>0</v>
      </c>
      <c r="S264" s="37"/>
      <c r="T264" s="37">
        <v>855407</v>
      </c>
      <c r="U264" s="37"/>
      <c r="V264" s="37">
        <v>0</v>
      </c>
      <c r="W264" s="37"/>
      <c r="X264" s="37">
        <v>0</v>
      </c>
      <c r="Y264" s="37"/>
      <c r="Z264" s="37">
        <v>0</v>
      </c>
      <c r="AA264" s="37"/>
      <c r="AB264" s="25">
        <v>0</v>
      </c>
      <c r="AC264" s="8"/>
      <c r="AE264" s="9">
        <v>4785182</v>
      </c>
      <c r="AG264" s="9">
        <v>0</v>
      </c>
      <c r="AI264" s="9">
        <v>0</v>
      </c>
      <c r="AK264" s="9">
        <v>3381680</v>
      </c>
      <c r="AM264" s="9">
        <v>0</v>
      </c>
      <c r="AO264" s="9">
        <v>0</v>
      </c>
      <c r="AQ264" s="9">
        <v>0</v>
      </c>
      <c r="AT264" s="38">
        <v>4.1866000000000003</v>
      </c>
      <c r="AV264" s="38">
        <v>0</v>
      </c>
      <c r="BH264" s="2" t="str">
        <f t="shared" si="4"/>
        <v>No</v>
      </c>
    </row>
    <row r="265" spans="1:60">
      <c r="A265" s="14" t="s">
        <v>508</v>
      </c>
      <c r="B265" s="14" t="s">
        <v>509</v>
      </c>
      <c r="C265" s="19" t="s">
        <v>56</v>
      </c>
      <c r="D265" s="232">
        <v>7005</v>
      </c>
      <c r="E265" s="233">
        <v>70005</v>
      </c>
      <c r="F265" s="19" t="s">
        <v>153</v>
      </c>
      <c r="G265" s="160" t="s">
        <v>144</v>
      </c>
      <c r="H265" s="36">
        <v>1519417</v>
      </c>
      <c r="I265" s="25">
        <v>311</v>
      </c>
      <c r="J265" s="19" t="s">
        <v>28</v>
      </c>
      <c r="K265" s="15" t="s">
        <v>14</v>
      </c>
      <c r="L265" s="15">
        <v>11</v>
      </c>
      <c r="M265" s="16"/>
      <c r="N265" s="37">
        <v>115285</v>
      </c>
      <c r="O265" s="37"/>
      <c r="P265" s="37">
        <v>0</v>
      </c>
      <c r="Q265" s="37"/>
      <c r="R265" s="37">
        <v>0</v>
      </c>
      <c r="S265" s="37"/>
      <c r="T265" s="37">
        <v>58728</v>
      </c>
      <c r="U265" s="37"/>
      <c r="V265" s="37">
        <v>0</v>
      </c>
      <c r="W265" s="37"/>
      <c r="X265" s="37">
        <v>0</v>
      </c>
      <c r="Y265" s="37"/>
      <c r="Z265" s="37">
        <v>0</v>
      </c>
      <c r="AA265" s="37"/>
      <c r="AB265" s="25">
        <v>0</v>
      </c>
      <c r="AC265" s="8"/>
      <c r="AE265" s="9">
        <v>0</v>
      </c>
      <c r="AG265" s="9">
        <v>0</v>
      </c>
      <c r="AI265" s="9">
        <v>0</v>
      </c>
      <c r="AK265" s="9">
        <v>0</v>
      </c>
      <c r="AM265" s="9">
        <v>0</v>
      </c>
      <c r="AO265" s="9">
        <v>0</v>
      </c>
      <c r="AQ265" s="9">
        <v>0</v>
      </c>
      <c r="AT265" s="38">
        <v>0</v>
      </c>
      <c r="BH265" s="2" t="str">
        <f t="shared" si="4"/>
        <v>No</v>
      </c>
    </row>
    <row r="266" spans="1:60">
      <c r="A266" s="14" t="s">
        <v>1077</v>
      </c>
      <c r="B266" s="14" t="s">
        <v>364</v>
      </c>
      <c r="C266" s="19" t="s">
        <v>52</v>
      </c>
      <c r="D266" s="232">
        <v>5119</v>
      </c>
      <c r="E266" s="233">
        <v>50119</v>
      </c>
      <c r="F266" s="19" t="s">
        <v>147</v>
      </c>
      <c r="G266" s="160" t="s">
        <v>144</v>
      </c>
      <c r="H266" s="36">
        <v>3734090</v>
      </c>
      <c r="I266" s="25">
        <v>309</v>
      </c>
      <c r="J266" s="19" t="s">
        <v>15</v>
      </c>
      <c r="K266" s="15" t="s">
        <v>16</v>
      </c>
      <c r="L266" s="15">
        <v>66</v>
      </c>
      <c r="M266" s="16"/>
      <c r="N266" s="37">
        <v>0</v>
      </c>
      <c r="O266" s="37"/>
      <c r="P266" s="37">
        <v>239386</v>
      </c>
      <c r="Q266" s="37"/>
      <c r="R266" s="37">
        <v>0</v>
      </c>
      <c r="S266" s="37"/>
      <c r="T266" s="37">
        <v>0</v>
      </c>
      <c r="U266" s="37"/>
      <c r="V266" s="37">
        <v>0</v>
      </c>
      <c r="W266" s="37"/>
      <c r="X266" s="37">
        <v>0</v>
      </c>
      <c r="Y266" s="37"/>
      <c r="Z266" s="37">
        <v>0</v>
      </c>
      <c r="AA266" s="37"/>
      <c r="AB266" s="25">
        <v>0</v>
      </c>
      <c r="AC266" s="8"/>
      <c r="AE266" s="9">
        <v>0</v>
      </c>
      <c r="AG266" s="9">
        <v>0</v>
      </c>
      <c r="AI266" s="9">
        <v>0</v>
      </c>
      <c r="AK266" s="9">
        <v>0</v>
      </c>
      <c r="AM266" s="9">
        <v>0</v>
      </c>
      <c r="AO266" s="9">
        <v>0</v>
      </c>
      <c r="AQ266" s="9">
        <v>0</v>
      </c>
      <c r="AV266" s="38">
        <v>0</v>
      </c>
      <c r="BH266" s="2" t="str">
        <f t="shared" si="4"/>
        <v>No</v>
      </c>
    </row>
    <row r="267" spans="1:60">
      <c r="A267" s="14" t="s">
        <v>1077</v>
      </c>
      <c r="B267" s="14" t="s">
        <v>364</v>
      </c>
      <c r="C267" s="19" t="s">
        <v>52</v>
      </c>
      <c r="D267" s="232">
        <v>5119</v>
      </c>
      <c r="E267" s="233">
        <v>50119</v>
      </c>
      <c r="F267" s="19" t="s">
        <v>147</v>
      </c>
      <c r="G267" s="160" t="s">
        <v>144</v>
      </c>
      <c r="H267" s="36">
        <v>3734090</v>
      </c>
      <c r="I267" s="25">
        <v>309</v>
      </c>
      <c r="J267" s="19" t="s">
        <v>17</v>
      </c>
      <c r="K267" s="15" t="s">
        <v>14</v>
      </c>
      <c r="L267" s="15">
        <v>243</v>
      </c>
      <c r="M267" s="16"/>
      <c r="N267" s="37">
        <v>3380605</v>
      </c>
      <c r="O267" s="37"/>
      <c r="P267" s="37">
        <v>0</v>
      </c>
      <c r="Q267" s="37"/>
      <c r="R267" s="37">
        <v>0</v>
      </c>
      <c r="S267" s="37"/>
      <c r="T267" s="37">
        <v>0</v>
      </c>
      <c r="U267" s="37"/>
      <c r="V267" s="37">
        <v>0</v>
      </c>
      <c r="W267" s="37"/>
      <c r="X267" s="37">
        <v>0</v>
      </c>
      <c r="Y267" s="37"/>
      <c r="Z267" s="37">
        <v>0</v>
      </c>
      <c r="AA267" s="37"/>
      <c r="AB267" s="25">
        <v>0</v>
      </c>
      <c r="AC267" s="8"/>
      <c r="AE267" s="9">
        <v>14247288</v>
      </c>
      <c r="AG267" s="9">
        <v>0</v>
      </c>
      <c r="AI267" s="9">
        <v>0</v>
      </c>
      <c r="AK267" s="9">
        <v>0</v>
      </c>
      <c r="AM267" s="9">
        <v>0</v>
      </c>
      <c r="AO267" s="9">
        <v>0</v>
      </c>
      <c r="AQ267" s="9">
        <v>0</v>
      </c>
      <c r="AT267" s="38">
        <v>4.2144000000000004</v>
      </c>
      <c r="BH267" s="2" t="str">
        <f t="shared" si="4"/>
        <v>No</v>
      </c>
    </row>
    <row r="268" spans="1:60">
      <c r="A268" s="14" t="s">
        <v>1078</v>
      </c>
      <c r="B268" s="14" t="s">
        <v>635</v>
      </c>
      <c r="C268" s="19" t="s">
        <v>50</v>
      </c>
      <c r="D268" s="232">
        <v>3051</v>
      </c>
      <c r="E268" s="233">
        <v>30051</v>
      </c>
      <c r="F268" s="19" t="s">
        <v>147</v>
      </c>
      <c r="G268" s="160" t="s">
        <v>144</v>
      </c>
      <c r="H268" s="36">
        <v>4586770</v>
      </c>
      <c r="I268" s="25">
        <v>307</v>
      </c>
      <c r="J268" s="19" t="s">
        <v>17</v>
      </c>
      <c r="K268" s="15" t="s">
        <v>14</v>
      </c>
      <c r="L268" s="15">
        <v>307</v>
      </c>
      <c r="M268" s="16"/>
      <c r="N268" s="37">
        <v>2405701</v>
      </c>
      <c r="O268" s="37"/>
      <c r="P268" s="37">
        <v>0</v>
      </c>
      <c r="Q268" s="37"/>
      <c r="R268" s="37">
        <v>0</v>
      </c>
      <c r="S268" s="37"/>
      <c r="T268" s="37">
        <v>1464416</v>
      </c>
      <c r="U268" s="37"/>
      <c r="V268" s="37">
        <v>0</v>
      </c>
      <c r="W268" s="37"/>
      <c r="X268" s="37">
        <v>0</v>
      </c>
      <c r="Y268" s="37"/>
      <c r="Z268" s="37">
        <v>0</v>
      </c>
      <c r="AA268" s="37"/>
      <c r="AB268" s="25">
        <v>0</v>
      </c>
      <c r="AC268" s="8"/>
      <c r="AE268" s="9">
        <v>10436441</v>
      </c>
      <c r="AG268" s="9">
        <v>0</v>
      </c>
      <c r="AI268" s="9">
        <v>0</v>
      </c>
      <c r="AK268" s="9">
        <v>4843028</v>
      </c>
      <c r="AM268" s="9">
        <v>0</v>
      </c>
      <c r="AO268" s="9">
        <v>0</v>
      </c>
      <c r="AQ268" s="9">
        <v>0</v>
      </c>
      <c r="AT268" s="38">
        <v>4.3381999999999996</v>
      </c>
      <c r="BH268" s="2" t="str">
        <f t="shared" si="4"/>
        <v>No</v>
      </c>
    </row>
    <row r="269" spans="1:60">
      <c r="A269" s="14" t="s">
        <v>678</v>
      </c>
      <c r="B269" s="14" t="s">
        <v>679</v>
      </c>
      <c r="C269" s="19" t="s">
        <v>86</v>
      </c>
      <c r="D269" s="232">
        <v>2</v>
      </c>
      <c r="E269" s="233">
        <v>2</v>
      </c>
      <c r="F269" s="19" t="s">
        <v>153</v>
      </c>
      <c r="G269" s="160" t="s">
        <v>144</v>
      </c>
      <c r="H269" s="36">
        <v>387847</v>
      </c>
      <c r="I269" s="25">
        <v>306</v>
      </c>
      <c r="J269" s="19" t="s">
        <v>18</v>
      </c>
      <c r="K269" s="15" t="s">
        <v>14</v>
      </c>
      <c r="L269" s="15">
        <v>81</v>
      </c>
      <c r="M269" s="16"/>
      <c r="N269" s="37">
        <v>0</v>
      </c>
      <c r="O269" s="37"/>
      <c r="P269" s="37">
        <v>59589</v>
      </c>
      <c r="Q269" s="37"/>
      <c r="R269" s="37">
        <v>0</v>
      </c>
      <c r="S269" s="37"/>
      <c r="T269" s="37">
        <v>0</v>
      </c>
      <c r="U269" s="37"/>
      <c r="V269" s="37">
        <v>0</v>
      </c>
      <c r="W269" s="37"/>
      <c r="X269" s="37">
        <v>0</v>
      </c>
      <c r="Y269" s="37"/>
      <c r="Z269" s="37">
        <v>0</v>
      </c>
      <c r="AA269" s="37"/>
      <c r="AB269" s="25">
        <v>0</v>
      </c>
      <c r="AC269" s="8"/>
      <c r="AE269" s="9">
        <v>0</v>
      </c>
      <c r="AG269" s="9">
        <v>960861</v>
      </c>
      <c r="AI269" s="9">
        <v>0</v>
      </c>
      <c r="AK269" s="9">
        <v>0</v>
      </c>
      <c r="AM269" s="9">
        <v>0</v>
      </c>
      <c r="AO269" s="9">
        <v>0</v>
      </c>
      <c r="AQ269" s="9">
        <v>0</v>
      </c>
      <c r="AV269" s="38">
        <v>16.1248</v>
      </c>
      <c r="BH269" s="2" t="str">
        <f t="shared" si="4"/>
        <v>No</v>
      </c>
    </row>
    <row r="270" spans="1:60">
      <c r="A270" s="14" t="s">
        <v>678</v>
      </c>
      <c r="B270" s="14" t="s">
        <v>679</v>
      </c>
      <c r="C270" s="19" t="s">
        <v>86</v>
      </c>
      <c r="D270" s="232">
        <v>2</v>
      </c>
      <c r="E270" s="233">
        <v>2</v>
      </c>
      <c r="F270" s="19" t="s">
        <v>153</v>
      </c>
      <c r="G270" s="160" t="s">
        <v>144</v>
      </c>
      <c r="H270" s="36">
        <v>387847</v>
      </c>
      <c r="I270" s="25">
        <v>306</v>
      </c>
      <c r="J270" s="19" t="s">
        <v>15</v>
      </c>
      <c r="K270" s="15" t="s">
        <v>14</v>
      </c>
      <c r="L270" s="15">
        <v>57</v>
      </c>
      <c r="M270" s="16"/>
      <c r="N270" s="37">
        <v>142773</v>
      </c>
      <c r="O270" s="37"/>
      <c r="P270" s="37">
        <v>1021</v>
      </c>
      <c r="Q270" s="37"/>
      <c r="R270" s="37">
        <v>0</v>
      </c>
      <c r="S270" s="37"/>
      <c r="T270" s="37">
        <v>0</v>
      </c>
      <c r="U270" s="37"/>
      <c r="V270" s="37">
        <v>0</v>
      </c>
      <c r="W270" s="37"/>
      <c r="X270" s="37">
        <v>2932</v>
      </c>
      <c r="Y270" s="37"/>
      <c r="Z270" s="37">
        <v>0</v>
      </c>
      <c r="AA270" s="37"/>
      <c r="AB270" s="25">
        <v>0</v>
      </c>
      <c r="AC270" s="8"/>
      <c r="AE270" s="9">
        <v>1454634</v>
      </c>
      <c r="AG270" s="9">
        <v>7020</v>
      </c>
      <c r="AI270" s="9">
        <v>0</v>
      </c>
      <c r="AK270" s="9">
        <v>0</v>
      </c>
      <c r="AM270" s="9">
        <v>17139</v>
      </c>
      <c r="AO270" s="9">
        <v>0</v>
      </c>
      <c r="AQ270" s="9">
        <v>0</v>
      </c>
      <c r="AT270" s="38">
        <v>10.1884</v>
      </c>
      <c r="AV270" s="38">
        <v>6.8756000000000004</v>
      </c>
      <c r="AZ270" s="38">
        <v>0</v>
      </c>
      <c r="BH270" s="2" t="str">
        <f t="shared" si="4"/>
        <v>No</v>
      </c>
    </row>
    <row r="271" spans="1:60">
      <c r="A271" s="14" t="s">
        <v>678</v>
      </c>
      <c r="B271" s="14" t="s">
        <v>679</v>
      </c>
      <c r="C271" s="19" t="s">
        <v>86</v>
      </c>
      <c r="D271" s="232">
        <v>2</v>
      </c>
      <c r="E271" s="233">
        <v>2</v>
      </c>
      <c r="F271" s="19" t="s">
        <v>153</v>
      </c>
      <c r="G271" s="160" t="s">
        <v>144</v>
      </c>
      <c r="H271" s="36">
        <v>387847</v>
      </c>
      <c r="I271" s="25">
        <v>306</v>
      </c>
      <c r="J271" s="19" t="s">
        <v>15</v>
      </c>
      <c r="K271" s="15" t="s">
        <v>16</v>
      </c>
      <c r="L271" s="15">
        <v>51</v>
      </c>
      <c r="M271" s="16"/>
      <c r="N271" s="37">
        <v>131814</v>
      </c>
      <c r="O271" s="37"/>
      <c r="P271" s="37">
        <v>27951</v>
      </c>
      <c r="Q271" s="37"/>
      <c r="R271" s="37">
        <v>0</v>
      </c>
      <c r="S271" s="37"/>
      <c r="T271" s="37">
        <v>0</v>
      </c>
      <c r="U271" s="37"/>
      <c r="V271" s="37">
        <v>0</v>
      </c>
      <c r="W271" s="37"/>
      <c r="X271" s="37">
        <v>0</v>
      </c>
      <c r="Y271" s="37"/>
      <c r="Z271" s="37">
        <v>0</v>
      </c>
      <c r="AA271" s="37"/>
      <c r="AB271" s="25">
        <v>0</v>
      </c>
      <c r="AC271" s="8"/>
      <c r="AE271" s="9">
        <v>1239090</v>
      </c>
      <c r="AG271" s="9">
        <v>157407</v>
      </c>
      <c r="AI271" s="9">
        <v>0</v>
      </c>
      <c r="AK271" s="9">
        <v>0</v>
      </c>
      <c r="AM271" s="9">
        <v>0</v>
      </c>
      <c r="AO271" s="9">
        <v>0</v>
      </c>
      <c r="AQ271" s="9">
        <v>0</v>
      </c>
      <c r="AT271" s="38">
        <v>9.4002999999999997</v>
      </c>
      <c r="AV271" s="38">
        <v>5.6315</v>
      </c>
      <c r="BH271" s="2" t="str">
        <f t="shared" si="4"/>
        <v>No</v>
      </c>
    </row>
    <row r="272" spans="1:60">
      <c r="A272" s="14" t="s">
        <v>678</v>
      </c>
      <c r="B272" s="14" t="s">
        <v>679</v>
      </c>
      <c r="C272" s="19" t="s">
        <v>86</v>
      </c>
      <c r="D272" s="232">
        <v>2</v>
      </c>
      <c r="E272" s="233">
        <v>2</v>
      </c>
      <c r="F272" s="19" t="s">
        <v>153</v>
      </c>
      <c r="G272" s="160" t="s">
        <v>144</v>
      </c>
      <c r="H272" s="36">
        <v>387847</v>
      </c>
      <c r="I272" s="25">
        <v>306</v>
      </c>
      <c r="J272" s="19" t="s">
        <v>17</v>
      </c>
      <c r="K272" s="15" t="s">
        <v>14</v>
      </c>
      <c r="L272" s="15">
        <v>117</v>
      </c>
      <c r="M272" s="16"/>
      <c r="N272" s="37">
        <v>1185597</v>
      </c>
      <c r="O272" s="37"/>
      <c r="P272" s="37">
        <v>0</v>
      </c>
      <c r="Q272" s="37"/>
      <c r="R272" s="37">
        <v>0</v>
      </c>
      <c r="S272" s="37"/>
      <c r="T272" s="37">
        <v>0</v>
      </c>
      <c r="U272" s="37"/>
      <c r="V272" s="37">
        <v>0</v>
      </c>
      <c r="W272" s="37"/>
      <c r="X272" s="37">
        <v>0</v>
      </c>
      <c r="Y272" s="37"/>
      <c r="Z272" s="37">
        <v>0</v>
      </c>
      <c r="AA272" s="37"/>
      <c r="AB272" s="25">
        <v>0</v>
      </c>
      <c r="AC272" s="8"/>
      <c r="AE272" s="9">
        <v>6509509</v>
      </c>
      <c r="AG272" s="9">
        <v>0</v>
      </c>
      <c r="AI272" s="9">
        <v>0</v>
      </c>
      <c r="AK272" s="9">
        <v>0</v>
      </c>
      <c r="AM272" s="9">
        <v>0</v>
      </c>
      <c r="AO272" s="9">
        <v>0</v>
      </c>
      <c r="AQ272" s="9">
        <v>0</v>
      </c>
      <c r="AT272" s="38">
        <v>5.4904999999999999</v>
      </c>
      <c r="BH272" s="2" t="str">
        <f t="shared" si="4"/>
        <v>No</v>
      </c>
    </row>
    <row r="273" spans="1:60">
      <c r="A273" s="14" t="s">
        <v>611</v>
      </c>
      <c r="B273" s="14" t="s">
        <v>612</v>
      </c>
      <c r="C273" s="19" t="s">
        <v>63</v>
      </c>
      <c r="D273" s="232">
        <v>2098</v>
      </c>
      <c r="E273" s="233">
        <v>20098</v>
      </c>
      <c r="F273" s="19" t="s">
        <v>153</v>
      </c>
      <c r="G273" s="160" t="s">
        <v>144</v>
      </c>
      <c r="H273" s="36">
        <v>18351295</v>
      </c>
      <c r="I273" s="25">
        <v>304</v>
      </c>
      <c r="J273" s="19" t="s">
        <v>26</v>
      </c>
      <c r="K273" s="15" t="s">
        <v>16</v>
      </c>
      <c r="L273" s="15">
        <v>6</v>
      </c>
      <c r="M273" s="16"/>
      <c r="N273" s="37">
        <v>618660</v>
      </c>
      <c r="O273" s="37"/>
      <c r="P273" s="37">
        <v>0</v>
      </c>
      <c r="Q273" s="37"/>
      <c r="R273" s="37">
        <v>0</v>
      </c>
      <c r="S273" s="37"/>
      <c r="T273" s="37">
        <v>0</v>
      </c>
      <c r="U273" s="37"/>
      <c r="V273" s="37">
        <v>0</v>
      </c>
      <c r="W273" s="37"/>
      <c r="X273" s="37">
        <v>0</v>
      </c>
      <c r="Y273" s="37"/>
      <c r="Z273" s="37">
        <v>0</v>
      </c>
      <c r="AA273" s="37"/>
      <c r="AB273" s="25">
        <v>0</v>
      </c>
      <c r="AC273" s="8"/>
      <c r="AE273" s="9">
        <v>181818</v>
      </c>
      <c r="AG273" s="9">
        <v>0</v>
      </c>
      <c r="AI273" s="9">
        <v>0</v>
      </c>
      <c r="AK273" s="9">
        <v>0</v>
      </c>
      <c r="AM273" s="9">
        <v>0</v>
      </c>
      <c r="AO273" s="9">
        <v>0</v>
      </c>
      <c r="AQ273" s="9">
        <v>0</v>
      </c>
      <c r="AT273" s="38">
        <v>0.29389999999999999</v>
      </c>
      <c r="BH273" s="2" t="str">
        <f t="shared" si="4"/>
        <v>No</v>
      </c>
    </row>
    <row r="274" spans="1:60">
      <c r="A274" s="14" t="s">
        <v>611</v>
      </c>
      <c r="B274" s="14" t="s">
        <v>612</v>
      </c>
      <c r="C274" s="19" t="s">
        <v>63</v>
      </c>
      <c r="D274" s="232">
        <v>2098</v>
      </c>
      <c r="E274" s="233">
        <v>20098</v>
      </c>
      <c r="F274" s="19" t="s">
        <v>153</v>
      </c>
      <c r="G274" s="160" t="s">
        <v>144</v>
      </c>
      <c r="H274" s="36">
        <v>18351295</v>
      </c>
      <c r="I274" s="25">
        <v>304</v>
      </c>
      <c r="J274" s="19" t="s">
        <v>27</v>
      </c>
      <c r="K274" s="15" t="s">
        <v>14</v>
      </c>
      <c r="L274" s="15">
        <v>298</v>
      </c>
      <c r="M274" s="16"/>
      <c r="N274" s="37">
        <v>0</v>
      </c>
      <c r="O274" s="37"/>
      <c r="P274" s="37">
        <v>0</v>
      </c>
      <c r="Q274" s="37"/>
      <c r="R274" s="37">
        <v>0</v>
      </c>
      <c r="S274" s="37"/>
      <c r="T274" s="37">
        <v>0</v>
      </c>
      <c r="U274" s="37"/>
      <c r="V274" s="37">
        <v>0</v>
      </c>
      <c r="W274" s="37"/>
      <c r="X274" s="37">
        <v>0</v>
      </c>
      <c r="Y274" s="37"/>
      <c r="Z274" s="37">
        <v>102776673</v>
      </c>
      <c r="AA274" s="37"/>
      <c r="AB274" s="25">
        <v>0</v>
      </c>
      <c r="AC274" s="8"/>
      <c r="AE274" s="9">
        <v>0</v>
      </c>
      <c r="AG274" s="9">
        <v>0</v>
      </c>
      <c r="AI274" s="9">
        <v>0</v>
      </c>
      <c r="AK274" s="9">
        <v>0</v>
      </c>
      <c r="AM274" s="9">
        <v>0</v>
      </c>
      <c r="AO274" s="9">
        <v>13684336</v>
      </c>
      <c r="AQ274" s="9">
        <v>0</v>
      </c>
      <c r="BD274" s="38">
        <v>0.1331</v>
      </c>
      <c r="BH274" s="2" t="str">
        <f t="shared" si="4"/>
        <v>No</v>
      </c>
    </row>
    <row r="275" spans="1:60">
      <c r="A275" s="14" t="s">
        <v>310</v>
      </c>
      <c r="B275" s="14" t="s">
        <v>311</v>
      </c>
      <c r="C275" s="19" t="s">
        <v>49</v>
      </c>
      <c r="D275" s="232">
        <v>1105</v>
      </c>
      <c r="E275" s="233">
        <v>10105</v>
      </c>
      <c r="F275" s="19" t="s">
        <v>153</v>
      </c>
      <c r="G275" s="160" t="s">
        <v>144</v>
      </c>
      <c r="H275" s="36">
        <v>246695</v>
      </c>
      <c r="I275" s="25">
        <v>303</v>
      </c>
      <c r="J275" s="19" t="s">
        <v>17</v>
      </c>
      <c r="K275" s="15" t="s">
        <v>16</v>
      </c>
      <c r="L275" s="15">
        <v>38</v>
      </c>
      <c r="M275" s="16"/>
      <c r="N275" s="37">
        <v>49560</v>
      </c>
      <c r="O275" s="37"/>
      <c r="P275" s="37">
        <v>3821</v>
      </c>
      <c r="Q275" s="37"/>
      <c r="R275" s="37">
        <v>0</v>
      </c>
      <c r="S275" s="37"/>
      <c r="T275" s="37">
        <v>0</v>
      </c>
      <c r="U275" s="37"/>
      <c r="V275" s="37">
        <v>165736</v>
      </c>
      <c r="W275" s="37"/>
      <c r="X275" s="37">
        <v>0</v>
      </c>
      <c r="Y275" s="37"/>
      <c r="Z275" s="37">
        <v>0</v>
      </c>
      <c r="AA275" s="37"/>
      <c r="AB275" s="25">
        <v>0</v>
      </c>
      <c r="AC275" s="8"/>
      <c r="AE275" s="9">
        <v>1726830</v>
      </c>
      <c r="AG275" s="9">
        <v>491025</v>
      </c>
      <c r="AI275" s="9">
        <v>0</v>
      </c>
      <c r="AK275" s="9">
        <v>0</v>
      </c>
      <c r="AM275" s="9">
        <v>0</v>
      </c>
      <c r="AO275" s="9">
        <v>0</v>
      </c>
      <c r="AQ275" s="9">
        <v>0</v>
      </c>
      <c r="AT275" s="38">
        <v>34.843200000000003</v>
      </c>
      <c r="AV275" s="38">
        <v>128.5069</v>
      </c>
      <c r="BH275" s="2" t="str">
        <f t="shared" si="4"/>
        <v>No</v>
      </c>
    </row>
    <row r="276" spans="1:60">
      <c r="A276" s="14" t="s">
        <v>310</v>
      </c>
      <c r="B276" s="14" t="s">
        <v>311</v>
      </c>
      <c r="C276" s="19" t="s">
        <v>49</v>
      </c>
      <c r="D276" s="232">
        <v>1105</v>
      </c>
      <c r="E276" s="233">
        <v>10105</v>
      </c>
      <c r="F276" s="19" t="s">
        <v>153</v>
      </c>
      <c r="G276" s="160" t="s">
        <v>144</v>
      </c>
      <c r="H276" s="36">
        <v>246695</v>
      </c>
      <c r="I276" s="25">
        <v>303</v>
      </c>
      <c r="J276" s="19" t="s">
        <v>15</v>
      </c>
      <c r="K276" s="15" t="s">
        <v>16</v>
      </c>
      <c r="L276" s="15">
        <v>192</v>
      </c>
      <c r="M276" s="16"/>
      <c r="N276" s="37">
        <v>0</v>
      </c>
      <c r="O276" s="37"/>
      <c r="P276" s="37">
        <v>255070</v>
      </c>
      <c r="Q276" s="37"/>
      <c r="R276" s="37">
        <v>0</v>
      </c>
      <c r="S276" s="37"/>
      <c r="T276" s="37">
        <v>0</v>
      </c>
      <c r="U276" s="37"/>
      <c r="V276" s="37">
        <v>0</v>
      </c>
      <c r="W276" s="37"/>
      <c r="X276" s="37">
        <v>0</v>
      </c>
      <c r="Y276" s="37"/>
      <c r="Z276" s="37">
        <v>0</v>
      </c>
      <c r="AA276" s="37"/>
      <c r="AB276" s="25">
        <v>0</v>
      </c>
      <c r="AC276" s="8"/>
      <c r="AE276" s="9">
        <v>0</v>
      </c>
      <c r="AG276" s="9">
        <v>2874311</v>
      </c>
      <c r="AI276" s="9">
        <v>0</v>
      </c>
      <c r="AK276" s="9">
        <v>0</v>
      </c>
      <c r="AM276" s="9">
        <v>0</v>
      </c>
      <c r="AO276" s="9">
        <v>0</v>
      </c>
      <c r="AQ276" s="9">
        <v>0</v>
      </c>
      <c r="AV276" s="38">
        <v>11.268700000000001</v>
      </c>
      <c r="BH276" s="2" t="str">
        <f t="shared" si="4"/>
        <v>No</v>
      </c>
    </row>
    <row r="277" spans="1:60">
      <c r="A277" s="14" t="s">
        <v>728</v>
      </c>
      <c r="B277" s="14" t="s">
        <v>729</v>
      </c>
      <c r="C277" s="19" t="s">
        <v>23</v>
      </c>
      <c r="D277" s="232">
        <v>9148</v>
      </c>
      <c r="E277" s="233">
        <v>90148</v>
      </c>
      <c r="F277" s="19" t="s">
        <v>153</v>
      </c>
      <c r="G277" s="160" t="s">
        <v>144</v>
      </c>
      <c r="H277" s="36">
        <v>328454</v>
      </c>
      <c r="I277" s="25">
        <v>302</v>
      </c>
      <c r="J277" s="19" t="s">
        <v>25</v>
      </c>
      <c r="K277" s="15" t="s">
        <v>16</v>
      </c>
      <c r="L277" s="15">
        <v>7</v>
      </c>
      <c r="M277" s="16"/>
      <c r="N277" s="37">
        <v>0</v>
      </c>
      <c r="O277" s="37"/>
      <c r="P277" s="37">
        <v>3693</v>
      </c>
      <c r="Q277" s="37"/>
      <c r="R277" s="37">
        <v>0</v>
      </c>
      <c r="S277" s="37"/>
      <c r="T277" s="37">
        <v>100784</v>
      </c>
      <c r="U277" s="37"/>
      <c r="V277" s="37">
        <v>0</v>
      </c>
      <c r="W277" s="37"/>
      <c r="X277" s="37">
        <v>0</v>
      </c>
      <c r="Y277" s="37"/>
      <c r="Z277" s="37">
        <v>0</v>
      </c>
      <c r="AA277" s="37"/>
      <c r="AB277" s="25">
        <v>0</v>
      </c>
      <c r="AC277" s="8"/>
      <c r="AE277" s="9">
        <v>0</v>
      </c>
      <c r="AG277" s="9">
        <v>0</v>
      </c>
      <c r="AI277" s="9">
        <v>0</v>
      </c>
      <c r="AK277" s="9">
        <v>237792</v>
      </c>
      <c r="AM277" s="9">
        <v>0</v>
      </c>
      <c r="AO277" s="9">
        <v>0</v>
      </c>
      <c r="AQ277" s="9">
        <v>0</v>
      </c>
      <c r="AV277" s="38">
        <v>0</v>
      </c>
      <c r="BH277" s="2" t="str">
        <f t="shared" si="4"/>
        <v>No</v>
      </c>
    </row>
    <row r="278" spans="1:60">
      <c r="A278" s="14" t="s">
        <v>728</v>
      </c>
      <c r="B278" s="14" t="s">
        <v>729</v>
      </c>
      <c r="C278" s="19" t="s">
        <v>23</v>
      </c>
      <c r="D278" s="232">
        <v>9148</v>
      </c>
      <c r="E278" s="233">
        <v>90148</v>
      </c>
      <c r="F278" s="19" t="s">
        <v>153</v>
      </c>
      <c r="G278" s="160" t="s">
        <v>144</v>
      </c>
      <c r="H278" s="36">
        <v>328454</v>
      </c>
      <c r="I278" s="25">
        <v>302</v>
      </c>
      <c r="J278" s="19" t="s">
        <v>17</v>
      </c>
      <c r="K278" s="15" t="s">
        <v>16</v>
      </c>
      <c r="L278" s="15">
        <v>47</v>
      </c>
      <c r="M278" s="16"/>
      <c r="N278" s="37">
        <v>0</v>
      </c>
      <c r="O278" s="37"/>
      <c r="P278" s="37">
        <v>64357</v>
      </c>
      <c r="Q278" s="37"/>
      <c r="R278" s="37">
        <v>0</v>
      </c>
      <c r="S278" s="37"/>
      <c r="T278" s="37">
        <v>853354</v>
      </c>
      <c r="U278" s="37"/>
      <c r="V278" s="37">
        <v>0</v>
      </c>
      <c r="W278" s="37"/>
      <c r="X278" s="37">
        <v>0</v>
      </c>
      <c r="Y278" s="37"/>
      <c r="Z278" s="37">
        <v>0</v>
      </c>
      <c r="AA278" s="37"/>
      <c r="AB278" s="25">
        <v>0</v>
      </c>
      <c r="AC278" s="8"/>
      <c r="AE278" s="9">
        <v>0</v>
      </c>
      <c r="AG278" s="9">
        <v>106143</v>
      </c>
      <c r="AI278" s="9">
        <v>0</v>
      </c>
      <c r="AK278" s="9">
        <v>2995385</v>
      </c>
      <c r="AM278" s="9">
        <v>0</v>
      </c>
      <c r="AO278" s="9">
        <v>0</v>
      </c>
      <c r="AQ278" s="9">
        <v>0</v>
      </c>
      <c r="AV278" s="38">
        <v>1.6493</v>
      </c>
      <c r="BH278" s="2" t="str">
        <f t="shared" si="4"/>
        <v>No</v>
      </c>
    </row>
    <row r="279" spans="1:60">
      <c r="A279" s="14" t="s">
        <v>728</v>
      </c>
      <c r="B279" s="14" t="s">
        <v>729</v>
      </c>
      <c r="C279" s="19" t="s">
        <v>23</v>
      </c>
      <c r="D279" s="232">
        <v>9148</v>
      </c>
      <c r="E279" s="233">
        <v>90148</v>
      </c>
      <c r="F279" s="19" t="s">
        <v>153</v>
      </c>
      <c r="G279" s="160" t="s">
        <v>144</v>
      </c>
      <c r="H279" s="36">
        <v>328454</v>
      </c>
      <c r="I279" s="25">
        <v>302</v>
      </c>
      <c r="J279" s="19" t="s">
        <v>15</v>
      </c>
      <c r="K279" s="15" t="s">
        <v>16</v>
      </c>
      <c r="L279" s="15">
        <v>35</v>
      </c>
      <c r="M279" s="16"/>
      <c r="N279" s="37">
        <v>0</v>
      </c>
      <c r="O279" s="37"/>
      <c r="P279" s="37">
        <v>118771</v>
      </c>
      <c r="Q279" s="37"/>
      <c r="R279" s="37">
        <v>0</v>
      </c>
      <c r="S279" s="37"/>
      <c r="T279" s="37">
        <v>93365</v>
      </c>
      <c r="U279" s="37"/>
      <c r="V279" s="37">
        <v>0</v>
      </c>
      <c r="W279" s="37"/>
      <c r="X279" s="37">
        <v>0</v>
      </c>
      <c r="Y279" s="37"/>
      <c r="Z279" s="37">
        <v>0</v>
      </c>
      <c r="AA279" s="37"/>
      <c r="AB279" s="25">
        <v>0</v>
      </c>
      <c r="AC279" s="8"/>
      <c r="AE279" s="9">
        <v>0</v>
      </c>
      <c r="AG279" s="9">
        <v>983472</v>
      </c>
      <c r="AI279" s="9">
        <v>0</v>
      </c>
      <c r="AK279" s="9">
        <v>397431</v>
      </c>
      <c r="AM279" s="9">
        <v>0</v>
      </c>
      <c r="AO279" s="9">
        <v>0</v>
      </c>
      <c r="AQ279" s="9">
        <v>0</v>
      </c>
      <c r="AV279" s="38">
        <v>8.2804000000000002</v>
      </c>
      <c r="BH279" s="2" t="str">
        <f t="shared" si="4"/>
        <v>No</v>
      </c>
    </row>
    <row r="280" spans="1:60">
      <c r="A280" s="14" t="s">
        <v>728</v>
      </c>
      <c r="B280" s="14" t="s">
        <v>729</v>
      </c>
      <c r="C280" s="19" t="s">
        <v>23</v>
      </c>
      <c r="D280" s="232">
        <v>9148</v>
      </c>
      <c r="E280" s="233">
        <v>90148</v>
      </c>
      <c r="F280" s="19" t="s">
        <v>153</v>
      </c>
      <c r="G280" s="160" t="s">
        <v>144</v>
      </c>
      <c r="H280" s="36">
        <v>328454</v>
      </c>
      <c r="I280" s="25">
        <v>302</v>
      </c>
      <c r="J280" s="19" t="s">
        <v>18</v>
      </c>
      <c r="K280" s="15" t="s">
        <v>16</v>
      </c>
      <c r="L280" s="15">
        <v>213</v>
      </c>
      <c r="M280" s="16"/>
      <c r="N280" s="37">
        <v>0</v>
      </c>
      <c r="O280" s="37"/>
      <c r="P280" s="37">
        <v>322523</v>
      </c>
      <c r="Q280" s="37"/>
      <c r="R280" s="37">
        <v>0</v>
      </c>
      <c r="S280" s="37"/>
      <c r="T280" s="37">
        <v>0</v>
      </c>
      <c r="U280" s="37"/>
      <c r="V280" s="37">
        <v>0</v>
      </c>
      <c r="W280" s="37"/>
      <c r="X280" s="37">
        <v>0</v>
      </c>
      <c r="Y280" s="37"/>
      <c r="Z280" s="37">
        <v>0</v>
      </c>
      <c r="AA280" s="37"/>
      <c r="AB280" s="25">
        <v>0</v>
      </c>
      <c r="AC280" s="8"/>
      <c r="AE280" s="9">
        <v>0</v>
      </c>
      <c r="AG280" s="9">
        <v>2190349</v>
      </c>
      <c r="AI280" s="9">
        <v>0</v>
      </c>
      <c r="AK280" s="9">
        <v>0</v>
      </c>
      <c r="AM280" s="9">
        <v>0</v>
      </c>
      <c r="AO280" s="9">
        <v>0</v>
      </c>
      <c r="AQ280" s="9">
        <v>0</v>
      </c>
      <c r="AV280" s="38">
        <v>6.7912999999999997</v>
      </c>
      <c r="BH280" s="2" t="str">
        <f t="shared" si="4"/>
        <v>No</v>
      </c>
    </row>
    <row r="281" spans="1:60">
      <c r="A281" s="14" t="s">
        <v>633</v>
      </c>
      <c r="B281" s="14" t="s">
        <v>634</v>
      </c>
      <c r="C281" s="19" t="s">
        <v>77</v>
      </c>
      <c r="D281" s="232">
        <v>1001</v>
      </c>
      <c r="E281" s="233">
        <v>10001</v>
      </c>
      <c r="F281" s="19" t="s">
        <v>153</v>
      </c>
      <c r="G281" s="160" t="s">
        <v>144</v>
      </c>
      <c r="H281" s="36">
        <v>1190956</v>
      </c>
      <c r="I281" s="25">
        <v>299</v>
      </c>
      <c r="J281" s="19" t="s">
        <v>15</v>
      </c>
      <c r="K281" s="15" t="s">
        <v>14</v>
      </c>
      <c r="L281" s="15">
        <v>80</v>
      </c>
      <c r="M281" s="16"/>
      <c r="N281" s="37">
        <v>320000</v>
      </c>
      <c r="O281" s="37"/>
      <c r="P281" s="37">
        <v>0</v>
      </c>
      <c r="Q281" s="37"/>
      <c r="R281" s="37">
        <v>0</v>
      </c>
      <c r="S281" s="37"/>
      <c r="T281" s="37">
        <v>0</v>
      </c>
      <c r="U281" s="37"/>
      <c r="V281" s="37">
        <v>0</v>
      </c>
      <c r="W281" s="37"/>
      <c r="X281" s="37">
        <v>0</v>
      </c>
      <c r="Y281" s="37"/>
      <c r="Z281" s="37">
        <v>0</v>
      </c>
      <c r="AA281" s="37"/>
      <c r="AB281" s="25">
        <v>0</v>
      </c>
      <c r="AC281" s="8"/>
      <c r="AE281" s="9">
        <v>3052741</v>
      </c>
      <c r="AG281" s="9">
        <v>0</v>
      </c>
      <c r="AI281" s="9">
        <v>0</v>
      </c>
      <c r="AK281" s="9">
        <v>0</v>
      </c>
      <c r="AM281" s="9">
        <v>0</v>
      </c>
      <c r="AO281" s="9">
        <v>0</v>
      </c>
      <c r="AQ281" s="9">
        <v>0</v>
      </c>
      <c r="AT281" s="38">
        <v>9.5397999999999996</v>
      </c>
      <c r="BH281" s="2" t="str">
        <f t="shared" si="4"/>
        <v>No</v>
      </c>
    </row>
    <row r="282" spans="1:60">
      <c r="A282" s="14" t="s">
        <v>633</v>
      </c>
      <c r="B282" s="14" t="s">
        <v>634</v>
      </c>
      <c r="C282" s="19" t="s">
        <v>77</v>
      </c>
      <c r="D282" s="232">
        <v>1001</v>
      </c>
      <c r="E282" s="233">
        <v>10001</v>
      </c>
      <c r="F282" s="19" t="s">
        <v>153</v>
      </c>
      <c r="G282" s="160" t="s">
        <v>144</v>
      </c>
      <c r="H282" s="36">
        <v>1190956</v>
      </c>
      <c r="I282" s="25">
        <v>299</v>
      </c>
      <c r="J282" s="19" t="s">
        <v>18</v>
      </c>
      <c r="K282" s="15" t="s">
        <v>16</v>
      </c>
      <c r="L282" s="15">
        <v>8</v>
      </c>
      <c r="M282" s="16"/>
      <c r="N282" s="37">
        <v>0</v>
      </c>
      <c r="O282" s="37"/>
      <c r="P282" s="37">
        <v>9026</v>
      </c>
      <c r="Q282" s="37"/>
      <c r="R282" s="37">
        <v>0</v>
      </c>
      <c r="S282" s="37"/>
      <c r="T282" s="37">
        <v>0</v>
      </c>
      <c r="U282" s="37"/>
      <c r="V282" s="37">
        <v>0</v>
      </c>
      <c r="W282" s="37"/>
      <c r="X282" s="37">
        <v>0</v>
      </c>
      <c r="Y282" s="37"/>
      <c r="Z282" s="37">
        <v>0</v>
      </c>
      <c r="AA282" s="37"/>
      <c r="AB282" s="25">
        <v>0</v>
      </c>
      <c r="AC282" s="8"/>
      <c r="AE282" s="9">
        <v>0</v>
      </c>
      <c r="AG282" s="9">
        <v>136032</v>
      </c>
      <c r="AI282" s="9">
        <v>0</v>
      </c>
      <c r="AK282" s="9">
        <v>0</v>
      </c>
      <c r="AM282" s="9">
        <v>0</v>
      </c>
      <c r="AO282" s="9">
        <v>0</v>
      </c>
      <c r="AQ282" s="9">
        <v>0</v>
      </c>
      <c r="AV282" s="38">
        <v>15.071099999999999</v>
      </c>
      <c r="BH282" s="2" t="str">
        <f t="shared" si="4"/>
        <v>No</v>
      </c>
    </row>
    <row r="283" spans="1:60">
      <c r="A283" s="14" t="s">
        <v>633</v>
      </c>
      <c r="B283" s="14" t="s">
        <v>634</v>
      </c>
      <c r="C283" s="19" t="s">
        <v>77</v>
      </c>
      <c r="D283" s="232">
        <v>1001</v>
      </c>
      <c r="E283" s="233">
        <v>10001</v>
      </c>
      <c r="F283" s="19" t="s">
        <v>153</v>
      </c>
      <c r="G283" s="160" t="s">
        <v>144</v>
      </c>
      <c r="H283" s="36">
        <v>1190956</v>
      </c>
      <c r="I283" s="25">
        <v>299</v>
      </c>
      <c r="J283" s="19" t="s">
        <v>17</v>
      </c>
      <c r="K283" s="15" t="s">
        <v>14</v>
      </c>
      <c r="L283" s="15">
        <v>204</v>
      </c>
      <c r="M283" s="16"/>
      <c r="N283" s="37">
        <v>1960000</v>
      </c>
      <c r="O283" s="37"/>
      <c r="P283" s="37">
        <v>0</v>
      </c>
      <c r="Q283" s="37"/>
      <c r="R283" s="37">
        <v>0</v>
      </c>
      <c r="S283" s="37"/>
      <c r="T283" s="37">
        <v>0</v>
      </c>
      <c r="U283" s="37"/>
      <c r="V283" s="37">
        <v>0</v>
      </c>
      <c r="W283" s="37"/>
      <c r="X283" s="37">
        <v>0</v>
      </c>
      <c r="Y283" s="37"/>
      <c r="Z283" s="37">
        <v>0</v>
      </c>
      <c r="AA283" s="37"/>
      <c r="AB283" s="25">
        <v>0</v>
      </c>
      <c r="AC283" s="8"/>
      <c r="AE283" s="9">
        <v>10973194</v>
      </c>
      <c r="AG283" s="9">
        <v>0</v>
      </c>
      <c r="AI283" s="9">
        <v>0</v>
      </c>
      <c r="AK283" s="9">
        <v>0</v>
      </c>
      <c r="AM283" s="9">
        <v>0</v>
      </c>
      <c r="AO283" s="9">
        <v>0</v>
      </c>
      <c r="AQ283" s="9">
        <v>0</v>
      </c>
      <c r="AT283" s="38">
        <v>5.5986000000000002</v>
      </c>
      <c r="BH283" s="2" t="str">
        <f t="shared" si="4"/>
        <v>No</v>
      </c>
    </row>
    <row r="284" spans="1:60">
      <c r="A284" s="14" t="s">
        <v>125</v>
      </c>
      <c r="B284" s="14" t="s">
        <v>451</v>
      </c>
      <c r="C284" s="19" t="s">
        <v>23</v>
      </c>
      <c r="D284" s="232">
        <v>9146</v>
      </c>
      <c r="E284" s="233">
        <v>90146</v>
      </c>
      <c r="F284" s="19" t="s">
        <v>153</v>
      </c>
      <c r="G284" s="160" t="s">
        <v>144</v>
      </c>
      <c r="H284" s="36">
        <v>12150996</v>
      </c>
      <c r="I284" s="25">
        <v>296</v>
      </c>
      <c r="J284" s="19" t="s">
        <v>17</v>
      </c>
      <c r="K284" s="15" t="s">
        <v>16</v>
      </c>
      <c r="L284" s="15">
        <v>296</v>
      </c>
      <c r="M284" s="16"/>
      <c r="N284" s="37">
        <v>0</v>
      </c>
      <c r="O284" s="37"/>
      <c r="P284" s="37">
        <v>0</v>
      </c>
      <c r="Q284" s="37"/>
      <c r="R284" s="37">
        <v>0</v>
      </c>
      <c r="S284" s="37"/>
      <c r="T284" s="37">
        <v>5518289</v>
      </c>
      <c r="U284" s="37"/>
      <c r="V284" s="37">
        <v>0</v>
      </c>
      <c r="W284" s="37"/>
      <c r="X284" s="37">
        <v>0</v>
      </c>
      <c r="Y284" s="37"/>
      <c r="Z284" s="37">
        <v>0</v>
      </c>
      <c r="AA284" s="37"/>
      <c r="AB284" s="25">
        <v>786611</v>
      </c>
      <c r="AC284" s="8"/>
      <c r="AE284" s="9">
        <v>0</v>
      </c>
      <c r="AG284" s="9">
        <v>0</v>
      </c>
      <c r="AI284" s="9">
        <v>0</v>
      </c>
      <c r="AK284" s="9">
        <v>17097980</v>
      </c>
      <c r="AM284" s="9">
        <v>0</v>
      </c>
      <c r="AO284" s="9">
        <v>0</v>
      </c>
      <c r="AQ284" s="9">
        <v>357745</v>
      </c>
      <c r="BF284" s="38">
        <v>0.45479999999999998</v>
      </c>
      <c r="BH284" s="2" t="str">
        <f t="shared" si="4"/>
        <v>No</v>
      </c>
    </row>
    <row r="285" spans="1:60">
      <c r="A285" s="14" t="s">
        <v>636</v>
      </c>
      <c r="B285" s="14" t="s">
        <v>385</v>
      </c>
      <c r="C285" s="19" t="s">
        <v>23</v>
      </c>
      <c r="D285" s="232">
        <v>9031</v>
      </c>
      <c r="E285" s="233">
        <v>90031</v>
      </c>
      <c r="F285" s="19" t="s">
        <v>153</v>
      </c>
      <c r="G285" s="160" t="s">
        <v>144</v>
      </c>
      <c r="H285" s="36">
        <v>1932666</v>
      </c>
      <c r="I285" s="25">
        <v>293</v>
      </c>
      <c r="J285" s="19" t="s">
        <v>15</v>
      </c>
      <c r="K285" s="15" t="s">
        <v>16</v>
      </c>
      <c r="L285" s="15">
        <v>97</v>
      </c>
      <c r="M285" s="16"/>
      <c r="N285" s="37">
        <v>0</v>
      </c>
      <c r="O285" s="37"/>
      <c r="P285" s="37">
        <v>578631</v>
      </c>
      <c r="Q285" s="37"/>
      <c r="R285" s="37">
        <v>0</v>
      </c>
      <c r="S285" s="37"/>
      <c r="T285" s="37">
        <v>0</v>
      </c>
      <c r="U285" s="37"/>
      <c r="V285" s="37">
        <v>0</v>
      </c>
      <c r="W285" s="37"/>
      <c r="X285" s="37">
        <v>0</v>
      </c>
      <c r="Y285" s="37"/>
      <c r="Z285" s="37">
        <v>0</v>
      </c>
      <c r="AA285" s="37"/>
      <c r="AB285" s="25">
        <v>0</v>
      </c>
      <c r="AC285" s="8"/>
      <c r="AE285" s="9">
        <v>0</v>
      </c>
      <c r="AG285" s="9">
        <v>4224007</v>
      </c>
      <c r="AI285" s="9">
        <v>0</v>
      </c>
      <c r="AK285" s="9">
        <v>0</v>
      </c>
      <c r="AM285" s="9">
        <v>0</v>
      </c>
      <c r="AO285" s="9">
        <v>0</v>
      </c>
      <c r="AQ285" s="9">
        <v>0</v>
      </c>
      <c r="AV285" s="38">
        <v>7.3</v>
      </c>
      <c r="BH285" s="2" t="str">
        <f t="shared" si="4"/>
        <v>No</v>
      </c>
    </row>
    <row r="286" spans="1:60">
      <c r="A286" s="14" t="s">
        <v>636</v>
      </c>
      <c r="B286" s="14" t="s">
        <v>385</v>
      </c>
      <c r="C286" s="19" t="s">
        <v>23</v>
      </c>
      <c r="D286" s="232">
        <v>9031</v>
      </c>
      <c r="E286" s="233">
        <v>90031</v>
      </c>
      <c r="F286" s="19" t="s">
        <v>153</v>
      </c>
      <c r="G286" s="160" t="s">
        <v>144</v>
      </c>
      <c r="H286" s="36">
        <v>1932666</v>
      </c>
      <c r="I286" s="25">
        <v>293</v>
      </c>
      <c r="J286" s="19" t="s">
        <v>17</v>
      </c>
      <c r="K286" s="15" t="s">
        <v>14</v>
      </c>
      <c r="L286" s="15">
        <v>95</v>
      </c>
      <c r="M286" s="16"/>
      <c r="N286" s="37">
        <v>0</v>
      </c>
      <c r="O286" s="37"/>
      <c r="P286" s="37">
        <v>0</v>
      </c>
      <c r="Q286" s="37"/>
      <c r="R286" s="37">
        <v>0</v>
      </c>
      <c r="S286" s="37"/>
      <c r="T286" s="37">
        <v>1832389</v>
      </c>
      <c r="U286" s="37"/>
      <c r="V286" s="37">
        <v>0</v>
      </c>
      <c r="W286" s="37"/>
      <c r="X286" s="37">
        <v>0</v>
      </c>
      <c r="Y286" s="37"/>
      <c r="Z286" s="37">
        <v>0</v>
      </c>
      <c r="AA286" s="37"/>
      <c r="AB286" s="25">
        <v>0</v>
      </c>
      <c r="AC286" s="8"/>
      <c r="AE286" s="9">
        <v>0</v>
      </c>
      <c r="AG286" s="9">
        <v>0</v>
      </c>
      <c r="AI286" s="9">
        <v>0</v>
      </c>
      <c r="AK286" s="9">
        <v>6398958</v>
      </c>
      <c r="AM286" s="9">
        <v>0</v>
      </c>
      <c r="AO286" s="9">
        <v>0</v>
      </c>
      <c r="AQ286" s="9">
        <v>0</v>
      </c>
      <c r="BH286" s="2" t="str">
        <f t="shared" si="4"/>
        <v>No</v>
      </c>
    </row>
    <row r="287" spans="1:60">
      <c r="A287" s="14" t="s">
        <v>636</v>
      </c>
      <c r="B287" s="14" t="s">
        <v>385</v>
      </c>
      <c r="C287" s="19" t="s">
        <v>23</v>
      </c>
      <c r="D287" s="232">
        <v>9031</v>
      </c>
      <c r="E287" s="233">
        <v>90031</v>
      </c>
      <c r="F287" s="19" t="s">
        <v>153</v>
      </c>
      <c r="G287" s="160" t="s">
        <v>144</v>
      </c>
      <c r="H287" s="36">
        <v>1932666</v>
      </c>
      <c r="I287" s="25">
        <v>293</v>
      </c>
      <c r="J287" s="19" t="s">
        <v>17</v>
      </c>
      <c r="K287" s="15" t="s">
        <v>16</v>
      </c>
      <c r="L287" s="15">
        <v>50</v>
      </c>
      <c r="M287" s="16"/>
      <c r="N287" s="37">
        <v>0</v>
      </c>
      <c r="O287" s="37"/>
      <c r="P287" s="37">
        <v>534697</v>
      </c>
      <c r="Q287" s="37"/>
      <c r="R287" s="37">
        <v>0</v>
      </c>
      <c r="S287" s="37"/>
      <c r="T287" s="37">
        <v>216423</v>
      </c>
      <c r="U287" s="37"/>
      <c r="V287" s="37">
        <v>0</v>
      </c>
      <c r="W287" s="37"/>
      <c r="X287" s="37">
        <v>0</v>
      </c>
      <c r="Y287" s="37"/>
      <c r="Z287" s="37">
        <v>0</v>
      </c>
      <c r="AA287" s="37"/>
      <c r="AB287" s="25">
        <v>0</v>
      </c>
      <c r="AC287" s="8"/>
      <c r="AE287" s="9">
        <v>0</v>
      </c>
      <c r="AG287" s="9">
        <v>2637281</v>
      </c>
      <c r="AI287" s="9">
        <v>0</v>
      </c>
      <c r="AK287" s="9">
        <v>1015898</v>
      </c>
      <c r="AM287" s="9">
        <v>0</v>
      </c>
      <c r="AO287" s="9">
        <v>0</v>
      </c>
      <c r="AQ287" s="9">
        <v>0</v>
      </c>
      <c r="AV287" s="38">
        <v>4.9322999999999997</v>
      </c>
      <c r="BH287" s="2" t="str">
        <f t="shared" si="4"/>
        <v>No</v>
      </c>
    </row>
    <row r="288" spans="1:60">
      <c r="A288" s="14" t="s">
        <v>636</v>
      </c>
      <c r="B288" s="14" t="s">
        <v>385</v>
      </c>
      <c r="C288" s="19" t="s">
        <v>23</v>
      </c>
      <c r="D288" s="232">
        <v>9031</v>
      </c>
      <c r="E288" s="233">
        <v>90031</v>
      </c>
      <c r="F288" s="19" t="s">
        <v>153</v>
      </c>
      <c r="G288" s="160" t="s">
        <v>144</v>
      </c>
      <c r="H288" s="36">
        <v>1932666</v>
      </c>
      <c r="I288" s="25">
        <v>293</v>
      </c>
      <c r="J288" s="19" t="s">
        <v>25</v>
      </c>
      <c r="K288" s="15" t="s">
        <v>14</v>
      </c>
      <c r="L288" s="15">
        <v>20</v>
      </c>
      <c r="M288" s="16"/>
      <c r="N288" s="37">
        <v>0</v>
      </c>
      <c r="O288" s="37"/>
      <c r="P288" s="37">
        <v>0</v>
      </c>
      <c r="Q288" s="37"/>
      <c r="R288" s="37">
        <v>0</v>
      </c>
      <c r="S288" s="37"/>
      <c r="T288" s="37">
        <v>270441</v>
      </c>
      <c r="U288" s="37"/>
      <c r="V288" s="37">
        <v>0</v>
      </c>
      <c r="W288" s="37"/>
      <c r="X288" s="37">
        <v>0</v>
      </c>
      <c r="Y288" s="37"/>
      <c r="Z288" s="37">
        <v>0</v>
      </c>
      <c r="AA288" s="37"/>
      <c r="AB288" s="25">
        <v>0</v>
      </c>
      <c r="AC288" s="8"/>
      <c r="AE288" s="9">
        <v>0</v>
      </c>
      <c r="AG288" s="9">
        <v>0</v>
      </c>
      <c r="AI288" s="9">
        <v>0</v>
      </c>
      <c r="AK288" s="9">
        <v>1216767</v>
      </c>
      <c r="AM288" s="9">
        <v>0</v>
      </c>
      <c r="AO288" s="9">
        <v>0</v>
      </c>
      <c r="AQ288" s="9">
        <v>0</v>
      </c>
      <c r="BH288" s="2" t="str">
        <f t="shared" si="4"/>
        <v>No</v>
      </c>
    </row>
    <row r="289" spans="1:60">
      <c r="A289" s="14" t="s">
        <v>636</v>
      </c>
      <c r="B289" s="14" t="s">
        <v>385</v>
      </c>
      <c r="C289" s="19" t="s">
        <v>23</v>
      </c>
      <c r="D289" s="232">
        <v>9031</v>
      </c>
      <c r="E289" s="233">
        <v>90031</v>
      </c>
      <c r="F289" s="19" t="s">
        <v>153</v>
      </c>
      <c r="G289" s="160" t="s">
        <v>144</v>
      </c>
      <c r="H289" s="36">
        <v>1932666</v>
      </c>
      <c r="I289" s="25">
        <v>293</v>
      </c>
      <c r="J289" s="19" t="s">
        <v>25</v>
      </c>
      <c r="K289" s="15" t="s">
        <v>16</v>
      </c>
      <c r="L289" s="15">
        <v>16</v>
      </c>
      <c r="M289" s="16"/>
      <c r="N289" s="37">
        <v>0</v>
      </c>
      <c r="O289" s="37"/>
      <c r="P289" s="37">
        <v>150890</v>
      </c>
      <c r="Q289" s="37"/>
      <c r="R289" s="37">
        <v>0</v>
      </c>
      <c r="S289" s="37"/>
      <c r="T289" s="37">
        <v>82731</v>
      </c>
      <c r="U289" s="37"/>
      <c r="V289" s="37">
        <v>0</v>
      </c>
      <c r="W289" s="37"/>
      <c r="X289" s="37">
        <v>0</v>
      </c>
      <c r="Y289" s="37"/>
      <c r="Z289" s="37">
        <v>0</v>
      </c>
      <c r="AA289" s="37"/>
      <c r="AB289" s="25">
        <v>0</v>
      </c>
      <c r="AC289" s="8"/>
      <c r="AE289" s="9">
        <v>0</v>
      </c>
      <c r="AG289" s="9">
        <v>737108</v>
      </c>
      <c r="AI289" s="9">
        <v>0</v>
      </c>
      <c r="AK289" s="9">
        <v>421969</v>
      </c>
      <c r="AM289" s="9">
        <v>0</v>
      </c>
      <c r="AO289" s="9">
        <v>0</v>
      </c>
      <c r="AQ289" s="9">
        <v>0</v>
      </c>
      <c r="AV289" s="38">
        <v>4.8851000000000004</v>
      </c>
      <c r="BH289" s="2" t="str">
        <f t="shared" si="4"/>
        <v>No</v>
      </c>
    </row>
    <row r="290" spans="1:60">
      <c r="A290" s="14" t="s">
        <v>1079</v>
      </c>
      <c r="B290" s="14" t="s">
        <v>454</v>
      </c>
      <c r="C290" s="19" t="s">
        <v>81</v>
      </c>
      <c r="D290" s="232">
        <v>6007</v>
      </c>
      <c r="E290" s="233">
        <v>60007</v>
      </c>
      <c r="F290" s="19" t="s">
        <v>153</v>
      </c>
      <c r="G290" s="160" t="s">
        <v>144</v>
      </c>
      <c r="H290" s="36">
        <v>5121892</v>
      </c>
      <c r="I290" s="25">
        <v>292</v>
      </c>
      <c r="J290" s="19" t="s">
        <v>18</v>
      </c>
      <c r="K290" s="15" t="s">
        <v>16</v>
      </c>
      <c r="L290" s="15">
        <v>84</v>
      </c>
      <c r="M290" s="16"/>
      <c r="N290" s="37">
        <v>0</v>
      </c>
      <c r="O290" s="37"/>
      <c r="P290" s="37">
        <v>94001</v>
      </c>
      <c r="Q290" s="37"/>
      <c r="R290" s="37">
        <v>0</v>
      </c>
      <c r="S290" s="37"/>
      <c r="T290" s="37">
        <v>0</v>
      </c>
      <c r="U290" s="37"/>
      <c r="V290" s="37">
        <v>0</v>
      </c>
      <c r="W290" s="37"/>
      <c r="X290" s="37">
        <v>0</v>
      </c>
      <c r="Y290" s="37"/>
      <c r="Z290" s="37">
        <v>0</v>
      </c>
      <c r="AA290" s="37"/>
      <c r="AB290" s="25">
        <v>0</v>
      </c>
      <c r="AC290" s="8"/>
      <c r="AE290" s="9">
        <v>0</v>
      </c>
      <c r="AG290" s="9">
        <v>0</v>
      </c>
      <c r="AI290" s="9">
        <v>0</v>
      </c>
      <c r="AK290" s="9">
        <v>0</v>
      </c>
      <c r="AM290" s="9">
        <v>0</v>
      </c>
      <c r="AO290" s="9">
        <v>0</v>
      </c>
      <c r="AQ290" s="9">
        <v>0</v>
      </c>
      <c r="AV290" s="38">
        <v>0</v>
      </c>
      <c r="BH290" s="2" t="str">
        <f t="shared" si="4"/>
        <v>No</v>
      </c>
    </row>
    <row r="291" spans="1:60">
      <c r="A291" s="14" t="s">
        <v>1079</v>
      </c>
      <c r="B291" s="14" t="s">
        <v>454</v>
      </c>
      <c r="C291" s="19" t="s">
        <v>81</v>
      </c>
      <c r="D291" s="232">
        <v>6007</v>
      </c>
      <c r="E291" s="233">
        <v>60007</v>
      </c>
      <c r="F291" s="19" t="s">
        <v>153</v>
      </c>
      <c r="G291" s="160" t="s">
        <v>144</v>
      </c>
      <c r="H291" s="36">
        <v>5121892</v>
      </c>
      <c r="I291" s="25">
        <v>292</v>
      </c>
      <c r="J291" s="19" t="s">
        <v>15</v>
      </c>
      <c r="K291" s="15" t="s">
        <v>16</v>
      </c>
      <c r="L291" s="15">
        <v>47</v>
      </c>
      <c r="M291" s="16"/>
      <c r="N291" s="37">
        <v>0</v>
      </c>
      <c r="O291" s="37"/>
      <c r="P291" s="37">
        <v>15597</v>
      </c>
      <c r="Q291" s="37"/>
      <c r="R291" s="37">
        <v>0</v>
      </c>
      <c r="S291" s="37"/>
      <c r="T291" s="37">
        <v>0</v>
      </c>
      <c r="U291" s="37"/>
      <c r="V291" s="37">
        <v>0</v>
      </c>
      <c r="W291" s="37"/>
      <c r="X291" s="37">
        <v>0</v>
      </c>
      <c r="Y291" s="37"/>
      <c r="Z291" s="37">
        <v>0</v>
      </c>
      <c r="AA291" s="37"/>
      <c r="AB291" s="25">
        <v>0</v>
      </c>
      <c r="AC291" s="8"/>
      <c r="AE291" s="9">
        <v>0</v>
      </c>
      <c r="AG291" s="9">
        <v>0</v>
      </c>
      <c r="AI291" s="9">
        <v>0</v>
      </c>
      <c r="AK291" s="9">
        <v>0</v>
      </c>
      <c r="AM291" s="9">
        <v>0</v>
      </c>
      <c r="AO291" s="9">
        <v>0</v>
      </c>
      <c r="AQ291" s="9">
        <v>0</v>
      </c>
      <c r="AV291" s="38">
        <v>0</v>
      </c>
      <c r="BH291" s="2" t="str">
        <f t="shared" si="4"/>
        <v>No</v>
      </c>
    </row>
    <row r="292" spans="1:60">
      <c r="A292" s="14" t="s">
        <v>1079</v>
      </c>
      <c r="B292" s="14" t="s">
        <v>454</v>
      </c>
      <c r="C292" s="19" t="s">
        <v>81</v>
      </c>
      <c r="D292" s="232">
        <v>6007</v>
      </c>
      <c r="E292" s="233">
        <v>60007</v>
      </c>
      <c r="F292" s="19" t="s">
        <v>153</v>
      </c>
      <c r="G292" s="160" t="s">
        <v>144</v>
      </c>
      <c r="H292" s="36">
        <v>5121892</v>
      </c>
      <c r="I292" s="25">
        <v>292</v>
      </c>
      <c r="J292" s="19" t="s">
        <v>17</v>
      </c>
      <c r="K292" s="15" t="s">
        <v>16</v>
      </c>
      <c r="L292" s="15">
        <v>4</v>
      </c>
      <c r="M292" s="16"/>
      <c r="N292" s="37">
        <v>0</v>
      </c>
      <c r="O292" s="37"/>
      <c r="P292" s="37">
        <v>15597</v>
      </c>
      <c r="Q292" s="37"/>
      <c r="R292" s="37">
        <v>0</v>
      </c>
      <c r="S292" s="37"/>
      <c r="T292" s="37">
        <v>0</v>
      </c>
      <c r="U292" s="37"/>
      <c r="V292" s="37">
        <v>0</v>
      </c>
      <c r="W292" s="37"/>
      <c r="X292" s="37">
        <v>0</v>
      </c>
      <c r="Y292" s="37"/>
      <c r="Z292" s="37">
        <v>0</v>
      </c>
      <c r="AA292" s="37"/>
      <c r="AB292" s="25">
        <v>0</v>
      </c>
      <c r="AC292" s="8"/>
      <c r="AE292" s="9">
        <v>0</v>
      </c>
      <c r="AG292" s="9">
        <v>85216</v>
      </c>
      <c r="AI292" s="9">
        <v>0</v>
      </c>
      <c r="AK292" s="9">
        <v>0</v>
      </c>
      <c r="AM292" s="9">
        <v>0</v>
      </c>
      <c r="AO292" s="9">
        <v>0</v>
      </c>
      <c r="AQ292" s="9">
        <v>0</v>
      </c>
      <c r="AV292" s="38">
        <v>5.4635999999999996</v>
      </c>
      <c r="BH292" s="2" t="str">
        <f t="shared" si="4"/>
        <v>No</v>
      </c>
    </row>
    <row r="293" spans="1:60">
      <c r="A293" s="14" t="s">
        <v>1079</v>
      </c>
      <c r="B293" s="14" t="s">
        <v>454</v>
      </c>
      <c r="C293" s="19" t="s">
        <v>81</v>
      </c>
      <c r="D293" s="232">
        <v>6007</v>
      </c>
      <c r="E293" s="233">
        <v>60007</v>
      </c>
      <c r="F293" s="19" t="s">
        <v>153</v>
      </c>
      <c r="G293" s="160" t="s">
        <v>144</v>
      </c>
      <c r="H293" s="36">
        <v>5121892</v>
      </c>
      <c r="I293" s="25">
        <v>292</v>
      </c>
      <c r="J293" s="19" t="s">
        <v>15</v>
      </c>
      <c r="K293" s="15" t="s">
        <v>14</v>
      </c>
      <c r="L293" s="15">
        <v>35</v>
      </c>
      <c r="M293" s="16"/>
      <c r="N293" s="37">
        <v>0</v>
      </c>
      <c r="O293" s="37"/>
      <c r="P293" s="37">
        <v>0</v>
      </c>
      <c r="Q293" s="37"/>
      <c r="R293" s="37">
        <v>0</v>
      </c>
      <c r="S293" s="37"/>
      <c r="T293" s="37">
        <v>345824</v>
      </c>
      <c r="U293" s="37"/>
      <c r="V293" s="37">
        <v>0</v>
      </c>
      <c r="W293" s="37"/>
      <c r="X293" s="37">
        <v>0</v>
      </c>
      <c r="Y293" s="37"/>
      <c r="Z293" s="37">
        <v>0</v>
      </c>
      <c r="AA293" s="37"/>
      <c r="AB293" s="25">
        <v>0</v>
      </c>
      <c r="AC293" s="8"/>
      <c r="AE293" s="9">
        <v>0</v>
      </c>
      <c r="AG293" s="9">
        <v>0</v>
      </c>
      <c r="AI293" s="9">
        <v>0</v>
      </c>
      <c r="AK293" s="9">
        <v>1402815</v>
      </c>
      <c r="AM293" s="9">
        <v>0</v>
      </c>
      <c r="AO293" s="9">
        <v>0</v>
      </c>
      <c r="AQ293" s="9">
        <v>0</v>
      </c>
      <c r="BH293" s="2" t="str">
        <f t="shared" si="4"/>
        <v>No</v>
      </c>
    </row>
    <row r="294" spans="1:60">
      <c r="A294" s="14" t="s">
        <v>1079</v>
      </c>
      <c r="B294" s="14" t="s">
        <v>454</v>
      </c>
      <c r="C294" s="19" t="s">
        <v>81</v>
      </c>
      <c r="D294" s="232">
        <v>6007</v>
      </c>
      <c r="E294" s="233">
        <v>60007</v>
      </c>
      <c r="F294" s="19" t="s">
        <v>153</v>
      </c>
      <c r="G294" s="160" t="s">
        <v>144</v>
      </c>
      <c r="H294" s="36">
        <v>5121892</v>
      </c>
      <c r="I294" s="25">
        <v>292</v>
      </c>
      <c r="J294" s="19" t="s">
        <v>17</v>
      </c>
      <c r="K294" s="15" t="s">
        <v>14</v>
      </c>
      <c r="L294" s="15">
        <v>122</v>
      </c>
      <c r="M294" s="16"/>
      <c r="N294" s="37">
        <v>0</v>
      </c>
      <c r="O294" s="37"/>
      <c r="P294" s="37">
        <v>0</v>
      </c>
      <c r="Q294" s="37"/>
      <c r="R294" s="37">
        <v>0</v>
      </c>
      <c r="S294" s="37"/>
      <c r="T294" s="37">
        <v>1776508</v>
      </c>
      <c r="U294" s="37"/>
      <c r="V294" s="37">
        <v>0</v>
      </c>
      <c r="W294" s="37"/>
      <c r="X294" s="37">
        <v>0</v>
      </c>
      <c r="Y294" s="37"/>
      <c r="Z294" s="37">
        <v>0</v>
      </c>
      <c r="AA294" s="37"/>
      <c r="AB294" s="25">
        <v>0</v>
      </c>
      <c r="AC294" s="8"/>
      <c r="AE294" s="9">
        <v>0</v>
      </c>
      <c r="AG294" s="9">
        <v>0</v>
      </c>
      <c r="AI294" s="9">
        <v>0</v>
      </c>
      <c r="AK294" s="9">
        <v>5513577</v>
      </c>
      <c r="AM294" s="9">
        <v>0</v>
      </c>
      <c r="AO294" s="9">
        <v>0</v>
      </c>
      <c r="AQ294" s="9">
        <v>0</v>
      </c>
      <c r="BH294" s="2" t="str">
        <f t="shared" si="4"/>
        <v>No</v>
      </c>
    </row>
    <row r="295" spans="1:60">
      <c r="A295" s="14" t="s">
        <v>1080</v>
      </c>
      <c r="B295" s="14" t="s">
        <v>687</v>
      </c>
      <c r="C295" s="19" t="s">
        <v>68</v>
      </c>
      <c r="D295" s="232">
        <v>2072</v>
      </c>
      <c r="E295" s="233">
        <v>20072</v>
      </c>
      <c r="F295" s="19" t="s">
        <v>147</v>
      </c>
      <c r="G295" s="160" t="s">
        <v>144</v>
      </c>
      <c r="H295" s="36">
        <v>18351295</v>
      </c>
      <c r="I295" s="25">
        <v>290</v>
      </c>
      <c r="J295" s="19" t="s">
        <v>15</v>
      </c>
      <c r="K295" s="15" t="s">
        <v>16</v>
      </c>
      <c r="L295" s="15">
        <v>174</v>
      </c>
      <c r="M295" s="16"/>
      <c r="N295" s="37">
        <v>54248</v>
      </c>
      <c r="O295" s="37"/>
      <c r="P295" s="37">
        <v>1228151</v>
      </c>
      <c r="Q295" s="37"/>
      <c r="R295" s="37">
        <v>0</v>
      </c>
      <c r="S295" s="37"/>
      <c r="T295" s="37">
        <v>0</v>
      </c>
      <c r="U295" s="37"/>
      <c r="V295" s="37">
        <v>0</v>
      </c>
      <c r="W295" s="37"/>
      <c r="X295" s="37">
        <v>0</v>
      </c>
      <c r="Y295" s="37"/>
      <c r="Z295" s="37">
        <v>0</v>
      </c>
      <c r="AA295" s="37"/>
      <c r="AB295" s="25">
        <v>0</v>
      </c>
      <c r="AC295" s="8"/>
      <c r="AE295" s="9">
        <v>0</v>
      </c>
      <c r="AG295" s="9">
        <v>9668254</v>
      </c>
      <c r="AI295" s="9">
        <v>0</v>
      </c>
      <c r="AK295" s="9">
        <v>0</v>
      </c>
      <c r="AM295" s="9">
        <v>0</v>
      </c>
      <c r="AO295" s="9">
        <v>0</v>
      </c>
      <c r="AQ295" s="9">
        <v>0</v>
      </c>
      <c r="AT295" s="38">
        <v>0</v>
      </c>
      <c r="AV295" s="38">
        <v>7.8722000000000003</v>
      </c>
      <c r="BH295" s="2" t="str">
        <f t="shared" si="4"/>
        <v>No</v>
      </c>
    </row>
    <row r="296" spans="1:60">
      <c r="A296" s="14" t="s">
        <v>1080</v>
      </c>
      <c r="B296" s="14" t="s">
        <v>687</v>
      </c>
      <c r="C296" s="19" t="s">
        <v>68</v>
      </c>
      <c r="D296" s="232">
        <v>2072</v>
      </c>
      <c r="E296" s="233">
        <v>20072</v>
      </c>
      <c r="F296" s="19" t="s">
        <v>147</v>
      </c>
      <c r="G296" s="160" t="s">
        <v>144</v>
      </c>
      <c r="H296" s="36">
        <v>18351295</v>
      </c>
      <c r="I296" s="25">
        <v>290</v>
      </c>
      <c r="J296" s="19" t="s">
        <v>17</v>
      </c>
      <c r="K296" s="15" t="s">
        <v>16</v>
      </c>
      <c r="L296" s="15">
        <v>116</v>
      </c>
      <c r="M296" s="16"/>
      <c r="N296" s="37">
        <v>1224934</v>
      </c>
      <c r="O296" s="37"/>
      <c r="P296" s="37">
        <v>289306</v>
      </c>
      <c r="Q296" s="37"/>
      <c r="R296" s="37">
        <v>0</v>
      </c>
      <c r="S296" s="37"/>
      <c r="T296" s="37">
        <v>0</v>
      </c>
      <c r="U296" s="37"/>
      <c r="V296" s="37">
        <v>0</v>
      </c>
      <c r="W296" s="37"/>
      <c r="X296" s="37">
        <v>0</v>
      </c>
      <c r="Y296" s="37"/>
      <c r="Z296" s="37">
        <v>0</v>
      </c>
      <c r="AA296" s="37"/>
      <c r="AB296" s="25">
        <v>0</v>
      </c>
      <c r="AC296" s="8"/>
      <c r="AE296" s="9">
        <v>5762176</v>
      </c>
      <c r="AG296" s="9">
        <v>2029141</v>
      </c>
      <c r="AI296" s="9">
        <v>0</v>
      </c>
      <c r="AK296" s="9">
        <v>0</v>
      </c>
      <c r="AM296" s="9">
        <v>0</v>
      </c>
      <c r="AO296" s="9">
        <v>0</v>
      </c>
      <c r="AQ296" s="9">
        <v>0</v>
      </c>
      <c r="AT296" s="38">
        <v>4.7041000000000004</v>
      </c>
      <c r="AV296" s="38">
        <v>7.0137999999999998</v>
      </c>
      <c r="BH296" s="2" t="str">
        <f t="shared" si="4"/>
        <v>No</v>
      </c>
    </row>
    <row r="297" spans="1:60">
      <c r="A297" s="14" t="s">
        <v>1081</v>
      </c>
      <c r="B297" s="14" t="s">
        <v>312</v>
      </c>
      <c r="C297" s="19" t="s">
        <v>59</v>
      </c>
      <c r="D297" s="232">
        <v>4007</v>
      </c>
      <c r="E297" s="233">
        <v>40007</v>
      </c>
      <c r="F297" s="19" t="s">
        <v>147</v>
      </c>
      <c r="G297" s="160" t="s">
        <v>144</v>
      </c>
      <c r="H297" s="36">
        <v>884891</v>
      </c>
      <c r="I297" s="25">
        <v>289</v>
      </c>
      <c r="J297" s="19" t="s">
        <v>17</v>
      </c>
      <c r="K297" s="15" t="s">
        <v>14</v>
      </c>
      <c r="L297" s="15">
        <v>65</v>
      </c>
      <c r="M297" s="16"/>
      <c r="N297" s="37">
        <v>0</v>
      </c>
      <c r="O297" s="37"/>
      <c r="P297" s="37">
        <v>56855</v>
      </c>
      <c r="Q297" s="37"/>
      <c r="R297" s="37">
        <v>0</v>
      </c>
      <c r="S297" s="37"/>
      <c r="T297" s="37">
        <v>0</v>
      </c>
      <c r="U297" s="37"/>
      <c r="V297" s="37">
        <v>959163</v>
      </c>
      <c r="W297" s="37"/>
      <c r="X297" s="37">
        <v>0</v>
      </c>
      <c r="Y297" s="37"/>
      <c r="Z297" s="37">
        <v>0</v>
      </c>
      <c r="AA297" s="37"/>
      <c r="AB297" s="25">
        <v>0</v>
      </c>
      <c r="AC297" s="8"/>
      <c r="AE297" s="9">
        <v>3707494</v>
      </c>
      <c r="AG297" s="9">
        <v>212008</v>
      </c>
      <c r="AI297" s="9">
        <v>0</v>
      </c>
      <c r="AK297" s="9">
        <v>0</v>
      </c>
      <c r="AM297" s="9">
        <v>0</v>
      </c>
      <c r="AO297" s="9">
        <v>0</v>
      </c>
      <c r="AQ297" s="9">
        <v>0</v>
      </c>
      <c r="AV297" s="38">
        <v>3.7288999999999999</v>
      </c>
      <c r="BH297" s="2" t="str">
        <f t="shared" si="4"/>
        <v>No</v>
      </c>
    </row>
    <row r="298" spans="1:60">
      <c r="A298" s="14" t="s">
        <v>497</v>
      </c>
      <c r="B298" s="14" t="s">
        <v>498</v>
      </c>
      <c r="C298" s="19" t="s">
        <v>86</v>
      </c>
      <c r="D298" s="232">
        <v>19</v>
      </c>
      <c r="E298" s="233">
        <v>19</v>
      </c>
      <c r="F298" s="19" t="s">
        <v>153</v>
      </c>
      <c r="G298" s="160" t="s">
        <v>144</v>
      </c>
      <c r="H298" s="36">
        <v>176617</v>
      </c>
      <c r="I298" s="25">
        <v>282</v>
      </c>
      <c r="J298" s="19" t="s">
        <v>25</v>
      </c>
      <c r="K298" s="15" t="s">
        <v>14</v>
      </c>
      <c r="L298" s="15">
        <v>9</v>
      </c>
      <c r="M298" s="16"/>
      <c r="N298" s="37">
        <v>116084</v>
      </c>
      <c r="O298" s="37"/>
      <c r="P298" s="37">
        <v>0</v>
      </c>
      <c r="Q298" s="37"/>
      <c r="R298" s="37">
        <v>0</v>
      </c>
      <c r="S298" s="37"/>
      <c r="T298" s="37">
        <v>0</v>
      </c>
      <c r="U298" s="37"/>
      <c r="V298" s="37">
        <v>6110</v>
      </c>
      <c r="W298" s="37"/>
      <c r="X298" s="37">
        <v>0</v>
      </c>
      <c r="Y298" s="37"/>
      <c r="Z298" s="37">
        <v>0</v>
      </c>
      <c r="AA298" s="37"/>
      <c r="AB298" s="25">
        <v>0</v>
      </c>
      <c r="AC298" s="8"/>
      <c r="AE298" s="9">
        <v>617805</v>
      </c>
      <c r="AG298" s="9">
        <v>0</v>
      </c>
      <c r="AI298" s="9">
        <v>0</v>
      </c>
      <c r="AK298" s="9">
        <v>0</v>
      </c>
      <c r="AM298" s="9">
        <v>0</v>
      </c>
      <c r="AO298" s="9">
        <v>0</v>
      </c>
      <c r="AQ298" s="9">
        <v>0</v>
      </c>
      <c r="AT298" s="38">
        <v>5.3220999999999998</v>
      </c>
      <c r="BH298" s="2" t="str">
        <f t="shared" si="4"/>
        <v>No</v>
      </c>
    </row>
    <row r="299" spans="1:60">
      <c r="A299" s="14" t="s">
        <v>497</v>
      </c>
      <c r="B299" s="14" t="s">
        <v>498</v>
      </c>
      <c r="C299" s="19" t="s">
        <v>86</v>
      </c>
      <c r="D299" s="232">
        <v>19</v>
      </c>
      <c r="E299" s="233">
        <v>19</v>
      </c>
      <c r="F299" s="19" t="s">
        <v>153</v>
      </c>
      <c r="G299" s="160" t="s">
        <v>144</v>
      </c>
      <c r="H299" s="36">
        <v>176617</v>
      </c>
      <c r="I299" s="25">
        <v>282</v>
      </c>
      <c r="J299" s="19" t="s">
        <v>17</v>
      </c>
      <c r="K299" s="15" t="s">
        <v>14</v>
      </c>
      <c r="L299" s="15">
        <v>48</v>
      </c>
      <c r="M299" s="16"/>
      <c r="N299" s="37">
        <v>580420</v>
      </c>
      <c r="O299" s="37"/>
      <c r="P299" s="37">
        <v>0</v>
      </c>
      <c r="Q299" s="37"/>
      <c r="R299" s="37">
        <v>0</v>
      </c>
      <c r="S299" s="37"/>
      <c r="T299" s="37">
        <v>0</v>
      </c>
      <c r="U299" s="37"/>
      <c r="V299" s="37">
        <v>30548</v>
      </c>
      <c r="W299" s="37"/>
      <c r="X299" s="37">
        <v>0</v>
      </c>
      <c r="Y299" s="37"/>
      <c r="Z299" s="37">
        <v>0</v>
      </c>
      <c r="AA299" s="37"/>
      <c r="AB299" s="25">
        <v>0</v>
      </c>
      <c r="AC299" s="8"/>
      <c r="AE299" s="9">
        <v>2539138</v>
      </c>
      <c r="AG299" s="9">
        <v>0</v>
      </c>
      <c r="AI299" s="9">
        <v>0</v>
      </c>
      <c r="AK299" s="9">
        <v>0</v>
      </c>
      <c r="AM299" s="9">
        <v>0</v>
      </c>
      <c r="AO299" s="9">
        <v>0</v>
      </c>
      <c r="AQ299" s="9">
        <v>0</v>
      </c>
      <c r="AT299" s="38">
        <v>4.3746999999999998</v>
      </c>
      <c r="BH299" s="2" t="str">
        <f t="shared" si="4"/>
        <v>No</v>
      </c>
    </row>
    <row r="300" spans="1:60">
      <c r="A300" s="14" t="s">
        <v>497</v>
      </c>
      <c r="B300" s="14" t="s">
        <v>498</v>
      </c>
      <c r="C300" s="19" t="s">
        <v>86</v>
      </c>
      <c r="D300" s="232">
        <v>19</v>
      </c>
      <c r="E300" s="233">
        <v>19</v>
      </c>
      <c r="F300" s="19" t="s">
        <v>153</v>
      </c>
      <c r="G300" s="160" t="s">
        <v>144</v>
      </c>
      <c r="H300" s="36">
        <v>176617</v>
      </c>
      <c r="I300" s="25">
        <v>282</v>
      </c>
      <c r="J300" s="19" t="s">
        <v>15</v>
      </c>
      <c r="K300" s="15" t="s">
        <v>14</v>
      </c>
      <c r="L300" s="15">
        <v>42</v>
      </c>
      <c r="M300" s="16"/>
      <c r="N300" s="37">
        <v>99625</v>
      </c>
      <c r="O300" s="37"/>
      <c r="P300" s="37">
        <v>3889</v>
      </c>
      <c r="Q300" s="37"/>
      <c r="R300" s="37">
        <v>24032</v>
      </c>
      <c r="S300" s="37"/>
      <c r="T300" s="37">
        <v>0</v>
      </c>
      <c r="U300" s="37"/>
      <c r="V300" s="37">
        <v>5243</v>
      </c>
      <c r="W300" s="37"/>
      <c r="X300" s="37">
        <v>0</v>
      </c>
      <c r="Y300" s="37"/>
      <c r="Z300" s="37">
        <v>0</v>
      </c>
      <c r="AA300" s="37"/>
      <c r="AB300" s="25">
        <v>0</v>
      </c>
      <c r="AC300" s="8"/>
      <c r="AE300" s="9">
        <v>986406</v>
      </c>
      <c r="AG300" s="9">
        <v>60096</v>
      </c>
      <c r="AI300" s="9">
        <v>92654</v>
      </c>
      <c r="AK300" s="9">
        <v>0</v>
      </c>
      <c r="AM300" s="9">
        <v>0</v>
      </c>
      <c r="AO300" s="9">
        <v>0</v>
      </c>
      <c r="AQ300" s="9">
        <v>0</v>
      </c>
      <c r="AT300" s="38">
        <v>9.9011999999999993</v>
      </c>
      <c r="AV300" s="38">
        <v>15.4528</v>
      </c>
      <c r="AX300" s="38">
        <v>3.8553999999999999</v>
      </c>
      <c r="BH300" s="2" t="str">
        <f t="shared" si="4"/>
        <v>No</v>
      </c>
    </row>
    <row r="301" spans="1:60">
      <c r="A301" s="14" t="s">
        <v>497</v>
      </c>
      <c r="B301" s="14" t="s">
        <v>498</v>
      </c>
      <c r="C301" s="19" t="s">
        <v>86</v>
      </c>
      <c r="D301" s="232">
        <v>19</v>
      </c>
      <c r="E301" s="233">
        <v>19</v>
      </c>
      <c r="F301" s="19" t="s">
        <v>153</v>
      </c>
      <c r="G301" s="160" t="s">
        <v>144</v>
      </c>
      <c r="H301" s="36">
        <v>176617</v>
      </c>
      <c r="I301" s="25">
        <v>282</v>
      </c>
      <c r="J301" s="19" t="s">
        <v>18</v>
      </c>
      <c r="K301" s="15" t="s">
        <v>14</v>
      </c>
      <c r="L301" s="15">
        <v>183</v>
      </c>
      <c r="M301" s="16"/>
      <c r="N301" s="37">
        <v>0</v>
      </c>
      <c r="O301" s="37"/>
      <c r="P301" s="37">
        <v>185585</v>
      </c>
      <c r="Q301" s="37"/>
      <c r="R301" s="37">
        <v>0</v>
      </c>
      <c r="S301" s="37"/>
      <c r="T301" s="37">
        <v>0</v>
      </c>
      <c r="U301" s="37"/>
      <c r="V301" s="37">
        <v>0</v>
      </c>
      <c r="W301" s="37"/>
      <c r="X301" s="37">
        <v>0</v>
      </c>
      <c r="Y301" s="37"/>
      <c r="Z301" s="37">
        <v>0</v>
      </c>
      <c r="AA301" s="37"/>
      <c r="AB301" s="25">
        <v>0</v>
      </c>
      <c r="AC301" s="8"/>
      <c r="AE301" s="9">
        <v>0</v>
      </c>
      <c r="AG301" s="9">
        <v>3151211</v>
      </c>
      <c r="AI301" s="9">
        <v>0</v>
      </c>
      <c r="AK301" s="9">
        <v>0</v>
      </c>
      <c r="AM301" s="9">
        <v>0</v>
      </c>
      <c r="AO301" s="9">
        <v>0</v>
      </c>
      <c r="AQ301" s="9">
        <v>0</v>
      </c>
      <c r="AV301" s="38">
        <v>16.979900000000001</v>
      </c>
      <c r="BH301" s="2" t="str">
        <f t="shared" si="4"/>
        <v>No</v>
      </c>
    </row>
    <row r="302" spans="1:60">
      <c r="A302" s="14" t="s">
        <v>316</v>
      </c>
      <c r="B302" s="14" t="s">
        <v>238</v>
      </c>
      <c r="C302" s="19" t="s">
        <v>68</v>
      </c>
      <c r="D302" s="232">
        <v>2002</v>
      </c>
      <c r="E302" s="233">
        <v>20002</v>
      </c>
      <c r="F302" s="19" t="s">
        <v>153</v>
      </c>
      <c r="G302" s="160" t="s">
        <v>144</v>
      </c>
      <c r="H302" s="36">
        <v>594962</v>
      </c>
      <c r="I302" s="25">
        <v>272</v>
      </c>
      <c r="J302" s="19" t="s">
        <v>15</v>
      </c>
      <c r="K302" s="15" t="s">
        <v>14</v>
      </c>
      <c r="L302" s="15">
        <v>28</v>
      </c>
      <c r="M302" s="16"/>
      <c r="N302" s="37">
        <v>348468</v>
      </c>
      <c r="O302" s="37"/>
      <c r="P302" s="37">
        <v>124667</v>
      </c>
      <c r="Q302" s="37"/>
      <c r="R302" s="37">
        <v>0</v>
      </c>
      <c r="S302" s="37"/>
      <c r="T302" s="37">
        <v>0</v>
      </c>
      <c r="U302" s="37"/>
      <c r="V302" s="37">
        <v>0</v>
      </c>
      <c r="W302" s="37"/>
      <c r="X302" s="37">
        <v>0</v>
      </c>
      <c r="Y302" s="37"/>
      <c r="Z302" s="37">
        <v>0</v>
      </c>
      <c r="AA302" s="37"/>
      <c r="AB302" s="25">
        <v>0</v>
      </c>
      <c r="AC302" s="8"/>
      <c r="AE302" s="9">
        <v>0</v>
      </c>
      <c r="AG302" s="9">
        <v>1226061</v>
      </c>
      <c r="AI302" s="9">
        <v>0</v>
      </c>
      <c r="AK302" s="9">
        <v>0</v>
      </c>
      <c r="AM302" s="9">
        <v>0</v>
      </c>
      <c r="AO302" s="9">
        <v>0</v>
      </c>
      <c r="AQ302" s="9">
        <v>0</v>
      </c>
      <c r="AT302" s="38">
        <v>0</v>
      </c>
      <c r="AV302" s="38">
        <v>9.8346999999999998</v>
      </c>
      <c r="BH302" s="2" t="str">
        <f t="shared" si="4"/>
        <v>No</v>
      </c>
    </row>
    <row r="303" spans="1:60">
      <c r="A303" s="14" t="s">
        <v>105</v>
      </c>
      <c r="B303" s="14" t="s">
        <v>171</v>
      </c>
      <c r="C303" s="19" t="s">
        <v>40</v>
      </c>
      <c r="D303" s="232">
        <v>4203</v>
      </c>
      <c r="E303" s="233">
        <v>40203</v>
      </c>
      <c r="F303" s="19" t="s">
        <v>143</v>
      </c>
      <c r="G303" s="160" t="s">
        <v>144</v>
      </c>
      <c r="H303" s="36">
        <v>4515419</v>
      </c>
      <c r="I303" s="25">
        <v>272</v>
      </c>
      <c r="J303" s="19" t="s">
        <v>18</v>
      </c>
      <c r="K303" s="15" t="s">
        <v>14</v>
      </c>
      <c r="L303" s="15">
        <v>272</v>
      </c>
      <c r="M303" s="16"/>
      <c r="N303" s="37">
        <v>0</v>
      </c>
      <c r="O303" s="37"/>
      <c r="P303" s="37">
        <v>210074</v>
      </c>
      <c r="Q303" s="37"/>
      <c r="R303" s="37">
        <v>0</v>
      </c>
      <c r="S303" s="37"/>
      <c r="T303" s="37">
        <v>0</v>
      </c>
      <c r="U303" s="37"/>
      <c r="V303" s="37">
        <v>0</v>
      </c>
      <c r="W303" s="37"/>
      <c r="X303" s="37">
        <v>0</v>
      </c>
      <c r="Y303" s="37"/>
      <c r="Z303" s="37">
        <v>0</v>
      </c>
      <c r="AA303" s="37"/>
      <c r="AB303" s="25">
        <v>0</v>
      </c>
      <c r="AC303" s="8"/>
      <c r="AE303" s="9">
        <v>0</v>
      </c>
      <c r="AG303" s="9">
        <v>5099641</v>
      </c>
      <c r="AI303" s="9">
        <v>0</v>
      </c>
      <c r="AK303" s="9">
        <v>0</v>
      </c>
      <c r="AM303" s="9">
        <v>0</v>
      </c>
      <c r="AO303" s="9">
        <v>0</v>
      </c>
      <c r="AQ303" s="9">
        <v>0</v>
      </c>
      <c r="AV303" s="38">
        <v>24.275500000000001</v>
      </c>
      <c r="BH303" s="2" t="str">
        <f t="shared" si="4"/>
        <v>No</v>
      </c>
    </row>
    <row r="304" spans="1:60">
      <c r="A304" s="14" t="s">
        <v>316</v>
      </c>
      <c r="B304" s="14" t="s">
        <v>238</v>
      </c>
      <c r="C304" s="19" t="s">
        <v>68</v>
      </c>
      <c r="D304" s="232">
        <v>2002</v>
      </c>
      <c r="E304" s="233">
        <v>20002</v>
      </c>
      <c r="F304" s="19" t="s">
        <v>153</v>
      </c>
      <c r="G304" s="160" t="s">
        <v>144</v>
      </c>
      <c r="H304" s="36">
        <v>594962</v>
      </c>
      <c r="I304" s="25">
        <v>272</v>
      </c>
      <c r="J304" s="19" t="s">
        <v>17</v>
      </c>
      <c r="K304" s="15" t="s">
        <v>14</v>
      </c>
      <c r="L304" s="15">
        <v>198</v>
      </c>
      <c r="M304" s="16"/>
      <c r="N304" s="37">
        <v>1701345</v>
      </c>
      <c r="O304" s="37"/>
      <c r="P304" s="37">
        <v>4156</v>
      </c>
      <c r="Q304" s="37"/>
      <c r="R304" s="37">
        <v>0</v>
      </c>
      <c r="S304" s="37"/>
      <c r="T304" s="37">
        <v>0</v>
      </c>
      <c r="U304" s="37"/>
      <c r="V304" s="37">
        <v>0</v>
      </c>
      <c r="W304" s="37"/>
      <c r="X304" s="37">
        <v>0</v>
      </c>
      <c r="Y304" s="37"/>
      <c r="Z304" s="37">
        <v>0</v>
      </c>
      <c r="AA304" s="37"/>
      <c r="AB304" s="25">
        <v>0</v>
      </c>
      <c r="AC304" s="8"/>
      <c r="AE304" s="9">
        <v>8692595</v>
      </c>
      <c r="AG304" s="9">
        <v>33101</v>
      </c>
      <c r="AI304" s="9">
        <v>0</v>
      </c>
      <c r="AK304" s="9">
        <v>0</v>
      </c>
      <c r="AM304" s="9">
        <v>0</v>
      </c>
      <c r="AO304" s="9">
        <v>0</v>
      </c>
      <c r="AQ304" s="9">
        <v>0</v>
      </c>
      <c r="AT304" s="38">
        <v>5.1092000000000004</v>
      </c>
      <c r="AV304" s="38">
        <v>7.9645999999999999</v>
      </c>
      <c r="BH304" s="2" t="str">
        <f t="shared" si="4"/>
        <v>No</v>
      </c>
    </row>
    <row r="305" spans="1:60">
      <c r="A305" s="14" t="s">
        <v>316</v>
      </c>
      <c r="B305" s="14" t="s">
        <v>238</v>
      </c>
      <c r="C305" s="19" t="s">
        <v>68</v>
      </c>
      <c r="D305" s="232">
        <v>2002</v>
      </c>
      <c r="E305" s="233">
        <v>20002</v>
      </c>
      <c r="F305" s="19" t="s">
        <v>153</v>
      </c>
      <c r="G305" s="160" t="s">
        <v>144</v>
      </c>
      <c r="H305" s="36">
        <v>594962</v>
      </c>
      <c r="I305" s="25">
        <v>272</v>
      </c>
      <c r="J305" s="19" t="s">
        <v>18</v>
      </c>
      <c r="K305" s="15" t="s">
        <v>16</v>
      </c>
      <c r="L305" s="15">
        <v>15</v>
      </c>
      <c r="M305" s="16"/>
      <c r="N305" s="37">
        <v>0</v>
      </c>
      <c r="O305" s="37"/>
      <c r="P305" s="37">
        <v>9722</v>
      </c>
      <c r="Q305" s="37"/>
      <c r="R305" s="37">
        <v>0</v>
      </c>
      <c r="S305" s="37"/>
      <c r="T305" s="37">
        <v>0</v>
      </c>
      <c r="U305" s="37"/>
      <c r="V305" s="37">
        <v>0</v>
      </c>
      <c r="W305" s="37"/>
      <c r="X305" s="37">
        <v>0</v>
      </c>
      <c r="Y305" s="37"/>
      <c r="Z305" s="37">
        <v>0</v>
      </c>
      <c r="AA305" s="37"/>
      <c r="AB305" s="25">
        <v>0</v>
      </c>
      <c r="AC305" s="8"/>
      <c r="AE305" s="9">
        <v>0</v>
      </c>
      <c r="AG305" s="9">
        <v>0</v>
      </c>
      <c r="AI305" s="9">
        <v>0</v>
      </c>
      <c r="AK305" s="9">
        <v>0</v>
      </c>
      <c r="AM305" s="9">
        <v>0</v>
      </c>
      <c r="AO305" s="9">
        <v>0</v>
      </c>
      <c r="AQ305" s="9">
        <v>0</v>
      </c>
      <c r="AV305" s="38">
        <v>0</v>
      </c>
      <c r="BH305" s="2" t="str">
        <f t="shared" si="4"/>
        <v>No</v>
      </c>
    </row>
    <row r="306" spans="1:60">
      <c r="A306" s="14" t="s">
        <v>316</v>
      </c>
      <c r="B306" s="14" t="s">
        <v>238</v>
      </c>
      <c r="C306" s="19" t="s">
        <v>68</v>
      </c>
      <c r="D306" s="232">
        <v>2002</v>
      </c>
      <c r="E306" s="233">
        <v>20002</v>
      </c>
      <c r="F306" s="19" t="s">
        <v>153</v>
      </c>
      <c r="G306" s="160" t="s">
        <v>144</v>
      </c>
      <c r="H306" s="36">
        <v>594962</v>
      </c>
      <c r="I306" s="25">
        <v>272</v>
      </c>
      <c r="J306" s="19" t="s">
        <v>25</v>
      </c>
      <c r="K306" s="15" t="s">
        <v>16</v>
      </c>
      <c r="L306" s="15">
        <v>11</v>
      </c>
      <c r="M306" s="16"/>
      <c r="N306" s="37">
        <v>94850</v>
      </c>
      <c r="O306" s="37"/>
      <c r="P306" s="37">
        <v>0</v>
      </c>
      <c r="Q306" s="37"/>
      <c r="R306" s="37">
        <v>0</v>
      </c>
      <c r="S306" s="37"/>
      <c r="T306" s="37">
        <v>0</v>
      </c>
      <c r="U306" s="37"/>
      <c r="V306" s="37">
        <v>0</v>
      </c>
      <c r="W306" s="37"/>
      <c r="X306" s="37">
        <v>0</v>
      </c>
      <c r="Y306" s="37"/>
      <c r="Z306" s="37">
        <v>0</v>
      </c>
      <c r="AA306" s="37"/>
      <c r="AB306" s="25">
        <v>0</v>
      </c>
      <c r="AC306" s="8"/>
      <c r="AE306" s="9">
        <v>0</v>
      </c>
      <c r="AG306" s="9">
        <v>0</v>
      </c>
      <c r="AI306" s="9">
        <v>0</v>
      </c>
      <c r="AK306" s="9">
        <v>0</v>
      </c>
      <c r="AM306" s="9">
        <v>0</v>
      </c>
      <c r="AO306" s="9">
        <v>0</v>
      </c>
      <c r="AQ306" s="9">
        <v>0</v>
      </c>
      <c r="AT306" s="38">
        <v>0</v>
      </c>
      <c r="BH306" s="2" t="str">
        <f t="shared" si="4"/>
        <v>No</v>
      </c>
    </row>
    <row r="307" spans="1:60">
      <c r="A307" s="14" t="s">
        <v>1082</v>
      </c>
      <c r="B307" s="14" t="s">
        <v>577</v>
      </c>
      <c r="C307" s="19" t="s">
        <v>73</v>
      </c>
      <c r="D307" s="232">
        <v>25</v>
      </c>
      <c r="E307" s="233">
        <v>25</v>
      </c>
      <c r="F307" s="19" t="s">
        <v>153</v>
      </c>
      <c r="G307" s="160" t="s">
        <v>144</v>
      </c>
      <c r="H307" s="36">
        <v>236632</v>
      </c>
      <c r="I307" s="25">
        <v>267</v>
      </c>
      <c r="J307" s="19" t="s">
        <v>17</v>
      </c>
      <c r="K307" s="15" t="s">
        <v>14</v>
      </c>
      <c r="L307" s="15">
        <v>53</v>
      </c>
      <c r="M307" s="16"/>
      <c r="N307" s="37">
        <v>0</v>
      </c>
      <c r="O307" s="37"/>
      <c r="P307" s="37">
        <v>0</v>
      </c>
      <c r="Q307" s="37"/>
      <c r="R307" s="37">
        <v>0</v>
      </c>
      <c r="S307" s="37"/>
      <c r="T307" s="37">
        <v>324456</v>
      </c>
      <c r="U307" s="37"/>
      <c r="V307" s="37">
        <v>248992</v>
      </c>
      <c r="W307" s="37"/>
      <c r="X307" s="37">
        <v>0</v>
      </c>
      <c r="Y307" s="37"/>
      <c r="Z307" s="37">
        <v>0</v>
      </c>
      <c r="AA307" s="37"/>
      <c r="AB307" s="25">
        <v>0</v>
      </c>
      <c r="AC307" s="8"/>
      <c r="AE307" s="9">
        <v>1204280</v>
      </c>
      <c r="AG307" s="9">
        <v>0</v>
      </c>
      <c r="AI307" s="9">
        <v>0</v>
      </c>
      <c r="AK307" s="9">
        <v>1112423</v>
      </c>
      <c r="AM307" s="9">
        <v>0</v>
      </c>
      <c r="AO307" s="9">
        <v>0</v>
      </c>
      <c r="AQ307" s="9">
        <v>0</v>
      </c>
      <c r="BH307" s="2" t="str">
        <f t="shared" si="4"/>
        <v>No</v>
      </c>
    </row>
    <row r="308" spans="1:60">
      <c r="A308" s="14" t="s">
        <v>1082</v>
      </c>
      <c r="B308" s="14" t="s">
        <v>577</v>
      </c>
      <c r="C308" s="19" t="s">
        <v>73</v>
      </c>
      <c r="D308" s="232">
        <v>25</v>
      </c>
      <c r="E308" s="233">
        <v>25</v>
      </c>
      <c r="F308" s="19" t="s">
        <v>153</v>
      </c>
      <c r="G308" s="160" t="s">
        <v>144</v>
      </c>
      <c r="H308" s="36">
        <v>236632</v>
      </c>
      <c r="I308" s="25">
        <v>267</v>
      </c>
      <c r="J308" s="19" t="s">
        <v>18</v>
      </c>
      <c r="K308" s="15" t="s">
        <v>16</v>
      </c>
      <c r="L308" s="15">
        <v>28</v>
      </c>
      <c r="M308" s="16"/>
      <c r="N308" s="37">
        <v>0</v>
      </c>
      <c r="O308" s="37"/>
      <c r="P308" s="37">
        <v>28614</v>
      </c>
      <c r="Q308" s="37"/>
      <c r="R308" s="37">
        <v>0</v>
      </c>
      <c r="S308" s="37"/>
      <c r="T308" s="37">
        <v>0</v>
      </c>
      <c r="U308" s="37"/>
      <c r="V308" s="37">
        <v>0</v>
      </c>
      <c r="W308" s="37"/>
      <c r="X308" s="37">
        <v>0</v>
      </c>
      <c r="Y308" s="37"/>
      <c r="Z308" s="37">
        <v>0</v>
      </c>
      <c r="AA308" s="37"/>
      <c r="AB308" s="25">
        <v>0</v>
      </c>
      <c r="AC308" s="8"/>
      <c r="AE308" s="9">
        <v>0</v>
      </c>
      <c r="AG308" s="9">
        <v>359016</v>
      </c>
      <c r="AI308" s="9">
        <v>0</v>
      </c>
      <c r="AK308" s="9">
        <v>0</v>
      </c>
      <c r="AM308" s="9">
        <v>0</v>
      </c>
      <c r="AO308" s="9">
        <v>0</v>
      </c>
      <c r="AQ308" s="9">
        <v>0</v>
      </c>
      <c r="AV308" s="38">
        <v>12.546900000000001</v>
      </c>
      <c r="BH308" s="2" t="str">
        <f t="shared" si="4"/>
        <v>No</v>
      </c>
    </row>
    <row r="309" spans="1:60">
      <c r="A309" s="14" t="s">
        <v>1082</v>
      </c>
      <c r="B309" s="14" t="s">
        <v>577</v>
      </c>
      <c r="C309" s="19" t="s">
        <v>73</v>
      </c>
      <c r="D309" s="232">
        <v>25</v>
      </c>
      <c r="E309" s="233">
        <v>25</v>
      </c>
      <c r="F309" s="19" t="s">
        <v>153</v>
      </c>
      <c r="G309" s="160" t="s">
        <v>144</v>
      </c>
      <c r="H309" s="36">
        <v>236632</v>
      </c>
      <c r="I309" s="25">
        <v>267</v>
      </c>
      <c r="J309" s="19" t="s">
        <v>15</v>
      </c>
      <c r="K309" s="15" t="s">
        <v>16</v>
      </c>
      <c r="L309" s="15">
        <v>186</v>
      </c>
      <c r="M309" s="16"/>
      <c r="N309" s="37">
        <v>39016</v>
      </c>
      <c r="O309" s="37"/>
      <c r="P309" s="37">
        <v>328569</v>
      </c>
      <c r="Q309" s="37"/>
      <c r="R309" s="37">
        <v>0</v>
      </c>
      <c r="S309" s="37"/>
      <c r="T309" s="37">
        <v>0</v>
      </c>
      <c r="U309" s="37"/>
      <c r="V309" s="37">
        <v>0</v>
      </c>
      <c r="W309" s="37"/>
      <c r="X309" s="37">
        <v>0</v>
      </c>
      <c r="Y309" s="37"/>
      <c r="Z309" s="37">
        <v>0</v>
      </c>
      <c r="AA309" s="37"/>
      <c r="AB309" s="25">
        <v>0</v>
      </c>
      <c r="AC309" s="8"/>
      <c r="AE309" s="9">
        <v>205698</v>
      </c>
      <c r="AG309" s="9">
        <v>734447</v>
      </c>
      <c r="AI309" s="9">
        <v>0</v>
      </c>
      <c r="AK309" s="9">
        <v>0</v>
      </c>
      <c r="AM309" s="9">
        <v>0</v>
      </c>
      <c r="AO309" s="9">
        <v>0</v>
      </c>
      <c r="AQ309" s="9">
        <v>0</v>
      </c>
      <c r="AT309" s="38">
        <v>5.2721</v>
      </c>
      <c r="AV309" s="38">
        <v>2.2353000000000001</v>
      </c>
      <c r="BH309" s="2" t="str">
        <f t="shared" si="4"/>
        <v>No</v>
      </c>
    </row>
    <row r="310" spans="1:60">
      <c r="A310" s="14" t="s">
        <v>553</v>
      </c>
      <c r="B310" s="14" t="s">
        <v>193</v>
      </c>
      <c r="C310" s="19" t="s">
        <v>80</v>
      </c>
      <c r="D310" s="232">
        <v>4004</v>
      </c>
      <c r="E310" s="233">
        <v>40004</v>
      </c>
      <c r="F310" s="19" t="s">
        <v>153</v>
      </c>
      <c r="G310" s="160" t="s">
        <v>144</v>
      </c>
      <c r="H310" s="36">
        <v>969587</v>
      </c>
      <c r="I310" s="25">
        <v>266</v>
      </c>
      <c r="J310" s="19" t="s">
        <v>15</v>
      </c>
      <c r="K310" s="15" t="s">
        <v>14</v>
      </c>
      <c r="L310" s="15">
        <v>63</v>
      </c>
      <c r="M310" s="16"/>
      <c r="N310" s="37">
        <v>0</v>
      </c>
      <c r="O310" s="37"/>
      <c r="P310" s="37">
        <v>495431</v>
      </c>
      <c r="Q310" s="37"/>
      <c r="R310" s="37">
        <v>0</v>
      </c>
      <c r="S310" s="37"/>
      <c r="T310" s="37">
        <v>0</v>
      </c>
      <c r="U310" s="37"/>
      <c r="V310" s="37">
        <v>0</v>
      </c>
      <c r="W310" s="37"/>
      <c r="X310" s="37">
        <v>0</v>
      </c>
      <c r="Y310" s="37"/>
      <c r="Z310" s="37">
        <v>0</v>
      </c>
      <c r="AA310" s="37"/>
      <c r="AB310" s="25">
        <v>0</v>
      </c>
      <c r="AC310" s="8"/>
      <c r="AE310" s="9">
        <v>0</v>
      </c>
      <c r="AG310" s="9">
        <v>3519251</v>
      </c>
      <c r="AI310" s="9">
        <v>0</v>
      </c>
      <c r="AK310" s="9">
        <v>0</v>
      </c>
      <c r="AM310" s="9">
        <v>0</v>
      </c>
      <c r="AO310" s="9">
        <v>0</v>
      </c>
      <c r="AQ310" s="9">
        <v>0</v>
      </c>
      <c r="AV310" s="38">
        <v>7.1033999999999997</v>
      </c>
      <c r="BH310" s="2" t="str">
        <f t="shared" si="4"/>
        <v>No</v>
      </c>
    </row>
    <row r="311" spans="1:60">
      <c r="A311" s="14" t="s">
        <v>553</v>
      </c>
      <c r="B311" s="14" t="s">
        <v>193</v>
      </c>
      <c r="C311" s="19" t="s">
        <v>80</v>
      </c>
      <c r="D311" s="232">
        <v>4004</v>
      </c>
      <c r="E311" s="233">
        <v>40004</v>
      </c>
      <c r="F311" s="19" t="s">
        <v>153</v>
      </c>
      <c r="G311" s="160" t="s">
        <v>144</v>
      </c>
      <c r="H311" s="36">
        <v>969587</v>
      </c>
      <c r="I311" s="25">
        <v>266</v>
      </c>
      <c r="J311" s="19" t="s">
        <v>17</v>
      </c>
      <c r="K311" s="15" t="s">
        <v>14</v>
      </c>
      <c r="L311" s="15">
        <v>153</v>
      </c>
      <c r="M311" s="16"/>
      <c r="N311" s="37">
        <v>1764903</v>
      </c>
      <c r="O311" s="37"/>
      <c r="P311" s="37">
        <v>53052</v>
      </c>
      <c r="Q311" s="37"/>
      <c r="R311" s="37">
        <v>0</v>
      </c>
      <c r="S311" s="37"/>
      <c r="T311" s="37">
        <v>0</v>
      </c>
      <c r="U311" s="37"/>
      <c r="V311" s="37">
        <v>0</v>
      </c>
      <c r="W311" s="37"/>
      <c r="X311" s="37">
        <v>0</v>
      </c>
      <c r="Y311" s="37"/>
      <c r="Z311" s="37">
        <v>0</v>
      </c>
      <c r="AA311" s="37"/>
      <c r="AB311" s="25">
        <v>390770</v>
      </c>
      <c r="AC311" s="8"/>
      <c r="AE311" s="9">
        <v>6813458</v>
      </c>
      <c r="AG311" s="9">
        <v>0</v>
      </c>
      <c r="AI311" s="9">
        <v>0</v>
      </c>
      <c r="AK311" s="9">
        <v>0</v>
      </c>
      <c r="AM311" s="9">
        <v>0</v>
      </c>
      <c r="AO311" s="9">
        <v>0</v>
      </c>
      <c r="AQ311" s="9">
        <v>120678</v>
      </c>
      <c r="AT311" s="38">
        <v>3.8605</v>
      </c>
      <c r="AV311" s="38">
        <v>0</v>
      </c>
      <c r="BF311" s="38">
        <v>0.30880000000000002</v>
      </c>
      <c r="BH311" s="2" t="str">
        <f t="shared" si="4"/>
        <v>No</v>
      </c>
    </row>
    <row r="312" spans="1:60">
      <c r="A312" s="14" t="s">
        <v>257</v>
      </c>
      <c r="B312" s="14" t="s">
        <v>258</v>
      </c>
      <c r="C312" s="19" t="s">
        <v>52</v>
      </c>
      <c r="D312" s="232">
        <v>5040</v>
      </c>
      <c r="E312" s="233">
        <v>50040</v>
      </c>
      <c r="F312" s="19" t="s">
        <v>153</v>
      </c>
      <c r="G312" s="160" t="s">
        <v>144</v>
      </c>
      <c r="H312" s="36">
        <v>306022</v>
      </c>
      <c r="I312" s="25">
        <v>265</v>
      </c>
      <c r="J312" s="19" t="s">
        <v>17</v>
      </c>
      <c r="K312" s="15" t="s">
        <v>14</v>
      </c>
      <c r="L312" s="15">
        <v>85</v>
      </c>
      <c r="M312" s="16"/>
      <c r="N312" s="37">
        <v>0</v>
      </c>
      <c r="O312" s="37"/>
      <c r="P312" s="37">
        <v>0</v>
      </c>
      <c r="Q312" s="37"/>
      <c r="R312" s="37">
        <v>0</v>
      </c>
      <c r="S312" s="37"/>
      <c r="T312" s="37">
        <v>0</v>
      </c>
      <c r="U312" s="37"/>
      <c r="V312" s="37">
        <v>856003</v>
      </c>
      <c r="W312" s="37"/>
      <c r="X312" s="37">
        <v>0</v>
      </c>
      <c r="Y312" s="37"/>
      <c r="Z312" s="37">
        <v>0</v>
      </c>
      <c r="AA312" s="37"/>
      <c r="AB312" s="25">
        <v>0</v>
      </c>
      <c r="AC312" s="8"/>
      <c r="AE312" s="9">
        <v>3538892</v>
      </c>
      <c r="AG312" s="9">
        <v>0</v>
      </c>
      <c r="AI312" s="9">
        <v>0</v>
      </c>
      <c r="AK312" s="9">
        <v>0</v>
      </c>
      <c r="AM312" s="9">
        <v>0</v>
      </c>
      <c r="AO312" s="9">
        <v>0</v>
      </c>
      <c r="AQ312" s="9">
        <v>0</v>
      </c>
      <c r="BH312" s="2" t="str">
        <f t="shared" si="4"/>
        <v>No</v>
      </c>
    </row>
    <row r="313" spans="1:60">
      <c r="A313" s="14" t="s">
        <v>257</v>
      </c>
      <c r="B313" s="14" t="s">
        <v>258</v>
      </c>
      <c r="C313" s="19" t="s">
        <v>52</v>
      </c>
      <c r="D313" s="232">
        <v>5040</v>
      </c>
      <c r="E313" s="233">
        <v>50040</v>
      </c>
      <c r="F313" s="19" t="s">
        <v>153</v>
      </c>
      <c r="G313" s="160" t="s">
        <v>144</v>
      </c>
      <c r="H313" s="36">
        <v>306022</v>
      </c>
      <c r="I313" s="25">
        <v>265</v>
      </c>
      <c r="J313" s="19" t="s">
        <v>15</v>
      </c>
      <c r="K313" s="15" t="s">
        <v>16</v>
      </c>
      <c r="L313" s="15">
        <v>58</v>
      </c>
      <c r="M313" s="16"/>
      <c r="N313" s="37">
        <v>36608</v>
      </c>
      <c r="O313" s="37"/>
      <c r="P313" s="37">
        <v>156345</v>
      </c>
      <c r="Q313" s="37"/>
      <c r="R313" s="37">
        <v>0</v>
      </c>
      <c r="S313" s="37"/>
      <c r="T313" s="37">
        <v>0</v>
      </c>
      <c r="U313" s="37"/>
      <c r="V313" s="37">
        <v>0</v>
      </c>
      <c r="W313" s="37"/>
      <c r="X313" s="37">
        <v>0</v>
      </c>
      <c r="Y313" s="37"/>
      <c r="Z313" s="37">
        <v>0</v>
      </c>
      <c r="AA313" s="37"/>
      <c r="AB313" s="25">
        <v>0</v>
      </c>
      <c r="AC313" s="8"/>
      <c r="AE313" s="9">
        <v>312234</v>
      </c>
      <c r="AG313" s="9">
        <v>0</v>
      </c>
      <c r="AI313" s="9">
        <v>0</v>
      </c>
      <c r="AK313" s="9">
        <v>0</v>
      </c>
      <c r="AM313" s="9">
        <v>0</v>
      </c>
      <c r="AO313" s="9">
        <v>0</v>
      </c>
      <c r="AQ313" s="9">
        <v>0</v>
      </c>
      <c r="AT313" s="38">
        <v>8.5290999999999997</v>
      </c>
      <c r="AV313" s="38">
        <v>0</v>
      </c>
      <c r="BH313" s="2" t="str">
        <f t="shared" si="4"/>
        <v>No</v>
      </c>
    </row>
    <row r="314" spans="1:60">
      <c r="A314" s="14" t="s">
        <v>257</v>
      </c>
      <c r="B314" s="14" t="s">
        <v>258</v>
      </c>
      <c r="C314" s="19" t="s">
        <v>52</v>
      </c>
      <c r="D314" s="232">
        <v>5040</v>
      </c>
      <c r="E314" s="233">
        <v>50040</v>
      </c>
      <c r="F314" s="19" t="s">
        <v>153</v>
      </c>
      <c r="G314" s="160" t="s">
        <v>144</v>
      </c>
      <c r="H314" s="36">
        <v>306022</v>
      </c>
      <c r="I314" s="25">
        <v>265</v>
      </c>
      <c r="J314" s="19" t="s">
        <v>25</v>
      </c>
      <c r="K314" s="15" t="s">
        <v>14</v>
      </c>
      <c r="L314" s="15">
        <v>2</v>
      </c>
      <c r="M314" s="16"/>
      <c r="N314" s="37">
        <v>0</v>
      </c>
      <c r="O314" s="37"/>
      <c r="P314" s="37">
        <v>0</v>
      </c>
      <c r="Q314" s="37"/>
      <c r="R314" s="37">
        <v>0</v>
      </c>
      <c r="S314" s="37"/>
      <c r="T314" s="37">
        <v>0</v>
      </c>
      <c r="U314" s="37"/>
      <c r="V314" s="37">
        <v>12928</v>
      </c>
      <c r="W314" s="37"/>
      <c r="X314" s="37">
        <v>0</v>
      </c>
      <c r="Y314" s="37"/>
      <c r="Z314" s="37">
        <v>0</v>
      </c>
      <c r="AA314" s="37"/>
      <c r="AB314" s="25">
        <v>0</v>
      </c>
      <c r="AC314" s="8"/>
      <c r="AE314" s="9">
        <v>69978</v>
      </c>
      <c r="AG314" s="9">
        <v>0</v>
      </c>
      <c r="AI314" s="9">
        <v>0</v>
      </c>
      <c r="AK314" s="9">
        <v>0</v>
      </c>
      <c r="AM314" s="9">
        <v>0</v>
      </c>
      <c r="AO314" s="9">
        <v>0</v>
      </c>
      <c r="AQ314" s="9">
        <v>0</v>
      </c>
      <c r="BH314" s="2" t="str">
        <f t="shared" si="4"/>
        <v>No</v>
      </c>
    </row>
    <row r="315" spans="1:60">
      <c r="A315" s="14" t="s">
        <v>257</v>
      </c>
      <c r="B315" s="14" t="s">
        <v>258</v>
      </c>
      <c r="C315" s="19" t="s">
        <v>52</v>
      </c>
      <c r="D315" s="232">
        <v>5040</v>
      </c>
      <c r="E315" s="233">
        <v>50040</v>
      </c>
      <c r="F315" s="19" t="s">
        <v>153</v>
      </c>
      <c r="G315" s="160" t="s">
        <v>144</v>
      </c>
      <c r="H315" s="36">
        <v>306022</v>
      </c>
      <c r="I315" s="25">
        <v>265</v>
      </c>
      <c r="J315" s="19" t="s">
        <v>25</v>
      </c>
      <c r="K315" s="15" t="s">
        <v>16</v>
      </c>
      <c r="L315" s="15">
        <v>2</v>
      </c>
      <c r="M315" s="16"/>
      <c r="N315" s="37">
        <v>41843</v>
      </c>
      <c r="O315" s="37"/>
      <c r="P315" s="37">
        <v>0</v>
      </c>
      <c r="Q315" s="37"/>
      <c r="R315" s="37">
        <v>0</v>
      </c>
      <c r="S315" s="37"/>
      <c r="T315" s="37">
        <v>0</v>
      </c>
      <c r="U315" s="37"/>
      <c r="V315" s="37">
        <v>0</v>
      </c>
      <c r="W315" s="37"/>
      <c r="X315" s="37">
        <v>0</v>
      </c>
      <c r="Y315" s="37"/>
      <c r="Z315" s="37">
        <v>0</v>
      </c>
      <c r="AA315" s="37"/>
      <c r="AB315" s="25">
        <v>0</v>
      </c>
      <c r="AC315" s="8"/>
      <c r="AE315" s="9">
        <v>0</v>
      </c>
      <c r="AG315" s="9">
        <v>0</v>
      </c>
      <c r="AI315" s="9">
        <v>0</v>
      </c>
      <c r="AK315" s="9">
        <v>0</v>
      </c>
      <c r="AM315" s="9">
        <v>0</v>
      </c>
      <c r="AO315" s="9">
        <v>0</v>
      </c>
      <c r="AQ315" s="9">
        <v>0</v>
      </c>
      <c r="AT315" s="38">
        <v>0</v>
      </c>
      <c r="BH315" s="2" t="str">
        <f t="shared" si="4"/>
        <v>No</v>
      </c>
    </row>
    <row r="316" spans="1:60">
      <c r="A316" s="14" t="s">
        <v>257</v>
      </c>
      <c r="B316" s="14" t="s">
        <v>258</v>
      </c>
      <c r="C316" s="19" t="s">
        <v>52</v>
      </c>
      <c r="D316" s="232">
        <v>5040</v>
      </c>
      <c r="E316" s="233">
        <v>50040</v>
      </c>
      <c r="F316" s="19" t="s">
        <v>153</v>
      </c>
      <c r="G316" s="160" t="s">
        <v>144</v>
      </c>
      <c r="H316" s="36">
        <v>306022</v>
      </c>
      <c r="I316" s="25">
        <v>265</v>
      </c>
      <c r="J316" s="19" t="s">
        <v>18</v>
      </c>
      <c r="K316" s="15" t="s">
        <v>16</v>
      </c>
      <c r="L316" s="15">
        <v>109</v>
      </c>
      <c r="M316" s="16"/>
      <c r="N316" s="37">
        <v>0</v>
      </c>
      <c r="O316" s="37"/>
      <c r="P316" s="37">
        <v>84634</v>
      </c>
      <c r="Q316" s="37"/>
      <c r="R316" s="37">
        <v>0</v>
      </c>
      <c r="S316" s="37"/>
      <c r="T316" s="37">
        <v>0</v>
      </c>
      <c r="U316" s="37"/>
      <c r="V316" s="37">
        <v>0</v>
      </c>
      <c r="W316" s="37"/>
      <c r="X316" s="37">
        <v>0</v>
      </c>
      <c r="Y316" s="37"/>
      <c r="Z316" s="37">
        <v>0</v>
      </c>
      <c r="AA316" s="37"/>
      <c r="AB316" s="25">
        <v>0</v>
      </c>
      <c r="AC316" s="8"/>
      <c r="AE316" s="9">
        <v>0</v>
      </c>
      <c r="AG316" s="9">
        <v>2061009</v>
      </c>
      <c r="AI316" s="9">
        <v>0</v>
      </c>
      <c r="AK316" s="9">
        <v>0</v>
      </c>
      <c r="AM316" s="9">
        <v>0</v>
      </c>
      <c r="AO316" s="9">
        <v>0</v>
      </c>
      <c r="AQ316" s="9">
        <v>0</v>
      </c>
      <c r="AV316" s="38">
        <v>24.352</v>
      </c>
      <c r="BH316" s="2" t="str">
        <f t="shared" si="4"/>
        <v>No</v>
      </c>
    </row>
    <row r="317" spans="1:60">
      <c r="A317" s="14" t="s">
        <v>629</v>
      </c>
      <c r="B317" s="14" t="s">
        <v>630</v>
      </c>
      <c r="C317" s="19" t="s">
        <v>129</v>
      </c>
      <c r="D317" s="232">
        <v>9001</v>
      </c>
      <c r="E317" s="233">
        <v>90001</v>
      </c>
      <c r="F317" s="19" t="s">
        <v>153</v>
      </c>
      <c r="G317" s="160" t="s">
        <v>144</v>
      </c>
      <c r="H317" s="36">
        <v>392141</v>
      </c>
      <c r="I317" s="25">
        <v>264</v>
      </c>
      <c r="J317" s="19" t="s">
        <v>15</v>
      </c>
      <c r="K317" s="15" t="s">
        <v>16</v>
      </c>
      <c r="L317" s="15">
        <v>55</v>
      </c>
      <c r="M317" s="16"/>
      <c r="N317" s="37">
        <v>0</v>
      </c>
      <c r="O317" s="37"/>
      <c r="P317" s="37">
        <v>10482</v>
      </c>
      <c r="Q317" s="37"/>
      <c r="R317" s="37">
        <v>0</v>
      </c>
      <c r="S317" s="37"/>
      <c r="T317" s="37">
        <v>205789</v>
      </c>
      <c r="U317" s="37"/>
      <c r="V317" s="37">
        <v>0</v>
      </c>
      <c r="W317" s="37"/>
      <c r="X317" s="37">
        <v>0</v>
      </c>
      <c r="Y317" s="37"/>
      <c r="Z317" s="37">
        <v>0</v>
      </c>
      <c r="AA317" s="37"/>
      <c r="AB317" s="25">
        <v>0</v>
      </c>
      <c r="AC317" s="8"/>
      <c r="AE317" s="9">
        <v>0</v>
      </c>
      <c r="AG317" s="9">
        <v>187866</v>
      </c>
      <c r="AI317" s="9">
        <v>0</v>
      </c>
      <c r="AK317" s="9">
        <v>1341230</v>
      </c>
      <c r="AM317" s="9">
        <v>0</v>
      </c>
      <c r="AO317" s="9">
        <v>0</v>
      </c>
      <c r="AQ317" s="9">
        <v>0</v>
      </c>
      <c r="AV317" s="38">
        <v>17.922699999999999</v>
      </c>
      <c r="BH317" s="2" t="str">
        <f t="shared" si="4"/>
        <v>No</v>
      </c>
    </row>
    <row r="318" spans="1:60">
      <c r="A318" s="14" t="s">
        <v>629</v>
      </c>
      <c r="B318" s="14" t="s">
        <v>630</v>
      </c>
      <c r="C318" s="19" t="s">
        <v>129</v>
      </c>
      <c r="D318" s="232">
        <v>9001</v>
      </c>
      <c r="E318" s="233">
        <v>90001</v>
      </c>
      <c r="F318" s="19" t="s">
        <v>153</v>
      </c>
      <c r="G318" s="160" t="s">
        <v>144</v>
      </c>
      <c r="H318" s="36">
        <v>392141</v>
      </c>
      <c r="I318" s="25">
        <v>264</v>
      </c>
      <c r="J318" s="19" t="s">
        <v>17</v>
      </c>
      <c r="K318" s="15" t="s">
        <v>16</v>
      </c>
      <c r="L318" s="15">
        <v>54</v>
      </c>
      <c r="M318" s="16"/>
      <c r="N318" s="37">
        <v>0</v>
      </c>
      <c r="O318" s="37"/>
      <c r="P318" s="37">
        <v>0</v>
      </c>
      <c r="Q318" s="37"/>
      <c r="R318" s="37">
        <v>0</v>
      </c>
      <c r="S318" s="37"/>
      <c r="T318" s="37">
        <v>0</v>
      </c>
      <c r="U318" s="37"/>
      <c r="V318" s="37">
        <v>730075</v>
      </c>
      <c r="W318" s="37"/>
      <c r="X318" s="37">
        <v>0</v>
      </c>
      <c r="Y318" s="37"/>
      <c r="Z318" s="37">
        <v>0</v>
      </c>
      <c r="AA318" s="37"/>
      <c r="AB318" s="25">
        <v>242700</v>
      </c>
      <c r="AC318" s="8"/>
      <c r="AE318" s="9">
        <v>2805513</v>
      </c>
      <c r="AG318" s="9">
        <v>0</v>
      </c>
      <c r="AI318" s="9">
        <v>0</v>
      </c>
      <c r="AK318" s="9">
        <v>0</v>
      </c>
      <c r="AM318" s="9">
        <v>0</v>
      </c>
      <c r="AO318" s="9">
        <v>0</v>
      </c>
      <c r="AQ318" s="9">
        <v>115840</v>
      </c>
      <c r="BF318" s="38">
        <v>0.4773</v>
      </c>
      <c r="BH318" s="2" t="str">
        <f t="shared" si="4"/>
        <v>No</v>
      </c>
    </row>
    <row r="319" spans="1:60">
      <c r="A319" s="14" t="s">
        <v>629</v>
      </c>
      <c r="B319" s="14" t="s">
        <v>630</v>
      </c>
      <c r="C319" s="19" t="s">
        <v>129</v>
      </c>
      <c r="D319" s="232">
        <v>9001</v>
      </c>
      <c r="E319" s="233">
        <v>90001</v>
      </c>
      <c r="F319" s="19" t="s">
        <v>153</v>
      </c>
      <c r="G319" s="160" t="s">
        <v>144</v>
      </c>
      <c r="H319" s="36">
        <v>392141</v>
      </c>
      <c r="I319" s="25">
        <v>264</v>
      </c>
      <c r="J319" s="19" t="s">
        <v>25</v>
      </c>
      <c r="K319" s="15" t="s">
        <v>16</v>
      </c>
      <c r="L319" s="15">
        <v>3</v>
      </c>
      <c r="M319" s="16"/>
      <c r="N319" s="37">
        <v>0</v>
      </c>
      <c r="O319" s="37"/>
      <c r="P319" s="37">
        <v>0</v>
      </c>
      <c r="Q319" s="37"/>
      <c r="R319" s="37">
        <v>0</v>
      </c>
      <c r="S319" s="37"/>
      <c r="T319" s="37">
        <v>0</v>
      </c>
      <c r="U319" s="37"/>
      <c r="V319" s="37">
        <v>25747</v>
      </c>
      <c r="W319" s="37"/>
      <c r="X319" s="37">
        <v>0</v>
      </c>
      <c r="Y319" s="37"/>
      <c r="Z319" s="37">
        <v>0</v>
      </c>
      <c r="AA319" s="37"/>
      <c r="AB319" s="25">
        <v>0</v>
      </c>
      <c r="AC319" s="8"/>
      <c r="AE319" s="9">
        <v>121021</v>
      </c>
      <c r="AG319" s="9">
        <v>0</v>
      </c>
      <c r="AI319" s="9">
        <v>0</v>
      </c>
      <c r="AK319" s="9">
        <v>0</v>
      </c>
      <c r="AM319" s="9">
        <v>0</v>
      </c>
      <c r="AO319" s="9">
        <v>0</v>
      </c>
      <c r="AQ319" s="9">
        <v>0</v>
      </c>
      <c r="BH319" s="2" t="str">
        <f t="shared" si="4"/>
        <v>No</v>
      </c>
    </row>
    <row r="320" spans="1:60">
      <c r="A320" s="14" t="s">
        <v>629</v>
      </c>
      <c r="B320" s="14" t="s">
        <v>630</v>
      </c>
      <c r="C320" s="19" t="s">
        <v>129</v>
      </c>
      <c r="D320" s="232">
        <v>9001</v>
      </c>
      <c r="E320" s="233">
        <v>90001</v>
      </c>
      <c r="F320" s="19" t="s">
        <v>153</v>
      </c>
      <c r="G320" s="160" t="s">
        <v>144</v>
      </c>
      <c r="H320" s="36">
        <v>392141</v>
      </c>
      <c r="I320" s="25">
        <v>264</v>
      </c>
      <c r="J320" s="19" t="s">
        <v>18</v>
      </c>
      <c r="K320" s="15" t="s">
        <v>16</v>
      </c>
      <c r="L320" s="15">
        <v>145</v>
      </c>
      <c r="M320" s="16"/>
      <c r="N320" s="37">
        <v>0</v>
      </c>
      <c r="O320" s="37"/>
      <c r="P320" s="37">
        <v>154229</v>
      </c>
      <c r="Q320" s="37"/>
      <c r="R320" s="37">
        <v>0</v>
      </c>
      <c r="S320" s="37"/>
      <c r="T320" s="37">
        <v>0</v>
      </c>
      <c r="U320" s="37"/>
      <c r="V320" s="37">
        <v>0</v>
      </c>
      <c r="W320" s="37"/>
      <c r="X320" s="37">
        <v>0</v>
      </c>
      <c r="Y320" s="37"/>
      <c r="Z320" s="37">
        <v>0</v>
      </c>
      <c r="AA320" s="37"/>
      <c r="AB320" s="25">
        <v>0</v>
      </c>
      <c r="AC320" s="8"/>
      <c r="AE320" s="9">
        <v>0</v>
      </c>
      <c r="AG320" s="9">
        <v>2835671</v>
      </c>
      <c r="AI320" s="9">
        <v>0</v>
      </c>
      <c r="AK320" s="9">
        <v>0</v>
      </c>
      <c r="AM320" s="9">
        <v>0</v>
      </c>
      <c r="AO320" s="9">
        <v>0</v>
      </c>
      <c r="AQ320" s="9">
        <v>0</v>
      </c>
      <c r="AV320" s="38">
        <v>18.386099999999999</v>
      </c>
      <c r="BH320" s="2" t="str">
        <f t="shared" si="4"/>
        <v>No</v>
      </c>
    </row>
    <row r="321" spans="1:60">
      <c r="A321" s="14" t="s">
        <v>610</v>
      </c>
      <c r="B321" s="14" t="s">
        <v>355</v>
      </c>
      <c r="C321" s="19" t="s">
        <v>49</v>
      </c>
      <c r="D321" s="232">
        <v>1008</v>
      </c>
      <c r="E321" s="233">
        <v>10008</v>
      </c>
      <c r="F321" s="19" t="s">
        <v>153</v>
      </c>
      <c r="G321" s="160" t="s">
        <v>144</v>
      </c>
      <c r="H321" s="36">
        <v>621300</v>
      </c>
      <c r="I321" s="25">
        <v>263</v>
      </c>
      <c r="J321" s="19" t="s">
        <v>17</v>
      </c>
      <c r="K321" s="15" t="s">
        <v>16</v>
      </c>
      <c r="L321" s="15">
        <v>147</v>
      </c>
      <c r="M321" s="16"/>
      <c r="N321" s="37">
        <v>1206028</v>
      </c>
      <c r="O321" s="37"/>
      <c r="P321" s="37">
        <v>20161</v>
      </c>
      <c r="Q321" s="37"/>
      <c r="R321" s="37">
        <v>0</v>
      </c>
      <c r="S321" s="37"/>
      <c r="T321" s="37">
        <v>0</v>
      </c>
      <c r="U321" s="37"/>
      <c r="V321" s="37">
        <v>0</v>
      </c>
      <c r="W321" s="37"/>
      <c r="X321" s="37">
        <v>0</v>
      </c>
      <c r="Y321" s="37"/>
      <c r="Z321" s="37">
        <v>0</v>
      </c>
      <c r="AA321" s="37"/>
      <c r="AB321" s="25">
        <v>69300</v>
      </c>
      <c r="AC321" s="8"/>
      <c r="AE321" s="9">
        <v>4918286</v>
      </c>
      <c r="AG321" s="9">
        <v>189193</v>
      </c>
      <c r="AI321" s="9">
        <v>0</v>
      </c>
      <c r="AK321" s="9">
        <v>0</v>
      </c>
      <c r="AM321" s="9">
        <v>0</v>
      </c>
      <c r="AO321" s="9">
        <v>0</v>
      </c>
      <c r="AQ321" s="9">
        <v>58979</v>
      </c>
      <c r="AT321" s="38">
        <v>4.0781000000000001</v>
      </c>
      <c r="AV321" s="38">
        <v>9.3841000000000001</v>
      </c>
      <c r="BF321" s="38">
        <v>0.85109999999999997</v>
      </c>
      <c r="BH321" s="2" t="str">
        <f t="shared" si="4"/>
        <v>No</v>
      </c>
    </row>
    <row r="322" spans="1:60">
      <c r="A322" s="14" t="s">
        <v>610</v>
      </c>
      <c r="B322" s="14" t="s">
        <v>355</v>
      </c>
      <c r="C322" s="19" t="s">
        <v>49</v>
      </c>
      <c r="D322" s="232">
        <v>1008</v>
      </c>
      <c r="E322" s="233">
        <v>10008</v>
      </c>
      <c r="F322" s="19" t="s">
        <v>153</v>
      </c>
      <c r="G322" s="160" t="s">
        <v>144</v>
      </c>
      <c r="H322" s="36">
        <v>621300</v>
      </c>
      <c r="I322" s="25">
        <v>263</v>
      </c>
      <c r="J322" s="19" t="s">
        <v>15</v>
      </c>
      <c r="K322" s="15" t="s">
        <v>16</v>
      </c>
      <c r="L322" s="15">
        <v>116</v>
      </c>
      <c r="M322" s="16"/>
      <c r="N322" s="37">
        <v>0</v>
      </c>
      <c r="O322" s="37"/>
      <c r="P322" s="37">
        <v>389707</v>
      </c>
      <c r="Q322" s="37"/>
      <c r="R322" s="37">
        <v>0</v>
      </c>
      <c r="S322" s="37"/>
      <c r="T322" s="37">
        <v>0</v>
      </c>
      <c r="U322" s="37"/>
      <c r="V322" s="37">
        <v>0</v>
      </c>
      <c r="W322" s="37"/>
      <c r="X322" s="37">
        <v>0</v>
      </c>
      <c r="Y322" s="37"/>
      <c r="Z322" s="37">
        <v>0</v>
      </c>
      <c r="AA322" s="37"/>
      <c r="AB322" s="25">
        <v>0</v>
      </c>
      <c r="AC322" s="8"/>
      <c r="AE322" s="9">
        <v>0</v>
      </c>
      <c r="AG322" s="9">
        <v>3570011</v>
      </c>
      <c r="AI322" s="9">
        <v>0</v>
      </c>
      <c r="AK322" s="9">
        <v>0</v>
      </c>
      <c r="AM322" s="9">
        <v>0</v>
      </c>
      <c r="AO322" s="9">
        <v>0</v>
      </c>
      <c r="AQ322" s="9">
        <v>0</v>
      </c>
      <c r="AV322" s="38">
        <v>9.1608000000000001</v>
      </c>
      <c r="BH322" s="2" t="str">
        <f t="shared" ref="BH322:BH385" si="5">IF(BG322&amp;BE322&amp;BC322&amp;BA322&amp;AY322&amp;AW322&amp;AU322&amp;AR322&amp;AP322&amp;AN322&amp;AL322&amp;AJ322&amp;AH322&amp;AF322&amp;AC322&amp;AA322&amp;Y322&amp;W322&amp;U322&amp;S322&amp;Q322&amp;O322&lt;&gt;"","Yes","No")</f>
        <v>No</v>
      </c>
    </row>
    <row r="323" spans="1:60">
      <c r="A323" s="14" t="s">
        <v>87</v>
      </c>
      <c r="B323" s="14" t="s">
        <v>511</v>
      </c>
      <c r="C323" s="19" t="s">
        <v>86</v>
      </c>
      <c r="D323" s="232">
        <v>20</v>
      </c>
      <c r="E323" s="233">
        <v>20</v>
      </c>
      <c r="F323" s="19" t="s">
        <v>153</v>
      </c>
      <c r="G323" s="160" t="s">
        <v>144</v>
      </c>
      <c r="H323" s="36">
        <v>198979</v>
      </c>
      <c r="I323" s="25">
        <v>258</v>
      </c>
      <c r="J323" s="19" t="s">
        <v>17</v>
      </c>
      <c r="K323" s="15" t="s">
        <v>14</v>
      </c>
      <c r="L323" s="15">
        <v>92</v>
      </c>
      <c r="M323" s="16"/>
      <c r="N323" s="37">
        <v>0</v>
      </c>
      <c r="O323" s="37"/>
      <c r="P323" s="37">
        <v>0</v>
      </c>
      <c r="Q323" s="37"/>
      <c r="R323" s="37">
        <v>9835</v>
      </c>
      <c r="S323" s="37"/>
      <c r="T323" s="37">
        <v>0</v>
      </c>
      <c r="U323" s="37"/>
      <c r="V323" s="37">
        <v>509839</v>
      </c>
      <c r="W323" s="37"/>
      <c r="X323" s="37">
        <v>0</v>
      </c>
      <c r="Y323" s="37"/>
      <c r="Z323" s="37">
        <v>0</v>
      </c>
      <c r="AA323" s="37"/>
      <c r="AB323" s="25">
        <v>323</v>
      </c>
      <c r="AC323" s="8"/>
      <c r="AE323" s="9">
        <v>2677730</v>
      </c>
      <c r="AG323" s="9">
        <v>0</v>
      </c>
      <c r="AI323" s="9">
        <v>54246</v>
      </c>
      <c r="AK323" s="9">
        <v>0</v>
      </c>
      <c r="AM323" s="9">
        <v>0</v>
      </c>
      <c r="AO323" s="9">
        <v>0</v>
      </c>
      <c r="AQ323" s="9">
        <v>9212</v>
      </c>
      <c r="AX323" s="38">
        <v>5.5156000000000001</v>
      </c>
      <c r="BF323" s="38">
        <v>28.520099999999999</v>
      </c>
      <c r="BH323" s="2" t="str">
        <f t="shared" si="5"/>
        <v>No</v>
      </c>
    </row>
    <row r="324" spans="1:60">
      <c r="A324" s="14" t="s">
        <v>87</v>
      </c>
      <c r="B324" s="14" t="s">
        <v>511</v>
      </c>
      <c r="C324" s="19" t="s">
        <v>86</v>
      </c>
      <c r="D324" s="232">
        <v>20</v>
      </c>
      <c r="E324" s="233">
        <v>20</v>
      </c>
      <c r="F324" s="19" t="s">
        <v>153</v>
      </c>
      <c r="G324" s="160" t="s">
        <v>144</v>
      </c>
      <c r="H324" s="36">
        <v>198979</v>
      </c>
      <c r="I324" s="25">
        <v>258</v>
      </c>
      <c r="J324" s="19" t="s">
        <v>15</v>
      </c>
      <c r="K324" s="15" t="s">
        <v>14</v>
      </c>
      <c r="L324" s="15">
        <v>83</v>
      </c>
      <c r="M324" s="16"/>
      <c r="N324" s="37">
        <v>0</v>
      </c>
      <c r="O324" s="37"/>
      <c r="P324" s="37">
        <v>1478</v>
      </c>
      <c r="Q324" s="37"/>
      <c r="R324" s="37">
        <v>121933</v>
      </c>
      <c r="S324" s="37"/>
      <c r="T324" s="37">
        <v>0</v>
      </c>
      <c r="U324" s="37"/>
      <c r="V324" s="37">
        <v>87092</v>
      </c>
      <c r="W324" s="37"/>
      <c r="X324" s="37">
        <v>0</v>
      </c>
      <c r="Y324" s="37"/>
      <c r="Z324" s="37">
        <v>0</v>
      </c>
      <c r="AA324" s="37"/>
      <c r="AB324" s="25">
        <v>0</v>
      </c>
      <c r="AC324" s="8"/>
      <c r="AE324" s="9">
        <v>955839</v>
      </c>
      <c r="AG324" s="9">
        <v>24334</v>
      </c>
      <c r="AI324" s="9">
        <v>600739</v>
      </c>
      <c r="AK324" s="9">
        <v>0</v>
      </c>
      <c r="AM324" s="9">
        <v>0</v>
      </c>
      <c r="AO324" s="9">
        <v>0</v>
      </c>
      <c r="AQ324" s="9">
        <v>0</v>
      </c>
      <c r="AV324" s="38">
        <v>16.464099999999998</v>
      </c>
      <c r="AX324" s="38">
        <v>4.9268000000000001</v>
      </c>
      <c r="BH324" s="2" t="str">
        <f t="shared" si="5"/>
        <v>No</v>
      </c>
    </row>
    <row r="325" spans="1:60">
      <c r="A325" s="14" t="s">
        <v>87</v>
      </c>
      <c r="B325" s="14" t="s">
        <v>511</v>
      </c>
      <c r="C325" s="19" t="s">
        <v>86</v>
      </c>
      <c r="D325" s="232">
        <v>20</v>
      </c>
      <c r="E325" s="233">
        <v>20</v>
      </c>
      <c r="F325" s="19" t="s">
        <v>153</v>
      </c>
      <c r="G325" s="160" t="s">
        <v>144</v>
      </c>
      <c r="H325" s="36">
        <v>198979</v>
      </c>
      <c r="I325" s="25">
        <v>258</v>
      </c>
      <c r="J325" s="19" t="s">
        <v>18</v>
      </c>
      <c r="K325" s="15" t="s">
        <v>14</v>
      </c>
      <c r="L325" s="15">
        <v>78</v>
      </c>
      <c r="M325" s="16"/>
      <c r="N325" s="37">
        <v>0</v>
      </c>
      <c r="O325" s="37"/>
      <c r="P325" s="37">
        <v>50811</v>
      </c>
      <c r="Q325" s="37"/>
      <c r="R325" s="37">
        <v>0</v>
      </c>
      <c r="S325" s="37"/>
      <c r="T325" s="37">
        <v>0</v>
      </c>
      <c r="U325" s="37"/>
      <c r="V325" s="37">
        <v>4385</v>
      </c>
      <c r="W325" s="37"/>
      <c r="X325" s="37">
        <v>0</v>
      </c>
      <c r="Y325" s="37"/>
      <c r="Z325" s="37">
        <v>0</v>
      </c>
      <c r="AA325" s="37"/>
      <c r="AB325" s="25">
        <v>0</v>
      </c>
      <c r="AC325" s="8"/>
      <c r="AE325" s="9">
        <v>137966</v>
      </c>
      <c r="AG325" s="9">
        <v>648065</v>
      </c>
      <c r="AI325" s="9">
        <v>0</v>
      </c>
      <c r="AK325" s="9">
        <v>0</v>
      </c>
      <c r="AM325" s="9">
        <v>0</v>
      </c>
      <c r="AO325" s="9">
        <v>0</v>
      </c>
      <c r="AQ325" s="9">
        <v>0</v>
      </c>
      <c r="AV325" s="38">
        <v>12.7544</v>
      </c>
      <c r="BH325" s="2" t="str">
        <f t="shared" si="5"/>
        <v>No</v>
      </c>
    </row>
    <row r="326" spans="1:60">
      <c r="A326" s="14" t="s">
        <v>87</v>
      </c>
      <c r="B326" s="14" t="s">
        <v>511</v>
      </c>
      <c r="C326" s="19" t="s">
        <v>86</v>
      </c>
      <c r="D326" s="232">
        <v>20</v>
      </c>
      <c r="E326" s="233">
        <v>20</v>
      </c>
      <c r="F326" s="19" t="s">
        <v>153</v>
      </c>
      <c r="G326" s="160" t="s">
        <v>144</v>
      </c>
      <c r="H326" s="36">
        <v>198979</v>
      </c>
      <c r="I326" s="25">
        <v>258</v>
      </c>
      <c r="J326" s="19" t="s">
        <v>26</v>
      </c>
      <c r="K326" s="15" t="s">
        <v>16</v>
      </c>
      <c r="L326" s="15">
        <v>2</v>
      </c>
      <c r="M326" s="16"/>
      <c r="N326" s="37">
        <v>46721</v>
      </c>
      <c r="O326" s="37"/>
      <c r="P326" s="37">
        <v>0</v>
      </c>
      <c r="Q326" s="37"/>
      <c r="R326" s="37">
        <v>0</v>
      </c>
      <c r="S326" s="37"/>
      <c r="T326" s="37">
        <v>0</v>
      </c>
      <c r="U326" s="37"/>
      <c r="V326" s="37">
        <v>0</v>
      </c>
      <c r="W326" s="37"/>
      <c r="X326" s="37">
        <v>0</v>
      </c>
      <c r="Y326" s="37"/>
      <c r="Z326" s="37">
        <v>0</v>
      </c>
      <c r="AA326" s="37"/>
      <c r="AB326" s="25">
        <v>0</v>
      </c>
      <c r="AC326" s="8"/>
      <c r="AE326" s="9">
        <v>45222</v>
      </c>
      <c r="AG326" s="9">
        <v>0</v>
      </c>
      <c r="AI326" s="9">
        <v>0</v>
      </c>
      <c r="AK326" s="9">
        <v>0</v>
      </c>
      <c r="AM326" s="9">
        <v>0</v>
      </c>
      <c r="AO326" s="9">
        <v>0</v>
      </c>
      <c r="AQ326" s="9">
        <v>0</v>
      </c>
      <c r="AT326" s="38">
        <v>0.96789999999999998</v>
      </c>
      <c r="BH326" s="2" t="str">
        <f t="shared" si="5"/>
        <v>No</v>
      </c>
    </row>
    <row r="327" spans="1:60">
      <c r="A327" s="14" t="s">
        <v>87</v>
      </c>
      <c r="B327" s="14" t="s">
        <v>511</v>
      </c>
      <c r="C327" s="19" t="s">
        <v>86</v>
      </c>
      <c r="D327" s="232">
        <v>20</v>
      </c>
      <c r="E327" s="233">
        <v>20</v>
      </c>
      <c r="F327" s="19" t="s">
        <v>153</v>
      </c>
      <c r="G327" s="160" t="s">
        <v>144</v>
      </c>
      <c r="H327" s="36">
        <v>198979</v>
      </c>
      <c r="I327" s="25">
        <v>258</v>
      </c>
      <c r="J327" s="19" t="s">
        <v>26</v>
      </c>
      <c r="K327" s="15" t="s">
        <v>14</v>
      </c>
      <c r="L327" s="15">
        <v>2</v>
      </c>
      <c r="M327" s="16"/>
      <c r="N327" s="37">
        <v>286401</v>
      </c>
      <c r="O327" s="37"/>
      <c r="P327" s="37">
        <v>0</v>
      </c>
      <c r="Q327" s="37"/>
      <c r="R327" s="37">
        <v>0</v>
      </c>
      <c r="S327" s="37"/>
      <c r="T327" s="37">
        <v>0</v>
      </c>
      <c r="U327" s="37"/>
      <c r="V327" s="37">
        <v>0</v>
      </c>
      <c r="W327" s="37"/>
      <c r="X327" s="37">
        <v>0</v>
      </c>
      <c r="Y327" s="37"/>
      <c r="Z327" s="37">
        <v>0</v>
      </c>
      <c r="AA327" s="37"/>
      <c r="AB327" s="25">
        <v>0</v>
      </c>
      <c r="AC327" s="8"/>
      <c r="AE327" s="9">
        <v>78290</v>
      </c>
      <c r="AG327" s="9">
        <v>0</v>
      </c>
      <c r="AI327" s="9">
        <v>0</v>
      </c>
      <c r="AK327" s="9">
        <v>0</v>
      </c>
      <c r="AM327" s="9">
        <v>0</v>
      </c>
      <c r="AO327" s="9">
        <v>0</v>
      </c>
      <c r="AQ327" s="9">
        <v>0</v>
      </c>
      <c r="AT327" s="38">
        <v>0.27339999999999998</v>
      </c>
      <c r="BH327" s="2" t="str">
        <f t="shared" si="5"/>
        <v>No</v>
      </c>
    </row>
    <row r="328" spans="1:60">
      <c r="A328" s="14" t="s">
        <v>1083</v>
      </c>
      <c r="B328" s="14" t="s">
        <v>535</v>
      </c>
      <c r="C328" s="19" t="s">
        <v>90</v>
      </c>
      <c r="D328" s="232">
        <v>5005</v>
      </c>
      <c r="E328" s="233">
        <v>50005</v>
      </c>
      <c r="F328" s="19" t="s">
        <v>147</v>
      </c>
      <c r="G328" s="160" t="s">
        <v>144</v>
      </c>
      <c r="H328" s="36">
        <v>401661</v>
      </c>
      <c r="I328" s="25">
        <v>254</v>
      </c>
      <c r="J328" s="19" t="s">
        <v>15</v>
      </c>
      <c r="K328" s="15" t="s">
        <v>16</v>
      </c>
      <c r="L328" s="15">
        <v>60</v>
      </c>
      <c r="M328" s="16"/>
      <c r="N328" s="37">
        <v>0</v>
      </c>
      <c r="O328" s="37"/>
      <c r="P328" s="37">
        <v>126353</v>
      </c>
      <c r="Q328" s="37"/>
      <c r="R328" s="37">
        <v>9360</v>
      </c>
      <c r="S328" s="37"/>
      <c r="T328" s="37">
        <v>0</v>
      </c>
      <c r="U328" s="37"/>
      <c r="V328" s="37">
        <v>0</v>
      </c>
      <c r="W328" s="37"/>
      <c r="X328" s="37">
        <v>0</v>
      </c>
      <c r="Y328" s="37"/>
      <c r="Z328" s="37">
        <v>0</v>
      </c>
      <c r="AA328" s="37"/>
      <c r="AB328" s="25">
        <v>0</v>
      </c>
      <c r="AC328" s="8"/>
      <c r="AE328" s="9">
        <v>0</v>
      </c>
      <c r="AG328" s="9">
        <v>0</v>
      </c>
      <c r="AI328" s="9">
        <v>0</v>
      </c>
      <c r="AK328" s="9">
        <v>0</v>
      </c>
      <c r="AM328" s="9">
        <v>0</v>
      </c>
      <c r="AO328" s="9">
        <v>0</v>
      </c>
      <c r="AQ328" s="9">
        <v>0</v>
      </c>
      <c r="AV328" s="38">
        <v>0</v>
      </c>
      <c r="AX328" s="38">
        <v>0</v>
      </c>
      <c r="BH328" s="2" t="str">
        <f t="shared" si="5"/>
        <v>No</v>
      </c>
    </row>
    <row r="329" spans="1:60">
      <c r="A329" s="14" t="s">
        <v>1083</v>
      </c>
      <c r="B329" s="14" t="s">
        <v>535</v>
      </c>
      <c r="C329" s="19" t="s">
        <v>90</v>
      </c>
      <c r="D329" s="232">
        <v>5005</v>
      </c>
      <c r="E329" s="233">
        <v>50005</v>
      </c>
      <c r="F329" s="19" t="s">
        <v>147</v>
      </c>
      <c r="G329" s="160" t="s">
        <v>144</v>
      </c>
      <c r="H329" s="36">
        <v>401661</v>
      </c>
      <c r="I329" s="25">
        <v>254</v>
      </c>
      <c r="J329" s="19" t="s">
        <v>17</v>
      </c>
      <c r="K329" s="15" t="s">
        <v>14</v>
      </c>
      <c r="L329" s="15">
        <v>182</v>
      </c>
      <c r="M329" s="16"/>
      <c r="N329" s="37">
        <v>1231560</v>
      </c>
      <c r="O329" s="37"/>
      <c r="P329" s="37">
        <v>0</v>
      </c>
      <c r="Q329" s="37"/>
      <c r="R329" s="37">
        <v>0</v>
      </c>
      <c r="S329" s="37"/>
      <c r="T329" s="37">
        <v>0</v>
      </c>
      <c r="U329" s="37"/>
      <c r="V329" s="37">
        <v>0</v>
      </c>
      <c r="W329" s="37"/>
      <c r="X329" s="37">
        <v>0</v>
      </c>
      <c r="Y329" s="37"/>
      <c r="Z329" s="37">
        <v>0</v>
      </c>
      <c r="AA329" s="37"/>
      <c r="AB329" s="25">
        <v>0</v>
      </c>
      <c r="AC329" s="8"/>
      <c r="AE329" s="9">
        <v>6020430</v>
      </c>
      <c r="AG329" s="9">
        <v>0</v>
      </c>
      <c r="AI329" s="9">
        <v>0</v>
      </c>
      <c r="AK329" s="9">
        <v>0</v>
      </c>
      <c r="AM329" s="9">
        <v>0</v>
      </c>
      <c r="AO329" s="9">
        <v>0</v>
      </c>
      <c r="AQ329" s="9">
        <v>0</v>
      </c>
      <c r="AT329" s="38">
        <v>4.8884999999999996</v>
      </c>
      <c r="BH329" s="2" t="str">
        <f t="shared" si="5"/>
        <v>No</v>
      </c>
    </row>
    <row r="330" spans="1:60">
      <c r="A330" s="14" t="s">
        <v>1083</v>
      </c>
      <c r="B330" s="14" t="s">
        <v>535</v>
      </c>
      <c r="C330" s="19" t="s">
        <v>90</v>
      </c>
      <c r="D330" s="232">
        <v>5005</v>
      </c>
      <c r="E330" s="233">
        <v>50005</v>
      </c>
      <c r="F330" s="19" t="s">
        <v>147</v>
      </c>
      <c r="G330" s="160" t="s">
        <v>144</v>
      </c>
      <c r="H330" s="36">
        <v>401661</v>
      </c>
      <c r="I330" s="25">
        <v>254</v>
      </c>
      <c r="J330" s="19" t="s">
        <v>15</v>
      </c>
      <c r="K330" s="15" t="s">
        <v>14</v>
      </c>
      <c r="L330" s="15">
        <v>12</v>
      </c>
      <c r="M330" s="16"/>
      <c r="N330" s="37">
        <v>12446</v>
      </c>
      <c r="O330" s="37"/>
      <c r="P330" s="37">
        <v>0</v>
      </c>
      <c r="Q330" s="37"/>
      <c r="R330" s="37">
        <v>0</v>
      </c>
      <c r="S330" s="37"/>
      <c r="T330" s="37">
        <v>0</v>
      </c>
      <c r="U330" s="37"/>
      <c r="V330" s="37">
        <v>0</v>
      </c>
      <c r="W330" s="37"/>
      <c r="X330" s="37">
        <v>0</v>
      </c>
      <c r="Y330" s="37"/>
      <c r="Z330" s="37">
        <v>0</v>
      </c>
      <c r="AA330" s="37"/>
      <c r="AB330" s="25">
        <v>0</v>
      </c>
      <c r="AC330" s="8"/>
      <c r="AE330" s="9">
        <v>0</v>
      </c>
      <c r="AG330" s="9">
        <v>0</v>
      </c>
      <c r="AI330" s="9">
        <v>0</v>
      </c>
      <c r="AK330" s="9">
        <v>0</v>
      </c>
      <c r="AM330" s="9">
        <v>0</v>
      </c>
      <c r="AO330" s="9">
        <v>0</v>
      </c>
      <c r="AQ330" s="9">
        <v>0</v>
      </c>
      <c r="AT330" s="38">
        <v>0</v>
      </c>
      <c r="BH330" s="2" t="str">
        <f t="shared" si="5"/>
        <v>No</v>
      </c>
    </row>
    <row r="331" spans="1:60">
      <c r="A331" s="14" t="s">
        <v>500</v>
      </c>
      <c r="B331" s="14" t="s">
        <v>501</v>
      </c>
      <c r="C331" s="19" t="s">
        <v>38</v>
      </c>
      <c r="D331" s="232">
        <v>4040</v>
      </c>
      <c r="E331" s="233">
        <v>40040</v>
      </c>
      <c r="F331" s="19" t="s">
        <v>153</v>
      </c>
      <c r="G331" s="160" t="s">
        <v>144</v>
      </c>
      <c r="H331" s="36">
        <v>1065219</v>
      </c>
      <c r="I331" s="25">
        <v>253</v>
      </c>
      <c r="J331" s="19" t="s">
        <v>15</v>
      </c>
      <c r="K331" s="15" t="s">
        <v>16</v>
      </c>
      <c r="L331" s="15">
        <v>87</v>
      </c>
      <c r="M331" s="16"/>
      <c r="N331" s="37">
        <v>0</v>
      </c>
      <c r="O331" s="37"/>
      <c r="P331" s="37">
        <v>707415</v>
      </c>
      <c r="Q331" s="37"/>
      <c r="R331" s="37">
        <v>0</v>
      </c>
      <c r="S331" s="37"/>
      <c r="T331" s="37">
        <v>0</v>
      </c>
      <c r="U331" s="37"/>
      <c r="V331" s="37">
        <v>0</v>
      </c>
      <c r="W331" s="37"/>
      <c r="X331" s="37">
        <v>0</v>
      </c>
      <c r="Y331" s="37"/>
      <c r="Z331" s="37">
        <v>0</v>
      </c>
      <c r="AA331" s="37"/>
      <c r="AB331" s="25">
        <v>0</v>
      </c>
      <c r="AC331" s="8"/>
      <c r="AE331" s="9">
        <v>0</v>
      </c>
      <c r="AG331" s="9">
        <v>4500880</v>
      </c>
      <c r="AI331" s="9">
        <v>0</v>
      </c>
      <c r="AK331" s="9">
        <v>0</v>
      </c>
      <c r="AM331" s="9">
        <v>0</v>
      </c>
      <c r="AO331" s="9">
        <v>0</v>
      </c>
      <c r="AQ331" s="9">
        <v>0</v>
      </c>
      <c r="AV331" s="38">
        <v>6.3624000000000001</v>
      </c>
      <c r="BH331" s="2" t="str">
        <f t="shared" si="5"/>
        <v>No</v>
      </c>
    </row>
    <row r="332" spans="1:60">
      <c r="A332" s="14" t="s">
        <v>500</v>
      </c>
      <c r="B332" s="14" t="s">
        <v>501</v>
      </c>
      <c r="C332" s="19" t="s">
        <v>38</v>
      </c>
      <c r="D332" s="232">
        <v>4040</v>
      </c>
      <c r="E332" s="233">
        <v>40040</v>
      </c>
      <c r="F332" s="19" t="s">
        <v>153</v>
      </c>
      <c r="G332" s="160" t="s">
        <v>144</v>
      </c>
      <c r="H332" s="36">
        <v>1065219</v>
      </c>
      <c r="I332" s="25">
        <v>253</v>
      </c>
      <c r="J332" s="19" t="s">
        <v>39</v>
      </c>
      <c r="K332" s="15" t="s">
        <v>14</v>
      </c>
      <c r="L332" s="15">
        <v>5</v>
      </c>
      <c r="M332" s="16"/>
      <c r="N332" s="37">
        <v>0</v>
      </c>
      <c r="O332" s="37"/>
      <c r="P332" s="37">
        <v>0</v>
      </c>
      <c r="Q332" s="37"/>
      <c r="R332" s="37">
        <v>0</v>
      </c>
      <c r="S332" s="37"/>
      <c r="T332" s="37">
        <v>0</v>
      </c>
      <c r="U332" s="37"/>
      <c r="V332" s="37">
        <v>0</v>
      </c>
      <c r="W332" s="37"/>
      <c r="X332" s="37">
        <v>0</v>
      </c>
      <c r="Y332" s="37"/>
      <c r="Z332" s="37">
        <v>734486</v>
      </c>
      <c r="AA332" s="37"/>
      <c r="AB332" s="25">
        <v>0</v>
      </c>
      <c r="AC332" s="8"/>
      <c r="AE332" s="9">
        <v>0</v>
      </c>
      <c r="AG332" s="9">
        <v>0</v>
      </c>
      <c r="AI332" s="9">
        <v>0</v>
      </c>
      <c r="AK332" s="9">
        <v>0</v>
      </c>
      <c r="AM332" s="9">
        <v>0</v>
      </c>
      <c r="AO332" s="9">
        <v>151977</v>
      </c>
      <c r="AQ332" s="9">
        <v>0</v>
      </c>
      <c r="BD332" s="38">
        <v>0.2069</v>
      </c>
      <c r="BH332" s="2" t="str">
        <f t="shared" si="5"/>
        <v>No</v>
      </c>
    </row>
    <row r="333" spans="1:60">
      <c r="A333" s="14" t="s">
        <v>500</v>
      </c>
      <c r="B333" s="14" t="s">
        <v>501</v>
      </c>
      <c r="C333" s="19" t="s">
        <v>38</v>
      </c>
      <c r="D333" s="232">
        <v>4040</v>
      </c>
      <c r="E333" s="233">
        <v>40040</v>
      </c>
      <c r="F333" s="19" t="s">
        <v>153</v>
      </c>
      <c r="G333" s="160" t="s">
        <v>144</v>
      </c>
      <c r="H333" s="36">
        <v>1065219</v>
      </c>
      <c r="I333" s="25">
        <v>253</v>
      </c>
      <c r="J333" s="19" t="s">
        <v>17</v>
      </c>
      <c r="K333" s="15" t="s">
        <v>14</v>
      </c>
      <c r="L333" s="15">
        <v>153</v>
      </c>
      <c r="M333" s="16"/>
      <c r="N333" s="37">
        <v>1570558</v>
      </c>
      <c r="O333" s="37"/>
      <c r="P333" s="37">
        <v>0</v>
      </c>
      <c r="Q333" s="37"/>
      <c r="R333" s="37">
        <v>0</v>
      </c>
      <c r="S333" s="37"/>
      <c r="T333" s="37">
        <v>946573</v>
      </c>
      <c r="U333" s="37"/>
      <c r="V333" s="37">
        <v>0</v>
      </c>
      <c r="W333" s="37"/>
      <c r="X333" s="37">
        <v>0</v>
      </c>
      <c r="Y333" s="37"/>
      <c r="Z333" s="37">
        <v>0</v>
      </c>
      <c r="AA333" s="37"/>
      <c r="AB333" s="25">
        <v>0</v>
      </c>
      <c r="AC333" s="8"/>
      <c r="AE333" s="9">
        <v>6304510</v>
      </c>
      <c r="AG333" s="9">
        <v>0</v>
      </c>
      <c r="AI333" s="9">
        <v>0</v>
      </c>
      <c r="AK333" s="9">
        <v>3728772</v>
      </c>
      <c r="AM333" s="9">
        <v>0</v>
      </c>
      <c r="AO333" s="9">
        <v>0</v>
      </c>
      <c r="AQ333" s="9">
        <v>0</v>
      </c>
      <c r="AT333" s="38">
        <v>4.0141999999999998</v>
      </c>
      <c r="BH333" s="2" t="str">
        <f t="shared" si="5"/>
        <v>No</v>
      </c>
    </row>
    <row r="334" spans="1:60">
      <c r="A334" s="14" t="s">
        <v>500</v>
      </c>
      <c r="B334" s="14" t="s">
        <v>501</v>
      </c>
      <c r="C334" s="19" t="s">
        <v>38</v>
      </c>
      <c r="D334" s="232">
        <v>4040</v>
      </c>
      <c r="E334" s="233">
        <v>40040</v>
      </c>
      <c r="F334" s="19" t="s">
        <v>153</v>
      </c>
      <c r="G334" s="160" t="s">
        <v>144</v>
      </c>
      <c r="H334" s="36">
        <v>1065219</v>
      </c>
      <c r="I334" s="25">
        <v>253</v>
      </c>
      <c r="J334" s="19" t="s">
        <v>26</v>
      </c>
      <c r="K334" s="15" t="s">
        <v>16</v>
      </c>
      <c r="L334" s="15">
        <v>1</v>
      </c>
      <c r="M334" s="16"/>
      <c r="N334" s="37">
        <v>124308</v>
      </c>
      <c r="O334" s="37"/>
      <c r="P334" s="37">
        <v>0</v>
      </c>
      <c r="Q334" s="37"/>
      <c r="R334" s="37">
        <v>0</v>
      </c>
      <c r="S334" s="37"/>
      <c r="T334" s="37">
        <v>0</v>
      </c>
      <c r="U334" s="37"/>
      <c r="V334" s="37">
        <v>0</v>
      </c>
      <c r="W334" s="37"/>
      <c r="X334" s="37">
        <v>0</v>
      </c>
      <c r="Y334" s="37"/>
      <c r="Z334" s="37">
        <v>0</v>
      </c>
      <c r="AA334" s="37"/>
      <c r="AB334" s="25">
        <v>0</v>
      </c>
      <c r="AC334" s="8"/>
      <c r="AE334" s="9">
        <v>8286</v>
      </c>
      <c r="AG334" s="9">
        <v>0</v>
      </c>
      <c r="AI334" s="9">
        <v>0</v>
      </c>
      <c r="AK334" s="9">
        <v>0</v>
      </c>
      <c r="AM334" s="9">
        <v>0</v>
      </c>
      <c r="AO334" s="9">
        <v>0</v>
      </c>
      <c r="AQ334" s="9">
        <v>0</v>
      </c>
      <c r="AT334" s="38">
        <v>6.6699999999999995E-2</v>
      </c>
      <c r="BH334" s="2" t="str">
        <f t="shared" si="5"/>
        <v>No</v>
      </c>
    </row>
    <row r="335" spans="1:60">
      <c r="A335" s="14" t="s">
        <v>592</v>
      </c>
      <c r="B335" s="14" t="s">
        <v>593</v>
      </c>
      <c r="C335" s="19" t="s">
        <v>23</v>
      </c>
      <c r="D335" s="232">
        <v>9029</v>
      </c>
      <c r="E335" s="233">
        <v>90029</v>
      </c>
      <c r="F335" s="19" t="s">
        <v>153</v>
      </c>
      <c r="G335" s="160" t="s">
        <v>144</v>
      </c>
      <c r="H335" s="36">
        <v>1932666</v>
      </c>
      <c r="I335" s="25">
        <v>250</v>
      </c>
      <c r="J335" s="19" t="s">
        <v>15</v>
      </c>
      <c r="K335" s="15" t="s">
        <v>16</v>
      </c>
      <c r="L335" s="15">
        <v>96</v>
      </c>
      <c r="M335" s="16"/>
      <c r="N335" s="37">
        <v>0</v>
      </c>
      <c r="O335" s="37"/>
      <c r="P335" s="37">
        <v>258736</v>
      </c>
      <c r="Q335" s="37"/>
      <c r="R335" s="37">
        <v>0</v>
      </c>
      <c r="S335" s="37"/>
      <c r="T335" s="37">
        <v>200264</v>
      </c>
      <c r="U335" s="37"/>
      <c r="V335" s="37">
        <v>0</v>
      </c>
      <c r="W335" s="37"/>
      <c r="X335" s="37">
        <v>0</v>
      </c>
      <c r="Y335" s="37"/>
      <c r="Z335" s="37">
        <v>0</v>
      </c>
      <c r="AA335" s="37"/>
      <c r="AB335" s="25">
        <v>0</v>
      </c>
      <c r="AC335" s="8"/>
      <c r="AE335" s="9">
        <v>0</v>
      </c>
      <c r="AG335" s="9">
        <v>1695130</v>
      </c>
      <c r="AI335" s="9">
        <v>0</v>
      </c>
      <c r="AK335" s="9">
        <v>1638562</v>
      </c>
      <c r="AM335" s="9">
        <v>0</v>
      </c>
      <c r="AO335" s="9">
        <v>0</v>
      </c>
      <c r="AQ335" s="9">
        <v>0</v>
      </c>
      <c r="AV335" s="38">
        <v>6.5515999999999996</v>
      </c>
      <c r="BH335" s="2" t="str">
        <f t="shared" si="5"/>
        <v>No</v>
      </c>
    </row>
    <row r="336" spans="1:60">
      <c r="A336" s="14" t="s">
        <v>592</v>
      </c>
      <c r="B336" s="14" t="s">
        <v>593</v>
      </c>
      <c r="C336" s="19" t="s">
        <v>23</v>
      </c>
      <c r="D336" s="232">
        <v>9029</v>
      </c>
      <c r="E336" s="233">
        <v>90029</v>
      </c>
      <c r="F336" s="19" t="s">
        <v>153</v>
      </c>
      <c r="G336" s="160" t="s">
        <v>144</v>
      </c>
      <c r="H336" s="36">
        <v>1932666</v>
      </c>
      <c r="I336" s="25">
        <v>250</v>
      </c>
      <c r="J336" s="19" t="s">
        <v>17</v>
      </c>
      <c r="K336" s="15" t="s">
        <v>16</v>
      </c>
      <c r="L336" s="15">
        <v>7</v>
      </c>
      <c r="M336" s="16"/>
      <c r="N336" s="37">
        <v>0</v>
      </c>
      <c r="O336" s="37"/>
      <c r="P336" s="37">
        <v>22706</v>
      </c>
      <c r="Q336" s="37"/>
      <c r="R336" s="37">
        <v>0</v>
      </c>
      <c r="S336" s="37"/>
      <c r="T336" s="37">
        <v>29594</v>
      </c>
      <c r="U336" s="37"/>
      <c r="V336" s="37">
        <v>0</v>
      </c>
      <c r="W336" s="37"/>
      <c r="X336" s="37">
        <v>0</v>
      </c>
      <c r="Y336" s="37"/>
      <c r="Z336" s="37">
        <v>0</v>
      </c>
      <c r="AA336" s="37"/>
      <c r="AB336" s="25">
        <v>0</v>
      </c>
      <c r="AC336" s="8"/>
      <c r="AE336" s="9">
        <v>0</v>
      </c>
      <c r="AG336" s="9">
        <v>0</v>
      </c>
      <c r="AI336" s="9">
        <v>0</v>
      </c>
      <c r="AK336" s="9">
        <v>0</v>
      </c>
      <c r="AM336" s="9">
        <v>0</v>
      </c>
      <c r="AO336" s="9">
        <v>0</v>
      </c>
      <c r="AQ336" s="9">
        <v>0</v>
      </c>
      <c r="AV336" s="38">
        <v>0</v>
      </c>
      <c r="BH336" s="2" t="str">
        <f t="shared" si="5"/>
        <v>No</v>
      </c>
    </row>
    <row r="337" spans="1:60">
      <c r="A337" s="14" t="s">
        <v>592</v>
      </c>
      <c r="B337" s="14" t="s">
        <v>593</v>
      </c>
      <c r="C337" s="19" t="s">
        <v>23</v>
      </c>
      <c r="D337" s="232">
        <v>9029</v>
      </c>
      <c r="E337" s="233">
        <v>90029</v>
      </c>
      <c r="F337" s="19" t="s">
        <v>153</v>
      </c>
      <c r="G337" s="160" t="s">
        <v>144</v>
      </c>
      <c r="H337" s="36">
        <v>1932666</v>
      </c>
      <c r="I337" s="25">
        <v>250</v>
      </c>
      <c r="J337" s="19" t="s">
        <v>17</v>
      </c>
      <c r="K337" s="15" t="s">
        <v>14</v>
      </c>
      <c r="L337" s="15">
        <v>147</v>
      </c>
      <c r="M337" s="16"/>
      <c r="N337" s="37">
        <v>0</v>
      </c>
      <c r="O337" s="37"/>
      <c r="P337" s="37">
        <v>0</v>
      </c>
      <c r="Q337" s="37"/>
      <c r="R337" s="37">
        <v>0</v>
      </c>
      <c r="S337" s="37"/>
      <c r="T337" s="37">
        <v>3290045</v>
      </c>
      <c r="U337" s="37"/>
      <c r="V337" s="37">
        <v>0</v>
      </c>
      <c r="W337" s="37"/>
      <c r="X337" s="37">
        <v>0</v>
      </c>
      <c r="Y337" s="37"/>
      <c r="Z337" s="37">
        <v>0</v>
      </c>
      <c r="AA337" s="37"/>
      <c r="AB337" s="25">
        <v>0</v>
      </c>
      <c r="AC337" s="8"/>
      <c r="AE337" s="9">
        <v>0</v>
      </c>
      <c r="AG337" s="9">
        <v>0</v>
      </c>
      <c r="AI337" s="9">
        <v>0</v>
      </c>
      <c r="AK337" s="9">
        <v>7909430</v>
      </c>
      <c r="AM337" s="9">
        <v>0</v>
      </c>
      <c r="AO337" s="9">
        <v>0</v>
      </c>
      <c r="AQ337" s="9">
        <v>0</v>
      </c>
      <c r="BH337" s="2" t="str">
        <f t="shared" si="5"/>
        <v>No</v>
      </c>
    </row>
    <row r="338" spans="1:60">
      <c r="A338" s="14" t="s">
        <v>1084</v>
      </c>
      <c r="B338" s="14" t="s">
        <v>750</v>
      </c>
      <c r="C338" s="19" t="s">
        <v>74</v>
      </c>
      <c r="D338" s="232">
        <v>3027</v>
      </c>
      <c r="E338" s="233">
        <v>30027</v>
      </c>
      <c r="F338" s="19" t="s">
        <v>153</v>
      </c>
      <c r="G338" s="160" t="s">
        <v>144</v>
      </c>
      <c r="H338" s="36">
        <v>232045</v>
      </c>
      <c r="I338" s="25">
        <v>248</v>
      </c>
      <c r="J338" s="19" t="s">
        <v>25</v>
      </c>
      <c r="K338" s="15" t="s">
        <v>14</v>
      </c>
      <c r="L338" s="15">
        <v>8</v>
      </c>
      <c r="M338" s="16"/>
      <c r="N338" s="37">
        <v>66916</v>
      </c>
      <c r="O338" s="37"/>
      <c r="P338" s="37">
        <v>2596</v>
      </c>
      <c r="Q338" s="37"/>
      <c r="R338" s="37">
        <v>0</v>
      </c>
      <c r="S338" s="37"/>
      <c r="T338" s="37">
        <v>19968</v>
      </c>
      <c r="U338" s="37"/>
      <c r="V338" s="37">
        <v>0</v>
      </c>
      <c r="W338" s="37"/>
      <c r="X338" s="37">
        <v>0</v>
      </c>
      <c r="Y338" s="37"/>
      <c r="Z338" s="37">
        <v>0</v>
      </c>
      <c r="AA338" s="37"/>
      <c r="AB338" s="25">
        <v>0</v>
      </c>
      <c r="AC338" s="8"/>
      <c r="AE338" s="9">
        <v>342050</v>
      </c>
      <c r="AG338" s="9">
        <v>0</v>
      </c>
      <c r="AI338" s="9">
        <v>0</v>
      </c>
      <c r="AK338" s="9">
        <v>77747</v>
      </c>
      <c r="AM338" s="9">
        <v>0</v>
      </c>
      <c r="AO338" s="9">
        <v>0</v>
      </c>
      <c r="AQ338" s="9">
        <v>0</v>
      </c>
      <c r="AT338" s="38">
        <v>5.1116000000000001</v>
      </c>
      <c r="AV338" s="38">
        <v>0</v>
      </c>
      <c r="BH338" s="2" t="str">
        <f t="shared" si="5"/>
        <v>No</v>
      </c>
    </row>
    <row r="339" spans="1:60">
      <c r="A339" s="14" t="s">
        <v>1084</v>
      </c>
      <c r="B339" s="14" t="s">
        <v>750</v>
      </c>
      <c r="C339" s="19" t="s">
        <v>74</v>
      </c>
      <c r="D339" s="232">
        <v>3027</v>
      </c>
      <c r="E339" s="233">
        <v>30027</v>
      </c>
      <c r="F339" s="19" t="s">
        <v>153</v>
      </c>
      <c r="G339" s="160" t="s">
        <v>144</v>
      </c>
      <c r="H339" s="36">
        <v>232045</v>
      </c>
      <c r="I339" s="25">
        <v>248</v>
      </c>
      <c r="J339" s="19" t="s">
        <v>15</v>
      </c>
      <c r="K339" s="15" t="s">
        <v>16</v>
      </c>
      <c r="L339" s="15">
        <v>36</v>
      </c>
      <c r="M339" s="16"/>
      <c r="N339" s="37">
        <v>0</v>
      </c>
      <c r="O339" s="37"/>
      <c r="P339" s="37">
        <v>54906</v>
      </c>
      <c r="Q339" s="37"/>
      <c r="R339" s="37">
        <v>0</v>
      </c>
      <c r="S339" s="37"/>
      <c r="T339" s="37">
        <v>0</v>
      </c>
      <c r="U339" s="37"/>
      <c r="V339" s="37">
        <v>0</v>
      </c>
      <c r="W339" s="37"/>
      <c r="X339" s="37">
        <v>0</v>
      </c>
      <c r="Y339" s="37"/>
      <c r="Z339" s="37">
        <v>0</v>
      </c>
      <c r="AA339" s="37"/>
      <c r="AB339" s="25">
        <v>0</v>
      </c>
      <c r="AC339" s="8"/>
      <c r="AE339" s="9">
        <v>0</v>
      </c>
      <c r="AG339" s="9">
        <v>157235</v>
      </c>
      <c r="AI339" s="9">
        <v>0</v>
      </c>
      <c r="AK339" s="9">
        <v>0</v>
      </c>
      <c r="AM339" s="9">
        <v>0</v>
      </c>
      <c r="AO339" s="9">
        <v>0</v>
      </c>
      <c r="AQ339" s="9">
        <v>0</v>
      </c>
      <c r="AV339" s="38">
        <v>2.8637000000000001</v>
      </c>
      <c r="BH339" s="2" t="str">
        <f t="shared" si="5"/>
        <v>No</v>
      </c>
    </row>
    <row r="340" spans="1:60">
      <c r="A340" s="14" t="s">
        <v>1084</v>
      </c>
      <c r="B340" s="14" t="s">
        <v>750</v>
      </c>
      <c r="C340" s="19" t="s">
        <v>74</v>
      </c>
      <c r="D340" s="232">
        <v>3027</v>
      </c>
      <c r="E340" s="233">
        <v>30027</v>
      </c>
      <c r="F340" s="19" t="s">
        <v>153</v>
      </c>
      <c r="G340" s="160" t="s">
        <v>144</v>
      </c>
      <c r="H340" s="36">
        <v>232045</v>
      </c>
      <c r="I340" s="25">
        <v>248</v>
      </c>
      <c r="J340" s="19" t="s">
        <v>17</v>
      </c>
      <c r="K340" s="15" t="s">
        <v>14</v>
      </c>
      <c r="L340" s="15">
        <v>33</v>
      </c>
      <c r="M340" s="16"/>
      <c r="N340" s="37">
        <v>145901</v>
      </c>
      <c r="O340" s="37"/>
      <c r="P340" s="37">
        <v>70787</v>
      </c>
      <c r="Q340" s="37"/>
      <c r="R340" s="37">
        <v>0</v>
      </c>
      <c r="S340" s="37"/>
      <c r="T340" s="37">
        <v>86097</v>
      </c>
      <c r="U340" s="37"/>
      <c r="V340" s="37">
        <v>0</v>
      </c>
      <c r="W340" s="37"/>
      <c r="X340" s="37">
        <v>0</v>
      </c>
      <c r="Y340" s="37"/>
      <c r="Z340" s="37">
        <v>0</v>
      </c>
      <c r="AA340" s="37"/>
      <c r="AB340" s="25">
        <v>0</v>
      </c>
      <c r="AC340" s="8"/>
      <c r="AE340" s="9">
        <v>657914</v>
      </c>
      <c r="AG340" s="9">
        <v>398452</v>
      </c>
      <c r="AI340" s="9">
        <v>0</v>
      </c>
      <c r="AK340" s="9">
        <v>335489</v>
      </c>
      <c r="AM340" s="9">
        <v>0</v>
      </c>
      <c r="AO340" s="9">
        <v>0</v>
      </c>
      <c r="AQ340" s="9">
        <v>0</v>
      </c>
      <c r="AT340" s="38">
        <v>4.5092999999999996</v>
      </c>
      <c r="AV340" s="38">
        <v>5.6288999999999998</v>
      </c>
      <c r="BH340" s="2" t="str">
        <f t="shared" si="5"/>
        <v>No</v>
      </c>
    </row>
    <row r="341" spans="1:60">
      <c r="A341" s="14" t="s">
        <v>1084</v>
      </c>
      <c r="B341" s="14" t="s">
        <v>750</v>
      </c>
      <c r="C341" s="19" t="s">
        <v>74</v>
      </c>
      <c r="D341" s="232">
        <v>3027</v>
      </c>
      <c r="E341" s="233">
        <v>30027</v>
      </c>
      <c r="F341" s="19" t="s">
        <v>153</v>
      </c>
      <c r="G341" s="160" t="s">
        <v>144</v>
      </c>
      <c r="H341" s="36">
        <v>232045</v>
      </c>
      <c r="I341" s="25">
        <v>248</v>
      </c>
      <c r="J341" s="19" t="s">
        <v>15</v>
      </c>
      <c r="K341" s="15" t="s">
        <v>14</v>
      </c>
      <c r="L341" s="15">
        <v>168</v>
      </c>
      <c r="M341" s="16"/>
      <c r="N341" s="37">
        <v>13694</v>
      </c>
      <c r="O341" s="37"/>
      <c r="P341" s="37">
        <v>729253</v>
      </c>
      <c r="Q341" s="37"/>
      <c r="R341" s="37">
        <v>0</v>
      </c>
      <c r="S341" s="37"/>
      <c r="T341" s="37">
        <v>0</v>
      </c>
      <c r="U341" s="37"/>
      <c r="V341" s="37">
        <v>0</v>
      </c>
      <c r="W341" s="37"/>
      <c r="X341" s="37">
        <v>0</v>
      </c>
      <c r="Y341" s="37"/>
      <c r="Z341" s="37">
        <v>0</v>
      </c>
      <c r="AA341" s="37"/>
      <c r="AB341" s="25">
        <v>0</v>
      </c>
      <c r="AC341" s="8"/>
      <c r="AE341" s="9">
        <v>216410</v>
      </c>
      <c r="AG341" s="9">
        <v>6114029</v>
      </c>
      <c r="AI341" s="9">
        <v>0</v>
      </c>
      <c r="AK341" s="9">
        <v>0</v>
      </c>
      <c r="AM341" s="9">
        <v>0</v>
      </c>
      <c r="AO341" s="9">
        <v>0</v>
      </c>
      <c r="AQ341" s="9">
        <v>0</v>
      </c>
      <c r="AT341" s="38">
        <v>15.8033</v>
      </c>
      <c r="AV341" s="38">
        <v>8.3840000000000003</v>
      </c>
      <c r="BH341" s="2" t="str">
        <f t="shared" si="5"/>
        <v>No</v>
      </c>
    </row>
    <row r="342" spans="1:60">
      <c r="A342" s="14" t="s">
        <v>1085</v>
      </c>
      <c r="B342" s="14" t="s">
        <v>269</v>
      </c>
      <c r="C342" s="19" t="s">
        <v>68</v>
      </c>
      <c r="D342" s="232">
        <v>2113</v>
      </c>
      <c r="E342" s="233">
        <v>20113</v>
      </c>
      <c r="F342" s="19" t="s">
        <v>153</v>
      </c>
      <c r="G342" s="160" t="s">
        <v>144</v>
      </c>
      <c r="H342" s="36">
        <v>720572</v>
      </c>
      <c r="I342" s="25">
        <v>247</v>
      </c>
      <c r="J342" s="19" t="s">
        <v>15</v>
      </c>
      <c r="K342" s="15" t="s">
        <v>14</v>
      </c>
      <c r="L342" s="15">
        <v>50</v>
      </c>
      <c r="M342" s="16"/>
      <c r="N342" s="37">
        <v>3874</v>
      </c>
      <c r="O342" s="37"/>
      <c r="P342" s="37">
        <v>251387</v>
      </c>
      <c r="Q342" s="37"/>
      <c r="R342" s="37">
        <v>0</v>
      </c>
      <c r="S342" s="37"/>
      <c r="T342" s="37">
        <v>0</v>
      </c>
      <c r="U342" s="37"/>
      <c r="V342" s="37">
        <v>0</v>
      </c>
      <c r="W342" s="37"/>
      <c r="X342" s="37">
        <v>0</v>
      </c>
      <c r="Y342" s="37"/>
      <c r="Z342" s="37">
        <v>0</v>
      </c>
      <c r="AA342" s="37"/>
      <c r="AB342" s="25">
        <v>0</v>
      </c>
      <c r="AC342" s="8"/>
      <c r="AE342" s="9">
        <v>17603</v>
      </c>
      <c r="AG342" s="9">
        <v>1743510</v>
      </c>
      <c r="AI342" s="9">
        <v>0</v>
      </c>
      <c r="AK342" s="9">
        <v>0</v>
      </c>
      <c r="AM342" s="9">
        <v>0</v>
      </c>
      <c r="AO342" s="9">
        <v>0</v>
      </c>
      <c r="AQ342" s="9">
        <v>0</v>
      </c>
      <c r="AT342" s="38">
        <v>4.5438999999999998</v>
      </c>
      <c r="AV342" s="38">
        <v>6.9356</v>
      </c>
      <c r="BH342" s="2" t="str">
        <f t="shared" si="5"/>
        <v>No</v>
      </c>
    </row>
    <row r="343" spans="1:60">
      <c r="A343" s="14" t="s">
        <v>1085</v>
      </c>
      <c r="B343" s="14" t="s">
        <v>269</v>
      </c>
      <c r="C343" s="19" t="s">
        <v>68</v>
      </c>
      <c r="D343" s="232">
        <v>2113</v>
      </c>
      <c r="E343" s="233">
        <v>20113</v>
      </c>
      <c r="F343" s="19" t="s">
        <v>153</v>
      </c>
      <c r="G343" s="160" t="s">
        <v>144</v>
      </c>
      <c r="H343" s="36">
        <v>720572</v>
      </c>
      <c r="I343" s="25">
        <v>247</v>
      </c>
      <c r="J343" s="19" t="s">
        <v>18</v>
      </c>
      <c r="K343" s="15" t="s">
        <v>16</v>
      </c>
      <c r="L343" s="15">
        <v>4</v>
      </c>
      <c r="M343" s="16"/>
      <c r="N343" s="37">
        <v>0</v>
      </c>
      <c r="O343" s="37"/>
      <c r="P343" s="37">
        <v>2275</v>
      </c>
      <c r="Q343" s="37"/>
      <c r="R343" s="37">
        <v>0</v>
      </c>
      <c r="S343" s="37"/>
      <c r="T343" s="37">
        <v>0</v>
      </c>
      <c r="U343" s="37"/>
      <c r="V343" s="37">
        <v>0</v>
      </c>
      <c r="W343" s="37"/>
      <c r="X343" s="37">
        <v>0</v>
      </c>
      <c r="Y343" s="37"/>
      <c r="Z343" s="37">
        <v>0</v>
      </c>
      <c r="AA343" s="37"/>
      <c r="AB343" s="25">
        <v>0</v>
      </c>
      <c r="AC343" s="8"/>
      <c r="AE343" s="9">
        <v>0</v>
      </c>
      <c r="AG343" s="9">
        <v>44089</v>
      </c>
      <c r="AI343" s="9">
        <v>0</v>
      </c>
      <c r="AK343" s="9">
        <v>0</v>
      </c>
      <c r="AM343" s="9">
        <v>0</v>
      </c>
      <c r="AO343" s="9">
        <v>0</v>
      </c>
      <c r="AQ343" s="9">
        <v>0</v>
      </c>
      <c r="AV343" s="38">
        <v>19.379799999999999</v>
      </c>
      <c r="BH343" s="2" t="str">
        <f t="shared" si="5"/>
        <v>No</v>
      </c>
    </row>
    <row r="344" spans="1:60">
      <c r="A344" s="14" t="s">
        <v>1085</v>
      </c>
      <c r="B344" s="14" t="s">
        <v>269</v>
      </c>
      <c r="C344" s="19" t="s">
        <v>68</v>
      </c>
      <c r="D344" s="232">
        <v>2113</v>
      </c>
      <c r="E344" s="233">
        <v>20113</v>
      </c>
      <c r="F344" s="19" t="s">
        <v>153</v>
      </c>
      <c r="G344" s="160" t="s">
        <v>144</v>
      </c>
      <c r="H344" s="36">
        <v>720572</v>
      </c>
      <c r="I344" s="25">
        <v>247</v>
      </c>
      <c r="J344" s="19" t="s">
        <v>17</v>
      </c>
      <c r="K344" s="15" t="s">
        <v>14</v>
      </c>
      <c r="L344" s="15">
        <v>193</v>
      </c>
      <c r="M344" s="16"/>
      <c r="N344" s="37">
        <v>1449763</v>
      </c>
      <c r="O344" s="37"/>
      <c r="P344" s="37">
        <v>0</v>
      </c>
      <c r="Q344" s="37"/>
      <c r="R344" s="37">
        <v>0</v>
      </c>
      <c r="S344" s="37"/>
      <c r="T344" s="37">
        <v>0</v>
      </c>
      <c r="U344" s="37"/>
      <c r="V344" s="37">
        <v>0</v>
      </c>
      <c r="W344" s="37"/>
      <c r="X344" s="37">
        <v>0</v>
      </c>
      <c r="Y344" s="37"/>
      <c r="Z344" s="37">
        <v>0</v>
      </c>
      <c r="AA344" s="37"/>
      <c r="AB344" s="25">
        <v>0</v>
      </c>
      <c r="AC344" s="8"/>
      <c r="AE344" s="9">
        <v>5788785</v>
      </c>
      <c r="AG344" s="9">
        <v>0</v>
      </c>
      <c r="AI344" s="9">
        <v>0</v>
      </c>
      <c r="AK344" s="9">
        <v>0</v>
      </c>
      <c r="AM344" s="9">
        <v>0</v>
      </c>
      <c r="AO344" s="9">
        <v>0</v>
      </c>
      <c r="AQ344" s="9">
        <v>0</v>
      </c>
      <c r="AT344" s="38">
        <v>3.9929000000000001</v>
      </c>
      <c r="BH344" s="2" t="str">
        <f t="shared" si="5"/>
        <v>No</v>
      </c>
    </row>
    <row r="345" spans="1:60">
      <c r="A345" s="14" t="s">
        <v>1086</v>
      </c>
      <c r="B345" s="14" t="s">
        <v>365</v>
      </c>
      <c r="C345" s="19" t="s">
        <v>83</v>
      </c>
      <c r="D345" s="232">
        <v>3068</v>
      </c>
      <c r="E345" s="233">
        <v>30068</v>
      </c>
      <c r="F345" s="19" t="s">
        <v>147</v>
      </c>
      <c r="G345" s="160" t="s">
        <v>144</v>
      </c>
      <c r="H345" s="36">
        <v>4586770</v>
      </c>
      <c r="I345" s="25">
        <v>245</v>
      </c>
      <c r="J345" s="19" t="s">
        <v>17</v>
      </c>
      <c r="K345" s="15" t="s">
        <v>16</v>
      </c>
      <c r="L345" s="15">
        <v>245</v>
      </c>
      <c r="M345" s="16"/>
      <c r="N345" s="37">
        <v>2453756</v>
      </c>
      <c r="O345" s="37"/>
      <c r="P345" s="37">
        <v>0</v>
      </c>
      <c r="Q345" s="37"/>
      <c r="R345" s="37">
        <v>0</v>
      </c>
      <c r="S345" s="37"/>
      <c r="T345" s="37">
        <v>0</v>
      </c>
      <c r="U345" s="37"/>
      <c r="V345" s="37">
        <v>0</v>
      </c>
      <c r="W345" s="37"/>
      <c r="X345" s="37">
        <v>0</v>
      </c>
      <c r="Y345" s="37"/>
      <c r="Z345" s="37">
        <v>0</v>
      </c>
      <c r="AA345" s="37"/>
      <c r="AB345" s="25">
        <v>0</v>
      </c>
      <c r="AC345" s="8"/>
      <c r="AE345" s="9">
        <v>12415154</v>
      </c>
      <c r="AG345" s="9">
        <v>0</v>
      </c>
      <c r="AI345" s="9">
        <v>0</v>
      </c>
      <c r="AK345" s="9">
        <v>0</v>
      </c>
      <c r="AM345" s="9">
        <v>0</v>
      </c>
      <c r="AO345" s="9">
        <v>0</v>
      </c>
      <c r="AQ345" s="9">
        <v>0</v>
      </c>
      <c r="AT345" s="38">
        <v>5.0597000000000003</v>
      </c>
      <c r="BH345" s="2" t="str">
        <f t="shared" si="5"/>
        <v>No</v>
      </c>
    </row>
    <row r="346" spans="1:60">
      <c r="A346" s="14" t="s">
        <v>1087</v>
      </c>
      <c r="B346" s="14" t="s">
        <v>538</v>
      </c>
      <c r="C346" s="19" t="s">
        <v>52</v>
      </c>
      <c r="D346" s="232">
        <v>5032</v>
      </c>
      <c r="E346" s="233">
        <v>50032</v>
      </c>
      <c r="F346" s="19" t="s">
        <v>153</v>
      </c>
      <c r="G346" s="160" t="s">
        <v>144</v>
      </c>
      <c r="H346" s="36">
        <v>356218</v>
      </c>
      <c r="I346" s="25">
        <v>242</v>
      </c>
      <c r="J346" s="19" t="s">
        <v>17</v>
      </c>
      <c r="K346" s="15" t="s">
        <v>14</v>
      </c>
      <c r="L346" s="15">
        <v>99</v>
      </c>
      <c r="M346" s="16"/>
      <c r="N346" s="37">
        <v>550508</v>
      </c>
      <c r="O346" s="37"/>
      <c r="P346" s="37">
        <v>0</v>
      </c>
      <c r="Q346" s="37"/>
      <c r="R346" s="37">
        <v>131348</v>
      </c>
      <c r="S346" s="37"/>
      <c r="T346" s="37">
        <v>231331</v>
      </c>
      <c r="U346" s="37"/>
      <c r="V346" s="37">
        <v>0</v>
      </c>
      <c r="W346" s="37"/>
      <c r="X346" s="37">
        <v>1359</v>
      </c>
      <c r="Y346" s="37"/>
      <c r="Z346" s="37">
        <v>0</v>
      </c>
      <c r="AA346" s="37"/>
      <c r="AB346" s="25">
        <v>0</v>
      </c>
      <c r="AC346" s="8"/>
      <c r="AE346" s="9">
        <v>2897677</v>
      </c>
      <c r="AG346" s="9">
        <v>0</v>
      </c>
      <c r="AI346" s="9">
        <v>530665</v>
      </c>
      <c r="AK346" s="9">
        <v>1046889</v>
      </c>
      <c r="AM346" s="9">
        <v>0</v>
      </c>
      <c r="AO346" s="9">
        <v>0</v>
      </c>
      <c r="AQ346" s="9">
        <v>0</v>
      </c>
      <c r="AT346" s="38">
        <v>5.2636000000000003</v>
      </c>
      <c r="AX346" s="38">
        <v>4.0400999999999998</v>
      </c>
      <c r="BH346" s="2" t="str">
        <f t="shared" si="5"/>
        <v>No</v>
      </c>
    </row>
    <row r="347" spans="1:60">
      <c r="A347" s="14" t="s">
        <v>517</v>
      </c>
      <c r="B347" s="14" t="s">
        <v>518</v>
      </c>
      <c r="C347" s="19" t="s">
        <v>73</v>
      </c>
      <c r="D347" s="232">
        <v>7</v>
      </c>
      <c r="E347" s="233">
        <v>7</v>
      </c>
      <c r="F347" s="19" t="s">
        <v>153</v>
      </c>
      <c r="G347" s="160" t="s">
        <v>144</v>
      </c>
      <c r="H347" s="36">
        <v>247421</v>
      </c>
      <c r="I347" s="25">
        <v>242</v>
      </c>
      <c r="J347" s="19" t="s">
        <v>17</v>
      </c>
      <c r="K347" s="15" t="s">
        <v>14</v>
      </c>
      <c r="L347" s="15">
        <v>74</v>
      </c>
      <c r="M347" s="16"/>
      <c r="N347" s="37">
        <v>706355</v>
      </c>
      <c r="O347" s="37"/>
      <c r="P347" s="37">
        <v>0</v>
      </c>
      <c r="Q347" s="37"/>
      <c r="R347" s="37">
        <v>0</v>
      </c>
      <c r="S347" s="37"/>
      <c r="T347" s="37">
        <v>0</v>
      </c>
      <c r="U347" s="37"/>
      <c r="V347" s="37">
        <v>0</v>
      </c>
      <c r="W347" s="37"/>
      <c r="X347" s="37">
        <v>0</v>
      </c>
      <c r="Y347" s="37"/>
      <c r="Z347" s="37">
        <v>0</v>
      </c>
      <c r="AA347" s="37"/>
      <c r="AB347" s="25">
        <v>0</v>
      </c>
      <c r="AC347" s="8"/>
      <c r="AE347" s="9">
        <v>3204638</v>
      </c>
      <c r="AG347" s="9">
        <v>0</v>
      </c>
      <c r="AI347" s="9">
        <v>0</v>
      </c>
      <c r="AK347" s="9">
        <v>0</v>
      </c>
      <c r="AM347" s="9">
        <v>0</v>
      </c>
      <c r="AO347" s="9">
        <v>0</v>
      </c>
      <c r="AQ347" s="9">
        <v>0</v>
      </c>
      <c r="AT347" s="38">
        <v>4.5369000000000002</v>
      </c>
      <c r="BH347" s="2" t="str">
        <f t="shared" si="5"/>
        <v>No</v>
      </c>
    </row>
    <row r="348" spans="1:60">
      <c r="A348" s="14" t="s">
        <v>517</v>
      </c>
      <c r="B348" s="14" t="s">
        <v>518</v>
      </c>
      <c r="C348" s="19" t="s">
        <v>73</v>
      </c>
      <c r="D348" s="232">
        <v>7</v>
      </c>
      <c r="E348" s="233">
        <v>7</v>
      </c>
      <c r="F348" s="19" t="s">
        <v>153</v>
      </c>
      <c r="G348" s="160" t="s">
        <v>144</v>
      </c>
      <c r="H348" s="36">
        <v>247421</v>
      </c>
      <c r="I348" s="25">
        <v>242</v>
      </c>
      <c r="J348" s="19" t="s">
        <v>15</v>
      </c>
      <c r="K348" s="15" t="s">
        <v>16</v>
      </c>
      <c r="L348" s="15">
        <v>52</v>
      </c>
      <c r="M348" s="16"/>
      <c r="N348" s="37">
        <v>0</v>
      </c>
      <c r="O348" s="37"/>
      <c r="P348" s="37">
        <v>139142</v>
      </c>
      <c r="Q348" s="37"/>
      <c r="R348" s="37">
        <v>0</v>
      </c>
      <c r="S348" s="37"/>
      <c r="T348" s="37">
        <v>0</v>
      </c>
      <c r="U348" s="37"/>
      <c r="V348" s="37">
        <v>0</v>
      </c>
      <c r="W348" s="37"/>
      <c r="X348" s="37">
        <v>0</v>
      </c>
      <c r="Y348" s="37"/>
      <c r="Z348" s="37">
        <v>0</v>
      </c>
      <c r="AA348" s="37"/>
      <c r="AB348" s="25">
        <v>0</v>
      </c>
      <c r="AC348" s="8"/>
      <c r="AE348" s="9">
        <v>0</v>
      </c>
      <c r="AG348" s="9">
        <v>1150093</v>
      </c>
      <c r="AI348" s="9">
        <v>0</v>
      </c>
      <c r="AK348" s="9">
        <v>0</v>
      </c>
      <c r="AM348" s="9">
        <v>0</v>
      </c>
      <c r="AO348" s="9">
        <v>0</v>
      </c>
      <c r="AQ348" s="9">
        <v>0</v>
      </c>
      <c r="AV348" s="38">
        <v>8.2655999999999992</v>
      </c>
      <c r="BH348" s="2" t="str">
        <f t="shared" si="5"/>
        <v>No</v>
      </c>
    </row>
    <row r="349" spans="1:60">
      <c r="A349" s="14" t="s">
        <v>517</v>
      </c>
      <c r="B349" s="14" t="s">
        <v>518</v>
      </c>
      <c r="C349" s="19" t="s">
        <v>73</v>
      </c>
      <c r="D349" s="232">
        <v>7</v>
      </c>
      <c r="E349" s="233">
        <v>7</v>
      </c>
      <c r="F349" s="19" t="s">
        <v>153</v>
      </c>
      <c r="G349" s="160" t="s">
        <v>144</v>
      </c>
      <c r="H349" s="36">
        <v>247421</v>
      </c>
      <c r="I349" s="25">
        <v>242</v>
      </c>
      <c r="J349" s="19" t="s">
        <v>17</v>
      </c>
      <c r="K349" s="15" t="s">
        <v>16</v>
      </c>
      <c r="L349" s="15">
        <v>3</v>
      </c>
      <c r="M349" s="16"/>
      <c r="N349" s="37">
        <v>9525</v>
      </c>
      <c r="O349" s="37"/>
      <c r="P349" s="37">
        <v>5033</v>
      </c>
      <c r="Q349" s="37"/>
      <c r="R349" s="37">
        <v>0</v>
      </c>
      <c r="S349" s="37"/>
      <c r="T349" s="37">
        <v>0</v>
      </c>
      <c r="U349" s="37"/>
      <c r="V349" s="37">
        <v>0</v>
      </c>
      <c r="W349" s="37"/>
      <c r="X349" s="37">
        <v>0</v>
      </c>
      <c r="Y349" s="37"/>
      <c r="Z349" s="37">
        <v>0</v>
      </c>
      <c r="AA349" s="37"/>
      <c r="AB349" s="25">
        <v>0</v>
      </c>
      <c r="AC349" s="8"/>
      <c r="AE349" s="9">
        <v>42608</v>
      </c>
      <c r="AG349" s="9">
        <v>31913</v>
      </c>
      <c r="AI349" s="9">
        <v>0</v>
      </c>
      <c r="AK349" s="9">
        <v>0</v>
      </c>
      <c r="AM349" s="9">
        <v>0</v>
      </c>
      <c r="AO349" s="9">
        <v>0</v>
      </c>
      <c r="AQ349" s="9">
        <v>0</v>
      </c>
      <c r="AT349" s="38">
        <v>4.4733000000000001</v>
      </c>
      <c r="AV349" s="38">
        <v>6.3407999999999998</v>
      </c>
      <c r="BH349" s="2" t="str">
        <f t="shared" si="5"/>
        <v>No</v>
      </c>
    </row>
    <row r="350" spans="1:60">
      <c r="A350" s="14" t="s">
        <v>1087</v>
      </c>
      <c r="B350" s="14" t="s">
        <v>538</v>
      </c>
      <c r="C350" s="19" t="s">
        <v>52</v>
      </c>
      <c r="D350" s="232">
        <v>5032</v>
      </c>
      <c r="E350" s="233">
        <v>50032</v>
      </c>
      <c r="F350" s="19" t="s">
        <v>153</v>
      </c>
      <c r="G350" s="160" t="s">
        <v>144</v>
      </c>
      <c r="H350" s="36">
        <v>356218</v>
      </c>
      <c r="I350" s="25">
        <v>242</v>
      </c>
      <c r="J350" s="19" t="s">
        <v>15</v>
      </c>
      <c r="K350" s="15" t="s">
        <v>16</v>
      </c>
      <c r="L350" s="15">
        <v>2</v>
      </c>
      <c r="M350" s="16"/>
      <c r="N350" s="37">
        <v>2300</v>
      </c>
      <c r="O350" s="37"/>
      <c r="P350" s="37">
        <v>0</v>
      </c>
      <c r="Q350" s="37"/>
      <c r="R350" s="37">
        <v>3803</v>
      </c>
      <c r="S350" s="37"/>
      <c r="T350" s="37">
        <v>0</v>
      </c>
      <c r="U350" s="37"/>
      <c r="V350" s="37">
        <v>0</v>
      </c>
      <c r="W350" s="37"/>
      <c r="X350" s="37">
        <v>0</v>
      </c>
      <c r="Y350" s="37"/>
      <c r="Z350" s="37">
        <v>0</v>
      </c>
      <c r="AA350" s="37"/>
      <c r="AB350" s="25">
        <v>0</v>
      </c>
      <c r="AC350" s="8"/>
      <c r="AE350" s="9">
        <v>21165</v>
      </c>
      <c r="AG350" s="9">
        <v>0</v>
      </c>
      <c r="AI350" s="9">
        <v>23498</v>
      </c>
      <c r="AK350" s="9">
        <v>0</v>
      </c>
      <c r="AM350" s="9">
        <v>0</v>
      </c>
      <c r="AO350" s="9">
        <v>0</v>
      </c>
      <c r="AQ350" s="9">
        <v>0</v>
      </c>
      <c r="AT350" s="38">
        <v>9.2021999999999995</v>
      </c>
      <c r="AX350" s="38">
        <v>6.1787999999999998</v>
      </c>
      <c r="BH350" s="2" t="str">
        <f t="shared" si="5"/>
        <v>No</v>
      </c>
    </row>
    <row r="351" spans="1:60">
      <c r="A351" s="14" t="s">
        <v>517</v>
      </c>
      <c r="B351" s="14" t="s">
        <v>518</v>
      </c>
      <c r="C351" s="19" t="s">
        <v>73</v>
      </c>
      <c r="D351" s="232">
        <v>7</v>
      </c>
      <c r="E351" s="233">
        <v>7</v>
      </c>
      <c r="F351" s="19" t="s">
        <v>153</v>
      </c>
      <c r="G351" s="160" t="s">
        <v>144</v>
      </c>
      <c r="H351" s="36">
        <v>247421</v>
      </c>
      <c r="I351" s="25">
        <v>242</v>
      </c>
      <c r="J351" s="19" t="s">
        <v>18</v>
      </c>
      <c r="K351" s="15" t="s">
        <v>16</v>
      </c>
      <c r="L351" s="15">
        <v>17</v>
      </c>
      <c r="M351" s="16"/>
      <c r="N351" s="37">
        <v>0</v>
      </c>
      <c r="O351" s="37"/>
      <c r="P351" s="37">
        <v>20510</v>
      </c>
      <c r="Q351" s="37"/>
      <c r="R351" s="37">
        <v>0</v>
      </c>
      <c r="S351" s="37"/>
      <c r="T351" s="37">
        <v>0</v>
      </c>
      <c r="U351" s="37"/>
      <c r="V351" s="37">
        <v>0</v>
      </c>
      <c r="W351" s="37"/>
      <c r="X351" s="37">
        <v>0</v>
      </c>
      <c r="Y351" s="37"/>
      <c r="Z351" s="37">
        <v>0</v>
      </c>
      <c r="AA351" s="37"/>
      <c r="AB351" s="25">
        <v>0</v>
      </c>
      <c r="AC351" s="8"/>
      <c r="AE351" s="9">
        <v>0</v>
      </c>
      <c r="AG351" s="9">
        <v>252285</v>
      </c>
      <c r="AI351" s="9">
        <v>0</v>
      </c>
      <c r="AK351" s="9">
        <v>0</v>
      </c>
      <c r="AM351" s="9">
        <v>0</v>
      </c>
      <c r="AO351" s="9">
        <v>0</v>
      </c>
      <c r="AQ351" s="9">
        <v>0</v>
      </c>
      <c r="AV351" s="38">
        <v>12.300599999999999</v>
      </c>
      <c r="BH351" s="2" t="str">
        <f t="shared" si="5"/>
        <v>No</v>
      </c>
    </row>
    <row r="352" spans="1:60">
      <c r="A352" s="14" t="s">
        <v>1087</v>
      </c>
      <c r="B352" s="14" t="s">
        <v>538</v>
      </c>
      <c r="C352" s="19" t="s">
        <v>52</v>
      </c>
      <c r="D352" s="232">
        <v>5032</v>
      </c>
      <c r="E352" s="233">
        <v>50032</v>
      </c>
      <c r="F352" s="19" t="s">
        <v>153</v>
      </c>
      <c r="G352" s="160" t="s">
        <v>144</v>
      </c>
      <c r="H352" s="36">
        <v>356218</v>
      </c>
      <c r="I352" s="25">
        <v>242</v>
      </c>
      <c r="J352" s="19" t="s">
        <v>15</v>
      </c>
      <c r="K352" s="15" t="s">
        <v>14</v>
      </c>
      <c r="L352" s="15">
        <v>141</v>
      </c>
      <c r="M352" s="16"/>
      <c r="N352" s="37">
        <v>2743</v>
      </c>
      <c r="O352" s="37"/>
      <c r="P352" s="37">
        <v>40870</v>
      </c>
      <c r="Q352" s="37"/>
      <c r="R352" s="37">
        <v>908616</v>
      </c>
      <c r="S352" s="37"/>
      <c r="T352" s="37">
        <v>0</v>
      </c>
      <c r="U352" s="37"/>
      <c r="V352" s="37">
        <v>0</v>
      </c>
      <c r="W352" s="37"/>
      <c r="X352" s="37">
        <v>0</v>
      </c>
      <c r="Y352" s="37"/>
      <c r="Z352" s="37">
        <v>0</v>
      </c>
      <c r="AA352" s="37"/>
      <c r="AB352" s="25">
        <v>0</v>
      </c>
      <c r="AC352" s="8"/>
      <c r="AE352" s="9">
        <v>28073</v>
      </c>
      <c r="AG352" s="9">
        <v>903017</v>
      </c>
      <c r="AI352" s="9">
        <v>5132340</v>
      </c>
      <c r="AK352" s="9">
        <v>0</v>
      </c>
      <c r="AM352" s="9">
        <v>0</v>
      </c>
      <c r="AO352" s="9">
        <v>0</v>
      </c>
      <c r="AQ352" s="9">
        <v>0</v>
      </c>
      <c r="AT352" s="38">
        <v>10.234400000000001</v>
      </c>
      <c r="AV352" s="38">
        <v>22.094899999999999</v>
      </c>
      <c r="AX352" s="38">
        <v>5.6485000000000003</v>
      </c>
      <c r="BH352" s="2" t="str">
        <f t="shared" si="5"/>
        <v>No</v>
      </c>
    </row>
    <row r="353" spans="1:60">
      <c r="A353" s="14" t="s">
        <v>517</v>
      </c>
      <c r="B353" s="14" t="s">
        <v>518</v>
      </c>
      <c r="C353" s="19" t="s">
        <v>73</v>
      </c>
      <c r="D353" s="232">
        <v>7</v>
      </c>
      <c r="E353" s="233">
        <v>7</v>
      </c>
      <c r="F353" s="19" t="s">
        <v>153</v>
      </c>
      <c r="G353" s="160" t="s">
        <v>144</v>
      </c>
      <c r="H353" s="36">
        <v>247421</v>
      </c>
      <c r="I353" s="25">
        <v>242</v>
      </c>
      <c r="J353" s="19" t="s">
        <v>28</v>
      </c>
      <c r="K353" s="15" t="s">
        <v>14</v>
      </c>
      <c r="L353" s="15">
        <v>13</v>
      </c>
      <c r="M353" s="16"/>
      <c r="N353" s="37">
        <v>214007</v>
      </c>
      <c r="O353" s="37"/>
      <c r="P353" s="37">
        <v>0</v>
      </c>
      <c r="Q353" s="37"/>
      <c r="R353" s="37">
        <v>0</v>
      </c>
      <c r="S353" s="37"/>
      <c r="T353" s="37">
        <v>0</v>
      </c>
      <c r="U353" s="37"/>
      <c r="V353" s="37">
        <v>0</v>
      </c>
      <c r="W353" s="37"/>
      <c r="X353" s="37">
        <v>0</v>
      </c>
      <c r="Y353" s="37"/>
      <c r="Z353" s="37">
        <v>0</v>
      </c>
      <c r="AA353" s="37"/>
      <c r="AB353" s="25">
        <v>0</v>
      </c>
      <c r="AC353" s="8"/>
      <c r="AE353" s="9">
        <v>754124</v>
      </c>
      <c r="AG353" s="9">
        <v>0</v>
      </c>
      <c r="AI353" s="9">
        <v>0</v>
      </c>
      <c r="AK353" s="9">
        <v>0</v>
      </c>
      <c r="AM353" s="9">
        <v>0</v>
      </c>
      <c r="AO353" s="9">
        <v>0</v>
      </c>
      <c r="AQ353" s="9">
        <v>0</v>
      </c>
      <c r="AT353" s="38">
        <v>3.5238</v>
      </c>
      <c r="BH353" s="2" t="str">
        <f t="shared" si="5"/>
        <v>No</v>
      </c>
    </row>
    <row r="354" spans="1:60">
      <c r="A354" s="14" t="s">
        <v>411</v>
      </c>
      <c r="B354" s="14" t="s">
        <v>412</v>
      </c>
      <c r="C354" s="19" t="s">
        <v>34</v>
      </c>
      <c r="D354" s="232">
        <v>1048</v>
      </c>
      <c r="E354" s="233">
        <v>10048</v>
      </c>
      <c r="F354" s="19" t="s">
        <v>222</v>
      </c>
      <c r="G354" s="160" t="s">
        <v>144</v>
      </c>
      <c r="H354" s="36">
        <v>924859</v>
      </c>
      <c r="I354" s="25">
        <v>236</v>
      </c>
      <c r="J354" s="19" t="s">
        <v>28</v>
      </c>
      <c r="K354" s="15" t="s">
        <v>14</v>
      </c>
      <c r="L354" s="15">
        <v>9</v>
      </c>
      <c r="M354" s="16"/>
      <c r="N354" s="37">
        <v>251017</v>
      </c>
      <c r="O354" s="37"/>
      <c r="P354" s="37">
        <v>0</v>
      </c>
      <c r="Q354" s="37"/>
      <c r="R354" s="37">
        <v>0</v>
      </c>
      <c r="S354" s="37"/>
      <c r="T354" s="37">
        <v>0</v>
      </c>
      <c r="U354" s="37"/>
      <c r="V354" s="37">
        <v>0</v>
      </c>
      <c r="W354" s="37"/>
      <c r="X354" s="37">
        <v>0</v>
      </c>
      <c r="Y354" s="37"/>
      <c r="Z354" s="37">
        <v>0</v>
      </c>
      <c r="AA354" s="37"/>
      <c r="AB354" s="25">
        <v>0</v>
      </c>
      <c r="AC354" s="8"/>
      <c r="AE354" s="9">
        <v>773572</v>
      </c>
      <c r="AG354" s="9">
        <v>0</v>
      </c>
      <c r="AI354" s="9">
        <v>0</v>
      </c>
      <c r="AK354" s="9">
        <v>0</v>
      </c>
      <c r="AM354" s="9">
        <v>0</v>
      </c>
      <c r="AO354" s="9">
        <v>0</v>
      </c>
      <c r="AQ354" s="9">
        <v>0</v>
      </c>
      <c r="AT354" s="38">
        <v>3.0817999999999999</v>
      </c>
      <c r="BH354" s="2" t="str">
        <f t="shared" si="5"/>
        <v>No</v>
      </c>
    </row>
    <row r="355" spans="1:60">
      <c r="A355" s="14" t="s">
        <v>411</v>
      </c>
      <c r="B355" s="14" t="s">
        <v>412</v>
      </c>
      <c r="C355" s="19" t="s">
        <v>34</v>
      </c>
      <c r="D355" s="232">
        <v>1048</v>
      </c>
      <c r="E355" s="233">
        <v>10048</v>
      </c>
      <c r="F355" s="19" t="s">
        <v>222</v>
      </c>
      <c r="G355" s="160" t="s">
        <v>144</v>
      </c>
      <c r="H355" s="36">
        <v>924859</v>
      </c>
      <c r="I355" s="25">
        <v>236</v>
      </c>
      <c r="J355" s="19" t="s">
        <v>17</v>
      </c>
      <c r="K355" s="15" t="s">
        <v>14</v>
      </c>
      <c r="L355" s="15">
        <v>227</v>
      </c>
      <c r="M355" s="16"/>
      <c r="N355" s="37">
        <v>2261142</v>
      </c>
      <c r="O355" s="37"/>
      <c r="P355" s="37">
        <v>0</v>
      </c>
      <c r="Q355" s="37"/>
      <c r="R355" s="37">
        <v>0</v>
      </c>
      <c r="S355" s="37"/>
      <c r="T355" s="37">
        <v>0</v>
      </c>
      <c r="U355" s="37"/>
      <c r="V355" s="37">
        <v>0</v>
      </c>
      <c r="W355" s="37"/>
      <c r="X355" s="37">
        <v>0</v>
      </c>
      <c r="Y355" s="37"/>
      <c r="Z355" s="37">
        <v>0</v>
      </c>
      <c r="AA355" s="37"/>
      <c r="AB355" s="25">
        <v>0</v>
      </c>
      <c r="AC355" s="8"/>
      <c r="AE355" s="9">
        <v>11491304</v>
      </c>
      <c r="AG355" s="9">
        <v>0</v>
      </c>
      <c r="AI355" s="9">
        <v>0</v>
      </c>
      <c r="AK355" s="9">
        <v>0</v>
      </c>
      <c r="AM355" s="9">
        <v>0</v>
      </c>
      <c r="AO355" s="9">
        <v>0</v>
      </c>
      <c r="AQ355" s="9">
        <v>0</v>
      </c>
      <c r="AT355" s="38">
        <v>5.0820999999999996</v>
      </c>
      <c r="BH355" s="2" t="str">
        <f t="shared" si="5"/>
        <v>No</v>
      </c>
    </row>
    <row r="356" spans="1:60">
      <c r="A356" s="14" t="s">
        <v>585</v>
      </c>
      <c r="B356" s="14" t="s">
        <v>586</v>
      </c>
      <c r="C356" s="19" t="s">
        <v>23</v>
      </c>
      <c r="D356" s="232">
        <v>9030</v>
      </c>
      <c r="E356" s="233">
        <v>90030</v>
      </c>
      <c r="F356" s="19" t="s">
        <v>153</v>
      </c>
      <c r="G356" s="160" t="s">
        <v>144</v>
      </c>
      <c r="H356" s="36">
        <v>2956746</v>
      </c>
      <c r="I356" s="25">
        <v>233</v>
      </c>
      <c r="J356" s="19" t="s">
        <v>29</v>
      </c>
      <c r="K356" s="15" t="s">
        <v>16</v>
      </c>
      <c r="L356" s="15">
        <v>8</v>
      </c>
      <c r="M356" s="16"/>
      <c r="N356" s="37">
        <v>421349</v>
      </c>
      <c r="O356" s="37"/>
      <c r="P356" s="37">
        <v>0</v>
      </c>
      <c r="Q356" s="37"/>
      <c r="R356" s="37">
        <v>0</v>
      </c>
      <c r="S356" s="37"/>
      <c r="T356" s="37">
        <v>0</v>
      </c>
      <c r="U356" s="37"/>
      <c r="V356" s="37">
        <v>0</v>
      </c>
      <c r="W356" s="37"/>
      <c r="X356" s="37">
        <v>0</v>
      </c>
      <c r="Y356" s="37"/>
      <c r="Z356" s="37">
        <v>0</v>
      </c>
      <c r="AA356" s="37"/>
      <c r="AB356" s="25">
        <v>0</v>
      </c>
      <c r="AC356" s="8"/>
      <c r="AE356" s="9">
        <v>723154</v>
      </c>
      <c r="AG356" s="9">
        <v>0</v>
      </c>
      <c r="AI356" s="9">
        <v>0</v>
      </c>
      <c r="AK356" s="9">
        <v>0</v>
      </c>
      <c r="AM356" s="9">
        <v>0</v>
      </c>
      <c r="AO356" s="9">
        <v>0</v>
      </c>
      <c r="AQ356" s="9">
        <v>0</v>
      </c>
      <c r="AT356" s="38">
        <v>1.7162999999999999</v>
      </c>
      <c r="BH356" s="2" t="str">
        <f t="shared" si="5"/>
        <v>No</v>
      </c>
    </row>
    <row r="357" spans="1:60">
      <c r="A357" s="14" t="s">
        <v>585</v>
      </c>
      <c r="B357" s="14" t="s">
        <v>586</v>
      </c>
      <c r="C357" s="19" t="s">
        <v>23</v>
      </c>
      <c r="D357" s="232">
        <v>9030</v>
      </c>
      <c r="E357" s="233">
        <v>90030</v>
      </c>
      <c r="F357" s="19" t="s">
        <v>153</v>
      </c>
      <c r="G357" s="160" t="s">
        <v>144</v>
      </c>
      <c r="H357" s="36">
        <v>2956746</v>
      </c>
      <c r="I357" s="25">
        <v>233</v>
      </c>
      <c r="J357" s="19" t="s">
        <v>15</v>
      </c>
      <c r="K357" s="15" t="s">
        <v>16</v>
      </c>
      <c r="L357" s="15">
        <v>55</v>
      </c>
      <c r="M357" s="16"/>
      <c r="N357" s="37">
        <v>0</v>
      </c>
      <c r="O357" s="37"/>
      <c r="P357" s="37">
        <v>234019</v>
      </c>
      <c r="Q357" s="37"/>
      <c r="R357" s="37">
        <v>0</v>
      </c>
      <c r="S357" s="37"/>
      <c r="T357" s="37">
        <v>0</v>
      </c>
      <c r="U357" s="37"/>
      <c r="V357" s="37">
        <v>0</v>
      </c>
      <c r="W357" s="37"/>
      <c r="X357" s="37">
        <v>0</v>
      </c>
      <c r="Y357" s="37"/>
      <c r="Z357" s="37">
        <v>0</v>
      </c>
      <c r="AA357" s="37"/>
      <c r="AB357" s="25">
        <v>0</v>
      </c>
      <c r="AC357" s="8"/>
      <c r="AE357" s="9">
        <v>0</v>
      </c>
      <c r="AG357" s="9">
        <v>2331121</v>
      </c>
      <c r="AI357" s="9">
        <v>0</v>
      </c>
      <c r="AK357" s="9">
        <v>0</v>
      </c>
      <c r="AM357" s="9">
        <v>0</v>
      </c>
      <c r="AO357" s="9">
        <v>0</v>
      </c>
      <c r="AQ357" s="9">
        <v>0</v>
      </c>
      <c r="AV357" s="38">
        <v>9.9611999999999998</v>
      </c>
      <c r="BH357" s="2" t="str">
        <f t="shared" si="5"/>
        <v>No</v>
      </c>
    </row>
    <row r="358" spans="1:60">
      <c r="A358" s="14" t="s">
        <v>585</v>
      </c>
      <c r="B358" s="14" t="s">
        <v>586</v>
      </c>
      <c r="C358" s="19" t="s">
        <v>23</v>
      </c>
      <c r="D358" s="232">
        <v>9030</v>
      </c>
      <c r="E358" s="233">
        <v>90030</v>
      </c>
      <c r="F358" s="19" t="s">
        <v>153</v>
      </c>
      <c r="G358" s="160" t="s">
        <v>144</v>
      </c>
      <c r="H358" s="36">
        <v>2956746</v>
      </c>
      <c r="I358" s="25">
        <v>233</v>
      </c>
      <c r="J358" s="19" t="s">
        <v>24</v>
      </c>
      <c r="K358" s="15" t="s">
        <v>16</v>
      </c>
      <c r="L358" s="15">
        <v>24</v>
      </c>
      <c r="M358" s="16"/>
      <c r="N358" s="37">
        <v>851998</v>
      </c>
      <c r="O358" s="37"/>
      <c r="P358" s="37">
        <v>0</v>
      </c>
      <c r="Q358" s="37"/>
      <c r="R358" s="37">
        <v>0</v>
      </c>
      <c r="S358" s="37"/>
      <c r="T358" s="37">
        <v>0</v>
      </c>
      <c r="U358" s="37"/>
      <c r="V358" s="37">
        <v>0</v>
      </c>
      <c r="W358" s="37"/>
      <c r="X358" s="37">
        <v>0</v>
      </c>
      <c r="Y358" s="37"/>
      <c r="Z358" s="37">
        <v>0</v>
      </c>
      <c r="AA358" s="37"/>
      <c r="AB358" s="25">
        <v>0</v>
      </c>
      <c r="AC358" s="8"/>
      <c r="AE358" s="9">
        <v>290327</v>
      </c>
      <c r="AG358" s="9">
        <v>0</v>
      </c>
      <c r="AI358" s="9">
        <v>0</v>
      </c>
      <c r="AK358" s="9">
        <v>0</v>
      </c>
      <c r="AM358" s="9">
        <v>0</v>
      </c>
      <c r="AO358" s="9">
        <v>0</v>
      </c>
      <c r="AQ358" s="9">
        <v>0</v>
      </c>
      <c r="AT358" s="38">
        <v>0.34079999999999999</v>
      </c>
      <c r="BH358" s="2" t="str">
        <f t="shared" si="5"/>
        <v>No</v>
      </c>
    </row>
    <row r="359" spans="1:60">
      <c r="A359" s="14" t="s">
        <v>432</v>
      </c>
      <c r="B359" s="14" t="s">
        <v>433</v>
      </c>
      <c r="C359" s="19" t="s">
        <v>42</v>
      </c>
      <c r="D359" s="232">
        <v>7010</v>
      </c>
      <c r="E359" s="233">
        <v>70010</v>
      </c>
      <c r="F359" s="19" t="s">
        <v>153</v>
      </c>
      <c r="G359" s="160" t="s">
        <v>144</v>
      </c>
      <c r="H359" s="36">
        <v>450070</v>
      </c>
      <c r="I359" s="25">
        <v>233</v>
      </c>
      <c r="J359" s="19" t="s">
        <v>15</v>
      </c>
      <c r="K359" s="15" t="s">
        <v>14</v>
      </c>
      <c r="L359" s="15">
        <v>21</v>
      </c>
      <c r="M359" s="16"/>
      <c r="N359" s="37">
        <v>65595</v>
      </c>
      <c r="O359" s="37"/>
      <c r="P359" s="37">
        <v>39085</v>
      </c>
      <c r="Q359" s="37"/>
      <c r="R359" s="37">
        <v>0</v>
      </c>
      <c r="S359" s="37"/>
      <c r="T359" s="37">
        <v>0</v>
      </c>
      <c r="U359" s="37"/>
      <c r="V359" s="37">
        <v>0</v>
      </c>
      <c r="W359" s="37"/>
      <c r="X359" s="37">
        <v>0</v>
      </c>
      <c r="Y359" s="37"/>
      <c r="Z359" s="37">
        <v>0</v>
      </c>
      <c r="AA359" s="37"/>
      <c r="AB359" s="25">
        <v>0</v>
      </c>
      <c r="AC359" s="8"/>
      <c r="AE359" s="9">
        <v>465913</v>
      </c>
      <c r="AG359" s="9">
        <v>185777</v>
      </c>
      <c r="AI359" s="9">
        <v>0</v>
      </c>
      <c r="AK359" s="9">
        <v>0</v>
      </c>
      <c r="AM359" s="9">
        <v>0</v>
      </c>
      <c r="AO359" s="9">
        <v>0</v>
      </c>
      <c r="AQ359" s="9">
        <v>0</v>
      </c>
      <c r="AT359" s="38">
        <v>7.1029</v>
      </c>
      <c r="AV359" s="38">
        <v>4.7531999999999996</v>
      </c>
      <c r="BH359" s="2" t="str">
        <f t="shared" si="5"/>
        <v>No</v>
      </c>
    </row>
    <row r="360" spans="1:60">
      <c r="A360" s="14" t="s">
        <v>585</v>
      </c>
      <c r="B360" s="14" t="s">
        <v>586</v>
      </c>
      <c r="C360" s="19" t="s">
        <v>23</v>
      </c>
      <c r="D360" s="232">
        <v>9030</v>
      </c>
      <c r="E360" s="233">
        <v>90030</v>
      </c>
      <c r="F360" s="19" t="s">
        <v>153</v>
      </c>
      <c r="G360" s="160" t="s">
        <v>144</v>
      </c>
      <c r="H360" s="36">
        <v>2956746</v>
      </c>
      <c r="I360" s="25">
        <v>233</v>
      </c>
      <c r="J360" s="19" t="s">
        <v>17</v>
      </c>
      <c r="K360" s="15" t="s">
        <v>16</v>
      </c>
      <c r="L360" s="15">
        <v>146</v>
      </c>
      <c r="M360" s="16"/>
      <c r="N360" s="37">
        <v>51383</v>
      </c>
      <c r="O360" s="37"/>
      <c r="P360" s="37">
        <v>175990</v>
      </c>
      <c r="Q360" s="37"/>
      <c r="R360" s="37">
        <v>0</v>
      </c>
      <c r="S360" s="37"/>
      <c r="T360" s="37">
        <v>1514573</v>
      </c>
      <c r="U360" s="37"/>
      <c r="V360" s="37">
        <v>0</v>
      </c>
      <c r="W360" s="37"/>
      <c r="X360" s="37">
        <v>0</v>
      </c>
      <c r="Y360" s="37"/>
      <c r="Z360" s="37">
        <v>0</v>
      </c>
      <c r="AA360" s="37"/>
      <c r="AB360" s="25">
        <v>0</v>
      </c>
      <c r="AC360" s="8"/>
      <c r="AE360" s="9">
        <v>174502</v>
      </c>
      <c r="AG360" s="9">
        <v>263871</v>
      </c>
      <c r="AI360" s="9">
        <v>0</v>
      </c>
      <c r="AK360" s="9">
        <v>5614819</v>
      </c>
      <c r="AM360" s="9">
        <v>0</v>
      </c>
      <c r="AO360" s="9">
        <v>0</v>
      </c>
      <c r="AQ360" s="9">
        <v>0</v>
      </c>
      <c r="AT360" s="38">
        <v>3.3961000000000001</v>
      </c>
      <c r="AV360" s="38">
        <v>1.4994000000000001</v>
      </c>
      <c r="BH360" s="2" t="str">
        <f t="shared" si="5"/>
        <v>No</v>
      </c>
    </row>
    <row r="361" spans="1:60">
      <c r="A361" s="14" t="s">
        <v>432</v>
      </c>
      <c r="B361" s="14" t="s">
        <v>433</v>
      </c>
      <c r="C361" s="19" t="s">
        <v>42</v>
      </c>
      <c r="D361" s="232">
        <v>7010</v>
      </c>
      <c r="E361" s="233">
        <v>70010</v>
      </c>
      <c r="F361" s="19" t="s">
        <v>153</v>
      </c>
      <c r="G361" s="160" t="s">
        <v>144</v>
      </c>
      <c r="H361" s="36">
        <v>450070</v>
      </c>
      <c r="I361" s="25">
        <v>233</v>
      </c>
      <c r="J361" s="19" t="s">
        <v>17</v>
      </c>
      <c r="K361" s="15" t="s">
        <v>14</v>
      </c>
      <c r="L361" s="15">
        <v>110</v>
      </c>
      <c r="M361" s="16"/>
      <c r="N361" s="37">
        <v>757863</v>
      </c>
      <c r="O361" s="37"/>
      <c r="P361" s="37">
        <v>12583</v>
      </c>
      <c r="Q361" s="37"/>
      <c r="R361" s="37">
        <v>0</v>
      </c>
      <c r="S361" s="37"/>
      <c r="T361" s="37">
        <v>0</v>
      </c>
      <c r="U361" s="37"/>
      <c r="V361" s="37">
        <v>0</v>
      </c>
      <c r="W361" s="37"/>
      <c r="X361" s="37">
        <v>0</v>
      </c>
      <c r="Y361" s="37"/>
      <c r="Z361" s="37">
        <v>0</v>
      </c>
      <c r="AA361" s="37"/>
      <c r="AB361" s="25">
        <v>0</v>
      </c>
      <c r="AC361" s="8"/>
      <c r="AE361" s="9">
        <v>3311659</v>
      </c>
      <c r="AG361" s="9">
        <v>32573</v>
      </c>
      <c r="AI361" s="9">
        <v>0</v>
      </c>
      <c r="AK361" s="9">
        <v>0</v>
      </c>
      <c r="AM361" s="9">
        <v>0</v>
      </c>
      <c r="AO361" s="9">
        <v>0</v>
      </c>
      <c r="AQ361" s="9">
        <v>0</v>
      </c>
      <c r="AT361" s="38">
        <v>4.3696999999999999</v>
      </c>
      <c r="AV361" s="38">
        <v>2.5886999999999998</v>
      </c>
      <c r="BH361" s="2" t="str">
        <f t="shared" si="5"/>
        <v>No</v>
      </c>
    </row>
    <row r="362" spans="1:60">
      <c r="A362" s="14" t="s">
        <v>432</v>
      </c>
      <c r="B362" s="14" t="s">
        <v>433</v>
      </c>
      <c r="C362" s="19" t="s">
        <v>42</v>
      </c>
      <c r="D362" s="232">
        <v>7010</v>
      </c>
      <c r="E362" s="233">
        <v>70010</v>
      </c>
      <c r="F362" s="19" t="s">
        <v>153</v>
      </c>
      <c r="G362" s="160" t="s">
        <v>144</v>
      </c>
      <c r="H362" s="36">
        <v>450070</v>
      </c>
      <c r="I362" s="25">
        <v>233</v>
      </c>
      <c r="J362" s="19" t="s">
        <v>18</v>
      </c>
      <c r="K362" s="15" t="s">
        <v>14</v>
      </c>
      <c r="L362" s="15">
        <v>100</v>
      </c>
      <c r="M362" s="16"/>
      <c r="N362" s="37">
        <v>0</v>
      </c>
      <c r="O362" s="37"/>
      <c r="P362" s="37">
        <v>122464</v>
      </c>
      <c r="Q362" s="37"/>
      <c r="R362" s="37">
        <v>0</v>
      </c>
      <c r="S362" s="37"/>
      <c r="T362" s="37">
        <v>0</v>
      </c>
      <c r="U362" s="37"/>
      <c r="V362" s="37">
        <v>0</v>
      </c>
      <c r="W362" s="37"/>
      <c r="X362" s="37">
        <v>0</v>
      </c>
      <c r="Y362" s="37"/>
      <c r="Z362" s="37">
        <v>0</v>
      </c>
      <c r="AA362" s="37"/>
      <c r="AB362" s="25">
        <v>0</v>
      </c>
      <c r="AC362" s="8"/>
      <c r="AE362" s="9">
        <v>0</v>
      </c>
      <c r="AG362" s="9">
        <v>1921585</v>
      </c>
      <c r="AI362" s="9">
        <v>0</v>
      </c>
      <c r="AK362" s="9">
        <v>0</v>
      </c>
      <c r="AM362" s="9">
        <v>0</v>
      </c>
      <c r="AO362" s="9">
        <v>0</v>
      </c>
      <c r="AQ362" s="9">
        <v>0</v>
      </c>
      <c r="AV362" s="38">
        <v>15.691000000000001</v>
      </c>
      <c r="BH362" s="2" t="str">
        <f t="shared" si="5"/>
        <v>No</v>
      </c>
    </row>
    <row r="363" spans="1:60">
      <c r="A363" s="14" t="s">
        <v>644</v>
      </c>
      <c r="B363" s="14" t="s">
        <v>246</v>
      </c>
      <c r="C363" s="19" t="s">
        <v>23</v>
      </c>
      <c r="D363" s="232">
        <v>9019</v>
      </c>
      <c r="E363" s="233">
        <v>90019</v>
      </c>
      <c r="F363" s="19" t="s">
        <v>153</v>
      </c>
      <c r="G363" s="160" t="s">
        <v>144</v>
      </c>
      <c r="H363" s="36">
        <v>1723634</v>
      </c>
      <c r="I363" s="25">
        <v>232</v>
      </c>
      <c r="J363" s="19" t="s">
        <v>15</v>
      </c>
      <c r="K363" s="15" t="s">
        <v>14</v>
      </c>
      <c r="L363" s="15">
        <v>8</v>
      </c>
      <c r="M363" s="16"/>
      <c r="N363" s="37">
        <v>0</v>
      </c>
      <c r="O363" s="37"/>
      <c r="P363" s="37">
        <v>0</v>
      </c>
      <c r="Q363" s="37"/>
      <c r="R363" s="37">
        <v>0</v>
      </c>
      <c r="S363" s="37"/>
      <c r="T363" s="37">
        <v>30965</v>
      </c>
      <c r="U363" s="37"/>
      <c r="V363" s="37">
        <v>0</v>
      </c>
      <c r="W363" s="37"/>
      <c r="X363" s="37">
        <v>0</v>
      </c>
      <c r="Y363" s="37"/>
      <c r="Z363" s="37">
        <v>0</v>
      </c>
      <c r="AA363" s="37"/>
      <c r="AB363" s="25">
        <v>0</v>
      </c>
      <c r="AC363" s="8"/>
      <c r="AE363" s="9">
        <v>0</v>
      </c>
      <c r="AG363" s="9">
        <v>0</v>
      </c>
      <c r="AI363" s="9">
        <v>0</v>
      </c>
      <c r="AK363" s="9">
        <v>38837</v>
      </c>
      <c r="AM363" s="9">
        <v>0</v>
      </c>
      <c r="AO363" s="9">
        <v>0</v>
      </c>
      <c r="AQ363" s="9">
        <v>0</v>
      </c>
      <c r="BH363" s="2" t="str">
        <f t="shared" si="5"/>
        <v>No</v>
      </c>
    </row>
    <row r="364" spans="1:60">
      <c r="A364" s="14" t="s">
        <v>644</v>
      </c>
      <c r="B364" s="14" t="s">
        <v>246</v>
      </c>
      <c r="C364" s="19" t="s">
        <v>23</v>
      </c>
      <c r="D364" s="232">
        <v>9019</v>
      </c>
      <c r="E364" s="233">
        <v>90019</v>
      </c>
      <c r="F364" s="19" t="s">
        <v>153</v>
      </c>
      <c r="G364" s="160" t="s">
        <v>144</v>
      </c>
      <c r="H364" s="36">
        <v>1723634</v>
      </c>
      <c r="I364" s="25">
        <v>232</v>
      </c>
      <c r="J364" s="19" t="s">
        <v>22</v>
      </c>
      <c r="K364" s="15" t="s">
        <v>14</v>
      </c>
      <c r="L364" s="15">
        <v>69</v>
      </c>
      <c r="M364" s="16"/>
      <c r="N364" s="37">
        <v>0</v>
      </c>
      <c r="O364" s="37"/>
      <c r="P364" s="37">
        <v>0</v>
      </c>
      <c r="Q364" s="37"/>
      <c r="R364" s="37">
        <v>0</v>
      </c>
      <c r="S364" s="37"/>
      <c r="T364" s="37">
        <v>0</v>
      </c>
      <c r="U364" s="37"/>
      <c r="V364" s="37">
        <v>0</v>
      </c>
      <c r="W364" s="37"/>
      <c r="X364" s="37">
        <v>0</v>
      </c>
      <c r="Y364" s="37"/>
      <c r="Z364" s="37">
        <v>32658602</v>
      </c>
      <c r="AA364" s="37"/>
      <c r="AB364" s="25">
        <v>0</v>
      </c>
      <c r="AC364" s="8"/>
      <c r="AE364" s="9">
        <v>0</v>
      </c>
      <c r="AG364" s="9">
        <v>0</v>
      </c>
      <c r="AI364" s="9">
        <v>0</v>
      </c>
      <c r="AK364" s="9">
        <v>0</v>
      </c>
      <c r="AM364" s="9">
        <v>0</v>
      </c>
      <c r="AO364" s="9">
        <v>4211024</v>
      </c>
      <c r="AQ364" s="9">
        <v>0</v>
      </c>
      <c r="BD364" s="38">
        <v>0.12889999999999999</v>
      </c>
      <c r="BH364" s="2" t="str">
        <f t="shared" si="5"/>
        <v>No</v>
      </c>
    </row>
    <row r="365" spans="1:60">
      <c r="A365" s="14" t="s">
        <v>644</v>
      </c>
      <c r="B365" s="14" t="s">
        <v>246</v>
      </c>
      <c r="C365" s="19" t="s">
        <v>23</v>
      </c>
      <c r="D365" s="232">
        <v>9019</v>
      </c>
      <c r="E365" s="233">
        <v>90019</v>
      </c>
      <c r="F365" s="19" t="s">
        <v>153</v>
      </c>
      <c r="G365" s="160" t="s">
        <v>144</v>
      </c>
      <c r="H365" s="36">
        <v>1723634</v>
      </c>
      <c r="I365" s="25">
        <v>232</v>
      </c>
      <c r="J365" s="19" t="s">
        <v>17</v>
      </c>
      <c r="K365" s="15" t="s">
        <v>14</v>
      </c>
      <c r="L365" s="15">
        <v>155</v>
      </c>
      <c r="M365" s="16"/>
      <c r="N365" s="37">
        <v>0</v>
      </c>
      <c r="O365" s="37"/>
      <c r="P365" s="37">
        <v>1495</v>
      </c>
      <c r="Q365" s="37"/>
      <c r="R365" s="37">
        <v>0</v>
      </c>
      <c r="S365" s="37"/>
      <c r="T365" s="37">
        <v>2457406</v>
      </c>
      <c r="U365" s="37"/>
      <c r="V365" s="37">
        <v>0</v>
      </c>
      <c r="W365" s="37"/>
      <c r="X365" s="37">
        <v>0</v>
      </c>
      <c r="Y365" s="37"/>
      <c r="Z365" s="37">
        <v>0</v>
      </c>
      <c r="AA365" s="37"/>
      <c r="AB365" s="25">
        <v>0</v>
      </c>
      <c r="AC365" s="8"/>
      <c r="AE365" s="9">
        <v>0</v>
      </c>
      <c r="AG365" s="9">
        <v>94548</v>
      </c>
      <c r="AI365" s="9">
        <v>0</v>
      </c>
      <c r="AK365" s="9">
        <v>7249512</v>
      </c>
      <c r="AM365" s="9">
        <v>0</v>
      </c>
      <c r="AO365" s="9">
        <v>0</v>
      </c>
      <c r="AQ365" s="9">
        <v>0</v>
      </c>
      <c r="AV365" s="38">
        <v>63.242800000000003</v>
      </c>
      <c r="BH365" s="2" t="str">
        <f t="shared" si="5"/>
        <v>No</v>
      </c>
    </row>
    <row r="366" spans="1:60">
      <c r="A366" s="14" t="s">
        <v>464</v>
      </c>
      <c r="B366" s="14" t="s">
        <v>465</v>
      </c>
      <c r="C366" s="19" t="s">
        <v>52</v>
      </c>
      <c r="D366" s="232">
        <v>5033</v>
      </c>
      <c r="E366" s="233">
        <v>50033</v>
      </c>
      <c r="F366" s="19" t="s">
        <v>153</v>
      </c>
      <c r="G366" s="160" t="s">
        <v>144</v>
      </c>
      <c r="H366" s="36">
        <v>569935</v>
      </c>
      <c r="I366" s="25">
        <v>229</v>
      </c>
      <c r="J366" s="19" t="s">
        <v>28</v>
      </c>
      <c r="K366" s="15" t="s">
        <v>14</v>
      </c>
      <c r="L366" s="15">
        <v>8</v>
      </c>
      <c r="M366" s="16"/>
      <c r="N366" s="37">
        <v>81046</v>
      </c>
      <c r="O366" s="37"/>
      <c r="P366" s="37">
        <v>0</v>
      </c>
      <c r="Q366" s="37"/>
      <c r="R366" s="37">
        <v>0</v>
      </c>
      <c r="S366" s="37"/>
      <c r="T366" s="37">
        <v>0</v>
      </c>
      <c r="U366" s="37"/>
      <c r="V366" s="37">
        <v>0</v>
      </c>
      <c r="W366" s="37"/>
      <c r="X366" s="37">
        <v>0</v>
      </c>
      <c r="Y366" s="37"/>
      <c r="Z366" s="37">
        <v>0</v>
      </c>
      <c r="AA366" s="37"/>
      <c r="AB366" s="25">
        <v>0</v>
      </c>
      <c r="AC366" s="8"/>
      <c r="AE366" s="9">
        <v>432635</v>
      </c>
      <c r="AG366" s="9">
        <v>0</v>
      </c>
      <c r="AI366" s="9">
        <v>0</v>
      </c>
      <c r="AK366" s="9">
        <v>0</v>
      </c>
      <c r="AM366" s="9">
        <v>0</v>
      </c>
      <c r="AO366" s="9">
        <v>0</v>
      </c>
      <c r="AQ366" s="9">
        <v>0</v>
      </c>
      <c r="AT366" s="38">
        <v>5.3380999999999998</v>
      </c>
      <c r="BH366" s="2" t="str">
        <f t="shared" si="5"/>
        <v>No</v>
      </c>
    </row>
    <row r="367" spans="1:60">
      <c r="A367" s="14" t="s">
        <v>464</v>
      </c>
      <c r="B367" s="14" t="s">
        <v>465</v>
      </c>
      <c r="C367" s="19" t="s">
        <v>52</v>
      </c>
      <c r="D367" s="232">
        <v>5033</v>
      </c>
      <c r="E367" s="233">
        <v>50033</v>
      </c>
      <c r="F367" s="19" t="s">
        <v>153</v>
      </c>
      <c r="G367" s="160" t="s">
        <v>144</v>
      </c>
      <c r="H367" s="36">
        <v>569935</v>
      </c>
      <c r="I367" s="25">
        <v>229</v>
      </c>
      <c r="J367" s="19" t="s">
        <v>15</v>
      </c>
      <c r="K367" s="15" t="s">
        <v>16</v>
      </c>
      <c r="L367" s="15">
        <v>74</v>
      </c>
      <c r="M367" s="16"/>
      <c r="N367" s="37">
        <v>2706</v>
      </c>
      <c r="O367" s="37"/>
      <c r="P367" s="37">
        <v>58280</v>
      </c>
      <c r="Q367" s="37"/>
      <c r="R367" s="37">
        <v>371344</v>
      </c>
      <c r="S367" s="37"/>
      <c r="T367" s="37">
        <v>0</v>
      </c>
      <c r="U367" s="37"/>
      <c r="V367" s="37">
        <v>0</v>
      </c>
      <c r="W367" s="37"/>
      <c r="X367" s="37">
        <v>0</v>
      </c>
      <c r="Y367" s="37"/>
      <c r="Z367" s="37">
        <v>0</v>
      </c>
      <c r="AA367" s="37"/>
      <c r="AB367" s="25">
        <v>0</v>
      </c>
      <c r="AC367" s="8"/>
      <c r="AE367" s="9">
        <v>0</v>
      </c>
      <c r="AG367" s="9">
        <v>676090</v>
      </c>
      <c r="AI367" s="9">
        <v>1625485</v>
      </c>
      <c r="AK367" s="9">
        <v>0</v>
      </c>
      <c r="AM367" s="9">
        <v>0</v>
      </c>
      <c r="AO367" s="9">
        <v>0</v>
      </c>
      <c r="AQ367" s="9">
        <v>0</v>
      </c>
      <c r="AT367" s="38">
        <v>0</v>
      </c>
      <c r="AV367" s="38">
        <v>11.6007</v>
      </c>
      <c r="AX367" s="38">
        <v>4.3773</v>
      </c>
      <c r="BH367" s="2" t="str">
        <f t="shared" si="5"/>
        <v>No</v>
      </c>
    </row>
    <row r="368" spans="1:60">
      <c r="A368" s="14" t="s">
        <v>464</v>
      </c>
      <c r="B368" s="14" t="s">
        <v>465</v>
      </c>
      <c r="C368" s="19" t="s">
        <v>52</v>
      </c>
      <c r="D368" s="232">
        <v>5033</v>
      </c>
      <c r="E368" s="233">
        <v>50033</v>
      </c>
      <c r="F368" s="19" t="s">
        <v>153</v>
      </c>
      <c r="G368" s="160" t="s">
        <v>144</v>
      </c>
      <c r="H368" s="36">
        <v>569935</v>
      </c>
      <c r="I368" s="25">
        <v>229</v>
      </c>
      <c r="J368" s="19" t="s">
        <v>18</v>
      </c>
      <c r="K368" s="15" t="s">
        <v>14</v>
      </c>
      <c r="L368" s="15">
        <v>24</v>
      </c>
      <c r="M368" s="16"/>
      <c r="N368" s="37">
        <v>0</v>
      </c>
      <c r="O368" s="37"/>
      <c r="P368" s="37">
        <v>27614</v>
      </c>
      <c r="Q368" s="37"/>
      <c r="R368" s="37">
        <v>0</v>
      </c>
      <c r="S368" s="37"/>
      <c r="T368" s="37">
        <v>0</v>
      </c>
      <c r="U368" s="37"/>
      <c r="V368" s="37">
        <v>0</v>
      </c>
      <c r="W368" s="37"/>
      <c r="X368" s="37">
        <v>0</v>
      </c>
      <c r="Y368" s="37"/>
      <c r="Z368" s="37">
        <v>0</v>
      </c>
      <c r="AA368" s="37"/>
      <c r="AB368" s="25">
        <v>0</v>
      </c>
      <c r="AC368" s="8"/>
      <c r="AE368" s="9">
        <v>0</v>
      </c>
      <c r="AG368" s="9">
        <v>638475</v>
      </c>
      <c r="AI368" s="9">
        <v>0</v>
      </c>
      <c r="AK368" s="9">
        <v>0</v>
      </c>
      <c r="AM368" s="9">
        <v>0</v>
      </c>
      <c r="AO368" s="9">
        <v>0</v>
      </c>
      <c r="AQ368" s="9">
        <v>0</v>
      </c>
      <c r="AV368" s="38">
        <v>23.121400000000001</v>
      </c>
      <c r="BH368" s="2" t="str">
        <f t="shared" si="5"/>
        <v>No</v>
      </c>
    </row>
    <row r="369" spans="1:60">
      <c r="A369" s="14" t="s">
        <v>464</v>
      </c>
      <c r="B369" s="14" t="s">
        <v>465</v>
      </c>
      <c r="C369" s="19" t="s">
        <v>52</v>
      </c>
      <c r="D369" s="232">
        <v>5033</v>
      </c>
      <c r="E369" s="233">
        <v>50033</v>
      </c>
      <c r="F369" s="19" t="s">
        <v>153</v>
      </c>
      <c r="G369" s="160" t="s">
        <v>144</v>
      </c>
      <c r="H369" s="36">
        <v>569935</v>
      </c>
      <c r="I369" s="25">
        <v>229</v>
      </c>
      <c r="J369" s="19" t="s">
        <v>17</v>
      </c>
      <c r="K369" s="15" t="s">
        <v>14</v>
      </c>
      <c r="L369" s="15">
        <v>123</v>
      </c>
      <c r="M369" s="16"/>
      <c r="N369" s="37">
        <v>1138730</v>
      </c>
      <c r="O369" s="37"/>
      <c r="P369" s="37">
        <v>0</v>
      </c>
      <c r="Q369" s="37"/>
      <c r="R369" s="37">
        <v>0</v>
      </c>
      <c r="S369" s="37"/>
      <c r="T369" s="37">
        <v>280209</v>
      </c>
      <c r="U369" s="37"/>
      <c r="V369" s="37">
        <v>0</v>
      </c>
      <c r="W369" s="37"/>
      <c r="X369" s="37">
        <v>0</v>
      </c>
      <c r="Y369" s="37"/>
      <c r="Z369" s="37">
        <v>0</v>
      </c>
      <c r="AA369" s="37"/>
      <c r="AB369" s="25">
        <v>0</v>
      </c>
      <c r="AC369" s="8"/>
      <c r="AE369" s="9">
        <v>5082576</v>
      </c>
      <c r="AG369" s="9">
        <v>0</v>
      </c>
      <c r="AI369" s="9">
        <v>0</v>
      </c>
      <c r="AK369" s="9">
        <v>1210883</v>
      </c>
      <c r="AM369" s="9">
        <v>0</v>
      </c>
      <c r="AO369" s="9">
        <v>0</v>
      </c>
      <c r="AQ369" s="9">
        <v>0</v>
      </c>
      <c r="AT369" s="38">
        <v>4.4634</v>
      </c>
      <c r="BH369" s="2" t="str">
        <f t="shared" si="5"/>
        <v>No</v>
      </c>
    </row>
    <row r="370" spans="1:60">
      <c r="A370" s="14" t="s">
        <v>64</v>
      </c>
      <c r="B370" s="14" t="s">
        <v>234</v>
      </c>
      <c r="C370" s="19" t="s">
        <v>63</v>
      </c>
      <c r="D370" s="232">
        <v>2122</v>
      </c>
      <c r="E370" s="233">
        <v>20122</v>
      </c>
      <c r="F370" s="19" t="s">
        <v>143</v>
      </c>
      <c r="G370" s="160" t="s">
        <v>144</v>
      </c>
      <c r="H370" s="36">
        <v>18351295</v>
      </c>
      <c r="I370" s="25">
        <v>225</v>
      </c>
      <c r="J370" s="19" t="s">
        <v>25</v>
      </c>
      <c r="K370" s="15" t="s">
        <v>14</v>
      </c>
      <c r="L370" s="15">
        <v>225</v>
      </c>
      <c r="M370" s="16"/>
      <c r="N370" s="37">
        <v>1757057</v>
      </c>
      <c r="O370" s="37"/>
      <c r="P370" s="37">
        <v>0</v>
      </c>
      <c r="Q370" s="37"/>
      <c r="R370" s="37">
        <v>0</v>
      </c>
      <c r="S370" s="37"/>
      <c r="T370" s="37">
        <v>0</v>
      </c>
      <c r="U370" s="37"/>
      <c r="V370" s="37">
        <v>0</v>
      </c>
      <c r="W370" s="37"/>
      <c r="X370" s="37">
        <v>0</v>
      </c>
      <c r="Y370" s="37"/>
      <c r="Z370" s="37">
        <v>0</v>
      </c>
      <c r="AA370" s="37"/>
      <c r="AB370" s="25">
        <v>0</v>
      </c>
      <c r="AC370" s="8"/>
      <c r="AE370" s="9">
        <v>10074289</v>
      </c>
      <c r="AG370" s="9">
        <v>0</v>
      </c>
      <c r="AI370" s="9">
        <v>0</v>
      </c>
      <c r="AK370" s="9">
        <v>0</v>
      </c>
      <c r="AM370" s="9">
        <v>0</v>
      </c>
      <c r="AO370" s="9">
        <v>0</v>
      </c>
      <c r="AQ370" s="9">
        <v>0</v>
      </c>
      <c r="AT370" s="38">
        <v>5.7336</v>
      </c>
      <c r="BH370" s="2" t="str">
        <f t="shared" si="5"/>
        <v>No</v>
      </c>
    </row>
    <row r="371" spans="1:60">
      <c r="A371" s="14" t="s">
        <v>1088</v>
      </c>
      <c r="B371" s="14" t="s">
        <v>301</v>
      </c>
      <c r="C371" s="19" t="s">
        <v>68</v>
      </c>
      <c r="D371" s="232">
        <v>2018</v>
      </c>
      <c r="E371" s="233">
        <v>20018</v>
      </c>
      <c r="F371" s="19" t="s">
        <v>153</v>
      </c>
      <c r="G371" s="160" t="s">
        <v>144</v>
      </c>
      <c r="H371" s="36">
        <v>412317</v>
      </c>
      <c r="I371" s="25">
        <v>222</v>
      </c>
      <c r="J371" s="19" t="s">
        <v>15</v>
      </c>
      <c r="K371" s="15" t="s">
        <v>16</v>
      </c>
      <c r="L371" s="15">
        <v>31</v>
      </c>
      <c r="M371" s="16"/>
      <c r="N371" s="37">
        <v>0</v>
      </c>
      <c r="O371" s="37"/>
      <c r="P371" s="37">
        <v>74776</v>
      </c>
      <c r="Q371" s="37"/>
      <c r="R371" s="37">
        <v>0</v>
      </c>
      <c r="S371" s="37"/>
      <c r="T371" s="37">
        <v>0</v>
      </c>
      <c r="U371" s="37"/>
      <c r="V371" s="37">
        <v>0</v>
      </c>
      <c r="W371" s="37"/>
      <c r="X371" s="37">
        <v>0</v>
      </c>
      <c r="Y371" s="37"/>
      <c r="Z371" s="37">
        <v>0</v>
      </c>
      <c r="AA371" s="37"/>
      <c r="AB371" s="25">
        <v>0</v>
      </c>
      <c r="AC371" s="8"/>
      <c r="AE371" s="9">
        <v>0</v>
      </c>
      <c r="AG371" s="9">
        <v>0</v>
      </c>
      <c r="AI371" s="9">
        <v>0</v>
      </c>
      <c r="AK371" s="9">
        <v>0</v>
      </c>
      <c r="AM371" s="9">
        <v>0</v>
      </c>
      <c r="AO371" s="9">
        <v>0</v>
      </c>
      <c r="AQ371" s="9">
        <v>0</v>
      </c>
      <c r="AV371" s="38">
        <v>0</v>
      </c>
      <c r="BH371" s="2" t="str">
        <f t="shared" si="5"/>
        <v>No</v>
      </c>
    </row>
    <row r="372" spans="1:60">
      <c r="A372" s="14" t="s">
        <v>1088</v>
      </c>
      <c r="B372" s="14" t="s">
        <v>301</v>
      </c>
      <c r="C372" s="19" t="s">
        <v>68</v>
      </c>
      <c r="D372" s="232">
        <v>2018</v>
      </c>
      <c r="E372" s="233">
        <v>20018</v>
      </c>
      <c r="F372" s="19" t="s">
        <v>153</v>
      </c>
      <c r="G372" s="160" t="s">
        <v>144</v>
      </c>
      <c r="H372" s="36">
        <v>412317</v>
      </c>
      <c r="I372" s="25">
        <v>222</v>
      </c>
      <c r="J372" s="19" t="s">
        <v>15</v>
      </c>
      <c r="K372" s="15" t="s">
        <v>14</v>
      </c>
      <c r="L372" s="15">
        <v>29</v>
      </c>
      <c r="M372" s="16"/>
      <c r="N372" s="37">
        <v>50102</v>
      </c>
      <c r="O372" s="37"/>
      <c r="P372" s="37">
        <v>59514</v>
      </c>
      <c r="Q372" s="37"/>
      <c r="R372" s="37">
        <v>0</v>
      </c>
      <c r="S372" s="37"/>
      <c r="T372" s="37">
        <v>0</v>
      </c>
      <c r="U372" s="37"/>
      <c r="V372" s="37">
        <v>0</v>
      </c>
      <c r="W372" s="37"/>
      <c r="X372" s="37">
        <v>0</v>
      </c>
      <c r="Y372" s="37"/>
      <c r="Z372" s="37">
        <v>0</v>
      </c>
      <c r="AA372" s="37"/>
      <c r="AB372" s="25">
        <v>0</v>
      </c>
      <c r="AC372" s="8"/>
      <c r="AE372" s="9">
        <v>321960</v>
      </c>
      <c r="AG372" s="9">
        <v>441157</v>
      </c>
      <c r="AI372" s="9">
        <v>0</v>
      </c>
      <c r="AK372" s="9">
        <v>0</v>
      </c>
      <c r="AM372" s="9">
        <v>0</v>
      </c>
      <c r="AO372" s="9">
        <v>0</v>
      </c>
      <c r="AQ372" s="9">
        <v>0</v>
      </c>
      <c r="AT372" s="38">
        <v>6.4260999999999999</v>
      </c>
      <c r="AV372" s="38">
        <v>7.4127000000000001</v>
      </c>
      <c r="BH372" s="2" t="str">
        <f t="shared" si="5"/>
        <v>No</v>
      </c>
    </row>
    <row r="373" spans="1:60">
      <c r="A373" s="14" t="s">
        <v>1088</v>
      </c>
      <c r="B373" s="14" t="s">
        <v>301</v>
      </c>
      <c r="C373" s="19" t="s">
        <v>68</v>
      </c>
      <c r="D373" s="232">
        <v>2018</v>
      </c>
      <c r="E373" s="233">
        <v>20018</v>
      </c>
      <c r="F373" s="19" t="s">
        <v>153</v>
      </c>
      <c r="G373" s="160" t="s">
        <v>144</v>
      </c>
      <c r="H373" s="36">
        <v>412317</v>
      </c>
      <c r="I373" s="25">
        <v>222</v>
      </c>
      <c r="J373" s="19" t="s">
        <v>17</v>
      </c>
      <c r="K373" s="15" t="s">
        <v>14</v>
      </c>
      <c r="L373" s="15">
        <v>162</v>
      </c>
      <c r="M373" s="16"/>
      <c r="N373" s="37">
        <v>526662</v>
      </c>
      <c r="O373" s="37"/>
      <c r="P373" s="37">
        <v>0</v>
      </c>
      <c r="Q373" s="37"/>
      <c r="R373" s="37">
        <v>0</v>
      </c>
      <c r="S373" s="37"/>
      <c r="T373" s="37">
        <v>907192</v>
      </c>
      <c r="U373" s="37"/>
      <c r="V373" s="37">
        <v>0</v>
      </c>
      <c r="W373" s="37"/>
      <c r="X373" s="37">
        <v>0</v>
      </c>
      <c r="Y373" s="37"/>
      <c r="Z373" s="37">
        <v>0</v>
      </c>
      <c r="AA373" s="37"/>
      <c r="AB373" s="25">
        <v>0</v>
      </c>
      <c r="AC373" s="8"/>
      <c r="AE373" s="9">
        <v>2478818</v>
      </c>
      <c r="AG373" s="9">
        <v>0</v>
      </c>
      <c r="AI373" s="9">
        <v>0</v>
      </c>
      <c r="AK373" s="9">
        <v>2929423</v>
      </c>
      <c r="AM373" s="9">
        <v>0</v>
      </c>
      <c r="AO373" s="9">
        <v>0</v>
      </c>
      <c r="AQ373" s="9">
        <v>0</v>
      </c>
      <c r="AT373" s="38">
        <v>4.7066999999999997</v>
      </c>
      <c r="BH373" s="2" t="str">
        <f t="shared" si="5"/>
        <v>No</v>
      </c>
    </row>
    <row r="374" spans="1:60">
      <c r="A374" s="14" t="s">
        <v>55</v>
      </c>
      <c r="B374" s="14" t="s">
        <v>545</v>
      </c>
      <c r="C374" s="19" t="s">
        <v>53</v>
      </c>
      <c r="D374" s="232">
        <v>5154</v>
      </c>
      <c r="E374" s="233">
        <v>50154</v>
      </c>
      <c r="F374" s="19" t="s">
        <v>147</v>
      </c>
      <c r="G374" s="160" t="s">
        <v>144</v>
      </c>
      <c r="H374" s="36">
        <v>2650890</v>
      </c>
      <c r="I374" s="25">
        <v>218</v>
      </c>
      <c r="J374" s="19" t="s">
        <v>15</v>
      </c>
      <c r="K374" s="15" t="s">
        <v>16</v>
      </c>
      <c r="L374" s="15">
        <v>79</v>
      </c>
      <c r="M374" s="16"/>
      <c r="N374" s="37">
        <v>0</v>
      </c>
      <c r="O374" s="37"/>
      <c r="P374" s="37">
        <v>296086</v>
      </c>
      <c r="Q374" s="37"/>
      <c r="R374" s="37">
        <v>0</v>
      </c>
      <c r="S374" s="37"/>
      <c r="T374" s="37">
        <v>0</v>
      </c>
      <c r="U374" s="37"/>
      <c r="V374" s="37">
        <v>12353</v>
      </c>
      <c r="W374" s="37"/>
      <c r="X374" s="37">
        <v>0</v>
      </c>
      <c r="Y374" s="37"/>
      <c r="Z374" s="37">
        <v>0</v>
      </c>
      <c r="AA374" s="37"/>
      <c r="AB374" s="25">
        <v>0</v>
      </c>
      <c r="AC374" s="8"/>
      <c r="AE374" s="9">
        <v>1343547</v>
      </c>
      <c r="AG374" s="9">
        <v>808280</v>
      </c>
      <c r="AI374" s="9">
        <v>0</v>
      </c>
      <c r="AK374" s="9">
        <v>0</v>
      </c>
      <c r="AM374" s="9">
        <v>0</v>
      </c>
      <c r="AO374" s="9">
        <v>0</v>
      </c>
      <c r="AQ374" s="9">
        <v>0</v>
      </c>
      <c r="AV374" s="38">
        <v>2.7299000000000002</v>
      </c>
      <c r="BH374" s="2" t="str">
        <f t="shared" si="5"/>
        <v>No</v>
      </c>
    </row>
    <row r="375" spans="1:60">
      <c r="A375" s="14" t="s">
        <v>55</v>
      </c>
      <c r="B375" s="14" t="s">
        <v>545</v>
      </c>
      <c r="C375" s="19" t="s">
        <v>53</v>
      </c>
      <c r="D375" s="232">
        <v>5154</v>
      </c>
      <c r="E375" s="233">
        <v>50154</v>
      </c>
      <c r="F375" s="19" t="s">
        <v>147</v>
      </c>
      <c r="G375" s="160" t="s">
        <v>144</v>
      </c>
      <c r="H375" s="36">
        <v>2650890</v>
      </c>
      <c r="I375" s="25">
        <v>218</v>
      </c>
      <c r="J375" s="19" t="s">
        <v>17</v>
      </c>
      <c r="K375" s="15" t="s">
        <v>16</v>
      </c>
      <c r="L375" s="15">
        <v>75</v>
      </c>
      <c r="M375" s="16"/>
      <c r="N375" s="37">
        <v>0</v>
      </c>
      <c r="O375" s="37"/>
      <c r="P375" s="37">
        <v>137766</v>
      </c>
      <c r="Q375" s="37"/>
      <c r="R375" s="37">
        <v>0</v>
      </c>
      <c r="S375" s="37"/>
      <c r="T375" s="37">
        <v>0</v>
      </c>
      <c r="U375" s="37"/>
      <c r="V375" s="37">
        <v>404514</v>
      </c>
      <c r="W375" s="37"/>
      <c r="X375" s="37">
        <v>0</v>
      </c>
      <c r="Y375" s="37"/>
      <c r="Z375" s="37">
        <v>0</v>
      </c>
      <c r="AA375" s="37"/>
      <c r="AB375" s="25">
        <v>0</v>
      </c>
      <c r="AC375" s="8"/>
      <c r="AE375" s="9">
        <v>3001116</v>
      </c>
      <c r="AG375" s="9">
        <v>699814</v>
      </c>
      <c r="AI375" s="9">
        <v>0</v>
      </c>
      <c r="AK375" s="9">
        <v>0</v>
      </c>
      <c r="AM375" s="9">
        <v>0</v>
      </c>
      <c r="AO375" s="9">
        <v>0</v>
      </c>
      <c r="AQ375" s="9">
        <v>0</v>
      </c>
      <c r="AV375" s="38">
        <v>5.0796999999999999</v>
      </c>
      <c r="BH375" s="2" t="str">
        <f t="shared" si="5"/>
        <v>No</v>
      </c>
    </row>
    <row r="376" spans="1:60">
      <c r="A376" s="14" t="s">
        <v>55</v>
      </c>
      <c r="B376" s="14" t="s">
        <v>545</v>
      </c>
      <c r="C376" s="19" t="s">
        <v>53</v>
      </c>
      <c r="D376" s="232">
        <v>5154</v>
      </c>
      <c r="E376" s="233">
        <v>50154</v>
      </c>
      <c r="F376" s="19" t="s">
        <v>147</v>
      </c>
      <c r="G376" s="160" t="s">
        <v>144</v>
      </c>
      <c r="H376" s="36">
        <v>2650890</v>
      </c>
      <c r="I376" s="25">
        <v>218</v>
      </c>
      <c r="J376" s="19" t="s">
        <v>18</v>
      </c>
      <c r="K376" s="15" t="s">
        <v>16</v>
      </c>
      <c r="L376" s="15">
        <v>64</v>
      </c>
      <c r="M376" s="16"/>
      <c r="N376" s="37">
        <v>0</v>
      </c>
      <c r="O376" s="37"/>
      <c r="P376" s="37">
        <v>55354</v>
      </c>
      <c r="Q376" s="37"/>
      <c r="R376" s="37">
        <v>0</v>
      </c>
      <c r="S376" s="37"/>
      <c r="T376" s="37">
        <v>0</v>
      </c>
      <c r="U376" s="37"/>
      <c r="V376" s="37">
        <v>0</v>
      </c>
      <c r="W376" s="37"/>
      <c r="X376" s="37">
        <v>0</v>
      </c>
      <c r="Y376" s="37"/>
      <c r="Z376" s="37">
        <v>0</v>
      </c>
      <c r="AA376" s="37"/>
      <c r="AB376" s="25">
        <v>0</v>
      </c>
      <c r="AC376" s="8"/>
      <c r="AE376" s="9">
        <v>0</v>
      </c>
      <c r="AG376" s="9">
        <v>956819</v>
      </c>
      <c r="AI376" s="9">
        <v>0</v>
      </c>
      <c r="AK376" s="9">
        <v>0</v>
      </c>
      <c r="AM376" s="9">
        <v>0</v>
      </c>
      <c r="AO376" s="9">
        <v>0</v>
      </c>
      <c r="AQ376" s="9">
        <v>0</v>
      </c>
      <c r="AV376" s="38">
        <v>17.285499999999999</v>
      </c>
      <c r="BH376" s="2" t="str">
        <f t="shared" si="5"/>
        <v>No</v>
      </c>
    </row>
    <row r="377" spans="1:60">
      <c r="A377" s="14" t="s">
        <v>1089</v>
      </c>
      <c r="B377" s="14" t="s">
        <v>546</v>
      </c>
      <c r="C377" s="19" t="s">
        <v>71</v>
      </c>
      <c r="D377" s="232">
        <v>5010</v>
      </c>
      <c r="E377" s="233">
        <v>50010</v>
      </c>
      <c r="F377" s="19" t="s">
        <v>153</v>
      </c>
      <c r="G377" s="160" t="s">
        <v>144</v>
      </c>
      <c r="H377" s="36">
        <v>569499</v>
      </c>
      <c r="I377" s="25">
        <v>214</v>
      </c>
      <c r="J377" s="19" t="s">
        <v>15</v>
      </c>
      <c r="K377" s="15" t="s">
        <v>14</v>
      </c>
      <c r="L377" s="15">
        <v>74</v>
      </c>
      <c r="M377" s="16"/>
      <c r="N377" s="37">
        <v>117143</v>
      </c>
      <c r="O377" s="37"/>
      <c r="P377" s="37">
        <v>0</v>
      </c>
      <c r="Q377" s="37"/>
      <c r="R377" s="37">
        <v>0</v>
      </c>
      <c r="S377" s="37"/>
      <c r="T377" s="37">
        <v>100272</v>
      </c>
      <c r="U377" s="37"/>
      <c r="V377" s="37">
        <v>0</v>
      </c>
      <c r="W377" s="37"/>
      <c r="X377" s="37">
        <v>0</v>
      </c>
      <c r="Y377" s="37"/>
      <c r="Z377" s="37">
        <v>0</v>
      </c>
      <c r="AA377" s="37"/>
      <c r="AB377" s="25">
        <v>0</v>
      </c>
      <c r="AC377" s="8"/>
      <c r="AE377" s="9">
        <v>1096509</v>
      </c>
      <c r="AG377" s="9">
        <v>0</v>
      </c>
      <c r="AI377" s="9">
        <v>0</v>
      </c>
      <c r="AK377" s="9">
        <v>594011</v>
      </c>
      <c r="AM377" s="9">
        <v>0</v>
      </c>
      <c r="AO377" s="9">
        <v>0</v>
      </c>
      <c r="AQ377" s="9">
        <v>0</v>
      </c>
      <c r="AT377" s="38">
        <v>9.3604000000000003</v>
      </c>
      <c r="BH377" s="2" t="str">
        <f t="shared" si="5"/>
        <v>No</v>
      </c>
    </row>
    <row r="378" spans="1:60">
      <c r="A378" s="14" t="s">
        <v>1089</v>
      </c>
      <c r="B378" s="14" t="s">
        <v>546</v>
      </c>
      <c r="C378" s="19" t="s">
        <v>71</v>
      </c>
      <c r="D378" s="232">
        <v>5010</v>
      </c>
      <c r="E378" s="233">
        <v>50010</v>
      </c>
      <c r="F378" s="19" t="s">
        <v>153</v>
      </c>
      <c r="G378" s="160" t="s">
        <v>144</v>
      </c>
      <c r="H378" s="36">
        <v>569499</v>
      </c>
      <c r="I378" s="25">
        <v>214</v>
      </c>
      <c r="J378" s="19" t="s">
        <v>15</v>
      </c>
      <c r="K378" s="15" t="s">
        <v>16</v>
      </c>
      <c r="L378" s="15">
        <v>19</v>
      </c>
      <c r="M378" s="16"/>
      <c r="N378" s="37">
        <v>861</v>
      </c>
      <c r="O378" s="37"/>
      <c r="P378" s="37">
        <v>57139</v>
      </c>
      <c r="Q378" s="37"/>
      <c r="R378" s="37">
        <v>0</v>
      </c>
      <c r="S378" s="37"/>
      <c r="T378" s="37">
        <v>0</v>
      </c>
      <c r="U378" s="37"/>
      <c r="V378" s="37">
        <v>0</v>
      </c>
      <c r="W378" s="37"/>
      <c r="X378" s="37">
        <v>0</v>
      </c>
      <c r="Y378" s="37"/>
      <c r="Z378" s="37">
        <v>0</v>
      </c>
      <c r="AA378" s="37"/>
      <c r="AB378" s="25">
        <v>0</v>
      </c>
      <c r="AC378" s="8"/>
      <c r="AE378" s="9">
        <v>0</v>
      </c>
      <c r="AG378" s="9">
        <v>0</v>
      </c>
      <c r="AI378" s="9">
        <v>0</v>
      </c>
      <c r="AK378" s="9">
        <v>0</v>
      </c>
      <c r="AM378" s="9">
        <v>0</v>
      </c>
      <c r="AO378" s="9">
        <v>0</v>
      </c>
      <c r="AQ378" s="9">
        <v>0</v>
      </c>
      <c r="AT378" s="38">
        <v>0</v>
      </c>
      <c r="AV378" s="38">
        <v>0</v>
      </c>
      <c r="BH378" s="2" t="str">
        <f t="shared" si="5"/>
        <v>No</v>
      </c>
    </row>
    <row r="379" spans="1:60">
      <c r="A379" s="14" t="s">
        <v>1089</v>
      </c>
      <c r="B379" s="14" t="s">
        <v>546</v>
      </c>
      <c r="C379" s="19" t="s">
        <v>71</v>
      </c>
      <c r="D379" s="232">
        <v>5010</v>
      </c>
      <c r="E379" s="233">
        <v>50010</v>
      </c>
      <c r="F379" s="19" t="s">
        <v>153</v>
      </c>
      <c r="G379" s="160" t="s">
        <v>144</v>
      </c>
      <c r="H379" s="36">
        <v>569499</v>
      </c>
      <c r="I379" s="25">
        <v>214</v>
      </c>
      <c r="J379" s="19" t="s">
        <v>17</v>
      </c>
      <c r="K379" s="15" t="s">
        <v>14</v>
      </c>
      <c r="L379" s="15">
        <v>121</v>
      </c>
      <c r="M379" s="16"/>
      <c r="N379" s="37">
        <v>385595</v>
      </c>
      <c r="O379" s="37"/>
      <c r="P379" s="37">
        <v>0</v>
      </c>
      <c r="Q379" s="37"/>
      <c r="R379" s="37">
        <v>0</v>
      </c>
      <c r="S379" s="37"/>
      <c r="T379" s="37">
        <v>868589</v>
      </c>
      <c r="U379" s="37"/>
      <c r="V379" s="37">
        <v>0</v>
      </c>
      <c r="W379" s="37"/>
      <c r="X379" s="37">
        <v>0</v>
      </c>
      <c r="Y379" s="37"/>
      <c r="Z379" s="37">
        <v>0</v>
      </c>
      <c r="AA379" s="37"/>
      <c r="AB379" s="25">
        <v>0</v>
      </c>
      <c r="AC379" s="8"/>
      <c r="AE379" s="9">
        <v>1577874</v>
      </c>
      <c r="AG379" s="9">
        <v>0</v>
      </c>
      <c r="AI379" s="9">
        <v>0</v>
      </c>
      <c r="AK379" s="9">
        <v>3193907</v>
      </c>
      <c r="AM379" s="9">
        <v>0</v>
      </c>
      <c r="AO379" s="9">
        <v>0</v>
      </c>
      <c r="AQ379" s="9">
        <v>0</v>
      </c>
      <c r="AT379" s="38">
        <v>4.0919999999999996</v>
      </c>
      <c r="BH379" s="2" t="str">
        <f t="shared" si="5"/>
        <v>No</v>
      </c>
    </row>
    <row r="380" spans="1:60">
      <c r="A380" s="14" t="s">
        <v>495</v>
      </c>
      <c r="B380" s="14" t="s">
        <v>496</v>
      </c>
      <c r="C380" s="19" t="s">
        <v>44</v>
      </c>
      <c r="D380" s="232">
        <v>5050</v>
      </c>
      <c r="E380" s="233">
        <v>50050</v>
      </c>
      <c r="F380" s="19" t="s">
        <v>153</v>
      </c>
      <c r="G380" s="160" t="s">
        <v>144</v>
      </c>
      <c r="H380" s="36">
        <v>1487483</v>
      </c>
      <c r="I380" s="25">
        <v>211</v>
      </c>
      <c r="J380" s="19" t="s">
        <v>15</v>
      </c>
      <c r="K380" s="15" t="s">
        <v>16</v>
      </c>
      <c r="L380" s="15">
        <v>74</v>
      </c>
      <c r="M380" s="16"/>
      <c r="N380" s="37">
        <v>156025</v>
      </c>
      <c r="O380" s="37"/>
      <c r="P380" s="37">
        <v>283194</v>
      </c>
      <c r="Q380" s="37"/>
      <c r="R380" s="37">
        <v>0</v>
      </c>
      <c r="S380" s="37"/>
      <c r="T380" s="37">
        <v>0</v>
      </c>
      <c r="U380" s="37"/>
      <c r="V380" s="37">
        <v>0</v>
      </c>
      <c r="W380" s="37"/>
      <c r="X380" s="37">
        <v>0</v>
      </c>
      <c r="Y380" s="37"/>
      <c r="Z380" s="37">
        <v>0</v>
      </c>
      <c r="AA380" s="37"/>
      <c r="AB380" s="25">
        <v>0</v>
      </c>
      <c r="AC380" s="8"/>
      <c r="AE380" s="9">
        <v>2099291</v>
      </c>
      <c r="AG380" s="9">
        <v>1295515</v>
      </c>
      <c r="AI380" s="9">
        <v>0</v>
      </c>
      <c r="AK380" s="9">
        <v>0</v>
      </c>
      <c r="AM380" s="9">
        <v>0</v>
      </c>
      <c r="AO380" s="9">
        <v>0</v>
      </c>
      <c r="AQ380" s="9">
        <v>0</v>
      </c>
      <c r="AT380" s="38">
        <v>13.454800000000001</v>
      </c>
      <c r="AV380" s="38">
        <v>4.5747</v>
      </c>
      <c r="BH380" s="2" t="str">
        <f t="shared" si="5"/>
        <v>No</v>
      </c>
    </row>
    <row r="381" spans="1:60">
      <c r="A381" s="14" t="s">
        <v>495</v>
      </c>
      <c r="B381" s="14" t="s">
        <v>496</v>
      </c>
      <c r="C381" s="19" t="s">
        <v>44</v>
      </c>
      <c r="D381" s="232">
        <v>5050</v>
      </c>
      <c r="E381" s="233">
        <v>50050</v>
      </c>
      <c r="F381" s="19" t="s">
        <v>153</v>
      </c>
      <c r="G381" s="160" t="s">
        <v>144</v>
      </c>
      <c r="H381" s="36">
        <v>1487483</v>
      </c>
      <c r="I381" s="25">
        <v>211</v>
      </c>
      <c r="J381" s="19" t="s">
        <v>17</v>
      </c>
      <c r="K381" s="15" t="s">
        <v>14</v>
      </c>
      <c r="L381" s="15">
        <v>137</v>
      </c>
      <c r="M381" s="16"/>
      <c r="N381" s="37">
        <v>1832599</v>
      </c>
      <c r="O381" s="37"/>
      <c r="P381" s="37">
        <v>0</v>
      </c>
      <c r="Q381" s="37"/>
      <c r="R381" s="37">
        <v>0</v>
      </c>
      <c r="S381" s="37"/>
      <c r="T381" s="37">
        <v>0</v>
      </c>
      <c r="U381" s="37"/>
      <c r="V381" s="37">
        <v>0</v>
      </c>
      <c r="W381" s="37"/>
      <c r="X381" s="37">
        <v>0</v>
      </c>
      <c r="Y381" s="37"/>
      <c r="Z381" s="37">
        <v>0</v>
      </c>
      <c r="AA381" s="37"/>
      <c r="AB381" s="25">
        <v>975491</v>
      </c>
      <c r="AC381" s="8"/>
      <c r="AE381" s="9">
        <v>7683942</v>
      </c>
      <c r="AG381" s="9">
        <v>0</v>
      </c>
      <c r="AI381" s="9">
        <v>0</v>
      </c>
      <c r="AK381" s="9">
        <v>0</v>
      </c>
      <c r="AM381" s="9">
        <v>0</v>
      </c>
      <c r="AO381" s="9">
        <v>0</v>
      </c>
      <c r="AQ381" s="9">
        <v>359000</v>
      </c>
      <c r="AT381" s="38">
        <v>4.1928999999999998</v>
      </c>
      <c r="BF381" s="38">
        <v>0.36799999999999999</v>
      </c>
      <c r="BH381" s="2" t="str">
        <f t="shared" si="5"/>
        <v>No</v>
      </c>
    </row>
    <row r="382" spans="1:60">
      <c r="A382" s="14" t="s">
        <v>700</v>
      </c>
      <c r="B382" s="14" t="s">
        <v>701</v>
      </c>
      <c r="C382" s="19" t="s">
        <v>71</v>
      </c>
      <c r="D382" s="232">
        <v>5022</v>
      </c>
      <c r="E382" s="233">
        <v>50022</v>
      </c>
      <c r="F382" s="19" t="s">
        <v>153</v>
      </c>
      <c r="G382" s="160" t="s">
        <v>144</v>
      </c>
      <c r="H382" s="36">
        <v>507643</v>
      </c>
      <c r="I382" s="25">
        <v>207</v>
      </c>
      <c r="J382" s="19" t="s">
        <v>17</v>
      </c>
      <c r="K382" s="15" t="s">
        <v>14</v>
      </c>
      <c r="L382" s="15">
        <v>96</v>
      </c>
      <c r="M382" s="16"/>
      <c r="N382" s="37">
        <v>0</v>
      </c>
      <c r="O382" s="37"/>
      <c r="P382" s="37">
        <v>133</v>
      </c>
      <c r="Q382" s="37"/>
      <c r="R382" s="37">
        <v>0</v>
      </c>
      <c r="S382" s="37"/>
      <c r="T382" s="37">
        <v>0</v>
      </c>
      <c r="U382" s="37"/>
      <c r="V382" s="37">
        <v>802366</v>
      </c>
      <c r="W382" s="37"/>
      <c r="X382" s="37">
        <v>0</v>
      </c>
      <c r="Y382" s="37"/>
      <c r="Z382" s="37">
        <v>0</v>
      </c>
      <c r="AA382" s="37"/>
      <c r="AB382" s="25">
        <v>0</v>
      </c>
      <c r="AC382" s="8"/>
      <c r="AE382" s="9">
        <v>3214428</v>
      </c>
      <c r="AG382" s="9">
        <v>575</v>
      </c>
      <c r="AI382" s="9">
        <v>0</v>
      </c>
      <c r="AK382" s="9">
        <v>0</v>
      </c>
      <c r="AM382" s="9">
        <v>0</v>
      </c>
      <c r="AO382" s="9">
        <v>0</v>
      </c>
      <c r="AQ382" s="9">
        <v>0</v>
      </c>
      <c r="AV382" s="38">
        <v>4.3232999999999997</v>
      </c>
      <c r="BH382" s="2" t="str">
        <f t="shared" si="5"/>
        <v>No</v>
      </c>
    </row>
    <row r="383" spans="1:60">
      <c r="A383" s="14" t="s">
        <v>700</v>
      </c>
      <c r="B383" s="14" t="s">
        <v>701</v>
      </c>
      <c r="C383" s="19" t="s">
        <v>71</v>
      </c>
      <c r="D383" s="232">
        <v>5022</v>
      </c>
      <c r="E383" s="233">
        <v>50022</v>
      </c>
      <c r="F383" s="19" t="s">
        <v>153</v>
      </c>
      <c r="G383" s="160" t="s">
        <v>144</v>
      </c>
      <c r="H383" s="36">
        <v>507643</v>
      </c>
      <c r="I383" s="25">
        <v>207</v>
      </c>
      <c r="J383" s="19" t="s">
        <v>15</v>
      </c>
      <c r="K383" s="15" t="s">
        <v>14</v>
      </c>
      <c r="L383" s="15">
        <v>57</v>
      </c>
      <c r="M383" s="16"/>
      <c r="N383" s="37">
        <v>0</v>
      </c>
      <c r="O383" s="37"/>
      <c r="P383" s="37">
        <v>0</v>
      </c>
      <c r="Q383" s="37"/>
      <c r="R383" s="37">
        <v>0</v>
      </c>
      <c r="S383" s="37"/>
      <c r="T383" s="37">
        <v>0</v>
      </c>
      <c r="U383" s="37"/>
      <c r="V383" s="37">
        <v>185128</v>
      </c>
      <c r="W383" s="37"/>
      <c r="X383" s="37">
        <v>0</v>
      </c>
      <c r="Y383" s="37"/>
      <c r="Z383" s="37">
        <v>0</v>
      </c>
      <c r="AA383" s="37"/>
      <c r="AB383" s="25">
        <v>0</v>
      </c>
      <c r="AC383" s="8"/>
      <c r="AE383" s="9">
        <v>1740231</v>
      </c>
      <c r="AG383" s="9">
        <v>0</v>
      </c>
      <c r="AI383" s="9">
        <v>0</v>
      </c>
      <c r="AK383" s="9">
        <v>0</v>
      </c>
      <c r="AM383" s="9">
        <v>0</v>
      </c>
      <c r="AO383" s="9">
        <v>0</v>
      </c>
      <c r="AQ383" s="9">
        <v>0</v>
      </c>
      <c r="BH383" s="2" t="str">
        <f t="shared" si="5"/>
        <v>No</v>
      </c>
    </row>
    <row r="384" spans="1:60">
      <c r="A384" s="14" t="s">
        <v>700</v>
      </c>
      <c r="B384" s="14" t="s">
        <v>701</v>
      </c>
      <c r="C384" s="19" t="s">
        <v>71</v>
      </c>
      <c r="D384" s="232">
        <v>5022</v>
      </c>
      <c r="E384" s="233">
        <v>50022</v>
      </c>
      <c r="F384" s="19" t="s">
        <v>153</v>
      </c>
      <c r="G384" s="160" t="s">
        <v>144</v>
      </c>
      <c r="H384" s="36">
        <v>507643</v>
      </c>
      <c r="I384" s="25">
        <v>207</v>
      </c>
      <c r="J384" s="19" t="s">
        <v>15</v>
      </c>
      <c r="K384" s="15" t="s">
        <v>16</v>
      </c>
      <c r="L384" s="15">
        <v>54</v>
      </c>
      <c r="M384" s="16"/>
      <c r="N384" s="37">
        <v>0</v>
      </c>
      <c r="O384" s="37"/>
      <c r="P384" s="37">
        <v>24050</v>
      </c>
      <c r="Q384" s="37"/>
      <c r="R384" s="37">
        <v>0</v>
      </c>
      <c r="S384" s="37"/>
      <c r="T384" s="37">
        <v>0</v>
      </c>
      <c r="U384" s="37"/>
      <c r="V384" s="37">
        <v>0</v>
      </c>
      <c r="W384" s="37"/>
      <c r="X384" s="37">
        <v>0</v>
      </c>
      <c r="Y384" s="37"/>
      <c r="Z384" s="37">
        <v>0</v>
      </c>
      <c r="AA384" s="37"/>
      <c r="AB384" s="25">
        <v>0</v>
      </c>
      <c r="AC384" s="8"/>
      <c r="AE384" s="9">
        <v>0</v>
      </c>
      <c r="AG384" s="9">
        <v>0</v>
      </c>
      <c r="AI384" s="9">
        <v>0</v>
      </c>
      <c r="AK384" s="9">
        <v>0</v>
      </c>
      <c r="AM384" s="9">
        <v>0</v>
      </c>
      <c r="AO384" s="9">
        <v>0</v>
      </c>
      <c r="AQ384" s="9">
        <v>0</v>
      </c>
      <c r="AV384" s="38">
        <v>0</v>
      </c>
      <c r="BH384" s="2" t="str">
        <f t="shared" si="5"/>
        <v>No</v>
      </c>
    </row>
    <row r="385" spans="1:60">
      <c r="A385" s="14" t="s">
        <v>285</v>
      </c>
      <c r="B385" s="14" t="s">
        <v>286</v>
      </c>
      <c r="C385" s="19" t="s">
        <v>52</v>
      </c>
      <c r="D385" s="232">
        <v>5148</v>
      </c>
      <c r="E385" s="233">
        <v>50148</v>
      </c>
      <c r="F385" s="19" t="s">
        <v>153</v>
      </c>
      <c r="G385" s="160" t="s">
        <v>144</v>
      </c>
      <c r="H385" s="36">
        <v>87106</v>
      </c>
      <c r="I385" s="25">
        <v>203</v>
      </c>
      <c r="J385" s="19" t="s">
        <v>17</v>
      </c>
      <c r="K385" s="15" t="s">
        <v>14</v>
      </c>
      <c r="L385" s="15">
        <v>9</v>
      </c>
      <c r="M385" s="16"/>
      <c r="N385" s="37">
        <v>357</v>
      </c>
      <c r="O385" s="37"/>
      <c r="P385" s="37">
        <v>0</v>
      </c>
      <c r="Q385" s="37"/>
      <c r="R385" s="37">
        <v>0</v>
      </c>
      <c r="S385" s="37"/>
      <c r="T385" s="37">
        <v>81311</v>
      </c>
      <c r="U385" s="37"/>
      <c r="V385" s="37">
        <v>0</v>
      </c>
      <c r="W385" s="37"/>
      <c r="X385" s="37">
        <v>0</v>
      </c>
      <c r="Y385" s="37"/>
      <c r="Z385" s="37">
        <v>0</v>
      </c>
      <c r="AA385" s="37"/>
      <c r="AB385" s="25">
        <v>0</v>
      </c>
      <c r="AC385" s="8"/>
      <c r="AE385" s="9">
        <v>1785</v>
      </c>
      <c r="AG385" s="9">
        <v>0</v>
      </c>
      <c r="AI385" s="9">
        <v>0</v>
      </c>
      <c r="AK385" s="9">
        <v>388809</v>
      </c>
      <c r="AM385" s="9">
        <v>0</v>
      </c>
      <c r="AO385" s="9">
        <v>0</v>
      </c>
      <c r="AQ385" s="9">
        <v>0</v>
      </c>
      <c r="AT385" s="38">
        <v>5</v>
      </c>
      <c r="BH385" s="2" t="str">
        <f t="shared" si="5"/>
        <v>No</v>
      </c>
    </row>
    <row r="386" spans="1:60">
      <c r="A386" s="14" t="s">
        <v>285</v>
      </c>
      <c r="B386" s="14" t="s">
        <v>286</v>
      </c>
      <c r="C386" s="19" t="s">
        <v>52</v>
      </c>
      <c r="D386" s="232">
        <v>5148</v>
      </c>
      <c r="E386" s="233">
        <v>50148</v>
      </c>
      <c r="F386" s="19" t="s">
        <v>153</v>
      </c>
      <c r="G386" s="160" t="s">
        <v>144</v>
      </c>
      <c r="H386" s="36">
        <v>87106</v>
      </c>
      <c r="I386" s="25">
        <v>203</v>
      </c>
      <c r="J386" s="19" t="s">
        <v>15</v>
      </c>
      <c r="K386" s="15" t="s">
        <v>14</v>
      </c>
      <c r="L386" s="15">
        <v>44</v>
      </c>
      <c r="M386" s="16"/>
      <c r="N386" s="37">
        <v>0</v>
      </c>
      <c r="O386" s="37"/>
      <c r="P386" s="37">
        <v>0</v>
      </c>
      <c r="Q386" s="37"/>
      <c r="R386" s="37">
        <v>0</v>
      </c>
      <c r="S386" s="37"/>
      <c r="T386" s="37">
        <v>260261</v>
      </c>
      <c r="U386" s="37"/>
      <c r="V386" s="37">
        <v>0</v>
      </c>
      <c r="W386" s="37"/>
      <c r="X386" s="37">
        <v>0</v>
      </c>
      <c r="Y386" s="37"/>
      <c r="Z386" s="37">
        <v>0</v>
      </c>
      <c r="AA386" s="37"/>
      <c r="AB386" s="25">
        <v>0</v>
      </c>
      <c r="AC386" s="8"/>
      <c r="AE386" s="9">
        <v>0</v>
      </c>
      <c r="AG386" s="9">
        <v>0</v>
      </c>
      <c r="AI386" s="9">
        <v>0</v>
      </c>
      <c r="AK386" s="9">
        <v>1422009</v>
      </c>
      <c r="AM386" s="9">
        <v>0</v>
      </c>
      <c r="AO386" s="9">
        <v>0</v>
      </c>
      <c r="AQ386" s="9">
        <v>0</v>
      </c>
      <c r="BH386" s="2" t="str">
        <f t="shared" ref="BH386:BH449" si="6">IF(BG386&amp;BE386&amp;BC386&amp;BA386&amp;AY386&amp;AW386&amp;AU386&amp;AR386&amp;AP386&amp;AN386&amp;AL386&amp;AJ386&amp;AH386&amp;AF386&amp;AC386&amp;AA386&amp;Y386&amp;W386&amp;U386&amp;S386&amp;Q386&amp;O386&lt;&gt;"","Yes","No")</f>
        <v>No</v>
      </c>
    </row>
    <row r="387" spans="1:60">
      <c r="A387" s="14" t="s">
        <v>285</v>
      </c>
      <c r="B387" s="14" t="s">
        <v>286</v>
      </c>
      <c r="C387" s="19" t="s">
        <v>52</v>
      </c>
      <c r="D387" s="232">
        <v>5148</v>
      </c>
      <c r="E387" s="233">
        <v>50148</v>
      </c>
      <c r="F387" s="19" t="s">
        <v>153</v>
      </c>
      <c r="G387" s="160" t="s">
        <v>144</v>
      </c>
      <c r="H387" s="36">
        <v>87106</v>
      </c>
      <c r="I387" s="25">
        <v>203</v>
      </c>
      <c r="J387" s="19" t="s">
        <v>25</v>
      </c>
      <c r="K387" s="15" t="s">
        <v>14</v>
      </c>
      <c r="L387" s="15">
        <v>3</v>
      </c>
      <c r="M387" s="16"/>
      <c r="N387" s="37">
        <v>0</v>
      </c>
      <c r="O387" s="37"/>
      <c r="P387" s="37">
        <v>0</v>
      </c>
      <c r="Q387" s="37"/>
      <c r="R387" s="37">
        <v>0</v>
      </c>
      <c r="S387" s="37"/>
      <c r="T387" s="37">
        <v>19970</v>
      </c>
      <c r="U387" s="37"/>
      <c r="V387" s="37">
        <v>0</v>
      </c>
      <c r="W387" s="37"/>
      <c r="X387" s="37">
        <v>0</v>
      </c>
      <c r="Y387" s="37"/>
      <c r="Z387" s="37">
        <v>0</v>
      </c>
      <c r="AA387" s="37"/>
      <c r="AB387" s="25">
        <v>0</v>
      </c>
      <c r="AC387" s="8"/>
      <c r="AE387" s="9">
        <v>0</v>
      </c>
      <c r="AG387" s="9">
        <v>0</v>
      </c>
      <c r="AI387" s="9">
        <v>0</v>
      </c>
      <c r="AK387" s="9">
        <v>28992</v>
      </c>
      <c r="AM387" s="9">
        <v>0</v>
      </c>
      <c r="AO387" s="9">
        <v>0</v>
      </c>
      <c r="AQ387" s="9">
        <v>0</v>
      </c>
      <c r="BH387" s="2" t="str">
        <f t="shared" si="6"/>
        <v>No</v>
      </c>
    </row>
    <row r="388" spans="1:60">
      <c r="A388" s="14" t="s">
        <v>285</v>
      </c>
      <c r="B388" s="14" t="s">
        <v>286</v>
      </c>
      <c r="C388" s="19" t="s">
        <v>52</v>
      </c>
      <c r="D388" s="232">
        <v>5148</v>
      </c>
      <c r="E388" s="233">
        <v>50148</v>
      </c>
      <c r="F388" s="19" t="s">
        <v>153</v>
      </c>
      <c r="G388" s="160" t="s">
        <v>144</v>
      </c>
      <c r="H388" s="36">
        <v>87106</v>
      </c>
      <c r="I388" s="25">
        <v>203</v>
      </c>
      <c r="J388" s="19" t="s">
        <v>15</v>
      </c>
      <c r="K388" s="15" t="s">
        <v>16</v>
      </c>
      <c r="L388" s="15">
        <v>147</v>
      </c>
      <c r="M388" s="16"/>
      <c r="N388" s="37">
        <v>1860</v>
      </c>
      <c r="O388" s="37"/>
      <c r="P388" s="37">
        <v>91172</v>
      </c>
      <c r="Q388" s="37"/>
      <c r="R388" s="37">
        <v>0</v>
      </c>
      <c r="S388" s="37"/>
      <c r="T388" s="37">
        <v>23991</v>
      </c>
      <c r="U388" s="37"/>
      <c r="V388" s="37">
        <v>0</v>
      </c>
      <c r="W388" s="37"/>
      <c r="X388" s="37">
        <v>0</v>
      </c>
      <c r="Y388" s="37"/>
      <c r="Z388" s="37">
        <v>0</v>
      </c>
      <c r="AA388" s="37"/>
      <c r="AB388" s="25">
        <v>0</v>
      </c>
      <c r="AC388" s="8"/>
      <c r="AE388" s="9">
        <v>0</v>
      </c>
      <c r="AG388" s="9">
        <v>0</v>
      </c>
      <c r="AI388" s="9">
        <v>0</v>
      </c>
      <c r="AK388" s="9">
        <v>154182</v>
      </c>
      <c r="AM388" s="9">
        <v>0</v>
      </c>
      <c r="AO388" s="9">
        <v>0</v>
      </c>
      <c r="AQ388" s="9">
        <v>0</v>
      </c>
      <c r="AT388" s="38">
        <v>0</v>
      </c>
      <c r="AV388" s="38">
        <v>0</v>
      </c>
      <c r="BH388" s="2" t="str">
        <f t="shared" si="6"/>
        <v>No</v>
      </c>
    </row>
    <row r="389" spans="1:60">
      <c r="A389" s="14" t="s">
        <v>525</v>
      </c>
      <c r="B389" s="14" t="s">
        <v>380</v>
      </c>
      <c r="C389" s="19" t="s">
        <v>23</v>
      </c>
      <c r="D389" s="232">
        <v>9023</v>
      </c>
      <c r="E389" s="233">
        <v>90023</v>
      </c>
      <c r="F389" s="19" t="s">
        <v>185</v>
      </c>
      <c r="G389" s="160" t="s">
        <v>144</v>
      </c>
      <c r="H389" s="36">
        <v>12150996</v>
      </c>
      <c r="I389" s="25">
        <v>197</v>
      </c>
      <c r="J389" s="19" t="s">
        <v>17</v>
      </c>
      <c r="K389" s="15" t="s">
        <v>14</v>
      </c>
      <c r="L389" s="15">
        <v>187</v>
      </c>
      <c r="M389" s="16"/>
      <c r="N389" s="37">
        <v>421699</v>
      </c>
      <c r="O389" s="37"/>
      <c r="P389" s="37">
        <v>933467</v>
      </c>
      <c r="Q389" s="37"/>
      <c r="R389" s="37">
        <v>0</v>
      </c>
      <c r="S389" s="37"/>
      <c r="T389" s="37">
        <v>1031008</v>
      </c>
      <c r="U389" s="37"/>
      <c r="V389" s="37">
        <v>0</v>
      </c>
      <c r="W389" s="37"/>
      <c r="X389" s="37">
        <v>0</v>
      </c>
      <c r="Y389" s="37"/>
      <c r="Z389" s="37">
        <v>0</v>
      </c>
      <c r="AA389" s="37"/>
      <c r="AB389" s="25">
        <v>270544</v>
      </c>
      <c r="AC389" s="8"/>
      <c r="AE389" s="9">
        <v>408714</v>
      </c>
      <c r="AG389" s="9">
        <v>2622987</v>
      </c>
      <c r="AI389" s="9">
        <v>0</v>
      </c>
      <c r="AK389" s="9">
        <v>3467940</v>
      </c>
      <c r="AM389" s="9">
        <v>0</v>
      </c>
      <c r="AO389" s="9">
        <v>0</v>
      </c>
      <c r="AQ389" s="9">
        <v>154795</v>
      </c>
      <c r="AT389" s="38">
        <v>0.96919999999999995</v>
      </c>
      <c r="AV389" s="38">
        <v>2.8098999999999998</v>
      </c>
      <c r="BF389" s="38">
        <v>0.57220000000000004</v>
      </c>
      <c r="BH389" s="2" t="str">
        <f t="shared" si="6"/>
        <v>No</v>
      </c>
    </row>
    <row r="390" spans="1:60">
      <c r="A390" s="14" t="s">
        <v>525</v>
      </c>
      <c r="B390" s="14" t="s">
        <v>380</v>
      </c>
      <c r="C390" s="19" t="s">
        <v>23</v>
      </c>
      <c r="D390" s="232">
        <v>9023</v>
      </c>
      <c r="E390" s="233">
        <v>90023</v>
      </c>
      <c r="F390" s="19" t="s">
        <v>185</v>
      </c>
      <c r="G390" s="160" t="s">
        <v>144</v>
      </c>
      <c r="H390" s="36">
        <v>12150996</v>
      </c>
      <c r="I390" s="25">
        <v>197</v>
      </c>
      <c r="J390" s="19" t="s">
        <v>15</v>
      </c>
      <c r="K390" s="15" t="s">
        <v>16</v>
      </c>
      <c r="L390" s="15">
        <v>10</v>
      </c>
      <c r="M390" s="16"/>
      <c r="N390" s="37">
        <v>0</v>
      </c>
      <c r="O390" s="37"/>
      <c r="P390" s="37">
        <v>5566</v>
      </c>
      <c r="Q390" s="37"/>
      <c r="R390" s="37">
        <v>0</v>
      </c>
      <c r="S390" s="37"/>
      <c r="T390" s="37">
        <v>20137</v>
      </c>
      <c r="U390" s="37"/>
      <c r="V390" s="37">
        <v>0</v>
      </c>
      <c r="W390" s="37"/>
      <c r="X390" s="37">
        <v>0</v>
      </c>
      <c r="Y390" s="37"/>
      <c r="Z390" s="37">
        <v>0</v>
      </c>
      <c r="AA390" s="37"/>
      <c r="AB390" s="25">
        <v>0</v>
      </c>
      <c r="AC390" s="8"/>
      <c r="AE390" s="9">
        <v>0</v>
      </c>
      <c r="AG390" s="9">
        <v>29969</v>
      </c>
      <c r="AI390" s="9">
        <v>0</v>
      </c>
      <c r="AK390" s="9">
        <v>226070</v>
      </c>
      <c r="AM390" s="9">
        <v>0</v>
      </c>
      <c r="AO390" s="9">
        <v>0</v>
      </c>
      <c r="AQ390" s="9">
        <v>0</v>
      </c>
      <c r="AV390" s="38">
        <v>5.3842999999999996</v>
      </c>
      <c r="BH390" s="2" t="str">
        <f t="shared" si="6"/>
        <v>No</v>
      </c>
    </row>
    <row r="391" spans="1:60">
      <c r="A391" s="14" t="s">
        <v>1090</v>
      </c>
      <c r="B391" s="14" t="s">
        <v>381</v>
      </c>
      <c r="C391" s="19" t="s">
        <v>23</v>
      </c>
      <c r="D391" s="232">
        <v>9151</v>
      </c>
      <c r="E391" s="233">
        <v>90151</v>
      </c>
      <c r="F391" s="19" t="s">
        <v>153</v>
      </c>
      <c r="G391" s="160" t="s">
        <v>144</v>
      </c>
      <c r="H391" s="36">
        <v>12150996</v>
      </c>
      <c r="I391" s="25">
        <v>195</v>
      </c>
      <c r="J391" s="19" t="s">
        <v>24</v>
      </c>
      <c r="K391" s="15" t="s">
        <v>16</v>
      </c>
      <c r="L391" s="15">
        <v>195</v>
      </c>
      <c r="M391" s="16"/>
      <c r="N391" s="37">
        <v>8221764</v>
      </c>
      <c r="O391" s="37"/>
      <c r="P391" s="37">
        <v>0</v>
      </c>
      <c r="Q391" s="37"/>
      <c r="R391" s="37">
        <v>0</v>
      </c>
      <c r="S391" s="37"/>
      <c r="T391" s="37">
        <v>0</v>
      </c>
      <c r="U391" s="37"/>
      <c r="V391" s="37">
        <v>0</v>
      </c>
      <c r="W391" s="37"/>
      <c r="X391" s="37">
        <v>0</v>
      </c>
      <c r="Y391" s="37"/>
      <c r="Z391" s="37">
        <v>0</v>
      </c>
      <c r="AA391" s="37"/>
      <c r="AB391" s="25">
        <v>0</v>
      </c>
      <c r="AC391" s="8"/>
      <c r="AE391" s="9">
        <v>2815806</v>
      </c>
      <c r="AG391" s="9">
        <v>0</v>
      </c>
      <c r="AI391" s="9">
        <v>0</v>
      </c>
      <c r="AK391" s="9">
        <v>0</v>
      </c>
      <c r="AM391" s="9">
        <v>0</v>
      </c>
      <c r="AO391" s="9">
        <v>0</v>
      </c>
      <c r="AQ391" s="9">
        <v>0</v>
      </c>
      <c r="AT391" s="38">
        <v>0.34250000000000003</v>
      </c>
      <c r="BH391" s="2" t="str">
        <f t="shared" si="6"/>
        <v>No</v>
      </c>
    </row>
    <row r="392" spans="1:60">
      <c r="A392" s="14" t="s">
        <v>1091</v>
      </c>
      <c r="B392" s="14" t="s">
        <v>231</v>
      </c>
      <c r="C392" s="19" t="s">
        <v>67</v>
      </c>
      <c r="D392" s="232">
        <v>6019</v>
      </c>
      <c r="E392" s="233">
        <v>60019</v>
      </c>
      <c r="F392" s="19" t="s">
        <v>147</v>
      </c>
      <c r="G392" s="160" t="s">
        <v>144</v>
      </c>
      <c r="H392" s="36">
        <v>741318</v>
      </c>
      <c r="I392" s="25">
        <v>193</v>
      </c>
      <c r="J392" s="19" t="s">
        <v>15</v>
      </c>
      <c r="K392" s="15" t="s">
        <v>14</v>
      </c>
      <c r="L392" s="15">
        <v>62</v>
      </c>
      <c r="M392" s="16"/>
      <c r="N392" s="37">
        <v>0</v>
      </c>
      <c r="O392" s="37"/>
      <c r="P392" s="37">
        <v>352935</v>
      </c>
      <c r="Q392" s="37"/>
      <c r="R392" s="37">
        <v>0</v>
      </c>
      <c r="S392" s="37"/>
      <c r="T392" s="37">
        <v>0</v>
      </c>
      <c r="U392" s="37"/>
      <c r="V392" s="37">
        <v>0</v>
      </c>
      <c r="W392" s="37"/>
      <c r="X392" s="37">
        <v>0</v>
      </c>
      <c r="Y392" s="37"/>
      <c r="Z392" s="37">
        <v>0</v>
      </c>
      <c r="AA392" s="37"/>
      <c r="AB392" s="25">
        <v>0</v>
      </c>
      <c r="AC392" s="8"/>
      <c r="AE392" s="9">
        <v>0</v>
      </c>
      <c r="AG392" s="9">
        <v>2565382</v>
      </c>
      <c r="AI392" s="9">
        <v>0</v>
      </c>
      <c r="AK392" s="9">
        <v>0</v>
      </c>
      <c r="AM392" s="9">
        <v>0</v>
      </c>
      <c r="AO392" s="9">
        <v>0</v>
      </c>
      <c r="AQ392" s="9">
        <v>0</v>
      </c>
      <c r="AV392" s="38">
        <v>7.2686999999999999</v>
      </c>
      <c r="BH392" s="2" t="str">
        <f t="shared" si="6"/>
        <v>No</v>
      </c>
    </row>
    <row r="393" spans="1:60">
      <c r="A393" s="14" t="s">
        <v>1092</v>
      </c>
      <c r="B393" s="14" t="s">
        <v>308</v>
      </c>
      <c r="C393" s="19" t="s">
        <v>81</v>
      </c>
      <c r="D393" s="232">
        <v>6006</v>
      </c>
      <c r="E393" s="233">
        <v>60006</v>
      </c>
      <c r="F393" s="19" t="s">
        <v>147</v>
      </c>
      <c r="G393" s="160" t="s">
        <v>144</v>
      </c>
      <c r="H393" s="36">
        <v>803086</v>
      </c>
      <c r="I393" s="25">
        <v>193</v>
      </c>
      <c r="J393" s="19" t="s">
        <v>15</v>
      </c>
      <c r="K393" s="15" t="s">
        <v>16</v>
      </c>
      <c r="L393" s="15">
        <v>58</v>
      </c>
      <c r="M393" s="16"/>
      <c r="N393" s="37">
        <v>0</v>
      </c>
      <c r="O393" s="37"/>
      <c r="P393" s="37">
        <v>0</v>
      </c>
      <c r="Q393" s="37"/>
      <c r="R393" s="37">
        <v>0</v>
      </c>
      <c r="S393" s="37"/>
      <c r="T393" s="37">
        <v>413540</v>
      </c>
      <c r="U393" s="37"/>
      <c r="V393" s="37">
        <v>0</v>
      </c>
      <c r="W393" s="37"/>
      <c r="X393" s="37">
        <v>0</v>
      </c>
      <c r="Y393" s="37"/>
      <c r="Z393" s="37">
        <v>0</v>
      </c>
      <c r="AA393" s="37"/>
      <c r="AB393" s="25">
        <v>0</v>
      </c>
      <c r="AC393" s="8"/>
      <c r="AE393" s="9">
        <v>0</v>
      </c>
      <c r="AG393" s="9">
        <v>0</v>
      </c>
      <c r="AI393" s="9">
        <v>0</v>
      </c>
      <c r="AK393" s="9">
        <v>3185720</v>
      </c>
      <c r="AM393" s="9">
        <v>0</v>
      </c>
      <c r="AO393" s="9">
        <v>0</v>
      </c>
      <c r="AQ393" s="9">
        <v>0</v>
      </c>
      <c r="BH393" s="2" t="str">
        <f t="shared" si="6"/>
        <v>No</v>
      </c>
    </row>
    <row r="394" spans="1:60">
      <c r="A394" s="14" t="s">
        <v>1092</v>
      </c>
      <c r="B394" s="14" t="s">
        <v>308</v>
      </c>
      <c r="C394" s="19" t="s">
        <v>81</v>
      </c>
      <c r="D394" s="232">
        <v>6006</v>
      </c>
      <c r="E394" s="233">
        <v>60006</v>
      </c>
      <c r="F394" s="19" t="s">
        <v>147</v>
      </c>
      <c r="G394" s="160" t="s">
        <v>144</v>
      </c>
      <c r="H394" s="36">
        <v>803086</v>
      </c>
      <c r="I394" s="25">
        <v>193</v>
      </c>
      <c r="J394" s="19" t="s">
        <v>17</v>
      </c>
      <c r="K394" s="15" t="s">
        <v>14</v>
      </c>
      <c r="L394" s="15">
        <v>135</v>
      </c>
      <c r="M394" s="16"/>
      <c r="N394" s="37">
        <v>0</v>
      </c>
      <c r="O394" s="37"/>
      <c r="P394" s="37">
        <v>12337</v>
      </c>
      <c r="Q394" s="37"/>
      <c r="R394" s="37">
        <v>0</v>
      </c>
      <c r="S394" s="37"/>
      <c r="T394" s="37">
        <v>2409410</v>
      </c>
      <c r="U394" s="37"/>
      <c r="V394" s="37">
        <v>0</v>
      </c>
      <c r="W394" s="37"/>
      <c r="X394" s="37">
        <v>0</v>
      </c>
      <c r="Y394" s="37"/>
      <c r="Z394" s="37">
        <v>0</v>
      </c>
      <c r="AA394" s="37"/>
      <c r="AB394" s="25">
        <v>0</v>
      </c>
      <c r="AC394" s="8"/>
      <c r="AE394" s="9">
        <v>0</v>
      </c>
      <c r="AG394" s="9">
        <v>72188</v>
      </c>
      <c r="AI394" s="9">
        <v>0</v>
      </c>
      <c r="AK394" s="9">
        <v>8118321</v>
      </c>
      <c r="AM394" s="9">
        <v>0</v>
      </c>
      <c r="AO394" s="9">
        <v>0</v>
      </c>
      <c r="AQ394" s="9">
        <v>0</v>
      </c>
      <c r="AV394" s="38">
        <v>5.8513000000000002</v>
      </c>
      <c r="BH394" s="2" t="str">
        <f t="shared" si="6"/>
        <v>No</v>
      </c>
    </row>
    <row r="395" spans="1:60">
      <c r="A395" s="14" t="s">
        <v>1091</v>
      </c>
      <c r="B395" s="14" t="s">
        <v>231</v>
      </c>
      <c r="C395" s="19" t="s">
        <v>67</v>
      </c>
      <c r="D395" s="232">
        <v>6019</v>
      </c>
      <c r="E395" s="233">
        <v>60019</v>
      </c>
      <c r="F395" s="19" t="s">
        <v>147</v>
      </c>
      <c r="G395" s="160" t="s">
        <v>144</v>
      </c>
      <c r="H395" s="36">
        <v>741318</v>
      </c>
      <c r="I395" s="25">
        <v>193</v>
      </c>
      <c r="J395" s="19" t="s">
        <v>17</v>
      </c>
      <c r="K395" s="15" t="s">
        <v>14</v>
      </c>
      <c r="L395" s="15">
        <v>131</v>
      </c>
      <c r="M395" s="16"/>
      <c r="N395" s="37">
        <v>1280026</v>
      </c>
      <c r="O395" s="37"/>
      <c r="P395" s="37">
        <v>0</v>
      </c>
      <c r="Q395" s="37"/>
      <c r="R395" s="37">
        <v>0</v>
      </c>
      <c r="S395" s="37"/>
      <c r="T395" s="37">
        <v>351104</v>
      </c>
      <c r="U395" s="37"/>
      <c r="V395" s="37">
        <v>0</v>
      </c>
      <c r="W395" s="37"/>
      <c r="X395" s="37">
        <v>0</v>
      </c>
      <c r="Y395" s="37"/>
      <c r="Z395" s="37">
        <v>0</v>
      </c>
      <c r="AA395" s="37"/>
      <c r="AB395" s="25">
        <v>0</v>
      </c>
      <c r="AC395" s="8"/>
      <c r="AE395" s="9">
        <v>5241152</v>
      </c>
      <c r="AG395" s="9">
        <v>0</v>
      </c>
      <c r="AI395" s="9">
        <v>0</v>
      </c>
      <c r="AK395" s="9">
        <v>1278034</v>
      </c>
      <c r="AM395" s="9">
        <v>0</v>
      </c>
      <c r="AO395" s="9">
        <v>0</v>
      </c>
      <c r="AQ395" s="9">
        <v>0</v>
      </c>
      <c r="AT395" s="38">
        <v>4.0945999999999998</v>
      </c>
      <c r="BH395" s="2" t="str">
        <f t="shared" si="6"/>
        <v>No</v>
      </c>
    </row>
    <row r="396" spans="1:60">
      <c r="A396" s="14" t="s">
        <v>490</v>
      </c>
      <c r="B396" s="14" t="s">
        <v>491</v>
      </c>
      <c r="C396" s="19" t="s">
        <v>63</v>
      </c>
      <c r="D396" s="232">
        <v>2126</v>
      </c>
      <c r="E396" s="233">
        <v>20126</v>
      </c>
      <c r="F396" s="19" t="s">
        <v>143</v>
      </c>
      <c r="G396" s="160" t="s">
        <v>144</v>
      </c>
      <c r="H396" s="36">
        <v>18351295</v>
      </c>
      <c r="I396" s="25">
        <v>184</v>
      </c>
      <c r="J396" s="19" t="s">
        <v>25</v>
      </c>
      <c r="K396" s="15" t="s">
        <v>14</v>
      </c>
      <c r="L396" s="15">
        <v>184</v>
      </c>
      <c r="M396" s="16"/>
      <c r="N396" s="37">
        <v>2278760</v>
      </c>
      <c r="O396" s="37"/>
      <c r="P396" s="37">
        <v>0</v>
      </c>
      <c r="Q396" s="37"/>
      <c r="R396" s="37">
        <v>0</v>
      </c>
      <c r="S396" s="37"/>
      <c r="T396" s="37">
        <v>0</v>
      </c>
      <c r="U396" s="37"/>
      <c r="V396" s="37">
        <v>0</v>
      </c>
      <c r="W396" s="37"/>
      <c r="X396" s="37">
        <v>0</v>
      </c>
      <c r="Y396" s="37"/>
      <c r="Z396" s="37">
        <v>0</v>
      </c>
      <c r="AA396" s="37"/>
      <c r="AB396" s="25">
        <v>0</v>
      </c>
      <c r="AC396" s="8"/>
      <c r="AE396" s="9">
        <v>11320049</v>
      </c>
      <c r="AG396" s="9">
        <v>0</v>
      </c>
      <c r="AI396" s="9">
        <v>0</v>
      </c>
      <c r="AK396" s="9">
        <v>0</v>
      </c>
      <c r="AM396" s="9">
        <v>0</v>
      </c>
      <c r="AO396" s="9">
        <v>0</v>
      </c>
      <c r="AQ396" s="9">
        <v>0</v>
      </c>
      <c r="AT396" s="38">
        <v>4.9676</v>
      </c>
      <c r="BH396" s="2" t="str">
        <f t="shared" si="6"/>
        <v>No</v>
      </c>
    </row>
    <row r="397" spans="1:60">
      <c r="A397" s="14" t="s">
        <v>1093</v>
      </c>
      <c r="B397" s="14" t="s">
        <v>260</v>
      </c>
      <c r="C397" s="19" t="s">
        <v>74</v>
      </c>
      <c r="D397" s="232"/>
      <c r="E397" s="233">
        <v>30202</v>
      </c>
      <c r="F397" s="19" t="s">
        <v>153</v>
      </c>
      <c r="G397" s="160" t="s">
        <v>144</v>
      </c>
      <c r="H397" s="36">
        <v>402004</v>
      </c>
      <c r="I397" s="25">
        <v>182</v>
      </c>
      <c r="J397" s="19" t="s">
        <v>17</v>
      </c>
      <c r="K397" s="15" t="s">
        <v>14</v>
      </c>
      <c r="L397" s="15">
        <v>76</v>
      </c>
      <c r="M397" s="16"/>
      <c r="N397" s="37">
        <v>0</v>
      </c>
      <c r="O397" s="37"/>
      <c r="P397" s="37">
        <v>0</v>
      </c>
      <c r="Q397" s="37"/>
      <c r="R397" s="37">
        <v>0</v>
      </c>
      <c r="S397" s="37"/>
      <c r="T397" s="37">
        <v>0</v>
      </c>
      <c r="U397" s="37"/>
      <c r="V397" s="37">
        <v>702557</v>
      </c>
      <c r="W397" s="37"/>
      <c r="X397" s="37">
        <v>0</v>
      </c>
      <c r="Y397" s="37"/>
      <c r="Z397" s="37">
        <v>0</v>
      </c>
      <c r="AA397" s="37"/>
      <c r="AB397" s="25">
        <v>0</v>
      </c>
      <c r="AC397" s="8"/>
      <c r="AE397" s="9">
        <v>3251343</v>
      </c>
      <c r="AG397" s="9">
        <v>0</v>
      </c>
      <c r="AI397" s="9">
        <v>0</v>
      </c>
      <c r="AK397" s="9">
        <v>0</v>
      </c>
      <c r="AM397" s="9">
        <v>0</v>
      </c>
      <c r="AO397" s="9">
        <v>0</v>
      </c>
      <c r="AQ397" s="9">
        <v>0</v>
      </c>
      <c r="BH397" s="2" t="str">
        <f t="shared" si="6"/>
        <v>No</v>
      </c>
    </row>
    <row r="398" spans="1:60">
      <c r="A398" s="14" t="s">
        <v>1093</v>
      </c>
      <c r="B398" s="14" t="s">
        <v>260</v>
      </c>
      <c r="C398" s="19" t="s">
        <v>74</v>
      </c>
      <c r="D398" s="232"/>
      <c r="E398" s="233">
        <v>30202</v>
      </c>
      <c r="F398" s="19" t="s">
        <v>153</v>
      </c>
      <c r="G398" s="160" t="s">
        <v>144</v>
      </c>
      <c r="H398" s="36">
        <v>402004</v>
      </c>
      <c r="I398" s="25">
        <v>182</v>
      </c>
      <c r="J398" s="19" t="s">
        <v>15</v>
      </c>
      <c r="K398" s="15" t="s">
        <v>16</v>
      </c>
      <c r="L398" s="15">
        <v>71</v>
      </c>
      <c r="M398" s="16"/>
      <c r="N398" s="37">
        <v>0</v>
      </c>
      <c r="O398" s="37"/>
      <c r="P398" s="37">
        <v>422807</v>
      </c>
      <c r="Q398" s="37"/>
      <c r="R398" s="37">
        <v>0</v>
      </c>
      <c r="S398" s="37"/>
      <c r="T398" s="37">
        <v>0</v>
      </c>
      <c r="U398" s="37"/>
      <c r="V398" s="37">
        <v>0</v>
      </c>
      <c r="W398" s="37"/>
      <c r="X398" s="37">
        <v>0</v>
      </c>
      <c r="Y398" s="37"/>
      <c r="Z398" s="37">
        <v>0</v>
      </c>
      <c r="AA398" s="37"/>
      <c r="AB398" s="25">
        <v>0</v>
      </c>
      <c r="AC398" s="8"/>
      <c r="AE398" s="9">
        <v>0</v>
      </c>
      <c r="AG398" s="9">
        <v>3011423</v>
      </c>
      <c r="AI398" s="9">
        <v>0</v>
      </c>
      <c r="AK398" s="9">
        <v>0</v>
      </c>
      <c r="AM398" s="9">
        <v>0</v>
      </c>
      <c r="AO398" s="9">
        <v>0</v>
      </c>
      <c r="AQ398" s="9">
        <v>0</v>
      </c>
      <c r="AV398" s="38">
        <v>7.1224999999999996</v>
      </c>
      <c r="BH398" s="2" t="str">
        <f t="shared" si="6"/>
        <v>No</v>
      </c>
    </row>
    <row r="399" spans="1:60">
      <c r="A399" s="14" t="s">
        <v>1093</v>
      </c>
      <c r="B399" s="14" t="s">
        <v>260</v>
      </c>
      <c r="C399" s="19" t="s">
        <v>74</v>
      </c>
      <c r="D399" s="232"/>
      <c r="E399" s="233">
        <v>30202</v>
      </c>
      <c r="F399" s="19" t="s">
        <v>153</v>
      </c>
      <c r="G399" s="160" t="s">
        <v>144</v>
      </c>
      <c r="H399" s="36">
        <v>402004</v>
      </c>
      <c r="I399" s="25">
        <v>182</v>
      </c>
      <c r="J399" s="19" t="s">
        <v>15</v>
      </c>
      <c r="K399" s="15" t="s">
        <v>14</v>
      </c>
      <c r="L399" s="15">
        <v>35</v>
      </c>
      <c r="M399" s="16"/>
      <c r="N399" s="37">
        <v>0</v>
      </c>
      <c r="O399" s="37"/>
      <c r="P399" s="37">
        <v>140588</v>
      </c>
      <c r="Q399" s="37"/>
      <c r="R399" s="37">
        <v>0</v>
      </c>
      <c r="S399" s="37"/>
      <c r="T399" s="37">
        <v>0</v>
      </c>
      <c r="U399" s="37"/>
      <c r="V399" s="37">
        <v>0</v>
      </c>
      <c r="W399" s="37"/>
      <c r="X399" s="37">
        <v>0</v>
      </c>
      <c r="Y399" s="37"/>
      <c r="Z399" s="37">
        <v>0</v>
      </c>
      <c r="AA399" s="37"/>
      <c r="AB399" s="25">
        <v>0</v>
      </c>
      <c r="AC399" s="8"/>
      <c r="AE399" s="9">
        <v>0</v>
      </c>
      <c r="AG399" s="9">
        <v>845296</v>
      </c>
      <c r="AI399" s="9">
        <v>0</v>
      </c>
      <c r="AK399" s="9">
        <v>0</v>
      </c>
      <c r="AM399" s="9">
        <v>0</v>
      </c>
      <c r="AO399" s="9">
        <v>0</v>
      </c>
      <c r="AQ399" s="9">
        <v>0</v>
      </c>
      <c r="AV399" s="38">
        <v>6.0125999999999999</v>
      </c>
      <c r="BH399" s="2" t="str">
        <f t="shared" si="6"/>
        <v>No</v>
      </c>
    </row>
    <row r="400" spans="1:60">
      <c r="A400" s="14" t="s">
        <v>399</v>
      </c>
      <c r="B400" s="14" t="s">
        <v>400</v>
      </c>
      <c r="C400" s="19" t="s">
        <v>86</v>
      </c>
      <c r="D400" s="232">
        <v>24</v>
      </c>
      <c r="E400" s="233">
        <v>24</v>
      </c>
      <c r="F400" s="19" t="s">
        <v>153</v>
      </c>
      <c r="G400" s="160" t="s">
        <v>144</v>
      </c>
      <c r="H400" s="36">
        <v>1849898</v>
      </c>
      <c r="I400" s="25">
        <v>180</v>
      </c>
      <c r="J400" s="19" t="s">
        <v>15</v>
      </c>
      <c r="K400" s="15" t="s">
        <v>14</v>
      </c>
      <c r="L400" s="15">
        <v>55</v>
      </c>
      <c r="M400" s="16"/>
      <c r="N400" s="37">
        <v>186862</v>
      </c>
      <c r="O400" s="37"/>
      <c r="P400" s="37">
        <v>8315</v>
      </c>
      <c r="Q400" s="37"/>
      <c r="R400" s="37">
        <v>0</v>
      </c>
      <c r="S400" s="37"/>
      <c r="T400" s="37">
        <v>0</v>
      </c>
      <c r="U400" s="37"/>
      <c r="V400" s="37">
        <v>0</v>
      </c>
      <c r="W400" s="37"/>
      <c r="X400" s="37">
        <v>0</v>
      </c>
      <c r="Y400" s="37"/>
      <c r="Z400" s="37">
        <v>0</v>
      </c>
      <c r="AA400" s="37"/>
      <c r="AB400" s="25">
        <v>0</v>
      </c>
      <c r="AC400" s="8"/>
      <c r="AE400" s="9">
        <v>1520351</v>
      </c>
      <c r="AG400" s="9">
        <v>148160</v>
      </c>
      <c r="AI400" s="9">
        <v>0</v>
      </c>
      <c r="AK400" s="9">
        <v>0</v>
      </c>
      <c r="AM400" s="9">
        <v>0</v>
      </c>
      <c r="AO400" s="9">
        <v>0</v>
      </c>
      <c r="AQ400" s="9">
        <v>0</v>
      </c>
      <c r="AT400" s="38">
        <v>8.1362000000000005</v>
      </c>
      <c r="AV400" s="38">
        <v>17.8184</v>
      </c>
      <c r="BH400" s="2" t="str">
        <f t="shared" si="6"/>
        <v>No</v>
      </c>
    </row>
    <row r="401" spans="1:60">
      <c r="A401" s="14" t="s">
        <v>399</v>
      </c>
      <c r="B401" s="14" t="s">
        <v>400</v>
      </c>
      <c r="C401" s="19" t="s">
        <v>86</v>
      </c>
      <c r="D401" s="232">
        <v>24</v>
      </c>
      <c r="E401" s="233">
        <v>24</v>
      </c>
      <c r="F401" s="19" t="s">
        <v>153</v>
      </c>
      <c r="G401" s="160" t="s">
        <v>144</v>
      </c>
      <c r="H401" s="36">
        <v>1849898</v>
      </c>
      <c r="I401" s="25">
        <v>180</v>
      </c>
      <c r="J401" s="19" t="s">
        <v>18</v>
      </c>
      <c r="K401" s="15" t="s">
        <v>14</v>
      </c>
      <c r="L401" s="15">
        <v>24</v>
      </c>
      <c r="M401" s="16"/>
      <c r="N401" s="37">
        <v>0</v>
      </c>
      <c r="O401" s="37"/>
      <c r="P401" s="37">
        <v>13403</v>
      </c>
      <c r="Q401" s="37"/>
      <c r="R401" s="37">
        <v>0</v>
      </c>
      <c r="S401" s="37"/>
      <c r="T401" s="37">
        <v>0</v>
      </c>
      <c r="U401" s="37"/>
      <c r="V401" s="37">
        <v>0</v>
      </c>
      <c r="W401" s="37"/>
      <c r="X401" s="37">
        <v>0</v>
      </c>
      <c r="Y401" s="37"/>
      <c r="Z401" s="37">
        <v>0</v>
      </c>
      <c r="AA401" s="37"/>
      <c r="AB401" s="25">
        <v>0</v>
      </c>
      <c r="AC401" s="8"/>
      <c r="AE401" s="9">
        <v>0</v>
      </c>
      <c r="AG401" s="9">
        <v>243775</v>
      </c>
      <c r="AI401" s="9">
        <v>0</v>
      </c>
      <c r="AK401" s="9">
        <v>0</v>
      </c>
      <c r="AM401" s="9">
        <v>0</v>
      </c>
      <c r="AO401" s="9">
        <v>0</v>
      </c>
      <c r="AQ401" s="9">
        <v>0</v>
      </c>
      <c r="AV401" s="38">
        <v>18.188099999999999</v>
      </c>
      <c r="BH401" s="2" t="str">
        <f t="shared" si="6"/>
        <v>No</v>
      </c>
    </row>
    <row r="402" spans="1:60">
      <c r="A402" s="14" t="s">
        <v>399</v>
      </c>
      <c r="B402" s="14" t="s">
        <v>400</v>
      </c>
      <c r="C402" s="19" t="s">
        <v>86</v>
      </c>
      <c r="D402" s="232">
        <v>24</v>
      </c>
      <c r="E402" s="233">
        <v>24</v>
      </c>
      <c r="F402" s="19" t="s">
        <v>153</v>
      </c>
      <c r="G402" s="160" t="s">
        <v>144</v>
      </c>
      <c r="H402" s="36">
        <v>1849898</v>
      </c>
      <c r="I402" s="25">
        <v>180</v>
      </c>
      <c r="J402" s="19" t="s">
        <v>17</v>
      </c>
      <c r="K402" s="15" t="s">
        <v>14</v>
      </c>
      <c r="L402" s="15">
        <v>101</v>
      </c>
      <c r="M402" s="16"/>
      <c r="N402" s="37">
        <v>905232</v>
      </c>
      <c r="O402" s="37"/>
      <c r="P402" s="37">
        <v>7469</v>
      </c>
      <c r="Q402" s="37"/>
      <c r="R402" s="37">
        <v>0</v>
      </c>
      <c r="S402" s="37"/>
      <c r="T402" s="37">
        <v>0</v>
      </c>
      <c r="U402" s="37"/>
      <c r="V402" s="37">
        <v>0</v>
      </c>
      <c r="W402" s="37"/>
      <c r="X402" s="37">
        <v>0</v>
      </c>
      <c r="Y402" s="37"/>
      <c r="Z402" s="37">
        <v>0</v>
      </c>
      <c r="AA402" s="37"/>
      <c r="AB402" s="25">
        <v>0</v>
      </c>
      <c r="AC402" s="8"/>
      <c r="AE402" s="9">
        <v>4465642</v>
      </c>
      <c r="AG402" s="9">
        <v>53226</v>
      </c>
      <c r="AI402" s="9">
        <v>0</v>
      </c>
      <c r="AK402" s="9">
        <v>0</v>
      </c>
      <c r="AM402" s="9">
        <v>0</v>
      </c>
      <c r="AO402" s="9">
        <v>0</v>
      </c>
      <c r="AQ402" s="9">
        <v>0</v>
      </c>
      <c r="AT402" s="38">
        <v>4.9330999999999996</v>
      </c>
      <c r="AV402" s="38">
        <v>7.1262999999999996</v>
      </c>
      <c r="BH402" s="2" t="str">
        <f t="shared" si="6"/>
        <v>No</v>
      </c>
    </row>
    <row r="403" spans="1:60">
      <c r="A403" s="14" t="s">
        <v>569</v>
      </c>
      <c r="B403" s="14" t="s">
        <v>570</v>
      </c>
      <c r="C403" s="19" t="s">
        <v>49</v>
      </c>
      <c r="D403" s="232">
        <v>1061</v>
      </c>
      <c r="E403" s="233">
        <v>10061</v>
      </c>
      <c r="F403" s="19" t="s">
        <v>153</v>
      </c>
      <c r="G403" s="160" t="s">
        <v>144</v>
      </c>
      <c r="H403" s="36">
        <v>116960</v>
      </c>
      <c r="I403" s="25">
        <v>179</v>
      </c>
      <c r="J403" s="19" t="s">
        <v>17</v>
      </c>
      <c r="K403" s="15" t="s">
        <v>16</v>
      </c>
      <c r="L403" s="15">
        <v>20</v>
      </c>
      <c r="M403" s="16"/>
      <c r="N403" s="37">
        <v>111298</v>
      </c>
      <c r="O403" s="37"/>
      <c r="P403" s="37">
        <v>4221</v>
      </c>
      <c r="Q403" s="37"/>
      <c r="R403" s="37">
        <v>0</v>
      </c>
      <c r="S403" s="37"/>
      <c r="T403" s="37">
        <v>0</v>
      </c>
      <c r="U403" s="37"/>
      <c r="V403" s="37">
        <v>0</v>
      </c>
      <c r="W403" s="37"/>
      <c r="X403" s="37">
        <v>0</v>
      </c>
      <c r="Y403" s="37"/>
      <c r="Z403" s="37">
        <v>0</v>
      </c>
      <c r="AA403" s="37"/>
      <c r="AB403" s="25">
        <v>0</v>
      </c>
      <c r="AC403" s="8"/>
      <c r="AE403" s="9">
        <v>596098</v>
      </c>
      <c r="AG403" s="9">
        <v>0</v>
      </c>
      <c r="AI403" s="9">
        <v>0</v>
      </c>
      <c r="AK403" s="9">
        <v>0</v>
      </c>
      <c r="AM403" s="9">
        <v>0</v>
      </c>
      <c r="AO403" s="9">
        <v>0</v>
      </c>
      <c r="AQ403" s="9">
        <v>0</v>
      </c>
      <c r="AT403" s="38">
        <v>5.3559000000000001</v>
      </c>
      <c r="AV403" s="38">
        <v>0</v>
      </c>
      <c r="BH403" s="2" t="str">
        <f t="shared" si="6"/>
        <v>No</v>
      </c>
    </row>
    <row r="404" spans="1:60">
      <c r="A404" s="14" t="s">
        <v>569</v>
      </c>
      <c r="B404" s="14" t="s">
        <v>570</v>
      </c>
      <c r="C404" s="19" t="s">
        <v>49</v>
      </c>
      <c r="D404" s="232">
        <v>1061</v>
      </c>
      <c r="E404" s="233">
        <v>10061</v>
      </c>
      <c r="F404" s="19" t="s">
        <v>153</v>
      </c>
      <c r="G404" s="160" t="s">
        <v>144</v>
      </c>
      <c r="H404" s="36">
        <v>116960</v>
      </c>
      <c r="I404" s="25">
        <v>179</v>
      </c>
      <c r="J404" s="19" t="s">
        <v>15</v>
      </c>
      <c r="K404" s="15" t="s">
        <v>16</v>
      </c>
      <c r="L404" s="15">
        <v>150</v>
      </c>
      <c r="M404" s="16"/>
      <c r="N404" s="37">
        <v>5750</v>
      </c>
      <c r="O404" s="37"/>
      <c r="P404" s="37">
        <v>317633</v>
      </c>
      <c r="Q404" s="37"/>
      <c r="R404" s="37">
        <v>0</v>
      </c>
      <c r="S404" s="37"/>
      <c r="T404" s="37">
        <v>0</v>
      </c>
      <c r="U404" s="37"/>
      <c r="V404" s="37">
        <v>0</v>
      </c>
      <c r="W404" s="37"/>
      <c r="X404" s="37">
        <v>0</v>
      </c>
      <c r="Y404" s="37"/>
      <c r="Z404" s="37">
        <v>0</v>
      </c>
      <c r="AA404" s="37"/>
      <c r="AB404" s="25">
        <v>0</v>
      </c>
      <c r="AC404" s="8"/>
      <c r="AE404" s="9">
        <v>179546</v>
      </c>
      <c r="AG404" s="9">
        <v>2875506</v>
      </c>
      <c r="AI404" s="9">
        <v>0</v>
      </c>
      <c r="AK404" s="9">
        <v>0</v>
      </c>
      <c r="AM404" s="9">
        <v>0</v>
      </c>
      <c r="AO404" s="9">
        <v>0</v>
      </c>
      <c r="AQ404" s="9">
        <v>0</v>
      </c>
      <c r="AT404" s="38">
        <v>31.2254</v>
      </c>
      <c r="AV404" s="38">
        <v>9.0528999999999993</v>
      </c>
      <c r="BH404" s="2" t="str">
        <f t="shared" si="6"/>
        <v>No</v>
      </c>
    </row>
    <row r="405" spans="1:60">
      <c r="A405" s="14" t="s">
        <v>557</v>
      </c>
      <c r="B405" s="14" t="s">
        <v>558</v>
      </c>
      <c r="C405" s="19" t="s">
        <v>71</v>
      </c>
      <c r="D405" s="232">
        <v>5017</v>
      </c>
      <c r="E405" s="233">
        <v>50017</v>
      </c>
      <c r="F405" s="19" t="s">
        <v>153</v>
      </c>
      <c r="G405" s="160" t="s">
        <v>144</v>
      </c>
      <c r="H405" s="36">
        <v>724091</v>
      </c>
      <c r="I405" s="25">
        <v>178</v>
      </c>
      <c r="J405" s="19" t="s">
        <v>17</v>
      </c>
      <c r="K405" s="15" t="s">
        <v>14</v>
      </c>
      <c r="L405" s="15">
        <v>95</v>
      </c>
      <c r="M405" s="16"/>
      <c r="N405" s="37">
        <v>1317921</v>
      </c>
      <c r="O405" s="37"/>
      <c r="P405" s="37">
        <v>0</v>
      </c>
      <c r="Q405" s="37"/>
      <c r="R405" s="37">
        <v>0</v>
      </c>
      <c r="S405" s="37"/>
      <c r="T405" s="37">
        <v>0</v>
      </c>
      <c r="U405" s="37"/>
      <c r="V405" s="37">
        <v>0</v>
      </c>
      <c r="W405" s="37"/>
      <c r="X405" s="37">
        <v>0</v>
      </c>
      <c r="Y405" s="37"/>
      <c r="Z405" s="37">
        <v>0</v>
      </c>
      <c r="AA405" s="37"/>
      <c r="AB405" s="25">
        <v>0</v>
      </c>
      <c r="AC405" s="8"/>
      <c r="AE405" s="9">
        <v>6571114</v>
      </c>
      <c r="AG405" s="9">
        <v>0</v>
      </c>
      <c r="AI405" s="9">
        <v>0</v>
      </c>
      <c r="AK405" s="9">
        <v>0</v>
      </c>
      <c r="AM405" s="9">
        <v>0</v>
      </c>
      <c r="AO405" s="9">
        <v>0</v>
      </c>
      <c r="AQ405" s="9">
        <v>0</v>
      </c>
      <c r="AT405" s="38">
        <v>4.9859999999999998</v>
      </c>
      <c r="BH405" s="2" t="str">
        <f t="shared" si="6"/>
        <v>No</v>
      </c>
    </row>
    <row r="406" spans="1:60">
      <c r="A406" s="14" t="s">
        <v>557</v>
      </c>
      <c r="B406" s="14" t="s">
        <v>558</v>
      </c>
      <c r="C406" s="19" t="s">
        <v>71</v>
      </c>
      <c r="D406" s="232">
        <v>5017</v>
      </c>
      <c r="E406" s="233">
        <v>50017</v>
      </c>
      <c r="F406" s="19" t="s">
        <v>153</v>
      </c>
      <c r="G406" s="160" t="s">
        <v>144</v>
      </c>
      <c r="H406" s="36">
        <v>724091</v>
      </c>
      <c r="I406" s="25">
        <v>178</v>
      </c>
      <c r="J406" s="19" t="s">
        <v>15</v>
      </c>
      <c r="K406" s="15" t="s">
        <v>14</v>
      </c>
      <c r="L406" s="15">
        <v>57</v>
      </c>
      <c r="M406" s="16"/>
      <c r="N406" s="37">
        <v>0</v>
      </c>
      <c r="O406" s="37"/>
      <c r="P406" s="37">
        <v>418716</v>
      </c>
      <c r="Q406" s="37"/>
      <c r="R406" s="37">
        <v>0</v>
      </c>
      <c r="S406" s="37"/>
      <c r="T406" s="37">
        <v>0</v>
      </c>
      <c r="U406" s="37"/>
      <c r="V406" s="37">
        <v>0</v>
      </c>
      <c r="W406" s="37"/>
      <c r="X406" s="37">
        <v>0</v>
      </c>
      <c r="Y406" s="37"/>
      <c r="Z406" s="37">
        <v>0</v>
      </c>
      <c r="AA406" s="37"/>
      <c r="AB406" s="25">
        <v>0</v>
      </c>
      <c r="AC406" s="8"/>
      <c r="AE406" s="9">
        <v>0</v>
      </c>
      <c r="AG406" s="9">
        <v>2713373</v>
      </c>
      <c r="AI406" s="9">
        <v>0</v>
      </c>
      <c r="AK406" s="9">
        <v>0</v>
      </c>
      <c r="AM406" s="9">
        <v>0</v>
      </c>
      <c r="AO406" s="9">
        <v>0</v>
      </c>
      <c r="AQ406" s="9">
        <v>0</v>
      </c>
      <c r="AV406" s="38">
        <v>6.4802</v>
      </c>
      <c r="BH406" s="2" t="str">
        <f t="shared" si="6"/>
        <v>No</v>
      </c>
    </row>
    <row r="407" spans="1:60">
      <c r="A407" s="14" t="s">
        <v>557</v>
      </c>
      <c r="B407" s="14" t="s">
        <v>558</v>
      </c>
      <c r="C407" s="19" t="s">
        <v>71</v>
      </c>
      <c r="D407" s="232">
        <v>5017</v>
      </c>
      <c r="E407" s="233">
        <v>50017</v>
      </c>
      <c r="F407" s="19" t="s">
        <v>153</v>
      </c>
      <c r="G407" s="160" t="s">
        <v>144</v>
      </c>
      <c r="H407" s="36">
        <v>724091</v>
      </c>
      <c r="I407" s="25">
        <v>178</v>
      </c>
      <c r="J407" s="19" t="s">
        <v>32</v>
      </c>
      <c r="K407" s="15" t="s">
        <v>14</v>
      </c>
      <c r="L407" s="15">
        <v>26</v>
      </c>
      <c r="M407" s="16"/>
      <c r="N407" s="37">
        <v>0</v>
      </c>
      <c r="O407" s="37"/>
      <c r="P407" s="37">
        <v>0</v>
      </c>
      <c r="Q407" s="37"/>
      <c r="R407" s="37">
        <v>0</v>
      </c>
      <c r="S407" s="37"/>
      <c r="T407" s="37">
        <v>0</v>
      </c>
      <c r="U407" s="37"/>
      <c r="V407" s="37">
        <v>0</v>
      </c>
      <c r="W407" s="37"/>
      <c r="X407" s="37">
        <v>0</v>
      </c>
      <c r="Y407" s="37"/>
      <c r="Z407" s="37">
        <v>2271130</v>
      </c>
      <c r="AA407" s="37"/>
      <c r="AB407" s="25">
        <v>0</v>
      </c>
      <c r="AC407" s="8"/>
      <c r="AE407" s="9">
        <v>0</v>
      </c>
      <c r="AG407" s="9">
        <v>0</v>
      </c>
      <c r="AI407" s="9">
        <v>0</v>
      </c>
      <c r="AK407" s="9">
        <v>0</v>
      </c>
      <c r="AM407" s="9">
        <v>0</v>
      </c>
      <c r="AO407" s="9">
        <v>360611</v>
      </c>
      <c r="AQ407" s="9">
        <v>0</v>
      </c>
      <c r="BD407" s="38">
        <v>0.1588</v>
      </c>
      <c r="BH407" s="2" t="str">
        <f t="shared" si="6"/>
        <v>No</v>
      </c>
    </row>
    <row r="408" spans="1:60">
      <c r="A408" s="14" t="s">
        <v>314</v>
      </c>
      <c r="B408" s="14" t="s">
        <v>315</v>
      </c>
      <c r="C408" s="19" t="s">
        <v>52</v>
      </c>
      <c r="D408" s="232">
        <v>5036</v>
      </c>
      <c r="E408" s="233">
        <v>50036</v>
      </c>
      <c r="F408" s="19" t="s">
        <v>153</v>
      </c>
      <c r="G408" s="160" t="s">
        <v>144</v>
      </c>
      <c r="H408" s="36">
        <v>313532</v>
      </c>
      <c r="I408" s="25">
        <v>174</v>
      </c>
      <c r="J408" s="19" t="s">
        <v>17</v>
      </c>
      <c r="K408" s="15" t="s">
        <v>14</v>
      </c>
      <c r="L408" s="15">
        <v>85</v>
      </c>
      <c r="M408" s="16"/>
      <c r="N408" s="37">
        <v>738282</v>
      </c>
      <c r="O408" s="37"/>
      <c r="P408" s="37">
        <v>0</v>
      </c>
      <c r="Q408" s="37"/>
      <c r="R408" s="37">
        <v>0</v>
      </c>
      <c r="S408" s="37"/>
      <c r="T408" s="37">
        <v>0</v>
      </c>
      <c r="U408" s="37"/>
      <c r="V408" s="37">
        <v>0</v>
      </c>
      <c r="W408" s="37"/>
      <c r="X408" s="37">
        <v>0</v>
      </c>
      <c r="Y408" s="37"/>
      <c r="Z408" s="37">
        <v>0</v>
      </c>
      <c r="AA408" s="37"/>
      <c r="AB408" s="25">
        <v>0</v>
      </c>
      <c r="AC408" s="8"/>
      <c r="AE408" s="9">
        <v>3481266</v>
      </c>
      <c r="AG408" s="9">
        <v>0</v>
      </c>
      <c r="AI408" s="9">
        <v>0</v>
      </c>
      <c r="AK408" s="9">
        <v>0</v>
      </c>
      <c r="AM408" s="9">
        <v>0</v>
      </c>
      <c r="AO408" s="9">
        <v>0</v>
      </c>
      <c r="AQ408" s="9">
        <v>0</v>
      </c>
      <c r="AT408" s="38">
        <v>4.7153999999999998</v>
      </c>
      <c r="BH408" s="2" t="str">
        <f t="shared" si="6"/>
        <v>No</v>
      </c>
    </row>
    <row r="409" spans="1:60">
      <c r="A409" s="14" t="s">
        <v>314</v>
      </c>
      <c r="B409" s="14" t="s">
        <v>315</v>
      </c>
      <c r="C409" s="19" t="s">
        <v>52</v>
      </c>
      <c r="D409" s="232">
        <v>5036</v>
      </c>
      <c r="E409" s="233">
        <v>50036</v>
      </c>
      <c r="F409" s="19" t="s">
        <v>153</v>
      </c>
      <c r="G409" s="160" t="s">
        <v>144</v>
      </c>
      <c r="H409" s="36">
        <v>313532</v>
      </c>
      <c r="I409" s="25">
        <v>174</v>
      </c>
      <c r="J409" s="19" t="s">
        <v>15</v>
      </c>
      <c r="K409" s="15" t="s">
        <v>16</v>
      </c>
      <c r="L409" s="15">
        <v>63</v>
      </c>
      <c r="M409" s="16"/>
      <c r="N409" s="37">
        <v>9347</v>
      </c>
      <c r="O409" s="37"/>
      <c r="P409" s="37">
        <v>214301</v>
      </c>
      <c r="Q409" s="37"/>
      <c r="R409" s="37">
        <v>0</v>
      </c>
      <c r="S409" s="37"/>
      <c r="T409" s="37">
        <v>0</v>
      </c>
      <c r="U409" s="37"/>
      <c r="V409" s="37">
        <v>0</v>
      </c>
      <c r="W409" s="37"/>
      <c r="X409" s="37">
        <v>0</v>
      </c>
      <c r="Y409" s="37"/>
      <c r="Z409" s="37">
        <v>0</v>
      </c>
      <c r="AA409" s="37"/>
      <c r="AB409" s="25">
        <v>0</v>
      </c>
      <c r="AC409" s="8"/>
      <c r="AE409" s="9">
        <v>78853</v>
      </c>
      <c r="AG409" s="9">
        <v>2655090</v>
      </c>
      <c r="AI409" s="9">
        <v>0</v>
      </c>
      <c r="AK409" s="9">
        <v>0</v>
      </c>
      <c r="AM409" s="9">
        <v>0</v>
      </c>
      <c r="AO409" s="9">
        <v>0</v>
      </c>
      <c r="AQ409" s="9">
        <v>0</v>
      </c>
      <c r="AT409" s="38">
        <v>8.4361999999999995</v>
      </c>
      <c r="AV409" s="38">
        <v>12.3895</v>
      </c>
      <c r="BH409" s="2" t="str">
        <f t="shared" si="6"/>
        <v>No</v>
      </c>
    </row>
    <row r="410" spans="1:60">
      <c r="A410" s="14" t="s">
        <v>314</v>
      </c>
      <c r="B410" s="14" t="s">
        <v>315</v>
      </c>
      <c r="C410" s="19" t="s">
        <v>52</v>
      </c>
      <c r="D410" s="232">
        <v>5036</v>
      </c>
      <c r="E410" s="233">
        <v>50036</v>
      </c>
      <c r="F410" s="19" t="s">
        <v>153</v>
      </c>
      <c r="G410" s="160" t="s">
        <v>144</v>
      </c>
      <c r="H410" s="36">
        <v>313532</v>
      </c>
      <c r="I410" s="25">
        <v>174</v>
      </c>
      <c r="J410" s="19" t="s">
        <v>15</v>
      </c>
      <c r="K410" s="15" t="s">
        <v>14</v>
      </c>
      <c r="L410" s="15">
        <v>26</v>
      </c>
      <c r="M410" s="16"/>
      <c r="N410" s="37">
        <v>36687</v>
      </c>
      <c r="O410" s="37"/>
      <c r="P410" s="37">
        <v>85847</v>
      </c>
      <c r="Q410" s="37"/>
      <c r="R410" s="37">
        <v>0</v>
      </c>
      <c r="S410" s="37"/>
      <c r="T410" s="37">
        <v>0</v>
      </c>
      <c r="U410" s="37"/>
      <c r="V410" s="37">
        <v>22307</v>
      </c>
      <c r="W410" s="37"/>
      <c r="X410" s="37">
        <v>0</v>
      </c>
      <c r="Y410" s="37"/>
      <c r="Z410" s="37">
        <v>0</v>
      </c>
      <c r="AA410" s="37"/>
      <c r="AB410" s="25">
        <v>0</v>
      </c>
      <c r="AC410" s="8"/>
      <c r="AE410" s="9">
        <v>524788</v>
      </c>
      <c r="AG410" s="9">
        <v>379814</v>
      </c>
      <c r="AI410" s="9">
        <v>0</v>
      </c>
      <c r="AK410" s="9">
        <v>0</v>
      </c>
      <c r="AM410" s="9">
        <v>0</v>
      </c>
      <c r="AO410" s="9">
        <v>0</v>
      </c>
      <c r="AQ410" s="9">
        <v>0</v>
      </c>
      <c r="AT410" s="38">
        <v>14.304500000000001</v>
      </c>
      <c r="AV410" s="38">
        <v>4.4242999999999997</v>
      </c>
      <c r="BH410" s="2" t="str">
        <f t="shared" si="6"/>
        <v>No</v>
      </c>
    </row>
    <row r="411" spans="1:60">
      <c r="A411" s="14" t="s">
        <v>1094</v>
      </c>
      <c r="B411" s="14" t="s">
        <v>404</v>
      </c>
      <c r="C411" s="19" t="s">
        <v>33</v>
      </c>
      <c r="D411" s="232">
        <v>8005</v>
      </c>
      <c r="E411" s="233">
        <v>80005</v>
      </c>
      <c r="F411" s="19" t="s">
        <v>147</v>
      </c>
      <c r="G411" s="160" t="s">
        <v>144</v>
      </c>
      <c r="H411" s="36">
        <v>559409</v>
      </c>
      <c r="I411" s="25">
        <v>173</v>
      </c>
      <c r="J411" s="19" t="s">
        <v>15</v>
      </c>
      <c r="K411" s="15" t="s">
        <v>16</v>
      </c>
      <c r="L411" s="15">
        <v>87</v>
      </c>
      <c r="M411" s="16"/>
      <c r="N411" s="37">
        <v>6090</v>
      </c>
      <c r="O411" s="37"/>
      <c r="P411" s="37">
        <v>250444</v>
      </c>
      <c r="Q411" s="37"/>
      <c r="R411" s="37">
        <v>0</v>
      </c>
      <c r="S411" s="37"/>
      <c r="T411" s="37">
        <v>0</v>
      </c>
      <c r="U411" s="37"/>
      <c r="V411" s="37">
        <v>0</v>
      </c>
      <c r="W411" s="37"/>
      <c r="X411" s="37">
        <v>0</v>
      </c>
      <c r="Y411" s="37"/>
      <c r="Z411" s="37">
        <v>0</v>
      </c>
      <c r="AA411" s="37"/>
      <c r="AB411" s="25">
        <v>0</v>
      </c>
      <c r="AC411" s="8"/>
      <c r="AE411" s="9">
        <v>0</v>
      </c>
      <c r="AG411" s="9">
        <v>1176860</v>
      </c>
      <c r="AI411" s="9">
        <v>0</v>
      </c>
      <c r="AK411" s="9">
        <v>0</v>
      </c>
      <c r="AM411" s="9">
        <v>0</v>
      </c>
      <c r="AO411" s="9">
        <v>0</v>
      </c>
      <c r="AQ411" s="9">
        <v>0</v>
      </c>
      <c r="AT411" s="38">
        <v>0</v>
      </c>
      <c r="AV411" s="38">
        <v>4.6990999999999996</v>
      </c>
      <c r="BH411" s="2" t="str">
        <f t="shared" si="6"/>
        <v>No</v>
      </c>
    </row>
    <row r="412" spans="1:60">
      <c r="A412" s="14" t="s">
        <v>521</v>
      </c>
      <c r="B412" s="14" t="s">
        <v>522</v>
      </c>
      <c r="C412" s="19" t="s">
        <v>74</v>
      </c>
      <c r="D412" s="232">
        <v>3010</v>
      </c>
      <c r="E412" s="233">
        <v>30010</v>
      </c>
      <c r="F412" s="19" t="s">
        <v>153</v>
      </c>
      <c r="G412" s="160" t="s">
        <v>144</v>
      </c>
      <c r="H412" s="36">
        <v>664651</v>
      </c>
      <c r="I412" s="25">
        <v>173</v>
      </c>
      <c r="J412" s="19" t="s">
        <v>17</v>
      </c>
      <c r="K412" s="15" t="s">
        <v>14</v>
      </c>
      <c r="L412" s="15">
        <v>72</v>
      </c>
      <c r="M412" s="16"/>
      <c r="N412" s="37">
        <v>642817</v>
      </c>
      <c r="O412" s="37"/>
      <c r="P412" s="37">
        <v>0</v>
      </c>
      <c r="Q412" s="37"/>
      <c r="R412" s="37">
        <v>0</v>
      </c>
      <c r="S412" s="37"/>
      <c r="T412" s="37">
        <v>166314</v>
      </c>
      <c r="U412" s="37"/>
      <c r="V412" s="37">
        <v>0</v>
      </c>
      <c r="W412" s="37"/>
      <c r="X412" s="37">
        <v>0</v>
      </c>
      <c r="Y412" s="37"/>
      <c r="Z412" s="37">
        <v>0</v>
      </c>
      <c r="AA412" s="37"/>
      <c r="AB412" s="25">
        <v>0</v>
      </c>
      <c r="AC412" s="8"/>
      <c r="AE412" s="9">
        <v>2762090</v>
      </c>
      <c r="AG412" s="9">
        <v>0</v>
      </c>
      <c r="AI412" s="9">
        <v>0</v>
      </c>
      <c r="AK412" s="9">
        <v>711307</v>
      </c>
      <c r="AM412" s="9">
        <v>0</v>
      </c>
      <c r="AO412" s="9">
        <v>0</v>
      </c>
      <c r="AQ412" s="9">
        <v>0</v>
      </c>
      <c r="AT412" s="38">
        <v>4.2968999999999999</v>
      </c>
      <c r="BH412" s="2" t="str">
        <f t="shared" si="6"/>
        <v>No</v>
      </c>
    </row>
    <row r="413" spans="1:60">
      <c r="A413" s="14" t="s">
        <v>1094</v>
      </c>
      <c r="B413" s="14" t="s">
        <v>404</v>
      </c>
      <c r="C413" s="19" t="s">
        <v>33</v>
      </c>
      <c r="D413" s="232">
        <v>8005</v>
      </c>
      <c r="E413" s="233">
        <v>80005</v>
      </c>
      <c r="F413" s="19" t="s">
        <v>147</v>
      </c>
      <c r="G413" s="160" t="s">
        <v>144</v>
      </c>
      <c r="H413" s="36">
        <v>559409</v>
      </c>
      <c r="I413" s="25">
        <v>173</v>
      </c>
      <c r="J413" s="19" t="s">
        <v>17</v>
      </c>
      <c r="K413" s="15" t="s">
        <v>16</v>
      </c>
      <c r="L413" s="15">
        <v>49</v>
      </c>
      <c r="M413" s="16"/>
      <c r="N413" s="37">
        <v>516482</v>
      </c>
      <c r="O413" s="37"/>
      <c r="P413" s="37">
        <v>0</v>
      </c>
      <c r="Q413" s="37"/>
      <c r="R413" s="37">
        <v>0</v>
      </c>
      <c r="S413" s="37"/>
      <c r="T413" s="37">
        <v>0</v>
      </c>
      <c r="U413" s="37"/>
      <c r="V413" s="37">
        <v>0</v>
      </c>
      <c r="W413" s="37"/>
      <c r="X413" s="37">
        <v>0</v>
      </c>
      <c r="Y413" s="37"/>
      <c r="Z413" s="37">
        <v>0</v>
      </c>
      <c r="AA413" s="37"/>
      <c r="AB413" s="25">
        <v>0</v>
      </c>
      <c r="AC413" s="8"/>
      <c r="AE413" s="9">
        <v>2471398</v>
      </c>
      <c r="AG413" s="9">
        <v>0</v>
      </c>
      <c r="AI413" s="9">
        <v>0</v>
      </c>
      <c r="AK413" s="9">
        <v>0</v>
      </c>
      <c r="AM413" s="9">
        <v>0</v>
      </c>
      <c r="AO413" s="9">
        <v>0</v>
      </c>
      <c r="AQ413" s="9">
        <v>0</v>
      </c>
      <c r="AT413" s="38">
        <v>4.7850999999999999</v>
      </c>
      <c r="BH413" s="2" t="str">
        <f t="shared" si="6"/>
        <v>No</v>
      </c>
    </row>
    <row r="414" spans="1:60">
      <c r="A414" s="14" t="s">
        <v>1094</v>
      </c>
      <c r="B414" s="14" t="s">
        <v>404</v>
      </c>
      <c r="C414" s="19" t="s">
        <v>33</v>
      </c>
      <c r="D414" s="232">
        <v>8005</v>
      </c>
      <c r="E414" s="233">
        <v>80005</v>
      </c>
      <c r="F414" s="19" t="s">
        <v>147</v>
      </c>
      <c r="G414" s="160" t="s">
        <v>144</v>
      </c>
      <c r="H414" s="36">
        <v>559409</v>
      </c>
      <c r="I414" s="25">
        <v>173</v>
      </c>
      <c r="J414" s="19" t="s">
        <v>18</v>
      </c>
      <c r="K414" s="15" t="s">
        <v>14</v>
      </c>
      <c r="L414" s="15">
        <v>26</v>
      </c>
      <c r="M414" s="16"/>
      <c r="N414" s="37">
        <v>0</v>
      </c>
      <c r="O414" s="37"/>
      <c r="P414" s="37">
        <v>30482</v>
      </c>
      <c r="Q414" s="37"/>
      <c r="R414" s="37">
        <v>0</v>
      </c>
      <c r="S414" s="37"/>
      <c r="T414" s="37">
        <v>0</v>
      </c>
      <c r="U414" s="37"/>
      <c r="V414" s="37">
        <v>0</v>
      </c>
      <c r="W414" s="37"/>
      <c r="X414" s="37">
        <v>0</v>
      </c>
      <c r="Y414" s="37"/>
      <c r="Z414" s="37">
        <v>0</v>
      </c>
      <c r="AA414" s="37"/>
      <c r="AB414" s="25">
        <v>0</v>
      </c>
      <c r="AC414" s="8"/>
      <c r="AE414" s="9">
        <v>0</v>
      </c>
      <c r="AG414" s="9">
        <v>585608</v>
      </c>
      <c r="AI414" s="9">
        <v>0</v>
      </c>
      <c r="AK414" s="9">
        <v>0</v>
      </c>
      <c r="AM414" s="9">
        <v>0</v>
      </c>
      <c r="AO414" s="9">
        <v>0</v>
      </c>
      <c r="AQ414" s="9">
        <v>0</v>
      </c>
      <c r="AV414" s="38">
        <v>19.211600000000001</v>
      </c>
      <c r="BH414" s="2" t="str">
        <f t="shared" si="6"/>
        <v>No</v>
      </c>
    </row>
    <row r="415" spans="1:60">
      <c r="A415" s="14" t="s">
        <v>521</v>
      </c>
      <c r="B415" s="14" t="s">
        <v>522</v>
      </c>
      <c r="C415" s="19" t="s">
        <v>74</v>
      </c>
      <c r="D415" s="232">
        <v>3010</v>
      </c>
      <c r="E415" s="233">
        <v>30010</v>
      </c>
      <c r="F415" s="19" t="s">
        <v>153</v>
      </c>
      <c r="G415" s="160" t="s">
        <v>144</v>
      </c>
      <c r="H415" s="36">
        <v>664651</v>
      </c>
      <c r="I415" s="25">
        <v>173</v>
      </c>
      <c r="J415" s="19" t="s">
        <v>15</v>
      </c>
      <c r="K415" s="15" t="s">
        <v>16</v>
      </c>
      <c r="L415" s="15">
        <v>100</v>
      </c>
      <c r="M415" s="16"/>
      <c r="N415" s="37">
        <v>323654</v>
      </c>
      <c r="O415" s="37"/>
      <c r="P415" s="37">
        <v>24389</v>
      </c>
      <c r="Q415" s="37"/>
      <c r="R415" s="37">
        <v>0</v>
      </c>
      <c r="S415" s="37"/>
      <c r="T415" s="37">
        <v>0</v>
      </c>
      <c r="U415" s="37"/>
      <c r="V415" s="37">
        <v>0</v>
      </c>
      <c r="W415" s="37"/>
      <c r="X415" s="37">
        <v>0</v>
      </c>
      <c r="Y415" s="37"/>
      <c r="Z415" s="37">
        <v>0</v>
      </c>
      <c r="AA415" s="37"/>
      <c r="AB415" s="25">
        <v>0</v>
      </c>
      <c r="AC415" s="8"/>
      <c r="AE415" s="9">
        <v>3171451</v>
      </c>
      <c r="AG415" s="9">
        <v>208226</v>
      </c>
      <c r="AI415" s="9">
        <v>0</v>
      </c>
      <c r="AK415" s="9">
        <v>0</v>
      </c>
      <c r="AM415" s="9">
        <v>0</v>
      </c>
      <c r="AO415" s="9">
        <v>0</v>
      </c>
      <c r="AQ415" s="9">
        <v>0</v>
      </c>
      <c r="AT415" s="38">
        <v>9.7988999999999997</v>
      </c>
      <c r="AV415" s="38">
        <v>8.5376999999999992</v>
      </c>
      <c r="BH415" s="2" t="str">
        <f t="shared" si="6"/>
        <v>No</v>
      </c>
    </row>
    <row r="416" spans="1:60">
      <c r="A416" s="14" t="s">
        <v>521</v>
      </c>
      <c r="B416" s="14" t="s">
        <v>522</v>
      </c>
      <c r="C416" s="19" t="s">
        <v>74</v>
      </c>
      <c r="D416" s="232">
        <v>3010</v>
      </c>
      <c r="E416" s="233">
        <v>30010</v>
      </c>
      <c r="F416" s="19" t="s">
        <v>153</v>
      </c>
      <c r="G416" s="160" t="s">
        <v>144</v>
      </c>
      <c r="H416" s="36">
        <v>664651</v>
      </c>
      <c r="I416" s="25">
        <v>173</v>
      </c>
      <c r="J416" s="19" t="s">
        <v>17</v>
      </c>
      <c r="K416" s="15" t="s">
        <v>16</v>
      </c>
      <c r="L416" s="15">
        <v>1</v>
      </c>
      <c r="M416" s="16"/>
      <c r="N416" s="37">
        <v>4920</v>
      </c>
      <c r="O416" s="37"/>
      <c r="P416" s="37">
        <v>0</v>
      </c>
      <c r="Q416" s="37"/>
      <c r="R416" s="37">
        <v>0</v>
      </c>
      <c r="S416" s="37"/>
      <c r="T416" s="37">
        <v>0</v>
      </c>
      <c r="U416" s="37"/>
      <c r="V416" s="37">
        <v>0</v>
      </c>
      <c r="W416" s="37"/>
      <c r="X416" s="37">
        <v>0</v>
      </c>
      <c r="Y416" s="37"/>
      <c r="Z416" s="37">
        <v>0</v>
      </c>
      <c r="AA416" s="37"/>
      <c r="AB416" s="25">
        <v>0</v>
      </c>
      <c r="AC416" s="8"/>
      <c r="AE416" s="9">
        <v>47240</v>
      </c>
      <c r="AG416" s="9">
        <v>0</v>
      </c>
      <c r="AI416" s="9">
        <v>0</v>
      </c>
      <c r="AK416" s="9">
        <v>0</v>
      </c>
      <c r="AM416" s="9">
        <v>0</v>
      </c>
      <c r="AO416" s="9">
        <v>0</v>
      </c>
      <c r="AQ416" s="9">
        <v>0</v>
      </c>
      <c r="AT416" s="38">
        <v>9.6015999999999995</v>
      </c>
      <c r="BH416" s="2" t="str">
        <f t="shared" si="6"/>
        <v>No</v>
      </c>
    </row>
    <row r="417" spans="1:60">
      <c r="A417" s="14" t="s">
        <v>1095</v>
      </c>
      <c r="B417" s="14" t="s">
        <v>767</v>
      </c>
      <c r="C417" s="19" t="s">
        <v>23</v>
      </c>
      <c r="D417" s="232">
        <v>9008</v>
      </c>
      <c r="E417" s="233">
        <v>90008</v>
      </c>
      <c r="F417" s="19" t="s">
        <v>147</v>
      </c>
      <c r="G417" s="160" t="s">
        <v>144</v>
      </c>
      <c r="H417" s="36">
        <v>12150996</v>
      </c>
      <c r="I417" s="25">
        <v>172</v>
      </c>
      <c r="J417" s="19" t="s">
        <v>15</v>
      </c>
      <c r="K417" s="15" t="s">
        <v>16</v>
      </c>
      <c r="L417" s="15">
        <v>6</v>
      </c>
      <c r="M417" s="16"/>
      <c r="N417" s="37">
        <v>0</v>
      </c>
      <c r="O417" s="37"/>
      <c r="P417" s="37">
        <v>1055</v>
      </c>
      <c r="Q417" s="37"/>
      <c r="R417" s="37">
        <v>0</v>
      </c>
      <c r="S417" s="37"/>
      <c r="T417" s="37">
        <v>9509</v>
      </c>
      <c r="U417" s="37"/>
      <c r="V417" s="37">
        <v>0</v>
      </c>
      <c r="W417" s="37"/>
      <c r="X417" s="37">
        <v>0</v>
      </c>
      <c r="Y417" s="37"/>
      <c r="Z417" s="37">
        <v>0</v>
      </c>
      <c r="AA417" s="37"/>
      <c r="AB417" s="25">
        <v>0</v>
      </c>
      <c r="AC417" s="8"/>
      <c r="AE417" s="9">
        <v>0</v>
      </c>
      <c r="AG417" s="9">
        <v>9381</v>
      </c>
      <c r="AI417" s="9">
        <v>0</v>
      </c>
      <c r="AK417" s="9">
        <v>58698</v>
      </c>
      <c r="AM417" s="9">
        <v>0</v>
      </c>
      <c r="AO417" s="9">
        <v>0</v>
      </c>
      <c r="AQ417" s="9">
        <v>0</v>
      </c>
      <c r="AV417" s="38">
        <v>8.8918999999999997</v>
      </c>
      <c r="BH417" s="2" t="str">
        <f t="shared" si="6"/>
        <v>No</v>
      </c>
    </row>
    <row r="418" spans="1:60">
      <c r="A418" s="14" t="s">
        <v>487</v>
      </c>
      <c r="B418" s="14" t="s">
        <v>262</v>
      </c>
      <c r="C418" s="19" t="s">
        <v>38</v>
      </c>
      <c r="D418" s="232">
        <v>4041</v>
      </c>
      <c r="E418" s="233">
        <v>40041</v>
      </c>
      <c r="F418" s="19" t="s">
        <v>153</v>
      </c>
      <c r="G418" s="160" t="s">
        <v>144</v>
      </c>
      <c r="H418" s="36">
        <v>2441770</v>
      </c>
      <c r="I418" s="25">
        <v>172</v>
      </c>
      <c r="J418" s="19" t="s">
        <v>15</v>
      </c>
      <c r="K418" s="15" t="s">
        <v>14</v>
      </c>
      <c r="L418" s="15">
        <v>36</v>
      </c>
      <c r="M418" s="16"/>
      <c r="N418" s="37">
        <v>8660</v>
      </c>
      <c r="O418" s="37"/>
      <c r="P418" s="37">
        <v>70966</v>
      </c>
      <c r="Q418" s="37"/>
      <c r="R418" s="37">
        <v>0</v>
      </c>
      <c r="S418" s="37"/>
      <c r="T418" s="37">
        <v>165154</v>
      </c>
      <c r="U418" s="37"/>
      <c r="V418" s="37">
        <v>0</v>
      </c>
      <c r="W418" s="37"/>
      <c r="X418" s="37">
        <v>0</v>
      </c>
      <c r="Y418" s="37"/>
      <c r="Z418" s="37">
        <v>0</v>
      </c>
      <c r="AA418" s="37"/>
      <c r="AB418" s="25">
        <v>0</v>
      </c>
      <c r="AC418" s="8"/>
      <c r="AE418" s="9">
        <v>35211</v>
      </c>
      <c r="AG418" s="9">
        <v>174605</v>
      </c>
      <c r="AI418" s="9">
        <v>0</v>
      </c>
      <c r="AK418" s="9">
        <v>1069982</v>
      </c>
      <c r="AM418" s="9">
        <v>0</v>
      </c>
      <c r="AO418" s="9">
        <v>0</v>
      </c>
      <c r="AQ418" s="9">
        <v>0</v>
      </c>
      <c r="AT418" s="38">
        <v>4.0659000000000001</v>
      </c>
      <c r="AV418" s="38">
        <v>2.4603999999999999</v>
      </c>
      <c r="BH418" s="2" t="str">
        <f t="shared" si="6"/>
        <v>No</v>
      </c>
    </row>
    <row r="419" spans="1:60">
      <c r="A419" s="14" t="s">
        <v>487</v>
      </c>
      <c r="B419" s="14" t="s">
        <v>262</v>
      </c>
      <c r="C419" s="19" t="s">
        <v>38</v>
      </c>
      <c r="D419" s="232">
        <v>4041</v>
      </c>
      <c r="E419" s="233">
        <v>40041</v>
      </c>
      <c r="F419" s="19" t="s">
        <v>153</v>
      </c>
      <c r="G419" s="160" t="s">
        <v>144</v>
      </c>
      <c r="H419" s="36">
        <v>2441770</v>
      </c>
      <c r="I419" s="25">
        <v>172</v>
      </c>
      <c r="J419" s="19" t="s">
        <v>20</v>
      </c>
      <c r="K419" s="15" t="s">
        <v>14</v>
      </c>
      <c r="L419" s="15">
        <v>3</v>
      </c>
      <c r="M419" s="16"/>
      <c r="N419" s="37">
        <v>0</v>
      </c>
      <c r="O419" s="37"/>
      <c r="P419" s="37">
        <v>0</v>
      </c>
      <c r="Q419" s="37"/>
      <c r="R419" s="37">
        <v>0</v>
      </c>
      <c r="S419" s="37"/>
      <c r="T419" s="37">
        <v>0</v>
      </c>
      <c r="U419" s="37"/>
      <c r="V419" s="37">
        <v>0</v>
      </c>
      <c r="W419" s="37"/>
      <c r="X419" s="37">
        <v>0</v>
      </c>
      <c r="Y419" s="37"/>
      <c r="Z419" s="37">
        <v>584600</v>
      </c>
      <c r="AA419" s="37"/>
      <c r="AB419" s="25">
        <v>0</v>
      </c>
      <c r="AC419" s="8"/>
      <c r="AE419" s="9">
        <v>0</v>
      </c>
      <c r="AG419" s="9">
        <v>0</v>
      </c>
      <c r="AI419" s="9">
        <v>0</v>
      </c>
      <c r="AK419" s="9">
        <v>0</v>
      </c>
      <c r="AM419" s="9">
        <v>0</v>
      </c>
      <c r="AO419" s="9">
        <v>72420</v>
      </c>
      <c r="AQ419" s="9">
        <v>0</v>
      </c>
      <c r="BD419" s="38">
        <v>0.1239</v>
      </c>
      <c r="BH419" s="2" t="str">
        <f t="shared" si="6"/>
        <v>No</v>
      </c>
    </row>
    <row r="420" spans="1:60">
      <c r="A420" s="14" t="s">
        <v>1095</v>
      </c>
      <c r="B420" s="14" t="s">
        <v>767</v>
      </c>
      <c r="C420" s="19" t="s">
        <v>23</v>
      </c>
      <c r="D420" s="232">
        <v>9008</v>
      </c>
      <c r="E420" s="233">
        <v>90008</v>
      </c>
      <c r="F420" s="19" t="s">
        <v>147</v>
      </c>
      <c r="G420" s="160" t="s">
        <v>144</v>
      </c>
      <c r="H420" s="36">
        <v>12150996</v>
      </c>
      <c r="I420" s="25">
        <v>172</v>
      </c>
      <c r="J420" s="19" t="s">
        <v>17</v>
      </c>
      <c r="K420" s="15" t="s">
        <v>14</v>
      </c>
      <c r="L420" s="15">
        <v>166</v>
      </c>
      <c r="M420" s="16"/>
      <c r="N420" s="37">
        <v>0</v>
      </c>
      <c r="O420" s="37"/>
      <c r="P420" s="37">
        <v>0</v>
      </c>
      <c r="Q420" s="37"/>
      <c r="R420" s="37">
        <v>0</v>
      </c>
      <c r="S420" s="37"/>
      <c r="T420" s="37">
        <v>1611823</v>
      </c>
      <c r="U420" s="37"/>
      <c r="V420" s="37">
        <v>0</v>
      </c>
      <c r="W420" s="37"/>
      <c r="X420" s="37">
        <v>922965</v>
      </c>
      <c r="Y420" s="37"/>
      <c r="Z420" s="37">
        <v>0</v>
      </c>
      <c r="AA420" s="37"/>
      <c r="AB420" s="25">
        <v>0</v>
      </c>
      <c r="AC420" s="8"/>
      <c r="AE420" s="9">
        <v>0</v>
      </c>
      <c r="AG420" s="9">
        <v>0</v>
      </c>
      <c r="AI420" s="9">
        <v>0</v>
      </c>
      <c r="AK420" s="9">
        <v>4790091</v>
      </c>
      <c r="AM420" s="9">
        <v>1182285</v>
      </c>
      <c r="AO420" s="9">
        <v>0</v>
      </c>
      <c r="AQ420" s="9">
        <v>0</v>
      </c>
      <c r="AZ420" s="38">
        <v>5.1898999999999997</v>
      </c>
      <c r="BH420" s="2" t="str">
        <f t="shared" si="6"/>
        <v>No</v>
      </c>
    </row>
    <row r="421" spans="1:60">
      <c r="A421" s="14" t="s">
        <v>487</v>
      </c>
      <c r="B421" s="14" t="s">
        <v>262</v>
      </c>
      <c r="C421" s="19" t="s">
        <v>38</v>
      </c>
      <c r="D421" s="232">
        <v>4041</v>
      </c>
      <c r="E421" s="233">
        <v>40041</v>
      </c>
      <c r="F421" s="19" t="s">
        <v>153</v>
      </c>
      <c r="G421" s="160" t="s">
        <v>144</v>
      </c>
      <c r="H421" s="36">
        <v>2441770</v>
      </c>
      <c r="I421" s="25">
        <v>172</v>
      </c>
      <c r="J421" s="19" t="s">
        <v>17</v>
      </c>
      <c r="K421" s="15" t="s">
        <v>14</v>
      </c>
      <c r="L421" s="15">
        <v>133</v>
      </c>
      <c r="M421" s="16"/>
      <c r="N421" s="37">
        <v>1474506</v>
      </c>
      <c r="O421" s="37"/>
      <c r="P421" s="37">
        <v>0</v>
      </c>
      <c r="Q421" s="37"/>
      <c r="R421" s="37">
        <v>0</v>
      </c>
      <c r="S421" s="37"/>
      <c r="T421" s="37">
        <v>912103</v>
      </c>
      <c r="U421" s="37"/>
      <c r="V421" s="37">
        <v>0</v>
      </c>
      <c r="W421" s="37"/>
      <c r="X421" s="37">
        <v>0</v>
      </c>
      <c r="Y421" s="37"/>
      <c r="Z421" s="37">
        <v>0</v>
      </c>
      <c r="AA421" s="37"/>
      <c r="AB421" s="25">
        <v>0</v>
      </c>
      <c r="AC421" s="8"/>
      <c r="AE421" s="9">
        <v>3780132</v>
      </c>
      <c r="AG421" s="9">
        <v>0</v>
      </c>
      <c r="AI421" s="9">
        <v>0</v>
      </c>
      <c r="AK421" s="9">
        <v>2705636</v>
      </c>
      <c r="AM421" s="9">
        <v>0</v>
      </c>
      <c r="AO421" s="9">
        <v>0</v>
      </c>
      <c r="AQ421" s="9">
        <v>0</v>
      </c>
      <c r="AT421" s="38">
        <v>2.5636999999999999</v>
      </c>
      <c r="BH421" s="2" t="str">
        <f t="shared" si="6"/>
        <v>No</v>
      </c>
    </row>
    <row r="422" spans="1:60">
      <c r="A422" s="14" t="s">
        <v>627</v>
      </c>
      <c r="B422" s="14" t="s">
        <v>628</v>
      </c>
      <c r="C422" s="19" t="s">
        <v>48</v>
      </c>
      <c r="D422" s="232">
        <v>6032</v>
      </c>
      <c r="E422" s="233">
        <v>60032</v>
      </c>
      <c r="F422" s="19" t="s">
        <v>153</v>
      </c>
      <c r="G422" s="160" t="s">
        <v>144</v>
      </c>
      <c r="H422" s="36">
        <v>899703</v>
      </c>
      <c r="I422" s="25">
        <v>165</v>
      </c>
      <c r="J422" s="19" t="s">
        <v>17</v>
      </c>
      <c r="K422" s="15" t="s">
        <v>16</v>
      </c>
      <c r="L422" s="15">
        <v>90</v>
      </c>
      <c r="M422" s="16"/>
      <c r="N422" s="37">
        <v>0</v>
      </c>
      <c r="O422" s="37"/>
      <c r="P422" s="37">
        <v>0</v>
      </c>
      <c r="Q422" s="37"/>
      <c r="R422" s="37">
        <v>0</v>
      </c>
      <c r="S422" s="37"/>
      <c r="T422" s="37">
        <v>0</v>
      </c>
      <c r="U422" s="37"/>
      <c r="V422" s="37">
        <v>1759771</v>
      </c>
      <c r="W422" s="37"/>
      <c r="X422" s="37">
        <v>0</v>
      </c>
      <c r="Y422" s="37"/>
      <c r="Z422" s="37">
        <v>0</v>
      </c>
      <c r="AA422" s="37"/>
      <c r="AB422" s="25">
        <v>0</v>
      </c>
      <c r="AC422" s="8"/>
      <c r="AE422" s="9">
        <v>6032531</v>
      </c>
      <c r="AG422" s="9">
        <v>0</v>
      </c>
      <c r="AI422" s="9">
        <v>0</v>
      </c>
      <c r="AK422" s="9">
        <v>0</v>
      </c>
      <c r="AM422" s="9">
        <v>0</v>
      </c>
      <c r="AO422" s="9">
        <v>0</v>
      </c>
      <c r="AQ422" s="9">
        <v>0</v>
      </c>
      <c r="BH422" s="2" t="str">
        <f t="shared" si="6"/>
        <v>No</v>
      </c>
    </row>
    <row r="423" spans="1:60">
      <c r="A423" s="14" t="s">
        <v>627</v>
      </c>
      <c r="B423" s="14" t="s">
        <v>628</v>
      </c>
      <c r="C423" s="19" t="s">
        <v>48</v>
      </c>
      <c r="D423" s="232">
        <v>6032</v>
      </c>
      <c r="E423" s="233">
        <v>60032</v>
      </c>
      <c r="F423" s="19" t="s">
        <v>153</v>
      </c>
      <c r="G423" s="160" t="s">
        <v>144</v>
      </c>
      <c r="H423" s="36">
        <v>899703</v>
      </c>
      <c r="I423" s="25">
        <v>165</v>
      </c>
      <c r="J423" s="19" t="s">
        <v>15</v>
      </c>
      <c r="K423" s="15" t="s">
        <v>16</v>
      </c>
      <c r="L423" s="15">
        <v>42</v>
      </c>
      <c r="M423" s="16"/>
      <c r="N423" s="37">
        <v>0</v>
      </c>
      <c r="O423" s="37"/>
      <c r="P423" s="37">
        <v>224141</v>
      </c>
      <c r="Q423" s="37"/>
      <c r="R423" s="37">
        <v>0</v>
      </c>
      <c r="S423" s="37"/>
      <c r="T423" s="37">
        <v>0</v>
      </c>
      <c r="U423" s="37"/>
      <c r="V423" s="37">
        <v>5320</v>
      </c>
      <c r="W423" s="37"/>
      <c r="X423" s="37">
        <v>0</v>
      </c>
      <c r="Y423" s="37"/>
      <c r="Z423" s="37">
        <v>0</v>
      </c>
      <c r="AA423" s="37"/>
      <c r="AB423" s="25">
        <v>0</v>
      </c>
      <c r="AC423" s="8"/>
      <c r="AE423" s="9">
        <v>62748</v>
      </c>
      <c r="AG423" s="9">
        <v>1445325</v>
      </c>
      <c r="AI423" s="9">
        <v>0</v>
      </c>
      <c r="AK423" s="9">
        <v>0</v>
      </c>
      <c r="AM423" s="9">
        <v>0</v>
      </c>
      <c r="AO423" s="9">
        <v>0</v>
      </c>
      <c r="AQ423" s="9">
        <v>0</v>
      </c>
      <c r="AV423" s="38">
        <v>6.4482999999999997</v>
      </c>
      <c r="BH423" s="2" t="str">
        <f t="shared" si="6"/>
        <v>No</v>
      </c>
    </row>
    <row r="424" spans="1:60">
      <c r="A424" s="14" t="s">
        <v>627</v>
      </c>
      <c r="B424" s="14" t="s">
        <v>628</v>
      </c>
      <c r="C424" s="19" t="s">
        <v>48</v>
      </c>
      <c r="D424" s="232">
        <v>6032</v>
      </c>
      <c r="E424" s="233">
        <v>60032</v>
      </c>
      <c r="F424" s="19" t="s">
        <v>153</v>
      </c>
      <c r="G424" s="160" t="s">
        <v>144</v>
      </c>
      <c r="H424" s="36">
        <v>899703</v>
      </c>
      <c r="I424" s="25">
        <v>165</v>
      </c>
      <c r="J424" s="19" t="s">
        <v>20</v>
      </c>
      <c r="K424" s="15" t="s">
        <v>16</v>
      </c>
      <c r="L424" s="15">
        <v>31</v>
      </c>
      <c r="M424" s="16"/>
      <c r="N424" s="37">
        <v>0</v>
      </c>
      <c r="O424" s="37"/>
      <c r="P424" s="37">
        <v>0</v>
      </c>
      <c r="Q424" s="37"/>
      <c r="R424" s="37">
        <v>0</v>
      </c>
      <c r="S424" s="37"/>
      <c r="T424" s="37">
        <v>0</v>
      </c>
      <c r="U424" s="37"/>
      <c r="V424" s="37">
        <v>0</v>
      </c>
      <c r="W424" s="37"/>
      <c r="X424" s="37">
        <v>0</v>
      </c>
      <c r="Y424" s="37"/>
      <c r="Z424" s="37">
        <v>5026600</v>
      </c>
      <c r="AA424" s="37"/>
      <c r="AB424" s="25">
        <v>0</v>
      </c>
      <c r="AC424" s="8"/>
      <c r="AE424" s="9">
        <v>0</v>
      </c>
      <c r="AG424" s="9">
        <v>0</v>
      </c>
      <c r="AI424" s="9">
        <v>0</v>
      </c>
      <c r="AK424" s="9">
        <v>0</v>
      </c>
      <c r="AM424" s="9">
        <v>0</v>
      </c>
      <c r="AO424" s="9">
        <v>1250854</v>
      </c>
      <c r="AQ424" s="9">
        <v>0</v>
      </c>
      <c r="BD424" s="38">
        <v>0.24879999999999999</v>
      </c>
      <c r="BH424" s="2" t="str">
        <f t="shared" si="6"/>
        <v>No</v>
      </c>
    </row>
    <row r="425" spans="1:60">
      <c r="A425" s="14" t="s">
        <v>627</v>
      </c>
      <c r="B425" s="14" t="s">
        <v>628</v>
      </c>
      <c r="C425" s="19" t="s">
        <v>48</v>
      </c>
      <c r="D425" s="232">
        <v>6032</v>
      </c>
      <c r="E425" s="233">
        <v>60032</v>
      </c>
      <c r="F425" s="19" t="s">
        <v>153</v>
      </c>
      <c r="G425" s="160" t="s">
        <v>144</v>
      </c>
      <c r="H425" s="36">
        <v>899703</v>
      </c>
      <c r="I425" s="25">
        <v>165</v>
      </c>
      <c r="J425" s="19" t="s">
        <v>26</v>
      </c>
      <c r="K425" s="15" t="s">
        <v>16</v>
      </c>
      <c r="L425" s="15">
        <v>2</v>
      </c>
      <c r="M425" s="16"/>
      <c r="N425" s="37">
        <v>243443</v>
      </c>
      <c r="O425" s="37"/>
      <c r="P425" s="37">
        <v>0</v>
      </c>
      <c r="Q425" s="37"/>
      <c r="R425" s="37">
        <v>0</v>
      </c>
      <c r="S425" s="37"/>
      <c r="T425" s="37">
        <v>0</v>
      </c>
      <c r="U425" s="37"/>
      <c r="V425" s="37">
        <v>0</v>
      </c>
      <c r="W425" s="37"/>
      <c r="X425" s="37">
        <v>0</v>
      </c>
      <c r="Y425" s="37"/>
      <c r="Z425" s="37">
        <v>0</v>
      </c>
      <c r="AA425" s="37"/>
      <c r="AB425" s="25">
        <v>0</v>
      </c>
      <c r="AC425" s="8"/>
      <c r="AE425" s="9">
        <v>21175</v>
      </c>
      <c r="AG425" s="9">
        <v>0</v>
      </c>
      <c r="AI425" s="9">
        <v>0</v>
      </c>
      <c r="AK425" s="9">
        <v>0</v>
      </c>
      <c r="AM425" s="9">
        <v>0</v>
      </c>
      <c r="AO425" s="9">
        <v>0</v>
      </c>
      <c r="AQ425" s="9">
        <v>0</v>
      </c>
      <c r="AT425" s="38">
        <v>8.6999999999999994E-2</v>
      </c>
      <c r="BH425" s="2" t="str">
        <f t="shared" si="6"/>
        <v>No</v>
      </c>
    </row>
    <row r="426" spans="1:60">
      <c r="A426" s="14" t="s">
        <v>1096</v>
      </c>
      <c r="B426" s="14" t="s">
        <v>172</v>
      </c>
      <c r="C426" s="19" t="s">
        <v>12</v>
      </c>
      <c r="D426" s="232">
        <v>12</v>
      </c>
      <c r="E426" s="233">
        <v>12</v>
      </c>
      <c r="F426" s="19" t="s">
        <v>147</v>
      </c>
      <c r="G426" s="160" t="s">
        <v>144</v>
      </c>
      <c r="H426" s="36">
        <v>251243</v>
      </c>
      <c r="I426" s="25">
        <v>162</v>
      </c>
      <c r="J426" s="19" t="s">
        <v>18</v>
      </c>
      <c r="K426" s="15" t="s">
        <v>16</v>
      </c>
      <c r="L426" s="15">
        <v>73</v>
      </c>
      <c r="M426" s="16"/>
      <c r="N426" s="37">
        <v>0</v>
      </c>
      <c r="O426" s="37"/>
      <c r="P426" s="37">
        <v>79034</v>
      </c>
      <c r="Q426" s="37"/>
      <c r="R426" s="37">
        <v>0</v>
      </c>
      <c r="S426" s="37"/>
      <c r="T426" s="37">
        <v>0</v>
      </c>
      <c r="U426" s="37"/>
      <c r="V426" s="37">
        <v>0</v>
      </c>
      <c r="W426" s="37"/>
      <c r="X426" s="37">
        <v>0</v>
      </c>
      <c r="Y426" s="37"/>
      <c r="Z426" s="37">
        <v>0</v>
      </c>
      <c r="AA426" s="37"/>
      <c r="AB426" s="25">
        <v>0</v>
      </c>
      <c r="AC426" s="8"/>
      <c r="AE426" s="9">
        <v>0</v>
      </c>
      <c r="AG426" s="9">
        <v>1362724</v>
      </c>
      <c r="AI426" s="9">
        <v>0</v>
      </c>
      <c r="AK426" s="9">
        <v>0</v>
      </c>
      <c r="AM426" s="9">
        <v>0</v>
      </c>
      <c r="AO426" s="9">
        <v>0</v>
      </c>
      <c r="AQ426" s="9">
        <v>0</v>
      </c>
      <c r="AV426" s="38">
        <v>17.2423</v>
      </c>
      <c r="BH426" s="2" t="str">
        <f t="shared" si="6"/>
        <v>No</v>
      </c>
    </row>
    <row r="427" spans="1:60">
      <c r="A427" s="14" t="s">
        <v>1096</v>
      </c>
      <c r="B427" s="14" t="s">
        <v>172</v>
      </c>
      <c r="C427" s="19" t="s">
        <v>12</v>
      </c>
      <c r="D427" s="232">
        <v>12</v>
      </c>
      <c r="E427" s="233">
        <v>12</v>
      </c>
      <c r="F427" s="19" t="s">
        <v>147</v>
      </c>
      <c r="G427" s="160" t="s">
        <v>144</v>
      </c>
      <c r="H427" s="36">
        <v>251243</v>
      </c>
      <c r="I427" s="25">
        <v>162</v>
      </c>
      <c r="J427" s="19" t="s">
        <v>15</v>
      </c>
      <c r="K427" s="15" t="s">
        <v>16</v>
      </c>
      <c r="L427" s="15">
        <v>43</v>
      </c>
      <c r="M427" s="16"/>
      <c r="N427" s="37">
        <v>0</v>
      </c>
      <c r="O427" s="37"/>
      <c r="P427" s="37">
        <v>123995</v>
      </c>
      <c r="Q427" s="37"/>
      <c r="R427" s="37">
        <v>0</v>
      </c>
      <c r="S427" s="37"/>
      <c r="T427" s="37">
        <v>0</v>
      </c>
      <c r="U427" s="37"/>
      <c r="V427" s="37">
        <v>0</v>
      </c>
      <c r="W427" s="37"/>
      <c r="X427" s="37">
        <v>0</v>
      </c>
      <c r="Y427" s="37"/>
      <c r="Z427" s="37">
        <v>0</v>
      </c>
      <c r="AA427" s="37"/>
      <c r="AB427" s="25">
        <v>0</v>
      </c>
      <c r="AC427" s="8"/>
      <c r="AE427" s="9">
        <v>0</v>
      </c>
      <c r="AG427" s="9">
        <v>980468</v>
      </c>
      <c r="AI427" s="9">
        <v>0</v>
      </c>
      <c r="AK427" s="9">
        <v>0</v>
      </c>
      <c r="AM427" s="9">
        <v>0</v>
      </c>
      <c r="AO427" s="9">
        <v>0</v>
      </c>
      <c r="AQ427" s="9">
        <v>0</v>
      </c>
      <c r="AV427" s="38">
        <v>7.9073000000000002</v>
      </c>
      <c r="BH427" s="2" t="str">
        <f t="shared" si="6"/>
        <v>No</v>
      </c>
    </row>
    <row r="428" spans="1:60">
      <c r="A428" s="14" t="s">
        <v>1096</v>
      </c>
      <c r="B428" s="14" t="s">
        <v>172</v>
      </c>
      <c r="C428" s="19" t="s">
        <v>12</v>
      </c>
      <c r="D428" s="232">
        <v>12</v>
      </c>
      <c r="E428" s="233">
        <v>12</v>
      </c>
      <c r="F428" s="19" t="s">
        <v>147</v>
      </c>
      <c r="G428" s="160" t="s">
        <v>144</v>
      </c>
      <c r="H428" s="36">
        <v>251243</v>
      </c>
      <c r="I428" s="25">
        <v>162</v>
      </c>
      <c r="J428" s="19" t="s">
        <v>17</v>
      </c>
      <c r="K428" s="15" t="s">
        <v>14</v>
      </c>
      <c r="L428" s="15">
        <v>36</v>
      </c>
      <c r="M428" s="16"/>
      <c r="N428" s="37">
        <v>498733</v>
      </c>
      <c r="O428" s="37"/>
      <c r="P428" s="37">
        <v>0</v>
      </c>
      <c r="Q428" s="37"/>
      <c r="R428" s="37">
        <v>0</v>
      </c>
      <c r="S428" s="37"/>
      <c r="T428" s="37">
        <v>0</v>
      </c>
      <c r="U428" s="37"/>
      <c r="V428" s="37">
        <v>0</v>
      </c>
      <c r="W428" s="37"/>
      <c r="X428" s="37">
        <v>0</v>
      </c>
      <c r="Y428" s="37"/>
      <c r="Z428" s="37">
        <v>0</v>
      </c>
      <c r="AA428" s="37"/>
      <c r="AB428" s="25">
        <v>0</v>
      </c>
      <c r="AC428" s="8"/>
      <c r="AE428" s="9">
        <v>1893273</v>
      </c>
      <c r="AG428" s="9">
        <v>0</v>
      </c>
      <c r="AI428" s="9">
        <v>0</v>
      </c>
      <c r="AK428" s="9">
        <v>0</v>
      </c>
      <c r="AM428" s="9">
        <v>0</v>
      </c>
      <c r="AO428" s="9">
        <v>0</v>
      </c>
      <c r="AQ428" s="9">
        <v>0</v>
      </c>
      <c r="AT428" s="38">
        <v>3.7961999999999998</v>
      </c>
      <c r="BH428" s="2" t="str">
        <f t="shared" si="6"/>
        <v>No</v>
      </c>
    </row>
    <row r="429" spans="1:60">
      <c r="A429" s="14" t="s">
        <v>1096</v>
      </c>
      <c r="B429" s="14" t="s">
        <v>172</v>
      </c>
      <c r="C429" s="19" t="s">
        <v>12</v>
      </c>
      <c r="D429" s="232">
        <v>12</v>
      </c>
      <c r="E429" s="233">
        <v>12</v>
      </c>
      <c r="F429" s="19" t="s">
        <v>147</v>
      </c>
      <c r="G429" s="160" t="s">
        <v>144</v>
      </c>
      <c r="H429" s="36">
        <v>251243</v>
      </c>
      <c r="I429" s="25">
        <v>162</v>
      </c>
      <c r="J429" s="19" t="s">
        <v>17</v>
      </c>
      <c r="K429" s="15" t="s">
        <v>16</v>
      </c>
      <c r="L429" s="15">
        <v>10</v>
      </c>
      <c r="M429" s="16"/>
      <c r="N429" s="37">
        <v>0</v>
      </c>
      <c r="O429" s="37"/>
      <c r="P429" s="37">
        <v>62438</v>
      </c>
      <c r="Q429" s="37"/>
      <c r="R429" s="37">
        <v>0</v>
      </c>
      <c r="S429" s="37"/>
      <c r="T429" s="37">
        <v>0</v>
      </c>
      <c r="U429" s="37"/>
      <c r="V429" s="37">
        <v>0</v>
      </c>
      <c r="W429" s="37"/>
      <c r="X429" s="37">
        <v>0</v>
      </c>
      <c r="Y429" s="37"/>
      <c r="Z429" s="37">
        <v>0</v>
      </c>
      <c r="AA429" s="37"/>
      <c r="AB429" s="25">
        <v>0</v>
      </c>
      <c r="AC429" s="8"/>
      <c r="AE429" s="9">
        <v>0</v>
      </c>
      <c r="AG429" s="9">
        <v>456642</v>
      </c>
      <c r="AI429" s="9">
        <v>0</v>
      </c>
      <c r="AK429" s="9">
        <v>0</v>
      </c>
      <c r="AM429" s="9">
        <v>0</v>
      </c>
      <c r="AO429" s="9">
        <v>0</v>
      </c>
      <c r="AQ429" s="9">
        <v>0</v>
      </c>
      <c r="AV429" s="38">
        <v>7.3135000000000003</v>
      </c>
      <c r="BH429" s="2" t="str">
        <f t="shared" si="6"/>
        <v>No</v>
      </c>
    </row>
    <row r="430" spans="1:60">
      <c r="A430" s="14" t="s">
        <v>1097</v>
      </c>
      <c r="B430" s="14" t="s">
        <v>160</v>
      </c>
      <c r="C430" s="19" t="s">
        <v>38</v>
      </c>
      <c r="D430" s="232">
        <v>4030</v>
      </c>
      <c r="E430" s="233">
        <v>40030</v>
      </c>
      <c r="F430" s="19" t="s">
        <v>147</v>
      </c>
      <c r="G430" s="160" t="s">
        <v>144</v>
      </c>
      <c r="H430" s="36">
        <v>187781</v>
      </c>
      <c r="I430" s="25">
        <v>158</v>
      </c>
      <c r="J430" s="19" t="s">
        <v>15</v>
      </c>
      <c r="K430" s="15" t="s">
        <v>16</v>
      </c>
      <c r="L430" s="15">
        <v>35</v>
      </c>
      <c r="M430" s="16"/>
      <c r="N430" s="37">
        <v>0</v>
      </c>
      <c r="O430" s="37"/>
      <c r="P430" s="37">
        <v>115722</v>
      </c>
      <c r="Q430" s="37"/>
      <c r="R430" s="37">
        <v>0</v>
      </c>
      <c r="S430" s="37"/>
      <c r="T430" s="37">
        <v>0</v>
      </c>
      <c r="U430" s="37"/>
      <c r="V430" s="37">
        <v>0</v>
      </c>
      <c r="W430" s="37"/>
      <c r="X430" s="37">
        <v>0</v>
      </c>
      <c r="Y430" s="37"/>
      <c r="Z430" s="37">
        <v>0</v>
      </c>
      <c r="AA430" s="37"/>
      <c r="AB430" s="25">
        <v>0</v>
      </c>
      <c r="AC430" s="8"/>
      <c r="AE430" s="9">
        <v>0</v>
      </c>
      <c r="AG430" s="9">
        <v>819191</v>
      </c>
      <c r="AI430" s="9">
        <v>0</v>
      </c>
      <c r="AK430" s="9">
        <v>0</v>
      </c>
      <c r="AM430" s="9">
        <v>0</v>
      </c>
      <c r="AO430" s="9">
        <v>0</v>
      </c>
      <c r="AQ430" s="9">
        <v>0</v>
      </c>
      <c r="AV430" s="38">
        <v>7.0789999999999997</v>
      </c>
      <c r="BH430" s="2" t="str">
        <f t="shared" si="6"/>
        <v>No</v>
      </c>
    </row>
    <row r="431" spans="1:60">
      <c r="A431" s="14" t="s">
        <v>1097</v>
      </c>
      <c r="B431" s="14" t="s">
        <v>160</v>
      </c>
      <c r="C431" s="19" t="s">
        <v>38</v>
      </c>
      <c r="D431" s="232">
        <v>4030</v>
      </c>
      <c r="E431" s="233">
        <v>40030</v>
      </c>
      <c r="F431" s="19" t="s">
        <v>147</v>
      </c>
      <c r="G431" s="160" t="s">
        <v>144</v>
      </c>
      <c r="H431" s="36">
        <v>187781</v>
      </c>
      <c r="I431" s="25">
        <v>158</v>
      </c>
      <c r="J431" s="19" t="s">
        <v>17</v>
      </c>
      <c r="K431" s="15" t="s">
        <v>14</v>
      </c>
      <c r="L431" s="15">
        <v>112</v>
      </c>
      <c r="M431" s="16"/>
      <c r="N431" s="37">
        <v>1027568</v>
      </c>
      <c r="O431" s="37"/>
      <c r="P431" s="37">
        <v>0</v>
      </c>
      <c r="Q431" s="37"/>
      <c r="R431" s="37">
        <v>0</v>
      </c>
      <c r="S431" s="37"/>
      <c r="T431" s="37">
        <v>0</v>
      </c>
      <c r="U431" s="37"/>
      <c r="V431" s="37">
        <v>0</v>
      </c>
      <c r="W431" s="37"/>
      <c r="X431" s="37">
        <v>0</v>
      </c>
      <c r="Y431" s="37"/>
      <c r="Z431" s="37">
        <v>0</v>
      </c>
      <c r="AA431" s="37"/>
      <c r="AB431" s="25">
        <v>0</v>
      </c>
      <c r="AC431" s="8"/>
      <c r="AE431" s="9">
        <v>3379647</v>
      </c>
      <c r="AG431" s="9">
        <v>0</v>
      </c>
      <c r="AI431" s="9">
        <v>0</v>
      </c>
      <c r="AK431" s="9">
        <v>0</v>
      </c>
      <c r="AM431" s="9">
        <v>0</v>
      </c>
      <c r="AO431" s="9">
        <v>0</v>
      </c>
      <c r="AQ431" s="9">
        <v>0</v>
      </c>
      <c r="AT431" s="38">
        <v>3.2890000000000001</v>
      </c>
      <c r="BH431" s="2" t="str">
        <f t="shared" si="6"/>
        <v>No</v>
      </c>
    </row>
    <row r="432" spans="1:60">
      <c r="A432" s="14" t="s">
        <v>1097</v>
      </c>
      <c r="B432" s="14" t="s">
        <v>160</v>
      </c>
      <c r="C432" s="19" t="s">
        <v>38</v>
      </c>
      <c r="D432" s="232">
        <v>4030</v>
      </c>
      <c r="E432" s="233">
        <v>40030</v>
      </c>
      <c r="F432" s="19" t="s">
        <v>147</v>
      </c>
      <c r="G432" s="160" t="s">
        <v>144</v>
      </c>
      <c r="H432" s="36">
        <v>187781</v>
      </c>
      <c r="I432" s="25">
        <v>158</v>
      </c>
      <c r="J432" s="19" t="s">
        <v>18</v>
      </c>
      <c r="K432" s="15" t="s">
        <v>16</v>
      </c>
      <c r="L432" s="15">
        <v>11</v>
      </c>
      <c r="M432" s="16"/>
      <c r="N432" s="37">
        <v>0</v>
      </c>
      <c r="O432" s="37"/>
      <c r="P432" s="37">
        <v>16554</v>
      </c>
      <c r="Q432" s="37"/>
      <c r="R432" s="37">
        <v>0</v>
      </c>
      <c r="S432" s="37"/>
      <c r="T432" s="37">
        <v>0</v>
      </c>
      <c r="U432" s="37"/>
      <c r="V432" s="37">
        <v>0</v>
      </c>
      <c r="W432" s="37"/>
      <c r="X432" s="37">
        <v>0</v>
      </c>
      <c r="Y432" s="37"/>
      <c r="Z432" s="37">
        <v>0</v>
      </c>
      <c r="AA432" s="37"/>
      <c r="AB432" s="25">
        <v>0</v>
      </c>
      <c r="AC432" s="8"/>
      <c r="AE432" s="9">
        <v>0</v>
      </c>
      <c r="AG432" s="9">
        <v>208002</v>
      </c>
      <c r="AI432" s="9">
        <v>0</v>
      </c>
      <c r="AK432" s="9">
        <v>0</v>
      </c>
      <c r="AM432" s="9">
        <v>0</v>
      </c>
      <c r="AO432" s="9">
        <v>0</v>
      </c>
      <c r="AQ432" s="9">
        <v>0</v>
      </c>
      <c r="AV432" s="38">
        <v>12.565099999999999</v>
      </c>
      <c r="BH432" s="2" t="str">
        <f t="shared" si="6"/>
        <v>No</v>
      </c>
    </row>
    <row r="433" spans="1:60">
      <c r="A433" s="14" t="s">
        <v>420</v>
      </c>
      <c r="B433" s="14" t="s">
        <v>421</v>
      </c>
      <c r="C433" s="19" t="s">
        <v>38</v>
      </c>
      <c r="D433" s="232">
        <v>4032</v>
      </c>
      <c r="E433" s="233">
        <v>40032</v>
      </c>
      <c r="F433" s="19" t="s">
        <v>147</v>
      </c>
      <c r="G433" s="160" t="s">
        <v>144</v>
      </c>
      <c r="H433" s="36">
        <v>349064</v>
      </c>
      <c r="I433" s="25">
        <v>156</v>
      </c>
      <c r="J433" s="19" t="s">
        <v>18</v>
      </c>
      <c r="K433" s="15" t="s">
        <v>16</v>
      </c>
      <c r="L433" s="15">
        <v>9</v>
      </c>
      <c r="M433" s="16"/>
      <c r="N433" s="37">
        <v>0</v>
      </c>
      <c r="O433" s="37"/>
      <c r="P433" s="37">
        <v>6387</v>
      </c>
      <c r="Q433" s="37"/>
      <c r="R433" s="37">
        <v>0</v>
      </c>
      <c r="S433" s="37"/>
      <c r="T433" s="37">
        <v>0</v>
      </c>
      <c r="U433" s="37"/>
      <c r="V433" s="37">
        <v>0</v>
      </c>
      <c r="W433" s="37"/>
      <c r="X433" s="37">
        <v>0</v>
      </c>
      <c r="Y433" s="37"/>
      <c r="Z433" s="37">
        <v>0</v>
      </c>
      <c r="AA433" s="37"/>
      <c r="AB433" s="25">
        <v>0</v>
      </c>
      <c r="AC433" s="8"/>
      <c r="AE433" s="9">
        <v>0</v>
      </c>
      <c r="AG433" s="9">
        <v>154636</v>
      </c>
      <c r="AI433" s="9">
        <v>0</v>
      </c>
      <c r="AK433" s="9">
        <v>0</v>
      </c>
      <c r="AM433" s="9">
        <v>0</v>
      </c>
      <c r="AO433" s="9">
        <v>0</v>
      </c>
      <c r="AQ433" s="9">
        <v>0</v>
      </c>
      <c r="AV433" s="38">
        <v>24.211099999999998</v>
      </c>
      <c r="BH433" s="2" t="str">
        <f t="shared" si="6"/>
        <v>No</v>
      </c>
    </row>
    <row r="434" spans="1:60">
      <c r="A434" s="14" t="s">
        <v>420</v>
      </c>
      <c r="B434" s="14" t="s">
        <v>421</v>
      </c>
      <c r="C434" s="19" t="s">
        <v>38</v>
      </c>
      <c r="D434" s="232">
        <v>4032</v>
      </c>
      <c r="E434" s="233">
        <v>40032</v>
      </c>
      <c r="F434" s="19" t="s">
        <v>147</v>
      </c>
      <c r="G434" s="160" t="s">
        <v>144</v>
      </c>
      <c r="H434" s="36">
        <v>349064</v>
      </c>
      <c r="I434" s="25">
        <v>156</v>
      </c>
      <c r="J434" s="19" t="s">
        <v>15</v>
      </c>
      <c r="K434" s="15" t="s">
        <v>14</v>
      </c>
      <c r="L434" s="15">
        <v>60</v>
      </c>
      <c r="M434" s="16"/>
      <c r="N434" s="37">
        <v>61975</v>
      </c>
      <c r="O434" s="37"/>
      <c r="P434" s="37">
        <v>248266</v>
      </c>
      <c r="Q434" s="37"/>
      <c r="R434" s="37">
        <v>19043</v>
      </c>
      <c r="S434" s="37"/>
      <c r="T434" s="37">
        <v>0</v>
      </c>
      <c r="U434" s="37"/>
      <c r="V434" s="37">
        <v>0</v>
      </c>
      <c r="W434" s="37"/>
      <c r="X434" s="37">
        <v>0</v>
      </c>
      <c r="Y434" s="37"/>
      <c r="Z434" s="37">
        <v>0</v>
      </c>
      <c r="AA434" s="37"/>
      <c r="AB434" s="25">
        <v>0</v>
      </c>
      <c r="AC434" s="8"/>
      <c r="AE434" s="9">
        <v>441317</v>
      </c>
      <c r="AG434" s="9">
        <v>1478492</v>
      </c>
      <c r="AI434" s="9">
        <v>125471</v>
      </c>
      <c r="AK434" s="9">
        <v>0</v>
      </c>
      <c r="AM434" s="9">
        <v>0</v>
      </c>
      <c r="AO434" s="9">
        <v>0</v>
      </c>
      <c r="AQ434" s="9">
        <v>0</v>
      </c>
      <c r="AT434" s="38">
        <v>7.1208999999999998</v>
      </c>
      <c r="AV434" s="38">
        <v>5.9553000000000003</v>
      </c>
      <c r="AX434" s="38">
        <v>6.5888</v>
      </c>
      <c r="BH434" s="2" t="str">
        <f t="shared" si="6"/>
        <v>No</v>
      </c>
    </row>
    <row r="435" spans="1:60">
      <c r="A435" s="14" t="s">
        <v>420</v>
      </c>
      <c r="B435" s="14" t="s">
        <v>421</v>
      </c>
      <c r="C435" s="19" t="s">
        <v>38</v>
      </c>
      <c r="D435" s="232">
        <v>4032</v>
      </c>
      <c r="E435" s="233">
        <v>40032</v>
      </c>
      <c r="F435" s="19" t="s">
        <v>147</v>
      </c>
      <c r="G435" s="160" t="s">
        <v>144</v>
      </c>
      <c r="H435" s="36">
        <v>349064</v>
      </c>
      <c r="I435" s="25">
        <v>156</v>
      </c>
      <c r="J435" s="19" t="s">
        <v>17</v>
      </c>
      <c r="K435" s="15" t="s">
        <v>14</v>
      </c>
      <c r="L435" s="15">
        <v>60</v>
      </c>
      <c r="M435" s="16"/>
      <c r="N435" s="37">
        <v>690979</v>
      </c>
      <c r="O435" s="37"/>
      <c r="P435" s="37">
        <v>0</v>
      </c>
      <c r="Q435" s="37"/>
      <c r="R435" s="37">
        <v>0</v>
      </c>
      <c r="S435" s="37"/>
      <c r="T435" s="37">
        <v>0</v>
      </c>
      <c r="U435" s="37"/>
      <c r="V435" s="37">
        <v>0</v>
      </c>
      <c r="W435" s="37"/>
      <c r="X435" s="37">
        <v>0</v>
      </c>
      <c r="Y435" s="37"/>
      <c r="Z435" s="37">
        <v>0</v>
      </c>
      <c r="AA435" s="37"/>
      <c r="AB435" s="25">
        <v>0</v>
      </c>
      <c r="AC435" s="8"/>
      <c r="AE435" s="9">
        <v>3269832</v>
      </c>
      <c r="AG435" s="9">
        <v>0</v>
      </c>
      <c r="AI435" s="9">
        <v>0</v>
      </c>
      <c r="AK435" s="9">
        <v>0</v>
      </c>
      <c r="AM435" s="9">
        <v>0</v>
      </c>
      <c r="AO435" s="9">
        <v>0</v>
      </c>
      <c r="AQ435" s="9">
        <v>0</v>
      </c>
      <c r="AT435" s="38">
        <v>4.7321999999999997</v>
      </c>
      <c r="BH435" s="2" t="str">
        <f t="shared" si="6"/>
        <v>No</v>
      </c>
    </row>
    <row r="436" spans="1:60">
      <c r="A436" s="14" t="s">
        <v>420</v>
      </c>
      <c r="B436" s="14" t="s">
        <v>421</v>
      </c>
      <c r="C436" s="19" t="s">
        <v>38</v>
      </c>
      <c r="D436" s="232">
        <v>4032</v>
      </c>
      <c r="E436" s="233">
        <v>40032</v>
      </c>
      <c r="F436" s="19" t="s">
        <v>147</v>
      </c>
      <c r="G436" s="160" t="s">
        <v>144</v>
      </c>
      <c r="H436" s="36">
        <v>349064</v>
      </c>
      <c r="I436" s="25">
        <v>156</v>
      </c>
      <c r="J436" s="19" t="s">
        <v>15</v>
      </c>
      <c r="K436" s="15" t="s">
        <v>16</v>
      </c>
      <c r="L436" s="15">
        <v>23</v>
      </c>
      <c r="M436" s="16"/>
      <c r="N436" s="37">
        <v>0</v>
      </c>
      <c r="O436" s="37"/>
      <c r="P436" s="37">
        <v>56768</v>
      </c>
      <c r="Q436" s="37"/>
      <c r="R436" s="37">
        <v>0</v>
      </c>
      <c r="S436" s="37"/>
      <c r="T436" s="37">
        <v>0</v>
      </c>
      <c r="U436" s="37"/>
      <c r="V436" s="37">
        <v>0</v>
      </c>
      <c r="W436" s="37"/>
      <c r="X436" s="37">
        <v>0</v>
      </c>
      <c r="Y436" s="37"/>
      <c r="Z436" s="37">
        <v>0</v>
      </c>
      <c r="AA436" s="37"/>
      <c r="AB436" s="25">
        <v>0</v>
      </c>
      <c r="AC436" s="8"/>
      <c r="AE436" s="9">
        <v>0</v>
      </c>
      <c r="AG436" s="9">
        <v>0</v>
      </c>
      <c r="AI436" s="9">
        <v>0</v>
      </c>
      <c r="AK436" s="9">
        <v>0</v>
      </c>
      <c r="AM436" s="9">
        <v>0</v>
      </c>
      <c r="AO436" s="9">
        <v>0</v>
      </c>
      <c r="AQ436" s="9">
        <v>0</v>
      </c>
      <c r="AV436" s="38">
        <v>0</v>
      </c>
      <c r="BH436" s="2" t="str">
        <f t="shared" si="6"/>
        <v>No</v>
      </c>
    </row>
    <row r="437" spans="1:60">
      <c r="A437" s="14" t="s">
        <v>461</v>
      </c>
      <c r="B437" s="14" t="s">
        <v>278</v>
      </c>
      <c r="C437" s="19" t="s">
        <v>23</v>
      </c>
      <c r="D437" s="232">
        <v>9016</v>
      </c>
      <c r="E437" s="233">
        <v>90016</v>
      </c>
      <c r="F437" s="19" t="s">
        <v>153</v>
      </c>
      <c r="G437" s="160" t="s">
        <v>144</v>
      </c>
      <c r="H437" s="36">
        <v>3281212</v>
      </c>
      <c r="I437" s="25">
        <v>154</v>
      </c>
      <c r="J437" s="19" t="s">
        <v>26</v>
      </c>
      <c r="K437" s="15" t="s">
        <v>14</v>
      </c>
      <c r="L437" s="15">
        <v>7</v>
      </c>
      <c r="M437" s="16"/>
      <c r="N437" s="37">
        <v>2225607</v>
      </c>
      <c r="O437" s="37"/>
      <c r="P437" s="37">
        <v>0</v>
      </c>
      <c r="Q437" s="37"/>
      <c r="R437" s="37">
        <v>0</v>
      </c>
      <c r="S437" s="37"/>
      <c r="T437" s="37">
        <v>0</v>
      </c>
      <c r="U437" s="37"/>
      <c r="V437" s="37">
        <v>0</v>
      </c>
      <c r="W437" s="37"/>
      <c r="X437" s="37">
        <v>0</v>
      </c>
      <c r="Y437" s="37"/>
      <c r="Z437" s="37">
        <v>0</v>
      </c>
      <c r="AA437" s="37"/>
      <c r="AB437" s="25">
        <v>0</v>
      </c>
      <c r="AC437" s="8"/>
      <c r="AE437" s="9">
        <v>239455</v>
      </c>
      <c r="AG437" s="9">
        <v>0</v>
      </c>
      <c r="AI437" s="9">
        <v>0</v>
      </c>
      <c r="AK437" s="9">
        <v>0</v>
      </c>
      <c r="AM437" s="9">
        <v>0</v>
      </c>
      <c r="AO437" s="9">
        <v>0</v>
      </c>
      <c r="AQ437" s="9">
        <v>0</v>
      </c>
      <c r="AT437" s="38">
        <v>0.1076</v>
      </c>
      <c r="BH437" s="2" t="str">
        <f t="shared" si="6"/>
        <v>No</v>
      </c>
    </row>
    <row r="438" spans="1:60">
      <c r="A438" s="14" t="s">
        <v>461</v>
      </c>
      <c r="B438" s="14" t="s">
        <v>278</v>
      </c>
      <c r="C438" s="19" t="s">
        <v>23</v>
      </c>
      <c r="D438" s="232">
        <v>9016</v>
      </c>
      <c r="E438" s="233">
        <v>90016</v>
      </c>
      <c r="F438" s="19" t="s">
        <v>153</v>
      </c>
      <c r="G438" s="160" t="s">
        <v>144</v>
      </c>
      <c r="H438" s="36">
        <v>3281212</v>
      </c>
      <c r="I438" s="25">
        <v>154</v>
      </c>
      <c r="J438" s="19" t="s">
        <v>15</v>
      </c>
      <c r="K438" s="15" t="s">
        <v>16</v>
      </c>
      <c r="L438" s="15">
        <v>15</v>
      </c>
      <c r="M438" s="16"/>
      <c r="N438" s="37">
        <v>0</v>
      </c>
      <c r="O438" s="37"/>
      <c r="P438" s="37">
        <v>62719</v>
      </c>
      <c r="Q438" s="37"/>
      <c r="R438" s="37">
        <v>0</v>
      </c>
      <c r="S438" s="37"/>
      <c r="T438" s="37">
        <v>0</v>
      </c>
      <c r="U438" s="37"/>
      <c r="V438" s="37">
        <v>0</v>
      </c>
      <c r="W438" s="37"/>
      <c r="X438" s="37">
        <v>0</v>
      </c>
      <c r="Y438" s="37"/>
      <c r="Z438" s="37">
        <v>0</v>
      </c>
      <c r="AA438" s="37"/>
      <c r="AB438" s="25">
        <v>0</v>
      </c>
      <c r="AC438" s="8"/>
      <c r="AE438" s="9">
        <v>0</v>
      </c>
      <c r="AG438" s="9">
        <v>415835</v>
      </c>
      <c r="AI438" s="9">
        <v>0</v>
      </c>
      <c r="AK438" s="9">
        <v>0</v>
      </c>
      <c r="AM438" s="9">
        <v>0</v>
      </c>
      <c r="AO438" s="9">
        <v>0</v>
      </c>
      <c r="AQ438" s="9">
        <v>0</v>
      </c>
      <c r="AV438" s="38">
        <v>6.6300999999999997</v>
      </c>
      <c r="BH438" s="2" t="str">
        <f t="shared" si="6"/>
        <v>No</v>
      </c>
    </row>
    <row r="439" spans="1:60">
      <c r="A439" s="14" t="s">
        <v>461</v>
      </c>
      <c r="B439" s="14" t="s">
        <v>278</v>
      </c>
      <c r="C439" s="19" t="s">
        <v>23</v>
      </c>
      <c r="D439" s="232">
        <v>9016</v>
      </c>
      <c r="E439" s="233">
        <v>90016</v>
      </c>
      <c r="F439" s="19" t="s">
        <v>153</v>
      </c>
      <c r="G439" s="160" t="s">
        <v>144</v>
      </c>
      <c r="H439" s="36">
        <v>3281212</v>
      </c>
      <c r="I439" s="25">
        <v>154</v>
      </c>
      <c r="J439" s="19" t="s">
        <v>17</v>
      </c>
      <c r="K439" s="15" t="s">
        <v>14</v>
      </c>
      <c r="L439" s="15">
        <v>132</v>
      </c>
      <c r="M439" s="16"/>
      <c r="N439" s="37">
        <v>1324305</v>
      </c>
      <c r="O439" s="37"/>
      <c r="P439" s="37">
        <v>0</v>
      </c>
      <c r="Q439" s="37"/>
      <c r="R439" s="37">
        <v>0</v>
      </c>
      <c r="S439" s="37"/>
      <c r="T439" s="37">
        <v>0</v>
      </c>
      <c r="U439" s="37"/>
      <c r="V439" s="37">
        <v>0</v>
      </c>
      <c r="W439" s="37"/>
      <c r="X439" s="37">
        <v>0</v>
      </c>
      <c r="Y439" s="37"/>
      <c r="Z439" s="37">
        <v>0</v>
      </c>
      <c r="AA439" s="37"/>
      <c r="AB439" s="25">
        <v>0</v>
      </c>
      <c r="AC439" s="8"/>
      <c r="AE439" s="9">
        <v>5125591</v>
      </c>
      <c r="AG439" s="9">
        <v>0</v>
      </c>
      <c r="AI439" s="9">
        <v>0</v>
      </c>
      <c r="AK439" s="9">
        <v>0</v>
      </c>
      <c r="AM439" s="9">
        <v>0</v>
      </c>
      <c r="AO439" s="9">
        <v>0</v>
      </c>
      <c r="AQ439" s="9">
        <v>0</v>
      </c>
      <c r="AT439" s="38">
        <v>3.8704000000000001</v>
      </c>
      <c r="BH439" s="2" t="str">
        <f t="shared" si="6"/>
        <v>No</v>
      </c>
    </row>
    <row r="440" spans="1:60">
      <c r="A440" s="14" t="s">
        <v>1098</v>
      </c>
      <c r="B440" s="14" t="s">
        <v>456</v>
      </c>
      <c r="C440" s="19" t="s">
        <v>23</v>
      </c>
      <c r="D440" s="232">
        <v>9027</v>
      </c>
      <c r="E440" s="233">
        <v>90027</v>
      </c>
      <c r="F440" s="19" t="s">
        <v>147</v>
      </c>
      <c r="G440" s="160" t="s">
        <v>144</v>
      </c>
      <c r="H440" s="36">
        <v>654628</v>
      </c>
      <c r="I440" s="25">
        <v>150</v>
      </c>
      <c r="J440" s="19" t="s">
        <v>17</v>
      </c>
      <c r="K440" s="15" t="s">
        <v>14</v>
      </c>
      <c r="L440" s="15">
        <v>98</v>
      </c>
      <c r="M440" s="16"/>
      <c r="N440" s="37">
        <v>19583</v>
      </c>
      <c r="O440" s="37"/>
      <c r="P440" s="37">
        <v>1401</v>
      </c>
      <c r="Q440" s="37"/>
      <c r="R440" s="37">
        <v>0</v>
      </c>
      <c r="S440" s="37"/>
      <c r="T440" s="37">
        <v>1448606</v>
      </c>
      <c r="U440" s="37"/>
      <c r="V440" s="37">
        <v>0</v>
      </c>
      <c r="W440" s="37"/>
      <c r="X440" s="37">
        <v>0</v>
      </c>
      <c r="Y440" s="37"/>
      <c r="Z440" s="37">
        <v>0</v>
      </c>
      <c r="AA440" s="37"/>
      <c r="AB440" s="25">
        <v>0</v>
      </c>
      <c r="AC440" s="8"/>
      <c r="AE440" s="9">
        <v>0</v>
      </c>
      <c r="AG440" s="9">
        <v>4592</v>
      </c>
      <c r="AI440" s="9">
        <v>0</v>
      </c>
      <c r="AK440" s="9">
        <v>4744622</v>
      </c>
      <c r="AM440" s="9">
        <v>0</v>
      </c>
      <c r="AO440" s="9">
        <v>0</v>
      </c>
      <c r="AQ440" s="9">
        <v>0</v>
      </c>
      <c r="AT440" s="38">
        <v>0</v>
      </c>
      <c r="AV440" s="38">
        <v>3.2776999999999998</v>
      </c>
      <c r="BH440" s="2" t="str">
        <f t="shared" si="6"/>
        <v>No</v>
      </c>
    </row>
    <row r="441" spans="1:60">
      <c r="A441" s="14" t="s">
        <v>1098</v>
      </c>
      <c r="B441" s="14" t="s">
        <v>456</v>
      </c>
      <c r="C441" s="19" t="s">
        <v>23</v>
      </c>
      <c r="D441" s="232">
        <v>9027</v>
      </c>
      <c r="E441" s="233">
        <v>90027</v>
      </c>
      <c r="F441" s="19" t="s">
        <v>147</v>
      </c>
      <c r="G441" s="160" t="s">
        <v>144</v>
      </c>
      <c r="H441" s="36">
        <v>654628</v>
      </c>
      <c r="I441" s="25">
        <v>150</v>
      </c>
      <c r="J441" s="19" t="s">
        <v>15</v>
      </c>
      <c r="K441" s="15" t="s">
        <v>16</v>
      </c>
      <c r="L441" s="15">
        <v>52</v>
      </c>
      <c r="M441" s="16"/>
      <c r="N441" s="37">
        <v>0</v>
      </c>
      <c r="O441" s="37"/>
      <c r="P441" s="37">
        <v>213643</v>
      </c>
      <c r="Q441" s="37"/>
      <c r="R441" s="37">
        <v>0</v>
      </c>
      <c r="S441" s="37"/>
      <c r="T441" s="37">
        <v>41360</v>
      </c>
      <c r="U441" s="37"/>
      <c r="V441" s="37">
        <v>0</v>
      </c>
      <c r="W441" s="37"/>
      <c r="X441" s="37">
        <v>0</v>
      </c>
      <c r="Y441" s="37"/>
      <c r="Z441" s="37">
        <v>0</v>
      </c>
      <c r="AA441" s="37"/>
      <c r="AB441" s="25">
        <v>0</v>
      </c>
      <c r="AC441" s="8"/>
      <c r="AE441" s="9">
        <v>0</v>
      </c>
      <c r="AG441" s="9">
        <v>1310517</v>
      </c>
      <c r="AI441" s="9">
        <v>0</v>
      </c>
      <c r="AK441" s="9">
        <v>292227</v>
      </c>
      <c r="AM441" s="9">
        <v>0</v>
      </c>
      <c r="AO441" s="9">
        <v>0</v>
      </c>
      <c r="AQ441" s="9">
        <v>0</v>
      </c>
      <c r="AV441" s="38">
        <v>6.1341000000000001</v>
      </c>
      <c r="BH441" s="2" t="str">
        <f t="shared" si="6"/>
        <v>No</v>
      </c>
    </row>
    <row r="442" spans="1:60">
      <c r="A442" s="14" t="s">
        <v>470</v>
      </c>
      <c r="B442" s="14" t="s">
        <v>412</v>
      </c>
      <c r="C442" s="19" t="s">
        <v>34</v>
      </c>
      <c r="D442" s="232">
        <v>1017</v>
      </c>
      <c r="E442" s="233">
        <v>10017</v>
      </c>
      <c r="F442" s="19" t="s">
        <v>153</v>
      </c>
      <c r="G442" s="160" t="s">
        <v>144</v>
      </c>
      <c r="H442" s="36">
        <v>924859</v>
      </c>
      <c r="I442" s="25">
        <v>147</v>
      </c>
      <c r="J442" s="19" t="s">
        <v>15</v>
      </c>
      <c r="K442" s="15" t="s">
        <v>16</v>
      </c>
      <c r="L442" s="15">
        <v>147</v>
      </c>
      <c r="M442" s="16"/>
      <c r="N442" s="37">
        <v>127869</v>
      </c>
      <c r="O442" s="37"/>
      <c r="P442" s="37">
        <v>410712</v>
      </c>
      <c r="Q442" s="37"/>
      <c r="R442" s="37">
        <v>0</v>
      </c>
      <c r="S442" s="37"/>
      <c r="T442" s="37">
        <v>98134</v>
      </c>
      <c r="U442" s="37"/>
      <c r="V442" s="37">
        <v>0</v>
      </c>
      <c r="W442" s="37"/>
      <c r="X442" s="37">
        <v>0</v>
      </c>
      <c r="Y442" s="37"/>
      <c r="Z442" s="37">
        <v>0</v>
      </c>
      <c r="AA442" s="37"/>
      <c r="AB442" s="25">
        <v>0</v>
      </c>
      <c r="AC442" s="8"/>
      <c r="AE442" s="9">
        <v>1235447</v>
      </c>
      <c r="AG442" s="9">
        <v>3056754</v>
      </c>
      <c r="AI442" s="9">
        <v>0</v>
      </c>
      <c r="AK442" s="9">
        <v>507397</v>
      </c>
      <c r="AM442" s="9">
        <v>0</v>
      </c>
      <c r="AO442" s="9">
        <v>0</v>
      </c>
      <c r="AQ442" s="9">
        <v>0</v>
      </c>
      <c r="AT442" s="38">
        <v>9.6617999999999995</v>
      </c>
      <c r="AV442" s="38">
        <v>7.4425999999999997</v>
      </c>
      <c r="BH442" s="2" t="str">
        <f t="shared" si="6"/>
        <v>No</v>
      </c>
    </row>
    <row r="443" spans="1:60">
      <c r="A443" s="14" t="s">
        <v>1099</v>
      </c>
      <c r="B443" s="14" t="s">
        <v>541</v>
      </c>
      <c r="C443" s="19" t="s">
        <v>80</v>
      </c>
      <c r="D443" s="232">
        <v>4003</v>
      </c>
      <c r="E443" s="233">
        <v>40003</v>
      </c>
      <c r="F443" s="19" t="s">
        <v>147</v>
      </c>
      <c r="G443" s="160" t="s">
        <v>144</v>
      </c>
      <c r="H443" s="36">
        <v>1060061</v>
      </c>
      <c r="I443" s="25">
        <v>145</v>
      </c>
      <c r="J443" s="19" t="s">
        <v>15</v>
      </c>
      <c r="K443" s="15" t="s">
        <v>14</v>
      </c>
      <c r="L443" s="15">
        <v>40</v>
      </c>
      <c r="M443" s="16"/>
      <c r="N443" s="37">
        <v>193428</v>
      </c>
      <c r="O443" s="37"/>
      <c r="P443" s="37">
        <v>182209</v>
      </c>
      <c r="Q443" s="37"/>
      <c r="R443" s="37">
        <v>0</v>
      </c>
      <c r="S443" s="37"/>
      <c r="T443" s="37">
        <v>0</v>
      </c>
      <c r="U443" s="37"/>
      <c r="V443" s="37">
        <v>0</v>
      </c>
      <c r="W443" s="37"/>
      <c r="X443" s="37">
        <v>0</v>
      </c>
      <c r="Y443" s="37"/>
      <c r="Z443" s="37">
        <v>0</v>
      </c>
      <c r="AA443" s="37"/>
      <c r="AB443" s="25">
        <v>0</v>
      </c>
      <c r="AC443" s="8"/>
      <c r="AE443" s="9">
        <v>838199</v>
      </c>
      <c r="AG443" s="9">
        <v>2218194</v>
      </c>
      <c r="AI443" s="9">
        <v>0</v>
      </c>
      <c r="AK443" s="9">
        <v>0</v>
      </c>
      <c r="AM443" s="9">
        <v>0</v>
      </c>
      <c r="AO443" s="9">
        <v>0</v>
      </c>
      <c r="AQ443" s="9">
        <v>0</v>
      </c>
      <c r="AT443" s="38">
        <v>4.3334000000000001</v>
      </c>
      <c r="AV443" s="38">
        <v>12.1739</v>
      </c>
      <c r="BH443" s="2" t="str">
        <f t="shared" si="6"/>
        <v>No</v>
      </c>
    </row>
    <row r="444" spans="1:60">
      <c r="A444" s="14" t="s">
        <v>1099</v>
      </c>
      <c r="B444" s="14" t="s">
        <v>541</v>
      </c>
      <c r="C444" s="19" t="s">
        <v>80</v>
      </c>
      <c r="D444" s="232">
        <v>4003</v>
      </c>
      <c r="E444" s="233">
        <v>40003</v>
      </c>
      <c r="F444" s="19" t="s">
        <v>147</v>
      </c>
      <c r="G444" s="160" t="s">
        <v>144</v>
      </c>
      <c r="H444" s="36">
        <v>1060061</v>
      </c>
      <c r="I444" s="25">
        <v>145</v>
      </c>
      <c r="J444" s="19" t="s">
        <v>20</v>
      </c>
      <c r="K444" s="15" t="s">
        <v>14</v>
      </c>
      <c r="L444" s="15">
        <v>3</v>
      </c>
      <c r="M444" s="16"/>
      <c r="N444" s="37">
        <v>0</v>
      </c>
      <c r="O444" s="37"/>
      <c r="P444" s="37">
        <v>0</v>
      </c>
      <c r="Q444" s="37"/>
      <c r="R444" s="37">
        <v>0</v>
      </c>
      <c r="S444" s="37"/>
      <c r="T444" s="37">
        <v>0</v>
      </c>
      <c r="U444" s="37"/>
      <c r="V444" s="37">
        <v>0</v>
      </c>
      <c r="W444" s="37"/>
      <c r="X444" s="37">
        <v>0</v>
      </c>
      <c r="Y444" s="37"/>
      <c r="Z444" s="37">
        <v>156000</v>
      </c>
      <c r="AA444" s="37"/>
      <c r="AB444" s="25">
        <v>0</v>
      </c>
      <c r="AC444" s="8"/>
      <c r="AE444" s="9">
        <v>0</v>
      </c>
      <c r="AG444" s="9">
        <v>0</v>
      </c>
      <c r="AI444" s="9">
        <v>0</v>
      </c>
      <c r="AK444" s="9">
        <v>0</v>
      </c>
      <c r="AM444" s="9">
        <v>0</v>
      </c>
      <c r="AO444" s="9">
        <v>7366</v>
      </c>
      <c r="AQ444" s="9">
        <v>0</v>
      </c>
      <c r="BD444" s="38">
        <v>4.7199999999999999E-2</v>
      </c>
      <c r="BH444" s="2" t="str">
        <f t="shared" si="6"/>
        <v>No</v>
      </c>
    </row>
    <row r="445" spans="1:60">
      <c r="A445" s="14" t="s">
        <v>1099</v>
      </c>
      <c r="B445" s="14" t="s">
        <v>541</v>
      </c>
      <c r="C445" s="19" t="s">
        <v>80</v>
      </c>
      <c r="D445" s="232">
        <v>4003</v>
      </c>
      <c r="E445" s="233">
        <v>40003</v>
      </c>
      <c r="F445" s="19" t="s">
        <v>147</v>
      </c>
      <c r="G445" s="160" t="s">
        <v>144</v>
      </c>
      <c r="H445" s="36">
        <v>1060061</v>
      </c>
      <c r="I445" s="25">
        <v>145</v>
      </c>
      <c r="J445" s="19" t="s">
        <v>17</v>
      </c>
      <c r="K445" s="15" t="s">
        <v>14</v>
      </c>
      <c r="L445" s="15">
        <v>102</v>
      </c>
      <c r="M445" s="16"/>
      <c r="N445" s="37">
        <v>1320998</v>
      </c>
      <c r="O445" s="37"/>
      <c r="P445" s="37">
        <v>49271</v>
      </c>
      <c r="Q445" s="37"/>
      <c r="R445" s="37">
        <v>0</v>
      </c>
      <c r="S445" s="37"/>
      <c r="T445" s="37">
        <v>0</v>
      </c>
      <c r="U445" s="37"/>
      <c r="V445" s="37">
        <v>0</v>
      </c>
      <c r="W445" s="37"/>
      <c r="X445" s="37">
        <v>0</v>
      </c>
      <c r="Y445" s="37"/>
      <c r="Z445" s="37">
        <v>0</v>
      </c>
      <c r="AA445" s="37"/>
      <c r="AB445" s="25">
        <v>0</v>
      </c>
      <c r="AC445" s="8"/>
      <c r="AE445" s="9">
        <v>5196905</v>
      </c>
      <c r="AG445" s="9">
        <v>195316</v>
      </c>
      <c r="AI445" s="9">
        <v>0</v>
      </c>
      <c r="AK445" s="9">
        <v>0</v>
      </c>
      <c r="AM445" s="9">
        <v>0</v>
      </c>
      <c r="AO445" s="9">
        <v>0</v>
      </c>
      <c r="AQ445" s="9">
        <v>0</v>
      </c>
      <c r="AT445" s="38">
        <v>3.9340999999999999</v>
      </c>
      <c r="AV445" s="38">
        <v>3.9641000000000002</v>
      </c>
      <c r="BH445" s="2" t="str">
        <f t="shared" si="6"/>
        <v>No</v>
      </c>
    </row>
    <row r="446" spans="1:60">
      <c r="A446" s="14" t="s">
        <v>533</v>
      </c>
      <c r="B446" s="14" t="s">
        <v>534</v>
      </c>
      <c r="C446" s="19" t="s">
        <v>43</v>
      </c>
      <c r="D446" s="232">
        <v>5146</v>
      </c>
      <c r="E446" s="233">
        <v>50146</v>
      </c>
      <c r="F446" s="19" t="s">
        <v>153</v>
      </c>
      <c r="G446" s="160" t="s">
        <v>144</v>
      </c>
      <c r="H446" s="36">
        <v>2150706</v>
      </c>
      <c r="I446" s="25">
        <v>144</v>
      </c>
      <c r="J446" s="19" t="s">
        <v>17</v>
      </c>
      <c r="K446" s="15" t="s">
        <v>16</v>
      </c>
      <c r="L446" s="15">
        <v>74</v>
      </c>
      <c r="M446" s="16"/>
      <c r="N446" s="37">
        <v>0</v>
      </c>
      <c r="O446" s="37"/>
      <c r="P446" s="37">
        <v>56977</v>
      </c>
      <c r="Q446" s="37"/>
      <c r="R446" s="37">
        <v>0</v>
      </c>
      <c r="S446" s="37"/>
      <c r="T446" s="37">
        <v>0</v>
      </c>
      <c r="U446" s="37"/>
      <c r="V446" s="37">
        <v>851386</v>
      </c>
      <c r="W446" s="37"/>
      <c r="X446" s="37">
        <v>0</v>
      </c>
      <c r="Y446" s="37"/>
      <c r="Z446" s="37">
        <v>0</v>
      </c>
      <c r="AA446" s="37"/>
      <c r="AB446" s="25">
        <v>0</v>
      </c>
      <c r="AC446" s="8"/>
      <c r="AE446" s="9">
        <v>4214600</v>
      </c>
      <c r="AG446" s="9">
        <v>342667</v>
      </c>
      <c r="AI446" s="9">
        <v>0</v>
      </c>
      <c r="AK446" s="9">
        <v>0</v>
      </c>
      <c r="AM446" s="9">
        <v>0</v>
      </c>
      <c r="AO446" s="9">
        <v>0</v>
      </c>
      <c r="AQ446" s="9">
        <v>0</v>
      </c>
      <c r="AV446" s="38">
        <v>6.0141</v>
      </c>
      <c r="BH446" s="2" t="str">
        <f t="shared" si="6"/>
        <v>No</v>
      </c>
    </row>
    <row r="447" spans="1:60">
      <c r="A447" s="14" t="s">
        <v>533</v>
      </c>
      <c r="B447" s="14" t="s">
        <v>534</v>
      </c>
      <c r="C447" s="19" t="s">
        <v>43</v>
      </c>
      <c r="D447" s="232">
        <v>5146</v>
      </c>
      <c r="E447" s="233">
        <v>50146</v>
      </c>
      <c r="F447" s="19" t="s">
        <v>153</v>
      </c>
      <c r="G447" s="160" t="s">
        <v>144</v>
      </c>
      <c r="H447" s="36">
        <v>2150706</v>
      </c>
      <c r="I447" s="25">
        <v>144</v>
      </c>
      <c r="J447" s="19" t="s">
        <v>18</v>
      </c>
      <c r="K447" s="15" t="s">
        <v>14</v>
      </c>
      <c r="L447" s="15">
        <v>54</v>
      </c>
      <c r="M447" s="16"/>
      <c r="N447" s="37">
        <v>0</v>
      </c>
      <c r="O447" s="37"/>
      <c r="P447" s="37">
        <v>55713</v>
      </c>
      <c r="Q447" s="37"/>
      <c r="R447" s="37">
        <v>0</v>
      </c>
      <c r="S447" s="37"/>
      <c r="T447" s="37">
        <v>0</v>
      </c>
      <c r="U447" s="37"/>
      <c r="V447" s="37">
        <v>0</v>
      </c>
      <c r="W447" s="37"/>
      <c r="X447" s="37">
        <v>0</v>
      </c>
      <c r="Y447" s="37"/>
      <c r="Z447" s="37">
        <v>0</v>
      </c>
      <c r="AA447" s="37"/>
      <c r="AB447" s="25">
        <v>0</v>
      </c>
      <c r="AC447" s="8"/>
      <c r="AE447" s="9">
        <v>0</v>
      </c>
      <c r="AG447" s="9">
        <v>875482</v>
      </c>
      <c r="AI447" s="9">
        <v>0</v>
      </c>
      <c r="AK447" s="9">
        <v>0</v>
      </c>
      <c r="AM447" s="9">
        <v>0</v>
      </c>
      <c r="AO447" s="9">
        <v>0</v>
      </c>
      <c r="AQ447" s="9">
        <v>0</v>
      </c>
      <c r="AV447" s="38">
        <v>15.7141</v>
      </c>
      <c r="BH447" s="2" t="str">
        <f t="shared" si="6"/>
        <v>No</v>
      </c>
    </row>
    <row r="448" spans="1:60">
      <c r="A448" s="14" t="s">
        <v>533</v>
      </c>
      <c r="B448" s="14" t="s">
        <v>534</v>
      </c>
      <c r="C448" s="19" t="s">
        <v>43</v>
      </c>
      <c r="D448" s="232">
        <v>5146</v>
      </c>
      <c r="E448" s="233">
        <v>50146</v>
      </c>
      <c r="F448" s="19" t="s">
        <v>153</v>
      </c>
      <c r="G448" s="160" t="s">
        <v>144</v>
      </c>
      <c r="H448" s="36">
        <v>2150706</v>
      </c>
      <c r="I448" s="25">
        <v>144</v>
      </c>
      <c r="J448" s="19" t="s">
        <v>15</v>
      </c>
      <c r="K448" s="15" t="s">
        <v>16</v>
      </c>
      <c r="L448" s="15">
        <v>16</v>
      </c>
      <c r="M448" s="16"/>
      <c r="N448" s="37">
        <v>0</v>
      </c>
      <c r="O448" s="37"/>
      <c r="P448" s="37">
        <v>0</v>
      </c>
      <c r="Q448" s="37"/>
      <c r="R448" s="37">
        <v>0</v>
      </c>
      <c r="S448" s="37"/>
      <c r="T448" s="37">
        <v>0</v>
      </c>
      <c r="U448" s="37"/>
      <c r="V448" s="37">
        <v>73902</v>
      </c>
      <c r="W448" s="37"/>
      <c r="X448" s="37">
        <v>0</v>
      </c>
      <c r="Y448" s="37"/>
      <c r="Z448" s="37">
        <v>0</v>
      </c>
      <c r="AA448" s="37"/>
      <c r="AB448" s="25">
        <v>0</v>
      </c>
      <c r="AC448" s="8"/>
      <c r="AE448" s="9">
        <v>725068</v>
      </c>
      <c r="AG448" s="9">
        <v>0</v>
      </c>
      <c r="AI448" s="9">
        <v>0</v>
      </c>
      <c r="AK448" s="9">
        <v>0</v>
      </c>
      <c r="AM448" s="9">
        <v>0</v>
      </c>
      <c r="AO448" s="9">
        <v>0</v>
      </c>
      <c r="AQ448" s="9">
        <v>0</v>
      </c>
      <c r="BH448" s="2" t="str">
        <f t="shared" si="6"/>
        <v>No</v>
      </c>
    </row>
    <row r="449" spans="1:60">
      <c r="A449" s="14" t="s">
        <v>1100</v>
      </c>
      <c r="B449" s="14" t="s">
        <v>604</v>
      </c>
      <c r="C449" s="19" t="s">
        <v>23</v>
      </c>
      <c r="D449" s="232">
        <v>9134</v>
      </c>
      <c r="E449" s="233">
        <v>90134</v>
      </c>
      <c r="F449" s="19" t="s">
        <v>153</v>
      </c>
      <c r="G449" s="160" t="s">
        <v>144</v>
      </c>
      <c r="H449" s="36">
        <v>3281212</v>
      </c>
      <c r="I449" s="25">
        <v>141</v>
      </c>
      <c r="J449" s="19" t="s">
        <v>17</v>
      </c>
      <c r="K449" s="15" t="s">
        <v>16</v>
      </c>
      <c r="L449" s="15">
        <v>33</v>
      </c>
      <c r="M449" s="16"/>
      <c r="N449" s="37">
        <v>15407</v>
      </c>
      <c r="O449" s="37"/>
      <c r="P449" s="37">
        <v>99406</v>
      </c>
      <c r="Q449" s="37"/>
      <c r="R449" s="37">
        <v>0</v>
      </c>
      <c r="S449" s="37"/>
      <c r="T449" s="37">
        <v>6324</v>
      </c>
      <c r="U449" s="37"/>
      <c r="V449" s="37">
        <v>0</v>
      </c>
      <c r="W449" s="37"/>
      <c r="X449" s="37">
        <v>0</v>
      </c>
      <c r="Y449" s="37"/>
      <c r="Z449" s="37">
        <v>0</v>
      </c>
      <c r="AA449" s="37"/>
      <c r="AB449" s="25">
        <v>0</v>
      </c>
      <c r="AC449" s="8"/>
      <c r="AE449" s="9">
        <v>0</v>
      </c>
      <c r="AG449" s="9">
        <v>0</v>
      </c>
      <c r="AI449" s="9">
        <v>0</v>
      </c>
      <c r="AK449" s="9">
        <v>0</v>
      </c>
      <c r="AM449" s="9">
        <v>0</v>
      </c>
      <c r="AO449" s="9">
        <v>0</v>
      </c>
      <c r="AQ449" s="9">
        <v>0</v>
      </c>
      <c r="AT449" s="38">
        <v>0</v>
      </c>
      <c r="AV449" s="38">
        <v>0</v>
      </c>
      <c r="BH449" s="2" t="str">
        <f t="shared" si="6"/>
        <v>No</v>
      </c>
    </row>
    <row r="450" spans="1:60">
      <c r="A450" s="14" t="s">
        <v>1100</v>
      </c>
      <c r="B450" s="14" t="s">
        <v>604</v>
      </c>
      <c r="C450" s="19" t="s">
        <v>23</v>
      </c>
      <c r="D450" s="232">
        <v>9134</v>
      </c>
      <c r="E450" s="233">
        <v>90134</v>
      </c>
      <c r="F450" s="19" t="s">
        <v>153</v>
      </c>
      <c r="G450" s="160" t="s">
        <v>144</v>
      </c>
      <c r="H450" s="36">
        <v>3281212</v>
      </c>
      <c r="I450" s="25">
        <v>141</v>
      </c>
      <c r="J450" s="19" t="s">
        <v>24</v>
      </c>
      <c r="K450" s="15" t="s">
        <v>16</v>
      </c>
      <c r="L450" s="15">
        <v>108</v>
      </c>
      <c r="M450" s="16"/>
      <c r="N450" s="37">
        <v>4219463</v>
      </c>
      <c r="O450" s="37"/>
      <c r="P450" s="37">
        <v>0</v>
      </c>
      <c r="Q450" s="37"/>
      <c r="R450" s="37">
        <v>0</v>
      </c>
      <c r="S450" s="37"/>
      <c r="T450" s="37">
        <v>0</v>
      </c>
      <c r="U450" s="37"/>
      <c r="V450" s="37">
        <v>0</v>
      </c>
      <c r="W450" s="37"/>
      <c r="X450" s="37">
        <v>0</v>
      </c>
      <c r="Y450" s="37"/>
      <c r="Z450" s="37">
        <v>0</v>
      </c>
      <c r="AA450" s="37"/>
      <c r="AB450" s="25">
        <v>0</v>
      </c>
      <c r="AC450" s="8"/>
      <c r="AE450" s="9">
        <v>1341790</v>
      </c>
      <c r="AG450" s="9">
        <v>0</v>
      </c>
      <c r="AI450" s="9">
        <v>0</v>
      </c>
      <c r="AK450" s="9">
        <v>0</v>
      </c>
      <c r="AM450" s="9">
        <v>0</v>
      </c>
      <c r="AO450" s="9">
        <v>0</v>
      </c>
      <c r="AQ450" s="9">
        <v>0</v>
      </c>
      <c r="AT450" s="38">
        <v>0.318</v>
      </c>
      <c r="BH450" s="2" t="str">
        <f t="shared" ref="BH450:BH513" si="7">IF(BG450&amp;BE450&amp;BC450&amp;BA450&amp;AY450&amp;AW450&amp;AU450&amp;AR450&amp;AP450&amp;AN450&amp;AL450&amp;AJ450&amp;AH450&amp;AF450&amp;AC450&amp;AA450&amp;Y450&amp;W450&amp;U450&amp;S450&amp;Q450&amp;O450&lt;&gt;"","Yes","No")</f>
        <v>No</v>
      </c>
    </row>
    <row r="451" spans="1:60">
      <c r="A451" s="14" t="s">
        <v>1101</v>
      </c>
      <c r="B451" s="14" t="s">
        <v>323</v>
      </c>
      <c r="C451" s="19" t="s">
        <v>23</v>
      </c>
      <c r="D451" s="232">
        <v>9078</v>
      </c>
      <c r="E451" s="233">
        <v>90078</v>
      </c>
      <c r="F451" s="19" t="s">
        <v>153</v>
      </c>
      <c r="G451" s="160" t="s">
        <v>144</v>
      </c>
      <c r="H451" s="36">
        <v>615968</v>
      </c>
      <c r="I451" s="25">
        <v>140</v>
      </c>
      <c r="J451" s="19" t="s">
        <v>17</v>
      </c>
      <c r="K451" s="15" t="s">
        <v>14</v>
      </c>
      <c r="L451" s="15">
        <v>92</v>
      </c>
      <c r="M451" s="16"/>
      <c r="N451" s="37">
        <v>643774</v>
      </c>
      <c r="O451" s="37"/>
      <c r="P451" s="37">
        <v>0</v>
      </c>
      <c r="Q451" s="37"/>
      <c r="R451" s="37">
        <v>0</v>
      </c>
      <c r="S451" s="37"/>
      <c r="T451" s="37">
        <v>0</v>
      </c>
      <c r="U451" s="37"/>
      <c r="V451" s="37">
        <v>0</v>
      </c>
      <c r="W451" s="37"/>
      <c r="X451" s="37">
        <v>0</v>
      </c>
      <c r="Y451" s="37"/>
      <c r="Z451" s="37">
        <v>0</v>
      </c>
      <c r="AA451" s="37"/>
      <c r="AB451" s="25">
        <v>170854</v>
      </c>
      <c r="AC451" s="8"/>
      <c r="AE451" s="9">
        <v>3280562</v>
      </c>
      <c r="AG451" s="9">
        <v>0</v>
      </c>
      <c r="AI451" s="9">
        <v>0</v>
      </c>
      <c r="AK451" s="9">
        <v>0</v>
      </c>
      <c r="AM451" s="9">
        <v>0</v>
      </c>
      <c r="AO451" s="9">
        <v>0</v>
      </c>
      <c r="AQ451" s="9">
        <v>56964</v>
      </c>
      <c r="AT451" s="38">
        <v>5.0957999999999997</v>
      </c>
      <c r="BF451" s="38">
        <v>0.33339999999999997</v>
      </c>
      <c r="BH451" s="2" t="str">
        <f t="shared" si="7"/>
        <v>No</v>
      </c>
    </row>
    <row r="452" spans="1:60">
      <c r="A452" s="14" t="s">
        <v>1102</v>
      </c>
      <c r="B452" s="14" t="s">
        <v>632</v>
      </c>
      <c r="C452" s="19" t="s">
        <v>59</v>
      </c>
      <c r="D452" s="232">
        <v>4108</v>
      </c>
      <c r="E452" s="233">
        <v>40108</v>
      </c>
      <c r="F452" s="19" t="s">
        <v>153</v>
      </c>
      <c r="G452" s="160" t="s">
        <v>144</v>
      </c>
      <c r="H452" s="36">
        <v>347602</v>
      </c>
      <c r="I452" s="25">
        <v>140</v>
      </c>
      <c r="J452" s="19" t="s">
        <v>17</v>
      </c>
      <c r="K452" s="15" t="s">
        <v>14</v>
      </c>
      <c r="L452" s="15">
        <v>57</v>
      </c>
      <c r="M452" s="16"/>
      <c r="N452" s="37">
        <v>627541</v>
      </c>
      <c r="O452" s="37"/>
      <c r="P452" s="37">
        <v>0</v>
      </c>
      <c r="Q452" s="37"/>
      <c r="R452" s="37">
        <v>0</v>
      </c>
      <c r="S452" s="37"/>
      <c r="T452" s="37">
        <v>0</v>
      </c>
      <c r="U452" s="37"/>
      <c r="V452" s="37">
        <v>0</v>
      </c>
      <c r="W452" s="37"/>
      <c r="X452" s="37">
        <v>0</v>
      </c>
      <c r="Y452" s="37"/>
      <c r="Z452" s="37">
        <v>0</v>
      </c>
      <c r="AA452" s="37"/>
      <c r="AB452" s="25">
        <v>0</v>
      </c>
      <c r="AC452" s="8"/>
      <c r="AE452" s="9">
        <v>3244245</v>
      </c>
      <c r="AG452" s="9">
        <v>0</v>
      </c>
      <c r="AI452" s="9">
        <v>0</v>
      </c>
      <c r="AK452" s="9">
        <v>0</v>
      </c>
      <c r="AM452" s="9">
        <v>0</v>
      </c>
      <c r="AO452" s="9">
        <v>0</v>
      </c>
      <c r="AQ452" s="9">
        <v>0</v>
      </c>
      <c r="AT452" s="38">
        <v>5.1698000000000004</v>
      </c>
      <c r="BH452" s="2" t="str">
        <f t="shared" si="7"/>
        <v>No</v>
      </c>
    </row>
    <row r="453" spans="1:60">
      <c r="A453" s="14" t="s">
        <v>1102</v>
      </c>
      <c r="B453" s="14" t="s">
        <v>632</v>
      </c>
      <c r="C453" s="19" t="s">
        <v>59</v>
      </c>
      <c r="D453" s="232">
        <v>4108</v>
      </c>
      <c r="E453" s="233">
        <v>40108</v>
      </c>
      <c r="F453" s="19" t="s">
        <v>153</v>
      </c>
      <c r="G453" s="160" t="s">
        <v>144</v>
      </c>
      <c r="H453" s="36">
        <v>347602</v>
      </c>
      <c r="I453" s="25">
        <v>140</v>
      </c>
      <c r="J453" s="19" t="s">
        <v>18</v>
      </c>
      <c r="K453" s="15" t="s">
        <v>14</v>
      </c>
      <c r="L453" s="15">
        <v>51</v>
      </c>
      <c r="M453" s="16"/>
      <c r="N453" s="37">
        <v>0</v>
      </c>
      <c r="O453" s="37"/>
      <c r="P453" s="37">
        <v>48521</v>
      </c>
      <c r="Q453" s="37"/>
      <c r="R453" s="37">
        <v>0</v>
      </c>
      <c r="S453" s="37"/>
      <c r="T453" s="37">
        <v>0</v>
      </c>
      <c r="U453" s="37"/>
      <c r="V453" s="37">
        <v>0</v>
      </c>
      <c r="W453" s="37"/>
      <c r="X453" s="37">
        <v>0</v>
      </c>
      <c r="Y453" s="37"/>
      <c r="Z453" s="37">
        <v>0</v>
      </c>
      <c r="AA453" s="37"/>
      <c r="AB453" s="25">
        <v>0</v>
      </c>
      <c r="AC453" s="8"/>
      <c r="AE453" s="9">
        <v>0</v>
      </c>
      <c r="AG453" s="9">
        <v>499560</v>
      </c>
      <c r="AI453" s="9">
        <v>0</v>
      </c>
      <c r="AK453" s="9">
        <v>0</v>
      </c>
      <c r="AM453" s="9">
        <v>0</v>
      </c>
      <c r="AO453" s="9">
        <v>0</v>
      </c>
      <c r="AQ453" s="9">
        <v>0</v>
      </c>
      <c r="AV453" s="38">
        <v>10.2957</v>
      </c>
      <c r="BH453" s="2" t="str">
        <f t="shared" si="7"/>
        <v>No</v>
      </c>
    </row>
    <row r="454" spans="1:60">
      <c r="A454" s="14" t="s">
        <v>1101</v>
      </c>
      <c r="B454" s="14" t="s">
        <v>323</v>
      </c>
      <c r="C454" s="19" t="s">
        <v>23</v>
      </c>
      <c r="D454" s="232">
        <v>9078</v>
      </c>
      <c r="E454" s="233">
        <v>90078</v>
      </c>
      <c r="F454" s="19" t="s">
        <v>153</v>
      </c>
      <c r="G454" s="160" t="s">
        <v>144</v>
      </c>
      <c r="H454" s="36">
        <v>615968</v>
      </c>
      <c r="I454" s="25">
        <v>140</v>
      </c>
      <c r="J454" s="19" t="s">
        <v>15</v>
      </c>
      <c r="K454" s="15" t="s">
        <v>16</v>
      </c>
      <c r="L454" s="15">
        <v>48</v>
      </c>
      <c r="M454" s="16"/>
      <c r="N454" s="37">
        <v>0</v>
      </c>
      <c r="O454" s="37"/>
      <c r="P454" s="37">
        <v>212115</v>
      </c>
      <c r="Q454" s="37"/>
      <c r="R454" s="37">
        <v>0</v>
      </c>
      <c r="S454" s="37"/>
      <c r="T454" s="37">
        <v>0</v>
      </c>
      <c r="U454" s="37"/>
      <c r="V454" s="37">
        <v>0</v>
      </c>
      <c r="W454" s="37"/>
      <c r="X454" s="37">
        <v>0</v>
      </c>
      <c r="Y454" s="37"/>
      <c r="Z454" s="37">
        <v>0</v>
      </c>
      <c r="AA454" s="37"/>
      <c r="AB454" s="25">
        <v>0</v>
      </c>
      <c r="AC454" s="8"/>
      <c r="AE454" s="9">
        <v>0</v>
      </c>
      <c r="AG454" s="9">
        <v>1368354</v>
      </c>
      <c r="AI454" s="9">
        <v>0</v>
      </c>
      <c r="AK454" s="9">
        <v>0</v>
      </c>
      <c r="AM454" s="9">
        <v>0</v>
      </c>
      <c r="AO454" s="9">
        <v>0</v>
      </c>
      <c r="AQ454" s="9">
        <v>0</v>
      </c>
      <c r="AV454" s="38">
        <v>6.4509999999999996</v>
      </c>
      <c r="BH454" s="2" t="str">
        <f t="shared" si="7"/>
        <v>No</v>
      </c>
    </row>
    <row r="455" spans="1:60">
      <c r="A455" s="14" t="s">
        <v>1102</v>
      </c>
      <c r="B455" s="14" t="s">
        <v>632</v>
      </c>
      <c r="C455" s="19" t="s">
        <v>59</v>
      </c>
      <c r="D455" s="232">
        <v>4108</v>
      </c>
      <c r="E455" s="233">
        <v>40108</v>
      </c>
      <c r="F455" s="19" t="s">
        <v>153</v>
      </c>
      <c r="G455" s="160" t="s">
        <v>144</v>
      </c>
      <c r="H455" s="36">
        <v>347602</v>
      </c>
      <c r="I455" s="25">
        <v>140</v>
      </c>
      <c r="J455" s="19" t="s">
        <v>15</v>
      </c>
      <c r="K455" s="15" t="s">
        <v>14</v>
      </c>
      <c r="L455" s="15">
        <v>19</v>
      </c>
      <c r="M455" s="16"/>
      <c r="N455" s="37">
        <v>18126</v>
      </c>
      <c r="O455" s="37"/>
      <c r="P455" s="37">
        <v>86229</v>
      </c>
      <c r="Q455" s="37"/>
      <c r="R455" s="37">
        <v>0</v>
      </c>
      <c r="S455" s="37"/>
      <c r="T455" s="37">
        <v>0</v>
      </c>
      <c r="U455" s="37"/>
      <c r="V455" s="37">
        <v>0</v>
      </c>
      <c r="W455" s="37"/>
      <c r="X455" s="37">
        <v>0</v>
      </c>
      <c r="Y455" s="37"/>
      <c r="Z455" s="37">
        <v>0</v>
      </c>
      <c r="AA455" s="37"/>
      <c r="AB455" s="25">
        <v>0</v>
      </c>
      <c r="AC455" s="8"/>
      <c r="AE455" s="9">
        <v>0</v>
      </c>
      <c r="AG455" s="9">
        <v>502272</v>
      </c>
      <c r="AI455" s="9">
        <v>0</v>
      </c>
      <c r="AK455" s="9">
        <v>0</v>
      </c>
      <c r="AM455" s="9">
        <v>0</v>
      </c>
      <c r="AO455" s="9">
        <v>0</v>
      </c>
      <c r="AQ455" s="9">
        <v>0</v>
      </c>
      <c r="AT455" s="38">
        <v>0</v>
      </c>
      <c r="AV455" s="38">
        <v>5.8249000000000004</v>
      </c>
      <c r="BH455" s="2" t="str">
        <f t="shared" si="7"/>
        <v>No</v>
      </c>
    </row>
    <row r="456" spans="1:60">
      <c r="A456" s="14" t="s">
        <v>1016</v>
      </c>
      <c r="B456" s="14" t="s">
        <v>1017</v>
      </c>
      <c r="C456" s="19" t="s">
        <v>53</v>
      </c>
      <c r="D456" s="232">
        <v>5222</v>
      </c>
      <c r="E456" s="233">
        <v>50519</v>
      </c>
      <c r="F456" s="19" t="s">
        <v>153</v>
      </c>
      <c r="G456" s="160" t="s">
        <v>144</v>
      </c>
      <c r="H456" s="36">
        <v>2650890</v>
      </c>
      <c r="I456" s="25">
        <v>140</v>
      </c>
      <c r="J456" s="19" t="s">
        <v>17</v>
      </c>
      <c r="K456" s="15" t="s">
        <v>16</v>
      </c>
      <c r="L456" s="15">
        <v>140</v>
      </c>
      <c r="M456" s="16"/>
      <c r="N456" s="37">
        <v>0</v>
      </c>
      <c r="O456" s="37"/>
      <c r="P456" s="37">
        <v>23608</v>
      </c>
      <c r="Q456" s="37"/>
      <c r="R456" s="37">
        <v>0</v>
      </c>
      <c r="S456" s="37"/>
      <c r="T456" s="37">
        <v>0</v>
      </c>
      <c r="U456" s="37"/>
      <c r="V456" s="37">
        <v>1223725</v>
      </c>
      <c r="W456" s="37"/>
      <c r="X456" s="37">
        <v>0</v>
      </c>
      <c r="Y456" s="37"/>
      <c r="Z456" s="37">
        <v>0</v>
      </c>
      <c r="AA456" s="37"/>
      <c r="AB456" s="25">
        <v>0</v>
      </c>
      <c r="AC456" s="8"/>
      <c r="AE456" s="9">
        <v>5543361</v>
      </c>
      <c r="AG456" s="9">
        <v>166434</v>
      </c>
      <c r="AI456" s="9">
        <v>0</v>
      </c>
      <c r="AK456" s="9">
        <v>0</v>
      </c>
      <c r="AM456" s="9">
        <v>0</v>
      </c>
      <c r="AO456" s="9">
        <v>0</v>
      </c>
      <c r="AQ456" s="9">
        <v>0</v>
      </c>
      <c r="AV456" s="38">
        <v>7.0499000000000001</v>
      </c>
      <c r="BH456" s="2" t="str">
        <f t="shared" si="7"/>
        <v>No</v>
      </c>
    </row>
    <row r="457" spans="1:60">
      <c r="A457" s="14" t="s">
        <v>1102</v>
      </c>
      <c r="B457" s="14" t="s">
        <v>632</v>
      </c>
      <c r="C457" s="19" t="s">
        <v>59</v>
      </c>
      <c r="D457" s="232">
        <v>4108</v>
      </c>
      <c r="E457" s="233">
        <v>40108</v>
      </c>
      <c r="F457" s="19" t="s">
        <v>153</v>
      </c>
      <c r="G457" s="160" t="s">
        <v>144</v>
      </c>
      <c r="H457" s="36">
        <v>347602</v>
      </c>
      <c r="I457" s="25">
        <v>140</v>
      </c>
      <c r="J457" s="19" t="s">
        <v>17</v>
      </c>
      <c r="K457" s="15" t="s">
        <v>16</v>
      </c>
      <c r="L457" s="15">
        <v>13</v>
      </c>
      <c r="M457" s="16"/>
      <c r="N457" s="37">
        <v>99059</v>
      </c>
      <c r="O457" s="37"/>
      <c r="P457" s="37">
        <v>0</v>
      </c>
      <c r="Q457" s="37"/>
      <c r="R457" s="37">
        <v>0</v>
      </c>
      <c r="S457" s="37"/>
      <c r="T457" s="37">
        <v>0</v>
      </c>
      <c r="U457" s="37"/>
      <c r="V457" s="37">
        <v>0</v>
      </c>
      <c r="W457" s="37"/>
      <c r="X457" s="37">
        <v>0</v>
      </c>
      <c r="Y457" s="37"/>
      <c r="Z457" s="37">
        <v>0</v>
      </c>
      <c r="AA457" s="37"/>
      <c r="AB457" s="25">
        <v>0</v>
      </c>
      <c r="AC457" s="8"/>
      <c r="AE457" s="9">
        <v>0</v>
      </c>
      <c r="AG457" s="9">
        <v>0</v>
      </c>
      <c r="AI457" s="9">
        <v>0</v>
      </c>
      <c r="AK457" s="9">
        <v>0</v>
      </c>
      <c r="AM457" s="9">
        <v>0</v>
      </c>
      <c r="AO457" s="9">
        <v>0</v>
      </c>
      <c r="AQ457" s="9">
        <v>0</v>
      </c>
      <c r="AT457" s="38">
        <v>0</v>
      </c>
      <c r="BH457" s="2" t="str">
        <f t="shared" si="7"/>
        <v>No</v>
      </c>
    </row>
    <row r="458" spans="1:60">
      <c r="A458" s="14" t="s">
        <v>30</v>
      </c>
      <c r="B458" s="14" t="s">
        <v>246</v>
      </c>
      <c r="C458" s="19" t="s">
        <v>23</v>
      </c>
      <c r="D458" s="232">
        <v>9223</v>
      </c>
      <c r="E458" s="233">
        <v>90223</v>
      </c>
      <c r="F458" s="19" t="s">
        <v>153</v>
      </c>
      <c r="G458" s="160" t="s">
        <v>144</v>
      </c>
      <c r="H458" s="36">
        <v>1723634</v>
      </c>
      <c r="I458" s="25">
        <v>137</v>
      </c>
      <c r="J458" s="19" t="s">
        <v>15</v>
      </c>
      <c r="K458" s="15" t="s">
        <v>16</v>
      </c>
      <c r="L458" s="15">
        <v>19</v>
      </c>
      <c r="M458" s="16"/>
      <c r="N458" s="37">
        <v>0</v>
      </c>
      <c r="O458" s="37"/>
      <c r="P458" s="37">
        <v>42039</v>
      </c>
      <c r="Q458" s="37"/>
      <c r="R458" s="37">
        <v>0</v>
      </c>
      <c r="S458" s="37"/>
      <c r="T458" s="37">
        <v>0</v>
      </c>
      <c r="U458" s="37"/>
      <c r="V458" s="37">
        <v>0</v>
      </c>
      <c r="W458" s="37"/>
      <c r="X458" s="37">
        <v>0</v>
      </c>
      <c r="Y458" s="37"/>
      <c r="Z458" s="37">
        <v>0</v>
      </c>
      <c r="AA458" s="37"/>
      <c r="AB458" s="25">
        <v>0</v>
      </c>
      <c r="AC458" s="8"/>
      <c r="AE458" s="9">
        <v>0</v>
      </c>
      <c r="AG458" s="9">
        <v>459021</v>
      </c>
      <c r="AI458" s="9">
        <v>0</v>
      </c>
      <c r="AK458" s="9">
        <v>0</v>
      </c>
      <c r="AM458" s="9">
        <v>0</v>
      </c>
      <c r="AO458" s="9">
        <v>0</v>
      </c>
      <c r="AQ458" s="9">
        <v>0</v>
      </c>
      <c r="AV458" s="38">
        <v>10.918900000000001</v>
      </c>
      <c r="BH458" s="2" t="str">
        <f t="shared" si="7"/>
        <v>No</v>
      </c>
    </row>
    <row r="459" spans="1:60">
      <c r="A459" s="14" t="s">
        <v>30</v>
      </c>
      <c r="B459" s="14" t="s">
        <v>246</v>
      </c>
      <c r="C459" s="19" t="s">
        <v>23</v>
      </c>
      <c r="D459" s="232">
        <v>9223</v>
      </c>
      <c r="E459" s="233">
        <v>90223</v>
      </c>
      <c r="F459" s="19" t="s">
        <v>153</v>
      </c>
      <c r="G459" s="160" t="s">
        <v>144</v>
      </c>
      <c r="H459" s="36">
        <v>1723634</v>
      </c>
      <c r="I459" s="25">
        <v>137</v>
      </c>
      <c r="J459" s="19" t="s">
        <v>15</v>
      </c>
      <c r="K459" s="15" t="s">
        <v>14</v>
      </c>
      <c r="L459" s="15">
        <v>100</v>
      </c>
      <c r="M459" s="16"/>
      <c r="N459" s="37">
        <v>0</v>
      </c>
      <c r="O459" s="37"/>
      <c r="P459" s="37">
        <v>516767</v>
      </c>
      <c r="Q459" s="37"/>
      <c r="R459" s="37">
        <v>0</v>
      </c>
      <c r="S459" s="37"/>
      <c r="T459" s="37">
        <v>0</v>
      </c>
      <c r="U459" s="37"/>
      <c r="V459" s="37">
        <v>0</v>
      </c>
      <c r="W459" s="37"/>
      <c r="X459" s="37">
        <v>0</v>
      </c>
      <c r="Y459" s="37"/>
      <c r="Z459" s="37">
        <v>0</v>
      </c>
      <c r="AA459" s="37"/>
      <c r="AB459" s="25">
        <v>0</v>
      </c>
      <c r="AC459" s="8"/>
      <c r="AE459" s="9">
        <v>0</v>
      </c>
      <c r="AG459" s="9">
        <v>3339485</v>
      </c>
      <c r="AI459" s="9">
        <v>0</v>
      </c>
      <c r="AK459" s="9">
        <v>0</v>
      </c>
      <c r="AM459" s="9">
        <v>0</v>
      </c>
      <c r="AO459" s="9">
        <v>0</v>
      </c>
      <c r="AQ459" s="9">
        <v>0</v>
      </c>
      <c r="AV459" s="38">
        <v>6.4622999999999999</v>
      </c>
      <c r="BH459" s="2" t="str">
        <f t="shared" si="7"/>
        <v>No</v>
      </c>
    </row>
    <row r="460" spans="1:60">
      <c r="A460" s="14" t="s">
        <v>1103</v>
      </c>
      <c r="B460" s="14" t="s">
        <v>676</v>
      </c>
      <c r="C460" s="19" t="s">
        <v>38</v>
      </c>
      <c r="D460" s="232">
        <v>4063</v>
      </c>
      <c r="E460" s="233">
        <v>40063</v>
      </c>
      <c r="F460" s="19" t="s">
        <v>147</v>
      </c>
      <c r="G460" s="160" t="s">
        <v>144</v>
      </c>
      <c r="H460" s="36">
        <v>452791</v>
      </c>
      <c r="I460" s="25">
        <v>135</v>
      </c>
      <c r="J460" s="19" t="s">
        <v>15</v>
      </c>
      <c r="K460" s="15" t="s">
        <v>16</v>
      </c>
      <c r="L460" s="15">
        <v>38</v>
      </c>
      <c r="M460" s="16"/>
      <c r="N460" s="37">
        <v>0</v>
      </c>
      <c r="O460" s="37"/>
      <c r="P460" s="37">
        <v>41874</v>
      </c>
      <c r="Q460" s="37"/>
      <c r="R460" s="37">
        <v>0</v>
      </c>
      <c r="S460" s="37"/>
      <c r="T460" s="37">
        <v>0</v>
      </c>
      <c r="U460" s="37"/>
      <c r="V460" s="37">
        <v>0</v>
      </c>
      <c r="W460" s="37"/>
      <c r="X460" s="37">
        <v>0</v>
      </c>
      <c r="Y460" s="37"/>
      <c r="Z460" s="37">
        <v>0</v>
      </c>
      <c r="AA460" s="37"/>
      <c r="AB460" s="25">
        <v>0</v>
      </c>
      <c r="AC460" s="8"/>
      <c r="AE460" s="9">
        <v>0</v>
      </c>
      <c r="AG460" s="9">
        <v>495415</v>
      </c>
      <c r="AI460" s="9">
        <v>0</v>
      </c>
      <c r="AK460" s="9">
        <v>0</v>
      </c>
      <c r="AM460" s="9">
        <v>0</v>
      </c>
      <c r="AO460" s="9">
        <v>0</v>
      </c>
      <c r="AQ460" s="9">
        <v>0</v>
      </c>
      <c r="AV460" s="38">
        <v>11.831099999999999</v>
      </c>
      <c r="BH460" s="2" t="str">
        <f t="shared" si="7"/>
        <v>No</v>
      </c>
    </row>
    <row r="461" spans="1:60">
      <c r="A461" s="14" t="s">
        <v>1103</v>
      </c>
      <c r="B461" s="14" t="s">
        <v>676</v>
      </c>
      <c r="C461" s="19" t="s">
        <v>38</v>
      </c>
      <c r="D461" s="232">
        <v>4063</v>
      </c>
      <c r="E461" s="233">
        <v>40063</v>
      </c>
      <c r="F461" s="19" t="s">
        <v>147</v>
      </c>
      <c r="G461" s="160" t="s">
        <v>144</v>
      </c>
      <c r="H461" s="36">
        <v>452791</v>
      </c>
      <c r="I461" s="25">
        <v>135</v>
      </c>
      <c r="J461" s="19" t="s">
        <v>18</v>
      </c>
      <c r="K461" s="15" t="s">
        <v>16</v>
      </c>
      <c r="L461" s="15">
        <v>38</v>
      </c>
      <c r="M461" s="16"/>
      <c r="N461" s="37">
        <v>0</v>
      </c>
      <c r="O461" s="37"/>
      <c r="P461" s="37">
        <v>40542</v>
      </c>
      <c r="Q461" s="37"/>
      <c r="R461" s="37">
        <v>0</v>
      </c>
      <c r="S461" s="37"/>
      <c r="T461" s="37">
        <v>0</v>
      </c>
      <c r="U461" s="37"/>
      <c r="V461" s="37">
        <v>0</v>
      </c>
      <c r="W461" s="37"/>
      <c r="X461" s="37">
        <v>0</v>
      </c>
      <c r="Y461" s="37"/>
      <c r="Z461" s="37">
        <v>0</v>
      </c>
      <c r="AA461" s="37"/>
      <c r="AB461" s="25">
        <v>0</v>
      </c>
      <c r="AC461" s="8"/>
      <c r="AE461" s="9">
        <v>0</v>
      </c>
      <c r="AG461" s="9">
        <v>673071</v>
      </c>
      <c r="AI461" s="9">
        <v>0</v>
      </c>
      <c r="AK461" s="9">
        <v>0</v>
      </c>
      <c r="AM461" s="9">
        <v>0</v>
      </c>
      <c r="AO461" s="9">
        <v>0</v>
      </c>
      <c r="AQ461" s="9">
        <v>0</v>
      </c>
      <c r="AV461" s="38">
        <v>16.601800000000001</v>
      </c>
      <c r="BH461" s="2" t="str">
        <f t="shared" si="7"/>
        <v>No</v>
      </c>
    </row>
    <row r="462" spans="1:60">
      <c r="A462" s="14" t="s">
        <v>1103</v>
      </c>
      <c r="B462" s="14" t="s">
        <v>676</v>
      </c>
      <c r="C462" s="19" t="s">
        <v>38</v>
      </c>
      <c r="D462" s="232">
        <v>4063</v>
      </c>
      <c r="E462" s="233">
        <v>40063</v>
      </c>
      <c r="F462" s="19" t="s">
        <v>147</v>
      </c>
      <c r="G462" s="160" t="s">
        <v>144</v>
      </c>
      <c r="H462" s="36">
        <v>452791</v>
      </c>
      <c r="I462" s="25">
        <v>135</v>
      </c>
      <c r="J462" s="19" t="s">
        <v>17</v>
      </c>
      <c r="K462" s="15" t="s">
        <v>14</v>
      </c>
      <c r="L462" s="15">
        <v>32</v>
      </c>
      <c r="M462" s="16"/>
      <c r="N462" s="37">
        <v>297020</v>
      </c>
      <c r="O462" s="37"/>
      <c r="P462" s="37">
        <v>0</v>
      </c>
      <c r="Q462" s="37"/>
      <c r="R462" s="37">
        <v>0</v>
      </c>
      <c r="S462" s="37"/>
      <c r="T462" s="37">
        <v>0</v>
      </c>
      <c r="U462" s="37"/>
      <c r="V462" s="37">
        <v>0</v>
      </c>
      <c r="W462" s="37"/>
      <c r="X462" s="37">
        <v>0</v>
      </c>
      <c r="Y462" s="37"/>
      <c r="Z462" s="37">
        <v>0</v>
      </c>
      <c r="AA462" s="37"/>
      <c r="AB462" s="25">
        <v>0</v>
      </c>
      <c r="AC462" s="8"/>
      <c r="AE462" s="9">
        <v>250545</v>
      </c>
      <c r="AG462" s="9">
        <v>0</v>
      </c>
      <c r="AI462" s="9">
        <v>0</v>
      </c>
      <c r="AK462" s="9">
        <v>0</v>
      </c>
      <c r="AM462" s="9">
        <v>0</v>
      </c>
      <c r="AO462" s="9">
        <v>0</v>
      </c>
      <c r="AQ462" s="9">
        <v>0</v>
      </c>
      <c r="AT462" s="38">
        <v>0.84350000000000003</v>
      </c>
      <c r="BH462" s="2" t="str">
        <f t="shared" si="7"/>
        <v>No</v>
      </c>
    </row>
    <row r="463" spans="1:60">
      <c r="A463" s="14" t="s">
        <v>1103</v>
      </c>
      <c r="B463" s="14" t="s">
        <v>676</v>
      </c>
      <c r="C463" s="19" t="s">
        <v>38</v>
      </c>
      <c r="D463" s="232">
        <v>4063</v>
      </c>
      <c r="E463" s="233">
        <v>40063</v>
      </c>
      <c r="F463" s="19" t="s">
        <v>147</v>
      </c>
      <c r="G463" s="160" t="s">
        <v>144</v>
      </c>
      <c r="H463" s="36">
        <v>452791</v>
      </c>
      <c r="I463" s="25">
        <v>135</v>
      </c>
      <c r="J463" s="19" t="s">
        <v>15</v>
      </c>
      <c r="K463" s="15" t="s">
        <v>14</v>
      </c>
      <c r="L463" s="15">
        <v>27</v>
      </c>
      <c r="M463" s="16"/>
      <c r="N463" s="37">
        <v>253017</v>
      </c>
      <c r="O463" s="37"/>
      <c r="P463" s="37">
        <v>13193</v>
      </c>
      <c r="Q463" s="37"/>
      <c r="R463" s="37">
        <v>0</v>
      </c>
      <c r="S463" s="37"/>
      <c r="T463" s="37">
        <v>0</v>
      </c>
      <c r="U463" s="37"/>
      <c r="V463" s="37">
        <v>0</v>
      </c>
      <c r="W463" s="37"/>
      <c r="X463" s="37">
        <v>0</v>
      </c>
      <c r="Y463" s="37"/>
      <c r="Z463" s="37">
        <v>0</v>
      </c>
      <c r="AA463" s="37"/>
      <c r="AB463" s="25">
        <v>0</v>
      </c>
      <c r="AC463" s="8"/>
      <c r="AE463" s="9">
        <v>2038947</v>
      </c>
      <c r="AG463" s="9">
        <v>21744</v>
      </c>
      <c r="AI463" s="9">
        <v>0</v>
      </c>
      <c r="AK463" s="9">
        <v>0</v>
      </c>
      <c r="AM463" s="9">
        <v>0</v>
      </c>
      <c r="AO463" s="9">
        <v>0</v>
      </c>
      <c r="AQ463" s="9">
        <v>0</v>
      </c>
      <c r="AT463" s="38">
        <v>8.0585000000000004</v>
      </c>
      <c r="AV463" s="38">
        <v>1.6480999999999999</v>
      </c>
      <c r="BH463" s="2" t="str">
        <f t="shared" si="7"/>
        <v>No</v>
      </c>
    </row>
    <row r="464" spans="1:60">
      <c r="A464" s="14" t="s">
        <v>1104</v>
      </c>
      <c r="B464" s="14" t="s">
        <v>376</v>
      </c>
      <c r="C464" s="19" t="s">
        <v>74</v>
      </c>
      <c r="D464" s="232">
        <v>3014</v>
      </c>
      <c r="E464" s="233">
        <v>30014</v>
      </c>
      <c r="F464" s="19" t="s">
        <v>153</v>
      </c>
      <c r="G464" s="160" t="s">
        <v>144</v>
      </c>
      <c r="H464" s="36">
        <v>444474</v>
      </c>
      <c r="I464" s="25">
        <v>125</v>
      </c>
      <c r="J464" s="19" t="s">
        <v>17</v>
      </c>
      <c r="K464" s="15" t="s">
        <v>14</v>
      </c>
      <c r="L464" s="15">
        <v>68</v>
      </c>
      <c r="M464" s="16"/>
      <c r="N464" s="37">
        <v>493587</v>
      </c>
      <c r="O464" s="37"/>
      <c r="P464" s="37">
        <v>0</v>
      </c>
      <c r="Q464" s="37"/>
      <c r="R464" s="37">
        <v>0</v>
      </c>
      <c r="S464" s="37"/>
      <c r="T464" s="37">
        <v>0</v>
      </c>
      <c r="U464" s="37"/>
      <c r="V464" s="37">
        <v>0</v>
      </c>
      <c r="W464" s="37"/>
      <c r="X464" s="37">
        <v>0</v>
      </c>
      <c r="Y464" s="37"/>
      <c r="Z464" s="37">
        <v>0</v>
      </c>
      <c r="AA464" s="37"/>
      <c r="AB464" s="25">
        <v>0</v>
      </c>
      <c r="AC464" s="8"/>
      <c r="AE464" s="9">
        <v>2068435</v>
      </c>
      <c r="AG464" s="9">
        <v>0</v>
      </c>
      <c r="AI464" s="9">
        <v>0</v>
      </c>
      <c r="AK464" s="9">
        <v>0</v>
      </c>
      <c r="AM464" s="9">
        <v>0</v>
      </c>
      <c r="AO464" s="9">
        <v>0</v>
      </c>
      <c r="AQ464" s="9">
        <v>0</v>
      </c>
      <c r="AT464" s="38">
        <v>4.1905999999999999</v>
      </c>
      <c r="BH464" s="2" t="str">
        <f t="shared" si="7"/>
        <v>No</v>
      </c>
    </row>
    <row r="465" spans="1:60">
      <c r="A465" s="14" t="s">
        <v>1104</v>
      </c>
      <c r="B465" s="14" t="s">
        <v>376</v>
      </c>
      <c r="C465" s="19" t="s">
        <v>74</v>
      </c>
      <c r="D465" s="232">
        <v>3014</v>
      </c>
      <c r="E465" s="233">
        <v>30014</v>
      </c>
      <c r="F465" s="19" t="s">
        <v>153</v>
      </c>
      <c r="G465" s="160" t="s">
        <v>144</v>
      </c>
      <c r="H465" s="36">
        <v>444474</v>
      </c>
      <c r="I465" s="25">
        <v>125</v>
      </c>
      <c r="J465" s="19" t="s">
        <v>17</v>
      </c>
      <c r="K465" s="15" t="s">
        <v>16</v>
      </c>
      <c r="L465" s="15">
        <v>4</v>
      </c>
      <c r="M465" s="16"/>
      <c r="N465" s="37">
        <v>7874</v>
      </c>
      <c r="O465" s="37"/>
      <c r="P465" s="37">
        <v>0</v>
      </c>
      <c r="Q465" s="37"/>
      <c r="R465" s="37">
        <v>0</v>
      </c>
      <c r="S465" s="37"/>
      <c r="T465" s="37">
        <v>0</v>
      </c>
      <c r="U465" s="37"/>
      <c r="V465" s="37">
        <v>0</v>
      </c>
      <c r="W465" s="37"/>
      <c r="X465" s="37">
        <v>0</v>
      </c>
      <c r="Y465" s="37"/>
      <c r="Z465" s="37">
        <v>0</v>
      </c>
      <c r="AA465" s="37"/>
      <c r="AB465" s="25">
        <v>0</v>
      </c>
      <c r="AC465" s="8"/>
      <c r="AE465" s="9">
        <v>44295</v>
      </c>
      <c r="AG465" s="9">
        <v>0</v>
      </c>
      <c r="AI465" s="9">
        <v>0</v>
      </c>
      <c r="AK465" s="9">
        <v>0</v>
      </c>
      <c r="AM465" s="9">
        <v>0</v>
      </c>
      <c r="AO465" s="9">
        <v>0</v>
      </c>
      <c r="AQ465" s="9">
        <v>0</v>
      </c>
      <c r="AT465" s="38">
        <v>5.6254999999999997</v>
      </c>
      <c r="BH465" s="2" t="str">
        <f t="shared" si="7"/>
        <v>No</v>
      </c>
    </row>
    <row r="466" spans="1:60">
      <c r="A466" s="14" t="s">
        <v>1104</v>
      </c>
      <c r="B466" s="14" t="s">
        <v>376</v>
      </c>
      <c r="C466" s="19" t="s">
        <v>74</v>
      </c>
      <c r="D466" s="232">
        <v>3014</v>
      </c>
      <c r="E466" s="233">
        <v>30014</v>
      </c>
      <c r="F466" s="19" t="s">
        <v>153</v>
      </c>
      <c r="G466" s="160" t="s">
        <v>144</v>
      </c>
      <c r="H466" s="36">
        <v>444474</v>
      </c>
      <c r="I466" s="25">
        <v>125</v>
      </c>
      <c r="J466" s="19" t="s">
        <v>15</v>
      </c>
      <c r="K466" s="15" t="s">
        <v>14</v>
      </c>
      <c r="L466" s="15">
        <v>34</v>
      </c>
      <c r="M466" s="16"/>
      <c r="N466" s="37">
        <v>0</v>
      </c>
      <c r="O466" s="37"/>
      <c r="P466" s="37">
        <v>143186</v>
      </c>
      <c r="Q466" s="37"/>
      <c r="R466" s="37">
        <v>0</v>
      </c>
      <c r="S466" s="37"/>
      <c r="T466" s="37">
        <v>0</v>
      </c>
      <c r="U466" s="37"/>
      <c r="V466" s="37">
        <v>0</v>
      </c>
      <c r="W466" s="37"/>
      <c r="X466" s="37">
        <v>0</v>
      </c>
      <c r="Y466" s="37"/>
      <c r="Z466" s="37">
        <v>0</v>
      </c>
      <c r="AA466" s="37"/>
      <c r="AB466" s="25">
        <v>0</v>
      </c>
      <c r="AC466" s="8"/>
      <c r="AE466" s="9">
        <v>0</v>
      </c>
      <c r="AG466" s="9">
        <v>981440</v>
      </c>
      <c r="AI466" s="9">
        <v>0</v>
      </c>
      <c r="AK466" s="9">
        <v>0</v>
      </c>
      <c r="AM466" s="9">
        <v>0</v>
      </c>
      <c r="AO466" s="9">
        <v>0</v>
      </c>
      <c r="AQ466" s="9">
        <v>0</v>
      </c>
      <c r="AV466" s="38">
        <v>6.8543000000000003</v>
      </c>
      <c r="BH466" s="2" t="str">
        <f t="shared" si="7"/>
        <v>No</v>
      </c>
    </row>
    <row r="467" spans="1:60">
      <c r="A467" s="14" t="s">
        <v>1104</v>
      </c>
      <c r="B467" s="14" t="s">
        <v>376</v>
      </c>
      <c r="C467" s="19" t="s">
        <v>74</v>
      </c>
      <c r="D467" s="232">
        <v>3014</v>
      </c>
      <c r="E467" s="233">
        <v>30014</v>
      </c>
      <c r="F467" s="19" t="s">
        <v>153</v>
      </c>
      <c r="G467" s="160" t="s">
        <v>144</v>
      </c>
      <c r="H467" s="36">
        <v>444474</v>
      </c>
      <c r="I467" s="25">
        <v>125</v>
      </c>
      <c r="J467" s="19" t="s">
        <v>15</v>
      </c>
      <c r="K467" s="15" t="s">
        <v>16</v>
      </c>
      <c r="L467" s="15">
        <v>19</v>
      </c>
      <c r="M467" s="16"/>
      <c r="N467" s="37">
        <v>0</v>
      </c>
      <c r="O467" s="37"/>
      <c r="P467" s="37">
        <v>109693</v>
      </c>
      <c r="Q467" s="37"/>
      <c r="R467" s="37">
        <v>0</v>
      </c>
      <c r="S467" s="37"/>
      <c r="T467" s="37">
        <v>0</v>
      </c>
      <c r="U467" s="37"/>
      <c r="V467" s="37">
        <v>0</v>
      </c>
      <c r="W467" s="37"/>
      <c r="X467" s="37">
        <v>0</v>
      </c>
      <c r="Y467" s="37"/>
      <c r="Z467" s="37">
        <v>0</v>
      </c>
      <c r="AA467" s="37"/>
      <c r="AB467" s="25">
        <v>0</v>
      </c>
      <c r="AC467" s="8"/>
      <c r="AE467" s="9">
        <v>0</v>
      </c>
      <c r="AG467" s="9">
        <v>728578</v>
      </c>
      <c r="AI467" s="9">
        <v>0</v>
      </c>
      <c r="AK467" s="9">
        <v>0</v>
      </c>
      <c r="AM467" s="9">
        <v>0</v>
      </c>
      <c r="AO467" s="9">
        <v>0</v>
      </c>
      <c r="AQ467" s="9">
        <v>0</v>
      </c>
      <c r="AV467" s="38">
        <v>6.6420000000000003</v>
      </c>
      <c r="BH467" s="2" t="str">
        <f t="shared" si="7"/>
        <v>No</v>
      </c>
    </row>
    <row r="468" spans="1:60">
      <c r="A468" s="14" t="s">
        <v>375</v>
      </c>
      <c r="B468" s="14" t="s">
        <v>376</v>
      </c>
      <c r="C468" s="19" t="s">
        <v>43</v>
      </c>
      <c r="D468" s="232">
        <v>5211</v>
      </c>
      <c r="E468" s="233">
        <v>50211</v>
      </c>
      <c r="F468" s="19" t="s">
        <v>153</v>
      </c>
      <c r="G468" s="160" t="s">
        <v>144</v>
      </c>
      <c r="H468" s="36">
        <v>67821</v>
      </c>
      <c r="I468" s="25">
        <v>125</v>
      </c>
      <c r="J468" s="19" t="s">
        <v>17</v>
      </c>
      <c r="K468" s="15" t="s">
        <v>14</v>
      </c>
      <c r="L468" s="15">
        <v>125</v>
      </c>
      <c r="M468" s="16"/>
      <c r="N468" s="37">
        <v>191726</v>
      </c>
      <c r="O468" s="37"/>
      <c r="P468" s="37">
        <v>352777</v>
      </c>
      <c r="Q468" s="37"/>
      <c r="R468" s="37">
        <v>0</v>
      </c>
      <c r="S468" s="37"/>
      <c r="T468" s="37">
        <v>0</v>
      </c>
      <c r="U468" s="37"/>
      <c r="V468" s="37">
        <v>23697</v>
      </c>
      <c r="W468" s="37"/>
      <c r="X468" s="37">
        <v>39197</v>
      </c>
      <c r="Y468" s="37"/>
      <c r="Z468" s="37">
        <v>0</v>
      </c>
      <c r="AA468" s="37"/>
      <c r="AB468" s="25">
        <v>0</v>
      </c>
      <c r="AC468" s="8"/>
      <c r="AE468" s="9">
        <v>1269393</v>
      </c>
      <c r="AG468" s="9">
        <v>3076785</v>
      </c>
      <c r="AI468" s="9">
        <v>0</v>
      </c>
      <c r="AK468" s="9">
        <v>0</v>
      </c>
      <c r="AM468" s="9">
        <v>620815</v>
      </c>
      <c r="AO468" s="9">
        <v>0</v>
      </c>
      <c r="AQ468" s="9">
        <v>0</v>
      </c>
      <c r="AT468" s="38">
        <v>6.6208999999999998</v>
      </c>
      <c r="AV468" s="38">
        <v>8.7216000000000005</v>
      </c>
      <c r="BH468" s="2" t="str">
        <f t="shared" si="7"/>
        <v>No</v>
      </c>
    </row>
    <row r="469" spans="1:60">
      <c r="A469" s="14" t="s">
        <v>551</v>
      </c>
      <c r="B469" s="14" t="s">
        <v>430</v>
      </c>
      <c r="C469" s="19" t="s">
        <v>76</v>
      </c>
      <c r="D469" s="232">
        <v>4086</v>
      </c>
      <c r="E469" s="233">
        <v>40086</v>
      </c>
      <c r="F469" s="19" t="s">
        <v>153</v>
      </c>
      <c r="G469" s="160" t="s">
        <v>144</v>
      </c>
      <c r="H469" s="36">
        <v>2148346</v>
      </c>
      <c r="I469" s="25">
        <v>124</v>
      </c>
      <c r="J469" s="19" t="s">
        <v>17</v>
      </c>
      <c r="K469" s="15" t="s">
        <v>14</v>
      </c>
      <c r="L469" s="15">
        <v>87</v>
      </c>
      <c r="M469" s="16"/>
      <c r="N469" s="37">
        <v>1042103</v>
      </c>
      <c r="O469" s="37"/>
      <c r="P469" s="37">
        <v>0</v>
      </c>
      <c r="Q469" s="37"/>
      <c r="R469" s="37">
        <v>0</v>
      </c>
      <c r="S469" s="37"/>
      <c r="T469" s="37">
        <v>0</v>
      </c>
      <c r="U469" s="37"/>
      <c r="V469" s="37">
        <v>0</v>
      </c>
      <c r="W469" s="37"/>
      <c r="X469" s="37">
        <v>0</v>
      </c>
      <c r="Y469" s="37"/>
      <c r="Z469" s="37">
        <v>0</v>
      </c>
      <c r="AA469" s="37"/>
      <c r="AB469" s="25">
        <v>0</v>
      </c>
      <c r="AC469" s="8"/>
      <c r="AE469" s="9">
        <v>2244645</v>
      </c>
      <c r="AG469" s="9">
        <v>0</v>
      </c>
      <c r="AI469" s="9">
        <v>0</v>
      </c>
      <c r="AK469" s="9">
        <v>0</v>
      </c>
      <c r="AM469" s="9">
        <v>0</v>
      </c>
      <c r="AO469" s="9">
        <v>0</v>
      </c>
      <c r="AQ469" s="9">
        <v>0</v>
      </c>
      <c r="AT469" s="38">
        <v>2.1539999999999999</v>
      </c>
      <c r="BH469" s="2" t="str">
        <f t="shared" si="7"/>
        <v>No</v>
      </c>
    </row>
    <row r="470" spans="1:60">
      <c r="A470" s="14" t="s">
        <v>551</v>
      </c>
      <c r="B470" s="14" t="s">
        <v>430</v>
      </c>
      <c r="C470" s="19" t="s">
        <v>76</v>
      </c>
      <c r="D470" s="232">
        <v>4086</v>
      </c>
      <c r="E470" s="233">
        <v>40086</v>
      </c>
      <c r="F470" s="19" t="s">
        <v>153</v>
      </c>
      <c r="G470" s="160" t="s">
        <v>144</v>
      </c>
      <c r="H470" s="36">
        <v>2148346</v>
      </c>
      <c r="I470" s="25">
        <v>124</v>
      </c>
      <c r="J470" s="19" t="s">
        <v>15</v>
      </c>
      <c r="K470" s="15" t="s">
        <v>14</v>
      </c>
      <c r="L470" s="15">
        <v>37</v>
      </c>
      <c r="M470" s="16"/>
      <c r="N470" s="37">
        <v>20476</v>
      </c>
      <c r="O470" s="37"/>
      <c r="P470" s="37">
        <v>38027</v>
      </c>
      <c r="Q470" s="37"/>
      <c r="R470" s="37">
        <v>0</v>
      </c>
      <c r="S470" s="37"/>
      <c r="T470" s="37">
        <v>0</v>
      </c>
      <c r="U470" s="37"/>
      <c r="V470" s="37">
        <v>0</v>
      </c>
      <c r="W470" s="37"/>
      <c r="X470" s="37">
        <v>0</v>
      </c>
      <c r="Y470" s="37"/>
      <c r="Z470" s="37">
        <v>0</v>
      </c>
      <c r="AA470" s="37"/>
      <c r="AB470" s="25">
        <v>0</v>
      </c>
      <c r="AC470" s="8"/>
      <c r="AE470" s="9">
        <v>145845</v>
      </c>
      <c r="AG470" s="9">
        <v>634382</v>
      </c>
      <c r="AI470" s="9">
        <v>0</v>
      </c>
      <c r="AK470" s="9">
        <v>0</v>
      </c>
      <c r="AM470" s="9">
        <v>0</v>
      </c>
      <c r="AO470" s="9">
        <v>0</v>
      </c>
      <c r="AQ470" s="9">
        <v>0</v>
      </c>
      <c r="AT470" s="38">
        <v>7.1227</v>
      </c>
      <c r="AV470" s="38">
        <v>16.682400000000001</v>
      </c>
      <c r="BH470" s="2" t="str">
        <f t="shared" si="7"/>
        <v>No</v>
      </c>
    </row>
    <row r="471" spans="1:60">
      <c r="A471" s="14" t="s">
        <v>709</v>
      </c>
      <c r="B471" s="14" t="s">
        <v>710</v>
      </c>
      <c r="C471" s="19" t="s">
        <v>47</v>
      </c>
      <c r="D471" s="232">
        <v>4019</v>
      </c>
      <c r="E471" s="233">
        <v>40019</v>
      </c>
      <c r="F471" s="19" t="s">
        <v>153</v>
      </c>
      <c r="G471" s="160" t="s">
        <v>144</v>
      </c>
      <c r="H471" s="36">
        <v>1624827</v>
      </c>
      <c r="I471" s="25">
        <v>123</v>
      </c>
      <c r="J471" s="19" t="s">
        <v>17</v>
      </c>
      <c r="K471" s="15" t="s">
        <v>14</v>
      </c>
      <c r="L471" s="15">
        <v>97</v>
      </c>
      <c r="M471" s="16"/>
      <c r="N471" s="37">
        <v>817563</v>
      </c>
      <c r="O471" s="37"/>
      <c r="P471" s="37">
        <v>0</v>
      </c>
      <c r="Q471" s="37"/>
      <c r="R471" s="37">
        <v>0</v>
      </c>
      <c r="S471" s="37"/>
      <c r="T471" s="37">
        <v>0</v>
      </c>
      <c r="U471" s="37"/>
      <c r="V471" s="37">
        <v>0</v>
      </c>
      <c r="W471" s="37"/>
      <c r="X471" s="37">
        <v>0</v>
      </c>
      <c r="Y471" s="37"/>
      <c r="Z471" s="37">
        <v>0</v>
      </c>
      <c r="AA471" s="37"/>
      <c r="AB471" s="25">
        <v>0</v>
      </c>
      <c r="AC471" s="8"/>
      <c r="AE471" s="9">
        <v>3588392</v>
      </c>
      <c r="AG471" s="9">
        <v>0</v>
      </c>
      <c r="AI471" s="9">
        <v>0</v>
      </c>
      <c r="AK471" s="9">
        <v>0</v>
      </c>
      <c r="AM471" s="9">
        <v>0</v>
      </c>
      <c r="AO471" s="9">
        <v>0</v>
      </c>
      <c r="AQ471" s="9">
        <v>0</v>
      </c>
      <c r="AT471" s="38">
        <v>4.3891</v>
      </c>
      <c r="BH471" s="2" t="str">
        <f t="shared" si="7"/>
        <v>No</v>
      </c>
    </row>
    <row r="472" spans="1:60">
      <c r="A472" s="14" t="s">
        <v>709</v>
      </c>
      <c r="B472" s="14" t="s">
        <v>710</v>
      </c>
      <c r="C472" s="19" t="s">
        <v>47</v>
      </c>
      <c r="D472" s="232">
        <v>4019</v>
      </c>
      <c r="E472" s="233">
        <v>40019</v>
      </c>
      <c r="F472" s="19" t="s">
        <v>153</v>
      </c>
      <c r="G472" s="160" t="s">
        <v>144</v>
      </c>
      <c r="H472" s="36">
        <v>1624827</v>
      </c>
      <c r="I472" s="25">
        <v>123</v>
      </c>
      <c r="J472" s="19" t="s">
        <v>15</v>
      </c>
      <c r="K472" s="15" t="s">
        <v>14</v>
      </c>
      <c r="L472" s="15">
        <v>26</v>
      </c>
      <c r="M472" s="16"/>
      <c r="N472" s="37">
        <v>117891</v>
      </c>
      <c r="O472" s="37"/>
      <c r="P472" s="37">
        <v>3169</v>
      </c>
      <c r="Q472" s="37"/>
      <c r="R472" s="37">
        <v>0</v>
      </c>
      <c r="S472" s="37"/>
      <c r="T472" s="37">
        <v>0</v>
      </c>
      <c r="U472" s="37"/>
      <c r="V472" s="37">
        <v>0</v>
      </c>
      <c r="W472" s="37"/>
      <c r="X472" s="37">
        <v>0</v>
      </c>
      <c r="Y472" s="37"/>
      <c r="Z472" s="37">
        <v>0</v>
      </c>
      <c r="AA472" s="37"/>
      <c r="AB472" s="25">
        <v>0</v>
      </c>
      <c r="AC472" s="8"/>
      <c r="AE472" s="9">
        <v>1139831</v>
      </c>
      <c r="AG472" s="9">
        <v>31497</v>
      </c>
      <c r="AI472" s="9">
        <v>0</v>
      </c>
      <c r="AK472" s="9">
        <v>0</v>
      </c>
      <c r="AM472" s="9">
        <v>0</v>
      </c>
      <c r="AO472" s="9">
        <v>0</v>
      </c>
      <c r="AQ472" s="9">
        <v>0</v>
      </c>
      <c r="AT472" s="38">
        <v>9.6684999999999999</v>
      </c>
      <c r="AV472" s="38">
        <v>9.9390999999999998</v>
      </c>
      <c r="BH472" s="2" t="str">
        <f t="shared" si="7"/>
        <v>No</v>
      </c>
    </row>
    <row r="473" spans="1:60">
      <c r="A473" s="14" t="s">
        <v>1105</v>
      </c>
      <c r="B473" s="14" t="s">
        <v>262</v>
      </c>
      <c r="C473" s="19" t="s">
        <v>38</v>
      </c>
      <c r="D473" s="232">
        <v>4200</v>
      </c>
      <c r="E473" s="233">
        <v>40200</v>
      </c>
      <c r="F473" s="19" t="s">
        <v>153</v>
      </c>
      <c r="G473" s="160" t="s">
        <v>144</v>
      </c>
      <c r="H473" s="36">
        <v>2441770</v>
      </c>
      <c r="I473" s="25">
        <v>123</v>
      </c>
      <c r="J473" s="19" t="s">
        <v>18</v>
      </c>
      <c r="K473" s="15" t="s">
        <v>16</v>
      </c>
      <c r="L473" s="15">
        <v>123</v>
      </c>
      <c r="M473" s="16"/>
      <c r="N473" s="37">
        <v>0</v>
      </c>
      <c r="O473" s="37"/>
      <c r="P473" s="37">
        <v>96710</v>
      </c>
      <c r="Q473" s="37"/>
      <c r="R473" s="37">
        <v>0</v>
      </c>
      <c r="S473" s="37"/>
      <c r="T473" s="37">
        <v>0</v>
      </c>
      <c r="U473" s="37"/>
      <c r="V473" s="37">
        <v>0</v>
      </c>
      <c r="W473" s="37"/>
      <c r="X473" s="37">
        <v>0</v>
      </c>
      <c r="Y473" s="37"/>
      <c r="Z473" s="37">
        <v>0</v>
      </c>
      <c r="AA473" s="37"/>
      <c r="AB473" s="25">
        <v>0</v>
      </c>
      <c r="AC473" s="8"/>
      <c r="AE473" s="9">
        <v>0</v>
      </c>
      <c r="AG473" s="9">
        <v>1544593</v>
      </c>
      <c r="AI473" s="9">
        <v>0</v>
      </c>
      <c r="AK473" s="9">
        <v>0</v>
      </c>
      <c r="AM473" s="9">
        <v>0</v>
      </c>
      <c r="AO473" s="9">
        <v>0</v>
      </c>
      <c r="AQ473" s="9">
        <v>0</v>
      </c>
      <c r="AV473" s="38">
        <v>15.971399999999999</v>
      </c>
      <c r="BH473" s="2" t="str">
        <f t="shared" si="7"/>
        <v>No</v>
      </c>
    </row>
    <row r="474" spans="1:60">
      <c r="A474" s="14" t="s">
        <v>1106</v>
      </c>
      <c r="B474" s="14" t="s">
        <v>171</v>
      </c>
      <c r="C474" s="19" t="s">
        <v>40</v>
      </c>
      <c r="D474" s="232"/>
      <c r="E474" s="233">
        <v>40264</v>
      </c>
      <c r="F474" s="19" t="s">
        <v>222</v>
      </c>
      <c r="G474" s="160" t="s">
        <v>144</v>
      </c>
      <c r="H474" s="36">
        <v>4515419</v>
      </c>
      <c r="I474" s="25">
        <v>121</v>
      </c>
      <c r="J474" s="19" t="s">
        <v>25</v>
      </c>
      <c r="K474" s="15" t="s">
        <v>16</v>
      </c>
      <c r="L474" s="15">
        <v>121</v>
      </c>
      <c r="M474" s="16"/>
      <c r="N474" s="37">
        <v>1231769</v>
      </c>
      <c r="O474" s="37"/>
      <c r="P474" s="37">
        <v>0</v>
      </c>
      <c r="Q474" s="37"/>
      <c r="R474" s="37">
        <v>0</v>
      </c>
      <c r="S474" s="37"/>
      <c r="T474" s="37">
        <v>0</v>
      </c>
      <c r="U474" s="37"/>
      <c r="V474" s="37">
        <v>0</v>
      </c>
      <c r="W474" s="37"/>
      <c r="X474" s="37">
        <v>0</v>
      </c>
      <c r="Y474" s="37"/>
      <c r="Z474" s="37">
        <v>0</v>
      </c>
      <c r="AA474" s="37"/>
      <c r="AB474" s="25">
        <v>0</v>
      </c>
      <c r="AC474" s="8"/>
      <c r="AE474" s="9">
        <v>6225185</v>
      </c>
      <c r="AG474" s="9">
        <v>0</v>
      </c>
      <c r="AI474" s="9">
        <v>0</v>
      </c>
      <c r="AK474" s="9">
        <v>0</v>
      </c>
      <c r="AM474" s="9">
        <v>0</v>
      </c>
      <c r="AO474" s="9">
        <v>0</v>
      </c>
      <c r="AQ474" s="9">
        <v>0</v>
      </c>
      <c r="AT474" s="38">
        <v>5.0538999999999996</v>
      </c>
      <c r="BH474" s="2" t="str">
        <f t="shared" si="7"/>
        <v>No</v>
      </c>
    </row>
    <row r="475" spans="1:60">
      <c r="A475" s="14" t="s">
        <v>572</v>
      </c>
      <c r="B475" s="14" t="s">
        <v>573</v>
      </c>
      <c r="C475" s="19" t="s">
        <v>23</v>
      </c>
      <c r="D475" s="232">
        <v>9062</v>
      </c>
      <c r="E475" s="233">
        <v>90062</v>
      </c>
      <c r="F475" s="19" t="s">
        <v>153</v>
      </c>
      <c r="G475" s="160" t="s">
        <v>144</v>
      </c>
      <c r="H475" s="36">
        <v>114237</v>
      </c>
      <c r="I475" s="25">
        <v>120</v>
      </c>
      <c r="J475" s="19" t="s">
        <v>25</v>
      </c>
      <c r="K475" s="15" t="s">
        <v>14</v>
      </c>
      <c r="L475" s="15">
        <v>6</v>
      </c>
      <c r="M475" s="16"/>
      <c r="N475" s="37">
        <v>181874</v>
      </c>
      <c r="O475" s="37"/>
      <c r="P475" s="37">
        <v>0</v>
      </c>
      <c r="Q475" s="37"/>
      <c r="R475" s="37">
        <v>0</v>
      </c>
      <c r="S475" s="37"/>
      <c r="T475" s="37">
        <v>0</v>
      </c>
      <c r="U475" s="37"/>
      <c r="V475" s="37">
        <v>0</v>
      </c>
      <c r="W475" s="37"/>
      <c r="X475" s="37">
        <v>0</v>
      </c>
      <c r="Y475" s="37"/>
      <c r="Z475" s="37">
        <v>0</v>
      </c>
      <c r="AA475" s="37"/>
      <c r="AB475" s="25">
        <v>0</v>
      </c>
      <c r="AC475" s="8"/>
      <c r="AE475" s="9">
        <v>443659</v>
      </c>
      <c r="AG475" s="9">
        <v>0</v>
      </c>
      <c r="AI475" s="9">
        <v>0</v>
      </c>
      <c r="AK475" s="9">
        <v>0</v>
      </c>
      <c r="AM475" s="9">
        <v>0</v>
      </c>
      <c r="AO475" s="9">
        <v>0</v>
      </c>
      <c r="AQ475" s="9">
        <v>0</v>
      </c>
      <c r="AT475" s="38">
        <v>2.4394</v>
      </c>
      <c r="BH475" s="2" t="str">
        <f t="shared" si="7"/>
        <v>No</v>
      </c>
    </row>
    <row r="476" spans="1:60">
      <c r="A476" s="14" t="s">
        <v>572</v>
      </c>
      <c r="B476" s="14" t="s">
        <v>573</v>
      </c>
      <c r="C476" s="19" t="s">
        <v>23</v>
      </c>
      <c r="D476" s="232">
        <v>9062</v>
      </c>
      <c r="E476" s="233">
        <v>90062</v>
      </c>
      <c r="F476" s="19" t="s">
        <v>153</v>
      </c>
      <c r="G476" s="160" t="s">
        <v>144</v>
      </c>
      <c r="H476" s="36">
        <v>114237</v>
      </c>
      <c r="I476" s="25">
        <v>120</v>
      </c>
      <c r="J476" s="19" t="s">
        <v>17</v>
      </c>
      <c r="K476" s="15" t="s">
        <v>14</v>
      </c>
      <c r="L476" s="15">
        <v>54</v>
      </c>
      <c r="M476" s="16"/>
      <c r="N476" s="37">
        <v>650883</v>
      </c>
      <c r="O476" s="37"/>
      <c r="P476" s="37">
        <v>7211</v>
      </c>
      <c r="Q476" s="37"/>
      <c r="R476" s="37">
        <v>0</v>
      </c>
      <c r="S476" s="37"/>
      <c r="T476" s="37">
        <v>0</v>
      </c>
      <c r="U476" s="37"/>
      <c r="V476" s="37">
        <v>0</v>
      </c>
      <c r="W476" s="37"/>
      <c r="X476" s="37">
        <v>0</v>
      </c>
      <c r="Y476" s="37"/>
      <c r="Z476" s="37">
        <v>0</v>
      </c>
      <c r="AA476" s="37"/>
      <c r="AB476" s="25">
        <v>30703</v>
      </c>
      <c r="AC476" s="8"/>
      <c r="AE476" s="9">
        <v>3124403</v>
      </c>
      <c r="AG476" s="9">
        <v>52105</v>
      </c>
      <c r="AI476" s="9">
        <v>0</v>
      </c>
      <c r="AK476" s="9">
        <v>0</v>
      </c>
      <c r="AM476" s="9">
        <v>0</v>
      </c>
      <c r="AO476" s="9">
        <v>0</v>
      </c>
      <c r="AQ476" s="9">
        <v>6239</v>
      </c>
      <c r="AT476" s="38">
        <v>4.8003</v>
      </c>
      <c r="AV476" s="38">
        <v>7.2257999999999996</v>
      </c>
      <c r="BF476" s="38">
        <v>0.20319999999999999</v>
      </c>
      <c r="BH476" s="2" t="str">
        <f t="shared" si="7"/>
        <v>No</v>
      </c>
    </row>
    <row r="477" spans="1:60">
      <c r="A477" s="14" t="s">
        <v>572</v>
      </c>
      <c r="B477" s="14" t="s">
        <v>573</v>
      </c>
      <c r="C477" s="19" t="s">
        <v>23</v>
      </c>
      <c r="D477" s="232">
        <v>9062</v>
      </c>
      <c r="E477" s="233">
        <v>90062</v>
      </c>
      <c r="F477" s="19" t="s">
        <v>153</v>
      </c>
      <c r="G477" s="160" t="s">
        <v>144</v>
      </c>
      <c r="H477" s="36">
        <v>114237</v>
      </c>
      <c r="I477" s="25">
        <v>120</v>
      </c>
      <c r="J477" s="19" t="s">
        <v>15</v>
      </c>
      <c r="K477" s="15" t="s">
        <v>16</v>
      </c>
      <c r="L477" s="15">
        <v>38</v>
      </c>
      <c r="M477" s="16"/>
      <c r="N477" s="37">
        <v>0</v>
      </c>
      <c r="O477" s="37"/>
      <c r="P477" s="37">
        <v>200958</v>
      </c>
      <c r="Q477" s="37"/>
      <c r="R477" s="37">
        <v>0</v>
      </c>
      <c r="S477" s="37"/>
      <c r="T477" s="37">
        <v>0</v>
      </c>
      <c r="U477" s="37"/>
      <c r="V477" s="37">
        <v>0</v>
      </c>
      <c r="W477" s="37"/>
      <c r="X477" s="37">
        <v>0</v>
      </c>
      <c r="Y477" s="37"/>
      <c r="Z477" s="37">
        <v>0</v>
      </c>
      <c r="AA477" s="37"/>
      <c r="AB477" s="25">
        <v>0</v>
      </c>
      <c r="AC477" s="8"/>
      <c r="AE477" s="9">
        <v>0</v>
      </c>
      <c r="AG477" s="9">
        <v>1538807</v>
      </c>
      <c r="AI477" s="9">
        <v>0</v>
      </c>
      <c r="AK477" s="9">
        <v>0</v>
      </c>
      <c r="AM477" s="9">
        <v>0</v>
      </c>
      <c r="AO477" s="9">
        <v>0</v>
      </c>
      <c r="AQ477" s="9">
        <v>0</v>
      </c>
      <c r="AV477" s="38">
        <v>7.6574</v>
      </c>
      <c r="BH477" s="2" t="str">
        <f t="shared" si="7"/>
        <v>No</v>
      </c>
    </row>
    <row r="478" spans="1:60">
      <c r="A478" s="14" t="s">
        <v>572</v>
      </c>
      <c r="B478" s="14" t="s">
        <v>573</v>
      </c>
      <c r="C478" s="19" t="s">
        <v>23</v>
      </c>
      <c r="D478" s="232">
        <v>9062</v>
      </c>
      <c r="E478" s="233">
        <v>90062</v>
      </c>
      <c r="F478" s="19" t="s">
        <v>153</v>
      </c>
      <c r="G478" s="160" t="s">
        <v>144</v>
      </c>
      <c r="H478" s="36">
        <v>114237</v>
      </c>
      <c r="I478" s="25">
        <v>120</v>
      </c>
      <c r="J478" s="19" t="s">
        <v>17</v>
      </c>
      <c r="K478" s="15" t="s">
        <v>16</v>
      </c>
      <c r="L478" s="15">
        <v>22</v>
      </c>
      <c r="M478" s="16"/>
      <c r="N478" s="37">
        <v>172064</v>
      </c>
      <c r="O478" s="37"/>
      <c r="P478" s="37">
        <v>22490</v>
      </c>
      <c r="Q478" s="37"/>
      <c r="R478" s="37">
        <v>0</v>
      </c>
      <c r="S478" s="37"/>
      <c r="T478" s="37">
        <v>0</v>
      </c>
      <c r="U478" s="37"/>
      <c r="V478" s="37">
        <v>0</v>
      </c>
      <c r="W478" s="37"/>
      <c r="X478" s="37">
        <v>0</v>
      </c>
      <c r="Y478" s="37"/>
      <c r="Z478" s="37">
        <v>0</v>
      </c>
      <c r="AA478" s="37"/>
      <c r="AB478" s="25">
        <v>0</v>
      </c>
      <c r="AC478" s="8"/>
      <c r="AE478" s="9">
        <v>146281</v>
      </c>
      <c r="AG478" s="9">
        <v>1202505</v>
      </c>
      <c r="AI478" s="9">
        <v>0</v>
      </c>
      <c r="AK478" s="9">
        <v>0</v>
      </c>
      <c r="AM478" s="9">
        <v>0</v>
      </c>
      <c r="AO478" s="9">
        <v>0</v>
      </c>
      <c r="AQ478" s="9">
        <v>0</v>
      </c>
      <c r="AT478" s="38">
        <v>0.85019999999999996</v>
      </c>
      <c r="AV478" s="38">
        <v>53.468400000000003</v>
      </c>
      <c r="BH478" s="2" t="str">
        <f t="shared" si="7"/>
        <v>No</v>
      </c>
    </row>
    <row r="479" spans="1:60">
      <c r="A479" s="14" t="s">
        <v>442</v>
      </c>
      <c r="B479" s="14" t="s">
        <v>443</v>
      </c>
      <c r="C479" s="19" t="s">
        <v>74</v>
      </c>
      <c r="D479" s="232">
        <v>3013</v>
      </c>
      <c r="E479" s="233">
        <v>30013</v>
      </c>
      <c r="F479" s="19" t="s">
        <v>153</v>
      </c>
      <c r="G479" s="160" t="s">
        <v>144</v>
      </c>
      <c r="H479" s="36">
        <v>196611</v>
      </c>
      <c r="I479" s="25">
        <v>117</v>
      </c>
      <c r="J479" s="19" t="s">
        <v>17</v>
      </c>
      <c r="K479" s="15" t="s">
        <v>14</v>
      </c>
      <c r="L479" s="15">
        <v>70</v>
      </c>
      <c r="M479" s="16"/>
      <c r="N479" s="37">
        <v>364818</v>
      </c>
      <c r="O479" s="37"/>
      <c r="P479" s="37">
        <v>33556</v>
      </c>
      <c r="Q479" s="37"/>
      <c r="R479" s="37">
        <v>0</v>
      </c>
      <c r="S479" s="37"/>
      <c r="T479" s="37">
        <v>128998</v>
      </c>
      <c r="U479" s="37"/>
      <c r="V479" s="37">
        <v>0</v>
      </c>
      <c r="W479" s="37"/>
      <c r="X479" s="37">
        <v>0</v>
      </c>
      <c r="Y479" s="37"/>
      <c r="Z479" s="37">
        <v>0</v>
      </c>
      <c r="AA479" s="37"/>
      <c r="AB479" s="25">
        <v>0</v>
      </c>
      <c r="AC479" s="8"/>
      <c r="AE479" s="9">
        <v>1472698</v>
      </c>
      <c r="AG479" s="9">
        <v>0</v>
      </c>
      <c r="AI479" s="9">
        <v>0</v>
      </c>
      <c r="AK479" s="9">
        <v>708583</v>
      </c>
      <c r="AM479" s="9">
        <v>0</v>
      </c>
      <c r="AO479" s="9">
        <v>0</v>
      </c>
      <c r="AQ479" s="9">
        <v>0</v>
      </c>
      <c r="AT479" s="38">
        <v>4.0368000000000004</v>
      </c>
      <c r="AV479" s="38">
        <v>0</v>
      </c>
      <c r="BH479" s="2" t="str">
        <f t="shared" si="7"/>
        <v>No</v>
      </c>
    </row>
    <row r="480" spans="1:60">
      <c r="A480" s="14" t="s">
        <v>442</v>
      </c>
      <c r="B480" s="14" t="s">
        <v>443</v>
      </c>
      <c r="C480" s="19" t="s">
        <v>74</v>
      </c>
      <c r="D480" s="232">
        <v>3013</v>
      </c>
      <c r="E480" s="233">
        <v>30013</v>
      </c>
      <c r="F480" s="19" t="s">
        <v>153</v>
      </c>
      <c r="G480" s="160" t="s">
        <v>144</v>
      </c>
      <c r="H480" s="36">
        <v>196611</v>
      </c>
      <c r="I480" s="25">
        <v>117</v>
      </c>
      <c r="J480" s="19" t="s">
        <v>15</v>
      </c>
      <c r="K480" s="15" t="s">
        <v>14</v>
      </c>
      <c r="L480" s="15">
        <v>47</v>
      </c>
      <c r="M480" s="16"/>
      <c r="N480" s="37">
        <v>4851</v>
      </c>
      <c r="O480" s="37"/>
      <c r="P480" s="37">
        <v>198883</v>
      </c>
      <c r="Q480" s="37"/>
      <c r="R480" s="37">
        <v>0</v>
      </c>
      <c r="S480" s="37"/>
      <c r="T480" s="37">
        <v>0</v>
      </c>
      <c r="U480" s="37"/>
      <c r="V480" s="37">
        <v>0</v>
      </c>
      <c r="W480" s="37"/>
      <c r="X480" s="37">
        <v>0</v>
      </c>
      <c r="Y480" s="37"/>
      <c r="Z480" s="37">
        <v>0</v>
      </c>
      <c r="AA480" s="37"/>
      <c r="AB480" s="25">
        <v>0</v>
      </c>
      <c r="AC480" s="8"/>
      <c r="AE480" s="9">
        <v>146765</v>
      </c>
      <c r="AG480" s="9">
        <v>1090915</v>
      </c>
      <c r="AI480" s="9">
        <v>0</v>
      </c>
      <c r="AK480" s="9">
        <v>0</v>
      </c>
      <c r="AM480" s="9">
        <v>0</v>
      </c>
      <c r="AO480" s="9">
        <v>0</v>
      </c>
      <c r="AQ480" s="9">
        <v>0</v>
      </c>
      <c r="AT480" s="38">
        <v>30.2546</v>
      </c>
      <c r="AV480" s="38">
        <v>5.4851999999999999</v>
      </c>
      <c r="BH480" s="2" t="str">
        <f t="shared" si="7"/>
        <v>No</v>
      </c>
    </row>
    <row r="481" spans="1:60">
      <c r="A481" s="14" t="s">
        <v>740</v>
      </c>
      <c r="B481" s="14" t="s">
        <v>741</v>
      </c>
      <c r="C481" s="19" t="s">
        <v>86</v>
      </c>
      <c r="D481" s="232">
        <v>21</v>
      </c>
      <c r="E481" s="233">
        <v>21</v>
      </c>
      <c r="F481" s="19" t="s">
        <v>153</v>
      </c>
      <c r="G481" s="160" t="s">
        <v>144</v>
      </c>
      <c r="H481" s="36">
        <v>114473</v>
      </c>
      <c r="I481" s="25">
        <v>114</v>
      </c>
      <c r="J481" s="19" t="s">
        <v>17</v>
      </c>
      <c r="K481" s="15" t="s">
        <v>14</v>
      </c>
      <c r="L481" s="15">
        <v>47</v>
      </c>
      <c r="M481" s="16"/>
      <c r="N481" s="37">
        <v>444920</v>
      </c>
      <c r="O481" s="37"/>
      <c r="P481" s="37">
        <v>0</v>
      </c>
      <c r="Q481" s="37"/>
      <c r="R481" s="37">
        <v>0</v>
      </c>
      <c r="S481" s="37"/>
      <c r="T481" s="37">
        <v>0</v>
      </c>
      <c r="U481" s="37"/>
      <c r="V481" s="37">
        <v>0</v>
      </c>
      <c r="W481" s="37"/>
      <c r="X481" s="37">
        <v>0</v>
      </c>
      <c r="Y481" s="37"/>
      <c r="Z481" s="37">
        <v>0</v>
      </c>
      <c r="AA481" s="37"/>
      <c r="AB481" s="25">
        <v>0</v>
      </c>
      <c r="AC481" s="8"/>
      <c r="AE481" s="9">
        <v>2346865</v>
      </c>
      <c r="AG481" s="9">
        <v>0</v>
      </c>
      <c r="AI481" s="9">
        <v>0</v>
      </c>
      <c r="AK481" s="9">
        <v>0</v>
      </c>
      <c r="AM481" s="9">
        <v>0</v>
      </c>
      <c r="AO481" s="9">
        <v>0</v>
      </c>
      <c r="AQ481" s="9">
        <v>0</v>
      </c>
      <c r="AT481" s="38">
        <v>5.2747999999999999</v>
      </c>
      <c r="BH481" s="2" t="str">
        <f t="shared" si="7"/>
        <v>No</v>
      </c>
    </row>
    <row r="482" spans="1:60">
      <c r="A482" s="14" t="s">
        <v>740</v>
      </c>
      <c r="B482" s="14" t="s">
        <v>741</v>
      </c>
      <c r="C482" s="19" t="s">
        <v>86</v>
      </c>
      <c r="D482" s="232">
        <v>21</v>
      </c>
      <c r="E482" s="233">
        <v>21</v>
      </c>
      <c r="F482" s="19" t="s">
        <v>153</v>
      </c>
      <c r="G482" s="160" t="s">
        <v>144</v>
      </c>
      <c r="H482" s="36">
        <v>114473</v>
      </c>
      <c r="I482" s="25">
        <v>114</v>
      </c>
      <c r="J482" s="19" t="s">
        <v>15</v>
      </c>
      <c r="K482" s="15" t="s">
        <v>14</v>
      </c>
      <c r="L482" s="15">
        <v>41</v>
      </c>
      <c r="M482" s="16"/>
      <c r="N482" s="37">
        <v>0</v>
      </c>
      <c r="O482" s="37"/>
      <c r="P482" s="37">
        <v>163061</v>
      </c>
      <c r="Q482" s="37"/>
      <c r="R482" s="37">
        <v>1756</v>
      </c>
      <c r="S482" s="37"/>
      <c r="T482" s="37">
        <v>0</v>
      </c>
      <c r="U482" s="37"/>
      <c r="V482" s="37">
        <v>0</v>
      </c>
      <c r="W482" s="37"/>
      <c r="X482" s="37">
        <v>0</v>
      </c>
      <c r="Y482" s="37"/>
      <c r="Z482" s="37">
        <v>0</v>
      </c>
      <c r="AA482" s="37"/>
      <c r="AB482" s="25">
        <v>0</v>
      </c>
      <c r="AC482" s="8"/>
      <c r="AE482" s="9">
        <v>0</v>
      </c>
      <c r="AG482" s="9">
        <v>909538</v>
      </c>
      <c r="AI482" s="9">
        <v>140482</v>
      </c>
      <c r="AK482" s="9">
        <v>0</v>
      </c>
      <c r="AM482" s="9">
        <v>0</v>
      </c>
      <c r="AO482" s="9">
        <v>0</v>
      </c>
      <c r="AQ482" s="9">
        <v>0</v>
      </c>
      <c r="AV482" s="38">
        <v>5.5778999999999996</v>
      </c>
      <c r="AX482" s="38">
        <v>80.001099999999994</v>
      </c>
      <c r="BH482" s="2" t="str">
        <f t="shared" si="7"/>
        <v>No</v>
      </c>
    </row>
    <row r="483" spans="1:60">
      <c r="A483" s="14" t="s">
        <v>740</v>
      </c>
      <c r="B483" s="14" t="s">
        <v>741</v>
      </c>
      <c r="C483" s="19" t="s">
        <v>86</v>
      </c>
      <c r="D483" s="232">
        <v>21</v>
      </c>
      <c r="E483" s="233">
        <v>21</v>
      </c>
      <c r="F483" s="19" t="s">
        <v>153</v>
      </c>
      <c r="G483" s="160" t="s">
        <v>144</v>
      </c>
      <c r="H483" s="36">
        <v>114473</v>
      </c>
      <c r="I483" s="25">
        <v>114</v>
      </c>
      <c r="J483" s="19" t="s">
        <v>18</v>
      </c>
      <c r="K483" s="15" t="s">
        <v>14</v>
      </c>
      <c r="L483" s="15">
        <v>24</v>
      </c>
      <c r="M483" s="16"/>
      <c r="N483" s="37">
        <v>0</v>
      </c>
      <c r="O483" s="37"/>
      <c r="P483" s="37">
        <v>24976</v>
      </c>
      <c r="Q483" s="37"/>
      <c r="R483" s="37">
        <v>0</v>
      </c>
      <c r="S483" s="37"/>
      <c r="T483" s="37">
        <v>0</v>
      </c>
      <c r="U483" s="37"/>
      <c r="V483" s="37">
        <v>0</v>
      </c>
      <c r="W483" s="37"/>
      <c r="X483" s="37">
        <v>0</v>
      </c>
      <c r="Y483" s="37"/>
      <c r="Z483" s="37">
        <v>0</v>
      </c>
      <c r="AA483" s="37"/>
      <c r="AB483" s="25">
        <v>0</v>
      </c>
      <c r="AC483" s="8"/>
      <c r="AE483" s="9">
        <v>0</v>
      </c>
      <c r="AG483" s="9">
        <v>439154</v>
      </c>
      <c r="AI483" s="9">
        <v>0</v>
      </c>
      <c r="AK483" s="9">
        <v>0</v>
      </c>
      <c r="AM483" s="9">
        <v>0</v>
      </c>
      <c r="AO483" s="9">
        <v>0</v>
      </c>
      <c r="AQ483" s="9">
        <v>0</v>
      </c>
      <c r="AV483" s="38">
        <v>17.582999999999998</v>
      </c>
      <c r="BH483" s="2" t="str">
        <f t="shared" si="7"/>
        <v>No</v>
      </c>
    </row>
    <row r="484" spans="1:60">
      <c r="A484" s="14" t="s">
        <v>332</v>
      </c>
      <c r="B484" s="14" t="s">
        <v>333</v>
      </c>
      <c r="C484" s="19" t="s">
        <v>43</v>
      </c>
      <c r="D484" s="232">
        <v>5060</v>
      </c>
      <c r="E484" s="233">
        <v>50060</v>
      </c>
      <c r="F484" s="19" t="s">
        <v>153</v>
      </c>
      <c r="G484" s="160" t="s">
        <v>144</v>
      </c>
      <c r="H484" s="36">
        <v>145361</v>
      </c>
      <c r="I484" s="25">
        <v>113</v>
      </c>
      <c r="J484" s="19" t="s">
        <v>17</v>
      </c>
      <c r="K484" s="15" t="s">
        <v>14</v>
      </c>
      <c r="L484" s="15">
        <v>93</v>
      </c>
      <c r="M484" s="16"/>
      <c r="N484" s="37">
        <v>0</v>
      </c>
      <c r="O484" s="37"/>
      <c r="P484" s="37">
        <v>0</v>
      </c>
      <c r="Q484" s="37"/>
      <c r="R484" s="37">
        <v>0</v>
      </c>
      <c r="S484" s="37"/>
      <c r="T484" s="37">
        <v>0</v>
      </c>
      <c r="U484" s="37"/>
      <c r="V484" s="37">
        <v>705547</v>
      </c>
      <c r="W484" s="37"/>
      <c r="X484" s="37">
        <v>0</v>
      </c>
      <c r="Y484" s="37"/>
      <c r="Z484" s="37">
        <v>0</v>
      </c>
      <c r="AA484" s="37"/>
      <c r="AB484" s="25">
        <v>0</v>
      </c>
      <c r="AC484" s="8"/>
      <c r="AE484" s="9">
        <v>3407294</v>
      </c>
      <c r="AG484" s="9">
        <v>0</v>
      </c>
      <c r="AI484" s="9">
        <v>0</v>
      </c>
      <c r="AK484" s="9">
        <v>0</v>
      </c>
      <c r="AM484" s="9">
        <v>0</v>
      </c>
      <c r="AO484" s="9">
        <v>0</v>
      </c>
      <c r="AQ484" s="9">
        <v>0</v>
      </c>
      <c r="BH484" s="2" t="str">
        <f t="shared" si="7"/>
        <v>No</v>
      </c>
    </row>
    <row r="485" spans="1:60">
      <c r="A485" s="14" t="s">
        <v>711</v>
      </c>
      <c r="B485" s="14" t="s">
        <v>712</v>
      </c>
      <c r="C485" s="19" t="s">
        <v>61</v>
      </c>
      <c r="D485" s="232">
        <v>7002</v>
      </c>
      <c r="E485" s="233">
        <v>70002</v>
      </c>
      <c r="F485" s="19" t="s">
        <v>153</v>
      </c>
      <c r="G485" s="160" t="s">
        <v>144</v>
      </c>
      <c r="H485" s="36">
        <v>725008</v>
      </c>
      <c r="I485" s="25">
        <v>113</v>
      </c>
      <c r="J485" s="19" t="s">
        <v>17</v>
      </c>
      <c r="K485" s="15" t="s">
        <v>14</v>
      </c>
      <c r="L485" s="15">
        <v>88</v>
      </c>
      <c r="M485" s="16"/>
      <c r="N485" s="37">
        <v>837013</v>
      </c>
      <c r="O485" s="37"/>
      <c r="P485" s="37">
        <v>0</v>
      </c>
      <c r="Q485" s="37"/>
      <c r="R485" s="37">
        <v>0</v>
      </c>
      <c r="S485" s="37"/>
      <c r="T485" s="37">
        <v>33661</v>
      </c>
      <c r="U485" s="37"/>
      <c r="V485" s="37">
        <v>0</v>
      </c>
      <c r="W485" s="37"/>
      <c r="X485" s="37">
        <v>0</v>
      </c>
      <c r="Y485" s="37"/>
      <c r="Z485" s="37">
        <v>0</v>
      </c>
      <c r="AA485" s="37"/>
      <c r="AB485" s="25">
        <v>0</v>
      </c>
      <c r="AC485" s="8"/>
      <c r="AE485" s="9">
        <v>3748423</v>
      </c>
      <c r="AG485" s="9">
        <v>0</v>
      </c>
      <c r="AI485" s="9">
        <v>0</v>
      </c>
      <c r="AK485" s="9">
        <v>117165</v>
      </c>
      <c r="AM485" s="9">
        <v>0</v>
      </c>
      <c r="AO485" s="9">
        <v>0</v>
      </c>
      <c r="AQ485" s="9">
        <v>0</v>
      </c>
      <c r="AT485" s="38">
        <v>4.4782999999999999</v>
      </c>
      <c r="BH485" s="2" t="str">
        <f t="shared" si="7"/>
        <v>No</v>
      </c>
    </row>
    <row r="486" spans="1:60">
      <c r="A486" s="14" t="s">
        <v>332</v>
      </c>
      <c r="B486" s="14" t="s">
        <v>333</v>
      </c>
      <c r="C486" s="19" t="s">
        <v>43</v>
      </c>
      <c r="D486" s="232">
        <v>5060</v>
      </c>
      <c r="E486" s="233">
        <v>50060</v>
      </c>
      <c r="F486" s="19" t="s">
        <v>153</v>
      </c>
      <c r="G486" s="160" t="s">
        <v>144</v>
      </c>
      <c r="H486" s="36">
        <v>145361</v>
      </c>
      <c r="I486" s="25">
        <v>113</v>
      </c>
      <c r="J486" s="19" t="s">
        <v>15</v>
      </c>
      <c r="K486" s="15" t="s">
        <v>14</v>
      </c>
      <c r="L486" s="15">
        <v>8</v>
      </c>
      <c r="M486" s="16"/>
      <c r="N486" s="37">
        <v>0</v>
      </c>
      <c r="O486" s="37"/>
      <c r="P486" s="37">
        <v>20862</v>
      </c>
      <c r="Q486" s="37"/>
      <c r="R486" s="37">
        <v>0</v>
      </c>
      <c r="S486" s="37"/>
      <c r="T486" s="37">
        <v>0</v>
      </c>
      <c r="U486" s="37"/>
      <c r="V486" s="37">
        <v>0</v>
      </c>
      <c r="W486" s="37"/>
      <c r="X486" s="37">
        <v>0</v>
      </c>
      <c r="Y486" s="37"/>
      <c r="Z486" s="37">
        <v>0</v>
      </c>
      <c r="AA486" s="37"/>
      <c r="AB486" s="25">
        <v>0</v>
      </c>
      <c r="AC486" s="8"/>
      <c r="AE486" s="9">
        <v>0</v>
      </c>
      <c r="AG486" s="9">
        <v>250091</v>
      </c>
      <c r="AI486" s="9">
        <v>0</v>
      </c>
      <c r="AK486" s="9">
        <v>0</v>
      </c>
      <c r="AM486" s="9">
        <v>0</v>
      </c>
      <c r="AO486" s="9">
        <v>0</v>
      </c>
      <c r="AQ486" s="9">
        <v>0</v>
      </c>
      <c r="AV486" s="38">
        <v>11.9879</v>
      </c>
      <c r="BH486" s="2" t="str">
        <f t="shared" si="7"/>
        <v>No</v>
      </c>
    </row>
    <row r="487" spans="1:60">
      <c r="A487" s="14" t="s">
        <v>466</v>
      </c>
      <c r="B487" s="14" t="s">
        <v>467</v>
      </c>
      <c r="C487" s="19" t="s">
        <v>49</v>
      </c>
      <c r="D487" s="232">
        <v>1064</v>
      </c>
      <c r="E487" s="233">
        <v>10064</v>
      </c>
      <c r="F487" s="19" t="s">
        <v>153</v>
      </c>
      <c r="G487" s="160" t="s">
        <v>144</v>
      </c>
      <c r="H487" s="36">
        <v>1190956</v>
      </c>
      <c r="I487" s="25">
        <v>113</v>
      </c>
      <c r="J487" s="19" t="s">
        <v>15</v>
      </c>
      <c r="K487" s="15" t="s">
        <v>16</v>
      </c>
      <c r="L487" s="15">
        <v>72</v>
      </c>
      <c r="M487" s="16"/>
      <c r="N487" s="37">
        <v>0</v>
      </c>
      <c r="O487" s="37"/>
      <c r="P487" s="37">
        <v>198455</v>
      </c>
      <c r="Q487" s="37"/>
      <c r="R487" s="37">
        <v>0</v>
      </c>
      <c r="S487" s="37"/>
      <c r="T487" s="37">
        <v>0</v>
      </c>
      <c r="U487" s="37"/>
      <c r="V487" s="37">
        <v>0</v>
      </c>
      <c r="W487" s="37"/>
      <c r="X487" s="37">
        <v>0</v>
      </c>
      <c r="Y487" s="37"/>
      <c r="Z487" s="37">
        <v>0</v>
      </c>
      <c r="AA487" s="37"/>
      <c r="AB487" s="25">
        <v>0</v>
      </c>
      <c r="AC487" s="8"/>
      <c r="AE487" s="9">
        <v>0</v>
      </c>
      <c r="AG487" s="9">
        <v>1966286</v>
      </c>
      <c r="AI487" s="9">
        <v>0</v>
      </c>
      <c r="AK487" s="9">
        <v>0</v>
      </c>
      <c r="AM487" s="9">
        <v>0</v>
      </c>
      <c r="AO487" s="9">
        <v>0</v>
      </c>
      <c r="AQ487" s="9">
        <v>0</v>
      </c>
      <c r="AV487" s="38">
        <v>9.9079999999999995</v>
      </c>
      <c r="BH487" s="2" t="str">
        <f t="shared" si="7"/>
        <v>No</v>
      </c>
    </row>
    <row r="488" spans="1:60">
      <c r="A488" s="14" t="s">
        <v>466</v>
      </c>
      <c r="B488" s="14" t="s">
        <v>467</v>
      </c>
      <c r="C488" s="19" t="s">
        <v>49</v>
      </c>
      <c r="D488" s="232">
        <v>1064</v>
      </c>
      <c r="E488" s="233">
        <v>10064</v>
      </c>
      <c r="F488" s="19" t="s">
        <v>153</v>
      </c>
      <c r="G488" s="160" t="s">
        <v>144</v>
      </c>
      <c r="H488" s="36">
        <v>1190956</v>
      </c>
      <c r="I488" s="25">
        <v>113</v>
      </c>
      <c r="J488" s="19" t="s">
        <v>17</v>
      </c>
      <c r="K488" s="15" t="s">
        <v>16</v>
      </c>
      <c r="L488" s="15">
        <v>41</v>
      </c>
      <c r="M488" s="16"/>
      <c r="N488" s="37">
        <v>221968</v>
      </c>
      <c r="O488" s="37"/>
      <c r="P488" s="37">
        <v>23696</v>
      </c>
      <c r="Q488" s="37"/>
      <c r="R488" s="37">
        <v>0</v>
      </c>
      <c r="S488" s="37"/>
      <c r="T488" s="37">
        <v>0</v>
      </c>
      <c r="U488" s="37"/>
      <c r="V488" s="37">
        <v>0</v>
      </c>
      <c r="W488" s="37"/>
      <c r="X488" s="37">
        <v>0</v>
      </c>
      <c r="Y488" s="37"/>
      <c r="Z488" s="37">
        <v>0</v>
      </c>
      <c r="AA488" s="37"/>
      <c r="AB488" s="25">
        <v>0</v>
      </c>
      <c r="AC488" s="8"/>
      <c r="AE488" s="9">
        <v>1107765</v>
      </c>
      <c r="AG488" s="9">
        <v>385286</v>
      </c>
      <c r="AI488" s="9">
        <v>0</v>
      </c>
      <c r="AK488" s="9">
        <v>0</v>
      </c>
      <c r="AM488" s="9">
        <v>0</v>
      </c>
      <c r="AO488" s="9">
        <v>0</v>
      </c>
      <c r="AQ488" s="9">
        <v>0</v>
      </c>
      <c r="AT488" s="38">
        <v>4.9907000000000004</v>
      </c>
      <c r="AV488" s="38">
        <v>16.259499999999999</v>
      </c>
      <c r="BH488" s="2" t="str">
        <f t="shared" si="7"/>
        <v>No</v>
      </c>
    </row>
    <row r="489" spans="1:60">
      <c r="A489" s="14" t="s">
        <v>711</v>
      </c>
      <c r="B489" s="14" t="s">
        <v>712</v>
      </c>
      <c r="C489" s="19" t="s">
        <v>61</v>
      </c>
      <c r="D489" s="232">
        <v>7002</v>
      </c>
      <c r="E489" s="233">
        <v>70002</v>
      </c>
      <c r="F489" s="19" t="s">
        <v>153</v>
      </c>
      <c r="G489" s="160" t="s">
        <v>144</v>
      </c>
      <c r="H489" s="36">
        <v>725008</v>
      </c>
      <c r="I489" s="25">
        <v>113</v>
      </c>
      <c r="J489" s="19" t="s">
        <v>15</v>
      </c>
      <c r="K489" s="15" t="s">
        <v>14</v>
      </c>
      <c r="L489" s="15">
        <v>25</v>
      </c>
      <c r="M489" s="16"/>
      <c r="N489" s="37">
        <v>17914</v>
      </c>
      <c r="O489" s="37"/>
      <c r="P489" s="37">
        <v>71164</v>
      </c>
      <c r="Q489" s="37"/>
      <c r="R489" s="37">
        <v>0</v>
      </c>
      <c r="S489" s="37"/>
      <c r="T489" s="37">
        <v>21804</v>
      </c>
      <c r="U489" s="37"/>
      <c r="V489" s="37">
        <v>0</v>
      </c>
      <c r="W489" s="37"/>
      <c r="X489" s="37">
        <v>0</v>
      </c>
      <c r="Y489" s="37"/>
      <c r="Z489" s="37">
        <v>0</v>
      </c>
      <c r="AA489" s="37"/>
      <c r="AB489" s="25">
        <v>0</v>
      </c>
      <c r="AC489" s="8"/>
      <c r="AE489" s="9">
        <v>42548</v>
      </c>
      <c r="AG489" s="9">
        <v>589614</v>
      </c>
      <c r="AI489" s="9">
        <v>0</v>
      </c>
      <c r="AK489" s="9">
        <v>135175</v>
      </c>
      <c r="AM489" s="9">
        <v>0</v>
      </c>
      <c r="AO489" s="9">
        <v>0</v>
      </c>
      <c r="AQ489" s="9">
        <v>0</v>
      </c>
      <c r="AT489" s="38">
        <v>2.3751000000000002</v>
      </c>
      <c r="AV489" s="38">
        <v>8.2852999999999994</v>
      </c>
      <c r="BH489" s="2" t="str">
        <f t="shared" si="7"/>
        <v>No</v>
      </c>
    </row>
    <row r="490" spans="1:60">
      <c r="A490" s="14" t="s">
        <v>332</v>
      </c>
      <c r="B490" s="14" t="s">
        <v>333</v>
      </c>
      <c r="C490" s="19" t="s">
        <v>43</v>
      </c>
      <c r="D490" s="232">
        <v>5060</v>
      </c>
      <c r="E490" s="233">
        <v>50060</v>
      </c>
      <c r="F490" s="19" t="s">
        <v>153</v>
      </c>
      <c r="G490" s="160" t="s">
        <v>144</v>
      </c>
      <c r="H490" s="36">
        <v>145361</v>
      </c>
      <c r="I490" s="25">
        <v>113</v>
      </c>
      <c r="J490" s="19" t="s">
        <v>15</v>
      </c>
      <c r="K490" s="15" t="s">
        <v>16</v>
      </c>
      <c r="L490" s="15">
        <v>12</v>
      </c>
      <c r="M490" s="16"/>
      <c r="N490" s="37">
        <v>2625</v>
      </c>
      <c r="O490" s="37"/>
      <c r="P490" s="37">
        <v>29752</v>
      </c>
      <c r="Q490" s="37"/>
      <c r="R490" s="37">
        <v>0</v>
      </c>
      <c r="S490" s="37"/>
      <c r="T490" s="37">
        <v>0</v>
      </c>
      <c r="U490" s="37"/>
      <c r="V490" s="37">
        <v>0</v>
      </c>
      <c r="W490" s="37"/>
      <c r="X490" s="37">
        <v>0</v>
      </c>
      <c r="Y490" s="37"/>
      <c r="Z490" s="37">
        <v>0</v>
      </c>
      <c r="AA490" s="37"/>
      <c r="AB490" s="25">
        <v>0</v>
      </c>
      <c r="AC490" s="8"/>
      <c r="AE490" s="9">
        <v>0</v>
      </c>
      <c r="AG490" s="9">
        <v>0</v>
      </c>
      <c r="AI490" s="9">
        <v>0</v>
      </c>
      <c r="AK490" s="9">
        <v>0</v>
      </c>
      <c r="AM490" s="9">
        <v>0</v>
      </c>
      <c r="AO490" s="9">
        <v>0</v>
      </c>
      <c r="AQ490" s="9">
        <v>0</v>
      </c>
      <c r="AT490" s="38">
        <v>0</v>
      </c>
      <c r="AV490" s="38">
        <v>0</v>
      </c>
      <c r="BH490" s="2" t="str">
        <f t="shared" si="7"/>
        <v>No</v>
      </c>
    </row>
    <row r="491" spans="1:60">
      <c r="A491" s="14" t="s">
        <v>416</v>
      </c>
      <c r="B491" s="14" t="s">
        <v>417</v>
      </c>
      <c r="C491" s="19" t="s">
        <v>81</v>
      </c>
      <c r="D491" s="232">
        <v>6051</v>
      </c>
      <c r="E491" s="233">
        <v>60051</v>
      </c>
      <c r="F491" s="19" t="s">
        <v>153</v>
      </c>
      <c r="G491" s="160" t="s">
        <v>144</v>
      </c>
      <c r="H491" s="36">
        <v>320069</v>
      </c>
      <c r="I491" s="25">
        <v>112</v>
      </c>
      <c r="J491" s="19" t="s">
        <v>17</v>
      </c>
      <c r="K491" s="15" t="s">
        <v>14</v>
      </c>
      <c r="L491" s="15">
        <v>58</v>
      </c>
      <c r="M491" s="16"/>
      <c r="N491" s="37">
        <v>184950</v>
      </c>
      <c r="O491" s="37"/>
      <c r="P491" s="37">
        <v>0</v>
      </c>
      <c r="Q491" s="37"/>
      <c r="R491" s="37">
        <v>0</v>
      </c>
      <c r="S491" s="37"/>
      <c r="T491" s="37">
        <v>668200</v>
      </c>
      <c r="U491" s="37"/>
      <c r="V491" s="37">
        <v>0</v>
      </c>
      <c r="W491" s="37"/>
      <c r="X491" s="37">
        <v>0</v>
      </c>
      <c r="Y491" s="37"/>
      <c r="Z491" s="37">
        <v>0</v>
      </c>
      <c r="AA491" s="37"/>
      <c r="AB491" s="25">
        <v>0</v>
      </c>
      <c r="AC491" s="8"/>
      <c r="AE491" s="9">
        <v>727045</v>
      </c>
      <c r="AG491" s="9">
        <v>0</v>
      </c>
      <c r="AI491" s="9">
        <v>0</v>
      </c>
      <c r="AK491" s="9">
        <v>2581958</v>
      </c>
      <c r="AM491" s="9">
        <v>0</v>
      </c>
      <c r="AO491" s="9">
        <v>0</v>
      </c>
      <c r="AQ491" s="9">
        <v>0</v>
      </c>
      <c r="AT491" s="38">
        <v>3.931</v>
      </c>
      <c r="BH491" s="2" t="str">
        <f t="shared" si="7"/>
        <v>No</v>
      </c>
    </row>
    <row r="492" spans="1:60">
      <c r="A492" s="14" t="s">
        <v>416</v>
      </c>
      <c r="B492" s="14" t="s">
        <v>417</v>
      </c>
      <c r="C492" s="19" t="s">
        <v>81</v>
      </c>
      <c r="D492" s="232">
        <v>6051</v>
      </c>
      <c r="E492" s="233">
        <v>60051</v>
      </c>
      <c r="F492" s="19" t="s">
        <v>153</v>
      </c>
      <c r="G492" s="160" t="s">
        <v>144</v>
      </c>
      <c r="H492" s="36">
        <v>320069</v>
      </c>
      <c r="I492" s="25">
        <v>112</v>
      </c>
      <c r="J492" s="19" t="s">
        <v>15</v>
      </c>
      <c r="K492" s="15" t="s">
        <v>16</v>
      </c>
      <c r="L492" s="15">
        <v>27</v>
      </c>
      <c r="M492" s="16"/>
      <c r="N492" s="37">
        <v>0</v>
      </c>
      <c r="O492" s="37"/>
      <c r="P492" s="37">
        <v>0</v>
      </c>
      <c r="Q492" s="37"/>
      <c r="R492" s="37">
        <v>0</v>
      </c>
      <c r="S492" s="37"/>
      <c r="T492" s="37">
        <v>209511</v>
      </c>
      <c r="U492" s="37"/>
      <c r="V492" s="37">
        <v>0</v>
      </c>
      <c r="W492" s="37"/>
      <c r="X492" s="37">
        <v>0</v>
      </c>
      <c r="Y492" s="37"/>
      <c r="Z492" s="37">
        <v>0</v>
      </c>
      <c r="AA492" s="37"/>
      <c r="AB492" s="25">
        <v>0</v>
      </c>
      <c r="AC492" s="8"/>
      <c r="AE492" s="9">
        <v>0</v>
      </c>
      <c r="AG492" s="9">
        <v>0</v>
      </c>
      <c r="AI492" s="9">
        <v>0</v>
      </c>
      <c r="AK492" s="9">
        <v>1567750</v>
      </c>
      <c r="AM492" s="9">
        <v>0</v>
      </c>
      <c r="AO492" s="9">
        <v>0</v>
      </c>
      <c r="AQ492" s="9">
        <v>0</v>
      </c>
      <c r="BH492" s="2" t="str">
        <f t="shared" si="7"/>
        <v>No</v>
      </c>
    </row>
    <row r="493" spans="1:60">
      <c r="A493" s="14" t="s">
        <v>416</v>
      </c>
      <c r="B493" s="14" t="s">
        <v>417</v>
      </c>
      <c r="C493" s="19" t="s">
        <v>81</v>
      </c>
      <c r="D493" s="232">
        <v>6051</v>
      </c>
      <c r="E493" s="233">
        <v>60051</v>
      </c>
      <c r="F493" s="19" t="s">
        <v>153</v>
      </c>
      <c r="G493" s="160" t="s">
        <v>144</v>
      </c>
      <c r="H493" s="36">
        <v>320069</v>
      </c>
      <c r="I493" s="25">
        <v>112</v>
      </c>
      <c r="J493" s="19" t="s">
        <v>17</v>
      </c>
      <c r="K493" s="15" t="s">
        <v>16</v>
      </c>
      <c r="L493" s="15">
        <v>16</v>
      </c>
      <c r="M493" s="16"/>
      <c r="N493" s="37">
        <v>0</v>
      </c>
      <c r="O493" s="37"/>
      <c r="P493" s="37">
        <v>0</v>
      </c>
      <c r="Q493" s="37"/>
      <c r="R493" s="37">
        <v>0</v>
      </c>
      <c r="S493" s="37"/>
      <c r="T493" s="37">
        <v>113648</v>
      </c>
      <c r="U493" s="37"/>
      <c r="V493" s="37">
        <v>0</v>
      </c>
      <c r="W493" s="37"/>
      <c r="X493" s="37">
        <v>0</v>
      </c>
      <c r="Y493" s="37"/>
      <c r="Z493" s="37">
        <v>0</v>
      </c>
      <c r="AA493" s="37"/>
      <c r="AB493" s="25">
        <v>0</v>
      </c>
      <c r="AC493" s="8"/>
      <c r="AE493" s="9">
        <v>0</v>
      </c>
      <c r="AG493" s="9">
        <v>0</v>
      </c>
      <c r="AI493" s="9">
        <v>0</v>
      </c>
      <c r="AK493" s="9">
        <v>769356</v>
      </c>
      <c r="AM493" s="9">
        <v>0</v>
      </c>
      <c r="AO493" s="9">
        <v>0</v>
      </c>
      <c r="AQ493" s="9">
        <v>0</v>
      </c>
      <c r="BH493" s="2" t="str">
        <f t="shared" si="7"/>
        <v>No</v>
      </c>
    </row>
    <row r="494" spans="1:60">
      <c r="A494" s="14" t="s">
        <v>416</v>
      </c>
      <c r="B494" s="14" t="s">
        <v>417</v>
      </c>
      <c r="C494" s="19" t="s">
        <v>81</v>
      </c>
      <c r="D494" s="232">
        <v>6051</v>
      </c>
      <c r="E494" s="233">
        <v>60051</v>
      </c>
      <c r="F494" s="19" t="s">
        <v>153</v>
      </c>
      <c r="G494" s="160" t="s">
        <v>144</v>
      </c>
      <c r="H494" s="36">
        <v>320069</v>
      </c>
      <c r="I494" s="25">
        <v>112</v>
      </c>
      <c r="J494" s="19" t="s">
        <v>18</v>
      </c>
      <c r="K494" s="15" t="s">
        <v>16</v>
      </c>
      <c r="L494" s="15">
        <v>10</v>
      </c>
      <c r="M494" s="16"/>
      <c r="N494" s="37">
        <v>0</v>
      </c>
      <c r="O494" s="37"/>
      <c r="P494" s="37">
        <v>4375</v>
      </c>
      <c r="Q494" s="37"/>
      <c r="R494" s="37">
        <v>0</v>
      </c>
      <c r="S494" s="37"/>
      <c r="T494" s="37">
        <v>0</v>
      </c>
      <c r="U494" s="37"/>
      <c r="V494" s="37">
        <v>0</v>
      </c>
      <c r="W494" s="37"/>
      <c r="X494" s="37">
        <v>0</v>
      </c>
      <c r="Y494" s="37"/>
      <c r="Z494" s="37">
        <v>0</v>
      </c>
      <c r="AA494" s="37"/>
      <c r="AB494" s="25">
        <v>0</v>
      </c>
      <c r="AC494" s="8"/>
      <c r="AE494" s="9">
        <v>0</v>
      </c>
      <c r="AG494" s="9">
        <v>84314</v>
      </c>
      <c r="AI494" s="9">
        <v>0</v>
      </c>
      <c r="AK494" s="9">
        <v>0</v>
      </c>
      <c r="AM494" s="9">
        <v>0</v>
      </c>
      <c r="AO494" s="9">
        <v>0</v>
      </c>
      <c r="AQ494" s="9">
        <v>0</v>
      </c>
      <c r="AV494" s="38">
        <v>19.271799999999999</v>
      </c>
      <c r="BH494" s="2" t="str">
        <f t="shared" si="7"/>
        <v>No</v>
      </c>
    </row>
    <row r="495" spans="1:60">
      <c r="A495" s="14" t="s">
        <v>416</v>
      </c>
      <c r="B495" s="14" t="s">
        <v>417</v>
      </c>
      <c r="C495" s="19" t="s">
        <v>81</v>
      </c>
      <c r="D495" s="232">
        <v>6051</v>
      </c>
      <c r="E495" s="233">
        <v>60051</v>
      </c>
      <c r="F495" s="19" t="s">
        <v>153</v>
      </c>
      <c r="G495" s="160" t="s">
        <v>144</v>
      </c>
      <c r="H495" s="36">
        <v>320069</v>
      </c>
      <c r="I495" s="25">
        <v>112</v>
      </c>
      <c r="J495" s="19" t="s">
        <v>15</v>
      </c>
      <c r="K495" s="15" t="s">
        <v>14</v>
      </c>
      <c r="L495" s="15">
        <v>1</v>
      </c>
      <c r="M495" s="16"/>
      <c r="N495" s="37">
        <v>2729</v>
      </c>
      <c r="O495" s="37"/>
      <c r="P495" s="37">
        <v>5700</v>
      </c>
      <c r="Q495" s="37"/>
      <c r="R495" s="37">
        <v>0</v>
      </c>
      <c r="S495" s="37"/>
      <c r="T495" s="37">
        <v>0</v>
      </c>
      <c r="U495" s="37"/>
      <c r="V495" s="37">
        <v>0</v>
      </c>
      <c r="W495" s="37"/>
      <c r="X495" s="37">
        <v>0</v>
      </c>
      <c r="Y495" s="37"/>
      <c r="Z495" s="37">
        <v>0</v>
      </c>
      <c r="AA495" s="37"/>
      <c r="AB495" s="25">
        <v>0</v>
      </c>
      <c r="AC495" s="8"/>
      <c r="AE495" s="9">
        <v>18913</v>
      </c>
      <c r="AG495" s="9">
        <v>93182</v>
      </c>
      <c r="AI495" s="9">
        <v>0</v>
      </c>
      <c r="AK495" s="9">
        <v>0</v>
      </c>
      <c r="AM495" s="9">
        <v>0</v>
      </c>
      <c r="AO495" s="9">
        <v>0</v>
      </c>
      <c r="AQ495" s="9">
        <v>0</v>
      </c>
      <c r="AT495" s="38">
        <v>6.9303999999999997</v>
      </c>
      <c r="AV495" s="38">
        <v>16.3477</v>
      </c>
      <c r="BH495" s="2" t="str">
        <f t="shared" si="7"/>
        <v>No</v>
      </c>
    </row>
    <row r="496" spans="1:60">
      <c r="A496" s="14" t="s">
        <v>1107</v>
      </c>
      <c r="B496" s="14" t="s">
        <v>520</v>
      </c>
      <c r="C496" s="19" t="s">
        <v>38</v>
      </c>
      <c r="D496" s="232">
        <v>4028</v>
      </c>
      <c r="E496" s="233">
        <v>40028</v>
      </c>
      <c r="F496" s="19" t="s">
        <v>147</v>
      </c>
      <c r="G496" s="160" t="s">
        <v>144</v>
      </c>
      <c r="H496" s="36">
        <v>530290</v>
      </c>
      <c r="I496" s="25">
        <v>111</v>
      </c>
      <c r="J496" s="19" t="s">
        <v>17</v>
      </c>
      <c r="K496" s="15" t="s">
        <v>14</v>
      </c>
      <c r="L496" s="15">
        <v>48</v>
      </c>
      <c r="M496" s="16"/>
      <c r="N496" s="37">
        <v>608952</v>
      </c>
      <c r="O496" s="37"/>
      <c r="P496" s="37">
        <v>0</v>
      </c>
      <c r="Q496" s="37"/>
      <c r="R496" s="37">
        <v>0</v>
      </c>
      <c r="S496" s="37"/>
      <c r="T496" s="37">
        <v>0</v>
      </c>
      <c r="U496" s="37"/>
      <c r="V496" s="37">
        <v>0</v>
      </c>
      <c r="W496" s="37"/>
      <c r="X496" s="37">
        <v>0</v>
      </c>
      <c r="Y496" s="37"/>
      <c r="Z496" s="37">
        <v>0</v>
      </c>
      <c r="AA496" s="37"/>
      <c r="AB496" s="25">
        <v>0</v>
      </c>
      <c r="AC496" s="8"/>
      <c r="AE496" s="9">
        <v>2801321</v>
      </c>
      <c r="AG496" s="9">
        <v>0</v>
      </c>
      <c r="AI496" s="9">
        <v>0</v>
      </c>
      <c r="AK496" s="9">
        <v>0</v>
      </c>
      <c r="AM496" s="9">
        <v>0</v>
      </c>
      <c r="AO496" s="9">
        <v>0</v>
      </c>
      <c r="AQ496" s="9">
        <v>0</v>
      </c>
      <c r="AT496" s="38">
        <v>4.6002000000000001</v>
      </c>
      <c r="BH496" s="2" t="str">
        <f t="shared" si="7"/>
        <v>No</v>
      </c>
    </row>
    <row r="497" spans="1:60">
      <c r="A497" s="14" t="s">
        <v>1107</v>
      </c>
      <c r="B497" s="14" t="s">
        <v>520</v>
      </c>
      <c r="C497" s="19" t="s">
        <v>38</v>
      </c>
      <c r="D497" s="232">
        <v>4028</v>
      </c>
      <c r="E497" s="233">
        <v>40028</v>
      </c>
      <c r="F497" s="19" t="s">
        <v>147</v>
      </c>
      <c r="G497" s="160" t="s">
        <v>144</v>
      </c>
      <c r="H497" s="36">
        <v>530290</v>
      </c>
      <c r="I497" s="25">
        <v>111</v>
      </c>
      <c r="J497" s="19" t="s">
        <v>15</v>
      </c>
      <c r="K497" s="15" t="s">
        <v>14</v>
      </c>
      <c r="L497" s="15">
        <v>41</v>
      </c>
      <c r="M497" s="16"/>
      <c r="N497" s="37">
        <v>38552</v>
      </c>
      <c r="O497" s="37"/>
      <c r="P497" s="37">
        <v>29515</v>
      </c>
      <c r="Q497" s="37"/>
      <c r="R497" s="37">
        <v>192079</v>
      </c>
      <c r="S497" s="37"/>
      <c r="T497" s="37">
        <v>0</v>
      </c>
      <c r="U497" s="37"/>
      <c r="V497" s="37">
        <v>0</v>
      </c>
      <c r="W497" s="37"/>
      <c r="X497" s="37">
        <v>0</v>
      </c>
      <c r="Y497" s="37"/>
      <c r="Z497" s="37">
        <v>0</v>
      </c>
      <c r="AA497" s="37"/>
      <c r="AB497" s="25">
        <v>0</v>
      </c>
      <c r="AC497" s="8"/>
      <c r="AE497" s="9">
        <v>428299</v>
      </c>
      <c r="AG497" s="9">
        <v>189142</v>
      </c>
      <c r="AI497" s="9">
        <v>868815</v>
      </c>
      <c r="AK497" s="9">
        <v>0</v>
      </c>
      <c r="AM497" s="9">
        <v>0</v>
      </c>
      <c r="AO497" s="9">
        <v>0</v>
      </c>
      <c r="AQ497" s="9">
        <v>0</v>
      </c>
      <c r="AT497" s="38">
        <v>11.1096</v>
      </c>
      <c r="AV497" s="38">
        <v>6.4082999999999997</v>
      </c>
      <c r="AX497" s="38">
        <v>4.5232000000000001</v>
      </c>
      <c r="BH497" s="2" t="str">
        <f t="shared" si="7"/>
        <v>No</v>
      </c>
    </row>
    <row r="498" spans="1:60">
      <c r="A498" s="14" t="s">
        <v>1107</v>
      </c>
      <c r="B498" s="14" t="s">
        <v>520</v>
      </c>
      <c r="C498" s="19" t="s">
        <v>38</v>
      </c>
      <c r="D498" s="232">
        <v>4028</v>
      </c>
      <c r="E498" s="233">
        <v>40028</v>
      </c>
      <c r="F498" s="19" t="s">
        <v>147</v>
      </c>
      <c r="G498" s="160" t="s">
        <v>144</v>
      </c>
      <c r="H498" s="36">
        <v>530290</v>
      </c>
      <c r="I498" s="25">
        <v>111</v>
      </c>
      <c r="J498" s="19" t="s">
        <v>18</v>
      </c>
      <c r="K498" s="15" t="s">
        <v>16</v>
      </c>
      <c r="L498" s="15">
        <v>22</v>
      </c>
      <c r="M498" s="16"/>
      <c r="N498" s="37">
        <v>0</v>
      </c>
      <c r="O498" s="37"/>
      <c r="P498" s="37">
        <v>30860</v>
      </c>
      <c r="Q498" s="37"/>
      <c r="R498" s="37">
        <v>0</v>
      </c>
      <c r="S498" s="37"/>
      <c r="T498" s="37">
        <v>0</v>
      </c>
      <c r="U498" s="37"/>
      <c r="V498" s="37">
        <v>0</v>
      </c>
      <c r="W498" s="37"/>
      <c r="X498" s="37">
        <v>0</v>
      </c>
      <c r="Y498" s="37"/>
      <c r="Z498" s="37">
        <v>0</v>
      </c>
      <c r="AA498" s="37"/>
      <c r="AB498" s="25">
        <v>0</v>
      </c>
      <c r="AC498" s="8"/>
      <c r="AE498" s="9">
        <v>0</v>
      </c>
      <c r="AG498" s="9">
        <v>405159</v>
      </c>
      <c r="AI498" s="9">
        <v>0</v>
      </c>
      <c r="AK498" s="9">
        <v>0</v>
      </c>
      <c r="AM498" s="9">
        <v>0</v>
      </c>
      <c r="AO498" s="9">
        <v>0</v>
      </c>
      <c r="AQ498" s="9">
        <v>0</v>
      </c>
      <c r="AV498" s="38">
        <v>13.1289</v>
      </c>
      <c r="BH498" s="2" t="str">
        <f t="shared" si="7"/>
        <v>No</v>
      </c>
    </row>
    <row r="499" spans="1:60">
      <c r="A499" s="14" t="s">
        <v>330</v>
      </c>
      <c r="B499" s="14" t="s">
        <v>331</v>
      </c>
      <c r="C499" s="19" t="s">
        <v>74</v>
      </c>
      <c r="D499" s="232">
        <v>3054</v>
      </c>
      <c r="E499" s="233">
        <v>30054</v>
      </c>
      <c r="F499" s="19" t="s">
        <v>153</v>
      </c>
      <c r="G499" s="160" t="s">
        <v>144</v>
      </c>
      <c r="H499" s="36">
        <v>87454</v>
      </c>
      <c r="I499" s="25">
        <v>110</v>
      </c>
      <c r="J499" s="19" t="s">
        <v>17</v>
      </c>
      <c r="K499" s="15" t="s">
        <v>14</v>
      </c>
      <c r="L499" s="15">
        <v>62</v>
      </c>
      <c r="M499" s="16"/>
      <c r="N499" s="37">
        <v>0</v>
      </c>
      <c r="O499" s="37"/>
      <c r="P499" s="37">
        <v>0</v>
      </c>
      <c r="Q499" s="37"/>
      <c r="R499" s="37">
        <v>0</v>
      </c>
      <c r="S499" s="37"/>
      <c r="T499" s="37">
        <v>616761</v>
      </c>
      <c r="U499" s="37"/>
      <c r="V499" s="37">
        <v>0</v>
      </c>
      <c r="W499" s="37"/>
      <c r="X499" s="37">
        <v>0</v>
      </c>
      <c r="Y499" s="37"/>
      <c r="Z499" s="37">
        <v>0</v>
      </c>
      <c r="AA499" s="37"/>
      <c r="AB499" s="25">
        <v>0</v>
      </c>
      <c r="AC499" s="8"/>
      <c r="AE499" s="9">
        <v>0</v>
      </c>
      <c r="AG499" s="9">
        <v>0</v>
      </c>
      <c r="AI499" s="9">
        <v>0</v>
      </c>
      <c r="AK499" s="9">
        <v>1999761</v>
      </c>
      <c r="AM499" s="9">
        <v>0</v>
      </c>
      <c r="AO499" s="9">
        <v>0</v>
      </c>
      <c r="AQ499" s="9">
        <v>0</v>
      </c>
      <c r="BH499" s="2" t="str">
        <f t="shared" si="7"/>
        <v>No</v>
      </c>
    </row>
    <row r="500" spans="1:60">
      <c r="A500" s="14" t="s">
        <v>330</v>
      </c>
      <c r="B500" s="14" t="s">
        <v>331</v>
      </c>
      <c r="C500" s="19" t="s">
        <v>74</v>
      </c>
      <c r="D500" s="232">
        <v>3054</v>
      </c>
      <c r="E500" s="233">
        <v>30054</v>
      </c>
      <c r="F500" s="19" t="s">
        <v>153</v>
      </c>
      <c r="G500" s="160" t="s">
        <v>144</v>
      </c>
      <c r="H500" s="36">
        <v>87454</v>
      </c>
      <c r="I500" s="25">
        <v>110</v>
      </c>
      <c r="J500" s="19" t="s">
        <v>18</v>
      </c>
      <c r="K500" s="15" t="s">
        <v>14</v>
      </c>
      <c r="L500" s="15">
        <v>38</v>
      </c>
      <c r="M500" s="16"/>
      <c r="N500" s="37">
        <v>5809</v>
      </c>
      <c r="O500" s="37"/>
      <c r="P500" s="37">
        <v>54529</v>
      </c>
      <c r="Q500" s="37"/>
      <c r="R500" s="37">
        <v>0</v>
      </c>
      <c r="S500" s="37"/>
      <c r="T500" s="37">
        <v>0</v>
      </c>
      <c r="U500" s="37"/>
      <c r="V500" s="37">
        <v>0</v>
      </c>
      <c r="W500" s="37"/>
      <c r="X500" s="37">
        <v>0</v>
      </c>
      <c r="Y500" s="37"/>
      <c r="Z500" s="37">
        <v>0</v>
      </c>
      <c r="AA500" s="37"/>
      <c r="AB500" s="25">
        <v>0</v>
      </c>
      <c r="AC500" s="8"/>
      <c r="AE500" s="9">
        <v>91554</v>
      </c>
      <c r="AG500" s="9">
        <v>743549</v>
      </c>
      <c r="AI500" s="9">
        <v>0</v>
      </c>
      <c r="AK500" s="9">
        <v>0</v>
      </c>
      <c r="AM500" s="9">
        <v>0</v>
      </c>
      <c r="AO500" s="9">
        <v>0</v>
      </c>
      <c r="AQ500" s="9">
        <v>0</v>
      </c>
      <c r="AT500" s="38">
        <v>15.7607</v>
      </c>
      <c r="AV500" s="38">
        <v>13.6358</v>
      </c>
      <c r="BH500" s="2" t="str">
        <f t="shared" si="7"/>
        <v>No</v>
      </c>
    </row>
    <row r="501" spans="1:60">
      <c r="A501" s="14" t="s">
        <v>330</v>
      </c>
      <c r="B501" s="14" t="s">
        <v>331</v>
      </c>
      <c r="C501" s="19" t="s">
        <v>74</v>
      </c>
      <c r="D501" s="232">
        <v>3054</v>
      </c>
      <c r="E501" s="233">
        <v>30054</v>
      </c>
      <c r="F501" s="19" t="s">
        <v>153</v>
      </c>
      <c r="G501" s="160" t="s">
        <v>144</v>
      </c>
      <c r="H501" s="36">
        <v>87454</v>
      </c>
      <c r="I501" s="25">
        <v>110</v>
      </c>
      <c r="J501" s="19" t="s">
        <v>15</v>
      </c>
      <c r="K501" s="15" t="s">
        <v>16</v>
      </c>
      <c r="L501" s="15">
        <v>10</v>
      </c>
      <c r="M501" s="16"/>
      <c r="N501" s="37">
        <v>0</v>
      </c>
      <c r="O501" s="37"/>
      <c r="P501" s="37">
        <v>25470</v>
      </c>
      <c r="Q501" s="37"/>
      <c r="R501" s="37">
        <v>0</v>
      </c>
      <c r="S501" s="37"/>
      <c r="T501" s="37">
        <v>0</v>
      </c>
      <c r="U501" s="37"/>
      <c r="V501" s="37">
        <v>0</v>
      </c>
      <c r="W501" s="37"/>
      <c r="X501" s="37">
        <v>0</v>
      </c>
      <c r="Y501" s="37"/>
      <c r="Z501" s="37">
        <v>0</v>
      </c>
      <c r="AA501" s="37"/>
      <c r="AB501" s="25">
        <v>0</v>
      </c>
      <c r="AC501" s="8"/>
      <c r="AE501" s="9">
        <v>0</v>
      </c>
      <c r="AG501" s="9">
        <v>151095</v>
      </c>
      <c r="AI501" s="9">
        <v>0</v>
      </c>
      <c r="AK501" s="9">
        <v>0</v>
      </c>
      <c r="AM501" s="9">
        <v>0</v>
      </c>
      <c r="AO501" s="9">
        <v>0</v>
      </c>
      <c r="AQ501" s="9">
        <v>0</v>
      </c>
      <c r="AV501" s="38">
        <v>5.9322999999999997</v>
      </c>
      <c r="BH501" s="2" t="str">
        <f t="shared" si="7"/>
        <v>No</v>
      </c>
    </row>
    <row r="502" spans="1:60">
      <c r="A502" s="14" t="s">
        <v>1108</v>
      </c>
      <c r="B502" s="14" t="s">
        <v>773</v>
      </c>
      <c r="C502" s="19" t="s">
        <v>50</v>
      </c>
      <c r="D502" s="232">
        <v>3085</v>
      </c>
      <c r="E502" s="233">
        <v>30085</v>
      </c>
      <c r="F502" s="19" t="s">
        <v>147</v>
      </c>
      <c r="G502" s="160" t="s">
        <v>144</v>
      </c>
      <c r="H502" s="36">
        <v>4586770</v>
      </c>
      <c r="I502" s="25">
        <v>109</v>
      </c>
      <c r="J502" s="19" t="s">
        <v>17</v>
      </c>
      <c r="K502" s="15" t="s">
        <v>16</v>
      </c>
      <c r="L502" s="15">
        <v>78</v>
      </c>
      <c r="M502" s="16"/>
      <c r="N502" s="37">
        <v>930108</v>
      </c>
      <c r="O502" s="37"/>
      <c r="P502" s="37">
        <v>0</v>
      </c>
      <c r="Q502" s="37"/>
      <c r="R502" s="37">
        <v>0</v>
      </c>
      <c r="S502" s="37"/>
      <c r="T502" s="37">
        <v>0</v>
      </c>
      <c r="U502" s="37"/>
      <c r="V502" s="37">
        <v>0</v>
      </c>
      <c r="W502" s="37"/>
      <c r="X502" s="37">
        <v>0</v>
      </c>
      <c r="Y502" s="37"/>
      <c r="Z502" s="37">
        <v>0</v>
      </c>
      <c r="AA502" s="37"/>
      <c r="AB502" s="25">
        <v>0</v>
      </c>
      <c r="AC502" s="8"/>
      <c r="AE502" s="9">
        <v>3722388</v>
      </c>
      <c r="AG502" s="9">
        <v>0</v>
      </c>
      <c r="AI502" s="9">
        <v>0</v>
      </c>
      <c r="AK502" s="9">
        <v>0</v>
      </c>
      <c r="AM502" s="9">
        <v>0</v>
      </c>
      <c r="AO502" s="9">
        <v>0</v>
      </c>
      <c r="AQ502" s="9">
        <v>0</v>
      </c>
      <c r="AT502" s="38">
        <v>4.0021000000000004</v>
      </c>
      <c r="BH502" s="2" t="str">
        <f t="shared" si="7"/>
        <v>No</v>
      </c>
    </row>
    <row r="503" spans="1:60">
      <c r="A503" s="14" t="s">
        <v>1108</v>
      </c>
      <c r="B503" s="14" t="s">
        <v>773</v>
      </c>
      <c r="C503" s="19" t="s">
        <v>50</v>
      </c>
      <c r="D503" s="232">
        <v>3085</v>
      </c>
      <c r="E503" s="233">
        <v>30085</v>
      </c>
      <c r="F503" s="19" t="s">
        <v>147</v>
      </c>
      <c r="G503" s="160" t="s">
        <v>144</v>
      </c>
      <c r="H503" s="36">
        <v>4586770</v>
      </c>
      <c r="I503" s="25">
        <v>109</v>
      </c>
      <c r="J503" s="19" t="s">
        <v>15</v>
      </c>
      <c r="K503" s="15" t="s">
        <v>14</v>
      </c>
      <c r="L503" s="15">
        <v>31</v>
      </c>
      <c r="M503" s="16"/>
      <c r="N503" s="37">
        <v>48568</v>
      </c>
      <c r="O503" s="37"/>
      <c r="P503" s="37">
        <v>4789</v>
      </c>
      <c r="Q503" s="37"/>
      <c r="R503" s="37">
        <v>12956</v>
      </c>
      <c r="S503" s="37"/>
      <c r="T503" s="37">
        <v>0</v>
      </c>
      <c r="U503" s="37"/>
      <c r="V503" s="37">
        <v>0</v>
      </c>
      <c r="W503" s="37"/>
      <c r="X503" s="37">
        <v>0</v>
      </c>
      <c r="Y503" s="37"/>
      <c r="Z503" s="37">
        <v>0</v>
      </c>
      <c r="AA503" s="37"/>
      <c r="AB503" s="25">
        <v>0</v>
      </c>
      <c r="AC503" s="8"/>
      <c r="AE503" s="9">
        <v>463581</v>
      </c>
      <c r="AG503" s="9">
        <v>33653</v>
      </c>
      <c r="AI503" s="9">
        <v>71274</v>
      </c>
      <c r="AK503" s="9">
        <v>0</v>
      </c>
      <c r="AM503" s="9">
        <v>0</v>
      </c>
      <c r="AO503" s="9">
        <v>0</v>
      </c>
      <c r="AQ503" s="9">
        <v>0</v>
      </c>
      <c r="AT503" s="38">
        <v>9.5449999999999999</v>
      </c>
      <c r="AV503" s="38">
        <v>7.0270999999999999</v>
      </c>
      <c r="AX503" s="38">
        <v>5.5011999999999999</v>
      </c>
      <c r="BH503" s="2" t="str">
        <f t="shared" si="7"/>
        <v>No</v>
      </c>
    </row>
    <row r="504" spans="1:60">
      <c r="A504" s="14" t="s">
        <v>707</v>
      </c>
      <c r="B504" s="14" t="s">
        <v>708</v>
      </c>
      <c r="C504" s="19" t="s">
        <v>47</v>
      </c>
      <c r="D504" s="232">
        <v>4017</v>
      </c>
      <c r="E504" s="233">
        <v>40017</v>
      </c>
      <c r="F504" s="19" t="s">
        <v>153</v>
      </c>
      <c r="G504" s="160" t="s">
        <v>144</v>
      </c>
      <c r="H504" s="36">
        <v>290263</v>
      </c>
      <c r="I504" s="25">
        <v>108</v>
      </c>
      <c r="J504" s="19" t="s">
        <v>17</v>
      </c>
      <c r="K504" s="15" t="s">
        <v>14</v>
      </c>
      <c r="L504" s="15">
        <v>52</v>
      </c>
      <c r="M504" s="16"/>
      <c r="N504" s="37">
        <v>453671</v>
      </c>
      <c r="O504" s="37"/>
      <c r="P504" s="37">
        <v>21359</v>
      </c>
      <c r="Q504" s="37"/>
      <c r="R504" s="37">
        <v>0</v>
      </c>
      <c r="S504" s="37"/>
      <c r="T504" s="37">
        <v>126829</v>
      </c>
      <c r="U504" s="37"/>
      <c r="V504" s="37">
        <v>0</v>
      </c>
      <c r="W504" s="37"/>
      <c r="X504" s="37">
        <v>0</v>
      </c>
      <c r="Y504" s="37"/>
      <c r="Z504" s="37">
        <v>0</v>
      </c>
      <c r="AA504" s="37"/>
      <c r="AB504" s="25">
        <v>318000</v>
      </c>
      <c r="AC504" s="8"/>
      <c r="AE504" s="9">
        <v>1600224</v>
      </c>
      <c r="AG504" s="9">
        <v>132118</v>
      </c>
      <c r="AI504" s="9">
        <v>0</v>
      </c>
      <c r="AK504" s="9">
        <v>395315</v>
      </c>
      <c r="AM504" s="9">
        <v>0</v>
      </c>
      <c r="AO504" s="9">
        <v>0</v>
      </c>
      <c r="AQ504" s="9">
        <v>124086</v>
      </c>
      <c r="AT504" s="38">
        <v>3.5272999999999999</v>
      </c>
      <c r="AV504" s="38">
        <v>6.1856</v>
      </c>
      <c r="BF504" s="38">
        <v>0.39019999999999999</v>
      </c>
      <c r="BH504" s="2" t="str">
        <f t="shared" si="7"/>
        <v>No</v>
      </c>
    </row>
    <row r="505" spans="1:60">
      <c r="A505" s="14" t="s">
        <v>707</v>
      </c>
      <c r="B505" s="14" t="s">
        <v>708</v>
      </c>
      <c r="C505" s="19" t="s">
        <v>47</v>
      </c>
      <c r="D505" s="232">
        <v>4017</v>
      </c>
      <c r="E505" s="233">
        <v>40017</v>
      </c>
      <c r="F505" s="19" t="s">
        <v>153</v>
      </c>
      <c r="G505" s="160" t="s">
        <v>144</v>
      </c>
      <c r="H505" s="36">
        <v>290263</v>
      </c>
      <c r="I505" s="25">
        <v>108</v>
      </c>
      <c r="J505" s="19" t="s">
        <v>15</v>
      </c>
      <c r="K505" s="15" t="s">
        <v>16</v>
      </c>
      <c r="L505" s="15">
        <v>46</v>
      </c>
      <c r="M505" s="16"/>
      <c r="N505" s="37">
        <v>0</v>
      </c>
      <c r="O505" s="37"/>
      <c r="P505" s="37">
        <v>273218</v>
      </c>
      <c r="Q505" s="37"/>
      <c r="R505" s="37">
        <v>0</v>
      </c>
      <c r="S505" s="37"/>
      <c r="T505" s="37">
        <v>0</v>
      </c>
      <c r="U505" s="37"/>
      <c r="V505" s="37">
        <v>0</v>
      </c>
      <c r="W505" s="37"/>
      <c r="X505" s="37">
        <v>0</v>
      </c>
      <c r="Y505" s="37"/>
      <c r="Z505" s="37">
        <v>0</v>
      </c>
      <c r="AA505" s="37"/>
      <c r="AB505" s="25">
        <v>0</v>
      </c>
      <c r="AC505" s="8"/>
      <c r="AE505" s="9">
        <v>0</v>
      </c>
      <c r="AG505" s="9">
        <v>0</v>
      </c>
      <c r="AI505" s="9">
        <v>0</v>
      </c>
      <c r="AK505" s="9">
        <v>0</v>
      </c>
      <c r="AM505" s="9">
        <v>0</v>
      </c>
      <c r="AO505" s="9">
        <v>0</v>
      </c>
      <c r="AQ505" s="9">
        <v>0</v>
      </c>
      <c r="AV505" s="38">
        <v>0</v>
      </c>
      <c r="BH505" s="2" t="str">
        <f t="shared" si="7"/>
        <v>No</v>
      </c>
    </row>
    <row r="506" spans="1:60">
      <c r="A506" s="14" t="s">
        <v>707</v>
      </c>
      <c r="B506" s="14" t="s">
        <v>708</v>
      </c>
      <c r="C506" s="19" t="s">
        <v>47</v>
      </c>
      <c r="D506" s="232">
        <v>4017</v>
      </c>
      <c r="E506" s="233">
        <v>40017</v>
      </c>
      <c r="F506" s="19" t="s">
        <v>153</v>
      </c>
      <c r="G506" s="160" t="s">
        <v>144</v>
      </c>
      <c r="H506" s="36">
        <v>290263</v>
      </c>
      <c r="I506" s="25">
        <v>108</v>
      </c>
      <c r="J506" s="19" t="s">
        <v>18</v>
      </c>
      <c r="K506" s="15" t="s">
        <v>16</v>
      </c>
      <c r="L506" s="15">
        <v>10</v>
      </c>
      <c r="M506" s="16"/>
      <c r="N506" s="37">
        <v>0</v>
      </c>
      <c r="O506" s="37"/>
      <c r="P506" s="37">
        <v>10101</v>
      </c>
      <c r="Q506" s="37"/>
      <c r="R506" s="37">
        <v>0</v>
      </c>
      <c r="S506" s="37"/>
      <c r="T506" s="37">
        <v>0</v>
      </c>
      <c r="U506" s="37"/>
      <c r="V506" s="37">
        <v>0</v>
      </c>
      <c r="W506" s="37"/>
      <c r="X506" s="37">
        <v>0</v>
      </c>
      <c r="Y506" s="37"/>
      <c r="Z506" s="37">
        <v>0</v>
      </c>
      <c r="AA506" s="37"/>
      <c r="AB506" s="25">
        <v>0</v>
      </c>
      <c r="AC506" s="8"/>
      <c r="AE506" s="9">
        <v>0</v>
      </c>
      <c r="AG506" s="9">
        <v>132479</v>
      </c>
      <c r="AI506" s="9">
        <v>0</v>
      </c>
      <c r="AK506" s="9">
        <v>0</v>
      </c>
      <c r="AM506" s="9">
        <v>0</v>
      </c>
      <c r="AO506" s="9">
        <v>0</v>
      </c>
      <c r="AQ506" s="9">
        <v>0</v>
      </c>
      <c r="AV506" s="38">
        <v>13.115399999999999</v>
      </c>
      <c r="BH506" s="2" t="str">
        <f t="shared" si="7"/>
        <v>No</v>
      </c>
    </row>
    <row r="507" spans="1:60">
      <c r="A507" s="14" t="s">
        <v>1109</v>
      </c>
      <c r="B507" s="14" t="s">
        <v>571</v>
      </c>
      <c r="C507" s="19" t="s">
        <v>23</v>
      </c>
      <c r="D507" s="232">
        <v>9041</v>
      </c>
      <c r="E507" s="233">
        <v>90041</v>
      </c>
      <c r="F507" s="19" t="s">
        <v>147</v>
      </c>
      <c r="G507" s="160" t="s">
        <v>144</v>
      </c>
      <c r="H507" s="36">
        <v>12150996</v>
      </c>
      <c r="I507" s="25">
        <v>107</v>
      </c>
      <c r="J507" s="19" t="s">
        <v>17</v>
      </c>
      <c r="K507" s="15" t="s">
        <v>14</v>
      </c>
      <c r="L507" s="15">
        <v>62</v>
      </c>
      <c r="M507" s="16"/>
      <c r="N507" s="37">
        <v>43881</v>
      </c>
      <c r="O507" s="37"/>
      <c r="P507" s="37">
        <v>487247</v>
      </c>
      <c r="Q507" s="37"/>
      <c r="R507" s="37">
        <v>0</v>
      </c>
      <c r="S507" s="37"/>
      <c r="T507" s="37">
        <v>340747</v>
      </c>
      <c r="U507" s="37"/>
      <c r="V507" s="37">
        <v>0</v>
      </c>
      <c r="W507" s="37"/>
      <c r="X507" s="37">
        <v>0</v>
      </c>
      <c r="Y507" s="37"/>
      <c r="Z507" s="37">
        <v>0</v>
      </c>
      <c r="AA507" s="37"/>
      <c r="AB507" s="25">
        <v>0</v>
      </c>
      <c r="AC507" s="8"/>
      <c r="AE507" s="9">
        <v>98750</v>
      </c>
      <c r="AG507" s="9">
        <v>1548070</v>
      </c>
      <c r="AI507" s="9">
        <v>0</v>
      </c>
      <c r="AK507" s="9">
        <v>953815</v>
      </c>
      <c r="AM507" s="9">
        <v>0</v>
      </c>
      <c r="AO507" s="9">
        <v>0</v>
      </c>
      <c r="AQ507" s="9">
        <v>0</v>
      </c>
      <c r="AT507" s="38">
        <v>2.2504</v>
      </c>
      <c r="AV507" s="38">
        <v>3.1772</v>
      </c>
      <c r="BH507" s="2" t="str">
        <f t="shared" si="7"/>
        <v>No</v>
      </c>
    </row>
    <row r="508" spans="1:60">
      <c r="A508" s="14" t="s">
        <v>1109</v>
      </c>
      <c r="B508" s="14" t="s">
        <v>571</v>
      </c>
      <c r="C508" s="19" t="s">
        <v>23</v>
      </c>
      <c r="D508" s="232">
        <v>9041</v>
      </c>
      <c r="E508" s="233">
        <v>90041</v>
      </c>
      <c r="F508" s="19" t="s">
        <v>147</v>
      </c>
      <c r="G508" s="160" t="s">
        <v>144</v>
      </c>
      <c r="H508" s="36">
        <v>12150996</v>
      </c>
      <c r="I508" s="25">
        <v>107</v>
      </c>
      <c r="J508" s="19" t="s">
        <v>17</v>
      </c>
      <c r="K508" s="15" t="s">
        <v>16</v>
      </c>
      <c r="L508" s="15">
        <v>5</v>
      </c>
      <c r="M508" s="16"/>
      <c r="N508" s="37">
        <v>0</v>
      </c>
      <c r="O508" s="37"/>
      <c r="P508" s="37">
        <v>11361</v>
      </c>
      <c r="Q508" s="37"/>
      <c r="R508" s="37">
        <v>0</v>
      </c>
      <c r="S508" s="37"/>
      <c r="T508" s="37">
        <v>0</v>
      </c>
      <c r="U508" s="37"/>
      <c r="V508" s="37">
        <v>0</v>
      </c>
      <c r="W508" s="37"/>
      <c r="X508" s="37">
        <v>0</v>
      </c>
      <c r="Y508" s="37"/>
      <c r="Z508" s="37">
        <v>0</v>
      </c>
      <c r="AA508" s="37"/>
      <c r="AB508" s="25">
        <v>0</v>
      </c>
      <c r="AC508" s="8"/>
      <c r="AE508" s="9">
        <v>0</v>
      </c>
      <c r="AG508" s="9">
        <v>63974</v>
      </c>
      <c r="AI508" s="9">
        <v>0</v>
      </c>
      <c r="AK508" s="9">
        <v>0</v>
      </c>
      <c r="AM508" s="9">
        <v>0</v>
      </c>
      <c r="AO508" s="9">
        <v>0</v>
      </c>
      <c r="AQ508" s="9">
        <v>0</v>
      </c>
      <c r="AV508" s="38">
        <v>5.6310000000000002</v>
      </c>
      <c r="BH508" s="2" t="str">
        <f t="shared" si="7"/>
        <v>No</v>
      </c>
    </row>
    <row r="509" spans="1:60">
      <c r="A509" s="14" t="s">
        <v>1110</v>
      </c>
      <c r="B509" s="14" t="s">
        <v>359</v>
      </c>
      <c r="C509" s="19" t="s">
        <v>83</v>
      </c>
      <c r="D509" s="232">
        <v>3071</v>
      </c>
      <c r="E509" s="233">
        <v>30071</v>
      </c>
      <c r="F509" s="19" t="s">
        <v>147</v>
      </c>
      <c r="G509" s="160" t="s">
        <v>144</v>
      </c>
      <c r="H509" s="36">
        <v>4586770</v>
      </c>
      <c r="I509" s="25">
        <v>105</v>
      </c>
      <c r="J509" s="19" t="s">
        <v>17</v>
      </c>
      <c r="K509" s="15" t="s">
        <v>14</v>
      </c>
      <c r="L509" s="15">
        <v>72</v>
      </c>
      <c r="M509" s="16"/>
      <c r="N509" s="37">
        <v>523638</v>
      </c>
      <c r="O509" s="37"/>
      <c r="P509" s="37">
        <v>0</v>
      </c>
      <c r="Q509" s="37"/>
      <c r="R509" s="37">
        <v>0</v>
      </c>
      <c r="S509" s="37"/>
      <c r="T509" s="37">
        <v>0</v>
      </c>
      <c r="U509" s="37"/>
      <c r="V509" s="37">
        <v>0</v>
      </c>
      <c r="W509" s="37"/>
      <c r="X509" s="37">
        <v>0</v>
      </c>
      <c r="Y509" s="37"/>
      <c r="Z509" s="37">
        <v>0</v>
      </c>
      <c r="AA509" s="37"/>
      <c r="AB509" s="25">
        <v>0</v>
      </c>
      <c r="AC509" s="8"/>
      <c r="AE509" s="9">
        <v>2130801</v>
      </c>
      <c r="AG509" s="9">
        <v>0</v>
      </c>
      <c r="AI509" s="9">
        <v>0</v>
      </c>
      <c r="AK509" s="9">
        <v>0</v>
      </c>
      <c r="AM509" s="9">
        <v>0</v>
      </c>
      <c r="AO509" s="9">
        <v>0</v>
      </c>
      <c r="AQ509" s="9">
        <v>0</v>
      </c>
      <c r="AT509" s="38">
        <v>4.0692000000000004</v>
      </c>
      <c r="BH509" s="2" t="str">
        <f t="shared" si="7"/>
        <v>No</v>
      </c>
    </row>
    <row r="510" spans="1:60">
      <c r="A510" s="14" t="s">
        <v>657</v>
      </c>
      <c r="B510" s="14" t="s">
        <v>658</v>
      </c>
      <c r="C510" s="19" t="s">
        <v>23</v>
      </c>
      <c r="D510" s="232">
        <v>9006</v>
      </c>
      <c r="E510" s="233">
        <v>90006</v>
      </c>
      <c r="F510" s="19" t="s">
        <v>153</v>
      </c>
      <c r="G510" s="160" t="s">
        <v>144</v>
      </c>
      <c r="H510" s="36">
        <v>163703</v>
      </c>
      <c r="I510" s="25">
        <v>105</v>
      </c>
      <c r="J510" s="19" t="s">
        <v>17</v>
      </c>
      <c r="K510" s="15" t="s">
        <v>14</v>
      </c>
      <c r="L510" s="15">
        <v>64</v>
      </c>
      <c r="M510" s="16"/>
      <c r="N510" s="37">
        <v>123924</v>
      </c>
      <c r="O510" s="37"/>
      <c r="P510" s="37">
        <v>1784</v>
      </c>
      <c r="Q510" s="37"/>
      <c r="R510" s="37">
        <v>0</v>
      </c>
      <c r="S510" s="37"/>
      <c r="T510" s="37">
        <v>535070</v>
      </c>
      <c r="U510" s="37"/>
      <c r="V510" s="37">
        <v>0</v>
      </c>
      <c r="W510" s="37"/>
      <c r="X510" s="37">
        <v>0</v>
      </c>
      <c r="Y510" s="37"/>
      <c r="Z510" s="37">
        <v>0</v>
      </c>
      <c r="AA510" s="37"/>
      <c r="AB510" s="25">
        <v>0</v>
      </c>
      <c r="AC510" s="8"/>
      <c r="AE510" s="9">
        <v>518811</v>
      </c>
      <c r="AG510" s="9">
        <v>11590</v>
      </c>
      <c r="AI510" s="9">
        <v>0</v>
      </c>
      <c r="AK510" s="9">
        <v>2027393</v>
      </c>
      <c r="AM510" s="9">
        <v>0</v>
      </c>
      <c r="AO510" s="9">
        <v>0</v>
      </c>
      <c r="AQ510" s="9">
        <v>0</v>
      </c>
      <c r="AT510" s="38">
        <v>4.1864999999999997</v>
      </c>
      <c r="AV510" s="38">
        <v>6.4965999999999999</v>
      </c>
      <c r="BH510" s="2" t="str">
        <f t="shared" si="7"/>
        <v>No</v>
      </c>
    </row>
    <row r="511" spans="1:60">
      <c r="A511" s="14" t="s">
        <v>657</v>
      </c>
      <c r="B511" s="14" t="s">
        <v>658</v>
      </c>
      <c r="C511" s="19" t="s">
        <v>23</v>
      </c>
      <c r="D511" s="232">
        <v>9006</v>
      </c>
      <c r="E511" s="233">
        <v>90006</v>
      </c>
      <c r="F511" s="19" t="s">
        <v>153</v>
      </c>
      <c r="G511" s="160" t="s">
        <v>144</v>
      </c>
      <c r="H511" s="36">
        <v>163703</v>
      </c>
      <c r="I511" s="25">
        <v>105</v>
      </c>
      <c r="J511" s="19" t="s">
        <v>15</v>
      </c>
      <c r="K511" s="15" t="s">
        <v>14</v>
      </c>
      <c r="L511" s="15">
        <v>29</v>
      </c>
      <c r="M511" s="16"/>
      <c r="N511" s="37">
        <v>0</v>
      </c>
      <c r="O511" s="37"/>
      <c r="P511" s="37">
        <v>71223</v>
      </c>
      <c r="Q511" s="37"/>
      <c r="R511" s="37">
        <v>0</v>
      </c>
      <c r="S511" s="37"/>
      <c r="T511" s="37">
        <v>0</v>
      </c>
      <c r="U511" s="37"/>
      <c r="V511" s="37">
        <v>0</v>
      </c>
      <c r="W511" s="37"/>
      <c r="X511" s="37">
        <v>0</v>
      </c>
      <c r="Y511" s="37"/>
      <c r="Z511" s="37">
        <v>0</v>
      </c>
      <c r="AA511" s="37"/>
      <c r="AB511" s="25">
        <v>0</v>
      </c>
      <c r="AC511" s="8"/>
      <c r="AE511" s="9">
        <v>0</v>
      </c>
      <c r="AG511" s="9">
        <v>662495</v>
      </c>
      <c r="AI511" s="9">
        <v>0</v>
      </c>
      <c r="AK511" s="9">
        <v>0</v>
      </c>
      <c r="AM511" s="9">
        <v>0</v>
      </c>
      <c r="AO511" s="9">
        <v>0</v>
      </c>
      <c r="AQ511" s="9">
        <v>0</v>
      </c>
      <c r="AV511" s="38">
        <v>9.3017000000000003</v>
      </c>
      <c r="BH511" s="2" t="str">
        <f t="shared" si="7"/>
        <v>No</v>
      </c>
    </row>
    <row r="512" spans="1:60">
      <c r="A512" s="14" t="s">
        <v>657</v>
      </c>
      <c r="B512" s="14" t="s">
        <v>658</v>
      </c>
      <c r="C512" s="19" t="s">
        <v>23</v>
      </c>
      <c r="D512" s="232">
        <v>9006</v>
      </c>
      <c r="E512" s="233">
        <v>90006</v>
      </c>
      <c r="F512" s="19" t="s">
        <v>153</v>
      </c>
      <c r="G512" s="160" t="s">
        <v>144</v>
      </c>
      <c r="H512" s="36">
        <v>163703</v>
      </c>
      <c r="I512" s="25">
        <v>105</v>
      </c>
      <c r="J512" s="19" t="s">
        <v>25</v>
      </c>
      <c r="K512" s="15" t="s">
        <v>14</v>
      </c>
      <c r="L512" s="15">
        <v>12</v>
      </c>
      <c r="M512" s="16"/>
      <c r="N512" s="37">
        <v>0</v>
      </c>
      <c r="O512" s="37"/>
      <c r="P512" s="37">
        <v>0</v>
      </c>
      <c r="Q512" s="37"/>
      <c r="R512" s="37">
        <v>0</v>
      </c>
      <c r="S512" s="37"/>
      <c r="T512" s="37">
        <v>155891</v>
      </c>
      <c r="U512" s="37"/>
      <c r="V512" s="37">
        <v>0</v>
      </c>
      <c r="W512" s="37"/>
      <c r="X512" s="37">
        <v>0</v>
      </c>
      <c r="Y512" s="37"/>
      <c r="Z512" s="37">
        <v>0</v>
      </c>
      <c r="AA512" s="37"/>
      <c r="AB512" s="25">
        <v>0</v>
      </c>
      <c r="AC512" s="8"/>
      <c r="AE512" s="9">
        <v>0</v>
      </c>
      <c r="AG512" s="9">
        <v>0</v>
      </c>
      <c r="AI512" s="9">
        <v>0</v>
      </c>
      <c r="AK512" s="9">
        <v>651231</v>
      </c>
      <c r="AM512" s="9">
        <v>0</v>
      </c>
      <c r="AO512" s="9">
        <v>0</v>
      </c>
      <c r="AQ512" s="9">
        <v>0</v>
      </c>
      <c r="BH512" s="2" t="str">
        <f t="shared" si="7"/>
        <v>No</v>
      </c>
    </row>
    <row r="513" spans="1:60">
      <c r="A513" s="14" t="s">
        <v>186</v>
      </c>
      <c r="B513" s="14" t="s">
        <v>187</v>
      </c>
      <c r="C513" s="19" t="s">
        <v>81</v>
      </c>
      <c r="D513" s="232">
        <v>6101</v>
      </c>
      <c r="E513" s="233">
        <v>60101</v>
      </c>
      <c r="F513" s="19" t="s">
        <v>153</v>
      </c>
      <c r="G513" s="160" t="s">
        <v>144</v>
      </c>
      <c r="H513" s="36">
        <v>366174</v>
      </c>
      <c r="I513" s="25">
        <v>104</v>
      </c>
      <c r="J513" s="19" t="s">
        <v>17</v>
      </c>
      <c r="K513" s="15" t="s">
        <v>14</v>
      </c>
      <c r="L513" s="15">
        <v>52</v>
      </c>
      <c r="M513" s="16"/>
      <c r="N513" s="37">
        <v>253463</v>
      </c>
      <c r="O513" s="37"/>
      <c r="P513" s="37">
        <v>131836</v>
      </c>
      <c r="Q513" s="37"/>
      <c r="R513" s="37">
        <v>0</v>
      </c>
      <c r="S513" s="37"/>
      <c r="T513" s="37">
        <v>32225</v>
      </c>
      <c r="U513" s="37"/>
      <c r="V513" s="37">
        <v>0</v>
      </c>
      <c r="W513" s="37"/>
      <c r="X513" s="37">
        <v>0</v>
      </c>
      <c r="Y513" s="37"/>
      <c r="Z513" s="37">
        <v>0</v>
      </c>
      <c r="AA513" s="37"/>
      <c r="AB513" s="25">
        <v>0</v>
      </c>
      <c r="AC513" s="8"/>
      <c r="AE513" s="9">
        <v>983514</v>
      </c>
      <c r="AG513" s="9">
        <v>603428</v>
      </c>
      <c r="AI513" s="9">
        <v>0</v>
      </c>
      <c r="AK513" s="9">
        <v>104732</v>
      </c>
      <c r="AM513" s="9">
        <v>0</v>
      </c>
      <c r="AO513" s="9">
        <v>0</v>
      </c>
      <c r="AQ513" s="9">
        <v>0</v>
      </c>
      <c r="AT513" s="38">
        <v>3.8803000000000001</v>
      </c>
      <c r="AV513" s="38">
        <v>4.5770999999999997</v>
      </c>
      <c r="BH513" s="2" t="str">
        <f t="shared" si="7"/>
        <v>No</v>
      </c>
    </row>
    <row r="514" spans="1:60">
      <c r="A514" s="14" t="s">
        <v>186</v>
      </c>
      <c r="B514" s="14" t="s">
        <v>187</v>
      </c>
      <c r="C514" s="19" t="s">
        <v>81</v>
      </c>
      <c r="D514" s="232">
        <v>6101</v>
      </c>
      <c r="E514" s="233">
        <v>60101</v>
      </c>
      <c r="F514" s="19" t="s">
        <v>153</v>
      </c>
      <c r="G514" s="160" t="s">
        <v>144</v>
      </c>
      <c r="H514" s="36">
        <v>366174</v>
      </c>
      <c r="I514" s="25">
        <v>104</v>
      </c>
      <c r="J514" s="19" t="s">
        <v>29</v>
      </c>
      <c r="K514" s="15" t="s">
        <v>16</v>
      </c>
      <c r="L514" s="15">
        <v>4</v>
      </c>
      <c r="M514" s="16"/>
      <c r="N514" s="37">
        <v>223941</v>
      </c>
      <c r="O514" s="37"/>
      <c r="P514" s="37">
        <v>0</v>
      </c>
      <c r="Q514" s="37"/>
      <c r="R514" s="37">
        <v>0</v>
      </c>
      <c r="S514" s="37"/>
      <c r="T514" s="37">
        <v>0</v>
      </c>
      <c r="U514" s="37"/>
      <c r="V514" s="37">
        <v>0</v>
      </c>
      <c r="W514" s="37"/>
      <c r="X514" s="37">
        <v>0</v>
      </c>
      <c r="Y514" s="37"/>
      <c r="Z514" s="37">
        <v>0</v>
      </c>
      <c r="AA514" s="37"/>
      <c r="AB514" s="25">
        <v>0</v>
      </c>
      <c r="AC514" s="8"/>
      <c r="AE514" s="9">
        <v>344673</v>
      </c>
      <c r="AG514" s="9">
        <v>0</v>
      </c>
      <c r="AI514" s="9">
        <v>0</v>
      </c>
      <c r="AK514" s="9">
        <v>0</v>
      </c>
      <c r="AM514" s="9">
        <v>0</v>
      </c>
      <c r="AO514" s="9">
        <v>0</v>
      </c>
      <c r="AQ514" s="9">
        <v>0</v>
      </c>
      <c r="AT514" s="38">
        <v>1.5390999999999999</v>
      </c>
      <c r="BH514" s="2" t="str">
        <f t="shared" ref="BH514:BH577" si="8">IF(BG514&amp;BE514&amp;BC514&amp;BA514&amp;AY514&amp;AW514&amp;AU514&amp;AR514&amp;AP514&amp;AN514&amp;AL514&amp;AJ514&amp;AH514&amp;AF514&amp;AC514&amp;AA514&amp;Y514&amp;W514&amp;U514&amp;S514&amp;Q514&amp;O514&lt;&gt;"","Yes","No")</f>
        <v>No</v>
      </c>
    </row>
    <row r="515" spans="1:60">
      <c r="A515" s="14" t="s">
        <v>186</v>
      </c>
      <c r="B515" s="14" t="s">
        <v>187</v>
      </c>
      <c r="C515" s="19" t="s">
        <v>81</v>
      </c>
      <c r="D515" s="232">
        <v>6101</v>
      </c>
      <c r="E515" s="233">
        <v>60101</v>
      </c>
      <c r="F515" s="19" t="s">
        <v>153</v>
      </c>
      <c r="G515" s="160" t="s">
        <v>144</v>
      </c>
      <c r="H515" s="36">
        <v>366174</v>
      </c>
      <c r="I515" s="25">
        <v>104</v>
      </c>
      <c r="J515" s="19" t="s">
        <v>18</v>
      </c>
      <c r="K515" s="15" t="s">
        <v>16</v>
      </c>
      <c r="L515" s="15">
        <v>32</v>
      </c>
      <c r="M515" s="16"/>
      <c r="N515" s="37">
        <v>0</v>
      </c>
      <c r="O515" s="37"/>
      <c r="P515" s="37">
        <v>45183</v>
      </c>
      <c r="Q515" s="37"/>
      <c r="R515" s="37">
        <v>0</v>
      </c>
      <c r="S515" s="37"/>
      <c r="T515" s="37">
        <v>0</v>
      </c>
      <c r="U515" s="37"/>
      <c r="V515" s="37">
        <v>0</v>
      </c>
      <c r="W515" s="37"/>
      <c r="X515" s="37">
        <v>0</v>
      </c>
      <c r="Y515" s="37"/>
      <c r="Z515" s="37">
        <v>0</v>
      </c>
      <c r="AA515" s="37"/>
      <c r="AB515" s="25">
        <v>0</v>
      </c>
      <c r="AC515" s="8"/>
      <c r="AE515" s="9">
        <v>0</v>
      </c>
      <c r="AG515" s="9">
        <v>715411</v>
      </c>
      <c r="AI515" s="9">
        <v>0</v>
      </c>
      <c r="AK515" s="9">
        <v>0</v>
      </c>
      <c r="AM515" s="9">
        <v>0</v>
      </c>
      <c r="AO515" s="9">
        <v>0</v>
      </c>
      <c r="AQ515" s="9">
        <v>0</v>
      </c>
      <c r="AV515" s="38">
        <v>15.833600000000001</v>
      </c>
      <c r="BH515" s="2" t="str">
        <f t="shared" si="8"/>
        <v>No</v>
      </c>
    </row>
    <row r="516" spans="1:60">
      <c r="A516" s="14" t="s">
        <v>186</v>
      </c>
      <c r="B516" s="14" t="s">
        <v>187</v>
      </c>
      <c r="C516" s="19" t="s">
        <v>81</v>
      </c>
      <c r="D516" s="232">
        <v>6101</v>
      </c>
      <c r="E516" s="233">
        <v>60101</v>
      </c>
      <c r="F516" s="19" t="s">
        <v>153</v>
      </c>
      <c r="G516" s="160" t="s">
        <v>144</v>
      </c>
      <c r="H516" s="36">
        <v>366174</v>
      </c>
      <c r="I516" s="25">
        <v>104</v>
      </c>
      <c r="J516" s="19" t="s">
        <v>15</v>
      </c>
      <c r="K516" s="15" t="s">
        <v>14</v>
      </c>
      <c r="L516" s="15">
        <v>10</v>
      </c>
      <c r="M516" s="16"/>
      <c r="N516" s="37">
        <v>0</v>
      </c>
      <c r="O516" s="37"/>
      <c r="P516" s="37">
        <v>63186</v>
      </c>
      <c r="Q516" s="37"/>
      <c r="R516" s="37">
        <v>0</v>
      </c>
      <c r="S516" s="37"/>
      <c r="T516" s="37">
        <v>0</v>
      </c>
      <c r="U516" s="37"/>
      <c r="V516" s="37">
        <v>0</v>
      </c>
      <c r="W516" s="37"/>
      <c r="X516" s="37">
        <v>0</v>
      </c>
      <c r="Y516" s="37"/>
      <c r="Z516" s="37">
        <v>0</v>
      </c>
      <c r="AA516" s="37"/>
      <c r="AB516" s="25">
        <v>0</v>
      </c>
      <c r="AC516" s="8"/>
      <c r="AE516" s="9">
        <v>0</v>
      </c>
      <c r="AG516" s="9">
        <v>492479</v>
      </c>
      <c r="AI516" s="9">
        <v>0</v>
      </c>
      <c r="AK516" s="9">
        <v>0</v>
      </c>
      <c r="AM516" s="9">
        <v>0</v>
      </c>
      <c r="AO516" s="9">
        <v>0</v>
      </c>
      <c r="AQ516" s="9">
        <v>0</v>
      </c>
      <c r="AV516" s="38">
        <v>7.7941000000000003</v>
      </c>
      <c r="BH516" s="2" t="str">
        <f t="shared" si="8"/>
        <v>No</v>
      </c>
    </row>
    <row r="517" spans="1:60">
      <c r="A517" s="14" t="s">
        <v>1111</v>
      </c>
      <c r="B517" s="14" t="s">
        <v>505</v>
      </c>
      <c r="C517" s="19" t="s">
        <v>45</v>
      </c>
      <c r="D517" s="232">
        <v>7035</v>
      </c>
      <c r="E517" s="233">
        <v>70035</v>
      </c>
      <c r="F517" s="19" t="s">
        <v>147</v>
      </c>
      <c r="G517" s="160" t="s">
        <v>144</v>
      </c>
      <c r="H517" s="36">
        <v>1519417</v>
      </c>
      <c r="I517" s="25">
        <v>100</v>
      </c>
      <c r="J517" s="19" t="s">
        <v>17</v>
      </c>
      <c r="K517" s="15" t="s">
        <v>16</v>
      </c>
      <c r="L517" s="15">
        <v>22</v>
      </c>
      <c r="M517" s="16"/>
      <c r="N517" s="37">
        <v>255046</v>
      </c>
      <c r="O517" s="37"/>
      <c r="P517" s="37">
        <v>9221</v>
      </c>
      <c r="Q517" s="37"/>
      <c r="R517" s="37">
        <v>0</v>
      </c>
      <c r="S517" s="37"/>
      <c r="T517" s="37">
        <v>38475</v>
      </c>
      <c r="U517" s="37"/>
      <c r="V517" s="37">
        <v>0</v>
      </c>
      <c r="W517" s="37"/>
      <c r="X517" s="37">
        <v>0</v>
      </c>
      <c r="Y517" s="37"/>
      <c r="Z517" s="37">
        <v>0</v>
      </c>
      <c r="AA517" s="37"/>
      <c r="AB517" s="25">
        <v>0</v>
      </c>
      <c r="AC517" s="8"/>
      <c r="AE517" s="9">
        <v>1802508</v>
      </c>
      <c r="AG517" s="9">
        <v>93613</v>
      </c>
      <c r="AI517" s="9">
        <v>0</v>
      </c>
      <c r="AK517" s="9">
        <v>120855</v>
      </c>
      <c r="AM517" s="9">
        <v>0</v>
      </c>
      <c r="AO517" s="9">
        <v>0</v>
      </c>
      <c r="AQ517" s="9">
        <v>0</v>
      </c>
      <c r="AT517" s="38">
        <v>7.0674000000000001</v>
      </c>
      <c r="AV517" s="38">
        <v>10.152200000000001</v>
      </c>
      <c r="BH517" s="2" t="str">
        <f t="shared" si="8"/>
        <v>No</v>
      </c>
    </row>
    <row r="518" spans="1:60">
      <c r="A518" s="14" t="s">
        <v>1111</v>
      </c>
      <c r="B518" s="14" t="s">
        <v>505</v>
      </c>
      <c r="C518" s="19" t="s">
        <v>45</v>
      </c>
      <c r="D518" s="232">
        <v>7035</v>
      </c>
      <c r="E518" s="233">
        <v>70035</v>
      </c>
      <c r="F518" s="19" t="s">
        <v>147</v>
      </c>
      <c r="G518" s="160" t="s">
        <v>144</v>
      </c>
      <c r="H518" s="36">
        <v>1519417</v>
      </c>
      <c r="I518" s="25">
        <v>100</v>
      </c>
      <c r="J518" s="19" t="s">
        <v>25</v>
      </c>
      <c r="K518" s="15" t="s">
        <v>16</v>
      </c>
      <c r="L518" s="15">
        <v>21</v>
      </c>
      <c r="M518" s="16"/>
      <c r="N518" s="37">
        <v>114586</v>
      </c>
      <c r="O518" s="37"/>
      <c r="P518" s="37">
        <v>0</v>
      </c>
      <c r="Q518" s="37"/>
      <c r="R518" s="37">
        <v>0</v>
      </c>
      <c r="S518" s="37"/>
      <c r="T518" s="37">
        <v>0</v>
      </c>
      <c r="U518" s="37"/>
      <c r="V518" s="37">
        <v>0</v>
      </c>
      <c r="W518" s="37"/>
      <c r="X518" s="37">
        <v>0</v>
      </c>
      <c r="Y518" s="37"/>
      <c r="Z518" s="37">
        <v>0</v>
      </c>
      <c r="AA518" s="37"/>
      <c r="AB518" s="25">
        <v>0</v>
      </c>
      <c r="AC518" s="8"/>
      <c r="AE518" s="9">
        <v>0</v>
      </c>
      <c r="AG518" s="9">
        <v>0</v>
      </c>
      <c r="AI518" s="9">
        <v>0</v>
      </c>
      <c r="AK518" s="9">
        <v>0</v>
      </c>
      <c r="AM518" s="9">
        <v>0</v>
      </c>
      <c r="AO518" s="9">
        <v>0</v>
      </c>
      <c r="AQ518" s="9">
        <v>0</v>
      </c>
      <c r="AT518" s="38">
        <v>0</v>
      </c>
      <c r="BH518" s="2" t="str">
        <f t="shared" si="8"/>
        <v>No</v>
      </c>
    </row>
    <row r="519" spans="1:60">
      <c r="A519" s="14" t="s">
        <v>1111</v>
      </c>
      <c r="B519" s="14" t="s">
        <v>505</v>
      </c>
      <c r="C519" s="19" t="s">
        <v>45</v>
      </c>
      <c r="D519" s="232">
        <v>7035</v>
      </c>
      <c r="E519" s="233">
        <v>70035</v>
      </c>
      <c r="F519" s="19" t="s">
        <v>147</v>
      </c>
      <c r="G519" s="160" t="s">
        <v>144</v>
      </c>
      <c r="H519" s="36">
        <v>1519417</v>
      </c>
      <c r="I519" s="25">
        <v>100</v>
      </c>
      <c r="J519" s="19" t="s">
        <v>15</v>
      </c>
      <c r="K519" s="15" t="s">
        <v>16</v>
      </c>
      <c r="L519" s="15">
        <v>20</v>
      </c>
      <c r="M519" s="16"/>
      <c r="N519" s="37">
        <v>16532</v>
      </c>
      <c r="O519" s="37"/>
      <c r="P519" s="37">
        <v>57992</v>
      </c>
      <c r="Q519" s="37"/>
      <c r="R519" s="37">
        <v>0</v>
      </c>
      <c r="S519" s="37"/>
      <c r="T519" s="37">
        <v>0</v>
      </c>
      <c r="U519" s="37"/>
      <c r="V519" s="37">
        <v>0</v>
      </c>
      <c r="W519" s="37"/>
      <c r="X519" s="37">
        <v>0</v>
      </c>
      <c r="Y519" s="37"/>
      <c r="Z519" s="37">
        <v>0</v>
      </c>
      <c r="AA519" s="37"/>
      <c r="AB519" s="25">
        <v>0</v>
      </c>
      <c r="AC519" s="8"/>
      <c r="AE519" s="9">
        <v>80125</v>
      </c>
      <c r="AG519" s="9">
        <v>435235</v>
      </c>
      <c r="AI519" s="9">
        <v>0</v>
      </c>
      <c r="AK519" s="9">
        <v>0</v>
      </c>
      <c r="AM519" s="9">
        <v>0</v>
      </c>
      <c r="AO519" s="9">
        <v>0</v>
      </c>
      <c r="AQ519" s="9">
        <v>0</v>
      </c>
      <c r="AT519" s="38">
        <v>4.8467000000000002</v>
      </c>
      <c r="AV519" s="38">
        <v>7.5050999999999997</v>
      </c>
      <c r="BH519" s="2" t="str">
        <f t="shared" si="8"/>
        <v>No</v>
      </c>
    </row>
    <row r="520" spans="1:60">
      <c r="A520" s="14" t="s">
        <v>730</v>
      </c>
      <c r="B520" s="14" t="s">
        <v>359</v>
      </c>
      <c r="C520" s="19" t="s">
        <v>83</v>
      </c>
      <c r="D520" s="232">
        <v>3073</v>
      </c>
      <c r="E520" s="233">
        <v>30073</v>
      </c>
      <c r="F520" s="19" t="s">
        <v>153</v>
      </c>
      <c r="G520" s="160" t="s">
        <v>144</v>
      </c>
      <c r="H520" s="36">
        <v>4586770</v>
      </c>
      <c r="I520" s="25">
        <v>99</v>
      </c>
      <c r="J520" s="19" t="s">
        <v>24</v>
      </c>
      <c r="K520" s="15" t="s">
        <v>16</v>
      </c>
      <c r="L520" s="15">
        <v>99</v>
      </c>
      <c r="M520" s="16"/>
      <c r="N520" s="37">
        <v>1825173</v>
      </c>
      <c r="O520" s="37"/>
      <c r="P520" s="37">
        <v>0</v>
      </c>
      <c r="Q520" s="37"/>
      <c r="R520" s="37">
        <v>0</v>
      </c>
      <c r="S520" s="37"/>
      <c r="T520" s="37">
        <v>0</v>
      </c>
      <c r="U520" s="37"/>
      <c r="V520" s="37">
        <v>0</v>
      </c>
      <c r="W520" s="37"/>
      <c r="X520" s="37">
        <v>0</v>
      </c>
      <c r="Y520" s="37"/>
      <c r="Z520" s="37">
        <v>0</v>
      </c>
      <c r="AA520" s="37"/>
      <c r="AB520" s="25">
        <v>0</v>
      </c>
      <c r="AC520" s="8"/>
      <c r="AE520" s="9">
        <v>416647</v>
      </c>
      <c r="AG520" s="9">
        <v>0</v>
      </c>
      <c r="AI520" s="9">
        <v>0</v>
      </c>
      <c r="AK520" s="9">
        <v>0</v>
      </c>
      <c r="AM520" s="9">
        <v>0</v>
      </c>
      <c r="AO520" s="9">
        <v>0</v>
      </c>
      <c r="AQ520" s="9">
        <v>0</v>
      </c>
      <c r="AT520" s="38">
        <v>0.2283</v>
      </c>
      <c r="BH520" s="2" t="str">
        <f t="shared" si="8"/>
        <v>No</v>
      </c>
    </row>
    <row r="521" spans="1:60">
      <c r="A521" s="14" t="s">
        <v>277</v>
      </c>
      <c r="B521" s="14" t="s">
        <v>207</v>
      </c>
      <c r="C521" s="19" t="s">
        <v>19</v>
      </c>
      <c r="D521" s="232">
        <v>4042</v>
      </c>
      <c r="E521" s="233">
        <v>40042</v>
      </c>
      <c r="F521" s="19" t="s">
        <v>153</v>
      </c>
      <c r="G521" s="160" t="s">
        <v>144</v>
      </c>
      <c r="H521" s="36">
        <v>749495</v>
      </c>
      <c r="I521" s="25">
        <v>99</v>
      </c>
      <c r="J521" s="19" t="s">
        <v>17</v>
      </c>
      <c r="K521" s="15" t="s">
        <v>14</v>
      </c>
      <c r="L521" s="15">
        <v>70</v>
      </c>
      <c r="M521" s="16"/>
      <c r="N521" s="37">
        <v>104615</v>
      </c>
      <c r="O521" s="37"/>
      <c r="P521" s="37">
        <v>0</v>
      </c>
      <c r="Q521" s="37"/>
      <c r="R521" s="37">
        <v>0</v>
      </c>
      <c r="S521" s="37"/>
      <c r="T521" s="37">
        <v>942637</v>
      </c>
      <c r="U521" s="37"/>
      <c r="V521" s="37">
        <v>0</v>
      </c>
      <c r="W521" s="37"/>
      <c r="X521" s="37">
        <v>0</v>
      </c>
      <c r="Y521" s="37"/>
      <c r="Z521" s="37">
        <v>0</v>
      </c>
      <c r="AA521" s="37"/>
      <c r="AB521" s="25">
        <v>0</v>
      </c>
      <c r="AC521" s="8"/>
      <c r="AE521" s="9">
        <v>510239</v>
      </c>
      <c r="AG521" s="9">
        <v>0</v>
      </c>
      <c r="AI521" s="9">
        <v>0</v>
      </c>
      <c r="AK521" s="9">
        <v>2557436</v>
      </c>
      <c r="AM521" s="9">
        <v>0</v>
      </c>
      <c r="AO521" s="9">
        <v>0</v>
      </c>
      <c r="AQ521" s="9">
        <v>0</v>
      </c>
      <c r="AT521" s="38">
        <v>4.8773</v>
      </c>
      <c r="BH521" s="2" t="str">
        <f t="shared" si="8"/>
        <v>No</v>
      </c>
    </row>
    <row r="522" spans="1:60">
      <c r="A522" s="14" t="s">
        <v>746</v>
      </c>
      <c r="B522" s="14" t="s">
        <v>287</v>
      </c>
      <c r="C522" s="19" t="s">
        <v>49</v>
      </c>
      <c r="D522" s="232">
        <v>1014</v>
      </c>
      <c r="E522" s="233">
        <v>10014</v>
      </c>
      <c r="F522" s="19" t="s">
        <v>153</v>
      </c>
      <c r="G522" s="160" t="s">
        <v>144</v>
      </c>
      <c r="H522" s="36">
        <v>486514</v>
      </c>
      <c r="I522" s="25">
        <v>99</v>
      </c>
      <c r="J522" s="19" t="s">
        <v>17</v>
      </c>
      <c r="K522" s="15" t="s">
        <v>14</v>
      </c>
      <c r="L522" s="15">
        <v>41</v>
      </c>
      <c r="M522" s="16"/>
      <c r="N522" s="37">
        <v>364050</v>
      </c>
      <c r="O522" s="37"/>
      <c r="P522" s="37">
        <v>20401</v>
      </c>
      <c r="Q522" s="37"/>
      <c r="R522" s="37">
        <v>0</v>
      </c>
      <c r="S522" s="37"/>
      <c r="T522" s="37">
        <v>0</v>
      </c>
      <c r="U522" s="37"/>
      <c r="V522" s="37">
        <v>0</v>
      </c>
      <c r="W522" s="37"/>
      <c r="X522" s="37">
        <v>0</v>
      </c>
      <c r="Y522" s="37"/>
      <c r="Z522" s="37">
        <v>0</v>
      </c>
      <c r="AA522" s="37"/>
      <c r="AB522" s="25">
        <v>64366</v>
      </c>
      <c r="AC522" s="8"/>
      <c r="AE522" s="9">
        <v>1768859</v>
      </c>
      <c r="AG522" s="9">
        <v>0</v>
      </c>
      <c r="AI522" s="9">
        <v>0</v>
      </c>
      <c r="AK522" s="9">
        <v>0</v>
      </c>
      <c r="AM522" s="9">
        <v>0</v>
      </c>
      <c r="AO522" s="9">
        <v>0</v>
      </c>
      <c r="AQ522" s="9">
        <v>114297</v>
      </c>
      <c r="AT522" s="38">
        <v>4.8587999999999996</v>
      </c>
      <c r="AV522" s="38">
        <v>0</v>
      </c>
      <c r="BF522" s="38">
        <v>1.7757000000000001</v>
      </c>
      <c r="BH522" s="2" t="str">
        <f t="shared" si="8"/>
        <v>No</v>
      </c>
    </row>
    <row r="523" spans="1:60">
      <c r="A523" s="14" t="s">
        <v>746</v>
      </c>
      <c r="B523" s="14" t="s">
        <v>287</v>
      </c>
      <c r="C523" s="19" t="s">
        <v>49</v>
      </c>
      <c r="D523" s="232">
        <v>1014</v>
      </c>
      <c r="E523" s="233">
        <v>10014</v>
      </c>
      <c r="F523" s="19" t="s">
        <v>153</v>
      </c>
      <c r="G523" s="160" t="s">
        <v>144</v>
      </c>
      <c r="H523" s="36">
        <v>486514</v>
      </c>
      <c r="I523" s="25">
        <v>99</v>
      </c>
      <c r="J523" s="19" t="s">
        <v>15</v>
      </c>
      <c r="K523" s="15" t="s">
        <v>16</v>
      </c>
      <c r="L523" s="15">
        <v>38</v>
      </c>
      <c r="M523" s="16"/>
      <c r="N523" s="37">
        <v>0</v>
      </c>
      <c r="O523" s="37"/>
      <c r="P523" s="37">
        <v>86322</v>
      </c>
      <c r="Q523" s="37"/>
      <c r="R523" s="37">
        <v>0</v>
      </c>
      <c r="S523" s="37"/>
      <c r="T523" s="37">
        <v>0</v>
      </c>
      <c r="U523" s="37"/>
      <c r="V523" s="37">
        <v>0</v>
      </c>
      <c r="W523" s="37"/>
      <c r="X523" s="37">
        <v>0</v>
      </c>
      <c r="Y523" s="37"/>
      <c r="Z523" s="37">
        <v>0</v>
      </c>
      <c r="AA523" s="37"/>
      <c r="AB523" s="25">
        <v>0</v>
      </c>
      <c r="AC523" s="8"/>
      <c r="AE523" s="9">
        <v>0</v>
      </c>
      <c r="AG523" s="9">
        <v>746197</v>
      </c>
      <c r="AI523" s="9">
        <v>0</v>
      </c>
      <c r="AK523" s="9">
        <v>0</v>
      </c>
      <c r="AM523" s="9">
        <v>0</v>
      </c>
      <c r="AO523" s="9">
        <v>0</v>
      </c>
      <c r="AQ523" s="9">
        <v>0</v>
      </c>
      <c r="AV523" s="38">
        <v>8.6442999999999994</v>
      </c>
      <c r="BH523" s="2" t="str">
        <f t="shared" si="8"/>
        <v>No</v>
      </c>
    </row>
    <row r="524" spans="1:60">
      <c r="A524" s="14" t="s">
        <v>277</v>
      </c>
      <c r="B524" s="14" t="s">
        <v>207</v>
      </c>
      <c r="C524" s="19" t="s">
        <v>19</v>
      </c>
      <c r="D524" s="232">
        <v>4042</v>
      </c>
      <c r="E524" s="233">
        <v>40042</v>
      </c>
      <c r="F524" s="19" t="s">
        <v>153</v>
      </c>
      <c r="G524" s="160" t="s">
        <v>144</v>
      </c>
      <c r="H524" s="36">
        <v>749495</v>
      </c>
      <c r="I524" s="25">
        <v>99</v>
      </c>
      <c r="J524" s="19" t="s">
        <v>15</v>
      </c>
      <c r="K524" s="15" t="s">
        <v>14</v>
      </c>
      <c r="L524" s="15">
        <v>29</v>
      </c>
      <c r="M524" s="16"/>
      <c r="N524" s="37">
        <v>0</v>
      </c>
      <c r="O524" s="37"/>
      <c r="P524" s="37">
        <v>0</v>
      </c>
      <c r="Q524" s="37"/>
      <c r="R524" s="37">
        <v>0</v>
      </c>
      <c r="S524" s="37"/>
      <c r="T524" s="37">
        <v>207720</v>
      </c>
      <c r="U524" s="37"/>
      <c r="V524" s="37">
        <v>0</v>
      </c>
      <c r="W524" s="37"/>
      <c r="X524" s="37">
        <v>0</v>
      </c>
      <c r="Y524" s="37"/>
      <c r="Z524" s="37">
        <v>0</v>
      </c>
      <c r="AA524" s="37"/>
      <c r="AB524" s="25">
        <v>0</v>
      </c>
      <c r="AC524" s="8"/>
      <c r="AE524" s="9">
        <v>0</v>
      </c>
      <c r="AG524" s="9">
        <v>0</v>
      </c>
      <c r="AI524" s="9">
        <v>0</v>
      </c>
      <c r="AK524" s="9">
        <v>998090</v>
      </c>
      <c r="AM524" s="9">
        <v>0</v>
      </c>
      <c r="AO524" s="9">
        <v>0</v>
      </c>
      <c r="AQ524" s="9">
        <v>0</v>
      </c>
      <c r="BH524" s="2" t="str">
        <f t="shared" si="8"/>
        <v>No</v>
      </c>
    </row>
    <row r="525" spans="1:60">
      <c r="A525" s="14" t="s">
        <v>746</v>
      </c>
      <c r="B525" s="14" t="s">
        <v>287</v>
      </c>
      <c r="C525" s="19" t="s">
        <v>49</v>
      </c>
      <c r="D525" s="232">
        <v>1014</v>
      </c>
      <c r="E525" s="233">
        <v>10014</v>
      </c>
      <c r="F525" s="19" t="s">
        <v>153</v>
      </c>
      <c r="G525" s="160" t="s">
        <v>144</v>
      </c>
      <c r="H525" s="36">
        <v>486514</v>
      </c>
      <c r="I525" s="25">
        <v>99</v>
      </c>
      <c r="J525" s="19" t="s">
        <v>15</v>
      </c>
      <c r="K525" s="15" t="s">
        <v>14</v>
      </c>
      <c r="L525" s="15">
        <v>10</v>
      </c>
      <c r="M525" s="16"/>
      <c r="N525" s="37">
        <v>0</v>
      </c>
      <c r="O525" s="37"/>
      <c r="P525" s="37">
        <v>31716</v>
      </c>
      <c r="Q525" s="37"/>
      <c r="R525" s="37">
        <v>0</v>
      </c>
      <c r="S525" s="37"/>
      <c r="T525" s="37">
        <v>0</v>
      </c>
      <c r="U525" s="37"/>
      <c r="V525" s="37">
        <v>0</v>
      </c>
      <c r="W525" s="37"/>
      <c r="X525" s="37">
        <v>0</v>
      </c>
      <c r="Y525" s="37"/>
      <c r="Z525" s="37">
        <v>0</v>
      </c>
      <c r="AA525" s="37"/>
      <c r="AB525" s="25">
        <v>0</v>
      </c>
      <c r="AC525" s="8"/>
      <c r="AE525" s="9">
        <v>0</v>
      </c>
      <c r="AG525" s="9">
        <v>471038</v>
      </c>
      <c r="AI525" s="9">
        <v>0</v>
      </c>
      <c r="AK525" s="9">
        <v>0</v>
      </c>
      <c r="AM525" s="9">
        <v>0</v>
      </c>
      <c r="AO525" s="9">
        <v>0</v>
      </c>
      <c r="AQ525" s="9">
        <v>0</v>
      </c>
      <c r="AV525" s="38">
        <v>14.851699999999999</v>
      </c>
      <c r="BH525" s="2" t="str">
        <f t="shared" si="8"/>
        <v>No</v>
      </c>
    </row>
    <row r="526" spans="1:60">
      <c r="A526" s="14" t="s">
        <v>686</v>
      </c>
      <c r="B526" s="14" t="s">
        <v>250</v>
      </c>
      <c r="C526" s="19" t="s">
        <v>63</v>
      </c>
      <c r="D526" s="232">
        <v>2128</v>
      </c>
      <c r="E526" s="233">
        <v>20128</v>
      </c>
      <c r="F526" s="19" t="s">
        <v>143</v>
      </c>
      <c r="G526" s="160" t="s">
        <v>144</v>
      </c>
      <c r="H526" s="36">
        <v>18351295</v>
      </c>
      <c r="I526" s="25">
        <v>98</v>
      </c>
      <c r="J526" s="19" t="s">
        <v>25</v>
      </c>
      <c r="K526" s="15" t="s">
        <v>14</v>
      </c>
      <c r="L526" s="15">
        <v>98</v>
      </c>
      <c r="M526" s="16"/>
      <c r="N526" s="37">
        <v>974021</v>
      </c>
      <c r="O526" s="37"/>
      <c r="P526" s="37">
        <v>0</v>
      </c>
      <c r="Q526" s="37"/>
      <c r="R526" s="37">
        <v>0</v>
      </c>
      <c r="S526" s="37"/>
      <c r="T526" s="37">
        <v>0</v>
      </c>
      <c r="U526" s="37"/>
      <c r="V526" s="37">
        <v>0</v>
      </c>
      <c r="W526" s="37"/>
      <c r="X526" s="37">
        <v>0</v>
      </c>
      <c r="Y526" s="37"/>
      <c r="Z526" s="37">
        <v>0</v>
      </c>
      <c r="AA526" s="37"/>
      <c r="AB526" s="25">
        <v>0</v>
      </c>
      <c r="AC526" s="8"/>
      <c r="AE526" s="9">
        <v>5302808</v>
      </c>
      <c r="AG526" s="9">
        <v>0</v>
      </c>
      <c r="AI526" s="9">
        <v>0</v>
      </c>
      <c r="AK526" s="9">
        <v>0</v>
      </c>
      <c r="AM526" s="9">
        <v>0</v>
      </c>
      <c r="AO526" s="9">
        <v>0</v>
      </c>
      <c r="AQ526" s="9">
        <v>0</v>
      </c>
      <c r="AT526" s="38">
        <v>5.4442000000000004</v>
      </c>
      <c r="BH526" s="2" t="str">
        <f t="shared" si="8"/>
        <v>No</v>
      </c>
    </row>
    <row r="527" spans="1:60">
      <c r="A527" s="14" t="s">
        <v>413</v>
      </c>
      <c r="B527" s="14" t="s">
        <v>412</v>
      </c>
      <c r="C527" s="19" t="s">
        <v>34</v>
      </c>
      <c r="D527" s="232">
        <v>1055</v>
      </c>
      <c r="E527" s="233">
        <v>10055</v>
      </c>
      <c r="F527" s="19" t="s">
        <v>222</v>
      </c>
      <c r="G527" s="160" t="s">
        <v>144</v>
      </c>
      <c r="H527" s="36">
        <v>562839</v>
      </c>
      <c r="I527" s="25">
        <v>98</v>
      </c>
      <c r="J527" s="19" t="s">
        <v>17</v>
      </c>
      <c r="K527" s="15" t="s">
        <v>14</v>
      </c>
      <c r="L527" s="15">
        <v>98</v>
      </c>
      <c r="M527" s="16"/>
      <c r="N527" s="37">
        <v>1102527</v>
      </c>
      <c r="O527" s="37"/>
      <c r="P527" s="37">
        <v>0</v>
      </c>
      <c r="Q527" s="37"/>
      <c r="R527" s="37">
        <v>0</v>
      </c>
      <c r="S527" s="37"/>
      <c r="T527" s="37">
        <v>0</v>
      </c>
      <c r="U527" s="37"/>
      <c r="V527" s="37">
        <v>0</v>
      </c>
      <c r="W527" s="37"/>
      <c r="X527" s="37">
        <v>0</v>
      </c>
      <c r="Y527" s="37"/>
      <c r="Z527" s="37">
        <v>0</v>
      </c>
      <c r="AA527" s="37"/>
      <c r="AB527" s="25">
        <v>0</v>
      </c>
      <c r="AC527" s="8"/>
      <c r="AE527" s="9">
        <v>4558265</v>
      </c>
      <c r="AG527" s="9">
        <v>0</v>
      </c>
      <c r="AI527" s="9">
        <v>0</v>
      </c>
      <c r="AK527" s="9">
        <v>0</v>
      </c>
      <c r="AM527" s="9">
        <v>0</v>
      </c>
      <c r="AO527" s="9">
        <v>0</v>
      </c>
      <c r="AQ527" s="9">
        <v>0</v>
      </c>
      <c r="AT527" s="38">
        <v>4.1344000000000003</v>
      </c>
      <c r="BH527" s="2" t="str">
        <f t="shared" si="8"/>
        <v>No</v>
      </c>
    </row>
    <row r="528" spans="1:60">
      <c r="A528" s="14" t="s">
        <v>204</v>
      </c>
      <c r="B528" s="14" t="s">
        <v>205</v>
      </c>
      <c r="C528" s="19" t="s">
        <v>49</v>
      </c>
      <c r="D528" s="232">
        <v>1118</v>
      </c>
      <c r="E528" s="233">
        <v>10118</v>
      </c>
      <c r="F528" s="19" t="s">
        <v>153</v>
      </c>
      <c r="G528" s="160" t="s">
        <v>144</v>
      </c>
      <c r="H528" s="36">
        <v>4181019</v>
      </c>
      <c r="I528" s="25">
        <v>98</v>
      </c>
      <c r="J528" s="19" t="s">
        <v>15</v>
      </c>
      <c r="K528" s="15" t="s">
        <v>16</v>
      </c>
      <c r="L528" s="15">
        <v>65</v>
      </c>
      <c r="M528" s="16"/>
      <c r="N528" s="37">
        <v>0</v>
      </c>
      <c r="O528" s="37"/>
      <c r="P528" s="37">
        <v>120361</v>
      </c>
      <c r="Q528" s="37"/>
      <c r="R528" s="37">
        <v>0</v>
      </c>
      <c r="S528" s="37"/>
      <c r="T528" s="37">
        <v>0</v>
      </c>
      <c r="U528" s="37"/>
      <c r="V528" s="37">
        <v>0</v>
      </c>
      <c r="W528" s="37"/>
      <c r="X528" s="37">
        <v>0</v>
      </c>
      <c r="Y528" s="37"/>
      <c r="Z528" s="37">
        <v>0</v>
      </c>
      <c r="AA528" s="37"/>
      <c r="AB528" s="25">
        <v>0</v>
      </c>
      <c r="AC528" s="8"/>
      <c r="AE528" s="9">
        <v>0</v>
      </c>
      <c r="AG528" s="9">
        <v>1313219</v>
      </c>
      <c r="AI528" s="9">
        <v>0</v>
      </c>
      <c r="AK528" s="9">
        <v>0</v>
      </c>
      <c r="AM528" s="9">
        <v>0</v>
      </c>
      <c r="AO528" s="9">
        <v>0</v>
      </c>
      <c r="AQ528" s="9">
        <v>0</v>
      </c>
      <c r="AV528" s="38">
        <v>10.9107</v>
      </c>
      <c r="BH528" s="2" t="str">
        <f t="shared" si="8"/>
        <v>No</v>
      </c>
    </row>
    <row r="529" spans="1:60">
      <c r="A529" s="14" t="s">
        <v>204</v>
      </c>
      <c r="B529" s="14" t="s">
        <v>205</v>
      </c>
      <c r="C529" s="19" t="s">
        <v>49</v>
      </c>
      <c r="D529" s="232">
        <v>1118</v>
      </c>
      <c r="E529" s="233">
        <v>10118</v>
      </c>
      <c r="F529" s="19" t="s">
        <v>153</v>
      </c>
      <c r="G529" s="160" t="s">
        <v>144</v>
      </c>
      <c r="H529" s="36">
        <v>4181019</v>
      </c>
      <c r="I529" s="25">
        <v>98</v>
      </c>
      <c r="J529" s="19" t="s">
        <v>17</v>
      </c>
      <c r="K529" s="15" t="s">
        <v>16</v>
      </c>
      <c r="L529" s="15">
        <v>33</v>
      </c>
      <c r="M529" s="16"/>
      <c r="N529" s="37">
        <v>0</v>
      </c>
      <c r="O529" s="37"/>
      <c r="P529" s="37">
        <v>210298</v>
      </c>
      <c r="Q529" s="37"/>
      <c r="R529" s="37">
        <v>0</v>
      </c>
      <c r="S529" s="37"/>
      <c r="T529" s="37">
        <v>0</v>
      </c>
      <c r="U529" s="37"/>
      <c r="V529" s="37">
        <v>0</v>
      </c>
      <c r="W529" s="37"/>
      <c r="X529" s="37">
        <v>0</v>
      </c>
      <c r="Y529" s="37"/>
      <c r="Z529" s="37">
        <v>0</v>
      </c>
      <c r="AA529" s="37"/>
      <c r="AB529" s="25">
        <v>0</v>
      </c>
      <c r="AC529" s="8"/>
      <c r="AE529" s="9">
        <v>0</v>
      </c>
      <c r="AG529" s="9">
        <v>1206789</v>
      </c>
      <c r="AI529" s="9">
        <v>0</v>
      </c>
      <c r="AK529" s="9">
        <v>0</v>
      </c>
      <c r="AM529" s="9">
        <v>0</v>
      </c>
      <c r="AO529" s="9">
        <v>0</v>
      </c>
      <c r="AQ529" s="9">
        <v>0</v>
      </c>
      <c r="AV529" s="38">
        <v>5.7385000000000002</v>
      </c>
      <c r="BH529" s="2" t="str">
        <f t="shared" si="8"/>
        <v>No</v>
      </c>
    </row>
    <row r="530" spans="1:60">
      <c r="A530" s="14" t="s">
        <v>1112</v>
      </c>
      <c r="B530" s="14" t="s">
        <v>339</v>
      </c>
      <c r="C530" s="19" t="s">
        <v>59</v>
      </c>
      <c r="D530" s="232">
        <v>4228</v>
      </c>
      <c r="E530" s="233">
        <v>40228</v>
      </c>
      <c r="F530" s="19" t="s">
        <v>147</v>
      </c>
      <c r="G530" s="160" t="s">
        <v>144</v>
      </c>
      <c r="H530" s="36">
        <v>1249442</v>
      </c>
      <c r="I530" s="25">
        <v>98</v>
      </c>
      <c r="J530" s="19" t="s">
        <v>15</v>
      </c>
      <c r="K530" s="15" t="s">
        <v>14</v>
      </c>
      <c r="L530" s="15">
        <v>22</v>
      </c>
      <c r="M530" s="16"/>
      <c r="N530" s="37">
        <v>0</v>
      </c>
      <c r="O530" s="37"/>
      <c r="P530" s="37">
        <v>71309</v>
      </c>
      <c r="Q530" s="37"/>
      <c r="R530" s="37">
        <v>0</v>
      </c>
      <c r="S530" s="37"/>
      <c r="T530" s="37">
        <v>0</v>
      </c>
      <c r="U530" s="37"/>
      <c r="V530" s="37">
        <v>0</v>
      </c>
      <c r="W530" s="37"/>
      <c r="X530" s="37">
        <v>0</v>
      </c>
      <c r="Y530" s="37"/>
      <c r="Z530" s="37">
        <v>0</v>
      </c>
      <c r="AA530" s="37"/>
      <c r="AB530" s="25">
        <v>0</v>
      </c>
      <c r="AC530" s="8"/>
      <c r="AE530" s="9">
        <v>0</v>
      </c>
      <c r="AG530" s="9">
        <v>490016</v>
      </c>
      <c r="AI530" s="9">
        <v>0</v>
      </c>
      <c r="AK530" s="9">
        <v>0</v>
      </c>
      <c r="AM530" s="9">
        <v>0</v>
      </c>
      <c r="AO530" s="9">
        <v>0</v>
      </c>
      <c r="AQ530" s="9">
        <v>0</v>
      </c>
      <c r="AV530" s="38">
        <v>6.8716999999999997</v>
      </c>
      <c r="BH530" s="2" t="str">
        <f t="shared" si="8"/>
        <v>No</v>
      </c>
    </row>
    <row r="531" spans="1:60">
      <c r="A531" s="14" t="s">
        <v>1113</v>
      </c>
      <c r="B531" s="14" t="s">
        <v>402</v>
      </c>
      <c r="C531" s="19" t="s">
        <v>40</v>
      </c>
      <c r="D531" s="232">
        <v>4078</v>
      </c>
      <c r="E531" s="233">
        <v>40078</v>
      </c>
      <c r="F531" s="19" t="s">
        <v>147</v>
      </c>
      <c r="G531" s="160" t="s">
        <v>144</v>
      </c>
      <c r="H531" s="36">
        <v>4515419</v>
      </c>
      <c r="I531" s="25">
        <v>97</v>
      </c>
      <c r="J531" s="19" t="s">
        <v>17</v>
      </c>
      <c r="K531" s="15" t="s">
        <v>16</v>
      </c>
      <c r="L531" s="15">
        <v>43</v>
      </c>
      <c r="M531" s="16"/>
      <c r="N531" s="37">
        <v>517224</v>
      </c>
      <c r="O531" s="37"/>
      <c r="P531" s="37">
        <v>0</v>
      </c>
      <c r="Q531" s="37"/>
      <c r="R531" s="37">
        <v>0</v>
      </c>
      <c r="S531" s="37"/>
      <c r="T531" s="37">
        <v>17800</v>
      </c>
      <c r="U531" s="37"/>
      <c r="V531" s="37">
        <v>0</v>
      </c>
      <c r="W531" s="37"/>
      <c r="X531" s="37">
        <v>0</v>
      </c>
      <c r="Y531" s="37"/>
      <c r="Z531" s="37">
        <v>0</v>
      </c>
      <c r="AA531" s="37"/>
      <c r="AB531" s="25">
        <v>0</v>
      </c>
      <c r="AC531" s="8"/>
      <c r="AE531" s="9">
        <v>2980858</v>
      </c>
      <c r="AG531" s="9">
        <v>0</v>
      </c>
      <c r="AI531" s="9">
        <v>0</v>
      </c>
      <c r="AK531" s="9">
        <v>82521</v>
      </c>
      <c r="AM531" s="9">
        <v>0</v>
      </c>
      <c r="AO531" s="9">
        <v>0</v>
      </c>
      <c r="AQ531" s="9">
        <v>0</v>
      </c>
      <c r="AT531" s="38">
        <v>5.7632000000000003</v>
      </c>
      <c r="BH531" s="2" t="str">
        <f t="shared" si="8"/>
        <v>No</v>
      </c>
    </row>
    <row r="532" spans="1:60">
      <c r="A532" s="14" t="s">
        <v>1113</v>
      </c>
      <c r="B532" s="14" t="s">
        <v>402</v>
      </c>
      <c r="C532" s="19" t="s">
        <v>40</v>
      </c>
      <c r="D532" s="232">
        <v>4078</v>
      </c>
      <c r="E532" s="233">
        <v>40078</v>
      </c>
      <c r="F532" s="19" t="s">
        <v>147</v>
      </c>
      <c r="G532" s="160" t="s">
        <v>144</v>
      </c>
      <c r="H532" s="36">
        <v>4515419</v>
      </c>
      <c r="I532" s="25">
        <v>97</v>
      </c>
      <c r="J532" s="19" t="s">
        <v>25</v>
      </c>
      <c r="K532" s="15" t="s">
        <v>16</v>
      </c>
      <c r="L532" s="15">
        <v>29</v>
      </c>
      <c r="M532" s="16"/>
      <c r="N532" s="37">
        <v>329176</v>
      </c>
      <c r="O532" s="37"/>
      <c r="P532" s="37">
        <v>0</v>
      </c>
      <c r="Q532" s="37"/>
      <c r="R532" s="37">
        <v>0</v>
      </c>
      <c r="S532" s="37"/>
      <c r="T532" s="37">
        <v>0</v>
      </c>
      <c r="U532" s="37"/>
      <c r="V532" s="37">
        <v>0</v>
      </c>
      <c r="W532" s="37"/>
      <c r="X532" s="37">
        <v>0</v>
      </c>
      <c r="Y532" s="37"/>
      <c r="Z532" s="37">
        <v>0</v>
      </c>
      <c r="AA532" s="37"/>
      <c r="AB532" s="25">
        <v>0</v>
      </c>
      <c r="AC532" s="8"/>
      <c r="AE532" s="9">
        <v>368510</v>
      </c>
      <c r="AG532" s="9">
        <v>0</v>
      </c>
      <c r="AI532" s="9">
        <v>0</v>
      </c>
      <c r="AK532" s="9">
        <v>0</v>
      </c>
      <c r="AM532" s="9">
        <v>0</v>
      </c>
      <c r="AO532" s="9">
        <v>0</v>
      </c>
      <c r="AQ532" s="9">
        <v>0</v>
      </c>
      <c r="AT532" s="38">
        <v>1.1194999999999999</v>
      </c>
      <c r="BH532" s="2" t="str">
        <f t="shared" si="8"/>
        <v>No</v>
      </c>
    </row>
    <row r="533" spans="1:60">
      <c r="A533" s="14" t="s">
        <v>1113</v>
      </c>
      <c r="B533" s="14" t="s">
        <v>402</v>
      </c>
      <c r="C533" s="19" t="s">
        <v>40</v>
      </c>
      <c r="D533" s="232">
        <v>4078</v>
      </c>
      <c r="E533" s="233">
        <v>40078</v>
      </c>
      <c r="F533" s="19" t="s">
        <v>147</v>
      </c>
      <c r="G533" s="160" t="s">
        <v>144</v>
      </c>
      <c r="H533" s="36">
        <v>4515419</v>
      </c>
      <c r="I533" s="25">
        <v>97</v>
      </c>
      <c r="J533" s="19" t="s">
        <v>15</v>
      </c>
      <c r="K533" s="15" t="s">
        <v>16</v>
      </c>
      <c r="L533" s="15">
        <v>25</v>
      </c>
      <c r="M533" s="16"/>
      <c r="N533" s="37">
        <v>92400</v>
      </c>
      <c r="O533" s="37"/>
      <c r="P533" s="37">
        <v>0</v>
      </c>
      <c r="Q533" s="37"/>
      <c r="R533" s="37">
        <v>0</v>
      </c>
      <c r="S533" s="37"/>
      <c r="T533" s="37">
        <v>0</v>
      </c>
      <c r="U533" s="37"/>
      <c r="V533" s="37">
        <v>0</v>
      </c>
      <c r="W533" s="37"/>
      <c r="X533" s="37">
        <v>0</v>
      </c>
      <c r="Y533" s="37"/>
      <c r="Z533" s="37">
        <v>0</v>
      </c>
      <c r="AA533" s="37"/>
      <c r="AB533" s="25">
        <v>0</v>
      </c>
      <c r="AC533" s="8"/>
      <c r="AE533" s="9">
        <v>670896</v>
      </c>
      <c r="AG533" s="9">
        <v>0</v>
      </c>
      <c r="AI533" s="9">
        <v>0</v>
      </c>
      <c r="AK533" s="9">
        <v>0</v>
      </c>
      <c r="AM533" s="9">
        <v>0</v>
      </c>
      <c r="AO533" s="9">
        <v>0</v>
      </c>
      <c r="AQ533" s="9">
        <v>0</v>
      </c>
      <c r="AT533" s="38">
        <v>7.2607999999999997</v>
      </c>
      <c r="BH533" s="2" t="str">
        <f t="shared" si="8"/>
        <v>No</v>
      </c>
    </row>
    <row r="534" spans="1:60">
      <c r="A534" s="14" t="s">
        <v>689</v>
      </c>
      <c r="B534" s="14" t="s">
        <v>690</v>
      </c>
      <c r="C534" s="19" t="s">
        <v>23</v>
      </c>
      <c r="D534" s="232">
        <v>9079</v>
      </c>
      <c r="E534" s="233">
        <v>90079</v>
      </c>
      <c r="F534" s="19" t="s">
        <v>153</v>
      </c>
      <c r="G534" s="160" t="s">
        <v>144</v>
      </c>
      <c r="H534" s="36">
        <v>345580</v>
      </c>
      <c r="I534" s="25">
        <v>96</v>
      </c>
      <c r="J534" s="19" t="s">
        <v>18</v>
      </c>
      <c r="K534" s="15" t="s">
        <v>16</v>
      </c>
      <c r="L534" s="15">
        <v>9</v>
      </c>
      <c r="M534" s="16"/>
      <c r="N534" s="37">
        <v>0</v>
      </c>
      <c r="O534" s="37"/>
      <c r="P534" s="37">
        <v>18798</v>
      </c>
      <c r="Q534" s="37"/>
      <c r="R534" s="37">
        <v>0</v>
      </c>
      <c r="S534" s="37"/>
      <c r="T534" s="37">
        <v>0</v>
      </c>
      <c r="U534" s="37"/>
      <c r="V534" s="37">
        <v>0</v>
      </c>
      <c r="W534" s="37"/>
      <c r="X534" s="37">
        <v>0</v>
      </c>
      <c r="Y534" s="37"/>
      <c r="Z534" s="37">
        <v>0</v>
      </c>
      <c r="AA534" s="37"/>
      <c r="AB534" s="25">
        <v>0</v>
      </c>
      <c r="AC534" s="8"/>
      <c r="AE534" s="9">
        <v>0</v>
      </c>
      <c r="AG534" s="9">
        <v>270209</v>
      </c>
      <c r="AI534" s="9">
        <v>0</v>
      </c>
      <c r="AK534" s="9">
        <v>0</v>
      </c>
      <c r="AM534" s="9">
        <v>0</v>
      </c>
      <c r="AO534" s="9">
        <v>0</v>
      </c>
      <c r="AQ534" s="9">
        <v>0</v>
      </c>
      <c r="AV534" s="38">
        <v>14.3743</v>
      </c>
      <c r="BH534" s="2" t="str">
        <f t="shared" si="8"/>
        <v>No</v>
      </c>
    </row>
    <row r="535" spans="1:60">
      <c r="A535" s="14" t="s">
        <v>689</v>
      </c>
      <c r="B535" s="14" t="s">
        <v>690</v>
      </c>
      <c r="C535" s="19" t="s">
        <v>23</v>
      </c>
      <c r="D535" s="232">
        <v>9079</v>
      </c>
      <c r="E535" s="233">
        <v>90079</v>
      </c>
      <c r="F535" s="19" t="s">
        <v>153</v>
      </c>
      <c r="G535" s="160" t="s">
        <v>144</v>
      </c>
      <c r="H535" s="36">
        <v>345580</v>
      </c>
      <c r="I535" s="25">
        <v>96</v>
      </c>
      <c r="J535" s="19" t="s">
        <v>17</v>
      </c>
      <c r="K535" s="15" t="s">
        <v>14</v>
      </c>
      <c r="L535" s="15">
        <v>57</v>
      </c>
      <c r="M535" s="16"/>
      <c r="N535" s="37">
        <v>0</v>
      </c>
      <c r="O535" s="37"/>
      <c r="P535" s="37">
        <v>0</v>
      </c>
      <c r="Q535" s="37"/>
      <c r="R535" s="37">
        <v>0</v>
      </c>
      <c r="S535" s="37"/>
      <c r="T535" s="37">
        <v>1132595</v>
      </c>
      <c r="U535" s="37"/>
      <c r="V535" s="37">
        <v>0</v>
      </c>
      <c r="W535" s="37"/>
      <c r="X535" s="37">
        <v>22063</v>
      </c>
      <c r="Y535" s="37"/>
      <c r="Z535" s="37">
        <v>0</v>
      </c>
      <c r="AA535" s="37"/>
      <c r="AB535" s="25">
        <v>184861</v>
      </c>
      <c r="AC535" s="8"/>
      <c r="AE535" s="9">
        <v>0</v>
      </c>
      <c r="AG535" s="9">
        <v>0</v>
      </c>
      <c r="AI535" s="9">
        <v>0</v>
      </c>
      <c r="AK535" s="9">
        <v>3697019</v>
      </c>
      <c r="AM535" s="9">
        <v>0</v>
      </c>
      <c r="AO535" s="9">
        <v>0</v>
      </c>
      <c r="AQ535" s="9">
        <v>85086</v>
      </c>
      <c r="BF535" s="38">
        <v>0.46029999999999999</v>
      </c>
      <c r="BH535" s="2" t="str">
        <f t="shared" si="8"/>
        <v>No</v>
      </c>
    </row>
    <row r="536" spans="1:60">
      <c r="A536" s="14" t="s">
        <v>689</v>
      </c>
      <c r="B536" s="14" t="s">
        <v>690</v>
      </c>
      <c r="C536" s="19" t="s">
        <v>23</v>
      </c>
      <c r="D536" s="232">
        <v>9079</v>
      </c>
      <c r="E536" s="233">
        <v>90079</v>
      </c>
      <c r="F536" s="19" t="s">
        <v>153</v>
      </c>
      <c r="G536" s="160" t="s">
        <v>144</v>
      </c>
      <c r="H536" s="36">
        <v>345580</v>
      </c>
      <c r="I536" s="25">
        <v>96</v>
      </c>
      <c r="J536" s="19" t="s">
        <v>15</v>
      </c>
      <c r="K536" s="15" t="s">
        <v>14</v>
      </c>
      <c r="L536" s="15">
        <v>30</v>
      </c>
      <c r="M536" s="16"/>
      <c r="N536" s="37">
        <v>0</v>
      </c>
      <c r="O536" s="37"/>
      <c r="P536" s="37">
        <v>0</v>
      </c>
      <c r="Q536" s="37"/>
      <c r="R536" s="37">
        <v>0</v>
      </c>
      <c r="S536" s="37"/>
      <c r="T536" s="37">
        <v>217535</v>
      </c>
      <c r="U536" s="37"/>
      <c r="V536" s="37">
        <v>0</v>
      </c>
      <c r="W536" s="37"/>
      <c r="X536" s="37">
        <v>0</v>
      </c>
      <c r="Y536" s="37"/>
      <c r="Z536" s="37">
        <v>0</v>
      </c>
      <c r="AA536" s="37"/>
      <c r="AB536" s="25">
        <v>0</v>
      </c>
      <c r="AC536" s="8"/>
      <c r="AE536" s="9">
        <v>0</v>
      </c>
      <c r="AG536" s="9">
        <v>0</v>
      </c>
      <c r="AI536" s="9">
        <v>0</v>
      </c>
      <c r="AK536" s="9">
        <v>1355210</v>
      </c>
      <c r="AM536" s="9">
        <v>0</v>
      </c>
      <c r="AO536" s="9">
        <v>0</v>
      </c>
      <c r="AQ536" s="9">
        <v>0</v>
      </c>
      <c r="BH536" s="2" t="str">
        <f t="shared" si="8"/>
        <v>No</v>
      </c>
    </row>
    <row r="537" spans="1:60">
      <c r="A537" s="14" t="s">
        <v>1114</v>
      </c>
      <c r="B537" s="14" t="s">
        <v>307</v>
      </c>
      <c r="C537" s="19" t="s">
        <v>33</v>
      </c>
      <c r="D537" s="232">
        <v>8109</v>
      </c>
      <c r="E537" s="233">
        <v>80109</v>
      </c>
      <c r="F537" s="19" t="s">
        <v>170</v>
      </c>
      <c r="G537" s="160" t="s">
        <v>144</v>
      </c>
      <c r="H537" s="36">
        <v>2374203</v>
      </c>
      <c r="I537" s="25">
        <v>95</v>
      </c>
      <c r="J537" s="19" t="s">
        <v>18</v>
      </c>
      <c r="K537" s="15" t="s">
        <v>14</v>
      </c>
      <c r="L537" s="15">
        <v>95</v>
      </c>
      <c r="M537" s="16"/>
      <c r="N537" s="37">
        <v>0</v>
      </c>
      <c r="O537" s="37"/>
      <c r="P537" s="37">
        <v>83144</v>
      </c>
      <c r="Q537" s="37"/>
      <c r="R537" s="37">
        <v>0</v>
      </c>
      <c r="S537" s="37"/>
      <c r="T537" s="37">
        <v>0</v>
      </c>
      <c r="U537" s="37"/>
      <c r="V537" s="37">
        <v>0</v>
      </c>
      <c r="W537" s="37"/>
      <c r="X537" s="37">
        <v>0</v>
      </c>
      <c r="Y537" s="37"/>
      <c r="Z537" s="37">
        <v>0</v>
      </c>
      <c r="AA537" s="37"/>
      <c r="AB537" s="25">
        <v>0</v>
      </c>
      <c r="AC537" s="8"/>
      <c r="AE537" s="9">
        <v>0</v>
      </c>
      <c r="AG537" s="9">
        <v>2181915</v>
      </c>
      <c r="AI537" s="9">
        <v>0</v>
      </c>
      <c r="AK537" s="9">
        <v>0</v>
      </c>
      <c r="AM537" s="9">
        <v>0</v>
      </c>
      <c r="AO537" s="9">
        <v>0</v>
      </c>
      <c r="AQ537" s="9">
        <v>0</v>
      </c>
      <c r="AV537" s="38">
        <v>26.242599999999999</v>
      </c>
      <c r="BH537" s="2" t="str">
        <f t="shared" si="8"/>
        <v>No</v>
      </c>
    </row>
    <row r="538" spans="1:60">
      <c r="A538" s="14" t="s">
        <v>1115</v>
      </c>
      <c r="B538" s="14" t="s">
        <v>352</v>
      </c>
      <c r="C538" s="19" t="s">
        <v>81</v>
      </c>
      <c r="D538" s="232">
        <v>6010</v>
      </c>
      <c r="E538" s="233">
        <v>60010</v>
      </c>
      <c r="F538" s="19" t="s">
        <v>147</v>
      </c>
      <c r="G538" s="160" t="s">
        <v>144</v>
      </c>
      <c r="H538" s="36">
        <v>237356</v>
      </c>
      <c r="I538" s="25">
        <v>94</v>
      </c>
      <c r="J538" s="19" t="s">
        <v>17</v>
      </c>
      <c r="K538" s="15" t="s">
        <v>14</v>
      </c>
      <c r="L538" s="15">
        <v>65</v>
      </c>
      <c r="M538" s="16"/>
      <c r="N538" s="37">
        <v>470023</v>
      </c>
      <c r="O538" s="37"/>
      <c r="P538" s="37">
        <v>0</v>
      </c>
      <c r="Q538" s="37"/>
      <c r="R538" s="37">
        <v>0</v>
      </c>
      <c r="S538" s="37"/>
      <c r="T538" s="37">
        <v>0</v>
      </c>
      <c r="U538" s="37"/>
      <c r="V538" s="37">
        <v>0</v>
      </c>
      <c r="W538" s="37"/>
      <c r="X538" s="37">
        <v>0</v>
      </c>
      <c r="Y538" s="37"/>
      <c r="Z538" s="37">
        <v>0</v>
      </c>
      <c r="AA538" s="37"/>
      <c r="AB538" s="25">
        <v>0</v>
      </c>
      <c r="AC538" s="8"/>
      <c r="AE538" s="9">
        <v>1849167</v>
      </c>
      <c r="AG538" s="9">
        <v>0</v>
      </c>
      <c r="AI538" s="9">
        <v>0</v>
      </c>
      <c r="AK538" s="9">
        <v>0</v>
      </c>
      <c r="AM538" s="9">
        <v>0</v>
      </c>
      <c r="AO538" s="9">
        <v>0</v>
      </c>
      <c r="AQ538" s="9">
        <v>0</v>
      </c>
      <c r="AT538" s="38">
        <v>3.9342000000000001</v>
      </c>
      <c r="BH538" s="2" t="str">
        <f t="shared" si="8"/>
        <v>No</v>
      </c>
    </row>
    <row r="539" spans="1:60">
      <c r="A539" s="14" t="s">
        <v>1115</v>
      </c>
      <c r="B539" s="14" t="s">
        <v>352</v>
      </c>
      <c r="C539" s="19" t="s">
        <v>81</v>
      </c>
      <c r="D539" s="232">
        <v>6010</v>
      </c>
      <c r="E539" s="233">
        <v>60010</v>
      </c>
      <c r="F539" s="19" t="s">
        <v>147</v>
      </c>
      <c r="G539" s="160" t="s">
        <v>144</v>
      </c>
      <c r="H539" s="36">
        <v>237356</v>
      </c>
      <c r="I539" s="25">
        <v>94</v>
      </c>
      <c r="J539" s="19" t="s">
        <v>15</v>
      </c>
      <c r="K539" s="15" t="s">
        <v>14</v>
      </c>
      <c r="L539" s="15">
        <v>29</v>
      </c>
      <c r="M539" s="16"/>
      <c r="N539" s="37">
        <v>2185</v>
      </c>
      <c r="O539" s="37"/>
      <c r="P539" s="37">
        <v>107235</v>
      </c>
      <c r="Q539" s="37"/>
      <c r="R539" s="37">
        <v>0</v>
      </c>
      <c r="S539" s="37"/>
      <c r="T539" s="37">
        <v>0</v>
      </c>
      <c r="U539" s="37"/>
      <c r="V539" s="37">
        <v>0</v>
      </c>
      <c r="W539" s="37"/>
      <c r="X539" s="37">
        <v>0</v>
      </c>
      <c r="Y539" s="37"/>
      <c r="Z539" s="37">
        <v>0</v>
      </c>
      <c r="AA539" s="37"/>
      <c r="AB539" s="25">
        <v>0</v>
      </c>
      <c r="AC539" s="8"/>
      <c r="AE539" s="9">
        <v>12786</v>
      </c>
      <c r="AG539" s="9">
        <v>739873</v>
      </c>
      <c r="AI539" s="9">
        <v>0</v>
      </c>
      <c r="AK539" s="9">
        <v>0</v>
      </c>
      <c r="AM539" s="9">
        <v>0</v>
      </c>
      <c r="AO539" s="9">
        <v>0</v>
      </c>
      <c r="AQ539" s="9">
        <v>0</v>
      </c>
      <c r="AT539" s="38">
        <v>5.8517000000000001</v>
      </c>
      <c r="AV539" s="38">
        <v>6.8994999999999997</v>
      </c>
      <c r="BH539" s="2" t="str">
        <f t="shared" si="8"/>
        <v>No</v>
      </c>
    </row>
    <row r="540" spans="1:60">
      <c r="A540" s="14" t="s">
        <v>652</v>
      </c>
      <c r="B540" s="14" t="s">
        <v>653</v>
      </c>
      <c r="C540" s="19" t="s">
        <v>23</v>
      </c>
      <c r="D540" s="232">
        <v>9020</v>
      </c>
      <c r="E540" s="233">
        <v>90020</v>
      </c>
      <c r="F540" s="19" t="s">
        <v>153</v>
      </c>
      <c r="G540" s="160" t="s">
        <v>144</v>
      </c>
      <c r="H540" s="36">
        <v>195861</v>
      </c>
      <c r="I540" s="25">
        <v>93</v>
      </c>
      <c r="J540" s="19" t="s">
        <v>17</v>
      </c>
      <c r="K540" s="15" t="s">
        <v>14</v>
      </c>
      <c r="L540" s="15">
        <v>93</v>
      </c>
      <c r="M540" s="16"/>
      <c r="N540" s="37">
        <v>607610</v>
      </c>
      <c r="O540" s="37"/>
      <c r="P540" s="37">
        <v>0</v>
      </c>
      <c r="Q540" s="37"/>
      <c r="R540" s="37">
        <v>0</v>
      </c>
      <c r="S540" s="37"/>
      <c r="T540" s="37">
        <v>0</v>
      </c>
      <c r="U540" s="37"/>
      <c r="V540" s="37">
        <v>0</v>
      </c>
      <c r="W540" s="37"/>
      <c r="X540" s="37">
        <v>0</v>
      </c>
      <c r="Y540" s="37"/>
      <c r="Z540" s="37">
        <v>0</v>
      </c>
      <c r="AA540" s="37"/>
      <c r="AB540" s="25">
        <v>264743</v>
      </c>
      <c r="AC540" s="8"/>
      <c r="AE540" s="9">
        <v>2898293</v>
      </c>
      <c r="AG540" s="9">
        <v>0</v>
      </c>
      <c r="AI540" s="9">
        <v>0</v>
      </c>
      <c r="AK540" s="9">
        <v>0</v>
      </c>
      <c r="AM540" s="9">
        <v>0</v>
      </c>
      <c r="AO540" s="9">
        <v>0</v>
      </c>
      <c r="AQ540" s="9">
        <v>151748</v>
      </c>
      <c r="AT540" s="38">
        <v>4.7699999999999996</v>
      </c>
      <c r="BF540" s="38">
        <v>0.57320000000000004</v>
      </c>
      <c r="BH540" s="2" t="str">
        <f t="shared" si="8"/>
        <v>No</v>
      </c>
    </row>
    <row r="541" spans="1:60">
      <c r="A541" s="14" t="s">
        <v>1117</v>
      </c>
      <c r="B541" s="14" t="s">
        <v>334</v>
      </c>
      <c r="C541" s="19" t="s">
        <v>59</v>
      </c>
      <c r="D541" s="232">
        <v>4051</v>
      </c>
      <c r="E541" s="233">
        <v>40051</v>
      </c>
      <c r="F541" s="19" t="s">
        <v>147</v>
      </c>
      <c r="G541" s="160" t="s">
        <v>144</v>
      </c>
      <c r="H541" s="36">
        <v>347602</v>
      </c>
      <c r="I541" s="25">
        <v>93</v>
      </c>
      <c r="J541" s="19" t="s">
        <v>17</v>
      </c>
      <c r="K541" s="15" t="s">
        <v>14</v>
      </c>
      <c r="L541" s="15">
        <v>79</v>
      </c>
      <c r="M541" s="16"/>
      <c r="N541" s="37">
        <v>560399</v>
      </c>
      <c r="O541" s="37"/>
      <c r="P541" s="37">
        <v>0</v>
      </c>
      <c r="Q541" s="37"/>
      <c r="R541" s="37">
        <v>0</v>
      </c>
      <c r="S541" s="37"/>
      <c r="T541" s="37">
        <v>0</v>
      </c>
      <c r="U541" s="37"/>
      <c r="V541" s="37">
        <v>0</v>
      </c>
      <c r="W541" s="37"/>
      <c r="X541" s="37">
        <v>0</v>
      </c>
      <c r="Y541" s="37"/>
      <c r="Z541" s="37">
        <v>0</v>
      </c>
      <c r="AA541" s="37"/>
      <c r="AB541" s="25">
        <v>0</v>
      </c>
      <c r="AC541" s="8"/>
      <c r="AE541" s="9">
        <v>2319825</v>
      </c>
      <c r="AG541" s="9">
        <v>0</v>
      </c>
      <c r="AI541" s="9">
        <v>0</v>
      </c>
      <c r="AK541" s="9">
        <v>0</v>
      </c>
      <c r="AM541" s="9">
        <v>0</v>
      </c>
      <c r="AO541" s="9">
        <v>0</v>
      </c>
      <c r="AQ541" s="9">
        <v>0</v>
      </c>
      <c r="AT541" s="38">
        <v>4.1395999999999997</v>
      </c>
      <c r="BH541" s="2" t="str">
        <f t="shared" si="8"/>
        <v>No</v>
      </c>
    </row>
    <row r="542" spans="1:60">
      <c r="A542" s="14" t="s">
        <v>1116</v>
      </c>
      <c r="B542" s="14" t="s">
        <v>223</v>
      </c>
      <c r="C542" s="19" t="s">
        <v>59</v>
      </c>
      <c r="D542" s="232">
        <v>4087</v>
      </c>
      <c r="E542" s="233">
        <v>40087</v>
      </c>
      <c r="F542" s="19" t="s">
        <v>147</v>
      </c>
      <c r="G542" s="160" t="s">
        <v>144</v>
      </c>
      <c r="H542" s="36">
        <v>347602</v>
      </c>
      <c r="I542" s="25">
        <v>93</v>
      </c>
      <c r="J542" s="19" t="s">
        <v>15</v>
      </c>
      <c r="K542" s="15" t="s">
        <v>16</v>
      </c>
      <c r="L542" s="15">
        <v>48</v>
      </c>
      <c r="M542" s="16"/>
      <c r="N542" s="37">
        <v>0</v>
      </c>
      <c r="O542" s="37"/>
      <c r="P542" s="37">
        <v>261234</v>
      </c>
      <c r="Q542" s="37"/>
      <c r="R542" s="37">
        <v>0</v>
      </c>
      <c r="S542" s="37"/>
      <c r="T542" s="37">
        <v>0</v>
      </c>
      <c r="U542" s="37"/>
      <c r="V542" s="37">
        <v>0</v>
      </c>
      <c r="W542" s="37"/>
      <c r="X542" s="37">
        <v>0</v>
      </c>
      <c r="Y542" s="37"/>
      <c r="Z542" s="37">
        <v>0</v>
      </c>
      <c r="AA542" s="37"/>
      <c r="AB542" s="25">
        <v>0</v>
      </c>
      <c r="AC542" s="8"/>
      <c r="AE542" s="9">
        <v>0</v>
      </c>
      <c r="AG542" s="9">
        <v>1981660</v>
      </c>
      <c r="AI542" s="9">
        <v>0</v>
      </c>
      <c r="AK542" s="9">
        <v>0</v>
      </c>
      <c r="AM542" s="9">
        <v>0</v>
      </c>
      <c r="AO542" s="9">
        <v>0</v>
      </c>
      <c r="AQ542" s="9">
        <v>0</v>
      </c>
      <c r="AV542" s="38">
        <v>7.5857999999999999</v>
      </c>
      <c r="BH542" s="2" t="str">
        <f t="shared" si="8"/>
        <v>No</v>
      </c>
    </row>
    <row r="543" spans="1:60">
      <c r="A543" s="14" t="s">
        <v>1116</v>
      </c>
      <c r="B543" s="14" t="s">
        <v>223</v>
      </c>
      <c r="C543" s="19" t="s">
        <v>59</v>
      </c>
      <c r="D543" s="232">
        <v>4087</v>
      </c>
      <c r="E543" s="233">
        <v>40087</v>
      </c>
      <c r="F543" s="19" t="s">
        <v>147</v>
      </c>
      <c r="G543" s="160" t="s">
        <v>144</v>
      </c>
      <c r="H543" s="36">
        <v>347602</v>
      </c>
      <c r="I543" s="25">
        <v>93</v>
      </c>
      <c r="J543" s="19" t="s">
        <v>17</v>
      </c>
      <c r="K543" s="15" t="s">
        <v>16</v>
      </c>
      <c r="L543" s="15">
        <v>45</v>
      </c>
      <c r="M543" s="16"/>
      <c r="N543" s="37">
        <v>744240</v>
      </c>
      <c r="O543" s="37"/>
      <c r="P543" s="37">
        <v>0</v>
      </c>
      <c r="Q543" s="37"/>
      <c r="R543" s="37">
        <v>0</v>
      </c>
      <c r="S543" s="37"/>
      <c r="T543" s="37">
        <v>0</v>
      </c>
      <c r="U543" s="37"/>
      <c r="V543" s="37">
        <v>0</v>
      </c>
      <c r="W543" s="37"/>
      <c r="X543" s="37">
        <v>0</v>
      </c>
      <c r="Y543" s="37"/>
      <c r="Z543" s="37">
        <v>0</v>
      </c>
      <c r="AA543" s="37"/>
      <c r="AB543" s="25">
        <v>0</v>
      </c>
      <c r="AC543" s="8"/>
      <c r="AE543" s="9">
        <v>3122471</v>
      </c>
      <c r="AG543" s="9">
        <v>0</v>
      </c>
      <c r="AI543" s="9">
        <v>0</v>
      </c>
      <c r="AK543" s="9">
        <v>0</v>
      </c>
      <c r="AM543" s="9">
        <v>0</v>
      </c>
      <c r="AO543" s="9">
        <v>0</v>
      </c>
      <c r="AQ543" s="9">
        <v>0</v>
      </c>
      <c r="AT543" s="38">
        <v>4.1955</v>
      </c>
      <c r="BH543" s="2" t="str">
        <f t="shared" si="8"/>
        <v>No</v>
      </c>
    </row>
    <row r="544" spans="1:60">
      <c r="A544" s="14" t="s">
        <v>1117</v>
      </c>
      <c r="B544" s="14" t="s">
        <v>334</v>
      </c>
      <c r="C544" s="19" t="s">
        <v>59</v>
      </c>
      <c r="D544" s="232">
        <v>4051</v>
      </c>
      <c r="E544" s="233">
        <v>40051</v>
      </c>
      <c r="F544" s="19" t="s">
        <v>147</v>
      </c>
      <c r="G544" s="160" t="s">
        <v>144</v>
      </c>
      <c r="H544" s="36">
        <v>347602</v>
      </c>
      <c r="I544" s="25">
        <v>93</v>
      </c>
      <c r="J544" s="19" t="s">
        <v>15</v>
      </c>
      <c r="K544" s="15" t="s">
        <v>14</v>
      </c>
      <c r="L544" s="15">
        <v>14</v>
      </c>
      <c r="M544" s="16"/>
      <c r="N544" s="37">
        <v>0</v>
      </c>
      <c r="O544" s="37"/>
      <c r="P544" s="37">
        <v>73118</v>
      </c>
      <c r="Q544" s="37"/>
      <c r="R544" s="37">
        <v>0</v>
      </c>
      <c r="S544" s="37"/>
      <c r="T544" s="37">
        <v>0</v>
      </c>
      <c r="U544" s="37"/>
      <c r="V544" s="37">
        <v>0</v>
      </c>
      <c r="W544" s="37"/>
      <c r="X544" s="37">
        <v>0</v>
      </c>
      <c r="Y544" s="37"/>
      <c r="Z544" s="37">
        <v>0</v>
      </c>
      <c r="AA544" s="37"/>
      <c r="AB544" s="25">
        <v>0</v>
      </c>
      <c r="AC544" s="8"/>
      <c r="AE544" s="9">
        <v>0</v>
      </c>
      <c r="AG544" s="9">
        <v>287511</v>
      </c>
      <c r="AI544" s="9">
        <v>0</v>
      </c>
      <c r="AK544" s="9">
        <v>0</v>
      </c>
      <c r="AM544" s="9">
        <v>0</v>
      </c>
      <c r="AO544" s="9">
        <v>0</v>
      </c>
      <c r="AQ544" s="9">
        <v>0</v>
      </c>
      <c r="AV544" s="38">
        <v>3.9321999999999999</v>
      </c>
      <c r="BH544" s="2" t="str">
        <f t="shared" si="8"/>
        <v>No</v>
      </c>
    </row>
    <row r="545" spans="1:60">
      <c r="A545" s="14" t="s">
        <v>555</v>
      </c>
      <c r="B545" s="14" t="s">
        <v>556</v>
      </c>
      <c r="C545" s="19" t="s">
        <v>72</v>
      </c>
      <c r="D545" s="232">
        <v>6018</v>
      </c>
      <c r="E545" s="233">
        <v>60018</v>
      </c>
      <c r="F545" s="19" t="s">
        <v>147</v>
      </c>
      <c r="G545" s="160" t="s">
        <v>144</v>
      </c>
      <c r="H545" s="36">
        <v>655479</v>
      </c>
      <c r="I545" s="25">
        <v>92</v>
      </c>
      <c r="J545" s="19" t="s">
        <v>17</v>
      </c>
      <c r="K545" s="15" t="s">
        <v>14</v>
      </c>
      <c r="L545" s="15">
        <v>52</v>
      </c>
      <c r="M545" s="16"/>
      <c r="N545" s="37">
        <v>234406</v>
      </c>
      <c r="O545" s="37"/>
      <c r="P545" s="37">
        <v>0</v>
      </c>
      <c r="Q545" s="37"/>
      <c r="R545" s="37">
        <v>0</v>
      </c>
      <c r="S545" s="37"/>
      <c r="T545" s="37">
        <v>269003</v>
      </c>
      <c r="U545" s="37"/>
      <c r="V545" s="37">
        <v>0</v>
      </c>
      <c r="W545" s="37"/>
      <c r="X545" s="37">
        <v>0</v>
      </c>
      <c r="Y545" s="37"/>
      <c r="Z545" s="37">
        <v>0</v>
      </c>
      <c r="AA545" s="37"/>
      <c r="AB545" s="25">
        <v>0</v>
      </c>
      <c r="AC545" s="8"/>
      <c r="AE545" s="9">
        <v>913799</v>
      </c>
      <c r="AG545" s="9">
        <v>0</v>
      </c>
      <c r="AI545" s="9">
        <v>0</v>
      </c>
      <c r="AK545" s="9">
        <v>1681271</v>
      </c>
      <c r="AM545" s="9">
        <v>0</v>
      </c>
      <c r="AO545" s="9">
        <v>0</v>
      </c>
      <c r="AQ545" s="9">
        <v>0</v>
      </c>
      <c r="AT545" s="38">
        <v>3.8984000000000001</v>
      </c>
      <c r="BH545" s="2" t="str">
        <f t="shared" si="8"/>
        <v>No</v>
      </c>
    </row>
    <row r="546" spans="1:60">
      <c r="A546" s="14" t="s">
        <v>651</v>
      </c>
      <c r="B546" s="14" t="s">
        <v>245</v>
      </c>
      <c r="C546" s="19" t="s">
        <v>23</v>
      </c>
      <c r="D546" s="232">
        <v>9012</v>
      </c>
      <c r="E546" s="233">
        <v>90012</v>
      </c>
      <c r="F546" s="19" t="s">
        <v>153</v>
      </c>
      <c r="G546" s="160" t="s">
        <v>144</v>
      </c>
      <c r="H546" s="36">
        <v>370583</v>
      </c>
      <c r="I546" s="25">
        <v>92</v>
      </c>
      <c r="J546" s="19" t="s">
        <v>17</v>
      </c>
      <c r="K546" s="15" t="s">
        <v>14</v>
      </c>
      <c r="L546" s="15">
        <v>41</v>
      </c>
      <c r="M546" s="16"/>
      <c r="N546" s="37">
        <v>286548</v>
      </c>
      <c r="O546" s="37"/>
      <c r="P546" s="37">
        <v>0</v>
      </c>
      <c r="Q546" s="37"/>
      <c r="R546" s="37">
        <v>0</v>
      </c>
      <c r="S546" s="37"/>
      <c r="T546" s="37">
        <v>0</v>
      </c>
      <c r="U546" s="37"/>
      <c r="V546" s="37">
        <v>0</v>
      </c>
      <c r="W546" s="37"/>
      <c r="X546" s="37">
        <v>0</v>
      </c>
      <c r="Y546" s="37"/>
      <c r="Z546" s="37">
        <v>0</v>
      </c>
      <c r="AA546" s="37"/>
      <c r="AB546" s="25">
        <v>363905</v>
      </c>
      <c r="AC546" s="8"/>
      <c r="AE546" s="9">
        <v>1344988</v>
      </c>
      <c r="AG546" s="9">
        <v>0</v>
      </c>
      <c r="AI546" s="9">
        <v>0</v>
      </c>
      <c r="AK546" s="9">
        <v>0</v>
      </c>
      <c r="AM546" s="9">
        <v>0</v>
      </c>
      <c r="AO546" s="9">
        <v>0</v>
      </c>
      <c r="AQ546" s="9">
        <v>155034</v>
      </c>
      <c r="AT546" s="38">
        <v>4.6938000000000004</v>
      </c>
      <c r="BF546" s="38">
        <v>0.42599999999999999</v>
      </c>
      <c r="BH546" s="2" t="str">
        <f t="shared" si="8"/>
        <v>No</v>
      </c>
    </row>
    <row r="547" spans="1:60">
      <c r="A547" s="14" t="s">
        <v>555</v>
      </c>
      <c r="B547" s="14" t="s">
        <v>556</v>
      </c>
      <c r="C547" s="19" t="s">
        <v>72</v>
      </c>
      <c r="D547" s="232">
        <v>6018</v>
      </c>
      <c r="E547" s="233">
        <v>60018</v>
      </c>
      <c r="F547" s="19" t="s">
        <v>147</v>
      </c>
      <c r="G547" s="160" t="s">
        <v>144</v>
      </c>
      <c r="H547" s="36">
        <v>655479</v>
      </c>
      <c r="I547" s="25">
        <v>92</v>
      </c>
      <c r="J547" s="19" t="s">
        <v>15</v>
      </c>
      <c r="K547" s="15" t="s">
        <v>16</v>
      </c>
      <c r="L547" s="15">
        <v>28</v>
      </c>
      <c r="M547" s="16"/>
      <c r="N547" s="37">
        <v>0</v>
      </c>
      <c r="O547" s="37"/>
      <c r="P547" s="37">
        <v>0</v>
      </c>
      <c r="Q547" s="37"/>
      <c r="R547" s="37">
        <v>0</v>
      </c>
      <c r="S547" s="37"/>
      <c r="T547" s="37">
        <v>222445</v>
      </c>
      <c r="U547" s="37"/>
      <c r="V547" s="37">
        <v>0</v>
      </c>
      <c r="W547" s="37"/>
      <c r="X547" s="37">
        <v>0</v>
      </c>
      <c r="Y547" s="37"/>
      <c r="Z547" s="37">
        <v>0</v>
      </c>
      <c r="AA547" s="37"/>
      <c r="AB547" s="25">
        <v>0</v>
      </c>
      <c r="AC547" s="8"/>
      <c r="AE547" s="9">
        <v>0</v>
      </c>
      <c r="AG547" s="9">
        <v>0</v>
      </c>
      <c r="AI547" s="9">
        <v>0</v>
      </c>
      <c r="AK547" s="9">
        <v>1390280</v>
      </c>
      <c r="AM547" s="9">
        <v>0</v>
      </c>
      <c r="AO547" s="9">
        <v>0</v>
      </c>
      <c r="AQ547" s="9">
        <v>0</v>
      </c>
      <c r="BH547" s="2" t="str">
        <f t="shared" si="8"/>
        <v>No</v>
      </c>
    </row>
    <row r="548" spans="1:60">
      <c r="A548" s="14" t="s">
        <v>651</v>
      </c>
      <c r="B548" s="14" t="s">
        <v>245</v>
      </c>
      <c r="C548" s="19" t="s">
        <v>23</v>
      </c>
      <c r="D548" s="232">
        <v>9012</v>
      </c>
      <c r="E548" s="233">
        <v>90012</v>
      </c>
      <c r="F548" s="19" t="s">
        <v>153</v>
      </c>
      <c r="G548" s="160" t="s">
        <v>144</v>
      </c>
      <c r="H548" s="36">
        <v>370583</v>
      </c>
      <c r="I548" s="25">
        <v>92</v>
      </c>
      <c r="J548" s="19" t="s">
        <v>17</v>
      </c>
      <c r="K548" s="15" t="s">
        <v>16</v>
      </c>
      <c r="L548" s="15">
        <v>22</v>
      </c>
      <c r="M548" s="16"/>
      <c r="N548" s="37">
        <v>106389</v>
      </c>
      <c r="O548" s="37"/>
      <c r="P548" s="37">
        <v>41617</v>
      </c>
      <c r="Q548" s="37"/>
      <c r="R548" s="37">
        <v>0</v>
      </c>
      <c r="S548" s="37"/>
      <c r="T548" s="37">
        <v>0</v>
      </c>
      <c r="U548" s="37"/>
      <c r="V548" s="37">
        <v>0</v>
      </c>
      <c r="W548" s="37"/>
      <c r="X548" s="37">
        <v>0</v>
      </c>
      <c r="Y548" s="37"/>
      <c r="Z548" s="37">
        <v>0</v>
      </c>
      <c r="AA548" s="37"/>
      <c r="AB548" s="25">
        <v>0</v>
      </c>
      <c r="AC548" s="8"/>
      <c r="AE548" s="9">
        <v>135479</v>
      </c>
      <c r="AG548" s="9">
        <v>318167</v>
      </c>
      <c r="AI548" s="9">
        <v>0</v>
      </c>
      <c r="AK548" s="9">
        <v>0</v>
      </c>
      <c r="AM548" s="9">
        <v>0</v>
      </c>
      <c r="AO548" s="9">
        <v>0</v>
      </c>
      <c r="AQ548" s="9">
        <v>0</v>
      </c>
      <c r="AT548" s="38">
        <v>1.2734000000000001</v>
      </c>
      <c r="AV548" s="38">
        <v>7.6451000000000002</v>
      </c>
      <c r="BH548" s="2" t="str">
        <f t="shared" si="8"/>
        <v>No</v>
      </c>
    </row>
    <row r="549" spans="1:60">
      <c r="A549" s="14" t="s">
        <v>555</v>
      </c>
      <c r="B549" s="14" t="s">
        <v>556</v>
      </c>
      <c r="C549" s="19" t="s">
        <v>72</v>
      </c>
      <c r="D549" s="232">
        <v>6018</v>
      </c>
      <c r="E549" s="233">
        <v>60018</v>
      </c>
      <c r="F549" s="19" t="s">
        <v>147</v>
      </c>
      <c r="G549" s="160" t="s">
        <v>144</v>
      </c>
      <c r="H549" s="36">
        <v>655479</v>
      </c>
      <c r="I549" s="25">
        <v>92</v>
      </c>
      <c r="J549" s="19" t="s">
        <v>17</v>
      </c>
      <c r="K549" s="15" t="s">
        <v>16</v>
      </c>
      <c r="L549" s="15">
        <v>12</v>
      </c>
      <c r="M549" s="16"/>
      <c r="N549" s="37">
        <v>0</v>
      </c>
      <c r="O549" s="37"/>
      <c r="P549" s="37">
        <v>0</v>
      </c>
      <c r="Q549" s="37"/>
      <c r="R549" s="37">
        <v>0</v>
      </c>
      <c r="S549" s="37"/>
      <c r="T549" s="37">
        <v>42082</v>
      </c>
      <c r="U549" s="37"/>
      <c r="V549" s="37">
        <v>0</v>
      </c>
      <c r="W549" s="37"/>
      <c r="X549" s="37">
        <v>0</v>
      </c>
      <c r="Y549" s="37"/>
      <c r="Z549" s="37">
        <v>0</v>
      </c>
      <c r="AA549" s="37"/>
      <c r="AB549" s="25">
        <v>0</v>
      </c>
      <c r="AC549" s="8"/>
      <c r="AE549" s="9">
        <v>0</v>
      </c>
      <c r="AG549" s="9">
        <v>0</v>
      </c>
      <c r="AI549" s="9">
        <v>0</v>
      </c>
      <c r="AK549" s="9">
        <v>0</v>
      </c>
      <c r="AM549" s="9">
        <v>0</v>
      </c>
      <c r="AO549" s="9">
        <v>0</v>
      </c>
      <c r="AQ549" s="9">
        <v>0</v>
      </c>
      <c r="BH549" s="2" t="str">
        <f t="shared" si="8"/>
        <v>No</v>
      </c>
    </row>
    <row r="550" spans="1:60">
      <c r="A550" s="14" t="s">
        <v>651</v>
      </c>
      <c r="B550" s="14" t="s">
        <v>245</v>
      </c>
      <c r="C550" s="19" t="s">
        <v>23</v>
      </c>
      <c r="D550" s="232">
        <v>9012</v>
      </c>
      <c r="E550" s="233">
        <v>90012</v>
      </c>
      <c r="F550" s="19" t="s">
        <v>153</v>
      </c>
      <c r="G550" s="160" t="s">
        <v>144</v>
      </c>
      <c r="H550" s="36">
        <v>370583</v>
      </c>
      <c r="I550" s="25">
        <v>92</v>
      </c>
      <c r="J550" s="19" t="s">
        <v>25</v>
      </c>
      <c r="K550" s="15" t="s">
        <v>16</v>
      </c>
      <c r="L550" s="15">
        <v>11</v>
      </c>
      <c r="M550" s="16"/>
      <c r="N550" s="37">
        <v>139339</v>
      </c>
      <c r="O550" s="37"/>
      <c r="P550" s="37">
        <v>0</v>
      </c>
      <c r="Q550" s="37"/>
      <c r="R550" s="37">
        <v>0</v>
      </c>
      <c r="S550" s="37"/>
      <c r="T550" s="37">
        <v>0</v>
      </c>
      <c r="U550" s="37"/>
      <c r="V550" s="37">
        <v>0</v>
      </c>
      <c r="W550" s="37"/>
      <c r="X550" s="37">
        <v>0</v>
      </c>
      <c r="Y550" s="37"/>
      <c r="Z550" s="37">
        <v>0</v>
      </c>
      <c r="AA550" s="37"/>
      <c r="AB550" s="25">
        <v>0</v>
      </c>
      <c r="AC550" s="8"/>
      <c r="AE550" s="9">
        <v>625147</v>
      </c>
      <c r="AG550" s="9">
        <v>0</v>
      </c>
      <c r="AI550" s="9">
        <v>0</v>
      </c>
      <c r="AK550" s="9">
        <v>0</v>
      </c>
      <c r="AM550" s="9">
        <v>0</v>
      </c>
      <c r="AO550" s="9">
        <v>0</v>
      </c>
      <c r="AQ550" s="9">
        <v>0</v>
      </c>
      <c r="AT550" s="38">
        <v>4.4865000000000004</v>
      </c>
      <c r="BH550" s="2" t="str">
        <f t="shared" si="8"/>
        <v>No</v>
      </c>
    </row>
    <row r="551" spans="1:60">
      <c r="A551" s="14" t="s">
        <v>768</v>
      </c>
      <c r="B551" s="14" t="s">
        <v>769</v>
      </c>
      <c r="C551" s="19" t="s">
        <v>81</v>
      </c>
      <c r="D551" s="232">
        <v>6091</v>
      </c>
      <c r="E551" s="233">
        <v>60091</v>
      </c>
      <c r="F551" s="19" t="s">
        <v>153</v>
      </c>
      <c r="G551" s="160" t="s">
        <v>144</v>
      </c>
      <c r="H551" s="36">
        <v>217630</v>
      </c>
      <c r="I551" s="25">
        <v>91</v>
      </c>
      <c r="J551" s="19" t="s">
        <v>15</v>
      </c>
      <c r="K551" s="15" t="s">
        <v>14</v>
      </c>
      <c r="L551" s="15">
        <v>81</v>
      </c>
      <c r="M551" s="16"/>
      <c r="N551" s="37">
        <v>126235</v>
      </c>
      <c r="O551" s="37"/>
      <c r="P551" s="37">
        <v>103228</v>
      </c>
      <c r="Q551" s="37"/>
      <c r="R551" s="37">
        <v>0</v>
      </c>
      <c r="S551" s="37"/>
      <c r="T551" s="37">
        <v>0</v>
      </c>
      <c r="U551" s="37"/>
      <c r="V551" s="37">
        <v>0</v>
      </c>
      <c r="W551" s="37"/>
      <c r="X551" s="37">
        <v>0</v>
      </c>
      <c r="Y551" s="37"/>
      <c r="Z551" s="37">
        <v>0</v>
      </c>
      <c r="AA551" s="37"/>
      <c r="AB551" s="25">
        <v>0</v>
      </c>
      <c r="AC551" s="8"/>
      <c r="AE551" s="9">
        <v>1104279</v>
      </c>
      <c r="AG551" s="9">
        <v>973832</v>
      </c>
      <c r="AI551" s="9">
        <v>0</v>
      </c>
      <c r="AK551" s="9">
        <v>0</v>
      </c>
      <c r="AM551" s="9">
        <v>0</v>
      </c>
      <c r="AO551" s="9">
        <v>0</v>
      </c>
      <c r="AQ551" s="9">
        <v>0</v>
      </c>
      <c r="AT551" s="38">
        <v>8.7477999999999998</v>
      </c>
      <c r="AV551" s="38">
        <v>9.4337999999999997</v>
      </c>
      <c r="BH551" s="2" t="str">
        <f t="shared" si="8"/>
        <v>No</v>
      </c>
    </row>
    <row r="552" spans="1:60">
      <c r="A552" s="14" t="s">
        <v>132</v>
      </c>
      <c r="B552" s="14" t="s">
        <v>512</v>
      </c>
      <c r="C552" s="19" t="s">
        <v>71</v>
      </c>
      <c r="D552" s="232">
        <v>5117</v>
      </c>
      <c r="E552" s="233">
        <v>50117</v>
      </c>
      <c r="F552" s="19" t="s">
        <v>153</v>
      </c>
      <c r="G552" s="160" t="s">
        <v>144</v>
      </c>
      <c r="H552" s="36">
        <v>1780673</v>
      </c>
      <c r="I552" s="25">
        <v>91</v>
      </c>
      <c r="J552" s="19" t="s">
        <v>15</v>
      </c>
      <c r="K552" s="15" t="s">
        <v>14</v>
      </c>
      <c r="L552" s="15">
        <v>67</v>
      </c>
      <c r="M552" s="16"/>
      <c r="N552" s="37">
        <v>230026</v>
      </c>
      <c r="O552" s="37"/>
      <c r="P552" s="37">
        <v>14562</v>
      </c>
      <c r="Q552" s="37"/>
      <c r="R552" s="37">
        <v>14541</v>
      </c>
      <c r="S552" s="37"/>
      <c r="T552" s="37">
        <v>0</v>
      </c>
      <c r="U552" s="37"/>
      <c r="V552" s="37">
        <v>0</v>
      </c>
      <c r="W552" s="37"/>
      <c r="X552" s="37">
        <v>0</v>
      </c>
      <c r="Y552" s="37"/>
      <c r="Z552" s="37">
        <v>0</v>
      </c>
      <c r="AA552" s="37"/>
      <c r="AB552" s="25">
        <v>0</v>
      </c>
      <c r="AC552" s="8"/>
      <c r="AE552" s="9">
        <v>2669912</v>
      </c>
      <c r="AG552" s="9">
        <v>236902</v>
      </c>
      <c r="AI552" s="9">
        <v>79300</v>
      </c>
      <c r="AK552" s="9">
        <v>0</v>
      </c>
      <c r="AM552" s="9">
        <v>0</v>
      </c>
      <c r="AO552" s="9">
        <v>0</v>
      </c>
      <c r="AQ552" s="9">
        <v>0</v>
      </c>
      <c r="AT552" s="38">
        <v>11.606999999999999</v>
      </c>
      <c r="AV552" s="38">
        <v>16.2685</v>
      </c>
      <c r="AX552" s="38">
        <v>5.4535</v>
      </c>
      <c r="BH552" s="2" t="str">
        <f t="shared" si="8"/>
        <v>No</v>
      </c>
    </row>
    <row r="553" spans="1:60">
      <c r="A553" s="14" t="s">
        <v>1119</v>
      </c>
      <c r="B553" s="14" t="s">
        <v>528</v>
      </c>
      <c r="C553" s="19" t="s">
        <v>83</v>
      </c>
      <c r="D553" s="232">
        <v>3081</v>
      </c>
      <c r="E553" s="233">
        <v>30081</v>
      </c>
      <c r="F553" s="19" t="s">
        <v>147</v>
      </c>
      <c r="G553" s="160" t="s">
        <v>144</v>
      </c>
      <c r="H553" s="36">
        <v>4586770</v>
      </c>
      <c r="I553" s="25">
        <v>91</v>
      </c>
      <c r="J553" s="19" t="s">
        <v>25</v>
      </c>
      <c r="K553" s="15" t="s">
        <v>16</v>
      </c>
      <c r="L553" s="15">
        <v>65</v>
      </c>
      <c r="M553" s="16"/>
      <c r="N553" s="37">
        <v>667453</v>
      </c>
      <c r="O553" s="37"/>
      <c r="P553" s="37">
        <v>0</v>
      </c>
      <c r="Q553" s="37"/>
      <c r="R553" s="37">
        <v>0</v>
      </c>
      <c r="S553" s="37"/>
      <c r="T553" s="37">
        <v>0</v>
      </c>
      <c r="U553" s="37"/>
      <c r="V553" s="37">
        <v>0</v>
      </c>
      <c r="W553" s="37"/>
      <c r="X553" s="37">
        <v>0</v>
      </c>
      <c r="Y553" s="37"/>
      <c r="Z553" s="37">
        <v>0</v>
      </c>
      <c r="AA553" s="37"/>
      <c r="AB553" s="25">
        <v>0</v>
      </c>
      <c r="AC553" s="8"/>
      <c r="AE553" s="9">
        <v>3037448</v>
      </c>
      <c r="AG553" s="9">
        <v>0</v>
      </c>
      <c r="AI553" s="9">
        <v>0</v>
      </c>
      <c r="AK553" s="9">
        <v>0</v>
      </c>
      <c r="AM553" s="9">
        <v>0</v>
      </c>
      <c r="AO553" s="9">
        <v>0</v>
      </c>
      <c r="AQ553" s="9">
        <v>0</v>
      </c>
      <c r="AT553" s="38">
        <v>4.5507999999999997</v>
      </c>
      <c r="BH553" s="2" t="str">
        <f t="shared" si="8"/>
        <v>No</v>
      </c>
    </row>
    <row r="554" spans="1:60">
      <c r="A554" s="14" t="s">
        <v>1119</v>
      </c>
      <c r="B554" s="14" t="s">
        <v>528</v>
      </c>
      <c r="C554" s="19" t="s">
        <v>83</v>
      </c>
      <c r="D554" s="232">
        <v>3081</v>
      </c>
      <c r="E554" s="233">
        <v>30081</v>
      </c>
      <c r="F554" s="19" t="s">
        <v>147</v>
      </c>
      <c r="G554" s="160" t="s">
        <v>144</v>
      </c>
      <c r="H554" s="36">
        <v>4586770</v>
      </c>
      <c r="I554" s="25">
        <v>91</v>
      </c>
      <c r="J554" s="19" t="s">
        <v>15</v>
      </c>
      <c r="K554" s="15" t="s">
        <v>16</v>
      </c>
      <c r="L554" s="15">
        <v>5</v>
      </c>
      <c r="M554" s="16"/>
      <c r="N554" s="37">
        <v>0</v>
      </c>
      <c r="O554" s="37"/>
      <c r="P554" s="37">
        <v>15939</v>
      </c>
      <c r="Q554" s="37"/>
      <c r="R554" s="37">
        <v>0</v>
      </c>
      <c r="S554" s="37"/>
      <c r="T554" s="37">
        <v>0</v>
      </c>
      <c r="U554" s="37"/>
      <c r="V554" s="37">
        <v>0</v>
      </c>
      <c r="W554" s="37"/>
      <c r="X554" s="37">
        <v>0</v>
      </c>
      <c r="Y554" s="37"/>
      <c r="Z554" s="37">
        <v>0</v>
      </c>
      <c r="AA554" s="37"/>
      <c r="AB554" s="25">
        <v>0</v>
      </c>
      <c r="AC554" s="8"/>
      <c r="AE554" s="9">
        <v>0</v>
      </c>
      <c r="AG554" s="9">
        <v>840</v>
      </c>
      <c r="AI554" s="9">
        <v>0</v>
      </c>
      <c r="AK554" s="9">
        <v>0</v>
      </c>
      <c r="AM554" s="9">
        <v>0</v>
      </c>
      <c r="AO554" s="9">
        <v>0</v>
      </c>
      <c r="AQ554" s="9">
        <v>0</v>
      </c>
      <c r="AV554" s="38">
        <v>5.2699999999999997E-2</v>
      </c>
      <c r="BH554" s="2" t="str">
        <f t="shared" si="8"/>
        <v>No</v>
      </c>
    </row>
    <row r="555" spans="1:60">
      <c r="A555" s="14" t="s">
        <v>296</v>
      </c>
      <c r="B555" s="14" t="s">
        <v>297</v>
      </c>
      <c r="C555" s="19" t="s">
        <v>49</v>
      </c>
      <c r="D555" s="232">
        <v>1004</v>
      </c>
      <c r="E555" s="233">
        <v>10004</v>
      </c>
      <c r="F555" s="19" t="s">
        <v>153</v>
      </c>
      <c r="G555" s="160" t="s">
        <v>144</v>
      </c>
      <c r="H555" s="36">
        <v>4181019</v>
      </c>
      <c r="I555" s="25">
        <v>91</v>
      </c>
      <c r="J555" s="19" t="s">
        <v>15</v>
      </c>
      <c r="K555" s="15" t="s">
        <v>16</v>
      </c>
      <c r="L555" s="15">
        <v>47</v>
      </c>
      <c r="M555" s="16"/>
      <c r="N555" s="37">
        <v>153</v>
      </c>
      <c r="O555" s="37"/>
      <c r="P555" s="37">
        <v>93617</v>
      </c>
      <c r="Q555" s="37"/>
      <c r="R555" s="37">
        <v>0</v>
      </c>
      <c r="S555" s="37"/>
      <c r="T555" s="37">
        <v>0</v>
      </c>
      <c r="U555" s="37"/>
      <c r="V555" s="37">
        <v>0</v>
      </c>
      <c r="W555" s="37"/>
      <c r="X555" s="37">
        <v>0</v>
      </c>
      <c r="Y555" s="37"/>
      <c r="Z555" s="37">
        <v>0</v>
      </c>
      <c r="AA555" s="37"/>
      <c r="AB555" s="25">
        <v>0</v>
      </c>
      <c r="AC555" s="8"/>
      <c r="AE555" s="9">
        <v>38647</v>
      </c>
      <c r="AG555" s="9">
        <v>668789</v>
      </c>
      <c r="AI555" s="9">
        <v>0</v>
      </c>
      <c r="AK555" s="9">
        <v>0</v>
      </c>
      <c r="AM555" s="9">
        <v>0</v>
      </c>
      <c r="AO555" s="9">
        <v>0</v>
      </c>
      <c r="AQ555" s="9">
        <v>0</v>
      </c>
      <c r="AT555" s="38">
        <v>252.59479999999999</v>
      </c>
      <c r="AV555" s="38">
        <v>7.1439000000000004</v>
      </c>
      <c r="BH555" s="2" t="str">
        <f t="shared" si="8"/>
        <v>No</v>
      </c>
    </row>
    <row r="556" spans="1:60">
      <c r="A556" s="14" t="s">
        <v>296</v>
      </c>
      <c r="B556" s="14" t="s">
        <v>297</v>
      </c>
      <c r="C556" s="19" t="s">
        <v>49</v>
      </c>
      <c r="D556" s="232">
        <v>1004</v>
      </c>
      <c r="E556" s="233">
        <v>10004</v>
      </c>
      <c r="F556" s="19" t="s">
        <v>153</v>
      </c>
      <c r="G556" s="160" t="s">
        <v>144</v>
      </c>
      <c r="H556" s="36">
        <v>4181019</v>
      </c>
      <c r="I556" s="25">
        <v>91</v>
      </c>
      <c r="J556" s="19" t="s">
        <v>17</v>
      </c>
      <c r="K556" s="15" t="s">
        <v>16</v>
      </c>
      <c r="L556" s="15">
        <v>44</v>
      </c>
      <c r="M556" s="16"/>
      <c r="N556" s="37">
        <v>311618</v>
      </c>
      <c r="O556" s="37"/>
      <c r="P556" s="37">
        <v>0</v>
      </c>
      <c r="Q556" s="37"/>
      <c r="R556" s="37">
        <v>0</v>
      </c>
      <c r="S556" s="37"/>
      <c r="T556" s="37">
        <v>0</v>
      </c>
      <c r="U556" s="37"/>
      <c r="V556" s="37">
        <v>0</v>
      </c>
      <c r="W556" s="37"/>
      <c r="X556" s="37">
        <v>0</v>
      </c>
      <c r="Y556" s="37"/>
      <c r="Z556" s="37">
        <v>0</v>
      </c>
      <c r="AA556" s="37"/>
      <c r="AB556" s="25">
        <v>0</v>
      </c>
      <c r="AC556" s="8"/>
      <c r="AE556" s="9">
        <v>1324674</v>
      </c>
      <c r="AG556" s="9">
        <v>0</v>
      </c>
      <c r="AI556" s="9">
        <v>0</v>
      </c>
      <c r="AK556" s="9">
        <v>0</v>
      </c>
      <c r="AM556" s="9">
        <v>0</v>
      </c>
      <c r="AO556" s="9">
        <v>0</v>
      </c>
      <c r="AQ556" s="9">
        <v>0</v>
      </c>
      <c r="AT556" s="38">
        <v>4.2510000000000003</v>
      </c>
      <c r="BH556" s="2" t="str">
        <f t="shared" si="8"/>
        <v>No</v>
      </c>
    </row>
    <row r="557" spans="1:60">
      <c r="A557" s="14" t="s">
        <v>1118</v>
      </c>
      <c r="B557" s="14" t="s">
        <v>656</v>
      </c>
      <c r="C557" s="19" t="s">
        <v>23</v>
      </c>
      <c r="D557" s="232">
        <v>9171</v>
      </c>
      <c r="E557" s="233">
        <v>90171</v>
      </c>
      <c r="F557" s="19" t="s">
        <v>147</v>
      </c>
      <c r="G557" s="160" t="s">
        <v>144</v>
      </c>
      <c r="H557" s="36">
        <v>258653</v>
      </c>
      <c r="I557" s="25">
        <v>91</v>
      </c>
      <c r="J557" s="19" t="s">
        <v>17</v>
      </c>
      <c r="K557" s="15" t="s">
        <v>16</v>
      </c>
      <c r="L557" s="15">
        <v>44</v>
      </c>
      <c r="M557" s="16"/>
      <c r="N557" s="37">
        <v>1513</v>
      </c>
      <c r="O557" s="37"/>
      <c r="P557" s="37">
        <v>0</v>
      </c>
      <c r="Q557" s="37"/>
      <c r="R557" s="37">
        <v>0</v>
      </c>
      <c r="S557" s="37"/>
      <c r="T557" s="37">
        <v>830572</v>
      </c>
      <c r="U557" s="37"/>
      <c r="V557" s="37">
        <v>0</v>
      </c>
      <c r="W557" s="37"/>
      <c r="X557" s="37">
        <v>0</v>
      </c>
      <c r="Y557" s="37"/>
      <c r="Z557" s="37">
        <v>0</v>
      </c>
      <c r="AA557" s="37"/>
      <c r="AB557" s="25">
        <v>0</v>
      </c>
      <c r="AC557" s="8"/>
      <c r="AE557" s="9">
        <v>7235</v>
      </c>
      <c r="AG557" s="9">
        <v>0</v>
      </c>
      <c r="AI557" s="9">
        <v>0</v>
      </c>
      <c r="AK557" s="9">
        <v>2270108</v>
      </c>
      <c r="AM557" s="9">
        <v>0</v>
      </c>
      <c r="AO557" s="9">
        <v>0</v>
      </c>
      <c r="AQ557" s="9">
        <v>0</v>
      </c>
      <c r="AT557" s="38">
        <v>4.7819000000000003</v>
      </c>
      <c r="BH557" s="2" t="str">
        <f t="shared" si="8"/>
        <v>No</v>
      </c>
    </row>
    <row r="558" spans="1:60">
      <c r="A558" s="14" t="s">
        <v>1118</v>
      </c>
      <c r="B558" s="14" t="s">
        <v>656</v>
      </c>
      <c r="C558" s="19" t="s">
        <v>23</v>
      </c>
      <c r="D558" s="232">
        <v>9171</v>
      </c>
      <c r="E558" s="233">
        <v>90171</v>
      </c>
      <c r="F558" s="19" t="s">
        <v>147</v>
      </c>
      <c r="G558" s="160" t="s">
        <v>144</v>
      </c>
      <c r="H558" s="36">
        <v>258653</v>
      </c>
      <c r="I558" s="25">
        <v>91</v>
      </c>
      <c r="J558" s="19" t="s">
        <v>25</v>
      </c>
      <c r="K558" s="15" t="s">
        <v>16</v>
      </c>
      <c r="L558" s="15">
        <v>25</v>
      </c>
      <c r="M558" s="16"/>
      <c r="N558" s="37">
        <v>150004</v>
      </c>
      <c r="O558" s="37"/>
      <c r="P558" s="37">
        <v>0</v>
      </c>
      <c r="Q558" s="37"/>
      <c r="R558" s="37">
        <v>0</v>
      </c>
      <c r="S558" s="37"/>
      <c r="T558" s="37">
        <v>172001</v>
      </c>
      <c r="U558" s="37"/>
      <c r="V558" s="37">
        <v>0</v>
      </c>
      <c r="W558" s="37"/>
      <c r="X558" s="37">
        <v>0</v>
      </c>
      <c r="Y558" s="37"/>
      <c r="Z558" s="37">
        <v>0</v>
      </c>
      <c r="AA558" s="37"/>
      <c r="AB558" s="25">
        <v>0</v>
      </c>
      <c r="AC558" s="8"/>
      <c r="AE558" s="9">
        <v>542362</v>
      </c>
      <c r="AG558" s="9">
        <v>0</v>
      </c>
      <c r="AI558" s="9">
        <v>0</v>
      </c>
      <c r="AK558" s="9">
        <v>680517</v>
      </c>
      <c r="AM558" s="9">
        <v>0</v>
      </c>
      <c r="AO558" s="9">
        <v>0</v>
      </c>
      <c r="AQ558" s="9">
        <v>0</v>
      </c>
      <c r="AT558" s="38">
        <v>3.6156999999999999</v>
      </c>
      <c r="BH558" s="2" t="str">
        <f t="shared" si="8"/>
        <v>No</v>
      </c>
    </row>
    <row r="559" spans="1:60">
      <c r="A559" s="14" t="s">
        <v>1118</v>
      </c>
      <c r="B559" s="14" t="s">
        <v>656</v>
      </c>
      <c r="C559" s="19" t="s">
        <v>23</v>
      </c>
      <c r="D559" s="232">
        <v>9171</v>
      </c>
      <c r="E559" s="233">
        <v>90171</v>
      </c>
      <c r="F559" s="19" t="s">
        <v>147</v>
      </c>
      <c r="G559" s="160" t="s">
        <v>144</v>
      </c>
      <c r="H559" s="36">
        <v>258653</v>
      </c>
      <c r="I559" s="25">
        <v>91</v>
      </c>
      <c r="J559" s="19" t="s">
        <v>15</v>
      </c>
      <c r="K559" s="15" t="s">
        <v>16</v>
      </c>
      <c r="L559" s="15">
        <v>22</v>
      </c>
      <c r="M559" s="16"/>
      <c r="N559" s="37">
        <v>0</v>
      </c>
      <c r="O559" s="37"/>
      <c r="P559" s="37">
        <v>46295</v>
      </c>
      <c r="Q559" s="37"/>
      <c r="R559" s="37">
        <v>0</v>
      </c>
      <c r="S559" s="37"/>
      <c r="T559" s="37">
        <v>77261</v>
      </c>
      <c r="U559" s="37"/>
      <c r="V559" s="37">
        <v>0</v>
      </c>
      <c r="W559" s="37"/>
      <c r="X559" s="37">
        <v>0</v>
      </c>
      <c r="Y559" s="37"/>
      <c r="Z559" s="37">
        <v>0</v>
      </c>
      <c r="AA559" s="37"/>
      <c r="AB559" s="25">
        <v>0</v>
      </c>
      <c r="AC559" s="8"/>
      <c r="AE559" s="9">
        <v>0</v>
      </c>
      <c r="AG559" s="9">
        <v>240086</v>
      </c>
      <c r="AI559" s="9">
        <v>0</v>
      </c>
      <c r="AK559" s="9">
        <v>448384</v>
      </c>
      <c r="AM559" s="9">
        <v>0</v>
      </c>
      <c r="AO559" s="9">
        <v>0</v>
      </c>
      <c r="AQ559" s="9">
        <v>0</v>
      </c>
      <c r="AV559" s="38">
        <v>5.1859999999999999</v>
      </c>
      <c r="BH559" s="2" t="str">
        <f t="shared" si="8"/>
        <v>No</v>
      </c>
    </row>
    <row r="560" spans="1:60">
      <c r="A560" s="14" t="s">
        <v>1119</v>
      </c>
      <c r="B560" s="14" t="s">
        <v>528</v>
      </c>
      <c r="C560" s="19" t="s">
        <v>83</v>
      </c>
      <c r="D560" s="232">
        <v>3081</v>
      </c>
      <c r="E560" s="233">
        <v>30081</v>
      </c>
      <c r="F560" s="19" t="s">
        <v>147</v>
      </c>
      <c r="G560" s="160" t="s">
        <v>144</v>
      </c>
      <c r="H560" s="36">
        <v>4586770</v>
      </c>
      <c r="I560" s="25">
        <v>91</v>
      </c>
      <c r="J560" s="19" t="s">
        <v>17</v>
      </c>
      <c r="K560" s="15" t="s">
        <v>16</v>
      </c>
      <c r="L560" s="15">
        <v>21</v>
      </c>
      <c r="M560" s="16"/>
      <c r="N560" s="37">
        <v>65179</v>
      </c>
      <c r="O560" s="37"/>
      <c r="P560" s="37">
        <v>113721</v>
      </c>
      <c r="Q560" s="37"/>
      <c r="R560" s="37">
        <v>0</v>
      </c>
      <c r="S560" s="37"/>
      <c r="T560" s="37">
        <v>0</v>
      </c>
      <c r="U560" s="37"/>
      <c r="V560" s="37">
        <v>0</v>
      </c>
      <c r="W560" s="37"/>
      <c r="X560" s="37">
        <v>0</v>
      </c>
      <c r="Y560" s="37"/>
      <c r="Z560" s="37">
        <v>0</v>
      </c>
      <c r="AA560" s="37"/>
      <c r="AB560" s="25">
        <v>0</v>
      </c>
      <c r="AC560" s="8"/>
      <c r="AE560" s="9">
        <v>1791184</v>
      </c>
      <c r="AG560" s="9">
        <v>855725</v>
      </c>
      <c r="AI560" s="9">
        <v>0</v>
      </c>
      <c r="AK560" s="9">
        <v>0</v>
      </c>
      <c r="AM560" s="9">
        <v>0</v>
      </c>
      <c r="AO560" s="9">
        <v>0</v>
      </c>
      <c r="AQ560" s="9">
        <v>0</v>
      </c>
      <c r="AT560" s="38">
        <v>27.481000000000002</v>
      </c>
      <c r="AV560" s="38">
        <v>7.5247999999999999</v>
      </c>
      <c r="BH560" s="2" t="str">
        <f t="shared" si="8"/>
        <v>No</v>
      </c>
    </row>
    <row r="561" spans="1:60">
      <c r="A561" s="14" t="s">
        <v>132</v>
      </c>
      <c r="B561" s="14" t="s">
        <v>512</v>
      </c>
      <c r="C561" s="19" t="s">
        <v>71</v>
      </c>
      <c r="D561" s="232">
        <v>5117</v>
      </c>
      <c r="E561" s="233">
        <v>50117</v>
      </c>
      <c r="F561" s="19" t="s">
        <v>153</v>
      </c>
      <c r="G561" s="160" t="s">
        <v>144</v>
      </c>
      <c r="H561" s="36">
        <v>1780673</v>
      </c>
      <c r="I561" s="25">
        <v>91</v>
      </c>
      <c r="J561" s="19" t="s">
        <v>25</v>
      </c>
      <c r="K561" s="15" t="s">
        <v>14</v>
      </c>
      <c r="L561" s="15">
        <v>14</v>
      </c>
      <c r="M561" s="16"/>
      <c r="N561" s="37">
        <v>73374</v>
      </c>
      <c r="O561" s="37"/>
      <c r="P561" s="37">
        <v>0</v>
      </c>
      <c r="Q561" s="37"/>
      <c r="R561" s="37">
        <v>0</v>
      </c>
      <c r="S561" s="37"/>
      <c r="T561" s="37">
        <v>0</v>
      </c>
      <c r="U561" s="37"/>
      <c r="V561" s="37">
        <v>0</v>
      </c>
      <c r="W561" s="37"/>
      <c r="X561" s="37">
        <v>0</v>
      </c>
      <c r="Y561" s="37"/>
      <c r="Z561" s="37">
        <v>0</v>
      </c>
      <c r="AA561" s="37"/>
      <c r="AB561" s="25">
        <v>0</v>
      </c>
      <c r="AC561" s="8"/>
      <c r="AE561" s="9">
        <v>482145</v>
      </c>
      <c r="AG561" s="9">
        <v>0</v>
      </c>
      <c r="AI561" s="9">
        <v>0</v>
      </c>
      <c r="AK561" s="9">
        <v>0</v>
      </c>
      <c r="AM561" s="9">
        <v>0</v>
      </c>
      <c r="AO561" s="9">
        <v>0</v>
      </c>
      <c r="AQ561" s="9">
        <v>0</v>
      </c>
      <c r="AT561" s="38">
        <v>6.5711000000000004</v>
      </c>
      <c r="BH561" s="2" t="str">
        <f t="shared" si="8"/>
        <v>No</v>
      </c>
    </row>
    <row r="562" spans="1:60">
      <c r="A562" s="14" t="s">
        <v>768</v>
      </c>
      <c r="B562" s="14" t="s">
        <v>769</v>
      </c>
      <c r="C562" s="19" t="s">
        <v>81</v>
      </c>
      <c r="D562" s="232">
        <v>6091</v>
      </c>
      <c r="E562" s="233">
        <v>60091</v>
      </c>
      <c r="F562" s="19" t="s">
        <v>153</v>
      </c>
      <c r="G562" s="160" t="s">
        <v>144</v>
      </c>
      <c r="H562" s="36">
        <v>217630</v>
      </c>
      <c r="I562" s="25">
        <v>91</v>
      </c>
      <c r="J562" s="19" t="s">
        <v>17</v>
      </c>
      <c r="K562" s="15" t="s">
        <v>14</v>
      </c>
      <c r="L562" s="15">
        <v>10</v>
      </c>
      <c r="M562" s="16"/>
      <c r="N562" s="37">
        <v>127133</v>
      </c>
      <c r="O562" s="37"/>
      <c r="P562" s="37">
        <v>576</v>
      </c>
      <c r="Q562" s="37"/>
      <c r="R562" s="37">
        <v>0</v>
      </c>
      <c r="S562" s="37"/>
      <c r="T562" s="37">
        <v>0</v>
      </c>
      <c r="U562" s="37"/>
      <c r="V562" s="37">
        <v>0</v>
      </c>
      <c r="W562" s="37"/>
      <c r="X562" s="37">
        <v>0</v>
      </c>
      <c r="Y562" s="37"/>
      <c r="Z562" s="37">
        <v>0</v>
      </c>
      <c r="AA562" s="37"/>
      <c r="AB562" s="25">
        <v>0</v>
      </c>
      <c r="AC562" s="8"/>
      <c r="AE562" s="9">
        <v>547161</v>
      </c>
      <c r="AG562" s="9">
        <v>0</v>
      </c>
      <c r="AI562" s="9">
        <v>0</v>
      </c>
      <c r="AK562" s="9">
        <v>0</v>
      </c>
      <c r="AM562" s="9">
        <v>0</v>
      </c>
      <c r="AO562" s="9">
        <v>0</v>
      </c>
      <c r="AQ562" s="9">
        <v>0</v>
      </c>
      <c r="AT562" s="38">
        <v>4.3037999999999998</v>
      </c>
      <c r="AV562" s="38">
        <v>0</v>
      </c>
      <c r="BH562" s="2" t="str">
        <f t="shared" si="8"/>
        <v>No</v>
      </c>
    </row>
    <row r="563" spans="1:60">
      <c r="A563" s="14" t="s">
        <v>132</v>
      </c>
      <c r="B563" s="14" t="s">
        <v>512</v>
      </c>
      <c r="C563" s="19" t="s">
        <v>71</v>
      </c>
      <c r="D563" s="232">
        <v>5117</v>
      </c>
      <c r="E563" s="233">
        <v>50117</v>
      </c>
      <c r="F563" s="19" t="s">
        <v>153</v>
      </c>
      <c r="G563" s="160" t="s">
        <v>144</v>
      </c>
      <c r="H563" s="36">
        <v>1780673</v>
      </c>
      <c r="I563" s="25">
        <v>91</v>
      </c>
      <c r="J563" s="19" t="s">
        <v>17</v>
      </c>
      <c r="K563" s="15" t="s">
        <v>14</v>
      </c>
      <c r="L563" s="15">
        <v>10</v>
      </c>
      <c r="M563" s="16"/>
      <c r="N563" s="37">
        <v>111004</v>
      </c>
      <c r="O563" s="37"/>
      <c r="P563" s="37">
        <v>10612</v>
      </c>
      <c r="Q563" s="37"/>
      <c r="R563" s="37">
        <v>0</v>
      </c>
      <c r="S563" s="37"/>
      <c r="T563" s="37">
        <v>0</v>
      </c>
      <c r="U563" s="37"/>
      <c r="V563" s="37">
        <v>0</v>
      </c>
      <c r="W563" s="37"/>
      <c r="X563" s="37">
        <v>0</v>
      </c>
      <c r="Y563" s="37"/>
      <c r="Z563" s="37">
        <v>0</v>
      </c>
      <c r="AA563" s="37"/>
      <c r="AB563" s="25">
        <v>0</v>
      </c>
      <c r="AC563" s="8"/>
      <c r="AE563" s="9">
        <v>573625</v>
      </c>
      <c r="AG563" s="9">
        <v>10072</v>
      </c>
      <c r="AI563" s="9">
        <v>0</v>
      </c>
      <c r="AK563" s="9">
        <v>0</v>
      </c>
      <c r="AM563" s="9">
        <v>0</v>
      </c>
      <c r="AO563" s="9">
        <v>0</v>
      </c>
      <c r="AQ563" s="9">
        <v>0</v>
      </c>
      <c r="AT563" s="38">
        <v>5.1676000000000002</v>
      </c>
      <c r="AV563" s="38">
        <v>0.94910000000000005</v>
      </c>
      <c r="BH563" s="2" t="str">
        <f t="shared" si="8"/>
        <v>No</v>
      </c>
    </row>
    <row r="564" spans="1:60">
      <c r="A564" s="14" t="s">
        <v>89</v>
      </c>
      <c r="B564" s="14" t="s">
        <v>351</v>
      </c>
      <c r="C564" s="19" t="s">
        <v>86</v>
      </c>
      <c r="D564" s="232">
        <v>44</v>
      </c>
      <c r="E564" s="233">
        <v>44</v>
      </c>
      <c r="F564" s="19" t="s">
        <v>153</v>
      </c>
      <c r="G564" s="160" t="s">
        <v>144</v>
      </c>
      <c r="H564" s="36">
        <v>62966</v>
      </c>
      <c r="I564" s="25">
        <v>88</v>
      </c>
      <c r="J564" s="19" t="s">
        <v>25</v>
      </c>
      <c r="K564" s="15" t="s">
        <v>14</v>
      </c>
      <c r="L564" s="15">
        <v>5</v>
      </c>
      <c r="M564" s="16"/>
      <c r="N564" s="37">
        <v>64657</v>
      </c>
      <c r="O564" s="37"/>
      <c r="P564" s="37">
        <v>0</v>
      </c>
      <c r="Q564" s="37"/>
      <c r="R564" s="37">
        <v>0</v>
      </c>
      <c r="S564" s="37"/>
      <c r="T564" s="37">
        <v>0</v>
      </c>
      <c r="U564" s="37"/>
      <c r="V564" s="37">
        <v>0</v>
      </c>
      <c r="W564" s="37"/>
      <c r="X564" s="37">
        <v>0</v>
      </c>
      <c r="Y564" s="37"/>
      <c r="Z564" s="37">
        <v>0</v>
      </c>
      <c r="AA564" s="37"/>
      <c r="AB564" s="25">
        <v>0</v>
      </c>
      <c r="AC564" s="8"/>
      <c r="AE564" s="9">
        <v>408729</v>
      </c>
      <c r="AG564" s="9">
        <v>0</v>
      </c>
      <c r="AI564" s="9">
        <v>0</v>
      </c>
      <c r="AK564" s="9">
        <v>0</v>
      </c>
      <c r="AM564" s="9">
        <v>0</v>
      </c>
      <c r="AO564" s="9">
        <v>0</v>
      </c>
      <c r="AQ564" s="9">
        <v>0</v>
      </c>
      <c r="AT564" s="38">
        <v>6.3215000000000003</v>
      </c>
      <c r="BH564" s="2" t="str">
        <f t="shared" si="8"/>
        <v>No</v>
      </c>
    </row>
    <row r="565" spans="1:60">
      <c r="A565" s="14" t="s">
        <v>89</v>
      </c>
      <c r="B565" s="14" t="s">
        <v>351</v>
      </c>
      <c r="C565" s="19" t="s">
        <v>86</v>
      </c>
      <c r="D565" s="232">
        <v>44</v>
      </c>
      <c r="E565" s="233">
        <v>44</v>
      </c>
      <c r="F565" s="19" t="s">
        <v>153</v>
      </c>
      <c r="G565" s="160" t="s">
        <v>144</v>
      </c>
      <c r="H565" s="36">
        <v>62966</v>
      </c>
      <c r="I565" s="25">
        <v>88</v>
      </c>
      <c r="J565" s="19" t="s">
        <v>18</v>
      </c>
      <c r="K565" s="15" t="s">
        <v>14</v>
      </c>
      <c r="L565" s="15">
        <v>48</v>
      </c>
      <c r="M565" s="16"/>
      <c r="N565" s="37">
        <v>0</v>
      </c>
      <c r="O565" s="37"/>
      <c r="P565" s="37">
        <v>60583</v>
      </c>
      <c r="Q565" s="37"/>
      <c r="R565" s="37">
        <v>0</v>
      </c>
      <c r="S565" s="37"/>
      <c r="T565" s="37">
        <v>0</v>
      </c>
      <c r="U565" s="37"/>
      <c r="V565" s="37">
        <v>0</v>
      </c>
      <c r="W565" s="37"/>
      <c r="X565" s="37">
        <v>0</v>
      </c>
      <c r="Y565" s="37"/>
      <c r="Z565" s="37">
        <v>0</v>
      </c>
      <c r="AA565" s="37"/>
      <c r="AB565" s="25">
        <v>0</v>
      </c>
      <c r="AC565" s="8"/>
      <c r="AE565" s="9">
        <v>0</v>
      </c>
      <c r="AG565" s="9">
        <v>989727</v>
      </c>
      <c r="AI565" s="9">
        <v>0</v>
      </c>
      <c r="AK565" s="9">
        <v>0</v>
      </c>
      <c r="AM565" s="9">
        <v>0</v>
      </c>
      <c r="AO565" s="9">
        <v>0</v>
      </c>
      <c r="AQ565" s="9">
        <v>0</v>
      </c>
      <c r="AV565" s="38">
        <v>16.3367</v>
      </c>
      <c r="BH565" s="2" t="str">
        <f t="shared" si="8"/>
        <v>No</v>
      </c>
    </row>
    <row r="566" spans="1:60">
      <c r="A566" s="14" t="s">
        <v>1120</v>
      </c>
      <c r="B566" s="14" t="s">
        <v>662</v>
      </c>
      <c r="C566" s="19" t="s">
        <v>38</v>
      </c>
      <c r="D566" s="232">
        <v>4046</v>
      </c>
      <c r="E566" s="233">
        <v>40046</v>
      </c>
      <c r="F566" s="19" t="s">
        <v>147</v>
      </c>
      <c r="G566" s="160" t="s">
        <v>144</v>
      </c>
      <c r="H566" s="36">
        <v>643260</v>
      </c>
      <c r="I566" s="25">
        <v>88</v>
      </c>
      <c r="J566" s="19" t="s">
        <v>17</v>
      </c>
      <c r="K566" s="15" t="s">
        <v>14</v>
      </c>
      <c r="L566" s="15">
        <v>46</v>
      </c>
      <c r="M566" s="16"/>
      <c r="N566" s="37">
        <v>601771</v>
      </c>
      <c r="O566" s="37"/>
      <c r="P566" s="37">
        <v>0</v>
      </c>
      <c r="Q566" s="37"/>
      <c r="R566" s="37">
        <v>0</v>
      </c>
      <c r="S566" s="37"/>
      <c r="T566" s="37">
        <v>0</v>
      </c>
      <c r="U566" s="37"/>
      <c r="V566" s="37">
        <v>0</v>
      </c>
      <c r="W566" s="37"/>
      <c r="X566" s="37">
        <v>0</v>
      </c>
      <c r="Y566" s="37"/>
      <c r="Z566" s="37">
        <v>0</v>
      </c>
      <c r="AA566" s="37"/>
      <c r="AB566" s="25">
        <v>0</v>
      </c>
      <c r="AC566" s="8"/>
      <c r="AE566" s="9">
        <v>3030611</v>
      </c>
      <c r="AG566" s="9">
        <v>0</v>
      </c>
      <c r="AI566" s="9">
        <v>0</v>
      </c>
      <c r="AK566" s="9">
        <v>0</v>
      </c>
      <c r="AM566" s="9">
        <v>0</v>
      </c>
      <c r="AO566" s="9">
        <v>0</v>
      </c>
      <c r="AQ566" s="9">
        <v>0</v>
      </c>
      <c r="AT566" s="38">
        <v>5.0362</v>
      </c>
      <c r="BH566" s="2" t="str">
        <f t="shared" si="8"/>
        <v>No</v>
      </c>
    </row>
    <row r="567" spans="1:60">
      <c r="A567" s="14" t="s">
        <v>1120</v>
      </c>
      <c r="B567" s="14" t="s">
        <v>662</v>
      </c>
      <c r="C567" s="19" t="s">
        <v>38</v>
      </c>
      <c r="D567" s="232">
        <v>4046</v>
      </c>
      <c r="E567" s="233">
        <v>40046</v>
      </c>
      <c r="F567" s="19" t="s">
        <v>147</v>
      </c>
      <c r="G567" s="160" t="s">
        <v>144</v>
      </c>
      <c r="H567" s="36">
        <v>643260</v>
      </c>
      <c r="I567" s="25">
        <v>88</v>
      </c>
      <c r="J567" s="19" t="s">
        <v>15</v>
      </c>
      <c r="K567" s="15" t="s">
        <v>16</v>
      </c>
      <c r="L567" s="15">
        <v>36</v>
      </c>
      <c r="M567" s="16"/>
      <c r="N567" s="37">
        <v>58981</v>
      </c>
      <c r="O567" s="37"/>
      <c r="P567" s="37">
        <v>147193</v>
      </c>
      <c r="Q567" s="37"/>
      <c r="R567" s="37">
        <v>0</v>
      </c>
      <c r="S567" s="37"/>
      <c r="T567" s="37">
        <v>0</v>
      </c>
      <c r="U567" s="37"/>
      <c r="V567" s="37">
        <v>0</v>
      </c>
      <c r="W567" s="37"/>
      <c r="X567" s="37">
        <v>0</v>
      </c>
      <c r="Y567" s="37"/>
      <c r="Z567" s="37">
        <v>0</v>
      </c>
      <c r="AA567" s="37"/>
      <c r="AB567" s="25">
        <v>0</v>
      </c>
      <c r="AC567" s="8"/>
      <c r="AE567" s="9">
        <v>376211</v>
      </c>
      <c r="AG567" s="9">
        <v>1401429</v>
      </c>
      <c r="AI567" s="9">
        <v>0</v>
      </c>
      <c r="AK567" s="9">
        <v>0</v>
      </c>
      <c r="AM567" s="9">
        <v>0</v>
      </c>
      <c r="AO567" s="9">
        <v>0</v>
      </c>
      <c r="AQ567" s="9">
        <v>0</v>
      </c>
      <c r="AT567" s="38">
        <v>6.3784999999999998</v>
      </c>
      <c r="AV567" s="38">
        <v>9.5210000000000008</v>
      </c>
      <c r="BH567" s="2" t="str">
        <f t="shared" si="8"/>
        <v>No</v>
      </c>
    </row>
    <row r="568" spans="1:60">
      <c r="A568" s="14" t="s">
        <v>1120</v>
      </c>
      <c r="B568" s="14" t="s">
        <v>662</v>
      </c>
      <c r="C568" s="19" t="s">
        <v>38</v>
      </c>
      <c r="D568" s="232">
        <v>4046</v>
      </c>
      <c r="E568" s="233">
        <v>40046</v>
      </c>
      <c r="F568" s="19" t="s">
        <v>147</v>
      </c>
      <c r="G568" s="160" t="s">
        <v>144</v>
      </c>
      <c r="H568" s="36">
        <v>643260</v>
      </c>
      <c r="I568" s="25">
        <v>88</v>
      </c>
      <c r="J568" s="19" t="s">
        <v>25</v>
      </c>
      <c r="K568" s="15" t="s">
        <v>14</v>
      </c>
      <c r="L568" s="15">
        <v>3</v>
      </c>
      <c r="M568" s="16"/>
      <c r="N568" s="37">
        <v>29858</v>
      </c>
      <c r="O568" s="37"/>
      <c r="P568" s="37">
        <v>0</v>
      </c>
      <c r="Q568" s="37"/>
      <c r="R568" s="37">
        <v>0</v>
      </c>
      <c r="S568" s="37"/>
      <c r="T568" s="37">
        <v>0</v>
      </c>
      <c r="U568" s="37"/>
      <c r="V568" s="37">
        <v>0</v>
      </c>
      <c r="W568" s="37"/>
      <c r="X568" s="37">
        <v>0</v>
      </c>
      <c r="Y568" s="37"/>
      <c r="Z568" s="37">
        <v>0</v>
      </c>
      <c r="AA568" s="37"/>
      <c r="AB568" s="25">
        <v>0</v>
      </c>
      <c r="AC568" s="8"/>
      <c r="AE568" s="9">
        <v>148276</v>
      </c>
      <c r="AG568" s="9">
        <v>0</v>
      </c>
      <c r="AI568" s="9">
        <v>0</v>
      </c>
      <c r="AK568" s="9">
        <v>0</v>
      </c>
      <c r="AM568" s="9">
        <v>0</v>
      </c>
      <c r="AO568" s="9">
        <v>0</v>
      </c>
      <c r="AQ568" s="9">
        <v>0</v>
      </c>
      <c r="AT568" s="38">
        <v>4.9660000000000002</v>
      </c>
      <c r="BH568" s="2" t="str">
        <f t="shared" si="8"/>
        <v>No</v>
      </c>
    </row>
    <row r="569" spans="1:60">
      <c r="A569" s="14" t="s">
        <v>1120</v>
      </c>
      <c r="B569" s="14" t="s">
        <v>662</v>
      </c>
      <c r="C569" s="19" t="s">
        <v>38</v>
      </c>
      <c r="D569" s="232">
        <v>4046</v>
      </c>
      <c r="E569" s="233">
        <v>40046</v>
      </c>
      <c r="F569" s="19" t="s">
        <v>147</v>
      </c>
      <c r="G569" s="160" t="s">
        <v>144</v>
      </c>
      <c r="H569" s="36">
        <v>643260</v>
      </c>
      <c r="I569" s="25">
        <v>88</v>
      </c>
      <c r="J569" s="19" t="s">
        <v>17</v>
      </c>
      <c r="K569" s="15" t="s">
        <v>16</v>
      </c>
      <c r="L569" s="15">
        <v>3</v>
      </c>
      <c r="M569" s="16"/>
      <c r="N569" s="37">
        <v>18655</v>
      </c>
      <c r="O569" s="37"/>
      <c r="P569" s="37">
        <v>0</v>
      </c>
      <c r="Q569" s="37"/>
      <c r="R569" s="37">
        <v>0</v>
      </c>
      <c r="S569" s="37"/>
      <c r="T569" s="37">
        <v>0</v>
      </c>
      <c r="U569" s="37"/>
      <c r="V569" s="37">
        <v>0</v>
      </c>
      <c r="W569" s="37"/>
      <c r="X569" s="37">
        <v>0</v>
      </c>
      <c r="Y569" s="37"/>
      <c r="Z569" s="37">
        <v>0</v>
      </c>
      <c r="AA569" s="37"/>
      <c r="AB569" s="25">
        <v>0</v>
      </c>
      <c r="AC569" s="8"/>
      <c r="AE569" s="9">
        <v>154874</v>
      </c>
      <c r="AG569" s="9">
        <v>0</v>
      </c>
      <c r="AI569" s="9">
        <v>0</v>
      </c>
      <c r="AK569" s="9">
        <v>0</v>
      </c>
      <c r="AM569" s="9">
        <v>0</v>
      </c>
      <c r="AO569" s="9">
        <v>0</v>
      </c>
      <c r="AQ569" s="9">
        <v>0</v>
      </c>
      <c r="AT569" s="38">
        <v>8.3019999999999996</v>
      </c>
      <c r="BH569" s="2" t="str">
        <f t="shared" si="8"/>
        <v>No</v>
      </c>
    </row>
    <row r="570" spans="1:60">
      <c r="A570" s="14" t="s">
        <v>89</v>
      </c>
      <c r="B570" s="14" t="s">
        <v>351</v>
      </c>
      <c r="C570" s="19" t="s">
        <v>86</v>
      </c>
      <c r="D570" s="232">
        <v>44</v>
      </c>
      <c r="E570" s="233">
        <v>44</v>
      </c>
      <c r="F570" s="19" t="s">
        <v>153</v>
      </c>
      <c r="G570" s="160" t="s">
        <v>144</v>
      </c>
      <c r="H570" s="36">
        <v>62966</v>
      </c>
      <c r="I570" s="25">
        <v>88</v>
      </c>
      <c r="J570" s="19" t="s">
        <v>15</v>
      </c>
      <c r="K570" s="15" t="s">
        <v>14</v>
      </c>
      <c r="L570" s="15">
        <v>19</v>
      </c>
      <c r="M570" s="16"/>
      <c r="N570" s="37">
        <v>23264</v>
      </c>
      <c r="O570" s="37"/>
      <c r="P570" s="37">
        <v>0</v>
      </c>
      <c r="Q570" s="37"/>
      <c r="R570" s="37">
        <v>39756</v>
      </c>
      <c r="S570" s="37"/>
      <c r="T570" s="37">
        <v>0</v>
      </c>
      <c r="U570" s="37"/>
      <c r="V570" s="37">
        <v>0</v>
      </c>
      <c r="W570" s="37"/>
      <c r="X570" s="37">
        <v>0</v>
      </c>
      <c r="Y570" s="37"/>
      <c r="Z570" s="37">
        <v>0</v>
      </c>
      <c r="AA570" s="37"/>
      <c r="AB570" s="25">
        <v>0</v>
      </c>
      <c r="AC570" s="8"/>
      <c r="AE570" s="9">
        <v>218122</v>
      </c>
      <c r="AG570" s="9">
        <v>0</v>
      </c>
      <c r="AI570" s="9">
        <v>193212</v>
      </c>
      <c r="AK570" s="9">
        <v>0</v>
      </c>
      <c r="AM570" s="9">
        <v>0</v>
      </c>
      <c r="AO570" s="9">
        <v>0</v>
      </c>
      <c r="AQ570" s="9">
        <v>0</v>
      </c>
      <c r="AT570" s="38">
        <v>9.3758999999999997</v>
      </c>
      <c r="AX570" s="38">
        <v>4.8598999999999997</v>
      </c>
      <c r="BH570" s="2" t="str">
        <f t="shared" si="8"/>
        <v>No</v>
      </c>
    </row>
    <row r="571" spans="1:60">
      <c r="A571" s="14" t="s">
        <v>89</v>
      </c>
      <c r="B571" s="14" t="s">
        <v>351</v>
      </c>
      <c r="C571" s="19" t="s">
        <v>86</v>
      </c>
      <c r="D571" s="232">
        <v>44</v>
      </c>
      <c r="E571" s="233">
        <v>44</v>
      </c>
      <c r="F571" s="19" t="s">
        <v>153</v>
      </c>
      <c r="G571" s="160" t="s">
        <v>144</v>
      </c>
      <c r="H571" s="36">
        <v>62966</v>
      </c>
      <c r="I571" s="25">
        <v>88</v>
      </c>
      <c r="J571" s="19" t="s">
        <v>17</v>
      </c>
      <c r="K571" s="15" t="s">
        <v>14</v>
      </c>
      <c r="L571" s="15">
        <v>16</v>
      </c>
      <c r="M571" s="16"/>
      <c r="N571" s="37">
        <v>165770</v>
      </c>
      <c r="O571" s="37"/>
      <c r="P571" s="37">
        <v>0</v>
      </c>
      <c r="Q571" s="37"/>
      <c r="R571" s="37">
        <v>0</v>
      </c>
      <c r="S571" s="37"/>
      <c r="T571" s="37">
        <v>0</v>
      </c>
      <c r="U571" s="37"/>
      <c r="V571" s="37">
        <v>0</v>
      </c>
      <c r="W571" s="37"/>
      <c r="X571" s="37">
        <v>0</v>
      </c>
      <c r="Y571" s="37"/>
      <c r="Z571" s="37">
        <v>0</v>
      </c>
      <c r="AA571" s="37"/>
      <c r="AB571" s="25">
        <v>0</v>
      </c>
      <c r="AC571" s="8"/>
      <c r="AE571" s="9">
        <v>1077222</v>
      </c>
      <c r="AG571" s="9">
        <v>0</v>
      </c>
      <c r="AI571" s="9">
        <v>0</v>
      </c>
      <c r="AK571" s="9">
        <v>0</v>
      </c>
      <c r="AM571" s="9">
        <v>0</v>
      </c>
      <c r="AO571" s="9">
        <v>0</v>
      </c>
      <c r="AQ571" s="9">
        <v>0</v>
      </c>
      <c r="AT571" s="38">
        <v>6.4983000000000004</v>
      </c>
      <c r="BH571" s="2" t="str">
        <f t="shared" si="8"/>
        <v>No</v>
      </c>
    </row>
    <row r="572" spans="1:60">
      <c r="A572" s="14" t="s">
        <v>1028</v>
      </c>
      <c r="B572" s="14" t="s">
        <v>1029</v>
      </c>
      <c r="C572" s="19" t="s">
        <v>47</v>
      </c>
      <c r="D572" s="232" t="s">
        <v>1030</v>
      </c>
      <c r="E572" s="233">
        <v>41105</v>
      </c>
      <c r="F572" s="19" t="s">
        <v>165</v>
      </c>
      <c r="G572" s="160" t="s">
        <v>144</v>
      </c>
      <c r="H572" s="36">
        <v>70543</v>
      </c>
      <c r="I572" s="25">
        <v>87</v>
      </c>
      <c r="J572" s="19" t="s">
        <v>15</v>
      </c>
      <c r="K572" s="15" t="s">
        <v>14</v>
      </c>
      <c r="L572" s="15">
        <v>87</v>
      </c>
      <c r="M572" s="16"/>
      <c r="N572" s="37">
        <v>138</v>
      </c>
      <c r="O572" s="37"/>
      <c r="P572" s="37">
        <v>219497</v>
      </c>
      <c r="Q572" s="37"/>
      <c r="R572" s="37">
        <v>0</v>
      </c>
      <c r="S572" s="37"/>
      <c r="T572" s="37">
        <v>0</v>
      </c>
      <c r="U572" s="37"/>
      <c r="V572" s="37">
        <v>0</v>
      </c>
      <c r="W572" s="37"/>
      <c r="X572" s="37">
        <v>0</v>
      </c>
      <c r="Y572" s="37"/>
      <c r="Z572" s="37">
        <v>0</v>
      </c>
      <c r="AA572" s="37"/>
      <c r="AB572" s="25">
        <v>0</v>
      </c>
      <c r="AC572" s="8"/>
      <c r="AE572" s="9">
        <v>1281</v>
      </c>
      <c r="AG572" s="9">
        <v>1802040</v>
      </c>
      <c r="AI572" s="9">
        <v>0</v>
      </c>
      <c r="AK572" s="9">
        <v>0</v>
      </c>
      <c r="AM572" s="9">
        <v>0</v>
      </c>
      <c r="AO572" s="9">
        <v>0</v>
      </c>
      <c r="AQ572" s="9">
        <v>0</v>
      </c>
      <c r="AT572" s="38">
        <v>9.2826000000000004</v>
      </c>
      <c r="AV572" s="38">
        <v>8.2098999999999993</v>
      </c>
      <c r="BH572" s="2" t="str">
        <f t="shared" si="8"/>
        <v>No</v>
      </c>
    </row>
    <row r="573" spans="1:60">
      <c r="A573" s="14" t="s">
        <v>459</v>
      </c>
      <c r="B573" s="14" t="s">
        <v>460</v>
      </c>
      <c r="C573" s="19" t="s">
        <v>23</v>
      </c>
      <c r="D573" s="232">
        <v>9004</v>
      </c>
      <c r="E573" s="233">
        <v>90004</v>
      </c>
      <c r="F573" s="19" t="s">
        <v>153</v>
      </c>
      <c r="G573" s="160" t="s">
        <v>144</v>
      </c>
      <c r="H573" s="36">
        <v>523994</v>
      </c>
      <c r="I573" s="25">
        <v>87</v>
      </c>
      <c r="J573" s="19" t="s">
        <v>17</v>
      </c>
      <c r="K573" s="15" t="s">
        <v>14</v>
      </c>
      <c r="L573" s="15">
        <v>69</v>
      </c>
      <c r="M573" s="16"/>
      <c r="N573" s="37">
        <v>0</v>
      </c>
      <c r="O573" s="37"/>
      <c r="P573" s="37">
        <v>0</v>
      </c>
      <c r="Q573" s="37"/>
      <c r="R573" s="37">
        <v>0</v>
      </c>
      <c r="S573" s="37"/>
      <c r="T573" s="37">
        <v>1780168</v>
      </c>
      <c r="U573" s="37"/>
      <c r="V573" s="37">
        <v>0</v>
      </c>
      <c r="W573" s="37"/>
      <c r="X573" s="37">
        <v>0</v>
      </c>
      <c r="Y573" s="37"/>
      <c r="Z573" s="37">
        <v>0</v>
      </c>
      <c r="AA573" s="37"/>
      <c r="AB573" s="25">
        <v>0</v>
      </c>
      <c r="AC573" s="8"/>
      <c r="AE573" s="9">
        <v>0</v>
      </c>
      <c r="AG573" s="9">
        <v>0</v>
      </c>
      <c r="AI573" s="9">
        <v>0</v>
      </c>
      <c r="AK573" s="9">
        <v>4228435</v>
      </c>
      <c r="AM573" s="9">
        <v>0</v>
      </c>
      <c r="AO573" s="9">
        <v>0</v>
      </c>
      <c r="AQ573" s="9">
        <v>0</v>
      </c>
      <c r="BH573" s="2" t="str">
        <f t="shared" si="8"/>
        <v>No</v>
      </c>
    </row>
    <row r="574" spans="1:60">
      <c r="A574" s="14" t="s">
        <v>1121</v>
      </c>
      <c r="B574" s="14" t="s">
        <v>484</v>
      </c>
      <c r="C574" s="19" t="s">
        <v>83</v>
      </c>
      <c r="D574" s="232">
        <v>3080</v>
      </c>
      <c r="E574" s="233">
        <v>30080</v>
      </c>
      <c r="F574" s="19" t="s">
        <v>147</v>
      </c>
      <c r="G574" s="160" t="s">
        <v>144</v>
      </c>
      <c r="H574" s="36">
        <v>4586770</v>
      </c>
      <c r="I574" s="25">
        <v>87</v>
      </c>
      <c r="J574" s="19" t="s">
        <v>17</v>
      </c>
      <c r="K574" s="15" t="s">
        <v>16</v>
      </c>
      <c r="L574" s="15">
        <v>48</v>
      </c>
      <c r="M574" s="16"/>
      <c r="N574" s="37">
        <v>0</v>
      </c>
      <c r="O574" s="37"/>
      <c r="P574" s="37">
        <v>0</v>
      </c>
      <c r="Q574" s="37"/>
      <c r="R574" s="37">
        <v>0</v>
      </c>
      <c r="S574" s="37"/>
      <c r="T574" s="37">
        <v>654070</v>
      </c>
      <c r="U574" s="37"/>
      <c r="V574" s="37">
        <v>0</v>
      </c>
      <c r="W574" s="37"/>
      <c r="X574" s="37">
        <v>0</v>
      </c>
      <c r="Y574" s="37"/>
      <c r="Z574" s="37">
        <v>0</v>
      </c>
      <c r="AA574" s="37"/>
      <c r="AB574" s="25">
        <v>0</v>
      </c>
      <c r="AC574" s="8"/>
      <c r="AE574" s="9">
        <v>0</v>
      </c>
      <c r="AG574" s="9">
        <v>0</v>
      </c>
      <c r="AI574" s="9">
        <v>0</v>
      </c>
      <c r="AK574" s="9">
        <v>2074960</v>
      </c>
      <c r="AM574" s="9">
        <v>0</v>
      </c>
      <c r="AO574" s="9">
        <v>0</v>
      </c>
      <c r="AQ574" s="9">
        <v>0</v>
      </c>
      <c r="BH574" s="2" t="str">
        <f t="shared" si="8"/>
        <v>No</v>
      </c>
    </row>
    <row r="575" spans="1:60">
      <c r="A575" s="14" t="s">
        <v>459</v>
      </c>
      <c r="B575" s="14" t="s">
        <v>460</v>
      </c>
      <c r="C575" s="19" t="s">
        <v>23</v>
      </c>
      <c r="D575" s="232">
        <v>9004</v>
      </c>
      <c r="E575" s="233">
        <v>90004</v>
      </c>
      <c r="F575" s="19" t="s">
        <v>153</v>
      </c>
      <c r="G575" s="160" t="s">
        <v>144</v>
      </c>
      <c r="H575" s="36">
        <v>523994</v>
      </c>
      <c r="I575" s="25">
        <v>87</v>
      </c>
      <c r="J575" s="19" t="s">
        <v>15</v>
      </c>
      <c r="K575" s="15" t="s">
        <v>14</v>
      </c>
      <c r="L575" s="15">
        <v>18</v>
      </c>
      <c r="M575" s="16"/>
      <c r="N575" s="37">
        <v>0</v>
      </c>
      <c r="O575" s="37"/>
      <c r="P575" s="37">
        <v>0</v>
      </c>
      <c r="Q575" s="37"/>
      <c r="R575" s="37">
        <v>0</v>
      </c>
      <c r="S575" s="37"/>
      <c r="T575" s="37">
        <v>118777</v>
      </c>
      <c r="U575" s="37"/>
      <c r="V575" s="37">
        <v>0</v>
      </c>
      <c r="W575" s="37"/>
      <c r="X575" s="37">
        <v>0</v>
      </c>
      <c r="Y575" s="37"/>
      <c r="Z575" s="37">
        <v>0</v>
      </c>
      <c r="AA575" s="37"/>
      <c r="AB575" s="25">
        <v>0</v>
      </c>
      <c r="AC575" s="8"/>
      <c r="AE575" s="9">
        <v>0</v>
      </c>
      <c r="AG575" s="9">
        <v>0</v>
      </c>
      <c r="AI575" s="9">
        <v>0</v>
      </c>
      <c r="AK575" s="9">
        <v>520316</v>
      </c>
      <c r="AM575" s="9">
        <v>0</v>
      </c>
      <c r="AO575" s="9">
        <v>0</v>
      </c>
      <c r="AQ575" s="9">
        <v>0</v>
      </c>
      <c r="BH575" s="2" t="str">
        <f t="shared" si="8"/>
        <v>No</v>
      </c>
    </row>
    <row r="576" spans="1:60">
      <c r="A576" s="14" t="s">
        <v>1121</v>
      </c>
      <c r="B576" s="14" t="s">
        <v>484</v>
      </c>
      <c r="C576" s="19" t="s">
        <v>83</v>
      </c>
      <c r="D576" s="232">
        <v>3080</v>
      </c>
      <c r="E576" s="233">
        <v>30080</v>
      </c>
      <c r="F576" s="19" t="s">
        <v>147</v>
      </c>
      <c r="G576" s="160" t="s">
        <v>144</v>
      </c>
      <c r="H576" s="36">
        <v>4586770</v>
      </c>
      <c r="I576" s="25">
        <v>87</v>
      </c>
      <c r="J576" s="19" t="s">
        <v>15</v>
      </c>
      <c r="K576" s="15" t="s">
        <v>16</v>
      </c>
      <c r="L576" s="15">
        <v>14</v>
      </c>
      <c r="M576" s="16"/>
      <c r="N576" s="37">
        <v>0</v>
      </c>
      <c r="O576" s="37"/>
      <c r="P576" s="37">
        <v>31649</v>
      </c>
      <c r="Q576" s="37"/>
      <c r="R576" s="37">
        <v>0</v>
      </c>
      <c r="S576" s="37"/>
      <c r="T576" s="37">
        <v>0</v>
      </c>
      <c r="U576" s="37"/>
      <c r="V576" s="37">
        <v>0</v>
      </c>
      <c r="W576" s="37"/>
      <c r="X576" s="37">
        <v>0</v>
      </c>
      <c r="Y576" s="37"/>
      <c r="Z576" s="37">
        <v>0</v>
      </c>
      <c r="AA576" s="37"/>
      <c r="AB576" s="25">
        <v>0</v>
      </c>
      <c r="AC576" s="8"/>
      <c r="AE576" s="9">
        <v>0</v>
      </c>
      <c r="AG576" s="9">
        <v>454812</v>
      </c>
      <c r="AI576" s="9">
        <v>0</v>
      </c>
      <c r="AK576" s="9">
        <v>0</v>
      </c>
      <c r="AM576" s="9">
        <v>0</v>
      </c>
      <c r="AO576" s="9">
        <v>0</v>
      </c>
      <c r="AQ576" s="9">
        <v>0</v>
      </c>
      <c r="AV576" s="38">
        <v>14.3705</v>
      </c>
      <c r="BH576" s="2" t="str">
        <f t="shared" si="8"/>
        <v>No</v>
      </c>
    </row>
    <row r="577" spans="1:60">
      <c r="A577" s="14" t="s">
        <v>1122</v>
      </c>
      <c r="B577" s="14" t="s">
        <v>218</v>
      </c>
      <c r="C577" s="19" t="s">
        <v>59</v>
      </c>
      <c r="D577" s="232">
        <v>4093</v>
      </c>
      <c r="E577" s="233">
        <v>40093</v>
      </c>
      <c r="F577" s="19" t="s">
        <v>147</v>
      </c>
      <c r="G577" s="160" t="s">
        <v>144</v>
      </c>
      <c r="H577" s="36">
        <v>311810</v>
      </c>
      <c r="I577" s="25">
        <v>86</v>
      </c>
      <c r="J577" s="19" t="s">
        <v>15</v>
      </c>
      <c r="K577" s="15" t="s">
        <v>16</v>
      </c>
      <c r="L577" s="15">
        <v>45</v>
      </c>
      <c r="M577" s="16"/>
      <c r="N577" s="37">
        <v>113879</v>
      </c>
      <c r="O577" s="37"/>
      <c r="P577" s="37">
        <v>205123</v>
      </c>
      <c r="Q577" s="37"/>
      <c r="R577" s="37">
        <v>0</v>
      </c>
      <c r="S577" s="37"/>
      <c r="T577" s="37">
        <v>0</v>
      </c>
      <c r="U577" s="37"/>
      <c r="V577" s="37">
        <v>0</v>
      </c>
      <c r="W577" s="37"/>
      <c r="X577" s="37">
        <v>0</v>
      </c>
      <c r="Y577" s="37"/>
      <c r="Z577" s="37">
        <v>0</v>
      </c>
      <c r="AA577" s="37"/>
      <c r="AB577" s="25">
        <v>0</v>
      </c>
      <c r="AC577" s="8"/>
      <c r="AE577" s="9">
        <v>950836</v>
      </c>
      <c r="AG577" s="9">
        <v>1043961</v>
      </c>
      <c r="AI577" s="9">
        <v>0</v>
      </c>
      <c r="AK577" s="9">
        <v>0</v>
      </c>
      <c r="AM577" s="9">
        <v>0</v>
      </c>
      <c r="AO577" s="9">
        <v>0</v>
      </c>
      <c r="AQ577" s="9">
        <v>0</v>
      </c>
      <c r="AT577" s="38">
        <v>8.3495000000000008</v>
      </c>
      <c r="AV577" s="38">
        <v>5.0894000000000004</v>
      </c>
      <c r="BH577" s="2" t="str">
        <f t="shared" si="8"/>
        <v>No</v>
      </c>
    </row>
    <row r="578" spans="1:60">
      <c r="A578" s="14" t="s">
        <v>36</v>
      </c>
      <c r="B578" s="14" t="s">
        <v>591</v>
      </c>
      <c r="C578" s="19" t="s">
        <v>34</v>
      </c>
      <c r="D578" s="232">
        <v>1057</v>
      </c>
      <c r="E578" s="233">
        <v>10057</v>
      </c>
      <c r="F578" s="19" t="s">
        <v>153</v>
      </c>
      <c r="G578" s="160" t="s">
        <v>144</v>
      </c>
      <c r="H578" s="36">
        <v>923311</v>
      </c>
      <c r="I578" s="25">
        <v>86</v>
      </c>
      <c r="J578" s="19" t="s">
        <v>17</v>
      </c>
      <c r="K578" s="15" t="s">
        <v>14</v>
      </c>
      <c r="L578" s="15">
        <v>42</v>
      </c>
      <c r="M578" s="16"/>
      <c r="N578" s="37">
        <v>253601</v>
      </c>
      <c r="O578" s="37"/>
      <c r="P578" s="37">
        <v>135</v>
      </c>
      <c r="Q578" s="37"/>
      <c r="R578" s="37">
        <v>0</v>
      </c>
      <c r="S578" s="37"/>
      <c r="T578" s="37">
        <v>0</v>
      </c>
      <c r="U578" s="37"/>
      <c r="V578" s="37">
        <v>0</v>
      </c>
      <c r="W578" s="37"/>
      <c r="X578" s="37">
        <v>0</v>
      </c>
      <c r="Y578" s="37"/>
      <c r="Z578" s="37">
        <v>0</v>
      </c>
      <c r="AA578" s="37"/>
      <c r="AB578" s="25">
        <v>0</v>
      </c>
      <c r="AC578" s="8"/>
      <c r="AE578" s="9">
        <v>852308</v>
      </c>
      <c r="AG578" s="9">
        <v>0</v>
      </c>
      <c r="AI578" s="9">
        <v>0</v>
      </c>
      <c r="AK578" s="9">
        <v>0</v>
      </c>
      <c r="AM578" s="9">
        <v>0</v>
      </c>
      <c r="AO578" s="9">
        <v>0</v>
      </c>
      <c r="AQ578" s="9">
        <v>0</v>
      </c>
      <c r="AT578" s="38">
        <v>3.3607999999999998</v>
      </c>
      <c r="AV578" s="38">
        <v>0</v>
      </c>
      <c r="BH578" s="2" t="str">
        <f t="shared" ref="BH578:BH641" si="9">IF(BG578&amp;BE578&amp;BC578&amp;BA578&amp;AY578&amp;AW578&amp;AU578&amp;AR578&amp;AP578&amp;AN578&amp;AL578&amp;AJ578&amp;AH578&amp;AF578&amp;AC578&amp;AA578&amp;Y578&amp;W578&amp;U578&amp;S578&amp;Q578&amp;O578&lt;&gt;"","Yes","No")</f>
        <v>No</v>
      </c>
    </row>
    <row r="579" spans="1:60">
      <c r="A579" s="14" t="s">
        <v>1122</v>
      </c>
      <c r="B579" s="14" t="s">
        <v>218</v>
      </c>
      <c r="C579" s="19" t="s">
        <v>59</v>
      </c>
      <c r="D579" s="232">
        <v>4093</v>
      </c>
      <c r="E579" s="233">
        <v>40093</v>
      </c>
      <c r="F579" s="19" t="s">
        <v>147</v>
      </c>
      <c r="G579" s="160" t="s">
        <v>144</v>
      </c>
      <c r="H579" s="36">
        <v>311810</v>
      </c>
      <c r="I579" s="25">
        <v>86</v>
      </c>
      <c r="J579" s="19" t="s">
        <v>17</v>
      </c>
      <c r="K579" s="15" t="s">
        <v>16</v>
      </c>
      <c r="L579" s="15">
        <v>41</v>
      </c>
      <c r="M579" s="16"/>
      <c r="N579" s="37">
        <v>532162</v>
      </c>
      <c r="O579" s="37"/>
      <c r="P579" s="37">
        <v>0</v>
      </c>
      <c r="Q579" s="37"/>
      <c r="R579" s="37">
        <v>0</v>
      </c>
      <c r="S579" s="37"/>
      <c r="T579" s="37">
        <v>0</v>
      </c>
      <c r="U579" s="37"/>
      <c r="V579" s="37">
        <v>0</v>
      </c>
      <c r="W579" s="37"/>
      <c r="X579" s="37">
        <v>0</v>
      </c>
      <c r="Y579" s="37"/>
      <c r="Z579" s="37">
        <v>0</v>
      </c>
      <c r="AA579" s="37"/>
      <c r="AB579" s="25">
        <v>0</v>
      </c>
      <c r="AC579" s="8"/>
      <c r="AE579" s="9">
        <v>2082896</v>
      </c>
      <c r="AG579" s="9">
        <v>0</v>
      </c>
      <c r="AI579" s="9">
        <v>0</v>
      </c>
      <c r="AK579" s="9">
        <v>0</v>
      </c>
      <c r="AM579" s="9">
        <v>0</v>
      </c>
      <c r="AO579" s="9">
        <v>0</v>
      </c>
      <c r="AQ579" s="9">
        <v>0</v>
      </c>
      <c r="AT579" s="38">
        <v>3.9140000000000001</v>
      </c>
      <c r="BH579" s="2" t="str">
        <f t="shared" si="9"/>
        <v>No</v>
      </c>
    </row>
    <row r="580" spans="1:60">
      <c r="A580" s="14" t="s">
        <v>36</v>
      </c>
      <c r="B580" s="14" t="s">
        <v>591</v>
      </c>
      <c r="C580" s="19" t="s">
        <v>34</v>
      </c>
      <c r="D580" s="232">
        <v>1057</v>
      </c>
      <c r="E580" s="233">
        <v>10057</v>
      </c>
      <c r="F580" s="19" t="s">
        <v>153</v>
      </c>
      <c r="G580" s="160" t="s">
        <v>144</v>
      </c>
      <c r="H580" s="36">
        <v>923311</v>
      </c>
      <c r="I580" s="25">
        <v>86</v>
      </c>
      <c r="J580" s="19" t="s">
        <v>15</v>
      </c>
      <c r="K580" s="15" t="s">
        <v>14</v>
      </c>
      <c r="L580" s="15">
        <v>25</v>
      </c>
      <c r="M580" s="16"/>
      <c r="N580" s="37">
        <v>54275</v>
      </c>
      <c r="O580" s="37"/>
      <c r="P580" s="37">
        <v>5755</v>
      </c>
      <c r="Q580" s="37"/>
      <c r="R580" s="37">
        <v>0</v>
      </c>
      <c r="S580" s="37"/>
      <c r="T580" s="37">
        <v>0</v>
      </c>
      <c r="U580" s="37"/>
      <c r="V580" s="37">
        <v>0</v>
      </c>
      <c r="W580" s="37"/>
      <c r="X580" s="37">
        <v>0</v>
      </c>
      <c r="Y580" s="37"/>
      <c r="Z580" s="37">
        <v>0</v>
      </c>
      <c r="AA580" s="37"/>
      <c r="AB580" s="25">
        <v>0</v>
      </c>
      <c r="AC580" s="8"/>
      <c r="AE580" s="9">
        <v>393845</v>
      </c>
      <c r="AG580" s="9">
        <v>47500</v>
      </c>
      <c r="AI580" s="9">
        <v>0</v>
      </c>
      <c r="AK580" s="9">
        <v>0</v>
      </c>
      <c r="AM580" s="9">
        <v>0</v>
      </c>
      <c r="AO580" s="9">
        <v>0</v>
      </c>
      <c r="AQ580" s="9">
        <v>0</v>
      </c>
      <c r="AT580" s="38">
        <v>7.2565</v>
      </c>
      <c r="AV580" s="38">
        <v>8.2537000000000003</v>
      </c>
      <c r="BH580" s="2" t="str">
        <f t="shared" si="9"/>
        <v>No</v>
      </c>
    </row>
    <row r="581" spans="1:60">
      <c r="A581" s="14" t="s">
        <v>36</v>
      </c>
      <c r="B581" s="14" t="s">
        <v>591</v>
      </c>
      <c r="C581" s="19" t="s">
        <v>34</v>
      </c>
      <c r="D581" s="232">
        <v>1057</v>
      </c>
      <c r="E581" s="233">
        <v>10057</v>
      </c>
      <c r="F581" s="19" t="s">
        <v>153</v>
      </c>
      <c r="G581" s="160" t="s">
        <v>144</v>
      </c>
      <c r="H581" s="36">
        <v>923311</v>
      </c>
      <c r="I581" s="25">
        <v>86</v>
      </c>
      <c r="J581" s="19" t="s">
        <v>17</v>
      </c>
      <c r="K581" s="15" t="s">
        <v>16</v>
      </c>
      <c r="L581" s="15">
        <v>2</v>
      </c>
      <c r="M581" s="16"/>
      <c r="N581" s="37">
        <v>4085</v>
      </c>
      <c r="O581" s="37"/>
      <c r="P581" s="37">
        <v>0</v>
      </c>
      <c r="Q581" s="37"/>
      <c r="R581" s="37">
        <v>0</v>
      </c>
      <c r="S581" s="37"/>
      <c r="T581" s="37">
        <v>0</v>
      </c>
      <c r="U581" s="37"/>
      <c r="V581" s="37">
        <v>0</v>
      </c>
      <c r="W581" s="37"/>
      <c r="X581" s="37">
        <v>0</v>
      </c>
      <c r="Y581" s="37"/>
      <c r="Z581" s="37">
        <v>0</v>
      </c>
      <c r="AA581" s="37"/>
      <c r="AB581" s="25">
        <v>0</v>
      </c>
      <c r="AC581" s="8"/>
      <c r="AE581" s="9">
        <v>13439</v>
      </c>
      <c r="AG581" s="9">
        <v>0</v>
      </c>
      <c r="AI581" s="9">
        <v>0</v>
      </c>
      <c r="AK581" s="9">
        <v>0</v>
      </c>
      <c r="AM581" s="9">
        <v>0</v>
      </c>
      <c r="AO581" s="9">
        <v>0</v>
      </c>
      <c r="AQ581" s="9">
        <v>0</v>
      </c>
      <c r="AT581" s="38">
        <v>3.2898000000000001</v>
      </c>
      <c r="BH581" s="2" t="str">
        <f t="shared" si="9"/>
        <v>No</v>
      </c>
    </row>
    <row r="582" spans="1:60">
      <c r="A582" s="14" t="s">
        <v>36</v>
      </c>
      <c r="B582" s="14" t="s">
        <v>591</v>
      </c>
      <c r="C582" s="19" t="s">
        <v>34</v>
      </c>
      <c r="D582" s="232">
        <v>1057</v>
      </c>
      <c r="E582" s="233">
        <v>10057</v>
      </c>
      <c r="F582" s="19" t="s">
        <v>153</v>
      </c>
      <c r="G582" s="160" t="s">
        <v>144</v>
      </c>
      <c r="H582" s="36">
        <v>923311</v>
      </c>
      <c r="I582" s="25">
        <v>86</v>
      </c>
      <c r="J582" s="19" t="s">
        <v>15</v>
      </c>
      <c r="K582" s="15" t="s">
        <v>16</v>
      </c>
      <c r="L582" s="15">
        <v>17</v>
      </c>
      <c r="M582" s="16"/>
      <c r="N582" s="37">
        <v>27904</v>
      </c>
      <c r="O582" s="37"/>
      <c r="P582" s="37">
        <v>13655</v>
      </c>
      <c r="Q582" s="37"/>
      <c r="R582" s="37">
        <v>0</v>
      </c>
      <c r="S582" s="37"/>
      <c r="T582" s="37">
        <v>0</v>
      </c>
      <c r="U582" s="37"/>
      <c r="V582" s="37">
        <v>0</v>
      </c>
      <c r="W582" s="37"/>
      <c r="X582" s="37">
        <v>0</v>
      </c>
      <c r="Y582" s="37"/>
      <c r="Z582" s="37">
        <v>0</v>
      </c>
      <c r="AA582" s="37"/>
      <c r="AB582" s="25">
        <v>0</v>
      </c>
      <c r="AC582" s="8"/>
      <c r="AE582" s="9">
        <v>0</v>
      </c>
      <c r="AG582" s="9">
        <v>336448</v>
      </c>
      <c r="AI582" s="9">
        <v>0</v>
      </c>
      <c r="AK582" s="9">
        <v>0</v>
      </c>
      <c r="AM582" s="9">
        <v>0</v>
      </c>
      <c r="AO582" s="9">
        <v>0</v>
      </c>
      <c r="AQ582" s="9">
        <v>0</v>
      </c>
      <c r="AT582" s="38">
        <v>0</v>
      </c>
      <c r="AV582" s="38">
        <v>24.639199999999999</v>
      </c>
      <c r="BH582" s="2" t="str">
        <f t="shared" si="9"/>
        <v>No</v>
      </c>
    </row>
    <row r="583" spans="1:60">
      <c r="A583" s="14" t="s">
        <v>131</v>
      </c>
      <c r="B583" s="14" t="s">
        <v>401</v>
      </c>
      <c r="C583" s="19" t="s">
        <v>68</v>
      </c>
      <c r="D583" s="232">
        <v>2217</v>
      </c>
      <c r="E583" s="233">
        <v>20217</v>
      </c>
      <c r="F583" s="19" t="s">
        <v>143</v>
      </c>
      <c r="G583" s="160" t="s">
        <v>144</v>
      </c>
      <c r="H583" s="36">
        <v>18351295</v>
      </c>
      <c r="I583" s="25">
        <v>85</v>
      </c>
      <c r="J583" s="19" t="s">
        <v>25</v>
      </c>
      <c r="K583" s="15" t="s">
        <v>14</v>
      </c>
      <c r="L583" s="15">
        <v>85</v>
      </c>
      <c r="M583" s="16"/>
      <c r="N583" s="37">
        <v>612616</v>
      </c>
      <c r="O583" s="37"/>
      <c r="P583" s="37">
        <v>0</v>
      </c>
      <c r="Q583" s="37"/>
      <c r="R583" s="37">
        <v>0</v>
      </c>
      <c r="S583" s="37"/>
      <c r="T583" s="37">
        <v>0</v>
      </c>
      <c r="U583" s="37"/>
      <c r="V583" s="37">
        <v>0</v>
      </c>
      <c r="W583" s="37"/>
      <c r="X583" s="37">
        <v>0</v>
      </c>
      <c r="Y583" s="37"/>
      <c r="Z583" s="37">
        <v>0</v>
      </c>
      <c r="AA583" s="37"/>
      <c r="AB583" s="25">
        <v>0</v>
      </c>
      <c r="AC583" s="8"/>
      <c r="AE583" s="9">
        <v>4116023</v>
      </c>
      <c r="AG583" s="9">
        <v>0</v>
      </c>
      <c r="AI583" s="9">
        <v>0</v>
      </c>
      <c r="AK583" s="9">
        <v>0</v>
      </c>
      <c r="AM583" s="9">
        <v>0</v>
      </c>
      <c r="AO583" s="9">
        <v>0</v>
      </c>
      <c r="AQ583" s="9">
        <v>0</v>
      </c>
      <c r="AT583" s="38">
        <v>6.7187999999999999</v>
      </c>
      <c r="BH583" s="2" t="str">
        <f t="shared" si="9"/>
        <v>No</v>
      </c>
    </row>
    <row r="584" spans="1:60">
      <c r="A584" s="14" t="s">
        <v>335</v>
      </c>
      <c r="B584" s="14" t="s">
        <v>1125</v>
      </c>
      <c r="C584" s="19" t="s">
        <v>78</v>
      </c>
      <c r="D584" s="232">
        <v>4110</v>
      </c>
      <c r="E584" s="233">
        <v>40110</v>
      </c>
      <c r="F584" s="19" t="s">
        <v>153</v>
      </c>
      <c r="G584" s="160" t="s">
        <v>144</v>
      </c>
      <c r="H584" s="36">
        <v>548404</v>
      </c>
      <c r="I584" s="25">
        <v>85</v>
      </c>
      <c r="J584" s="19" t="s">
        <v>25</v>
      </c>
      <c r="K584" s="15" t="s">
        <v>16</v>
      </c>
      <c r="L584" s="15">
        <v>8</v>
      </c>
      <c r="M584" s="16"/>
      <c r="N584" s="37">
        <v>51318</v>
      </c>
      <c r="O584" s="37"/>
      <c r="P584" s="37">
        <v>0</v>
      </c>
      <c r="Q584" s="37"/>
      <c r="R584" s="37">
        <v>0</v>
      </c>
      <c r="S584" s="37"/>
      <c r="T584" s="37">
        <v>0</v>
      </c>
      <c r="U584" s="37"/>
      <c r="V584" s="37">
        <v>0</v>
      </c>
      <c r="W584" s="37"/>
      <c r="X584" s="37">
        <v>0</v>
      </c>
      <c r="Y584" s="37"/>
      <c r="Z584" s="37">
        <v>0</v>
      </c>
      <c r="AA584" s="37"/>
      <c r="AB584" s="25">
        <v>0</v>
      </c>
      <c r="AC584" s="8"/>
      <c r="AE584" s="9">
        <v>181214</v>
      </c>
      <c r="AG584" s="9">
        <v>0</v>
      </c>
      <c r="AI584" s="9">
        <v>0</v>
      </c>
      <c r="AK584" s="9">
        <v>0</v>
      </c>
      <c r="AM584" s="9">
        <v>0</v>
      </c>
      <c r="AO584" s="9">
        <v>0</v>
      </c>
      <c r="AQ584" s="9">
        <v>0</v>
      </c>
      <c r="AT584" s="38">
        <v>3.5312000000000001</v>
      </c>
      <c r="BH584" s="2" t="str">
        <f t="shared" si="9"/>
        <v>No</v>
      </c>
    </row>
    <row r="585" spans="1:60">
      <c r="A585" s="14" t="s">
        <v>340</v>
      </c>
      <c r="B585" s="14" t="s">
        <v>341</v>
      </c>
      <c r="C585" s="19" t="s">
        <v>40</v>
      </c>
      <c r="D585" s="232">
        <v>4025</v>
      </c>
      <c r="E585" s="233">
        <v>40025</v>
      </c>
      <c r="F585" s="19" t="s">
        <v>153</v>
      </c>
      <c r="G585" s="160" t="s">
        <v>144</v>
      </c>
      <c r="H585" s="36">
        <v>260677</v>
      </c>
      <c r="I585" s="25">
        <v>85</v>
      </c>
      <c r="J585" s="19" t="s">
        <v>15</v>
      </c>
      <c r="K585" s="15" t="s">
        <v>16</v>
      </c>
      <c r="L585" s="15">
        <v>8</v>
      </c>
      <c r="M585" s="16"/>
      <c r="N585" s="37">
        <v>0</v>
      </c>
      <c r="O585" s="37"/>
      <c r="P585" s="37">
        <v>32138</v>
      </c>
      <c r="Q585" s="37"/>
      <c r="R585" s="37">
        <v>0</v>
      </c>
      <c r="S585" s="37"/>
      <c r="T585" s="37">
        <v>0</v>
      </c>
      <c r="U585" s="37"/>
      <c r="V585" s="37">
        <v>0</v>
      </c>
      <c r="W585" s="37"/>
      <c r="X585" s="37">
        <v>0</v>
      </c>
      <c r="Y585" s="37"/>
      <c r="Z585" s="37">
        <v>0</v>
      </c>
      <c r="AA585" s="37"/>
      <c r="AB585" s="25">
        <v>0</v>
      </c>
      <c r="AC585" s="8"/>
      <c r="AE585" s="9">
        <v>0</v>
      </c>
      <c r="AG585" s="9">
        <v>0</v>
      </c>
      <c r="AI585" s="9">
        <v>0</v>
      </c>
      <c r="AK585" s="9">
        <v>0</v>
      </c>
      <c r="AM585" s="9">
        <v>0</v>
      </c>
      <c r="AO585" s="9">
        <v>0</v>
      </c>
      <c r="AQ585" s="9">
        <v>0</v>
      </c>
      <c r="AV585" s="38">
        <v>0</v>
      </c>
      <c r="BH585" s="2" t="str">
        <f t="shared" si="9"/>
        <v>No</v>
      </c>
    </row>
    <row r="586" spans="1:60">
      <c r="A586" s="14" t="s">
        <v>1124</v>
      </c>
      <c r="B586" s="14" t="s">
        <v>775</v>
      </c>
      <c r="C586" s="19" t="s">
        <v>42</v>
      </c>
      <c r="D586" s="232">
        <v>7041</v>
      </c>
      <c r="E586" s="233">
        <v>70041</v>
      </c>
      <c r="F586" s="19" t="s">
        <v>147</v>
      </c>
      <c r="G586" s="160" t="s">
        <v>144</v>
      </c>
      <c r="H586" s="36">
        <v>60438</v>
      </c>
      <c r="I586" s="25">
        <v>85</v>
      </c>
      <c r="J586" s="19" t="s">
        <v>17</v>
      </c>
      <c r="K586" s="15" t="s">
        <v>14</v>
      </c>
      <c r="L586" s="15">
        <v>76</v>
      </c>
      <c r="M586" s="16"/>
      <c r="N586" s="37">
        <v>367240</v>
      </c>
      <c r="O586" s="37"/>
      <c r="P586" s="37">
        <v>20121</v>
      </c>
      <c r="Q586" s="37"/>
      <c r="R586" s="37">
        <v>0</v>
      </c>
      <c r="S586" s="37"/>
      <c r="T586" s="37">
        <v>0</v>
      </c>
      <c r="U586" s="37"/>
      <c r="V586" s="37">
        <v>15375</v>
      </c>
      <c r="W586" s="37"/>
      <c r="X586" s="37">
        <v>0</v>
      </c>
      <c r="Y586" s="37"/>
      <c r="Z586" s="37">
        <v>0</v>
      </c>
      <c r="AA586" s="37"/>
      <c r="AB586" s="25">
        <v>0</v>
      </c>
      <c r="AC586" s="8"/>
      <c r="AE586" s="9">
        <v>1506786</v>
      </c>
      <c r="AG586" s="9">
        <v>107118</v>
      </c>
      <c r="AI586" s="9">
        <v>0</v>
      </c>
      <c r="AK586" s="9">
        <v>0</v>
      </c>
      <c r="AM586" s="9">
        <v>0</v>
      </c>
      <c r="AO586" s="9">
        <v>0</v>
      </c>
      <c r="AQ586" s="9">
        <v>0</v>
      </c>
      <c r="AT586" s="38">
        <v>4.1029999999999998</v>
      </c>
      <c r="AV586" s="38">
        <v>5.3236999999999997</v>
      </c>
      <c r="BH586" s="2" t="str">
        <f t="shared" si="9"/>
        <v>No</v>
      </c>
    </row>
    <row r="587" spans="1:60">
      <c r="A587" s="14" t="s">
        <v>1124</v>
      </c>
      <c r="B587" s="14" t="s">
        <v>775</v>
      </c>
      <c r="C587" s="19" t="s">
        <v>42</v>
      </c>
      <c r="D587" s="232">
        <v>7041</v>
      </c>
      <c r="E587" s="233">
        <v>70041</v>
      </c>
      <c r="F587" s="19" t="s">
        <v>147</v>
      </c>
      <c r="G587" s="160" t="s">
        <v>144</v>
      </c>
      <c r="H587" s="36">
        <v>60438</v>
      </c>
      <c r="I587" s="25">
        <v>85</v>
      </c>
      <c r="J587" s="19" t="s">
        <v>17</v>
      </c>
      <c r="K587" s="15" t="s">
        <v>16</v>
      </c>
      <c r="L587" s="15">
        <v>6</v>
      </c>
      <c r="M587" s="16"/>
      <c r="N587" s="37">
        <v>6399</v>
      </c>
      <c r="O587" s="37"/>
      <c r="P587" s="37">
        <v>0</v>
      </c>
      <c r="Q587" s="37"/>
      <c r="R587" s="37">
        <v>0</v>
      </c>
      <c r="S587" s="37"/>
      <c r="T587" s="37">
        <v>0</v>
      </c>
      <c r="U587" s="37"/>
      <c r="V587" s="37">
        <v>0</v>
      </c>
      <c r="W587" s="37"/>
      <c r="X587" s="37">
        <v>0</v>
      </c>
      <c r="Y587" s="37"/>
      <c r="Z587" s="37">
        <v>0</v>
      </c>
      <c r="AA587" s="37"/>
      <c r="AB587" s="25">
        <v>0</v>
      </c>
      <c r="AC587" s="8"/>
      <c r="AE587" s="9">
        <v>0</v>
      </c>
      <c r="AG587" s="9">
        <v>0</v>
      </c>
      <c r="AI587" s="9">
        <v>0</v>
      </c>
      <c r="AK587" s="9">
        <v>0</v>
      </c>
      <c r="AM587" s="9">
        <v>0</v>
      </c>
      <c r="AO587" s="9">
        <v>0</v>
      </c>
      <c r="AQ587" s="9">
        <v>0</v>
      </c>
      <c r="AT587" s="38">
        <v>0</v>
      </c>
      <c r="BH587" s="2" t="str">
        <f t="shared" si="9"/>
        <v>No</v>
      </c>
    </row>
    <row r="588" spans="1:60">
      <c r="A588" s="14" t="s">
        <v>335</v>
      </c>
      <c r="B588" s="14" t="s">
        <v>1125</v>
      </c>
      <c r="C588" s="19" t="s">
        <v>78</v>
      </c>
      <c r="D588" s="232">
        <v>4110</v>
      </c>
      <c r="E588" s="233">
        <v>40110</v>
      </c>
      <c r="F588" s="19" t="s">
        <v>153</v>
      </c>
      <c r="G588" s="160" t="s">
        <v>144</v>
      </c>
      <c r="H588" s="36">
        <v>548404</v>
      </c>
      <c r="I588" s="25">
        <v>85</v>
      </c>
      <c r="J588" s="19" t="s">
        <v>17</v>
      </c>
      <c r="K588" s="15" t="s">
        <v>16</v>
      </c>
      <c r="L588" s="15">
        <v>57</v>
      </c>
      <c r="M588" s="16"/>
      <c r="N588" s="37">
        <v>493787</v>
      </c>
      <c r="O588" s="37"/>
      <c r="P588" s="37">
        <v>21170</v>
      </c>
      <c r="Q588" s="37"/>
      <c r="R588" s="37">
        <v>0</v>
      </c>
      <c r="S588" s="37"/>
      <c r="T588" s="37">
        <v>0</v>
      </c>
      <c r="U588" s="37"/>
      <c r="V588" s="37">
        <v>0</v>
      </c>
      <c r="W588" s="37"/>
      <c r="X588" s="37">
        <v>0</v>
      </c>
      <c r="Y588" s="37"/>
      <c r="Z588" s="37">
        <v>0</v>
      </c>
      <c r="AA588" s="37"/>
      <c r="AB588" s="25">
        <v>0</v>
      </c>
      <c r="AC588" s="8"/>
      <c r="AE588" s="9">
        <v>1626110</v>
      </c>
      <c r="AG588" s="9">
        <v>252600</v>
      </c>
      <c r="AI588" s="9">
        <v>0</v>
      </c>
      <c r="AK588" s="9">
        <v>0</v>
      </c>
      <c r="AM588" s="9">
        <v>0</v>
      </c>
      <c r="AO588" s="9">
        <v>0</v>
      </c>
      <c r="AQ588" s="9">
        <v>0</v>
      </c>
      <c r="AT588" s="38">
        <v>3.2930999999999999</v>
      </c>
      <c r="AV588" s="38">
        <v>11.932</v>
      </c>
      <c r="BH588" s="2" t="str">
        <f t="shared" si="9"/>
        <v>No</v>
      </c>
    </row>
    <row r="589" spans="1:60">
      <c r="A589" s="14" t="s">
        <v>123</v>
      </c>
      <c r="B589" s="14" t="s">
        <v>366</v>
      </c>
      <c r="C589" s="19" t="s">
        <v>23</v>
      </c>
      <c r="D589" s="232">
        <v>9234</v>
      </c>
      <c r="E589" s="233">
        <v>90234</v>
      </c>
      <c r="F589" s="19" t="s">
        <v>153</v>
      </c>
      <c r="G589" s="160" t="s">
        <v>144</v>
      </c>
      <c r="H589" s="36">
        <v>3281212</v>
      </c>
      <c r="I589" s="25">
        <v>85</v>
      </c>
      <c r="J589" s="19" t="s">
        <v>17</v>
      </c>
      <c r="K589" s="15" t="s">
        <v>16</v>
      </c>
      <c r="L589" s="15">
        <v>54</v>
      </c>
      <c r="M589" s="16"/>
      <c r="N589" s="37">
        <v>380991</v>
      </c>
      <c r="O589" s="37"/>
      <c r="P589" s="37">
        <v>142048</v>
      </c>
      <c r="Q589" s="37"/>
      <c r="R589" s="37">
        <v>0</v>
      </c>
      <c r="S589" s="37"/>
      <c r="T589" s="37">
        <v>0</v>
      </c>
      <c r="U589" s="37"/>
      <c r="V589" s="37">
        <v>0</v>
      </c>
      <c r="W589" s="37"/>
      <c r="X589" s="37">
        <v>0</v>
      </c>
      <c r="Y589" s="37"/>
      <c r="Z589" s="37">
        <v>0</v>
      </c>
      <c r="AA589" s="37"/>
      <c r="AB589" s="25">
        <v>0</v>
      </c>
      <c r="AC589" s="8"/>
      <c r="AE589" s="9">
        <v>1713698</v>
      </c>
      <c r="AG589" s="9">
        <v>925277</v>
      </c>
      <c r="AI589" s="9">
        <v>0</v>
      </c>
      <c r="AK589" s="9">
        <v>0</v>
      </c>
      <c r="AM589" s="9">
        <v>0</v>
      </c>
      <c r="AO589" s="9">
        <v>0</v>
      </c>
      <c r="AQ589" s="9">
        <v>0</v>
      </c>
      <c r="AT589" s="38">
        <v>4.4980000000000002</v>
      </c>
      <c r="AV589" s="38">
        <v>6.5137999999999998</v>
      </c>
      <c r="BH589" s="2" t="str">
        <f t="shared" si="9"/>
        <v>No</v>
      </c>
    </row>
    <row r="590" spans="1:60">
      <c r="A590" s="14" t="s">
        <v>340</v>
      </c>
      <c r="B590" s="14" t="s">
        <v>341</v>
      </c>
      <c r="C590" s="19" t="s">
        <v>40</v>
      </c>
      <c r="D590" s="232">
        <v>4025</v>
      </c>
      <c r="E590" s="233">
        <v>40025</v>
      </c>
      <c r="F590" s="19" t="s">
        <v>153</v>
      </c>
      <c r="G590" s="160" t="s">
        <v>144</v>
      </c>
      <c r="H590" s="36">
        <v>260677</v>
      </c>
      <c r="I590" s="25">
        <v>85</v>
      </c>
      <c r="J590" s="19" t="s">
        <v>17</v>
      </c>
      <c r="K590" s="15" t="s">
        <v>14</v>
      </c>
      <c r="L590" s="15">
        <v>49</v>
      </c>
      <c r="M590" s="16"/>
      <c r="N590" s="37">
        <v>0</v>
      </c>
      <c r="O590" s="37"/>
      <c r="P590" s="37">
        <v>0</v>
      </c>
      <c r="Q590" s="37"/>
      <c r="R590" s="37">
        <v>0</v>
      </c>
      <c r="S590" s="37"/>
      <c r="T590" s="37">
        <v>0</v>
      </c>
      <c r="U590" s="37"/>
      <c r="V590" s="37">
        <v>497915</v>
      </c>
      <c r="W590" s="37"/>
      <c r="X590" s="37">
        <v>0</v>
      </c>
      <c r="Y590" s="37"/>
      <c r="Z590" s="37">
        <v>0</v>
      </c>
      <c r="AA590" s="37"/>
      <c r="AB590" s="25">
        <v>0</v>
      </c>
      <c r="AC590" s="8"/>
      <c r="AE590" s="9">
        <v>2296290</v>
      </c>
      <c r="AG590" s="9">
        <v>0</v>
      </c>
      <c r="AI590" s="9">
        <v>0</v>
      </c>
      <c r="AK590" s="9">
        <v>0</v>
      </c>
      <c r="AM590" s="9">
        <v>0</v>
      </c>
      <c r="AO590" s="9">
        <v>0</v>
      </c>
      <c r="AQ590" s="9">
        <v>0</v>
      </c>
      <c r="BH590" s="2" t="str">
        <f t="shared" si="9"/>
        <v>No</v>
      </c>
    </row>
    <row r="591" spans="1:60">
      <c r="A591" s="14" t="s">
        <v>123</v>
      </c>
      <c r="B591" s="14" t="s">
        <v>366</v>
      </c>
      <c r="C591" s="19" t="s">
        <v>23</v>
      </c>
      <c r="D591" s="232">
        <v>9234</v>
      </c>
      <c r="E591" s="233">
        <v>90234</v>
      </c>
      <c r="F591" s="19" t="s">
        <v>153</v>
      </c>
      <c r="G591" s="160" t="s">
        <v>144</v>
      </c>
      <c r="H591" s="36">
        <v>3281212</v>
      </c>
      <c r="I591" s="25">
        <v>85</v>
      </c>
      <c r="J591" s="19" t="s">
        <v>15</v>
      </c>
      <c r="K591" s="15" t="s">
        <v>16</v>
      </c>
      <c r="L591" s="15">
        <v>31</v>
      </c>
      <c r="M591" s="16"/>
      <c r="N591" s="37">
        <v>0</v>
      </c>
      <c r="O591" s="37"/>
      <c r="P591" s="37">
        <v>104256</v>
      </c>
      <c r="Q591" s="37"/>
      <c r="R591" s="37">
        <v>0</v>
      </c>
      <c r="S591" s="37"/>
      <c r="T591" s="37">
        <v>0</v>
      </c>
      <c r="U591" s="37"/>
      <c r="V591" s="37">
        <v>0</v>
      </c>
      <c r="W591" s="37"/>
      <c r="X591" s="37">
        <v>0</v>
      </c>
      <c r="Y591" s="37"/>
      <c r="Z591" s="37">
        <v>0</v>
      </c>
      <c r="AA591" s="37"/>
      <c r="AB591" s="25">
        <v>0</v>
      </c>
      <c r="AC591" s="8"/>
      <c r="AE591" s="9">
        <v>0</v>
      </c>
      <c r="AG591" s="9">
        <v>886993</v>
      </c>
      <c r="AI591" s="9">
        <v>0</v>
      </c>
      <c r="AK591" s="9">
        <v>0</v>
      </c>
      <c r="AM591" s="9">
        <v>0</v>
      </c>
      <c r="AO591" s="9">
        <v>0</v>
      </c>
      <c r="AQ591" s="9">
        <v>0</v>
      </c>
      <c r="AV591" s="38">
        <v>8.5077999999999996</v>
      </c>
      <c r="BH591" s="2" t="str">
        <f t="shared" si="9"/>
        <v>No</v>
      </c>
    </row>
    <row r="592" spans="1:60">
      <c r="A592" s="14" t="s">
        <v>1126</v>
      </c>
      <c r="B592" s="14" t="s">
        <v>739</v>
      </c>
      <c r="C592" s="19" t="s">
        <v>74</v>
      </c>
      <c r="D592" s="232">
        <v>3044</v>
      </c>
      <c r="E592" s="233">
        <v>30044</v>
      </c>
      <c r="F592" s="19" t="s">
        <v>147</v>
      </c>
      <c r="G592" s="160" t="s">
        <v>144</v>
      </c>
      <c r="H592" s="36">
        <v>1733853</v>
      </c>
      <c r="I592" s="25">
        <v>85</v>
      </c>
      <c r="J592" s="19" t="s">
        <v>17</v>
      </c>
      <c r="K592" s="15" t="s">
        <v>16</v>
      </c>
      <c r="L592" s="15">
        <v>31</v>
      </c>
      <c r="M592" s="16"/>
      <c r="N592" s="37">
        <v>248623</v>
      </c>
      <c r="O592" s="37"/>
      <c r="P592" s="37">
        <v>0</v>
      </c>
      <c r="Q592" s="37"/>
      <c r="R592" s="37">
        <v>0</v>
      </c>
      <c r="S592" s="37"/>
      <c r="T592" s="37">
        <v>31025</v>
      </c>
      <c r="U592" s="37"/>
      <c r="V592" s="37">
        <v>0</v>
      </c>
      <c r="W592" s="37"/>
      <c r="X592" s="37">
        <v>0</v>
      </c>
      <c r="Y592" s="37"/>
      <c r="Z592" s="37">
        <v>0</v>
      </c>
      <c r="AA592" s="37"/>
      <c r="AB592" s="25">
        <v>0</v>
      </c>
      <c r="AC592" s="8"/>
      <c r="AE592" s="9">
        <v>1328758</v>
      </c>
      <c r="AG592" s="9">
        <v>0</v>
      </c>
      <c r="AI592" s="9">
        <v>0</v>
      </c>
      <c r="AK592" s="9">
        <v>112855</v>
      </c>
      <c r="AM592" s="9">
        <v>0</v>
      </c>
      <c r="AO592" s="9">
        <v>0</v>
      </c>
      <c r="AQ592" s="9">
        <v>0</v>
      </c>
      <c r="AT592" s="38">
        <v>5.3445</v>
      </c>
      <c r="BH592" s="2" t="str">
        <f t="shared" si="9"/>
        <v>No</v>
      </c>
    </row>
    <row r="593" spans="1:60">
      <c r="A593" s="14" t="s">
        <v>1124</v>
      </c>
      <c r="B593" s="14" t="s">
        <v>775</v>
      </c>
      <c r="C593" s="19" t="s">
        <v>42</v>
      </c>
      <c r="D593" s="232">
        <v>7041</v>
      </c>
      <c r="E593" s="233">
        <v>70041</v>
      </c>
      <c r="F593" s="19" t="s">
        <v>147</v>
      </c>
      <c r="G593" s="160" t="s">
        <v>144</v>
      </c>
      <c r="H593" s="36">
        <v>60438</v>
      </c>
      <c r="I593" s="25">
        <v>85</v>
      </c>
      <c r="J593" s="19" t="s">
        <v>15</v>
      </c>
      <c r="K593" s="15" t="s">
        <v>16</v>
      </c>
      <c r="L593" s="15">
        <v>3</v>
      </c>
      <c r="M593" s="16"/>
      <c r="N593" s="37">
        <v>6319</v>
      </c>
      <c r="O593" s="37"/>
      <c r="P593" s="37">
        <v>0</v>
      </c>
      <c r="Q593" s="37"/>
      <c r="R593" s="37">
        <v>0</v>
      </c>
      <c r="S593" s="37"/>
      <c r="T593" s="37">
        <v>0</v>
      </c>
      <c r="U593" s="37"/>
      <c r="V593" s="37">
        <v>0</v>
      </c>
      <c r="W593" s="37"/>
      <c r="X593" s="37">
        <v>0</v>
      </c>
      <c r="Y593" s="37"/>
      <c r="Z593" s="37">
        <v>0</v>
      </c>
      <c r="AA593" s="37"/>
      <c r="AB593" s="25">
        <v>0</v>
      </c>
      <c r="AC593" s="8"/>
      <c r="AE593" s="9">
        <v>0</v>
      </c>
      <c r="AG593" s="9">
        <v>0</v>
      </c>
      <c r="AI593" s="9">
        <v>0</v>
      </c>
      <c r="AK593" s="9">
        <v>0</v>
      </c>
      <c r="AM593" s="9">
        <v>0</v>
      </c>
      <c r="AO593" s="9">
        <v>0</v>
      </c>
      <c r="AQ593" s="9">
        <v>0</v>
      </c>
      <c r="AT593" s="38">
        <v>0</v>
      </c>
      <c r="BH593" s="2" t="str">
        <f t="shared" si="9"/>
        <v>No</v>
      </c>
    </row>
    <row r="594" spans="1:60">
      <c r="A594" s="14" t="s">
        <v>340</v>
      </c>
      <c r="B594" s="14" t="s">
        <v>341</v>
      </c>
      <c r="C594" s="19" t="s">
        <v>40</v>
      </c>
      <c r="D594" s="232">
        <v>4025</v>
      </c>
      <c r="E594" s="233">
        <v>40025</v>
      </c>
      <c r="F594" s="19" t="s">
        <v>153</v>
      </c>
      <c r="G594" s="160" t="s">
        <v>144</v>
      </c>
      <c r="H594" s="36">
        <v>260677</v>
      </c>
      <c r="I594" s="25">
        <v>85</v>
      </c>
      <c r="J594" s="19" t="s">
        <v>15</v>
      </c>
      <c r="K594" s="15" t="s">
        <v>14</v>
      </c>
      <c r="L594" s="15">
        <v>26</v>
      </c>
      <c r="M594" s="16"/>
      <c r="N594" s="37">
        <v>61931</v>
      </c>
      <c r="O594" s="37"/>
      <c r="P594" s="37">
        <v>31086</v>
      </c>
      <c r="Q594" s="37"/>
      <c r="R594" s="37">
        <v>0</v>
      </c>
      <c r="S594" s="37"/>
      <c r="T594" s="37">
        <v>0</v>
      </c>
      <c r="U594" s="37"/>
      <c r="V594" s="37">
        <v>0</v>
      </c>
      <c r="W594" s="37"/>
      <c r="X594" s="37">
        <v>0</v>
      </c>
      <c r="Y594" s="37"/>
      <c r="Z594" s="37">
        <v>0</v>
      </c>
      <c r="AA594" s="37"/>
      <c r="AB594" s="25">
        <v>0</v>
      </c>
      <c r="AC594" s="8"/>
      <c r="AE594" s="9">
        <v>161773</v>
      </c>
      <c r="AG594" s="9">
        <v>542789</v>
      </c>
      <c r="AI594" s="9">
        <v>0</v>
      </c>
      <c r="AK594" s="9">
        <v>0</v>
      </c>
      <c r="AM594" s="9">
        <v>0</v>
      </c>
      <c r="AO594" s="9">
        <v>0</v>
      </c>
      <c r="AQ594" s="9">
        <v>0</v>
      </c>
      <c r="AT594" s="38">
        <v>2.6120999999999999</v>
      </c>
      <c r="AV594" s="38">
        <v>17.460899999999999</v>
      </c>
      <c r="BH594" s="2" t="str">
        <f t="shared" si="9"/>
        <v>No</v>
      </c>
    </row>
    <row r="595" spans="1:60">
      <c r="A595" s="14" t="s">
        <v>1123</v>
      </c>
      <c r="B595" s="14" t="s">
        <v>603</v>
      </c>
      <c r="C595" s="19" t="s">
        <v>38</v>
      </c>
      <c r="D595" s="232">
        <v>4074</v>
      </c>
      <c r="E595" s="233">
        <v>40074</v>
      </c>
      <c r="F595" s="19" t="s">
        <v>147</v>
      </c>
      <c r="G595" s="160" t="s">
        <v>144</v>
      </c>
      <c r="H595" s="36">
        <v>2441770</v>
      </c>
      <c r="I595" s="25">
        <v>85</v>
      </c>
      <c r="J595" s="19" t="s">
        <v>17</v>
      </c>
      <c r="K595" s="15" t="s">
        <v>14</v>
      </c>
      <c r="L595" s="15">
        <v>23</v>
      </c>
      <c r="M595" s="16"/>
      <c r="N595" s="37">
        <v>357036</v>
      </c>
      <c r="O595" s="37"/>
      <c r="P595" s="37">
        <v>0</v>
      </c>
      <c r="Q595" s="37"/>
      <c r="R595" s="37">
        <v>0</v>
      </c>
      <c r="S595" s="37"/>
      <c r="T595" s="37">
        <v>0</v>
      </c>
      <c r="U595" s="37"/>
      <c r="V595" s="37">
        <v>0</v>
      </c>
      <c r="W595" s="37"/>
      <c r="X595" s="37">
        <v>0</v>
      </c>
      <c r="Y595" s="37"/>
      <c r="Z595" s="37">
        <v>0</v>
      </c>
      <c r="AA595" s="37"/>
      <c r="AB595" s="25">
        <v>0</v>
      </c>
      <c r="AC595" s="8"/>
      <c r="AE595" s="9">
        <v>1597867</v>
      </c>
      <c r="AG595" s="9">
        <v>0</v>
      </c>
      <c r="AI595" s="9">
        <v>0</v>
      </c>
      <c r="AK595" s="9">
        <v>0</v>
      </c>
      <c r="AM595" s="9">
        <v>0</v>
      </c>
      <c r="AO595" s="9">
        <v>0</v>
      </c>
      <c r="AQ595" s="9">
        <v>0</v>
      </c>
      <c r="AT595" s="38">
        <v>4.4753999999999996</v>
      </c>
      <c r="BH595" s="2" t="str">
        <f t="shared" si="9"/>
        <v>No</v>
      </c>
    </row>
    <row r="596" spans="1:60">
      <c r="A596" s="14" t="s">
        <v>335</v>
      </c>
      <c r="B596" s="14" t="s">
        <v>1125</v>
      </c>
      <c r="C596" s="19" t="s">
        <v>78</v>
      </c>
      <c r="D596" s="232">
        <v>4110</v>
      </c>
      <c r="E596" s="233">
        <v>40110</v>
      </c>
      <c r="F596" s="19" t="s">
        <v>153</v>
      </c>
      <c r="G596" s="160" t="s">
        <v>144</v>
      </c>
      <c r="H596" s="36">
        <v>548404</v>
      </c>
      <c r="I596" s="25">
        <v>85</v>
      </c>
      <c r="J596" s="19" t="s">
        <v>15</v>
      </c>
      <c r="K596" s="15" t="s">
        <v>16</v>
      </c>
      <c r="L596" s="15">
        <v>20</v>
      </c>
      <c r="M596" s="16"/>
      <c r="N596" s="37">
        <v>0</v>
      </c>
      <c r="O596" s="37"/>
      <c r="P596" s="37">
        <v>58612</v>
      </c>
      <c r="Q596" s="37"/>
      <c r="R596" s="37">
        <v>0</v>
      </c>
      <c r="S596" s="37"/>
      <c r="T596" s="37">
        <v>0</v>
      </c>
      <c r="U596" s="37"/>
      <c r="V596" s="37">
        <v>0</v>
      </c>
      <c r="W596" s="37"/>
      <c r="X596" s="37">
        <v>0</v>
      </c>
      <c r="Y596" s="37"/>
      <c r="Z596" s="37">
        <v>0</v>
      </c>
      <c r="AA596" s="37"/>
      <c r="AB596" s="25">
        <v>0</v>
      </c>
      <c r="AC596" s="8"/>
      <c r="AE596" s="9">
        <v>0</v>
      </c>
      <c r="AG596" s="9">
        <v>688426</v>
      </c>
      <c r="AI596" s="9">
        <v>0</v>
      </c>
      <c r="AK596" s="9">
        <v>0</v>
      </c>
      <c r="AM596" s="9">
        <v>0</v>
      </c>
      <c r="AO596" s="9">
        <v>0</v>
      </c>
      <c r="AQ596" s="9">
        <v>0</v>
      </c>
      <c r="AV596" s="38">
        <v>11.7455</v>
      </c>
      <c r="BH596" s="2" t="str">
        <f t="shared" si="9"/>
        <v>No</v>
      </c>
    </row>
    <row r="597" spans="1:60">
      <c r="A597" s="14" t="s">
        <v>340</v>
      </c>
      <c r="B597" s="14" t="s">
        <v>341</v>
      </c>
      <c r="C597" s="19" t="s">
        <v>40</v>
      </c>
      <c r="D597" s="232">
        <v>4025</v>
      </c>
      <c r="E597" s="233">
        <v>40025</v>
      </c>
      <c r="F597" s="19" t="s">
        <v>153</v>
      </c>
      <c r="G597" s="160" t="s">
        <v>144</v>
      </c>
      <c r="H597" s="36">
        <v>260677</v>
      </c>
      <c r="I597" s="25">
        <v>85</v>
      </c>
      <c r="J597" s="19" t="s">
        <v>26</v>
      </c>
      <c r="K597" s="15" t="s">
        <v>14</v>
      </c>
      <c r="L597" s="15">
        <v>2</v>
      </c>
      <c r="M597" s="16"/>
      <c r="N597" s="37">
        <v>40271</v>
      </c>
      <c r="O597" s="37"/>
      <c r="P597" s="37">
        <v>0</v>
      </c>
      <c r="Q597" s="37"/>
      <c r="R597" s="37">
        <v>0</v>
      </c>
      <c r="S597" s="37"/>
      <c r="T597" s="37">
        <v>0</v>
      </c>
      <c r="U597" s="37"/>
      <c r="V597" s="37">
        <v>0</v>
      </c>
      <c r="W597" s="37"/>
      <c r="X597" s="37">
        <v>0</v>
      </c>
      <c r="Y597" s="37"/>
      <c r="Z597" s="37">
        <v>0</v>
      </c>
      <c r="AA597" s="37"/>
      <c r="AB597" s="25">
        <v>0</v>
      </c>
      <c r="AC597" s="8"/>
      <c r="AE597" s="9">
        <v>15731</v>
      </c>
      <c r="AG597" s="9">
        <v>0</v>
      </c>
      <c r="AI597" s="9">
        <v>0</v>
      </c>
      <c r="AK597" s="9">
        <v>0</v>
      </c>
      <c r="AM597" s="9">
        <v>0</v>
      </c>
      <c r="AO597" s="9">
        <v>0</v>
      </c>
      <c r="AQ597" s="9">
        <v>0</v>
      </c>
      <c r="AT597" s="38">
        <v>0.3906</v>
      </c>
      <c r="BH597" s="2" t="str">
        <f t="shared" si="9"/>
        <v>No</v>
      </c>
    </row>
    <row r="598" spans="1:60">
      <c r="A598" s="14" t="s">
        <v>1123</v>
      </c>
      <c r="B598" s="14" t="s">
        <v>603</v>
      </c>
      <c r="C598" s="19" t="s">
        <v>38</v>
      </c>
      <c r="D598" s="232">
        <v>4074</v>
      </c>
      <c r="E598" s="233">
        <v>40074</v>
      </c>
      <c r="F598" s="19" t="s">
        <v>147</v>
      </c>
      <c r="G598" s="160" t="s">
        <v>144</v>
      </c>
      <c r="H598" s="36">
        <v>2441770</v>
      </c>
      <c r="I598" s="25">
        <v>85</v>
      </c>
      <c r="J598" s="19" t="s">
        <v>15</v>
      </c>
      <c r="K598" s="15" t="s">
        <v>14</v>
      </c>
      <c r="L598" s="15">
        <v>14</v>
      </c>
      <c r="M598" s="16"/>
      <c r="N598" s="37">
        <v>14434</v>
      </c>
      <c r="O598" s="37"/>
      <c r="P598" s="37">
        <v>61861</v>
      </c>
      <c r="Q598" s="37"/>
      <c r="R598" s="37">
        <v>0</v>
      </c>
      <c r="S598" s="37"/>
      <c r="T598" s="37">
        <v>0</v>
      </c>
      <c r="U598" s="37"/>
      <c r="V598" s="37">
        <v>0</v>
      </c>
      <c r="W598" s="37"/>
      <c r="X598" s="37">
        <v>0</v>
      </c>
      <c r="Y598" s="37"/>
      <c r="Z598" s="37">
        <v>0</v>
      </c>
      <c r="AA598" s="37"/>
      <c r="AB598" s="25">
        <v>0</v>
      </c>
      <c r="AC598" s="8"/>
      <c r="AE598" s="9">
        <v>149428</v>
      </c>
      <c r="AG598" s="9">
        <v>459382</v>
      </c>
      <c r="AI598" s="9">
        <v>0</v>
      </c>
      <c r="AK598" s="9">
        <v>0</v>
      </c>
      <c r="AM598" s="9">
        <v>0</v>
      </c>
      <c r="AO598" s="9">
        <v>0</v>
      </c>
      <c r="AQ598" s="9">
        <v>0</v>
      </c>
      <c r="AT598" s="38">
        <v>10.352499999999999</v>
      </c>
      <c r="AV598" s="38">
        <v>7.4260000000000002</v>
      </c>
      <c r="BH598" s="2" t="str">
        <f t="shared" si="9"/>
        <v>No</v>
      </c>
    </row>
    <row r="599" spans="1:60">
      <c r="A599" s="14" t="s">
        <v>1127</v>
      </c>
      <c r="B599" s="14" t="s">
        <v>394</v>
      </c>
      <c r="C599" s="19" t="s">
        <v>23</v>
      </c>
      <c r="D599" s="232">
        <v>9010</v>
      </c>
      <c r="E599" s="233">
        <v>90010</v>
      </c>
      <c r="F599" s="19" t="s">
        <v>147</v>
      </c>
      <c r="G599" s="160" t="s">
        <v>144</v>
      </c>
      <c r="H599" s="36">
        <v>12150996</v>
      </c>
      <c r="I599" s="25">
        <v>84</v>
      </c>
      <c r="J599" s="19" t="s">
        <v>17</v>
      </c>
      <c r="K599" s="15" t="s">
        <v>14</v>
      </c>
      <c r="L599" s="15">
        <v>48</v>
      </c>
      <c r="M599" s="16"/>
      <c r="N599" s="37">
        <v>0</v>
      </c>
      <c r="O599" s="37"/>
      <c r="P599" s="37">
        <v>56209</v>
      </c>
      <c r="Q599" s="37"/>
      <c r="R599" s="37">
        <v>0</v>
      </c>
      <c r="S599" s="37"/>
      <c r="T599" s="37">
        <v>659189</v>
      </c>
      <c r="U599" s="37"/>
      <c r="V599" s="37">
        <v>0</v>
      </c>
      <c r="W599" s="37"/>
      <c r="X599" s="37">
        <v>0</v>
      </c>
      <c r="Y599" s="37"/>
      <c r="Z599" s="37">
        <v>0</v>
      </c>
      <c r="AA599" s="37"/>
      <c r="AB599" s="25">
        <v>0</v>
      </c>
      <c r="AC599" s="8"/>
      <c r="AE599" s="9">
        <v>0</v>
      </c>
      <c r="AG599" s="9">
        <v>160329</v>
      </c>
      <c r="AI599" s="9">
        <v>0</v>
      </c>
      <c r="AK599" s="9">
        <v>2037068</v>
      </c>
      <c r="AM599" s="9">
        <v>0</v>
      </c>
      <c r="AO599" s="9">
        <v>0</v>
      </c>
      <c r="AQ599" s="9">
        <v>0</v>
      </c>
      <c r="AV599" s="38">
        <v>2.8523999999999998</v>
      </c>
      <c r="BH599" s="2" t="str">
        <f t="shared" si="9"/>
        <v>No</v>
      </c>
    </row>
    <row r="600" spans="1:60">
      <c r="A600" s="14" t="s">
        <v>1128</v>
      </c>
      <c r="B600" s="14" t="s">
        <v>1129</v>
      </c>
      <c r="C600" s="19" t="s">
        <v>1</v>
      </c>
      <c r="D600" s="232"/>
      <c r="E600" s="233">
        <v>415</v>
      </c>
      <c r="F600" s="19" t="s">
        <v>147</v>
      </c>
      <c r="G600" s="160" t="s">
        <v>144</v>
      </c>
      <c r="H600" s="36">
        <v>349684</v>
      </c>
      <c r="I600" s="25">
        <v>82</v>
      </c>
      <c r="J600" s="19" t="s">
        <v>18</v>
      </c>
      <c r="K600" s="15" t="s">
        <v>14</v>
      </c>
      <c r="L600" s="15">
        <v>82</v>
      </c>
      <c r="M600" s="16"/>
      <c r="N600" s="37">
        <v>0</v>
      </c>
      <c r="O600" s="37"/>
      <c r="P600" s="37">
        <v>100195</v>
      </c>
      <c r="Q600" s="37"/>
      <c r="R600" s="37">
        <v>0</v>
      </c>
      <c r="S600" s="37"/>
      <c r="T600" s="37">
        <v>0</v>
      </c>
      <c r="U600" s="37"/>
      <c r="V600" s="37">
        <v>0</v>
      </c>
      <c r="W600" s="37"/>
      <c r="X600" s="37">
        <v>0</v>
      </c>
      <c r="Y600" s="37"/>
      <c r="Z600" s="37">
        <v>0</v>
      </c>
      <c r="AA600" s="37"/>
      <c r="AB600" s="25">
        <v>0</v>
      </c>
      <c r="AC600" s="8"/>
      <c r="AE600" s="9">
        <v>0</v>
      </c>
      <c r="AG600" s="9">
        <v>1400602</v>
      </c>
      <c r="AI600" s="9">
        <v>0</v>
      </c>
      <c r="AK600" s="9">
        <v>0</v>
      </c>
      <c r="AM600" s="9">
        <v>0</v>
      </c>
      <c r="AO600" s="9">
        <v>0</v>
      </c>
      <c r="AQ600" s="9">
        <v>0</v>
      </c>
      <c r="AV600" s="38">
        <v>13.9788</v>
      </c>
      <c r="BH600" s="2" t="str">
        <f t="shared" si="9"/>
        <v>No</v>
      </c>
    </row>
    <row r="601" spans="1:60">
      <c r="A601" s="14" t="s">
        <v>474</v>
      </c>
      <c r="B601" s="14" t="s">
        <v>475</v>
      </c>
      <c r="C601" s="19" t="s">
        <v>43</v>
      </c>
      <c r="D601" s="232">
        <v>5056</v>
      </c>
      <c r="E601" s="233">
        <v>50056</v>
      </c>
      <c r="F601" s="19" t="s">
        <v>153</v>
      </c>
      <c r="G601" s="160" t="s">
        <v>144</v>
      </c>
      <c r="H601" s="36">
        <v>266921</v>
      </c>
      <c r="I601" s="25">
        <v>82</v>
      </c>
      <c r="J601" s="19" t="s">
        <v>17</v>
      </c>
      <c r="K601" s="15" t="s">
        <v>14</v>
      </c>
      <c r="L601" s="15">
        <v>45</v>
      </c>
      <c r="M601" s="16"/>
      <c r="N601" s="37">
        <v>0</v>
      </c>
      <c r="O601" s="37"/>
      <c r="P601" s="37">
        <v>0</v>
      </c>
      <c r="Q601" s="37"/>
      <c r="R601" s="37">
        <v>0</v>
      </c>
      <c r="S601" s="37"/>
      <c r="T601" s="37">
        <v>0</v>
      </c>
      <c r="U601" s="37"/>
      <c r="V601" s="37">
        <v>500007</v>
      </c>
      <c r="W601" s="37"/>
      <c r="X601" s="37">
        <v>0</v>
      </c>
      <c r="Y601" s="37"/>
      <c r="Z601" s="37">
        <v>0</v>
      </c>
      <c r="AA601" s="37"/>
      <c r="AB601" s="25">
        <v>0</v>
      </c>
      <c r="AC601" s="8"/>
      <c r="AE601" s="9">
        <v>2246190</v>
      </c>
      <c r="AG601" s="9">
        <v>0</v>
      </c>
      <c r="AI601" s="9">
        <v>0</v>
      </c>
      <c r="AK601" s="9">
        <v>0</v>
      </c>
      <c r="AM601" s="9">
        <v>0</v>
      </c>
      <c r="AO601" s="9">
        <v>0</v>
      </c>
      <c r="AQ601" s="9">
        <v>0</v>
      </c>
      <c r="BH601" s="2" t="str">
        <f t="shared" si="9"/>
        <v>No</v>
      </c>
    </row>
    <row r="602" spans="1:60">
      <c r="A602" s="14" t="s">
        <v>474</v>
      </c>
      <c r="B602" s="14" t="s">
        <v>475</v>
      </c>
      <c r="C602" s="19" t="s">
        <v>43</v>
      </c>
      <c r="D602" s="232">
        <v>5056</v>
      </c>
      <c r="E602" s="233">
        <v>50056</v>
      </c>
      <c r="F602" s="19" t="s">
        <v>153</v>
      </c>
      <c r="G602" s="160" t="s">
        <v>144</v>
      </c>
      <c r="H602" s="36">
        <v>266921</v>
      </c>
      <c r="I602" s="25">
        <v>82</v>
      </c>
      <c r="J602" s="19" t="s">
        <v>15</v>
      </c>
      <c r="K602" s="15" t="s">
        <v>16</v>
      </c>
      <c r="L602" s="15">
        <v>37</v>
      </c>
      <c r="M602" s="16"/>
      <c r="N602" s="37">
        <v>11424</v>
      </c>
      <c r="O602" s="37"/>
      <c r="P602" s="37">
        <v>135547</v>
      </c>
      <c r="Q602" s="37"/>
      <c r="R602" s="37">
        <v>0</v>
      </c>
      <c r="S602" s="37"/>
      <c r="T602" s="37">
        <v>0</v>
      </c>
      <c r="U602" s="37"/>
      <c r="V602" s="37">
        <v>0</v>
      </c>
      <c r="W602" s="37"/>
      <c r="X602" s="37">
        <v>0</v>
      </c>
      <c r="Y602" s="37"/>
      <c r="Z602" s="37">
        <v>0</v>
      </c>
      <c r="AA602" s="37"/>
      <c r="AB602" s="25">
        <v>0</v>
      </c>
      <c r="AC602" s="8"/>
      <c r="AE602" s="9">
        <v>142373</v>
      </c>
      <c r="AG602" s="9">
        <v>882712</v>
      </c>
      <c r="AI602" s="9">
        <v>0</v>
      </c>
      <c r="AK602" s="9">
        <v>0</v>
      </c>
      <c r="AM602" s="9">
        <v>0</v>
      </c>
      <c r="AO602" s="9">
        <v>0</v>
      </c>
      <c r="AQ602" s="9">
        <v>0</v>
      </c>
      <c r="AT602" s="38">
        <v>12.4626</v>
      </c>
      <c r="AV602" s="38">
        <v>6.5122</v>
      </c>
      <c r="BH602" s="2" t="str">
        <f t="shared" si="9"/>
        <v>No</v>
      </c>
    </row>
    <row r="603" spans="1:60">
      <c r="A603" s="14" t="s">
        <v>694</v>
      </c>
      <c r="B603" s="14" t="s">
        <v>695</v>
      </c>
      <c r="C603" s="19" t="s">
        <v>34</v>
      </c>
      <c r="D603" s="232">
        <v>1049</v>
      </c>
      <c r="E603" s="233">
        <v>10049</v>
      </c>
      <c r="F603" s="19" t="s">
        <v>153</v>
      </c>
      <c r="G603" s="160" t="s">
        <v>144</v>
      </c>
      <c r="H603" s="36">
        <v>562839</v>
      </c>
      <c r="I603" s="25">
        <v>80</v>
      </c>
      <c r="J603" s="19" t="s">
        <v>15</v>
      </c>
      <c r="K603" s="15" t="s">
        <v>14</v>
      </c>
      <c r="L603" s="15">
        <v>80</v>
      </c>
      <c r="M603" s="16"/>
      <c r="N603" s="37">
        <v>0</v>
      </c>
      <c r="O603" s="37"/>
      <c r="P603" s="37">
        <v>273894</v>
      </c>
      <c r="Q603" s="37"/>
      <c r="R603" s="37">
        <v>0</v>
      </c>
      <c r="S603" s="37"/>
      <c r="T603" s="37">
        <v>0</v>
      </c>
      <c r="U603" s="37"/>
      <c r="V603" s="37">
        <v>0</v>
      </c>
      <c r="W603" s="37"/>
      <c r="X603" s="37">
        <v>0</v>
      </c>
      <c r="Y603" s="37"/>
      <c r="Z603" s="37">
        <v>0</v>
      </c>
      <c r="AA603" s="37"/>
      <c r="AB603" s="25">
        <v>0</v>
      </c>
      <c r="AC603" s="8"/>
      <c r="AE603" s="9">
        <v>0</v>
      </c>
      <c r="AG603" s="9">
        <v>1993455</v>
      </c>
      <c r="AI603" s="9">
        <v>0</v>
      </c>
      <c r="AK603" s="9">
        <v>0</v>
      </c>
      <c r="AM603" s="9">
        <v>0</v>
      </c>
      <c r="AO603" s="9">
        <v>0</v>
      </c>
      <c r="AQ603" s="9">
        <v>0</v>
      </c>
      <c r="AV603" s="38">
        <v>7.2782</v>
      </c>
      <c r="BH603" s="2" t="str">
        <f t="shared" si="9"/>
        <v>No</v>
      </c>
    </row>
    <row r="604" spans="1:60">
      <c r="A604" s="14" t="s">
        <v>1130</v>
      </c>
      <c r="B604" s="14" t="s">
        <v>393</v>
      </c>
      <c r="C604" s="19" t="s">
        <v>38</v>
      </c>
      <c r="D604" s="232">
        <v>4036</v>
      </c>
      <c r="E604" s="233">
        <v>40036</v>
      </c>
      <c r="F604" s="19" t="s">
        <v>147</v>
      </c>
      <c r="G604" s="160" t="s">
        <v>144</v>
      </c>
      <c r="H604" s="36">
        <v>240223</v>
      </c>
      <c r="I604" s="25">
        <v>80</v>
      </c>
      <c r="J604" s="19" t="s">
        <v>17</v>
      </c>
      <c r="K604" s="15" t="s">
        <v>14</v>
      </c>
      <c r="L604" s="15">
        <v>55</v>
      </c>
      <c r="M604" s="16"/>
      <c r="N604" s="37">
        <v>530255</v>
      </c>
      <c r="O604" s="37"/>
      <c r="P604" s="37">
        <v>0</v>
      </c>
      <c r="Q604" s="37"/>
      <c r="R604" s="37">
        <v>0</v>
      </c>
      <c r="S604" s="37"/>
      <c r="T604" s="37">
        <v>98319</v>
      </c>
      <c r="U604" s="37"/>
      <c r="V604" s="37">
        <v>0</v>
      </c>
      <c r="W604" s="37"/>
      <c r="X604" s="37">
        <v>0</v>
      </c>
      <c r="Y604" s="37"/>
      <c r="Z604" s="37">
        <v>0</v>
      </c>
      <c r="AA604" s="37"/>
      <c r="AB604" s="25">
        <v>137304</v>
      </c>
      <c r="AC604" s="8"/>
      <c r="AE604" s="9">
        <v>2136323</v>
      </c>
      <c r="AG604" s="9">
        <v>0</v>
      </c>
      <c r="AI604" s="9">
        <v>0</v>
      </c>
      <c r="AK604" s="9">
        <v>122768</v>
      </c>
      <c r="AM604" s="9">
        <v>0</v>
      </c>
      <c r="AO604" s="9">
        <v>0</v>
      </c>
      <c r="AQ604" s="9">
        <v>65120</v>
      </c>
      <c r="AT604" s="38">
        <v>4.0289000000000001</v>
      </c>
      <c r="BF604" s="38">
        <v>0.4743</v>
      </c>
      <c r="BH604" s="2" t="str">
        <f t="shared" si="9"/>
        <v>No</v>
      </c>
    </row>
    <row r="605" spans="1:60">
      <c r="A605" s="14" t="s">
        <v>1130</v>
      </c>
      <c r="B605" s="14" t="s">
        <v>393</v>
      </c>
      <c r="C605" s="19" t="s">
        <v>38</v>
      </c>
      <c r="D605" s="232">
        <v>4036</v>
      </c>
      <c r="E605" s="233">
        <v>40036</v>
      </c>
      <c r="F605" s="19" t="s">
        <v>147</v>
      </c>
      <c r="G605" s="160" t="s">
        <v>144</v>
      </c>
      <c r="H605" s="36">
        <v>240223</v>
      </c>
      <c r="I605" s="25">
        <v>80</v>
      </c>
      <c r="J605" s="19" t="s">
        <v>15</v>
      </c>
      <c r="K605" s="15" t="s">
        <v>16</v>
      </c>
      <c r="L605" s="15">
        <v>4</v>
      </c>
      <c r="M605" s="16"/>
      <c r="N605" s="37">
        <v>0</v>
      </c>
      <c r="O605" s="37"/>
      <c r="P605" s="37">
        <v>0</v>
      </c>
      <c r="Q605" s="37"/>
      <c r="R605" s="37">
        <v>0</v>
      </c>
      <c r="S605" s="37"/>
      <c r="T605" s="37">
        <v>0</v>
      </c>
      <c r="U605" s="37"/>
      <c r="V605" s="37">
        <v>0</v>
      </c>
      <c r="W605" s="37"/>
      <c r="X605" s="37">
        <v>0</v>
      </c>
      <c r="Y605" s="37"/>
      <c r="Z605" s="37">
        <v>0</v>
      </c>
      <c r="AA605" s="37"/>
      <c r="AB605" s="25">
        <v>0</v>
      </c>
      <c r="AC605" s="8"/>
      <c r="AE605" s="9">
        <v>0</v>
      </c>
      <c r="AG605" s="9">
        <v>1</v>
      </c>
      <c r="AI605" s="9">
        <v>0</v>
      </c>
      <c r="AK605" s="9">
        <v>0</v>
      </c>
      <c r="AM605" s="9">
        <v>0</v>
      </c>
      <c r="AO605" s="9">
        <v>0</v>
      </c>
      <c r="AQ605" s="9">
        <v>0</v>
      </c>
      <c r="BH605" s="2" t="str">
        <f t="shared" si="9"/>
        <v>No</v>
      </c>
    </row>
    <row r="606" spans="1:60">
      <c r="A606" s="14" t="s">
        <v>1130</v>
      </c>
      <c r="B606" s="14" t="s">
        <v>393</v>
      </c>
      <c r="C606" s="19" t="s">
        <v>38</v>
      </c>
      <c r="D606" s="232">
        <v>4036</v>
      </c>
      <c r="E606" s="233">
        <v>40036</v>
      </c>
      <c r="F606" s="19" t="s">
        <v>147</v>
      </c>
      <c r="G606" s="160" t="s">
        <v>144</v>
      </c>
      <c r="H606" s="36">
        <v>240223</v>
      </c>
      <c r="I606" s="25">
        <v>80</v>
      </c>
      <c r="J606" s="19" t="s">
        <v>17</v>
      </c>
      <c r="K606" s="15" t="s">
        <v>16</v>
      </c>
      <c r="L606" s="15">
        <v>2</v>
      </c>
      <c r="M606" s="16"/>
      <c r="N606" s="37">
        <v>0</v>
      </c>
      <c r="O606" s="37"/>
      <c r="P606" s="37">
        <v>0</v>
      </c>
      <c r="Q606" s="37"/>
      <c r="R606" s="37">
        <v>0</v>
      </c>
      <c r="S606" s="37"/>
      <c r="T606" s="37">
        <v>0</v>
      </c>
      <c r="U606" s="37"/>
      <c r="V606" s="37">
        <v>0</v>
      </c>
      <c r="W606" s="37"/>
      <c r="X606" s="37">
        <v>0</v>
      </c>
      <c r="Y606" s="37"/>
      <c r="Z606" s="37">
        <v>0</v>
      </c>
      <c r="AA606" s="37"/>
      <c r="AB606" s="25">
        <v>0</v>
      </c>
      <c r="AC606" s="8"/>
      <c r="AE606" s="9">
        <v>1</v>
      </c>
      <c r="AG606" s="9">
        <v>0</v>
      </c>
      <c r="AI606" s="9">
        <v>0</v>
      </c>
      <c r="AK606" s="9">
        <v>0</v>
      </c>
      <c r="AM606" s="9">
        <v>0</v>
      </c>
      <c r="AO606" s="9">
        <v>0</v>
      </c>
      <c r="AQ606" s="9">
        <v>0</v>
      </c>
      <c r="BH606" s="2" t="str">
        <f t="shared" si="9"/>
        <v>No</v>
      </c>
    </row>
    <row r="607" spans="1:60">
      <c r="A607" s="14" t="s">
        <v>1130</v>
      </c>
      <c r="B607" s="14" t="s">
        <v>393</v>
      </c>
      <c r="C607" s="19" t="s">
        <v>38</v>
      </c>
      <c r="D607" s="232">
        <v>4036</v>
      </c>
      <c r="E607" s="233">
        <v>40036</v>
      </c>
      <c r="F607" s="19" t="s">
        <v>147</v>
      </c>
      <c r="G607" s="160" t="s">
        <v>144</v>
      </c>
      <c r="H607" s="36">
        <v>240223</v>
      </c>
      <c r="I607" s="25">
        <v>80</v>
      </c>
      <c r="J607" s="19" t="s">
        <v>15</v>
      </c>
      <c r="K607" s="15" t="s">
        <v>14</v>
      </c>
      <c r="L607" s="15">
        <v>19</v>
      </c>
      <c r="M607" s="16"/>
      <c r="N607" s="37">
        <v>0</v>
      </c>
      <c r="O607" s="37"/>
      <c r="P607" s="37">
        <v>6912</v>
      </c>
      <c r="Q607" s="37"/>
      <c r="R607" s="37">
        <v>0</v>
      </c>
      <c r="S607" s="37"/>
      <c r="T607" s="37">
        <v>96360</v>
      </c>
      <c r="U607" s="37"/>
      <c r="V607" s="37">
        <v>0</v>
      </c>
      <c r="W607" s="37"/>
      <c r="X607" s="37">
        <v>0</v>
      </c>
      <c r="Y607" s="37"/>
      <c r="Z607" s="37">
        <v>0</v>
      </c>
      <c r="AA607" s="37"/>
      <c r="AB607" s="25">
        <v>0</v>
      </c>
      <c r="AC607" s="8"/>
      <c r="AE607" s="9">
        <v>0</v>
      </c>
      <c r="AG607" s="9">
        <v>110631</v>
      </c>
      <c r="AI607" s="9">
        <v>0</v>
      </c>
      <c r="AK607" s="9">
        <v>595100</v>
      </c>
      <c r="AM607" s="9">
        <v>0</v>
      </c>
      <c r="AO607" s="9">
        <v>0</v>
      </c>
      <c r="AQ607" s="9">
        <v>0</v>
      </c>
      <c r="AV607" s="38">
        <v>16.005600000000001</v>
      </c>
      <c r="BH607" s="2" t="str">
        <f t="shared" si="9"/>
        <v>No</v>
      </c>
    </row>
    <row r="608" spans="1:60">
      <c r="A608" s="14" t="s">
        <v>217</v>
      </c>
      <c r="B608" s="14" t="s">
        <v>218</v>
      </c>
      <c r="C608" s="19" t="s">
        <v>59</v>
      </c>
      <c r="D608" s="232">
        <v>4173</v>
      </c>
      <c r="E608" s="233">
        <v>40173</v>
      </c>
      <c r="F608" s="19" t="s">
        <v>153</v>
      </c>
      <c r="G608" s="160" t="s">
        <v>144</v>
      </c>
      <c r="H608" s="36">
        <v>311810</v>
      </c>
      <c r="I608" s="25">
        <v>79</v>
      </c>
      <c r="J608" s="19" t="s">
        <v>18</v>
      </c>
      <c r="K608" s="15" t="s">
        <v>14</v>
      </c>
      <c r="L608" s="15">
        <v>54</v>
      </c>
      <c r="M608" s="16"/>
      <c r="N608" s="37">
        <v>0</v>
      </c>
      <c r="O608" s="37"/>
      <c r="P608" s="37">
        <v>71344</v>
      </c>
      <c r="Q608" s="37"/>
      <c r="R608" s="37">
        <v>0</v>
      </c>
      <c r="S608" s="37"/>
      <c r="T608" s="37">
        <v>0</v>
      </c>
      <c r="U608" s="37"/>
      <c r="V608" s="37">
        <v>0</v>
      </c>
      <c r="W608" s="37"/>
      <c r="X608" s="37">
        <v>0</v>
      </c>
      <c r="Y608" s="37"/>
      <c r="Z608" s="37">
        <v>0</v>
      </c>
      <c r="AA608" s="37"/>
      <c r="AB608" s="25">
        <v>0</v>
      </c>
      <c r="AC608" s="8"/>
      <c r="AE608" s="9">
        <v>0</v>
      </c>
      <c r="AG608" s="9">
        <v>717147</v>
      </c>
      <c r="AI608" s="9">
        <v>0</v>
      </c>
      <c r="AK608" s="9">
        <v>0</v>
      </c>
      <c r="AM608" s="9">
        <v>0</v>
      </c>
      <c r="AO608" s="9">
        <v>0</v>
      </c>
      <c r="AQ608" s="9">
        <v>0</v>
      </c>
      <c r="AV608" s="38">
        <v>10.052</v>
      </c>
      <c r="BH608" s="2" t="str">
        <f t="shared" si="9"/>
        <v>No</v>
      </c>
    </row>
    <row r="609" spans="1:60">
      <c r="A609" s="14" t="s">
        <v>529</v>
      </c>
      <c r="B609" s="14" t="s">
        <v>530</v>
      </c>
      <c r="C609" s="19" t="s">
        <v>49</v>
      </c>
      <c r="D609" s="232">
        <v>1005</v>
      </c>
      <c r="E609" s="233">
        <v>10005</v>
      </c>
      <c r="F609" s="19" t="s">
        <v>153</v>
      </c>
      <c r="G609" s="160" t="s">
        <v>144</v>
      </c>
      <c r="H609" s="36">
        <v>4181019</v>
      </c>
      <c r="I609" s="25">
        <v>79</v>
      </c>
      <c r="J609" s="19" t="s">
        <v>17</v>
      </c>
      <c r="K609" s="15" t="s">
        <v>16</v>
      </c>
      <c r="L609" s="15">
        <v>42</v>
      </c>
      <c r="M609" s="16"/>
      <c r="N609" s="37">
        <v>259526</v>
      </c>
      <c r="O609" s="37"/>
      <c r="P609" s="37">
        <v>35106</v>
      </c>
      <c r="Q609" s="37"/>
      <c r="R609" s="37">
        <v>0</v>
      </c>
      <c r="S609" s="37"/>
      <c r="T609" s="37">
        <v>0</v>
      </c>
      <c r="U609" s="37"/>
      <c r="V609" s="37">
        <v>0</v>
      </c>
      <c r="W609" s="37"/>
      <c r="X609" s="37">
        <v>0</v>
      </c>
      <c r="Y609" s="37"/>
      <c r="Z609" s="37">
        <v>0</v>
      </c>
      <c r="AA609" s="37"/>
      <c r="AB609" s="25">
        <v>0</v>
      </c>
      <c r="AC609" s="8"/>
      <c r="AE609" s="9">
        <v>1181508</v>
      </c>
      <c r="AG609" s="9">
        <v>165392</v>
      </c>
      <c r="AI609" s="9">
        <v>0</v>
      </c>
      <c r="AK609" s="9">
        <v>0</v>
      </c>
      <c r="AM609" s="9">
        <v>0</v>
      </c>
      <c r="AO609" s="9">
        <v>0</v>
      </c>
      <c r="AQ609" s="9">
        <v>0</v>
      </c>
      <c r="AT609" s="38">
        <v>4.5526</v>
      </c>
      <c r="AV609" s="38">
        <v>4.7111999999999998</v>
      </c>
      <c r="BH609" s="2" t="str">
        <f t="shared" si="9"/>
        <v>No</v>
      </c>
    </row>
    <row r="610" spans="1:60">
      <c r="A610" s="14" t="s">
        <v>217</v>
      </c>
      <c r="B610" s="14" t="s">
        <v>218</v>
      </c>
      <c r="C610" s="19" t="s">
        <v>59</v>
      </c>
      <c r="D610" s="232">
        <v>4173</v>
      </c>
      <c r="E610" s="233">
        <v>40173</v>
      </c>
      <c r="F610" s="19" t="s">
        <v>153</v>
      </c>
      <c r="G610" s="160" t="s">
        <v>144</v>
      </c>
      <c r="H610" s="36">
        <v>311810</v>
      </c>
      <c r="I610" s="25">
        <v>79</v>
      </c>
      <c r="J610" s="19" t="s">
        <v>25</v>
      </c>
      <c r="K610" s="15" t="s">
        <v>16</v>
      </c>
      <c r="L610" s="15">
        <v>25</v>
      </c>
      <c r="M610" s="16"/>
      <c r="N610" s="37">
        <v>242796</v>
      </c>
      <c r="O610" s="37"/>
      <c r="P610" s="37">
        <v>0</v>
      </c>
      <c r="Q610" s="37"/>
      <c r="R610" s="37">
        <v>0</v>
      </c>
      <c r="S610" s="37"/>
      <c r="T610" s="37">
        <v>0</v>
      </c>
      <c r="U610" s="37"/>
      <c r="V610" s="37">
        <v>0</v>
      </c>
      <c r="W610" s="37"/>
      <c r="X610" s="37">
        <v>0</v>
      </c>
      <c r="Y610" s="37"/>
      <c r="Z610" s="37">
        <v>0</v>
      </c>
      <c r="AA610" s="37"/>
      <c r="AB610" s="25">
        <v>0</v>
      </c>
      <c r="AC610" s="8"/>
      <c r="AE610" s="9">
        <v>1425002</v>
      </c>
      <c r="AG610" s="9">
        <v>0</v>
      </c>
      <c r="AI610" s="9">
        <v>0</v>
      </c>
      <c r="AK610" s="9">
        <v>0</v>
      </c>
      <c r="AM610" s="9">
        <v>0</v>
      </c>
      <c r="AO610" s="9">
        <v>0</v>
      </c>
      <c r="AQ610" s="9">
        <v>0</v>
      </c>
      <c r="AT610" s="38">
        <v>5.8691000000000004</v>
      </c>
      <c r="BH610" s="2" t="str">
        <f t="shared" si="9"/>
        <v>No</v>
      </c>
    </row>
    <row r="611" spans="1:60">
      <c r="A611" s="14" t="s">
        <v>529</v>
      </c>
      <c r="B611" s="14" t="s">
        <v>530</v>
      </c>
      <c r="C611" s="19" t="s">
        <v>49</v>
      </c>
      <c r="D611" s="232">
        <v>1005</v>
      </c>
      <c r="E611" s="233">
        <v>10005</v>
      </c>
      <c r="F611" s="19" t="s">
        <v>153</v>
      </c>
      <c r="G611" s="160" t="s">
        <v>144</v>
      </c>
      <c r="H611" s="36">
        <v>4181019</v>
      </c>
      <c r="I611" s="25">
        <v>79</v>
      </c>
      <c r="J611" s="19" t="s">
        <v>15</v>
      </c>
      <c r="K611" s="15" t="s">
        <v>14</v>
      </c>
      <c r="L611" s="15">
        <v>19</v>
      </c>
      <c r="M611" s="16"/>
      <c r="N611" s="37">
        <v>0</v>
      </c>
      <c r="O611" s="37"/>
      <c r="P611" s="37">
        <v>26602</v>
      </c>
      <c r="Q611" s="37"/>
      <c r="R611" s="37">
        <v>0</v>
      </c>
      <c r="S611" s="37"/>
      <c r="T611" s="37">
        <v>0</v>
      </c>
      <c r="U611" s="37"/>
      <c r="V611" s="37">
        <v>0</v>
      </c>
      <c r="W611" s="37"/>
      <c r="X611" s="37">
        <v>0</v>
      </c>
      <c r="Y611" s="37"/>
      <c r="Z611" s="37">
        <v>0</v>
      </c>
      <c r="AA611" s="37"/>
      <c r="AB611" s="25">
        <v>0</v>
      </c>
      <c r="AC611" s="8"/>
      <c r="AE611" s="9">
        <v>0</v>
      </c>
      <c r="AG611" s="9">
        <v>266898</v>
      </c>
      <c r="AI611" s="9">
        <v>0</v>
      </c>
      <c r="AK611" s="9">
        <v>0</v>
      </c>
      <c r="AM611" s="9">
        <v>0</v>
      </c>
      <c r="AO611" s="9">
        <v>0</v>
      </c>
      <c r="AQ611" s="9">
        <v>0</v>
      </c>
      <c r="AV611" s="38">
        <v>10.032999999999999</v>
      </c>
      <c r="BH611" s="2" t="str">
        <f t="shared" si="9"/>
        <v>No</v>
      </c>
    </row>
    <row r="612" spans="1:60">
      <c r="A612" s="14" t="s">
        <v>529</v>
      </c>
      <c r="B612" s="14" t="s">
        <v>530</v>
      </c>
      <c r="C612" s="19" t="s">
        <v>49</v>
      </c>
      <c r="D612" s="232">
        <v>1005</v>
      </c>
      <c r="E612" s="233">
        <v>10005</v>
      </c>
      <c r="F612" s="19" t="s">
        <v>153</v>
      </c>
      <c r="G612" s="160" t="s">
        <v>144</v>
      </c>
      <c r="H612" s="36">
        <v>4181019</v>
      </c>
      <c r="I612" s="25">
        <v>79</v>
      </c>
      <c r="J612" s="19" t="s">
        <v>15</v>
      </c>
      <c r="K612" s="15" t="s">
        <v>16</v>
      </c>
      <c r="L612" s="15">
        <v>18</v>
      </c>
      <c r="M612" s="16"/>
      <c r="N612" s="37">
        <v>0</v>
      </c>
      <c r="O612" s="37"/>
      <c r="P612" s="37">
        <v>52157</v>
      </c>
      <c r="Q612" s="37"/>
      <c r="R612" s="37">
        <v>0</v>
      </c>
      <c r="S612" s="37"/>
      <c r="T612" s="37">
        <v>0</v>
      </c>
      <c r="U612" s="37"/>
      <c r="V612" s="37">
        <v>0</v>
      </c>
      <c r="W612" s="37"/>
      <c r="X612" s="37">
        <v>0</v>
      </c>
      <c r="Y612" s="37"/>
      <c r="Z612" s="37">
        <v>0</v>
      </c>
      <c r="AA612" s="37"/>
      <c r="AB612" s="25">
        <v>0</v>
      </c>
      <c r="AC612" s="8"/>
      <c r="AE612" s="9">
        <v>0</v>
      </c>
      <c r="AG612" s="9">
        <v>433876</v>
      </c>
      <c r="AI612" s="9">
        <v>0</v>
      </c>
      <c r="AK612" s="9">
        <v>0</v>
      </c>
      <c r="AM612" s="9">
        <v>0</v>
      </c>
      <c r="AO612" s="9">
        <v>0</v>
      </c>
      <c r="AQ612" s="9">
        <v>0</v>
      </c>
      <c r="AV612" s="38">
        <v>8.3186999999999998</v>
      </c>
      <c r="BH612" s="2" t="str">
        <f t="shared" si="9"/>
        <v>No</v>
      </c>
    </row>
    <row r="613" spans="1:60">
      <c r="A613" s="14" t="s">
        <v>1133</v>
      </c>
      <c r="B613" s="14" t="s">
        <v>681</v>
      </c>
      <c r="C613" s="19" t="s">
        <v>61</v>
      </c>
      <c r="D613" s="232">
        <v>7001</v>
      </c>
      <c r="E613" s="233">
        <v>70001</v>
      </c>
      <c r="F613" s="19" t="s">
        <v>147</v>
      </c>
      <c r="G613" s="160" t="s">
        <v>144</v>
      </c>
      <c r="H613" s="36">
        <v>258719</v>
      </c>
      <c r="I613" s="25">
        <v>78</v>
      </c>
      <c r="J613" s="19" t="s">
        <v>15</v>
      </c>
      <c r="K613" s="15" t="s">
        <v>14</v>
      </c>
      <c r="L613" s="15">
        <v>9</v>
      </c>
      <c r="M613" s="16"/>
      <c r="N613" s="37">
        <v>0</v>
      </c>
      <c r="O613" s="37"/>
      <c r="P613" s="37">
        <v>20733</v>
      </c>
      <c r="Q613" s="37"/>
      <c r="R613" s="37">
        <v>0</v>
      </c>
      <c r="S613" s="37"/>
      <c r="T613" s="37">
        <v>25418</v>
      </c>
      <c r="U613" s="37"/>
      <c r="V613" s="37">
        <v>0</v>
      </c>
      <c r="W613" s="37"/>
      <c r="X613" s="37">
        <v>0</v>
      </c>
      <c r="Y613" s="37"/>
      <c r="Z613" s="37">
        <v>0</v>
      </c>
      <c r="AA613" s="37"/>
      <c r="AB613" s="25">
        <v>0</v>
      </c>
      <c r="AC613" s="8"/>
      <c r="AE613" s="9">
        <v>0</v>
      </c>
      <c r="AG613" s="9">
        <v>48523</v>
      </c>
      <c r="AI613" s="9">
        <v>0</v>
      </c>
      <c r="AK613" s="9">
        <v>158669</v>
      </c>
      <c r="AM613" s="9">
        <v>0</v>
      </c>
      <c r="AO613" s="9">
        <v>0</v>
      </c>
      <c r="AQ613" s="9">
        <v>0</v>
      </c>
      <c r="AV613" s="38">
        <v>2.3403999999999998</v>
      </c>
      <c r="BH613" s="2" t="str">
        <f t="shared" si="9"/>
        <v>No</v>
      </c>
    </row>
    <row r="614" spans="1:60">
      <c r="A614" s="14" t="s">
        <v>1131</v>
      </c>
      <c r="B614" s="14" t="s">
        <v>372</v>
      </c>
      <c r="C614" s="19" t="s">
        <v>41</v>
      </c>
      <c r="D614" s="232">
        <v>9241</v>
      </c>
      <c r="E614" s="233">
        <v>90241</v>
      </c>
      <c r="F614" s="19" t="s">
        <v>147</v>
      </c>
      <c r="G614" s="160" t="s">
        <v>144</v>
      </c>
      <c r="H614" s="36">
        <v>55934</v>
      </c>
      <c r="I614" s="25">
        <v>78</v>
      </c>
      <c r="J614" s="19" t="s">
        <v>25</v>
      </c>
      <c r="K614" s="15" t="s">
        <v>16</v>
      </c>
      <c r="L614" s="15">
        <v>7</v>
      </c>
      <c r="M614" s="16"/>
      <c r="N614" s="37">
        <v>47744</v>
      </c>
      <c r="O614" s="37"/>
      <c r="P614" s="37">
        <v>0</v>
      </c>
      <c r="Q614" s="37"/>
      <c r="R614" s="37">
        <v>0</v>
      </c>
      <c r="S614" s="37"/>
      <c r="T614" s="37">
        <v>0</v>
      </c>
      <c r="U614" s="37"/>
      <c r="V614" s="37">
        <v>0</v>
      </c>
      <c r="W614" s="37"/>
      <c r="X614" s="37">
        <v>0</v>
      </c>
      <c r="Y614" s="37"/>
      <c r="Z614" s="37">
        <v>0</v>
      </c>
      <c r="AA614" s="37"/>
      <c r="AB614" s="25">
        <v>0</v>
      </c>
      <c r="AC614" s="8"/>
      <c r="AE614" s="9">
        <v>0</v>
      </c>
      <c r="AG614" s="9">
        <v>0</v>
      </c>
      <c r="AI614" s="9">
        <v>0</v>
      </c>
      <c r="AK614" s="9">
        <v>0</v>
      </c>
      <c r="AM614" s="9">
        <v>0</v>
      </c>
      <c r="AO614" s="9">
        <v>0</v>
      </c>
      <c r="AQ614" s="9">
        <v>0</v>
      </c>
      <c r="AT614" s="38">
        <v>0</v>
      </c>
      <c r="BH614" s="2" t="str">
        <f t="shared" si="9"/>
        <v>No</v>
      </c>
    </row>
    <row r="615" spans="1:60">
      <c r="A615" s="14" t="s">
        <v>232</v>
      </c>
      <c r="B615" s="14" t="s">
        <v>233</v>
      </c>
      <c r="C615" s="19" t="s">
        <v>81</v>
      </c>
      <c r="D615" s="232">
        <v>6114</v>
      </c>
      <c r="E615" s="233">
        <v>60114</v>
      </c>
      <c r="F615" s="19" t="s">
        <v>147</v>
      </c>
      <c r="G615" s="160" t="s">
        <v>144</v>
      </c>
      <c r="H615" s="36">
        <v>5121892</v>
      </c>
      <c r="I615" s="25">
        <v>78</v>
      </c>
      <c r="J615" s="19" t="s">
        <v>15</v>
      </c>
      <c r="K615" s="15" t="s">
        <v>14</v>
      </c>
      <c r="L615" s="15">
        <v>67</v>
      </c>
      <c r="M615" s="16"/>
      <c r="N615" s="37">
        <v>0</v>
      </c>
      <c r="O615" s="37"/>
      <c r="P615" s="37">
        <v>226046</v>
      </c>
      <c r="Q615" s="37"/>
      <c r="R615" s="37">
        <v>0</v>
      </c>
      <c r="S615" s="37"/>
      <c r="T615" s="37">
        <v>0</v>
      </c>
      <c r="U615" s="37"/>
      <c r="V615" s="37">
        <v>0</v>
      </c>
      <c r="W615" s="37"/>
      <c r="X615" s="37">
        <v>0</v>
      </c>
      <c r="Y615" s="37"/>
      <c r="Z615" s="37">
        <v>0</v>
      </c>
      <c r="AA615" s="37"/>
      <c r="AB615" s="25">
        <v>0</v>
      </c>
      <c r="AC615" s="8"/>
      <c r="AE615" s="9">
        <v>0</v>
      </c>
      <c r="AG615" s="9">
        <v>1937940</v>
      </c>
      <c r="AI615" s="9">
        <v>0</v>
      </c>
      <c r="AK615" s="9">
        <v>0</v>
      </c>
      <c r="AM615" s="9">
        <v>0</v>
      </c>
      <c r="AO615" s="9">
        <v>0</v>
      </c>
      <c r="AQ615" s="9">
        <v>0</v>
      </c>
      <c r="AV615" s="38">
        <v>8.5731999999999999</v>
      </c>
      <c r="BH615" s="2" t="str">
        <f t="shared" si="9"/>
        <v>No</v>
      </c>
    </row>
    <row r="616" spans="1:60">
      <c r="A616" s="14" t="s">
        <v>319</v>
      </c>
      <c r="B616" s="14" t="s">
        <v>320</v>
      </c>
      <c r="C616" s="19" t="s">
        <v>48</v>
      </c>
      <c r="D616" s="232">
        <v>6022</v>
      </c>
      <c r="E616" s="233">
        <v>60022</v>
      </c>
      <c r="F616" s="19" t="s">
        <v>153</v>
      </c>
      <c r="G616" s="160" t="s">
        <v>144</v>
      </c>
      <c r="H616" s="36">
        <v>594309</v>
      </c>
      <c r="I616" s="25">
        <v>78</v>
      </c>
      <c r="J616" s="19" t="s">
        <v>17</v>
      </c>
      <c r="K616" s="15" t="s">
        <v>14</v>
      </c>
      <c r="L616" s="15">
        <v>59</v>
      </c>
      <c r="M616" s="16"/>
      <c r="N616" s="37">
        <v>751466</v>
      </c>
      <c r="O616" s="37"/>
      <c r="P616" s="37">
        <v>0</v>
      </c>
      <c r="Q616" s="37"/>
      <c r="R616" s="37">
        <v>0</v>
      </c>
      <c r="S616" s="37"/>
      <c r="T616" s="37">
        <v>0</v>
      </c>
      <c r="U616" s="37"/>
      <c r="V616" s="37">
        <v>0</v>
      </c>
      <c r="W616" s="37"/>
      <c r="X616" s="37">
        <v>0</v>
      </c>
      <c r="Y616" s="37"/>
      <c r="Z616" s="37">
        <v>0</v>
      </c>
      <c r="AA616" s="37"/>
      <c r="AB616" s="25">
        <v>0</v>
      </c>
      <c r="AC616" s="8"/>
      <c r="AE616" s="9">
        <v>3508813</v>
      </c>
      <c r="AG616" s="9">
        <v>0</v>
      </c>
      <c r="AI616" s="9">
        <v>0</v>
      </c>
      <c r="AK616" s="9">
        <v>0</v>
      </c>
      <c r="AM616" s="9">
        <v>0</v>
      </c>
      <c r="AO616" s="9">
        <v>0</v>
      </c>
      <c r="AQ616" s="9">
        <v>0</v>
      </c>
      <c r="AT616" s="38">
        <v>4.6692999999999998</v>
      </c>
      <c r="BH616" s="2" t="str">
        <f t="shared" si="9"/>
        <v>No</v>
      </c>
    </row>
    <row r="617" spans="1:60">
      <c r="A617" s="14" t="s">
        <v>1131</v>
      </c>
      <c r="B617" s="14" t="s">
        <v>372</v>
      </c>
      <c r="C617" s="19" t="s">
        <v>41</v>
      </c>
      <c r="D617" s="232">
        <v>9241</v>
      </c>
      <c r="E617" s="233">
        <v>90241</v>
      </c>
      <c r="F617" s="19" t="s">
        <v>147</v>
      </c>
      <c r="G617" s="160" t="s">
        <v>144</v>
      </c>
      <c r="H617" s="36">
        <v>55934</v>
      </c>
      <c r="I617" s="25">
        <v>78</v>
      </c>
      <c r="J617" s="19" t="s">
        <v>15</v>
      </c>
      <c r="K617" s="15" t="s">
        <v>16</v>
      </c>
      <c r="L617" s="15">
        <v>58</v>
      </c>
      <c r="M617" s="16"/>
      <c r="N617" s="37">
        <v>48508</v>
      </c>
      <c r="O617" s="37"/>
      <c r="P617" s="37">
        <v>136684</v>
      </c>
      <c r="Q617" s="37"/>
      <c r="R617" s="37">
        <v>0</v>
      </c>
      <c r="S617" s="37"/>
      <c r="T617" s="37">
        <v>0</v>
      </c>
      <c r="U617" s="37"/>
      <c r="V617" s="37">
        <v>0</v>
      </c>
      <c r="W617" s="37"/>
      <c r="X617" s="37">
        <v>0</v>
      </c>
      <c r="Y617" s="37"/>
      <c r="Z617" s="37">
        <v>0</v>
      </c>
      <c r="AA617" s="37"/>
      <c r="AB617" s="25">
        <v>0</v>
      </c>
      <c r="AC617" s="8"/>
      <c r="AE617" s="9">
        <v>847723</v>
      </c>
      <c r="AG617" s="9">
        <v>1215688</v>
      </c>
      <c r="AI617" s="9">
        <v>0</v>
      </c>
      <c r="AK617" s="9">
        <v>0</v>
      </c>
      <c r="AM617" s="9">
        <v>0</v>
      </c>
      <c r="AO617" s="9">
        <v>0</v>
      </c>
      <c r="AQ617" s="9">
        <v>0</v>
      </c>
      <c r="AT617" s="38">
        <v>17.475899999999999</v>
      </c>
      <c r="AV617" s="38">
        <v>8.8941999999999997</v>
      </c>
      <c r="BH617" s="2" t="str">
        <f t="shared" si="9"/>
        <v>No</v>
      </c>
    </row>
    <row r="618" spans="1:60">
      <c r="A618" s="14" t="s">
        <v>1133</v>
      </c>
      <c r="B618" s="14" t="s">
        <v>681</v>
      </c>
      <c r="C618" s="19" t="s">
        <v>61</v>
      </c>
      <c r="D618" s="232">
        <v>7001</v>
      </c>
      <c r="E618" s="233">
        <v>70001</v>
      </c>
      <c r="F618" s="19" t="s">
        <v>147</v>
      </c>
      <c r="G618" s="160" t="s">
        <v>144</v>
      </c>
      <c r="H618" s="36">
        <v>258719</v>
      </c>
      <c r="I618" s="25">
        <v>78</v>
      </c>
      <c r="J618" s="19" t="s">
        <v>17</v>
      </c>
      <c r="K618" s="15" t="s">
        <v>14</v>
      </c>
      <c r="L618" s="15">
        <v>56</v>
      </c>
      <c r="M618" s="16"/>
      <c r="N618" s="37">
        <v>342476</v>
      </c>
      <c r="O618" s="37"/>
      <c r="P618" s="37">
        <v>0</v>
      </c>
      <c r="Q618" s="37"/>
      <c r="R618" s="37">
        <v>0</v>
      </c>
      <c r="S618" s="37"/>
      <c r="T618" s="37">
        <v>91747</v>
      </c>
      <c r="U618" s="37"/>
      <c r="V618" s="37">
        <v>0</v>
      </c>
      <c r="W618" s="37"/>
      <c r="X618" s="37">
        <v>0</v>
      </c>
      <c r="Y618" s="37"/>
      <c r="Z618" s="37">
        <v>0</v>
      </c>
      <c r="AA618" s="37"/>
      <c r="AB618" s="25">
        <v>0</v>
      </c>
      <c r="AC618" s="8"/>
      <c r="AE618" s="9">
        <v>1477027</v>
      </c>
      <c r="AG618" s="9">
        <v>0</v>
      </c>
      <c r="AI618" s="9">
        <v>0</v>
      </c>
      <c r="AK618" s="9">
        <v>365946</v>
      </c>
      <c r="AM618" s="9">
        <v>0</v>
      </c>
      <c r="AO618" s="9">
        <v>0</v>
      </c>
      <c r="AQ618" s="9">
        <v>0</v>
      </c>
      <c r="AT618" s="38">
        <v>4.3128000000000002</v>
      </c>
      <c r="BH618" s="2" t="str">
        <f t="shared" si="9"/>
        <v>No</v>
      </c>
    </row>
    <row r="619" spans="1:60">
      <c r="A619" s="14" t="s">
        <v>439</v>
      </c>
      <c r="B619" s="14" t="s">
        <v>440</v>
      </c>
      <c r="C619" s="19" t="s">
        <v>23</v>
      </c>
      <c r="D619" s="232">
        <v>9162</v>
      </c>
      <c r="E619" s="233">
        <v>90162</v>
      </c>
      <c r="F619" s="19" t="s">
        <v>153</v>
      </c>
      <c r="G619" s="160" t="s">
        <v>144</v>
      </c>
      <c r="H619" s="36">
        <v>277634</v>
      </c>
      <c r="I619" s="25">
        <v>78</v>
      </c>
      <c r="J619" s="19" t="s">
        <v>17</v>
      </c>
      <c r="K619" s="15" t="s">
        <v>16</v>
      </c>
      <c r="L619" s="15">
        <v>52</v>
      </c>
      <c r="M619" s="16"/>
      <c r="N619" s="37">
        <v>575568</v>
      </c>
      <c r="O619" s="37"/>
      <c r="P619" s="37">
        <v>0</v>
      </c>
      <c r="Q619" s="37"/>
      <c r="R619" s="37">
        <v>0</v>
      </c>
      <c r="S619" s="37"/>
      <c r="T619" s="37">
        <v>0</v>
      </c>
      <c r="U619" s="37"/>
      <c r="V619" s="37">
        <v>0</v>
      </c>
      <c r="W619" s="37"/>
      <c r="X619" s="37">
        <v>0</v>
      </c>
      <c r="Y619" s="37"/>
      <c r="Z619" s="37">
        <v>0</v>
      </c>
      <c r="AA619" s="37"/>
      <c r="AB619" s="25">
        <v>0</v>
      </c>
      <c r="AC619" s="8"/>
      <c r="AE619" s="9">
        <v>2333628</v>
      </c>
      <c r="AG619" s="9">
        <v>0</v>
      </c>
      <c r="AI619" s="9">
        <v>0</v>
      </c>
      <c r="AK619" s="9">
        <v>0</v>
      </c>
      <c r="AM619" s="9">
        <v>0</v>
      </c>
      <c r="AO619" s="9">
        <v>0</v>
      </c>
      <c r="AQ619" s="9">
        <v>0</v>
      </c>
      <c r="AT619" s="38">
        <v>4.0545</v>
      </c>
      <c r="BH619" s="2" t="str">
        <f t="shared" si="9"/>
        <v>No</v>
      </c>
    </row>
    <row r="620" spans="1:60">
      <c r="A620" s="14" t="s">
        <v>1132</v>
      </c>
      <c r="B620" s="14" t="s">
        <v>351</v>
      </c>
      <c r="C620" s="19" t="s">
        <v>85</v>
      </c>
      <c r="D620" s="232">
        <v>1066</v>
      </c>
      <c r="E620" s="233">
        <v>10066</v>
      </c>
      <c r="F620" s="19" t="s">
        <v>153</v>
      </c>
      <c r="G620" s="160" t="s">
        <v>144</v>
      </c>
      <c r="H620" s="36">
        <v>108740</v>
      </c>
      <c r="I620" s="25">
        <v>78</v>
      </c>
      <c r="J620" s="19" t="s">
        <v>17</v>
      </c>
      <c r="K620" s="15" t="s">
        <v>14</v>
      </c>
      <c r="L620" s="15">
        <v>40</v>
      </c>
      <c r="M620" s="16"/>
      <c r="N620" s="37">
        <v>280408</v>
      </c>
      <c r="O620" s="37"/>
      <c r="P620" s="37">
        <v>0</v>
      </c>
      <c r="Q620" s="37"/>
      <c r="R620" s="37">
        <v>0</v>
      </c>
      <c r="S620" s="37"/>
      <c r="T620" s="37">
        <v>0</v>
      </c>
      <c r="U620" s="37"/>
      <c r="V620" s="37">
        <v>0</v>
      </c>
      <c r="W620" s="37"/>
      <c r="X620" s="37">
        <v>0</v>
      </c>
      <c r="Y620" s="37"/>
      <c r="Z620" s="37">
        <v>0</v>
      </c>
      <c r="AA620" s="37"/>
      <c r="AB620" s="25">
        <v>0</v>
      </c>
      <c r="AC620" s="8"/>
      <c r="AE620" s="9">
        <v>1474997</v>
      </c>
      <c r="AG620" s="9">
        <v>0</v>
      </c>
      <c r="AI620" s="9">
        <v>0</v>
      </c>
      <c r="AK620" s="9">
        <v>0</v>
      </c>
      <c r="AM620" s="9">
        <v>0</v>
      </c>
      <c r="AO620" s="9">
        <v>0</v>
      </c>
      <c r="AQ620" s="9">
        <v>0</v>
      </c>
      <c r="AT620" s="38">
        <v>5.2602000000000002</v>
      </c>
      <c r="BH620" s="2" t="str">
        <f t="shared" si="9"/>
        <v>No</v>
      </c>
    </row>
    <row r="621" spans="1:60">
      <c r="A621" s="14" t="s">
        <v>439</v>
      </c>
      <c r="B621" s="14" t="s">
        <v>440</v>
      </c>
      <c r="C621" s="19" t="s">
        <v>23</v>
      </c>
      <c r="D621" s="232">
        <v>9162</v>
      </c>
      <c r="E621" s="233">
        <v>90162</v>
      </c>
      <c r="F621" s="19" t="s">
        <v>153</v>
      </c>
      <c r="G621" s="160" t="s">
        <v>144</v>
      </c>
      <c r="H621" s="36">
        <v>277634</v>
      </c>
      <c r="I621" s="25">
        <v>78</v>
      </c>
      <c r="J621" s="19" t="s">
        <v>15</v>
      </c>
      <c r="K621" s="15" t="s">
        <v>16</v>
      </c>
      <c r="L621" s="15">
        <v>26</v>
      </c>
      <c r="M621" s="16"/>
      <c r="N621" s="37">
        <v>0</v>
      </c>
      <c r="O621" s="37"/>
      <c r="P621" s="37">
        <v>122057</v>
      </c>
      <c r="Q621" s="37"/>
      <c r="R621" s="37">
        <v>0</v>
      </c>
      <c r="S621" s="37"/>
      <c r="T621" s="37">
        <v>0</v>
      </c>
      <c r="U621" s="37"/>
      <c r="V621" s="37">
        <v>0</v>
      </c>
      <c r="W621" s="37"/>
      <c r="X621" s="37">
        <v>0</v>
      </c>
      <c r="Y621" s="37"/>
      <c r="Z621" s="37">
        <v>0</v>
      </c>
      <c r="AA621" s="37"/>
      <c r="AB621" s="25">
        <v>0</v>
      </c>
      <c r="AC621" s="8"/>
      <c r="AE621" s="9">
        <v>0</v>
      </c>
      <c r="AG621" s="9">
        <v>206729</v>
      </c>
      <c r="AI621" s="9">
        <v>0</v>
      </c>
      <c r="AK621" s="9">
        <v>0</v>
      </c>
      <c r="AM621" s="9">
        <v>0</v>
      </c>
      <c r="AO621" s="9">
        <v>0</v>
      </c>
      <c r="AQ621" s="9">
        <v>0</v>
      </c>
      <c r="AV621" s="38">
        <v>1.6937</v>
      </c>
      <c r="BH621" s="2" t="str">
        <f t="shared" si="9"/>
        <v>No</v>
      </c>
    </row>
    <row r="622" spans="1:60">
      <c r="A622" s="14" t="s">
        <v>1132</v>
      </c>
      <c r="B622" s="14" t="s">
        <v>351</v>
      </c>
      <c r="C622" s="19" t="s">
        <v>85</v>
      </c>
      <c r="D622" s="232">
        <v>1066</v>
      </c>
      <c r="E622" s="233">
        <v>10066</v>
      </c>
      <c r="F622" s="19" t="s">
        <v>153</v>
      </c>
      <c r="G622" s="160" t="s">
        <v>144</v>
      </c>
      <c r="H622" s="36">
        <v>108740</v>
      </c>
      <c r="I622" s="25">
        <v>78</v>
      </c>
      <c r="J622" s="19" t="s">
        <v>15</v>
      </c>
      <c r="K622" s="15" t="s">
        <v>16</v>
      </c>
      <c r="L622" s="15">
        <v>24</v>
      </c>
      <c r="M622" s="16"/>
      <c r="N622" s="37">
        <v>0</v>
      </c>
      <c r="O622" s="37"/>
      <c r="P622" s="37">
        <v>31184</v>
      </c>
      <c r="Q622" s="37"/>
      <c r="R622" s="37">
        <v>0</v>
      </c>
      <c r="S622" s="37"/>
      <c r="T622" s="37">
        <v>0</v>
      </c>
      <c r="U622" s="37"/>
      <c r="V622" s="37">
        <v>0</v>
      </c>
      <c r="W622" s="37"/>
      <c r="X622" s="37">
        <v>0</v>
      </c>
      <c r="Y622" s="37"/>
      <c r="Z622" s="37">
        <v>0</v>
      </c>
      <c r="AA622" s="37"/>
      <c r="AB622" s="25">
        <v>0</v>
      </c>
      <c r="AC622" s="8"/>
      <c r="AE622" s="9">
        <v>0</v>
      </c>
      <c r="AG622" s="9">
        <v>254226</v>
      </c>
      <c r="AI622" s="9">
        <v>0</v>
      </c>
      <c r="AK622" s="9">
        <v>0</v>
      </c>
      <c r="AM622" s="9">
        <v>0</v>
      </c>
      <c r="AO622" s="9">
        <v>0</v>
      </c>
      <c r="AQ622" s="9">
        <v>0</v>
      </c>
      <c r="AV622" s="38">
        <v>8.1524000000000001</v>
      </c>
      <c r="BH622" s="2" t="str">
        <f t="shared" si="9"/>
        <v>No</v>
      </c>
    </row>
    <row r="623" spans="1:60">
      <c r="A623" s="14" t="s">
        <v>319</v>
      </c>
      <c r="B623" s="14" t="s">
        <v>320</v>
      </c>
      <c r="C623" s="19" t="s">
        <v>48</v>
      </c>
      <c r="D623" s="232">
        <v>6022</v>
      </c>
      <c r="E623" s="233">
        <v>60022</v>
      </c>
      <c r="F623" s="19" t="s">
        <v>153</v>
      </c>
      <c r="G623" s="160" t="s">
        <v>144</v>
      </c>
      <c r="H623" s="36">
        <v>594309</v>
      </c>
      <c r="I623" s="25">
        <v>78</v>
      </c>
      <c r="J623" s="19" t="s">
        <v>15</v>
      </c>
      <c r="K623" s="15" t="s">
        <v>16</v>
      </c>
      <c r="L623" s="15">
        <v>19</v>
      </c>
      <c r="M623" s="16"/>
      <c r="N623" s="37">
        <v>8315</v>
      </c>
      <c r="O623" s="37"/>
      <c r="P623" s="37">
        <v>103202</v>
      </c>
      <c r="Q623" s="37"/>
      <c r="R623" s="37">
        <v>0</v>
      </c>
      <c r="S623" s="37"/>
      <c r="T623" s="37">
        <v>0</v>
      </c>
      <c r="U623" s="37"/>
      <c r="V623" s="37">
        <v>0</v>
      </c>
      <c r="W623" s="37"/>
      <c r="X623" s="37">
        <v>0</v>
      </c>
      <c r="Y623" s="37"/>
      <c r="Z623" s="37">
        <v>0</v>
      </c>
      <c r="AA623" s="37"/>
      <c r="AB623" s="25">
        <v>0</v>
      </c>
      <c r="AC623" s="8"/>
      <c r="AE623" s="9">
        <v>204086</v>
      </c>
      <c r="AG623" s="9">
        <v>564439</v>
      </c>
      <c r="AI623" s="9">
        <v>0</v>
      </c>
      <c r="AK623" s="9">
        <v>0</v>
      </c>
      <c r="AM623" s="9">
        <v>0</v>
      </c>
      <c r="AO623" s="9">
        <v>0</v>
      </c>
      <c r="AQ623" s="9">
        <v>0</v>
      </c>
      <c r="AT623" s="38">
        <v>24.5443</v>
      </c>
      <c r="AV623" s="38">
        <v>5.4692999999999996</v>
      </c>
      <c r="BH623" s="2" t="str">
        <f t="shared" si="9"/>
        <v>No</v>
      </c>
    </row>
    <row r="624" spans="1:60">
      <c r="A624" s="14" t="s">
        <v>1132</v>
      </c>
      <c r="B624" s="14" t="s">
        <v>351</v>
      </c>
      <c r="C624" s="19" t="s">
        <v>85</v>
      </c>
      <c r="D624" s="232">
        <v>1066</v>
      </c>
      <c r="E624" s="233">
        <v>10066</v>
      </c>
      <c r="F624" s="19" t="s">
        <v>153</v>
      </c>
      <c r="G624" s="160" t="s">
        <v>144</v>
      </c>
      <c r="H624" s="36">
        <v>108740</v>
      </c>
      <c r="I624" s="25">
        <v>78</v>
      </c>
      <c r="J624" s="19" t="s">
        <v>25</v>
      </c>
      <c r="K624" s="15" t="s">
        <v>14</v>
      </c>
      <c r="L624" s="15">
        <v>14</v>
      </c>
      <c r="M624" s="16"/>
      <c r="N624" s="37">
        <v>124882</v>
      </c>
      <c r="O624" s="37"/>
      <c r="P624" s="37">
        <v>0</v>
      </c>
      <c r="Q624" s="37"/>
      <c r="R624" s="37">
        <v>0</v>
      </c>
      <c r="S624" s="37"/>
      <c r="T624" s="37">
        <v>0</v>
      </c>
      <c r="U624" s="37"/>
      <c r="V624" s="37">
        <v>0</v>
      </c>
      <c r="W624" s="37"/>
      <c r="X624" s="37">
        <v>0</v>
      </c>
      <c r="Y624" s="37"/>
      <c r="Z624" s="37">
        <v>0</v>
      </c>
      <c r="AA624" s="37"/>
      <c r="AB624" s="25">
        <v>0</v>
      </c>
      <c r="AC624" s="8"/>
      <c r="AE624" s="9">
        <v>368045</v>
      </c>
      <c r="AG624" s="9">
        <v>0</v>
      </c>
      <c r="AI624" s="9">
        <v>0</v>
      </c>
      <c r="AK624" s="9">
        <v>0</v>
      </c>
      <c r="AM624" s="9">
        <v>0</v>
      </c>
      <c r="AO624" s="9">
        <v>0</v>
      </c>
      <c r="AQ624" s="9">
        <v>0</v>
      </c>
      <c r="AT624" s="38">
        <v>2.9470999999999998</v>
      </c>
      <c r="BH624" s="2" t="str">
        <f t="shared" si="9"/>
        <v>No</v>
      </c>
    </row>
    <row r="625" spans="1:60">
      <c r="A625" s="14" t="s">
        <v>1131</v>
      </c>
      <c r="B625" s="14" t="s">
        <v>372</v>
      </c>
      <c r="C625" s="19" t="s">
        <v>41</v>
      </c>
      <c r="D625" s="232">
        <v>9241</v>
      </c>
      <c r="E625" s="233">
        <v>90241</v>
      </c>
      <c r="F625" s="19" t="s">
        <v>147</v>
      </c>
      <c r="G625" s="160" t="s">
        <v>144</v>
      </c>
      <c r="H625" s="36">
        <v>55934</v>
      </c>
      <c r="I625" s="25">
        <v>78</v>
      </c>
      <c r="J625" s="19" t="s">
        <v>17</v>
      </c>
      <c r="K625" s="15" t="s">
        <v>16</v>
      </c>
      <c r="L625" s="15">
        <v>13</v>
      </c>
      <c r="M625" s="16"/>
      <c r="N625" s="37">
        <v>283365</v>
      </c>
      <c r="O625" s="37"/>
      <c r="P625" s="37">
        <v>18708</v>
      </c>
      <c r="Q625" s="37"/>
      <c r="R625" s="37">
        <v>0</v>
      </c>
      <c r="S625" s="37"/>
      <c r="T625" s="37">
        <v>0</v>
      </c>
      <c r="U625" s="37"/>
      <c r="V625" s="37">
        <v>0</v>
      </c>
      <c r="W625" s="37"/>
      <c r="X625" s="37">
        <v>0</v>
      </c>
      <c r="Y625" s="37"/>
      <c r="Z625" s="37">
        <v>0</v>
      </c>
      <c r="AA625" s="37"/>
      <c r="AB625" s="25">
        <v>0</v>
      </c>
      <c r="AC625" s="8"/>
      <c r="AE625" s="9">
        <v>1345109</v>
      </c>
      <c r="AG625" s="9">
        <v>120550</v>
      </c>
      <c r="AI625" s="9">
        <v>0</v>
      </c>
      <c r="AK625" s="9">
        <v>0</v>
      </c>
      <c r="AM625" s="9">
        <v>0</v>
      </c>
      <c r="AO625" s="9">
        <v>0</v>
      </c>
      <c r="AQ625" s="9">
        <v>0</v>
      </c>
      <c r="AT625" s="38">
        <v>4.7469000000000001</v>
      </c>
      <c r="AV625" s="38">
        <v>6.4438000000000004</v>
      </c>
      <c r="BH625" s="2" t="str">
        <f t="shared" si="9"/>
        <v>No</v>
      </c>
    </row>
    <row r="626" spans="1:60">
      <c r="A626" s="14" t="s">
        <v>232</v>
      </c>
      <c r="B626" s="14" t="s">
        <v>233</v>
      </c>
      <c r="C626" s="19" t="s">
        <v>81</v>
      </c>
      <c r="D626" s="232">
        <v>6114</v>
      </c>
      <c r="E626" s="233">
        <v>60114</v>
      </c>
      <c r="F626" s="19" t="s">
        <v>147</v>
      </c>
      <c r="G626" s="160" t="s">
        <v>144</v>
      </c>
      <c r="H626" s="36">
        <v>5121892</v>
      </c>
      <c r="I626" s="25">
        <v>78</v>
      </c>
      <c r="J626" s="19" t="s">
        <v>17</v>
      </c>
      <c r="K626" s="15" t="s">
        <v>14</v>
      </c>
      <c r="L626" s="15">
        <v>11</v>
      </c>
      <c r="M626" s="16"/>
      <c r="N626" s="37">
        <v>0</v>
      </c>
      <c r="O626" s="37"/>
      <c r="P626" s="37">
        <v>80682</v>
      </c>
      <c r="Q626" s="37"/>
      <c r="R626" s="37">
        <v>0</v>
      </c>
      <c r="S626" s="37"/>
      <c r="T626" s="37">
        <v>0</v>
      </c>
      <c r="U626" s="37"/>
      <c r="V626" s="37">
        <v>0</v>
      </c>
      <c r="W626" s="37"/>
      <c r="X626" s="37">
        <v>0</v>
      </c>
      <c r="Y626" s="37"/>
      <c r="Z626" s="37">
        <v>0</v>
      </c>
      <c r="AA626" s="37"/>
      <c r="AB626" s="25">
        <v>0</v>
      </c>
      <c r="AC626" s="8"/>
      <c r="AE626" s="9">
        <v>0</v>
      </c>
      <c r="AG626" s="9">
        <v>63913</v>
      </c>
      <c r="AI626" s="9">
        <v>0</v>
      </c>
      <c r="AK626" s="9">
        <v>0</v>
      </c>
      <c r="AM626" s="9">
        <v>0</v>
      </c>
      <c r="AO626" s="9">
        <v>0</v>
      </c>
      <c r="AQ626" s="9">
        <v>0</v>
      </c>
      <c r="AV626" s="38">
        <v>0.79220000000000002</v>
      </c>
      <c r="BH626" s="2" t="str">
        <f t="shared" si="9"/>
        <v>No</v>
      </c>
    </row>
    <row r="627" spans="1:60">
      <c r="A627" s="14" t="s">
        <v>196</v>
      </c>
      <c r="B627" s="14" t="s">
        <v>197</v>
      </c>
      <c r="C627" s="19" t="s">
        <v>23</v>
      </c>
      <c r="D627" s="232">
        <v>9211</v>
      </c>
      <c r="E627" s="233">
        <v>90211</v>
      </c>
      <c r="F627" s="19" t="s">
        <v>165</v>
      </c>
      <c r="G627" s="160" t="s">
        <v>144</v>
      </c>
      <c r="H627" s="36">
        <v>12150996</v>
      </c>
      <c r="I627" s="25">
        <v>77</v>
      </c>
      <c r="J627" s="19" t="s">
        <v>17</v>
      </c>
      <c r="K627" s="15" t="s">
        <v>16</v>
      </c>
      <c r="L627" s="15">
        <v>77</v>
      </c>
      <c r="M627" s="16"/>
      <c r="N627" s="37">
        <v>0</v>
      </c>
      <c r="O627" s="37"/>
      <c r="P627" s="37">
        <v>0</v>
      </c>
      <c r="Q627" s="37"/>
      <c r="R627" s="37">
        <v>65131</v>
      </c>
      <c r="S627" s="37"/>
      <c r="T627" s="37">
        <v>130404</v>
      </c>
      <c r="U627" s="37"/>
      <c r="V627" s="37">
        <v>0</v>
      </c>
      <c r="W627" s="37"/>
      <c r="X627" s="37">
        <v>740418</v>
      </c>
      <c r="Y627" s="37"/>
      <c r="Z627" s="37">
        <v>0</v>
      </c>
      <c r="AA627" s="37"/>
      <c r="AB627" s="25">
        <v>177320</v>
      </c>
      <c r="AC627" s="8"/>
      <c r="AE627" s="9">
        <v>0</v>
      </c>
      <c r="AG627" s="9">
        <v>0</v>
      </c>
      <c r="AI627" s="9">
        <v>189345</v>
      </c>
      <c r="AK627" s="9">
        <v>530602</v>
      </c>
      <c r="AM627" s="9">
        <v>1000317</v>
      </c>
      <c r="AO627" s="9">
        <v>0</v>
      </c>
      <c r="AQ627" s="9">
        <v>35418</v>
      </c>
      <c r="AX627" s="38">
        <v>2.9070999999999998</v>
      </c>
      <c r="AZ627" s="38">
        <v>0.71660000000000001</v>
      </c>
      <c r="BF627" s="38">
        <v>0.19969999999999999</v>
      </c>
      <c r="BH627" s="2" t="str">
        <f t="shared" si="9"/>
        <v>No</v>
      </c>
    </row>
    <row r="628" spans="1:60">
      <c r="A628" s="14" t="s">
        <v>342</v>
      </c>
      <c r="B628" s="14" t="s">
        <v>343</v>
      </c>
      <c r="C628" s="19" t="s">
        <v>80</v>
      </c>
      <c r="D628" s="232">
        <v>4001</v>
      </c>
      <c r="E628" s="233">
        <v>40001</v>
      </c>
      <c r="F628" s="19" t="s">
        <v>147</v>
      </c>
      <c r="G628" s="160" t="s">
        <v>144</v>
      </c>
      <c r="H628" s="36">
        <v>381112</v>
      </c>
      <c r="I628" s="25">
        <v>77</v>
      </c>
      <c r="J628" s="19" t="s">
        <v>17</v>
      </c>
      <c r="K628" s="15" t="s">
        <v>14</v>
      </c>
      <c r="L628" s="15">
        <v>56</v>
      </c>
      <c r="M628" s="16"/>
      <c r="N628" s="37">
        <v>483039</v>
      </c>
      <c r="O628" s="37"/>
      <c r="P628" s="37">
        <v>25136</v>
      </c>
      <c r="Q628" s="37"/>
      <c r="R628" s="37">
        <v>0</v>
      </c>
      <c r="S628" s="37"/>
      <c r="T628" s="37">
        <v>0</v>
      </c>
      <c r="U628" s="37"/>
      <c r="V628" s="37">
        <v>0</v>
      </c>
      <c r="W628" s="37"/>
      <c r="X628" s="37">
        <v>0</v>
      </c>
      <c r="Y628" s="37"/>
      <c r="Z628" s="37">
        <v>0</v>
      </c>
      <c r="AA628" s="37"/>
      <c r="AB628" s="25">
        <v>316098</v>
      </c>
      <c r="AC628" s="8"/>
      <c r="AE628" s="9">
        <v>2035357</v>
      </c>
      <c r="AG628" s="9">
        <v>108031</v>
      </c>
      <c r="AI628" s="9">
        <v>0</v>
      </c>
      <c r="AK628" s="9">
        <v>0</v>
      </c>
      <c r="AM628" s="9">
        <v>0</v>
      </c>
      <c r="AO628" s="9">
        <v>0</v>
      </c>
      <c r="AQ628" s="9">
        <v>179000</v>
      </c>
      <c r="AT628" s="38">
        <v>4.2135999999999996</v>
      </c>
      <c r="AV628" s="38">
        <v>4.2979000000000003</v>
      </c>
      <c r="BF628" s="38">
        <v>0.56630000000000003</v>
      </c>
      <c r="BH628" s="2" t="str">
        <f t="shared" si="9"/>
        <v>No</v>
      </c>
    </row>
    <row r="629" spans="1:60">
      <c r="A629" s="14" t="s">
        <v>418</v>
      </c>
      <c r="B629" s="14" t="s">
        <v>419</v>
      </c>
      <c r="C629" s="19" t="s">
        <v>74</v>
      </c>
      <c r="D629" s="232">
        <v>3025</v>
      </c>
      <c r="E629" s="233">
        <v>30025</v>
      </c>
      <c r="F629" s="19" t="s">
        <v>153</v>
      </c>
      <c r="G629" s="160" t="s">
        <v>144</v>
      </c>
      <c r="H629" s="36">
        <v>381502</v>
      </c>
      <c r="I629" s="25">
        <v>77</v>
      </c>
      <c r="J629" s="19" t="s">
        <v>17</v>
      </c>
      <c r="K629" s="15" t="s">
        <v>16</v>
      </c>
      <c r="L629" s="15">
        <v>5</v>
      </c>
      <c r="M629" s="16"/>
      <c r="N629" s="37">
        <v>0</v>
      </c>
      <c r="O629" s="37"/>
      <c r="P629" s="37">
        <v>25200</v>
      </c>
      <c r="Q629" s="37"/>
      <c r="R629" s="37">
        <v>0</v>
      </c>
      <c r="S629" s="37"/>
      <c r="T629" s="37">
        <v>0</v>
      </c>
      <c r="U629" s="37"/>
      <c r="V629" s="37">
        <v>0</v>
      </c>
      <c r="W629" s="37"/>
      <c r="X629" s="37">
        <v>0</v>
      </c>
      <c r="Y629" s="37"/>
      <c r="Z629" s="37">
        <v>0</v>
      </c>
      <c r="AA629" s="37"/>
      <c r="AB629" s="25">
        <v>0</v>
      </c>
      <c r="AC629" s="8"/>
      <c r="AE629" s="9">
        <v>0</v>
      </c>
      <c r="AG629" s="9">
        <v>198990</v>
      </c>
      <c r="AI629" s="9">
        <v>0</v>
      </c>
      <c r="AK629" s="9">
        <v>0</v>
      </c>
      <c r="AM629" s="9">
        <v>0</v>
      </c>
      <c r="AO629" s="9">
        <v>0</v>
      </c>
      <c r="AQ629" s="9">
        <v>0</v>
      </c>
      <c r="AV629" s="38">
        <v>7.8963999999999999</v>
      </c>
      <c r="BH629" s="2" t="str">
        <f t="shared" si="9"/>
        <v>No</v>
      </c>
    </row>
    <row r="630" spans="1:60">
      <c r="A630" s="14" t="s">
        <v>342</v>
      </c>
      <c r="B630" s="14" t="s">
        <v>343</v>
      </c>
      <c r="C630" s="19" t="s">
        <v>80</v>
      </c>
      <c r="D630" s="232">
        <v>4001</v>
      </c>
      <c r="E630" s="233">
        <v>40001</v>
      </c>
      <c r="F630" s="19" t="s">
        <v>147</v>
      </c>
      <c r="G630" s="160" t="s">
        <v>144</v>
      </c>
      <c r="H630" s="36">
        <v>381112</v>
      </c>
      <c r="I630" s="25">
        <v>77</v>
      </c>
      <c r="J630" s="19" t="s">
        <v>15</v>
      </c>
      <c r="K630" s="15" t="s">
        <v>16</v>
      </c>
      <c r="L630" s="15">
        <v>4</v>
      </c>
      <c r="M630" s="16"/>
      <c r="N630" s="37">
        <v>0</v>
      </c>
      <c r="O630" s="37"/>
      <c r="P630" s="37">
        <v>1968</v>
      </c>
      <c r="Q630" s="37"/>
      <c r="R630" s="37">
        <v>0</v>
      </c>
      <c r="S630" s="37"/>
      <c r="T630" s="37">
        <v>0</v>
      </c>
      <c r="U630" s="37"/>
      <c r="V630" s="37">
        <v>0</v>
      </c>
      <c r="W630" s="37"/>
      <c r="X630" s="37">
        <v>0</v>
      </c>
      <c r="Y630" s="37"/>
      <c r="Z630" s="37">
        <v>0</v>
      </c>
      <c r="AA630" s="37"/>
      <c r="AB630" s="25">
        <v>0</v>
      </c>
      <c r="AC630" s="8"/>
      <c r="AE630" s="9">
        <v>0</v>
      </c>
      <c r="AG630" s="9">
        <v>0</v>
      </c>
      <c r="AI630" s="9">
        <v>0</v>
      </c>
      <c r="AK630" s="9">
        <v>0</v>
      </c>
      <c r="AM630" s="9">
        <v>0</v>
      </c>
      <c r="AO630" s="9">
        <v>0</v>
      </c>
      <c r="AQ630" s="9">
        <v>0</v>
      </c>
      <c r="AV630" s="38">
        <v>0</v>
      </c>
      <c r="BH630" s="2" t="str">
        <f t="shared" si="9"/>
        <v>No</v>
      </c>
    </row>
    <row r="631" spans="1:60">
      <c r="A631" s="14" t="s">
        <v>418</v>
      </c>
      <c r="B631" s="14" t="s">
        <v>419</v>
      </c>
      <c r="C631" s="19" t="s">
        <v>74</v>
      </c>
      <c r="D631" s="232">
        <v>3025</v>
      </c>
      <c r="E631" s="233">
        <v>30025</v>
      </c>
      <c r="F631" s="19" t="s">
        <v>153</v>
      </c>
      <c r="G631" s="160" t="s">
        <v>144</v>
      </c>
      <c r="H631" s="36">
        <v>381502</v>
      </c>
      <c r="I631" s="25">
        <v>77</v>
      </c>
      <c r="J631" s="19" t="s">
        <v>15</v>
      </c>
      <c r="K631" s="15" t="s">
        <v>14</v>
      </c>
      <c r="L631" s="15">
        <v>31</v>
      </c>
      <c r="M631" s="16"/>
      <c r="N631" s="37">
        <v>80000</v>
      </c>
      <c r="O631" s="37"/>
      <c r="P631" s="37">
        <v>105000</v>
      </c>
      <c r="Q631" s="37"/>
      <c r="R631" s="37">
        <v>0</v>
      </c>
      <c r="S631" s="37"/>
      <c r="T631" s="37">
        <v>0</v>
      </c>
      <c r="U631" s="37"/>
      <c r="V631" s="37">
        <v>0</v>
      </c>
      <c r="W631" s="37"/>
      <c r="X631" s="37">
        <v>0</v>
      </c>
      <c r="Y631" s="37"/>
      <c r="Z631" s="37">
        <v>0</v>
      </c>
      <c r="AA631" s="37"/>
      <c r="AB631" s="25">
        <v>0</v>
      </c>
      <c r="AC631" s="8"/>
      <c r="AE631" s="9">
        <v>0</v>
      </c>
      <c r="AG631" s="9">
        <v>1052757</v>
      </c>
      <c r="AI631" s="9">
        <v>0</v>
      </c>
      <c r="AK631" s="9">
        <v>0</v>
      </c>
      <c r="AM631" s="9">
        <v>0</v>
      </c>
      <c r="AO631" s="9">
        <v>0</v>
      </c>
      <c r="AQ631" s="9">
        <v>0</v>
      </c>
      <c r="AT631" s="38">
        <v>0</v>
      </c>
      <c r="AV631" s="38">
        <v>10.026300000000001</v>
      </c>
      <c r="BH631" s="2" t="str">
        <f t="shared" si="9"/>
        <v>No</v>
      </c>
    </row>
    <row r="632" spans="1:60">
      <c r="A632" s="14" t="s">
        <v>418</v>
      </c>
      <c r="B632" s="14" t="s">
        <v>419</v>
      </c>
      <c r="C632" s="19" t="s">
        <v>74</v>
      </c>
      <c r="D632" s="232">
        <v>3025</v>
      </c>
      <c r="E632" s="233">
        <v>30025</v>
      </c>
      <c r="F632" s="19" t="s">
        <v>153</v>
      </c>
      <c r="G632" s="160" t="s">
        <v>144</v>
      </c>
      <c r="H632" s="36">
        <v>381502</v>
      </c>
      <c r="I632" s="25">
        <v>77</v>
      </c>
      <c r="J632" s="19" t="s">
        <v>17</v>
      </c>
      <c r="K632" s="15" t="s">
        <v>14</v>
      </c>
      <c r="L632" s="15">
        <v>26</v>
      </c>
      <c r="M632" s="16"/>
      <c r="N632" s="37">
        <v>150000</v>
      </c>
      <c r="O632" s="37"/>
      <c r="P632" s="37">
        <v>0</v>
      </c>
      <c r="Q632" s="37"/>
      <c r="R632" s="37">
        <v>0</v>
      </c>
      <c r="S632" s="37"/>
      <c r="T632" s="37">
        <v>60000</v>
      </c>
      <c r="U632" s="37"/>
      <c r="V632" s="37">
        <v>0</v>
      </c>
      <c r="W632" s="37"/>
      <c r="X632" s="37">
        <v>0</v>
      </c>
      <c r="Y632" s="37"/>
      <c r="Z632" s="37">
        <v>0</v>
      </c>
      <c r="AA632" s="37"/>
      <c r="AB632" s="25">
        <v>0</v>
      </c>
      <c r="AC632" s="8"/>
      <c r="AE632" s="9">
        <v>834203</v>
      </c>
      <c r="AG632" s="9">
        <v>0</v>
      </c>
      <c r="AI632" s="9">
        <v>0</v>
      </c>
      <c r="AK632" s="9">
        <v>12060</v>
      </c>
      <c r="AM632" s="9">
        <v>0</v>
      </c>
      <c r="AO632" s="9">
        <v>0</v>
      </c>
      <c r="AQ632" s="9">
        <v>0</v>
      </c>
      <c r="AT632" s="38">
        <v>5.5613999999999999</v>
      </c>
      <c r="BH632" s="2" t="str">
        <f t="shared" si="9"/>
        <v>No</v>
      </c>
    </row>
    <row r="633" spans="1:60">
      <c r="A633" s="14" t="s">
        <v>342</v>
      </c>
      <c r="B633" s="14" t="s">
        <v>343</v>
      </c>
      <c r="C633" s="19" t="s">
        <v>80</v>
      </c>
      <c r="D633" s="232">
        <v>4001</v>
      </c>
      <c r="E633" s="233">
        <v>40001</v>
      </c>
      <c r="F633" s="19" t="s">
        <v>147</v>
      </c>
      <c r="G633" s="160" t="s">
        <v>144</v>
      </c>
      <c r="H633" s="36">
        <v>381112</v>
      </c>
      <c r="I633" s="25">
        <v>77</v>
      </c>
      <c r="J633" s="19" t="s">
        <v>75</v>
      </c>
      <c r="K633" s="15" t="s">
        <v>14</v>
      </c>
      <c r="L633" s="15">
        <v>2</v>
      </c>
      <c r="M633" s="16"/>
      <c r="N633" s="37">
        <v>0</v>
      </c>
      <c r="O633" s="37"/>
      <c r="P633" s="37">
        <v>0</v>
      </c>
      <c r="Q633" s="37"/>
      <c r="R633" s="37">
        <v>0</v>
      </c>
      <c r="S633" s="37"/>
      <c r="T633" s="37">
        <v>0</v>
      </c>
      <c r="U633" s="37"/>
      <c r="V633" s="37">
        <v>0</v>
      </c>
      <c r="W633" s="37"/>
      <c r="X633" s="37">
        <v>0</v>
      </c>
      <c r="Y633" s="37"/>
      <c r="Z633" s="37">
        <v>106080</v>
      </c>
      <c r="AA633" s="37"/>
      <c r="AB633" s="25">
        <v>0</v>
      </c>
      <c r="AC633" s="8"/>
      <c r="AE633" s="9">
        <v>0</v>
      </c>
      <c r="AG633" s="9">
        <v>0</v>
      </c>
      <c r="AI633" s="9">
        <v>0</v>
      </c>
      <c r="AK633" s="9">
        <v>0</v>
      </c>
      <c r="AM633" s="9">
        <v>0</v>
      </c>
      <c r="AO633" s="9">
        <v>19625</v>
      </c>
      <c r="AQ633" s="9">
        <v>0</v>
      </c>
      <c r="BD633" s="38">
        <v>0.185</v>
      </c>
      <c r="BH633" s="2" t="str">
        <f t="shared" si="9"/>
        <v>No</v>
      </c>
    </row>
    <row r="634" spans="1:60">
      <c r="A634" s="14" t="s">
        <v>418</v>
      </c>
      <c r="B634" s="14" t="s">
        <v>419</v>
      </c>
      <c r="C634" s="19" t="s">
        <v>74</v>
      </c>
      <c r="D634" s="232">
        <v>3025</v>
      </c>
      <c r="E634" s="233">
        <v>30025</v>
      </c>
      <c r="F634" s="19" t="s">
        <v>153</v>
      </c>
      <c r="G634" s="160" t="s">
        <v>144</v>
      </c>
      <c r="H634" s="36">
        <v>381502</v>
      </c>
      <c r="I634" s="25">
        <v>77</v>
      </c>
      <c r="J634" s="19" t="s">
        <v>15</v>
      </c>
      <c r="K634" s="15" t="s">
        <v>16</v>
      </c>
      <c r="L634" s="15">
        <v>15</v>
      </c>
      <c r="M634" s="16"/>
      <c r="N634" s="37">
        <v>0</v>
      </c>
      <c r="O634" s="37"/>
      <c r="P634" s="37">
        <v>4282</v>
      </c>
      <c r="Q634" s="37"/>
      <c r="R634" s="37">
        <v>0</v>
      </c>
      <c r="S634" s="37"/>
      <c r="T634" s="37">
        <v>0</v>
      </c>
      <c r="U634" s="37"/>
      <c r="V634" s="37">
        <v>0</v>
      </c>
      <c r="W634" s="37"/>
      <c r="X634" s="37">
        <v>0</v>
      </c>
      <c r="Y634" s="37"/>
      <c r="Z634" s="37">
        <v>0</v>
      </c>
      <c r="AA634" s="37"/>
      <c r="AB634" s="25">
        <v>0</v>
      </c>
      <c r="AC634" s="8"/>
      <c r="AE634" s="9">
        <v>0</v>
      </c>
      <c r="AG634" s="9">
        <v>0</v>
      </c>
      <c r="AI634" s="9">
        <v>0</v>
      </c>
      <c r="AK634" s="9">
        <v>0</v>
      </c>
      <c r="AM634" s="9">
        <v>0</v>
      </c>
      <c r="AO634" s="9">
        <v>0</v>
      </c>
      <c r="AQ634" s="9">
        <v>0</v>
      </c>
      <c r="AV634" s="38">
        <v>0</v>
      </c>
      <c r="BH634" s="2" t="str">
        <f t="shared" si="9"/>
        <v>No</v>
      </c>
    </row>
    <row r="635" spans="1:60">
      <c r="A635" s="14" t="s">
        <v>342</v>
      </c>
      <c r="B635" s="14" t="s">
        <v>343</v>
      </c>
      <c r="C635" s="19" t="s">
        <v>80</v>
      </c>
      <c r="D635" s="232">
        <v>4001</v>
      </c>
      <c r="E635" s="233">
        <v>40001</v>
      </c>
      <c r="F635" s="19" t="s">
        <v>147</v>
      </c>
      <c r="G635" s="160" t="s">
        <v>144</v>
      </c>
      <c r="H635" s="36">
        <v>381112</v>
      </c>
      <c r="I635" s="25">
        <v>77</v>
      </c>
      <c r="J635" s="19" t="s">
        <v>15</v>
      </c>
      <c r="K635" s="15" t="s">
        <v>14</v>
      </c>
      <c r="L635" s="15">
        <v>15</v>
      </c>
      <c r="M635" s="16"/>
      <c r="N635" s="37">
        <v>168</v>
      </c>
      <c r="O635" s="37"/>
      <c r="P635" s="37">
        <v>87781</v>
      </c>
      <c r="Q635" s="37"/>
      <c r="R635" s="37">
        <v>0</v>
      </c>
      <c r="S635" s="37"/>
      <c r="T635" s="37">
        <v>0</v>
      </c>
      <c r="U635" s="37"/>
      <c r="V635" s="37">
        <v>0</v>
      </c>
      <c r="W635" s="37"/>
      <c r="X635" s="37">
        <v>0</v>
      </c>
      <c r="Y635" s="37"/>
      <c r="Z635" s="37">
        <v>0</v>
      </c>
      <c r="AA635" s="37"/>
      <c r="AB635" s="25">
        <v>0</v>
      </c>
      <c r="AC635" s="8"/>
      <c r="AE635" s="9">
        <v>952</v>
      </c>
      <c r="AG635" s="9">
        <v>544787</v>
      </c>
      <c r="AI635" s="9">
        <v>0</v>
      </c>
      <c r="AK635" s="9">
        <v>0</v>
      </c>
      <c r="AM635" s="9">
        <v>0</v>
      </c>
      <c r="AO635" s="9">
        <v>0</v>
      </c>
      <c r="AQ635" s="9">
        <v>0</v>
      </c>
      <c r="AT635" s="38">
        <v>5.6666999999999996</v>
      </c>
      <c r="AV635" s="38">
        <v>6.2061999999999999</v>
      </c>
      <c r="BH635" s="2" t="str">
        <f t="shared" si="9"/>
        <v>No</v>
      </c>
    </row>
    <row r="636" spans="1:60">
      <c r="A636" s="14" t="s">
        <v>1134</v>
      </c>
      <c r="B636" s="14" t="s">
        <v>208</v>
      </c>
      <c r="C636" s="19" t="s">
        <v>80</v>
      </c>
      <c r="D636" s="232">
        <v>4002</v>
      </c>
      <c r="E636" s="233">
        <v>40002</v>
      </c>
      <c r="F636" s="19" t="s">
        <v>147</v>
      </c>
      <c r="G636" s="160" t="s">
        <v>144</v>
      </c>
      <c r="H636" s="36">
        <v>558696</v>
      </c>
      <c r="I636" s="25">
        <v>76</v>
      </c>
      <c r="J636" s="19" t="s">
        <v>17</v>
      </c>
      <c r="K636" s="15" t="s">
        <v>14</v>
      </c>
      <c r="L636" s="15">
        <v>55</v>
      </c>
      <c r="M636" s="16"/>
      <c r="N636" s="37">
        <v>607765</v>
      </c>
      <c r="O636" s="37"/>
      <c r="P636" s="37">
        <v>99929</v>
      </c>
      <c r="Q636" s="37"/>
      <c r="R636" s="37">
        <v>0</v>
      </c>
      <c r="S636" s="37"/>
      <c r="T636" s="37">
        <v>0</v>
      </c>
      <c r="U636" s="37"/>
      <c r="V636" s="37">
        <v>0</v>
      </c>
      <c r="W636" s="37"/>
      <c r="X636" s="37">
        <v>0</v>
      </c>
      <c r="Y636" s="37"/>
      <c r="Z636" s="37">
        <v>0</v>
      </c>
      <c r="AA636" s="37"/>
      <c r="AB636" s="25">
        <v>0</v>
      </c>
      <c r="AC636" s="8"/>
      <c r="AE636" s="9">
        <v>2334700</v>
      </c>
      <c r="AG636" s="9">
        <v>536517</v>
      </c>
      <c r="AI636" s="9">
        <v>0</v>
      </c>
      <c r="AK636" s="9">
        <v>0</v>
      </c>
      <c r="AM636" s="9">
        <v>0</v>
      </c>
      <c r="AO636" s="9">
        <v>0</v>
      </c>
      <c r="AQ636" s="9">
        <v>0</v>
      </c>
      <c r="AT636" s="38">
        <v>3.8414999999999999</v>
      </c>
      <c r="AV636" s="38">
        <v>5.3689999999999998</v>
      </c>
      <c r="BH636" s="2" t="str">
        <f t="shared" si="9"/>
        <v>No</v>
      </c>
    </row>
    <row r="637" spans="1:60">
      <c r="A637" s="14" t="s">
        <v>1134</v>
      </c>
      <c r="B637" s="14" t="s">
        <v>208</v>
      </c>
      <c r="C637" s="19" t="s">
        <v>80</v>
      </c>
      <c r="D637" s="232">
        <v>4002</v>
      </c>
      <c r="E637" s="233">
        <v>40002</v>
      </c>
      <c r="F637" s="19" t="s">
        <v>147</v>
      </c>
      <c r="G637" s="160" t="s">
        <v>144</v>
      </c>
      <c r="H637" s="36">
        <v>558696</v>
      </c>
      <c r="I637" s="25">
        <v>76</v>
      </c>
      <c r="J637" s="19" t="s">
        <v>15</v>
      </c>
      <c r="K637" s="15" t="s">
        <v>14</v>
      </c>
      <c r="L637" s="15">
        <v>21</v>
      </c>
      <c r="M637" s="16"/>
      <c r="N637" s="37">
        <v>0</v>
      </c>
      <c r="O637" s="37"/>
      <c r="P637" s="37">
        <v>86652</v>
      </c>
      <c r="Q637" s="37"/>
      <c r="R637" s="37">
        <v>0</v>
      </c>
      <c r="S637" s="37"/>
      <c r="T637" s="37">
        <v>0</v>
      </c>
      <c r="U637" s="37"/>
      <c r="V637" s="37">
        <v>0</v>
      </c>
      <c r="W637" s="37"/>
      <c r="X637" s="37">
        <v>0</v>
      </c>
      <c r="Y637" s="37"/>
      <c r="Z637" s="37">
        <v>0</v>
      </c>
      <c r="AA637" s="37"/>
      <c r="AB637" s="25">
        <v>0</v>
      </c>
      <c r="AC637" s="8"/>
      <c r="AE637" s="9">
        <v>0</v>
      </c>
      <c r="AG637" s="9">
        <v>501646</v>
      </c>
      <c r="AI637" s="9">
        <v>0</v>
      </c>
      <c r="AK637" s="9">
        <v>0</v>
      </c>
      <c r="AM637" s="9">
        <v>0</v>
      </c>
      <c r="AO637" s="9">
        <v>0</v>
      </c>
      <c r="AQ637" s="9">
        <v>0</v>
      </c>
      <c r="AV637" s="38">
        <v>5.7892000000000001</v>
      </c>
      <c r="BH637" s="2" t="str">
        <f t="shared" si="9"/>
        <v>No</v>
      </c>
    </row>
    <row r="638" spans="1:60">
      <c r="A638" s="14" t="s">
        <v>66</v>
      </c>
      <c r="B638" s="14" t="s">
        <v>772</v>
      </c>
      <c r="C638" s="19" t="s">
        <v>63</v>
      </c>
      <c r="D638" s="232">
        <v>2149</v>
      </c>
      <c r="E638" s="233">
        <v>20149</v>
      </c>
      <c r="F638" s="19" t="s">
        <v>143</v>
      </c>
      <c r="G638" s="160" t="s">
        <v>144</v>
      </c>
      <c r="H638" s="36">
        <v>18351295</v>
      </c>
      <c r="I638" s="25">
        <v>75</v>
      </c>
      <c r="J638" s="19" t="s">
        <v>25</v>
      </c>
      <c r="K638" s="15" t="s">
        <v>14</v>
      </c>
      <c r="L638" s="15">
        <v>75</v>
      </c>
      <c r="M638" s="16"/>
      <c r="N638" s="37">
        <v>737899</v>
      </c>
      <c r="O638" s="37"/>
      <c r="P638" s="37">
        <v>0</v>
      </c>
      <c r="Q638" s="37"/>
      <c r="R638" s="37">
        <v>0</v>
      </c>
      <c r="S638" s="37"/>
      <c r="T638" s="37">
        <v>0</v>
      </c>
      <c r="U638" s="37"/>
      <c r="V638" s="37">
        <v>0</v>
      </c>
      <c r="W638" s="37"/>
      <c r="X638" s="37">
        <v>0</v>
      </c>
      <c r="Y638" s="37"/>
      <c r="Z638" s="37">
        <v>0</v>
      </c>
      <c r="AA638" s="37"/>
      <c r="AB638" s="25">
        <v>0</v>
      </c>
      <c r="AC638" s="8"/>
      <c r="AE638" s="9">
        <v>3395827</v>
      </c>
      <c r="AG638" s="9">
        <v>0</v>
      </c>
      <c r="AI638" s="9">
        <v>0</v>
      </c>
      <c r="AK638" s="9">
        <v>0</v>
      </c>
      <c r="AM638" s="9">
        <v>0</v>
      </c>
      <c r="AO638" s="9">
        <v>0</v>
      </c>
      <c r="AQ638" s="9">
        <v>0</v>
      </c>
      <c r="AT638" s="38">
        <v>4.6020000000000003</v>
      </c>
      <c r="BH638" s="2" t="str">
        <f t="shared" si="9"/>
        <v>No</v>
      </c>
    </row>
    <row r="639" spans="1:60">
      <c r="A639" s="14" t="s">
        <v>1135</v>
      </c>
      <c r="B639" s="14" t="s">
        <v>327</v>
      </c>
      <c r="C639" s="19" t="s">
        <v>72</v>
      </c>
      <c r="D639" s="232">
        <v>6017</v>
      </c>
      <c r="E639" s="233">
        <v>60017</v>
      </c>
      <c r="F639" s="19" t="s">
        <v>147</v>
      </c>
      <c r="G639" s="160" t="s">
        <v>144</v>
      </c>
      <c r="H639" s="36">
        <v>861505</v>
      </c>
      <c r="I639" s="25">
        <v>75</v>
      </c>
      <c r="J639" s="19" t="s">
        <v>17</v>
      </c>
      <c r="K639" s="15" t="s">
        <v>14</v>
      </c>
      <c r="L639" s="15">
        <v>49</v>
      </c>
      <c r="M639" s="16"/>
      <c r="N639" s="37">
        <v>447929</v>
      </c>
      <c r="O639" s="37"/>
      <c r="P639" s="37">
        <v>0</v>
      </c>
      <c r="Q639" s="37"/>
      <c r="R639" s="37">
        <v>0</v>
      </c>
      <c r="S639" s="37"/>
      <c r="T639" s="37">
        <v>152282</v>
      </c>
      <c r="U639" s="37"/>
      <c r="V639" s="37">
        <v>0</v>
      </c>
      <c r="W639" s="37"/>
      <c r="X639" s="37">
        <v>0</v>
      </c>
      <c r="Y639" s="37"/>
      <c r="Z639" s="37">
        <v>0</v>
      </c>
      <c r="AA639" s="37"/>
      <c r="AB639" s="25">
        <v>0</v>
      </c>
      <c r="AC639" s="8"/>
      <c r="AE639" s="9">
        <v>1850015</v>
      </c>
      <c r="AG639" s="9">
        <v>0</v>
      </c>
      <c r="AI639" s="9">
        <v>0</v>
      </c>
      <c r="AK639" s="9">
        <v>884895</v>
      </c>
      <c r="AM639" s="9">
        <v>0</v>
      </c>
      <c r="AO639" s="9">
        <v>0</v>
      </c>
      <c r="AQ639" s="9">
        <v>0</v>
      </c>
      <c r="AT639" s="38">
        <v>4.1302000000000003</v>
      </c>
      <c r="BH639" s="2" t="str">
        <f t="shared" si="9"/>
        <v>No</v>
      </c>
    </row>
    <row r="640" spans="1:60">
      <c r="A640" s="14" t="s">
        <v>293</v>
      </c>
      <c r="B640" s="14" t="s">
        <v>294</v>
      </c>
      <c r="C640" s="19" t="s">
        <v>81</v>
      </c>
      <c r="D640" s="232">
        <v>6059</v>
      </c>
      <c r="E640" s="233">
        <v>60059</v>
      </c>
      <c r="F640" s="19" t="s">
        <v>153</v>
      </c>
      <c r="G640" s="160" t="s">
        <v>144</v>
      </c>
      <c r="H640" s="36">
        <v>171345</v>
      </c>
      <c r="I640" s="25">
        <v>75</v>
      </c>
      <c r="J640" s="19" t="s">
        <v>15</v>
      </c>
      <c r="K640" s="15" t="s">
        <v>14</v>
      </c>
      <c r="L640" s="15">
        <v>48</v>
      </c>
      <c r="M640" s="16"/>
      <c r="N640" s="37">
        <v>0</v>
      </c>
      <c r="O640" s="37"/>
      <c r="P640" s="37">
        <v>144732</v>
      </c>
      <c r="Q640" s="37"/>
      <c r="R640" s="37">
        <v>0</v>
      </c>
      <c r="S640" s="37"/>
      <c r="T640" s="37">
        <v>0</v>
      </c>
      <c r="U640" s="37"/>
      <c r="V640" s="37">
        <v>0</v>
      </c>
      <c r="W640" s="37"/>
      <c r="X640" s="37">
        <v>0</v>
      </c>
      <c r="Y640" s="37"/>
      <c r="Z640" s="37">
        <v>0</v>
      </c>
      <c r="AA640" s="37"/>
      <c r="AB640" s="25">
        <v>0</v>
      </c>
      <c r="AC640" s="8"/>
      <c r="AE640" s="9">
        <v>0</v>
      </c>
      <c r="AG640" s="9">
        <v>887800</v>
      </c>
      <c r="AI640" s="9">
        <v>0</v>
      </c>
      <c r="AK640" s="9">
        <v>0</v>
      </c>
      <c r="AM640" s="9">
        <v>0</v>
      </c>
      <c r="AO640" s="9">
        <v>0</v>
      </c>
      <c r="AQ640" s="9">
        <v>0</v>
      </c>
      <c r="AV640" s="38">
        <v>6.1341000000000001</v>
      </c>
      <c r="BH640" s="2" t="str">
        <f t="shared" si="9"/>
        <v>No</v>
      </c>
    </row>
    <row r="641" spans="1:60">
      <c r="A641" s="14" t="s">
        <v>293</v>
      </c>
      <c r="B641" s="14" t="s">
        <v>294</v>
      </c>
      <c r="C641" s="19" t="s">
        <v>81</v>
      </c>
      <c r="D641" s="232">
        <v>6059</v>
      </c>
      <c r="E641" s="233">
        <v>60059</v>
      </c>
      <c r="F641" s="19" t="s">
        <v>153</v>
      </c>
      <c r="G641" s="160" t="s">
        <v>144</v>
      </c>
      <c r="H641" s="36">
        <v>171345</v>
      </c>
      <c r="I641" s="25">
        <v>75</v>
      </c>
      <c r="J641" s="19" t="s">
        <v>17</v>
      </c>
      <c r="K641" s="15" t="s">
        <v>14</v>
      </c>
      <c r="L641" s="15">
        <v>27</v>
      </c>
      <c r="M641" s="16"/>
      <c r="N641" s="37">
        <v>82096</v>
      </c>
      <c r="O641" s="37"/>
      <c r="P641" s="37">
        <v>45022</v>
      </c>
      <c r="Q641" s="37"/>
      <c r="R641" s="37">
        <v>0</v>
      </c>
      <c r="S641" s="37"/>
      <c r="T641" s="37">
        <v>0</v>
      </c>
      <c r="U641" s="37"/>
      <c r="V641" s="37">
        <v>0</v>
      </c>
      <c r="W641" s="37"/>
      <c r="X641" s="37">
        <v>0</v>
      </c>
      <c r="Y641" s="37"/>
      <c r="Z641" s="37">
        <v>0</v>
      </c>
      <c r="AA641" s="37"/>
      <c r="AB641" s="25">
        <v>0</v>
      </c>
      <c r="AC641" s="8"/>
      <c r="AE641" s="9">
        <v>437797</v>
      </c>
      <c r="AG641" s="9">
        <v>369396</v>
      </c>
      <c r="AI641" s="9">
        <v>0</v>
      </c>
      <c r="AK641" s="9">
        <v>0</v>
      </c>
      <c r="AM641" s="9">
        <v>0</v>
      </c>
      <c r="AO641" s="9">
        <v>0</v>
      </c>
      <c r="AQ641" s="9">
        <v>0</v>
      </c>
      <c r="AT641" s="38">
        <v>5.3327</v>
      </c>
      <c r="AV641" s="38">
        <v>8.2048000000000005</v>
      </c>
      <c r="BH641" s="2" t="str">
        <f t="shared" si="9"/>
        <v>No</v>
      </c>
    </row>
    <row r="642" spans="1:60">
      <c r="A642" s="14" t="s">
        <v>1135</v>
      </c>
      <c r="B642" s="14" t="s">
        <v>327</v>
      </c>
      <c r="C642" s="19" t="s">
        <v>72</v>
      </c>
      <c r="D642" s="232">
        <v>6017</v>
      </c>
      <c r="E642" s="233">
        <v>60017</v>
      </c>
      <c r="F642" s="19" t="s">
        <v>147</v>
      </c>
      <c r="G642" s="160" t="s">
        <v>144</v>
      </c>
      <c r="H642" s="36">
        <v>861505</v>
      </c>
      <c r="I642" s="25">
        <v>75</v>
      </c>
      <c r="J642" s="19" t="s">
        <v>26</v>
      </c>
      <c r="K642" s="15" t="s">
        <v>16</v>
      </c>
      <c r="L642" s="15">
        <v>2</v>
      </c>
      <c r="M642" s="16"/>
      <c r="N642" s="37">
        <v>4599</v>
      </c>
      <c r="O642" s="37"/>
      <c r="P642" s="37">
        <v>0</v>
      </c>
      <c r="Q642" s="37"/>
      <c r="R642" s="37">
        <v>0</v>
      </c>
      <c r="S642" s="37"/>
      <c r="T642" s="37">
        <v>0</v>
      </c>
      <c r="U642" s="37"/>
      <c r="V642" s="37">
        <v>0</v>
      </c>
      <c r="W642" s="37"/>
      <c r="X642" s="37">
        <v>0</v>
      </c>
      <c r="Y642" s="37"/>
      <c r="Z642" s="37">
        <v>0</v>
      </c>
      <c r="AA642" s="37"/>
      <c r="AB642" s="25">
        <v>0</v>
      </c>
      <c r="AC642" s="8"/>
      <c r="AE642" s="9">
        <v>3650</v>
      </c>
      <c r="AG642" s="9">
        <v>0</v>
      </c>
      <c r="AI642" s="9">
        <v>0</v>
      </c>
      <c r="AK642" s="9">
        <v>0</v>
      </c>
      <c r="AM642" s="9">
        <v>0</v>
      </c>
      <c r="AO642" s="9">
        <v>0</v>
      </c>
      <c r="AQ642" s="9">
        <v>0</v>
      </c>
      <c r="AT642" s="38">
        <v>0.79369999999999996</v>
      </c>
      <c r="BH642" s="2" t="str">
        <f t="shared" ref="BH642:BH705" si="10">IF(BG642&amp;BE642&amp;BC642&amp;BA642&amp;AY642&amp;AW642&amp;AU642&amp;AR642&amp;AP642&amp;AN642&amp;AL642&amp;AJ642&amp;AH642&amp;AF642&amp;AC642&amp;AA642&amp;Y642&amp;W642&amp;U642&amp;S642&amp;Q642&amp;O642&lt;&gt;"","Yes","No")</f>
        <v>No</v>
      </c>
    </row>
    <row r="643" spans="1:60">
      <c r="A643" s="14" t="s">
        <v>1135</v>
      </c>
      <c r="B643" s="14" t="s">
        <v>327</v>
      </c>
      <c r="C643" s="19" t="s">
        <v>72</v>
      </c>
      <c r="D643" s="232">
        <v>6017</v>
      </c>
      <c r="E643" s="233">
        <v>60017</v>
      </c>
      <c r="F643" s="19" t="s">
        <v>147</v>
      </c>
      <c r="G643" s="160" t="s">
        <v>144</v>
      </c>
      <c r="H643" s="36">
        <v>861505</v>
      </c>
      <c r="I643" s="25">
        <v>75</v>
      </c>
      <c r="J643" s="19" t="s">
        <v>18</v>
      </c>
      <c r="K643" s="15" t="s">
        <v>16</v>
      </c>
      <c r="L643" s="15">
        <v>2</v>
      </c>
      <c r="M643" s="16"/>
      <c r="N643" s="37">
        <v>0</v>
      </c>
      <c r="O643" s="37"/>
      <c r="P643" s="37">
        <v>1597</v>
      </c>
      <c r="Q643" s="37"/>
      <c r="R643" s="37">
        <v>0</v>
      </c>
      <c r="S643" s="37"/>
      <c r="T643" s="37">
        <v>0</v>
      </c>
      <c r="U643" s="37"/>
      <c r="V643" s="37">
        <v>0</v>
      </c>
      <c r="W643" s="37"/>
      <c r="X643" s="37">
        <v>0</v>
      </c>
      <c r="Y643" s="37"/>
      <c r="Z643" s="37">
        <v>0</v>
      </c>
      <c r="AA643" s="37"/>
      <c r="AB643" s="25">
        <v>0</v>
      </c>
      <c r="AC643" s="8"/>
      <c r="AE643" s="9">
        <v>0</v>
      </c>
      <c r="AG643" s="9">
        <v>30875</v>
      </c>
      <c r="AI643" s="9">
        <v>0</v>
      </c>
      <c r="AK643" s="9">
        <v>0</v>
      </c>
      <c r="AM643" s="9">
        <v>0</v>
      </c>
      <c r="AO643" s="9">
        <v>0</v>
      </c>
      <c r="AQ643" s="9">
        <v>0</v>
      </c>
      <c r="AV643" s="38">
        <v>19.333100000000002</v>
      </c>
      <c r="BH643" s="2" t="str">
        <f t="shared" si="10"/>
        <v>No</v>
      </c>
    </row>
    <row r="644" spans="1:60">
      <c r="A644" s="14" t="s">
        <v>1135</v>
      </c>
      <c r="B644" s="14" t="s">
        <v>327</v>
      </c>
      <c r="C644" s="19" t="s">
        <v>72</v>
      </c>
      <c r="D644" s="232">
        <v>6017</v>
      </c>
      <c r="E644" s="233">
        <v>60017</v>
      </c>
      <c r="F644" s="19" t="s">
        <v>147</v>
      </c>
      <c r="G644" s="160" t="s">
        <v>144</v>
      </c>
      <c r="H644" s="36">
        <v>861505</v>
      </c>
      <c r="I644" s="25">
        <v>75</v>
      </c>
      <c r="J644" s="19" t="s">
        <v>15</v>
      </c>
      <c r="K644" s="15" t="s">
        <v>14</v>
      </c>
      <c r="L644" s="15">
        <v>17</v>
      </c>
      <c r="M644" s="16"/>
      <c r="N644" s="37">
        <v>69131</v>
      </c>
      <c r="O644" s="37"/>
      <c r="P644" s="37">
        <v>0</v>
      </c>
      <c r="Q644" s="37"/>
      <c r="R644" s="37">
        <v>0</v>
      </c>
      <c r="S644" s="37"/>
      <c r="T644" s="37">
        <v>0</v>
      </c>
      <c r="U644" s="37"/>
      <c r="V644" s="37">
        <v>0</v>
      </c>
      <c r="W644" s="37"/>
      <c r="X644" s="37">
        <v>0</v>
      </c>
      <c r="Y644" s="37"/>
      <c r="Z644" s="37">
        <v>0</v>
      </c>
      <c r="AA644" s="37"/>
      <c r="AB644" s="25">
        <v>0</v>
      </c>
      <c r="AC644" s="8"/>
      <c r="AE644" s="9">
        <v>683101</v>
      </c>
      <c r="AG644" s="9">
        <v>0</v>
      </c>
      <c r="AI644" s="9">
        <v>0</v>
      </c>
      <c r="AK644" s="9">
        <v>0</v>
      </c>
      <c r="AM644" s="9">
        <v>0</v>
      </c>
      <c r="AO644" s="9">
        <v>0</v>
      </c>
      <c r="AQ644" s="9">
        <v>0</v>
      </c>
      <c r="AT644" s="38">
        <v>9.8812999999999995</v>
      </c>
      <c r="BH644" s="2" t="str">
        <f t="shared" si="10"/>
        <v>No</v>
      </c>
    </row>
    <row r="645" spans="1:60">
      <c r="A645" s="14" t="s">
        <v>240</v>
      </c>
      <c r="B645" s="14" t="s">
        <v>241</v>
      </c>
      <c r="C645" s="19" t="s">
        <v>47</v>
      </c>
      <c r="D645" s="232">
        <v>4196</v>
      </c>
      <c r="E645" s="233">
        <v>40196</v>
      </c>
      <c r="F645" s="19" t="s">
        <v>158</v>
      </c>
      <c r="G645" s="160" t="s">
        <v>144</v>
      </c>
      <c r="H645" s="36">
        <v>972546</v>
      </c>
      <c r="I645" s="25">
        <v>74</v>
      </c>
      <c r="J645" s="19" t="s">
        <v>18</v>
      </c>
      <c r="K645" s="15" t="s">
        <v>14</v>
      </c>
      <c r="L645" s="15">
        <v>74</v>
      </c>
      <c r="M645" s="16"/>
      <c r="N645" s="37">
        <v>0</v>
      </c>
      <c r="O645" s="37"/>
      <c r="P645" s="37">
        <v>78593</v>
      </c>
      <c r="Q645" s="37"/>
      <c r="R645" s="37">
        <v>0</v>
      </c>
      <c r="S645" s="37"/>
      <c r="T645" s="37">
        <v>0</v>
      </c>
      <c r="U645" s="37"/>
      <c r="V645" s="37">
        <v>0</v>
      </c>
      <c r="W645" s="37"/>
      <c r="X645" s="37">
        <v>1644</v>
      </c>
      <c r="Y645" s="37"/>
      <c r="Z645" s="37">
        <v>0</v>
      </c>
      <c r="AA645" s="37"/>
      <c r="AB645" s="25">
        <v>0</v>
      </c>
      <c r="AC645" s="8"/>
      <c r="AE645" s="9">
        <v>0</v>
      </c>
      <c r="AG645" s="9">
        <v>795649</v>
      </c>
      <c r="AI645" s="9">
        <v>0</v>
      </c>
      <c r="AK645" s="9">
        <v>0</v>
      </c>
      <c r="AM645" s="9">
        <v>502788</v>
      </c>
      <c r="AO645" s="9">
        <v>0</v>
      </c>
      <c r="AQ645" s="9">
        <v>0</v>
      </c>
      <c r="AV645" s="38">
        <v>10.123699999999999</v>
      </c>
      <c r="BH645" s="2" t="str">
        <f t="shared" si="10"/>
        <v>No</v>
      </c>
    </row>
    <row r="646" spans="1:60">
      <c r="A646" s="14" t="s">
        <v>673</v>
      </c>
      <c r="B646" s="14" t="s">
        <v>674</v>
      </c>
      <c r="C646" s="19" t="s">
        <v>49</v>
      </c>
      <c r="D646" s="232">
        <v>1006</v>
      </c>
      <c r="E646" s="233">
        <v>10006</v>
      </c>
      <c r="F646" s="19" t="s">
        <v>153</v>
      </c>
      <c r="G646" s="160" t="s">
        <v>144</v>
      </c>
      <c r="H646" s="36">
        <v>149443</v>
      </c>
      <c r="I646" s="25">
        <v>74</v>
      </c>
      <c r="J646" s="19" t="s">
        <v>17</v>
      </c>
      <c r="K646" s="15" t="s">
        <v>16</v>
      </c>
      <c r="L646" s="15">
        <v>52</v>
      </c>
      <c r="M646" s="16"/>
      <c r="N646" s="37">
        <v>375725</v>
      </c>
      <c r="O646" s="37"/>
      <c r="P646" s="37">
        <v>0</v>
      </c>
      <c r="Q646" s="37"/>
      <c r="R646" s="37">
        <v>0</v>
      </c>
      <c r="S646" s="37"/>
      <c r="T646" s="37">
        <v>0</v>
      </c>
      <c r="U646" s="37"/>
      <c r="V646" s="37">
        <v>0</v>
      </c>
      <c r="W646" s="37"/>
      <c r="X646" s="37">
        <v>0</v>
      </c>
      <c r="Y646" s="37"/>
      <c r="Z646" s="37">
        <v>0</v>
      </c>
      <c r="AA646" s="37"/>
      <c r="AB646" s="25">
        <v>0</v>
      </c>
      <c r="AC646" s="8"/>
      <c r="AE646" s="9">
        <v>1644145</v>
      </c>
      <c r="AG646" s="9">
        <v>0</v>
      </c>
      <c r="AI646" s="9">
        <v>0</v>
      </c>
      <c r="AK646" s="9">
        <v>0</v>
      </c>
      <c r="AM646" s="9">
        <v>0</v>
      </c>
      <c r="AO646" s="9">
        <v>0</v>
      </c>
      <c r="AQ646" s="9">
        <v>0</v>
      </c>
      <c r="AT646" s="38">
        <v>4.3758999999999997</v>
      </c>
      <c r="BH646" s="2" t="str">
        <f t="shared" si="10"/>
        <v>No</v>
      </c>
    </row>
    <row r="647" spans="1:60">
      <c r="A647" s="14" t="s">
        <v>1136</v>
      </c>
      <c r="B647" s="14" t="s">
        <v>360</v>
      </c>
      <c r="C647" s="19" t="s">
        <v>90</v>
      </c>
      <c r="D647" s="232">
        <v>5001</v>
      </c>
      <c r="E647" s="233">
        <v>50001</v>
      </c>
      <c r="F647" s="19" t="s">
        <v>147</v>
      </c>
      <c r="G647" s="160" t="s">
        <v>144</v>
      </c>
      <c r="H647" s="36">
        <v>216154</v>
      </c>
      <c r="I647" s="25">
        <v>74</v>
      </c>
      <c r="J647" s="19" t="s">
        <v>15</v>
      </c>
      <c r="K647" s="15" t="s">
        <v>16</v>
      </c>
      <c r="L647" s="15">
        <v>43</v>
      </c>
      <c r="M647" s="16"/>
      <c r="N647" s="37">
        <v>0</v>
      </c>
      <c r="O647" s="37"/>
      <c r="P647" s="37">
        <v>124519</v>
      </c>
      <c r="Q647" s="37"/>
      <c r="R647" s="37">
        <v>0</v>
      </c>
      <c r="S647" s="37"/>
      <c r="T647" s="37">
        <v>0</v>
      </c>
      <c r="U647" s="37"/>
      <c r="V647" s="37">
        <v>0</v>
      </c>
      <c r="W647" s="37"/>
      <c r="X647" s="37">
        <v>0</v>
      </c>
      <c r="Y647" s="37"/>
      <c r="Z647" s="37">
        <v>0</v>
      </c>
      <c r="AA647" s="37"/>
      <c r="AB647" s="25">
        <v>0</v>
      </c>
      <c r="AC647" s="8"/>
      <c r="AE647" s="9">
        <v>0</v>
      </c>
      <c r="AG647" s="9">
        <v>0</v>
      </c>
      <c r="AI647" s="9">
        <v>0</v>
      </c>
      <c r="AK647" s="9">
        <v>0</v>
      </c>
      <c r="AM647" s="9">
        <v>0</v>
      </c>
      <c r="AO647" s="9">
        <v>0</v>
      </c>
      <c r="AQ647" s="9">
        <v>0</v>
      </c>
      <c r="AV647" s="38">
        <v>0</v>
      </c>
      <c r="BH647" s="2" t="str">
        <f t="shared" si="10"/>
        <v>No</v>
      </c>
    </row>
    <row r="648" spans="1:60">
      <c r="A648" s="14" t="s">
        <v>259</v>
      </c>
      <c r="B648" s="14" t="s">
        <v>260</v>
      </c>
      <c r="C648" s="19" t="s">
        <v>23</v>
      </c>
      <c r="D648" s="232">
        <v>9121</v>
      </c>
      <c r="E648" s="233">
        <v>90121</v>
      </c>
      <c r="F648" s="19" t="s">
        <v>153</v>
      </c>
      <c r="G648" s="160" t="s">
        <v>144</v>
      </c>
      <c r="H648" s="36">
        <v>341219</v>
      </c>
      <c r="I648" s="25">
        <v>74</v>
      </c>
      <c r="J648" s="19" t="s">
        <v>17</v>
      </c>
      <c r="K648" s="15" t="s">
        <v>16</v>
      </c>
      <c r="L648" s="15">
        <v>36</v>
      </c>
      <c r="M648" s="16"/>
      <c r="N648" s="37">
        <v>443285</v>
      </c>
      <c r="O648" s="37"/>
      <c r="P648" s="37">
        <v>0</v>
      </c>
      <c r="Q648" s="37"/>
      <c r="R648" s="37">
        <v>0</v>
      </c>
      <c r="S648" s="37"/>
      <c r="T648" s="37">
        <v>0</v>
      </c>
      <c r="U648" s="37"/>
      <c r="V648" s="37">
        <v>0</v>
      </c>
      <c r="W648" s="37"/>
      <c r="X648" s="37">
        <v>0</v>
      </c>
      <c r="Y648" s="37"/>
      <c r="Z648" s="37">
        <v>0</v>
      </c>
      <c r="AA648" s="37"/>
      <c r="AB648" s="25">
        <v>643648</v>
      </c>
      <c r="AC648" s="8"/>
      <c r="AE648" s="9">
        <v>2304521</v>
      </c>
      <c r="AG648" s="9">
        <v>0</v>
      </c>
      <c r="AI648" s="9">
        <v>0</v>
      </c>
      <c r="AK648" s="9">
        <v>0</v>
      </c>
      <c r="AM648" s="9">
        <v>0</v>
      </c>
      <c r="AO648" s="9">
        <v>0</v>
      </c>
      <c r="AQ648" s="9">
        <v>220310</v>
      </c>
      <c r="AT648" s="38">
        <v>5.1986999999999997</v>
      </c>
      <c r="BF648" s="38">
        <v>0.34229999999999999</v>
      </c>
      <c r="BH648" s="2" t="str">
        <f t="shared" si="10"/>
        <v>No</v>
      </c>
    </row>
    <row r="649" spans="1:60">
      <c r="A649" s="14" t="s">
        <v>1137</v>
      </c>
      <c r="B649" s="14" t="s">
        <v>780</v>
      </c>
      <c r="C649" s="19" t="s">
        <v>40</v>
      </c>
      <c r="D649" s="232">
        <v>4138</v>
      </c>
      <c r="E649" s="233">
        <v>40138</v>
      </c>
      <c r="F649" s="19" t="s">
        <v>147</v>
      </c>
      <c r="G649" s="160" t="s">
        <v>144</v>
      </c>
      <c r="H649" s="36">
        <v>4515419</v>
      </c>
      <c r="I649" s="25">
        <v>74</v>
      </c>
      <c r="J649" s="19" t="s">
        <v>25</v>
      </c>
      <c r="K649" s="15" t="s">
        <v>16</v>
      </c>
      <c r="L649" s="15">
        <v>33</v>
      </c>
      <c r="M649" s="16"/>
      <c r="N649" s="37">
        <v>304250</v>
      </c>
      <c r="O649" s="37"/>
      <c r="P649" s="37">
        <v>0</v>
      </c>
      <c r="Q649" s="37"/>
      <c r="R649" s="37">
        <v>0</v>
      </c>
      <c r="S649" s="37"/>
      <c r="T649" s="37">
        <v>0</v>
      </c>
      <c r="U649" s="37"/>
      <c r="V649" s="37">
        <v>0</v>
      </c>
      <c r="W649" s="37"/>
      <c r="X649" s="37">
        <v>0</v>
      </c>
      <c r="Y649" s="37"/>
      <c r="Z649" s="37">
        <v>0</v>
      </c>
      <c r="AA649" s="37"/>
      <c r="AB649" s="25">
        <v>0</v>
      </c>
      <c r="AC649" s="8"/>
      <c r="AE649" s="9">
        <v>1059896</v>
      </c>
      <c r="AG649" s="9">
        <v>0</v>
      </c>
      <c r="AI649" s="9">
        <v>0</v>
      </c>
      <c r="AK649" s="9">
        <v>0</v>
      </c>
      <c r="AM649" s="9">
        <v>0</v>
      </c>
      <c r="AO649" s="9">
        <v>0</v>
      </c>
      <c r="AQ649" s="9">
        <v>0</v>
      </c>
      <c r="AT649" s="38">
        <v>3.4836</v>
      </c>
      <c r="BH649" s="2" t="str">
        <f t="shared" si="10"/>
        <v>No</v>
      </c>
    </row>
    <row r="650" spans="1:60">
      <c r="A650" s="14" t="s">
        <v>1137</v>
      </c>
      <c r="B650" s="14" t="s">
        <v>780</v>
      </c>
      <c r="C650" s="19" t="s">
        <v>40</v>
      </c>
      <c r="D650" s="232">
        <v>4138</v>
      </c>
      <c r="E650" s="233">
        <v>40138</v>
      </c>
      <c r="F650" s="19" t="s">
        <v>147</v>
      </c>
      <c r="G650" s="160" t="s">
        <v>144</v>
      </c>
      <c r="H650" s="36">
        <v>4515419</v>
      </c>
      <c r="I650" s="25">
        <v>74</v>
      </c>
      <c r="J650" s="19" t="s">
        <v>17</v>
      </c>
      <c r="K650" s="15" t="s">
        <v>16</v>
      </c>
      <c r="L650" s="15">
        <v>28</v>
      </c>
      <c r="M650" s="16"/>
      <c r="N650" s="37">
        <v>294514</v>
      </c>
      <c r="O650" s="37"/>
      <c r="P650" s="37">
        <v>0</v>
      </c>
      <c r="Q650" s="37"/>
      <c r="R650" s="37">
        <v>0</v>
      </c>
      <c r="S650" s="37"/>
      <c r="T650" s="37">
        <v>5899</v>
      </c>
      <c r="U650" s="37"/>
      <c r="V650" s="37">
        <v>0</v>
      </c>
      <c r="W650" s="37"/>
      <c r="X650" s="37">
        <v>0</v>
      </c>
      <c r="Y650" s="37"/>
      <c r="Z650" s="37">
        <v>0</v>
      </c>
      <c r="AA650" s="37"/>
      <c r="AB650" s="25">
        <v>0</v>
      </c>
      <c r="AC650" s="8"/>
      <c r="AE650" s="9">
        <v>1474949</v>
      </c>
      <c r="AG650" s="9">
        <v>0</v>
      </c>
      <c r="AI650" s="9">
        <v>0</v>
      </c>
      <c r="AK650" s="9">
        <v>0</v>
      </c>
      <c r="AM650" s="9">
        <v>0</v>
      </c>
      <c r="AO650" s="9">
        <v>0</v>
      </c>
      <c r="AQ650" s="9">
        <v>0</v>
      </c>
      <c r="AT650" s="38">
        <v>5.0080999999999998</v>
      </c>
      <c r="BH650" s="2" t="str">
        <f t="shared" si="10"/>
        <v>No</v>
      </c>
    </row>
    <row r="651" spans="1:60">
      <c r="A651" s="14" t="s">
        <v>259</v>
      </c>
      <c r="B651" s="14" t="s">
        <v>260</v>
      </c>
      <c r="C651" s="19" t="s">
        <v>23</v>
      </c>
      <c r="D651" s="232">
        <v>9121</v>
      </c>
      <c r="E651" s="233">
        <v>90121</v>
      </c>
      <c r="F651" s="19" t="s">
        <v>153</v>
      </c>
      <c r="G651" s="160" t="s">
        <v>144</v>
      </c>
      <c r="H651" s="36">
        <v>341219</v>
      </c>
      <c r="I651" s="25">
        <v>74</v>
      </c>
      <c r="J651" s="19" t="s">
        <v>25</v>
      </c>
      <c r="K651" s="15" t="s">
        <v>16</v>
      </c>
      <c r="L651" s="15">
        <v>25</v>
      </c>
      <c r="M651" s="16"/>
      <c r="N651" s="37">
        <v>272131</v>
      </c>
      <c r="O651" s="37"/>
      <c r="P651" s="37">
        <v>0</v>
      </c>
      <c r="Q651" s="37"/>
      <c r="R651" s="37">
        <v>0</v>
      </c>
      <c r="S651" s="37"/>
      <c r="T651" s="37">
        <v>0</v>
      </c>
      <c r="U651" s="37"/>
      <c r="V651" s="37">
        <v>0</v>
      </c>
      <c r="W651" s="37"/>
      <c r="X651" s="37">
        <v>0</v>
      </c>
      <c r="Y651" s="37"/>
      <c r="Z651" s="37">
        <v>0</v>
      </c>
      <c r="AA651" s="37"/>
      <c r="AB651" s="25">
        <v>0</v>
      </c>
      <c r="AC651" s="8"/>
      <c r="AE651" s="9">
        <v>1264828</v>
      </c>
      <c r="AG651" s="9">
        <v>0</v>
      </c>
      <c r="AI651" s="9">
        <v>0</v>
      </c>
      <c r="AK651" s="9">
        <v>0</v>
      </c>
      <c r="AM651" s="9">
        <v>0</v>
      </c>
      <c r="AO651" s="9">
        <v>0</v>
      </c>
      <c r="AQ651" s="9">
        <v>0</v>
      </c>
      <c r="AT651" s="38">
        <v>4.6478999999999999</v>
      </c>
      <c r="BH651" s="2" t="str">
        <f t="shared" si="10"/>
        <v>No</v>
      </c>
    </row>
    <row r="652" spans="1:60">
      <c r="A652" s="14" t="s">
        <v>673</v>
      </c>
      <c r="B652" s="14" t="s">
        <v>674</v>
      </c>
      <c r="C652" s="19" t="s">
        <v>49</v>
      </c>
      <c r="D652" s="232">
        <v>1006</v>
      </c>
      <c r="E652" s="233">
        <v>10006</v>
      </c>
      <c r="F652" s="19" t="s">
        <v>153</v>
      </c>
      <c r="G652" s="160" t="s">
        <v>144</v>
      </c>
      <c r="H652" s="36">
        <v>149443</v>
      </c>
      <c r="I652" s="25">
        <v>74</v>
      </c>
      <c r="J652" s="19" t="s">
        <v>15</v>
      </c>
      <c r="K652" s="15" t="s">
        <v>16</v>
      </c>
      <c r="L652" s="15">
        <v>22</v>
      </c>
      <c r="M652" s="16"/>
      <c r="N652" s="37">
        <v>0</v>
      </c>
      <c r="O652" s="37"/>
      <c r="P652" s="37">
        <v>86304</v>
      </c>
      <c r="Q652" s="37"/>
      <c r="R652" s="37">
        <v>0</v>
      </c>
      <c r="S652" s="37"/>
      <c r="T652" s="37">
        <v>0</v>
      </c>
      <c r="U652" s="37"/>
      <c r="V652" s="37">
        <v>0</v>
      </c>
      <c r="W652" s="37"/>
      <c r="X652" s="37">
        <v>0</v>
      </c>
      <c r="Y652" s="37"/>
      <c r="Z652" s="37">
        <v>0</v>
      </c>
      <c r="AA652" s="37"/>
      <c r="AB652" s="25">
        <v>0</v>
      </c>
      <c r="AC652" s="8"/>
      <c r="AE652" s="9">
        <v>0</v>
      </c>
      <c r="AG652" s="9">
        <v>651568</v>
      </c>
      <c r="AI652" s="9">
        <v>0</v>
      </c>
      <c r="AK652" s="9">
        <v>0</v>
      </c>
      <c r="AM652" s="9">
        <v>0</v>
      </c>
      <c r="AO652" s="9">
        <v>0</v>
      </c>
      <c r="AQ652" s="9">
        <v>0</v>
      </c>
      <c r="AV652" s="38">
        <v>7.5496999999999996</v>
      </c>
      <c r="BH652" s="2" t="str">
        <f t="shared" si="10"/>
        <v>No</v>
      </c>
    </row>
    <row r="653" spans="1:60">
      <c r="A653" s="14" t="s">
        <v>1136</v>
      </c>
      <c r="B653" s="14" t="s">
        <v>360</v>
      </c>
      <c r="C653" s="19" t="s">
        <v>90</v>
      </c>
      <c r="D653" s="232">
        <v>5001</v>
      </c>
      <c r="E653" s="233">
        <v>50001</v>
      </c>
      <c r="F653" s="19" t="s">
        <v>147</v>
      </c>
      <c r="G653" s="160" t="s">
        <v>144</v>
      </c>
      <c r="H653" s="36">
        <v>216154</v>
      </c>
      <c r="I653" s="25">
        <v>74</v>
      </c>
      <c r="J653" s="19" t="s">
        <v>17</v>
      </c>
      <c r="K653" s="15" t="s">
        <v>14</v>
      </c>
      <c r="L653" s="15">
        <v>21</v>
      </c>
      <c r="M653" s="16"/>
      <c r="N653" s="37">
        <v>178016</v>
      </c>
      <c r="O653" s="37"/>
      <c r="P653" s="37">
        <v>11860</v>
      </c>
      <c r="Q653" s="37"/>
      <c r="R653" s="37">
        <v>0</v>
      </c>
      <c r="S653" s="37"/>
      <c r="T653" s="37">
        <v>0</v>
      </c>
      <c r="U653" s="37"/>
      <c r="V653" s="37">
        <v>0</v>
      </c>
      <c r="W653" s="37"/>
      <c r="X653" s="37">
        <v>0</v>
      </c>
      <c r="Y653" s="37"/>
      <c r="Z653" s="37">
        <v>0</v>
      </c>
      <c r="AA653" s="37"/>
      <c r="AB653" s="25">
        <v>0</v>
      </c>
      <c r="AC653" s="8"/>
      <c r="AE653" s="9">
        <v>835046</v>
      </c>
      <c r="AG653" s="9">
        <v>105157</v>
      </c>
      <c r="AI653" s="9">
        <v>0</v>
      </c>
      <c r="AK653" s="9">
        <v>0</v>
      </c>
      <c r="AM653" s="9">
        <v>0</v>
      </c>
      <c r="AO653" s="9">
        <v>0</v>
      </c>
      <c r="AQ653" s="9">
        <v>0</v>
      </c>
      <c r="AT653" s="38">
        <v>4.6908000000000003</v>
      </c>
      <c r="AV653" s="38">
        <v>8.8665000000000003</v>
      </c>
      <c r="BH653" s="2" t="str">
        <f t="shared" si="10"/>
        <v>No</v>
      </c>
    </row>
    <row r="654" spans="1:60">
      <c r="A654" s="14" t="s">
        <v>259</v>
      </c>
      <c r="B654" s="14" t="s">
        <v>260</v>
      </c>
      <c r="C654" s="19" t="s">
        <v>23</v>
      </c>
      <c r="D654" s="232">
        <v>9121</v>
      </c>
      <c r="E654" s="233">
        <v>90121</v>
      </c>
      <c r="F654" s="19" t="s">
        <v>153</v>
      </c>
      <c r="G654" s="160" t="s">
        <v>144</v>
      </c>
      <c r="H654" s="36">
        <v>341219</v>
      </c>
      <c r="I654" s="25">
        <v>74</v>
      </c>
      <c r="J654" s="19" t="s">
        <v>15</v>
      </c>
      <c r="K654" s="15" t="s">
        <v>16</v>
      </c>
      <c r="L654" s="15">
        <v>13</v>
      </c>
      <c r="M654" s="16"/>
      <c r="N654" s="37">
        <v>0</v>
      </c>
      <c r="O654" s="37"/>
      <c r="P654" s="37">
        <v>23049</v>
      </c>
      <c r="Q654" s="37"/>
      <c r="R654" s="37">
        <v>0</v>
      </c>
      <c r="S654" s="37"/>
      <c r="T654" s="37">
        <v>0</v>
      </c>
      <c r="U654" s="37"/>
      <c r="V654" s="37">
        <v>0</v>
      </c>
      <c r="W654" s="37"/>
      <c r="X654" s="37">
        <v>0</v>
      </c>
      <c r="Y654" s="37"/>
      <c r="Z654" s="37">
        <v>0</v>
      </c>
      <c r="AA654" s="37"/>
      <c r="AB654" s="25">
        <v>0</v>
      </c>
      <c r="AC654" s="8"/>
      <c r="AE654" s="9">
        <v>0</v>
      </c>
      <c r="AG654" s="9">
        <v>0</v>
      </c>
      <c r="AI654" s="9">
        <v>0</v>
      </c>
      <c r="AK654" s="9">
        <v>0</v>
      </c>
      <c r="AM654" s="9">
        <v>0</v>
      </c>
      <c r="AO654" s="9">
        <v>0</v>
      </c>
      <c r="AQ654" s="9">
        <v>0</v>
      </c>
      <c r="AV654" s="38">
        <v>0</v>
      </c>
      <c r="BH654" s="2" t="str">
        <f t="shared" si="10"/>
        <v>No</v>
      </c>
    </row>
    <row r="655" spans="1:60">
      <c r="A655" s="14" t="s">
        <v>1137</v>
      </c>
      <c r="B655" s="14" t="s">
        <v>780</v>
      </c>
      <c r="C655" s="19" t="s">
        <v>40</v>
      </c>
      <c r="D655" s="232">
        <v>4138</v>
      </c>
      <c r="E655" s="233">
        <v>40138</v>
      </c>
      <c r="F655" s="19" t="s">
        <v>147</v>
      </c>
      <c r="G655" s="160" t="s">
        <v>144</v>
      </c>
      <c r="H655" s="36">
        <v>4515419</v>
      </c>
      <c r="I655" s="25">
        <v>74</v>
      </c>
      <c r="J655" s="19" t="s">
        <v>15</v>
      </c>
      <c r="K655" s="15" t="s">
        <v>16</v>
      </c>
      <c r="L655" s="15">
        <v>10</v>
      </c>
      <c r="M655" s="16"/>
      <c r="N655" s="37">
        <v>1291</v>
      </c>
      <c r="O655" s="37"/>
      <c r="P655" s="37">
        <v>57264</v>
      </c>
      <c r="Q655" s="37"/>
      <c r="R655" s="37">
        <v>0</v>
      </c>
      <c r="S655" s="37"/>
      <c r="T655" s="37">
        <v>0</v>
      </c>
      <c r="U655" s="37"/>
      <c r="V655" s="37">
        <v>0</v>
      </c>
      <c r="W655" s="37"/>
      <c r="X655" s="37">
        <v>0</v>
      </c>
      <c r="Y655" s="37"/>
      <c r="Z655" s="37">
        <v>0</v>
      </c>
      <c r="AA655" s="37"/>
      <c r="AB655" s="25">
        <v>0</v>
      </c>
      <c r="AC655" s="8"/>
      <c r="AE655" s="9">
        <v>17742</v>
      </c>
      <c r="AG655" s="9">
        <v>368526</v>
      </c>
      <c r="AI655" s="9">
        <v>0</v>
      </c>
      <c r="AK655" s="9">
        <v>0</v>
      </c>
      <c r="AM655" s="9">
        <v>0</v>
      </c>
      <c r="AO655" s="9">
        <v>0</v>
      </c>
      <c r="AQ655" s="9">
        <v>0</v>
      </c>
      <c r="AT655" s="38">
        <v>13.742800000000001</v>
      </c>
      <c r="AV655" s="38">
        <v>6.4356</v>
      </c>
      <c r="BH655" s="2" t="str">
        <f t="shared" si="10"/>
        <v>No</v>
      </c>
    </row>
    <row r="656" spans="1:60">
      <c r="A656" s="14" t="s">
        <v>1136</v>
      </c>
      <c r="B656" s="14" t="s">
        <v>360</v>
      </c>
      <c r="C656" s="19" t="s">
        <v>90</v>
      </c>
      <c r="D656" s="232">
        <v>5001</v>
      </c>
      <c r="E656" s="233">
        <v>50001</v>
      </c>
      <c r="F656" s="19" t="s">
        <v>147</v>
      </c>
      <c r="G656" s="160" t="s">
        <v>144</v>
      </c>
      <c r="H656" s="36">
        <v>216154</v>
      </c>
      <c r="I656" s="25">
        <v>74</v>
      </c>
      <c r="J656" s="19" t="s">
        <v>17</v>
      </c>
      <c r="K656" s="15" t="s">
        <v>16</v>
      </c>
      <c r="L656" s="15">
        <v>10</v>
      </c>
      <c r="M656" s="16"/>
      <c r="N656" s="37">
        <v>5890</v>
      </c>
      <c r="O656" s="37"/>
      <c r="P656" s="37">
        <v>3584</v>
      </c>
      <c r="Q656" s="37"/>
      <c r="R656" s="37">
        <v>0</v>
      </c>
      <c r="S656" s="37"/>
      <c r="T656" s="37">
        <v>0</v>
      </c>
      <c r="U656" s="37"/>
      <c r="V656" s="37">
        <v>0</v>
      </c>
      <c r="W656" s="37"/>
      <c r="X656" s="37">
        <v>0</v>
      </c>
      <c r="Y656" s="37"/>
      <c r="Z656" s="37">
        <v>0</v>
      </c>
      <c r="AA656" s="37"/>
      <c r="AB656" s="25">
        <v>0</v>
      </c>
      <c r="AC656" s="8"/>
      <c r="AE656" s="9">
        <v>0</v>
      </c>
      <c r="AG656" s="9">
        <v>0</v>
      </c>
      <c r="AI656" s="9">
        <v>0</v>
      </c>
      <c r="AK656" s="9">
        <v>0</v>
      </c>
      <c r="AM656" s="9">
        <v>0</v>
      </c>
      <c r="AO656" s="9">
        <v>0</v>
      </c>
      <c r="AQ656" s="9">
        <v>0</v>
      </c>
      <c r="AT656" s="38">
        <v>0</v>
      </c>
      <c r="AV656" s="38">
        <v>0</v>
      </c>
      <c r="BH656" s="2" t="str">
        <f t="shared" si="10"/>
        <v>No</v>
      </c>
    </row>
    <row r="657" spans="1:60">
      <c r="A657" s="14" t="s">
        <v>230</v>
      </c>
      <c r="B657" s="14" t="s">
        <v>231</v>
      </c>
      <c r="C657" s="19" t="s">
        <v>67</v>
      </c>
      <c r="D657" s="232">
        <v>6111</v>
      </c>
      <c r="E657" s="233">
        <v>60111</v>
      </c>
      <c r="F657" s="19" t="s">
        <v>153</v>
      </c>
      <c r="G657" s="160" t="s">
        <v>144</v>
      </c>
      <c r="H657" s="36">
        <v>741318</v>
      </c>
      <c r="I657" s="25">
        <v>73</v>
      </c>
      <c r="J657" s="19" t="s">
        <v>25</v>
      </c>
      <c r="K657" s="15" t="s">
        <v>16</v>
      </c>
      <c r="L657" s="15">
        <v>6</v>
      </c>
      <c r="M657" s="16"/>
      <c r="N657" s="37">
        <v>42082</v>
      </c>
      <c r="O657" s="37"/>
      <c r="P657" s="37">
        <v>0</v>
      </c>
      <c r="Q657" s="37"/>
      <c r="R657" s="37">
        <v>0</v>
      </c>
      <c r="S657" s="37"/>
      <c r="T657" s="37">
        <v>0</v>
      </c>
      <c r="U657" s="37"/>
      <c r="V657" s="37">
        <v>0</v>
      </c>
      <c r="W657" s="37"/>
      <c r="X657" s="37">
        <v>0</v>
      </c>
      <c r="Y657" s="37"/>
      <c r="Z657" s="37">
        <v>0</v>
      </c>
      <c r="AA657" s="37"/>
      <c r="AB657" s="25">
        <v>0</v>
      </c>
      <c r="AC657" s="8"/>
      <c r="AE657" s="9">
        <v>347684</v>
      </c>
      <c r="AG657" s="9">
        <v>0</v>
      </c>
      <c r="AI657" s="9">
        <v>0</v>
      </c>
      <c r="AK657" s="9">
        <v>0</v>
      </c>
      <c r="AM657" s="9">
        <v>0</v>
      </c>
      <c r="AO657" s="9">
        <v>0</v>
      </c>
      <c r="AQ657" s="9">
        <v>0</v>
      </c>
      <c r="AT657" s="38">
        <v>8.2621000000000002</v>
      </c>
      <c r="BH657" s="2" t="str">
        <f t="shared" si="10"/>
        <v>No</v>
      </c>
    </row>
    <row r="658" spans="1:60">
      <c r="A658" s="14" t="s">
        <v>1138</v>
      </c>
      <c r="B658" s="14" t="s">
        <v>322</v>
      </c>
      <c r="C658" s="19" t="s">
        <v>13</v>
      </c>
      <c r="D658" s="232">
        <v>6033</v>
      </c>
      <c r="E658" s="233">
        <v>60033</v>
      </c>
      <c r="F658" s="19" t="s">
        <v>153</v>
      </c>
      <c r="G658" s="160" t="s">
        <v>144</v>
      </c>
      <c r="H658" s="36">
        <v>431388</v>
      </c>
      <c r="I658" s="25">
        <v>73</v>
      </c>
      <c r="J658" s="19" t="s">
        <v>17</v>
      </c>
      <c r="K658" s="15" t="s">
        <v>14</v>
      </c>
      <c r="L658" s="15">
        <v>49</v>
      </c>
      <c r="M658" s="16"/>
      <c r="N658" s="37">
        <v>381565</v>
      </c>
      <c r="O658" s="37"/>
      <c r="P658" s="37">
        <v>0</v>
      </c>
      <c r="Q658" s="37"/>
      <c r="R658" s="37">
        <v>0</v>
      </c>
      <c r="S658" s="37"/>
      <c r="T658" s="37">
        <v>289871</v>
      </c>
      <c r="U658" s="37"/>
      <c r="V658" s="37">
        <v>0</v>
      </c>
      <c r="W658" s="37"/>
      <c r="X658" s="37">
        <v>0</v>
      </c>
      <c r="Y658" s="37"/>
      <c r="Z658" s="37">
        <v>0</v>
      </c>
      <c r="AA658" s="37"/>
      <c r="AB658" s="25">
        <v>0</v>
      </c>
      <c r="AC658" s="8"/>
      <c r="AE658" s="9">
        <v>1414366</v>
      </c>
      <c r="AG658" s="9">
        <v>0</v>
      </c>
      <c r="AI658" s="9">
        <v>0</v>
      </c>
      <c r="AK658" s="9">
        <v>1115314</v>
      </c>
      <c r="AM658" s="9">
        <v>0</v>
      </c>
      <c r="AO658" s="9">
        <v>0</v>
      </c>
      <c r="AQ658" s="9">
        <v>0</v>
      </c>
      <c r="AT658" s="38">
        <v>3.7067000000000001</v>
      </c>
      <c r="BH658" s="2" t="str">
        <f t="shared" si="10"/>
        <v>No</v>
      </c>
    </row>
    <row r="659" spans="1:60">
      <c r="A659" s="14" t="s">
        <v>1138</v>
      </c>
      <c r="B659" s="14" t="s">
        <v>322</v>
      </c>
      <c r="C659" s="19" t="s">
        <v>13</v>
      </c>
      <c r="D659" s="232">
        <v>6033</v>
      </c>
      <c r="E659" s="233">
        <v>60033</v>
      </c>
      <c r="F659" s="19" t="s">
        <v>153</v>
      </c>
      <c r="G659" s="160" t="s">
        <v>144</v>
      </c>
      <c r="H659" s="36">
        <v>431388</v>
      </c>
      <c r="I659" s="25">
        <v>73</v>
      </c>
      <c r="J659" s="19" t="s">
        <v>20</v>
      </c>
      <c r="K659" s="15" t="s">
        <v>14</v>
      </c>
      <c r="L659" s="15">
        <v>3</v>
      </c>
      <c r="M659" s="16"/>
      <c r="N659" s="37">
        <v>0</v>
      </c>
      <c r="O659" s="37"/>
      <c r="P659" s="37">
        <v>0</v>
      </c>
      <c r="Q659" s="37"/>
      <c r="R659" s="37">
        <v>0</v>
      </c>
      <c r="S659" s="37"/>
      <c r="T659" s="37">
        <v>0</v>
      </c>
      <c r="U659" s="37"/>
      <c r="V659" s="37">
        <v>0</v>
      </c>
      <c r="W659" s="37"/>
      <c r="X659" s="37">
        <v>0</v>
      </c>
      <c r="Y659" s="37"/>
      <c r="Z659" s="37">
        <v>437720</v>
      </c>
      <c r="AA659" s="37"/>
      <c r="AB659" s="25">
        <v>0</v>
      </c>
      <c r="AC659" s="8"/>
      <c r="AE659" s="9">
        <v>0</v>
      </c>
      <c r="AG659" s="9">
        <v>0</v>
      </c>
      <c r="AI659" s="9">
        <v>0</v>
      </c>
      <c r="AK659" s="9">
        <v>0</v>
      </c>
      <c r="AM659" s="9">
        <v>0</v>
      </c>
      <c r="AO659" s="9">
        <v>53468</v>
      </c>
      <c r="AQ659" s="9">
        <v>0</v>
      </c>
      <c r="BD659" s="38">
        <v>0.1222</v>
      </c>
      <c r="BH659" s="2" t="str">
        <f t="shared" si="10"/>
        <v>No</v>
      </c>
    </row>
    <row r="660" spans="1:60">
      <c r="A660" s="14" t="s">
        <v>230</v>
      </c>
      <c r="B660" s="14" t="s">
        <v>231</v>
      </c>
      <c r="C660" s="19" t="s">
        <v>67</v>
      </c>
      <c r="D660" s="232">
        <v>6111</v>
      </c>
      <c r="E660" s="233">
        <v>60111</v>
      </c>
      <c r="F660" s="19" t="s">
        <v>153</v>
      </c>
      <c r="G660" s="160" t="s">
        <v>144</v>
      </c>
      <c r="H660" s="36">
        <v>741318</v>
      </c>
      <c r="I660" s="25">
        <v>73</v>
      </c>
      <c r="J660" s="19" t="s">
        <v>24</v>
      </c>
      <c r="K660" s="15" t="s">
        <v>16</v>
      </c>
      <c r="L660" s="15">
        <v>25</v>
      </c>
      <c r="M660" s="16"/>
      <c r="N660" s="37">
        <v>999262</v>
      </c>
      <c r="O660" s="37"/>
      <c r="P660" s="37">
        <v>0</v>
      </c>
      <c r="Q660" s="37"/>
      <c r="R660" s="37">
        <v>0</v>
      </c>
      <c r="S660" s="37"/>
      <c r="T660" s="37">
        <v>0</v>
      </c>
      <c r="U660" s="37"/>
      <c r="V660" s="37">
        <v>0</v>
      </c>
      <c r="W660" s="37"/>
      <c r="X660" s="37">
        <v>0</v>
      </c>
      <c r="Y660" s="37"/>
      <c r="Z660" s="37">
        <v>0</v>
      </c>
      <c r="AA660" s="37"/>
      <c r="AB660" s="25">
        <v>0</v>
      </c>
      <c r="AC660" s="8"/>
      <c r="AE660" s="9">
        <v>467320</v>
      </c>
      <c r="AG660" s="9">
        <v>0</v>
      </c>
      <c r="AI660" s="9">
        <v>0</v>
      </c>
      <c r="AK660" s="9">
        <v>0</v>
      </c>
      <c r="AM660" s="9">
        <v>0</v>
      </c>
      <c r="AO660" s="9">
        <v>0</v>
      </c>
      <c r="AQ660" s="9">
        <v>0</v>
      </c>
      <c r="AT660" s="38">
        <v>0.4677</v>
      </c>
      <c r="BH660" s="2" t="str">
        <f t="shared" si="10"/>
        <v>No</v>
      </c>
    </row>
    <row r="661" spans="1:60">
      <c r="A661" s="14" t="s">
        <v>230</v>
      </c>
      <c r="B661" s="14" t="s">
        <v>231</v>
      </c>
      <c r="C661" s="19" t="s">
        <v>67</v>
      </c>
      <c r="D661" s="232">
        <v>6111</v>
      </c>
      <c r="E661" s="233">
        <v>60111</v>
      </c>
      <c r="F661" s="19" t="s">
        <v>153</v>
      </c>
      <c r="G661" s="160" t="s">
        <v>144</v>
      </c>
      <c r="H661" s="36">
        <v>741318</v>
      </c>
      <c r="I661" s="25">
        <v>73</v>
      </c>
      <c r="J661" s="19" t="s">
        <v>15</v>
      </c>
      <c r="K661" s="15" t="s">
        <v>14</v>
      </c>
      <c r="L661" s="15">
        <v>22</v>
      </c>
      <c r="M661" s="16"/>
      <c r="N661" s="37">
        <v>0</v>
      </c>
      <c r="O661" s="37"/>
      <c r="P661" s="37">
        <v>76803</v>
      </c>
      <c r="Q661" s="37"/>
      <c r="R661" s="37">
        <v>0</v>
      </c>
      <c r="S661" s="37"/>
      <c r="T661" s="37">
        <v>0</v>
      </c>
      <c r="U661" s="37"/>
      <c r="V661" s="37">
        <v>0</v>
      </c>
      <c r="W661" s="37"/>
      <c r="X661" s="37">
        <v>0</v>
      </c>
      <c r="Y661" s="37"/>
      <c r="Z661" s="37">
        <v>0</v>
      </c>
      <c r="AA661" s="37"/>
      <c r="AB661" s="25">
        <v>0</v>
      </c>
      <c r="AC661" s="8"/>
      <c r="AE661" s="9">
        <v>0</v>
      </c>
      <c r="AG661" s="9">
        <v>633014</v>
      </c>
      <c r="AI661" s="9">
        <v>0</v>
      </c>
      <c r="AK661" s="9">
        <v>0</v>
      </c>
      <c r="AM661" s="9">
        <v>0</v>
      </c>
      <c r="AO661" s="9">
        <v>0</v>
      </c>
      <c r="AQ661" s="9">
        <v>0</v>
      </c>
      <c r="AV661" s="38">
        <v>8.2420000000000009</v>
      </c>
      <c r="BH661" s="2" t="str">
        <f t="shared" si="10"/>
        <v>No</v>
      </c>
    </row>
    <row r="662" spans="1:60">
      <c r="A662" s="14" t="s">
        <v>1138</v>
      </c>
      <c r="B662" s="14" t="s">
        <v>322</v>
      </c>
      <c r="C662" s="19" t="s">
        <v>13</v>
      </c>
      <c r="D662" s="232">
        <v>6033</v>
      </c>
      <c r="E662" s="233">
        <v>60033</v>
      </c>
      <c r="F662" s="19" t="s">
        <v>153</v>
      </c>
      <c r="G662" s="160" t="s">
        <v>144</v>
      </c>
      <c r="H662" s="36">
        <v>431388</v>
      </c>
      <c r="I662" s="25">
        <v>73</v>
      </c>
      <c r="J662" s="19" t="s">
        <v>15</v>
      </c>
      <c r="K662" s="15" t="s">
        <v>14</v>
      </c>
      <c r="L662" s="15">
        <v>21</v>
      </c>
      <c r="M662" s="16"/>
      <c r="N662" s="37">
        <v>2038</v>
      </c>
      <c r="O662" s="37"/>
      <c r="P662" s="37">
        <v>120091</v>
      </c>
      <c r="Q662" s="37"/>
      <c r="R662" s="37">
        <v>0</v>
      </c>
      <c r="S662" s="37"/>
      <c r="T662" s="37">
        <v>0</v>
      </c>
      <c r="U662" s="37"/>
      <c r="V662" s="37">
        <v>0</v>
      </c>
      <c r="W662" s="37"/>
      <c r="X662" s="37">
        <v>0</v>
      </c>
      <c r="Y662" s="37"/>
      <c r="Z662" s="37">
        <v>0</v>
      </c>
      <c r="AA662" s="37"/>
      <c r="AB662" s="25">
        <v>0</v>
      </c>
      <c r="AC662" s="8"/>
      <c r="AE662" s="9">
        <v>18721</v>
      </c>
      <c r="AG662" s="9">
        <v>842697</v>
      </c>
      <c r="AI662" s="9">
        <v>0</v>
      </c>
      <c r="AK662" s="9">
        <v>0</v>
      </c>
      <c r="AM662" s="9">
        <v>0</v>
      </c>
      <c r="AO662" s="9">
        <v>0</v>
      </c>
      <c r="AQ662" s="9">
        <v>0</v>
      </c>
      <c r="AT662" s="38">
        <v>9.1859999999999999</v>
      </c>
      <c r="AV662" s="38">
        <v>7.0171999999999999</v>
      </c>
      <c r="BH662" s="2" t="str">
        <f t="shared" si="10"/>
        <v>No</v>
      </c>
    </row>
    <row r="663" spans="1:60">
      <c r="A663" s="14" t="s">
        <v>230</v>
      </c>
      <c r="B663" s="14" t="s">
        <v>231</v>
      </c>
      <c r="C663" s="19" t="s">
        <v>67</v>
      </c>
      <c r="D663" s="232">
        <v>6111</v>
      </c>
      <c r="E663" s="233">
        <v>60111</v>
      </c>
      <c r="F663" s="19" t="s">
        <v>153</v>
      </c>
      <c r="G663" s="160" t="s">
        <v>144</v>
      </c>
      <c r="H663" s="36">
        <v>741318</v>
      </c>
      <c r="I663" s="25">
        <v>73</v>
      </c>
      <c r="J663" s="19" t="s">
        <v>17</v>
      </c>
      <c r="K663" s="15" t="s">
        <v>14</v>
      </c>
      <c r="L663" s="15">
        <v>2</v>
      </c>
      <c r="M663" s="16"/>
      <c r="N663" s="37">
        <v>0</v>
      </c>
      <c r="O663" s="37"/>
      <c r="P663" s="37">
        <v>5002</v>
      </c>
      <c r="Q663" s="37"/>
      <c r="R663" s="37">
        <v>0</v>
      </c>
      <c r="S663" s="37"/>
      <c r="T663" s="37">
        <v>0</v>
      </c>
      <c r="U663" s="37"/>
      <c r="V663" s="37">
        <v>0</v>
      </c>
      <c r="W663" s="37"/>
      <c r="X663" s="37">
        <v>0</v>
      </c>
      <c r="Y663" s="37"/>
      <c r="Z663" s="37">
        <v>0</v>
      </c>
      <c r="AA663" s="37"/>
      <c r="AB663" s="25">
        <v>0</v>
      </c>
      <c r="AC663" s="8"/>
      <c r="AE663" s="9">
        <v>0</v>
      </c>
      <c r="AG663" s="9">
        <v>19170</v>
      </c>
      <c r="AI663" s="9">
        <v>0</v>
      </c>
      <c r="AK663" s="9">
        <v>0</v>
      </c>
      <c r="AM663" s="9">
        <v>0</v>
      </c>
      <c r="AO663" s="9">
        <v>0</v>
      </c>
      <c r="AQ663" s="9">
        <v>0</v>
      </c>
      <c r="AV663" s="38">
        <v>3.8325</v>
      </c>
      <c r="BH663" s="2" t="str">
        <f t="shared" si="10"/>
        <v>No</v>
      </c>
    </row>
    <row r="664" spans="1:60">
      <c r="A664" s="14" t="s">
        <v>230</v>
      </c>
      <c r="B664" s="14" t="s">
        <v>231</v>
      </c>
      <c r="C664" s="19" t="s">
        <v>67</v>
      </c>
      <c r="D664" s="232">
        <v>6111</v>
      </c>
      <c r="E664" s="233">
        <v>60111</v>
      </c>
      <c r="F664" s="19" t="s">
        <v>153</v>
      </c>
      <c r="G664" s="160" t="s">
        <v>144</v>
      </c>
      <c r="H664" s="36">
        <v>741318</v>
      </c>
      <c r="I664" s="25">
        <v>73</v>
      </c>
      <c r="J664" s="19" t="s">
        <v>25</v>
      </c>
      <c r="K664" s="15" t="s">
        <v>14</v>
      </c>
      <c r="L664" s="15">
        <v>2</v>
      </c>
      <c r="M664" s="16"/>
      <c r="N664" s="37">
        <v>0</v>
      </c>
      <c r="O664" s="37"/>
      <c r="P664" s="37">
        <v>9882</v>
      </c>
      <c r="Q664" s="37"/>
      <c r="R664" s="37">
        <v>0</v>
      </c>
      <c r="S664" s="37"/>
      <c r="T664" s="37">
        <v>0</v>
      </c>
      <c r="U664" s="37"/>
      <c r="V664" s="37">
        <v>0</v>
      </c>
      <c r="W664" s="37"/>
      <c r="X664" s="37">
        <v>0</v>
      </c>
      <c r="Y664" s="37"/>
      <c r="Z664" s="37">
        <v>0</v>
      </c>
      <c r="AA664" s="37"/>
      <c r="AB664" s="25">
        <v>0</v>
      </c>
      <c r="AC664" s="8"/>
      <c r="AE664" s="9">
        <v>0</v>
      </c>
      <c r="AG664" s="9">
        <v>0</v>
      </c>
      <c r="AI664" s="9">
        <v>0</v>
      </c>
      <c r="AK664" s="9">
        <v>0</v>
      </c>
      <c r="AM664" s="9">
        <v>0</v>
      </c>
      <c r="AO664" s="9">
        <v>0</v>
      </c>
      <c r="AQ664" s="9">
        <v>0</v>
      </c>
      <c r="AV664" s="38">
        <v>0</v>
      </c>
      <c r="BH664" s="2" t="str">
        <f t="shared" si="10"/>
        <v>No</v>
      </c>
    </row>
    <row r="665" spans="1:60">
      <c r="A665" s="14" t="s">
        <v>613</v>
      </c>
      <c r="B665" s="14" t="s">
        <v>614</v>
      </c>
      <c r="C665" s="19" t="s">
        <v>63</v>
      </c>
      <c r="D665" s="232">
        <v>2075</v>
      </c>
      <c r="E665" s="233">
        <v>20075</v>
      </c>
      <c r="F665" s="19" t="s">
        <v>153</v>
      </c>
      <c r="G665" s="160" t="s">
        <v>144</v>
      </c>
      <c r="H665" s="36">
        <v>5441567</v>
      </c>
      <c r="I665" s="25">
        <v>72</v>
      </c>
      <c r="J665" s="19" t="s">
        <v>27</v>
      </c>
      <c r="K665" s="15" t="s">
        <v>14</v>
      </c>
      <c r="L665" s="15">
        <v>72</v>
      </c>
      <c r="M665" s="16"/>
      <c r="N665" s="37">
        <v>0</v>
      </c>
      <c r="O665" s="37"/>
      <c r="P665" s="37">
        <v>0</v>
      </c>
      <c r="Q665" s="37"/>
      <c r="R665" s="37">
        <v>0</v>
      </c>
      <c r="S665" s="37"/>
      <c r="T665" s="37">
        <v>0</v>
      </c>
      <c r="U665" s="37"/>
      <c r="V665" s="37">
        <v>0</v>
      </c>
      <c r="W665" s="37"/>
      <c r="X665" s="37">
        <v>0</v>
      </c>
      <c r="Y665" s="37"/>
      <c r="Z665" s="37">
        <v>44368220</v>
      </c>
      <c r="AA665" s="37"/>
      <c r="AB665" s="25">
        <v>0</v>
      </c>
      <c r="AC665" s="8"/>
      <c r="AE665" s="9">
        <v>0</v>
      </c>
      <c r="AG665" s="9">
        <v>0</v>
      </c>
      <c r="AI665" s="9">
        <v>0</v>
      </c>
      <c r="AK665" s="9">
        <v>0</v>
      </c>
      <c r="AM665" s="9">
        <v>0</v>
      </c>
      <c r="AO665" s="9">
        <v>4910174</v>
      </c>
      <c r="AQ665" s="9">
        <v>0</v>
      </c>
      <c r="BD665" s="38">
        <v>0.11070000000000001</v>
      </c>
      <c r="BH665" s="2" t="str">
        <f t="shared" si="10"/>
        <v>No</v>
      </c>
    </row>
    <row r="666" spans="1:60">
      <c r="A666" s="14" t="s">
        <v>669</v>
      </c>
      <c r="B666" s="14" t="s">
        <v>670</v>
      </c>
      <c r="C666" s="19" t="s">
        <v>23</v>
      </c>
      <c r="D666" s="232">
        <v>9035</v>
      </c>
      <c r="E666" s="233">
        <v>90035</v>
      </c>
      <c r="F666" s="19" t="s">
        <v>153</v>
      </c>
      <c r="G666" s="160" t="s">
        <v>144</v>
      </c>
      <c r="H666" s="36">
        <v>367260</v>
      </c>
      <c r="I666" s="25">
        <v>72</v>
      </c>
      <c r="J666" s="19" t="s">
        <v>17</v>
      </c>
      <c r="K666" s="15" t="s">
        <v>14</v>
      </c>
      <c r="L666" s="15">
        <v>47</v>
      </c>
      <c r="M666" s="16"/>
      <c r="N666" s="37">
        <v>0</v>
      </c>
      <c r="O666" s="37"/>
      <c r="P666" s="37">
        <v>0</v>
      </c>
      <c r="Q666" s="37"/>
      <c r="R666" s="37">
        <v>0</v>
      </c>
      <c r="S666" s="37"/>
      <c r="T666" s="37">
        <v>849193</v>
      </c>
      <c r="U666" s="37"/>
      <c r="V666" s="37">
        <v>0</v>
      </c>
      <c r="W666" s="37"/>
      <c r="X666" s="37">
        <v>0</v>
      </c>
      <c r="Y666" s="37"/>
      <c r="Z666" s="37">
        <v>0</v>
      </c>
      <c r="AA666" s="37"/>
      <c r="AB666" s="25">
        <v>0</v>
      </c>
      <c r="AC666" s="8"/>
      <c r="AE666" s="9">
        <v>0</v>
      </c>
      <c r="AG666" s="9">
        <v>0</v>
      </c>
      <c r="AI666" s="9">
        <v>0</v>
      </c>
      <c r="AK666" s="9">
        <v>2294677</v>
      </c>
      <c r="AM666" s="9">
        <v>0</v>
      </c>
      <c r="AO666" s="9">
        <v>0</v>
      </c>
      <c r="AQ666" s="9">
        <v>0</v>
      </c>
      <c r="BH666" s="2" t="str">
        <f t="shared" si="10"/>
        <v>No</v>
      </c>
    </row>
    <row r="667" spans="1:60">
      <c r="A667" s="14" t="s">
        <v>531</v>
      </c>
      <c r="B667" s="14" t="s">
        <v>532</v>
      </c>
      <c r="C667" s="19" t="s">
        <v>74</v>
      </c>
      <c r="D667" s="232">
        <v>3015</v>
      </c>
      <c r="E667" s="233">
        <v>30015</v>
      </c>
      <c r="F667" s="19" t="s">
        <v>153</v>
      </c>
      <c r="G667" s="160" t="s">
        <v>144</v>
      </c>
      <c r="H667" s="36">
        <v>381502</v>
      </c>
      <c r="I667" s="25">
        <v>72</v>
      </c>
      <c r="J667" s="19" t="s">
        <v>15</v>
      </c>
      <c r="K667" s="15" t="s">
        <v>14</v>
      </c>
      <c r="L667" s="15">
        <v>40</v>
      </c>
      <c r="M667" s="16"/>
      <c r="N667" s="37">
        <v>0</v>
      </c>
      <c r="O667" s="37"/>
      <c r="P667" s="37">
        <v>136604</v>
      </c>
      <c r="Q667" s="37"/>
      <c r="R667" s="37">
        <v>0</v>
      </c>
      <c r="S667" s="37"/>
      <c r="T667" s="37">
        <v>0</v>
      </c>
      <c r="U667" s="37"/>
      <c r="V667" s="37">
        <v>0</v>
      </c>
      <c r="W667" s="37"/>
      <c r="X667" s="37">
        <v>0</v>
      </c>
      <c r="Y667" s="37"/>
      <c r="Z667" s="37">
        <v>0</v>
      </c>
      <c r="AA667" s="37"/>
      <c r="AB667" s="25">
        <v>0</v>
      </c>
      <c r="AC667" s="8"/>
      <c r="AE667" s="9">
        <v>0</v>
      </c>
      <c r="AG667" s="9">
        <v>1153037</v>
      </c>
      <c r="AI667" s="9">
        <v>0</v>
      </c>
      <c r="AK667" s="9">
        <v>0</v>
      </c>
      <c r="AM667" s="9">
        <v>0</v>
      </c>
      <c r="AO667" s="9">
        <v>0</v>
      </c>
      <c r="AQ667" s="9">
        <v>0</v>
      </c>
      <c r="AV667" s="38">
        <v>8.4406999999999996</v>
      </c>
      <c r="BH667" s="2" t="str">
        <f t="shared" si="10"/>
        <v>No</v>
      </c>
    </row>
    <row r="668" spans="1:60">
      <c r="A668" s="14" t="s">
        <v>531</v>
      </c>
      <c r="B668" s="14" t="s">
        <v>532</v>
      </c>
      <c r="C668" s="19" t="s">
        <v>74</v>
      </c>
      <c r="D668" s="232">
        <v>3015</v>
      </c>
      <c r="E668" s="233">
        <v>30015</v>
      </c>
      <c r="F668" s="19" t="s">
        <v>153</v>
      </c>
      <c r="G668" s="160" t="s">
        <v>144</v>
      </c>
      <c r="H668" s="36">
        <v>381502</v>
      </c>
      <c r="I668" s="25">
        <v>72</v>
      </c>
      <c r="J668" s="19" t="s">
        <v>17</v>
      </c>
      <c r="K668" s="15" t="s">
        <v>14</v>
      </c>
      <c r="L668" s="15">
        <v>32</v>
      </c>
      <c r="M668" s="16"/>
      <c r="N668" s="37">
        <v>273838</v>
      </c>
      <c r="O668" s="37"/>
      <c r="P668" s="37">
        <v>0</v>
      </c>
      <c r="Q668" s="37"/>
      <c r="R668" s="37">
        <v>0</v>
      </c>
      <c r="S668" s="37"/>
      <c r="T668" s="37">
        <v>0</v>
      </c>
      <c r="U668" s="37"/>
      <c r="V668" s="37">
        <v>0</v>
      </c>
      <c r="W668" s="37"/>
      <c r="X668" s="37">
        <v>0</v>
      </c>
      <c r="Y668" s="37"/>
      <c r="Z668" s="37">
        <v>0</v>
      </c>
      <c r="AA668" s="37"/>
      <c r="AB668" s="25">
        <v>0</v>
      </c>
      <c r="AC668" s="8"/>
      <c r="AE668" s="9">
        <v>1174120</v>
      </c>
      <c r="AG668" s="9">
        <v>0</v>
      </c>
      <c r="AI668" s="9">
        <v>0</v>
      </c>
      <c r="AK668" s="9">
        <v>0</v>
      </c>
      <c r="AM668" s="9">
        <v>0</v>
      </c>
      <c r="AO668" s="9">
        <v>0</v>
      </c>
      <c r="AQ668" s="9">
        <v>0</v>
      </c>
      <c r="AT668" s="38">
        <v>4.2876000000000003</v>
      </c>
      <c r="BH668" s="2" t="str">
        <f t="shared" si="10"/>
        <v>No</v>
      </c>
    </row>
    <row r="669" spans="1:60">
      <c r="A669" s="14" t="s">
        <v>669</v>
      </c>
      <c r="B669" s="14" t="s">
        <v>670</v>
      </c>
      <c r="C669" s="19" t="s">
        <v>23</v>
      </c>
      <c r="D669" s="232">
        <v>9035</v>
      </c>
      <c r="E669" s="233">
        <v>90035</v>
      </c>
      <c r="F669" s="19" t="s">
        <v>153</v>
      </c>
      <c r="G669" s="160" t="s">
        <v>144</v>
      </c>
      <c r="H669" s="36">
        <v>367260</v>
      </c>
      <c r="I669" s="25">
        <v>72</v>
      </c>
      <c r="J669" s="19" t="s">
        <v>15</v>
      </c>
      <c r="K669" s="15" t="s">
        <v>16</v>
      </c>
      <c r="L669" s="15">
        <v>25</v>
      </c>
      <c r="M669" s="16"/>
      <c r="N669" s="37">
        <v>0</v>
      </c>
      <c r="O669" s="37"/>
      <c r="P669" s="37">
        <v>0</v>
      </c>
      <c r="Q669" s="37"/>
      <c r="R669" s="37">
        <v>0</v>
      </c>
      <c r="S669" s="37"/>
      <c r="T669" s="37">
        <v>130895</v>
      </c>
      <c r="U669" s="37"/>
      <c r="V669" s="37">
        <v>0</v>
      </c>
      <c r="W669" s="37"/>
      <c r="X669" s="37">
        <v>0</v>
      </c>
      <c r="Y669" s="37"/>
      <c r="Z669" s="37">
        <v>0</v>
      </c>
      <c r="AA669" s="37"/>
      <c r="AB669" s="25">
        <v>0</v>
      </c>
      <c r="AC669" s="8"/>
      <c r="AE669" s="9">
        <v>0</v>
      </c>
      <c r="AG669" s="9">
        <v>0</v>
      </c>
      <c r="AI669" s="9">
        <v>0</v>
      </c>
      <c r="AK669" s="9">
        <v>929811</v>
      </c>
      <c r="AM669" s="9">
        <v>0</v>
      </c>
      <c r="AO669" s="9">
        <v>0</v>
      </c>
      <c r="AQ669" s="9">
        <v>0</v>
      </c>
      <c r="BH669" s="2" t="str">
        <f t="shared" si="10"/>
        <v>No</v>
      </c>
    </row>
    <row r="670" spans="1:60">
      <c r="A670" s="14" t="s">
        <v>1139</v>
      </c>
      <c r="B670" s="14" t="s">
        <v>715</v>
      </c>
      <c r="C670" s="19" t="s">
        <v>68</v>
      </c>
      <c r="D670" s="232">
        <v>2084</v>
      </c>
      <c r="E670" s="233">
        <v>20084</v>
      </c>
      <c r="F670" s="19" t="s">
        <v>147</v>
      </c>
      <c r="G670" s="160" t="s">
        <v>144</v>
      </c>
      <c r="H670" s="36">
        <v>18351295</v>
      </c>
      <c r="I670" s="25">
        <v>71</v>
      </c>
      <c r="J670" s="19" t="s">
        <v>17</v>
      </c>
      <c r="K670" s="15" t="s">
        <v>16</v>
      </c>
      <c r="L670" s="15">
        <v>52</v>
      </c>
      <c r="M670" s="16"/>
      <c r="N670" s="37">
        <v>625996</v>
      </c>
      <c r="O670" s="37"/>
      <c r="P670" s="37">
        <v>29998</v>
      </c>
      <c r="Q670" s="37"/>
      <c r="R670" s="37">
        <v>0</v>
      </c>
      <c r="S670" s="37"/>
      <c r="T670" s="37">
        <v>0</v>
      </c>
      <c r="U670" s="37"/>
      <c r="V670" s="37">
        <v>9180</v>
      </c>
      <c r="W670" s="37"/>
      <c r="X670" s="37">
        <v>0</v>
      </c>
      <c r="Y670" s="37"/>
      <c r="Z670" s="37">
        <v>0</v>
      </c>
      <c r="AA670" s="37"/>
      <c r="AB670" s="25">
        <v>0</v>
      </c>
      <c r="AC670" s="8"/>
      <c r="AE670" s="9">
        <v>2474899</v>
      </c>
      <c r="AG670" s="9">
        <v>158918</v>
      </c>
      <c r="AI670" s="9">
        <v>0</v>
      </c>
      <c r="AK670" s="9">
        <v>0</v>
      </c>
      <c r="AM670" s="9">
        <v>0</v>
      </c>
      <c r="AO670" s="9">
        <v>0</v>
      </c>
      <c r="AQ670" s="9">
        <v>0</v>
      </c>
      <c r="AT670" s="38">
        <v>3.9535</v>
      </c>
      <c r="AV670" s="38">
        <v>5.2976000000000001</v>
      </c>
      <c r="BH670" s="2" t="str">
        <f t="shared" si="10"/>
        <v>No</v>
      </c>
    </row>
    <row r="671" spans="1:60">
      <c r="A671" s="14" t="s">
        <v>1139</v>
      </c>
      <c r="B671" s="14" t="s">
        <v>715</v>
      </c>
      <c r="C671" s="19" t="s">
        <v>68</v>
      </c>
      <c r="D671" s="232">
        <v>2084</v>
      </c>
      <c r="E671" s="233">
        <v>20084</v>
      </c>
      <c r="F671" s="19" t="s">
        <v>147</v>
      </c>
      <c r="G671" s="160" t="s">
        <v>144</v>
      </c>
      <c r="H671" s="36">
        <v>18351295</v>
      </c>
      <c r="I671" s="25">
        <v>71</v>
      </c>
      <c r="J671" s="19" t="s">
        <v>15</v>
      </c>
      <c r="K671" s="15" t="s">
        <v>14</v>
      </c>
      <c r="L671" s="15">
        <v>19</v>
      </c>
      <c r="M671" s="16"/>
      <c r="N671" s="37">
        <v>75</v>
      </c>
      <c r="O671" s="37"/>
      <c r="P671" s="37">
        <v>67386</v>
      </c>
      <c r="Q671" s="37"/>
      <c r="R671" s="37">
        <v>0</v>
      </c>
      <c r="S671" s="37"/>
      <c r="T671" s="37">
        <v>0</v>
      </c>
      <c r="U671" s="37"/>
      <c r="V671" s="37">
        <v>0</v>
      </c>
      <c r="W671" s="37"/>
      <c r="X671" s="37">
        <v>0</v>
      </c>
      <c r="Y671" s="37"/>
      <c r="Z671" s="37">
        <v>0</v>
      </c>
      <c r="AA671" s="37"/>
      <c r="AB671" s="25">
        <v>0</v>
      </c>
      <c r="AC671" s="8"/>
      <c r="AE671" s="9">
        <v>715</v>
      </c>
      <c r="AG671" s="9">
        <v>574859</v>
      </c>
      <c r="AI671" s="9">
        <v>0</v>
      </c>
      <c r="AK671" s="9">
        <v>0</v>
      </c>
      <c r="AM671" s="9">
        <v>0</v>
      </c>
      <c r="AO671" s="9">
        <v>0</v>
      </c>
      <c r="AQ671" s="9">
        <v>0</v>
      </c>
      <c r="AT671" s="38">
        <v>9.5333000000000006</v>
      </c>
      <c r="AV671" s="38">
        <v>8.5307999999999993</v>
      </c>
      <c r="BH671" s="2" t="str">
        <f t="shared" si="10"/>
        <v>No</v>
      </c>
    </row>
    <row r="672" spans="1:60">
      <c r="A672" s="14" t="s">
        <v>1142</v>
      </c>
      <c r="B672" s="14" t="s">
        <v>213</v>
      </c>
      <c r="C672" s="19" t="s">
        <v>74</v>
      </c>
      <c r="D672" s="232">
        <v>3111</v>
      </c>
      <c r="E672" s="233">
        <v>30111</v>
      </c>
      <c r="F672" s="19" t="s">
        <v>153</v>
      </c>
      <c r="G672" s="160" t="s">
        <v>144</v>
      </c>
      <c r="H672" s="36">
        <v>1733853</v>
      </c>
      <c r="I672" s="25">
        <v>70</v>
      </c>
      <c r="J672" s="19" t="s">
        <v>17</v>
      </c>
      <c r="K672" s="15" t="s">
        <v>16</v>
      </c>
      <c r="L672" s="15">
        <v>8</v>
      </c>
      <c r="M672" s="16"/>
      <c r="N672" s="37">
        <v>54354</v>
      </c>
      <c r="O672" s="37"/>
      <c r="P672" s="37">
        <v>7250</v>
      </c>
      <c r="Q672" s="37"/>
      <c r="R672" s="37">
        <v>0</v>
      </c>
      <c r="S672" s="37"/>
      <c r="T672" s="37">
        <v>0</v>
      </c>
      <c r="U672" s="37"/>
      <c r="V672" s="37">
        <v>0</v>
      </c>
      <c r="W672" s="37"/>
      <c r="X672" s="37">
        <v>0</v>
      </c>
      <c r="Y672" s="37"/>
      <c r="Z672" s="37">
        <v>0</v>
      </c>
      <c r="AA672" s="37"/>
      <c r="AB672" s="25">
        <v>0</v>
      </c>
      <c r="AC672" s="8"/>
      <c r="AE672" s="9">
        <v>351007</v>
      </c>
      <c r="AG672" s="9">
        <v>11496</v>
      </c>
      <c r="AI672" s="9">
        <v>0</v>
      </c>
      <c r="AK672" s="9">
        <v>0</v>
      </c>
      <c r="AM672" s="9">
        <v>0</v>
      </c>
      <c r="AO672" s="9">
        <v>0</v>
      </c>
      <c r="AQ672" s="9">
        <v>0</v>
      </c>
      <c r="AT672" s="38">
        <v>6.4577999999999998</v>
      </c>
      <c r="AV672" s="38">
        <v>1.5857000000000001</v>
      </c>
      <c r="BH672" s="2" t="str">
        <f t="shared" si="10"/>
        <v>No</v>
      </c>
    </row>
    <row r="673" spans="1:60">
      <c r="A673" s="14" t="s">
        <v>587</v>
      </c>
      <c r="B673" s="14" t="s">
        <v>588</v>
      </c>
      <c r="C673" s="19" t="s">
        <v>44</v>
      </c>
      <c r="D673" s="232">
        <v>5104</v>
      </c>
      <c r="E673" s="233">
        <v>50104</v>
      </c>
      <c r="F673" s="19" t="s">
        <v>153</v>
      </c>
      <c r="G673" s="160" t="s">
        <v>144</v>
      </c>
      <c r="H673" s="36">
        <v>8608208</v>
      </c>
      <c r="I673" s="25">
        <v>70</v>
      </c>
      <c r="J673" s="19" t="s">
        <v>24</v>
      </c>
      <c r="K673" s="15" t="s">
        <v>14</v>
      </c>
      <c r="L673" s="15">
        <v>70</v>
      </c>
      <c r="M673" s="16"/>
      <c r="N673" s="37">
        <v>0</v>
      </c>
      <c r="O673" s="37"/>
      <c r="P673" s="37">
        <v>0</v>
      </c>
      <c r="Q673" s="37"/>
      <c r="R673" s="37">
        <v>0</v>
      </c>
      <c r="S673" s="37"/>
      <c r="T673" s="37">
        <v>0</v>
      </c>
      <c r="U673" s="37"/>
      <c r="V673" s="37">
        <v>0</v>
      </c>
      <c r="W673" s="37"/>
      <c r="X673" s="37">
        <v>0</v>
      </c>
      <c r="Y673" s="37"/>
      <c r="Z673" s="37">
        <v>21190750</v>
      </c>
      <c r="AA673" s="37"/>
      <c r="AB673" s="25">
        <v>0</v>
      </c>
      <c r="AC673" s="8"/>
      <c r="AE673" s="9">
        <v>0</v>
      </c>
      <c r="AG673" s="9">
        <v>0</v>
      </c>
      <c r="AI673" s="9">
        <v>0</v>
      </c>
      <c r="AK673" s="9">
        <v>0</v>
      </c>
      <c r="AM673" s="9">
        <v>0</v>
      </c>
      <c r="AO673" s="9">
        <v>3964163</v>
      </c>
      <c r="AQ673" s="9">
        <v>0</v>
      </c>
      <c r="BD673" s="38">
        <v>0.18709999999999999</v>
      </c>
      <c r="BH673" s="2" t="str">
        <f t="shared" si="10"/>
        <v>No</v>
      </c>
    </row>
    <row r="674" spans="1:60">
      <c r="A674" s="14" t="s">
        <v>1140</v>
      </c>
      <c r="B674" s="14" t="s">
        <v>164</v>
      </c>
      <c r="C674" s="19" t="s">
        <v>73</v>
      </c>
      <c r="D674" s="232" t="s">
        <v>1141</v>
      </c>
      <c r="E674" s="233">
        <v>376</v>
      </c>
      <c r="F674" s="19" t="s">
        <v>165</v>
      </c>
      <c r="G674" s="160" t="s">
        <v>144</v>
      </c>
      <c r="H674" s="36">
        <v>1849898</v>
      </c>
      <c r="I674" s="25">
        <v>70</v>
      </c>
      <c r="J674" s="19" t="s">
        <v>17</v>
      </c>
      <c r="K674" s="15" t="s">
        <v>14</v>
      </c>
      <c r="L674" s="15">
        <v>7</v>
      </c>
      <c r="M674" s="16"/>
      <c r="N674" s="37">
        <v>0</v>
      </c>
      <c r="O674" s="37"/>
      <c r="P674" s="37">
        <v>29121</v>
      </c>
      <c r="Q674" s="37"/>
      <c r="R674" s="37">
        <v>0</v>
      </c>
      <c r="S674" s="37"/>
      <c r="T674" s="37">
        <v>0</v>
      </c>
      <c r="U674" s="37"/>
      <c r="V674" s="37">
        <v>0</v>
      </c>
      <c r="W674" s="37"/>
      <c r="X674" s="37">
        <v>0</v>
      </c>
      <c r="Y674" s="37"/>
      <c r="Z674" s="37">
        <v>0</v>
      </c>
      <c r="AA674" s="37"/>
      <c r="AB674" s="25">
        <v>0</v>
      </c>
      <c r="AC674" s="8"/>
      <c r="AE674" s="9">
        <v>0</v>
      </c>
      <c r="AG674" s="9">
        <v>143518</v>
      </c>
      <c r="AI674" s="9">
        <v>0</v>
      </c>
      <c r="AK674" s="9">
        <v>0</v>
      </c>
      <c r="AM674" s="9">
        <v>0</v>
      </c>
      <c r="AO674" s="9">
        <v>0</v>
      </c>
      <c r="AQ674" s="9">
        <v>0</v>
      </c>
      <c r="AV674" s="38">
        <v>4.9283000000000001</v>
      </c>
      <c r="BH674" s="2" t="str">
        <f t="shared" si="10"/>
        <v>No</v>
      </c>
    </row>
    <row r="675" spans="1:60">
      <c r="A675" s="14" t="s">
        <v>1143</v>
      </c>
      <c r="B675" s="14" t="s">
        <v>248</v>
      </c>
      <c r="C675" s="19" t="s">
        <v>63</v>
      </c>
      <c r="D675" s="232">
        <v>2192</v>
      </c>
      <c r="E675" s="233">
        <v>20192</v>
      </c>
      <c r="F675" s="19" t="s">
        <v>147</v>
      </c>
      <c r="G675" s="160" t="s">
        <v>144</v>
      </c>
      <c r="H675" s="36">
        <v>18351295</v>
      </c>
      <c r="I675" s="25">
        <v>70</v>
      </c>
      <c r="J675" s="19" t="s">
        <v>15</v>
      </c>
      <c r="K675" s="15" t="s">
        <v>14</v>
      </c>
      <c r="L675" s="15">
        <v>65</v>
      </c>
      <c r="M675" s="16"/>
      <c r="N675" s="37">
        <v>0</v>
      </c>
      <c r="O675" s="37"/>
      <c r="P675" s="37">
        <v>143155</v>
      </c>
      <c r="Q675" s="37"/>
      <c r="R675" s="37">
        <v>0</v>
      </c>
      <c r="S675" s="37"/>
      <c r="T675" s="37">
        <v>0</v>
      </c>
      <c r="U675" s="37"/>
      <c r="V675" s="37">
        <v>0</v>
      </c>
      <c r="W675" s="37"/>
      <c r="X675" s="37">
        <v>0</v>
      </c>
      <c r="Y675" s="37"/>
      <c r="Z675" s="37">
        <v>0</v>
      </c>
      <c r="AA675" s="37"/>
      <c r="AB675" s="25">
        <v>0</v>
      </c>
      <c r="AC675" s="8"/>
      <c r="AE675" s="9">
        <v>0</v>
      </c>
      <c r="AG675" s="9">
        <v>1015667</v>
      </c>
      <c r="AI675" s="9">
        <v>0</v>
      </c>
      <c r="AK675" s="9">
        <v>0</v>
      </c>
      <c r="AM675" s="9">
        <v>0</v>
      </c>
      <c r="AO675" s="9">
        <v>0</v>
      </c>
      <c r="AQ675" s="9">
        <v>0</v>
      </c>
      <c r="AV675" s="38">
        <v>7.0949</v>
      </c>
      <c r="BH675" s="2" t="str">
        <f t="shared" si="10"/>
        <v>No</v>
      </c>
    </row>
    <row r="676" spans="1:60">
      <c r="A676" s="14" t="s">
        <v>1142</v>
      </c>
      <c r="B676" s="14" t="s">
        <v>213</v>
      </c>
      <c r="C676" s="19" t="s">
        <v>74</v>
      </c>
      <c r="D676" s="232">
        <v>3111</v>
      </c>
      <c r="E676" s="233">
        <v>30111</v>
      </c>
      <c r="F676" s="19" t="s">
        <v>153</v>
      </c>
      <c r="G676" s="160" t="s">
        <v>144</v>
      </c>
      <c r="H676" s="36">
        <v>1733853</v>
      </c>
      <c r="I676" s="25">
        <v>70</v>
      </c>
      <c r="J676" s="19" t="s">
        <v>15</v>
      </c>
      <c r="K676" s="15" t="s">
        <v>16</v>
      </c>
      <c r="L676" s="15">
        <v>62</v>
      </c>
      <c r="M676" s="16"/>
      <c r="N676" s="37">
        <v>161</v>
      </c>
      <c r="O676" s="37"/>
      <c r="P676" s="37">
        <v>245512</v>
      </c>
      <c r="Q676" s="37"/>
      <c r="R676" s="37">
        <v>0</v>
      </c>
      <c r="S676" s="37"/>
      <c r="T676" s="37">
        <v>0</v>
      </c>
      <c r="U676" s="37"/>
      <c r="V676" s="37">
        <v>0</v>
      </c>
      <c r="W676" s="37"/>
      <c r="X676" s="37">
        <v>0</v>
      </c>
      <c r="Y676" s="37"/>
      <c r="Z676" s="37">
        <v>0</v>
      </c>
      <c r="AA676" s="37"/>
      <c r="AB676" s="25">
        <v>0</v>
      </c>
      <c r="AC676" s="8"/>
      <c r="AE676" s="9">
        <v>0</v>
      </c>
      <c r="AG676" s="9">
        <v>1875764</v>
      </c>
      <c r="AI676" s="9">
        <v>0</v>
      </c>
      <c r="AK676" s="9">
        <v>0</v>
      </c>
      <c r="AM676" s="9">
        <v>0</v>
      </c>
      <c r="AO676" s="9">
        <v>0</v>
      </c>
      <c r="AQ676" s="9">
        <v>0</v>
      </c>
      <c r="AT676" s="38">
        <v>0</v>
      </c>
      <c r="AV676" s="38">
        <v>7.6402000000000001</v>
      </c>
      <c r="BH676" s="2" t="str">
        <f t="shared" si="10"/>
        <v>No</v>
      </c>
    </row>
    <row r="677" spans="1:60">
      <c r="A677" s="14" t="s">
        <v>1144</v>
      </c>
      <c r="B677" s="14" t="s">
        <v>203</v>
      </c>
      <c r="C677" s="19" t="s">
        <v>63</v>
      </c>
      <c r="D677" s="232">
        <v>2190</v>
      </c>
      <c r="E677" s="233">
        <v>20190</v>
      </c>
      <c r="F677" s="19" t="s">
        <v>143</v>
      </c>
      <c r="G677" s="160" t="s">
        <v>144</v>
      </c>
      <c r="H677" s="36">
        <v>18351295</v>
      </c>
      <c r="I677" s="25">
        <v>70</v>
      </c>
      <c r="J677" s="19" t="s">
        <v>17</v>
      </c>
      <c r="K677" s="15" t="s">
        <v>14</v>
      </c>
      <c r="L677" s="15">
        <v>58</v>
      </c>
      <c r="M677" s="16"/>
      <c r="N677" s="37">
        <v>232568</v>
      </c>
      <c r="O677" s="37"/>
      <c r="P677" s="37">
        <v>0</v>
      </c>
      <c r="Q677" s="37"/>
      <c r="R677" s="37">
        <v>0</v>
      </c>
      <c r="S677" s="37"/>
      <c r="T677" s="37">
        <v>0</v>
      </c>
      <c r="U677" s="37"/>
      <c r="V677" s="37">
        <v>0</v>
      </c>
      <c r="W677" s="37"/>
      <c r="X677" s="37">
        <v>0</v>
      </c>
      <c r="Y677" s="37"/>
      <c r="Z677" s="37">
        <v>0</v>
      </c>
      <c r="AA677" s="37"/>
      <c r="AB677" s="25">
        <v>0</v>
      </c>
      <c r="AC677" s="8"/>
      <c r="AE677" s="9">
        <v>778796</v>
      </c>
      <c r="AG677" s="9">
        <v>0</v>
      </c>
      <c r="AI677" s="9">
        <v>0</v>
      </c>
      <c r="AK677" s="9">
        <v>0</v>
      </c>
      <c r="AM677" s="9">
        <v>0</v>
      </c>
      <c r="AO677" s="9">
        <v>0</v>
      </c>
      <c r="AQ677" s="9">
        <v>0</v>
      </c>
      <c r="AT677" s="38">
        <v>3.3487</v>
      </c>
      <c r="BH677" s="2" t="str">
        <f t="shared" si="10"/>
        <v>No</v>
      </c>
    </row>
    <row r="678" spans="1:60">
      <c r="A678" s="14" t="s">
        <v>1143</v>
      </c>
      <c r="B678" s="14" t="s">
        <v>248</v>
      </c>
      <c r="C678" s="19" t="s">
        <v>63</v>
      </c>
      <c r="D678" s="232">
        <v>2192</v>
      </c>
      <c r="E678" s="233">
        <v>20192</v>
      </c>
      <c r="F678" s="19" t="s">
        <v>147</v>
      </c>
      <c r="G678" s="160" t="s">
        <v>144</v>
      </c>
      <c r="H678" s="36">
        <v>18351295</v>
      </c>
      <c r="I678" s="25">
        <v>70</v>
      </c>
      <c r="J678" s="19" t="s">
        <v>17</v>
      </c>
      <c r="K678" s="15" t="s">
        <v>14</v>
      </c>
      <c r="L678" s="15">
        <v>5</v>
      </c>
      <c r="M678" s="16"/>
      <c r="N678" s="37">
        <v>86</v>
      </c>
      <c r="O678" s="37"/>
      <c r="P678" s="37">
        <v>8469</v>
      </c>
      <c r="Q678" s="37"/>
      <c r="R678" s="37">
        <v>0</v>
      </c>
      <c r="S678" s="37"/>
      <c r="T678" s="37">
        <v>0</v>
      </c>
      <c r="U678" s="37"/>
      <c r="V678" s="37">
        <v>0</v>
      </c>
      <c r="W678" s="37"/>
      <c r="X678" s="37">
        <v>0</v>
      </c>
      <c r="Y678" s="37"/>
      <c r="Z678" s="37">
        <v>0</v>
      </c>
      <c r="AA678" s="37"/>
      <c r="AB678" s="25">
        <v>0</v>
      </c>
      <c r="AC678" s="8"/>
      <c r="AE678" s="9">
        <v>0</v>
      </c>
      <c r="AG678" s="9">
        <v>62870</v>
      </c>
      <c r="AI678" s="9">
        <v>0</v>
      </c>
      <c r="AK678" s="9">
        <v>0</v>
      </c>
      <c r="AM678" s="9">
        <v>0</v>
      </c>
      <c r="AO678" s="9">
        <v>0</v>
      </c>
      <c r="AQ678" s="9">
        <v>0</v>
      </c>
      <c r="AT678" s="38">
        <v>0</v>
      </c>
      <c r="AV678" s="38">
        <v>7.4234999999999998</v>
      </c>
      <c r="BH678" s="2" t="str">
        <f t="shared" si="10"/>
        <v>No</v>
      </c>
    </row>
    <row r="679" spans="1:60">
      <c r="A679" s="14" t="s">
        <v>1145</v>
      </c>
      <c r="B679" s="14" t="s">
        <v>506</v>
      </c>
      <c r="C679" s="19" t="s">
        <v>52</v>
      </c>
      <c r="D679" s="232">
        <v>5035</v>
      </c>
      <c r="E679" s="233">
        <v>50035</v>
      </c>
      <c r="F679" s="19" t="s">
        <v>153</v>
      </c>
      <c r="G679" s="160" t="s">
        <v>144</v>
      </c>
      <c r="H679" s="36">
        <v>209703</v>
      </c>
      <c r="I679" s="25">
        <v>70</v>
      </c>
      <c r="J679" s="19" t="s">
        <v>15</v>
      </c>
      <c r="K679" s="15" t="s">
        <v>16</v>
      </c>
      <c r="L679" s="15">
        <v>41</v>
      </c>
      <c r="M679" s="16"/>
      <c r="N679" s="37">
        <v>41747</v>
      </c>
      <c r="O679" s="37"/>
      <c r="P679" s="37">
        <v>111961</v>
      </c>
      <c r="Q679" s="37"/>
      <c r="R679" s="37">
        <v>0</v>
      </c>
      <c r="S679" s="37"/>
      <c r="T679" s="37">
        <v>0</v>
      </c>
      <c r="U679" s="37"/>
      <c r="V679" s="37">
        <v>0</v>
      </c>
      <c r="W679" s="37"/>
      <c r="X679" s="37">
        <v>0</v>
      </c>
      <c r="Y679" s="37"/>
      <c r="Z679" s="37">
        <v>0</v>
      </c>
      <c r="AA679" s="37"/>
      <c r="AB679" s="25">
        <v>0</v>
      </c>
      <c r="AC679" s="8"/>
      <c r="AE679" s="9">
        <v>289896</v>
      </c>
      <c r="AG679" s="9">
        <v>1219480</v>
      </c>
      <c r="AI679" s="9">
        <v>0</v>
      </c>
      <c r="AK679" s="9">
        <v>0</v>
      </c>
      <c r="AM679" s="9">
        <v>0</v>
      </c>
      <c r="AO679" s="9">
        <v>0</v>
      </c>
      <c r="AQ679" s="9">
        <v>0</v>
      </c>
      <c r="AT679" s="38">
        <v>6.9440999999999997</v>
      </c>
      <c r="AV679" s="38">
        <v>10.891999999999999</v>
      </c>
      <c r="BH679" s="2" t="str">
        <f t="shared" si="10"/>
        <v>No</v>
      </c>
    </row>
    <row r="680" spans="1:60">
      <c r="A680" s="14" t="s">
        <v>35</v>
      </c>
      <c r="B680" s="14" t="s">
        <v>295</v>
      </c>
      <c r="C680" s="19" t="s">
        <v>34</v>
      </c>
      <c r="D680" s="232">
        <v>1128</v>
      </c>
      <c r="E680" s="233">
        <v>10128</v>
      </c>
      <c r="F680" s="19" t="s">
        <v>173</v>
      </c>
      <c r="G680" s="160" t="s">
        <v>144</v>
      </c>
      <c r="H680" s="36">
        <v>194535</v>
      </c>
      <c r="I680" s="25">
        <v>70</v>
      </c>
      <c r="J680" s="19" t="s">
        <v>17</v>
      </c>
      <c r="K680" s="15" t="s">
        <v>16</v>
      </c>
      <c r="L680" s="15">
        <v>36</v>
      </c>
      <c r="M680" s="16"/>
      <c r="N680" s="37">
        <v>287632</v>
      </c>
      <c r="O680" s="37"/>
      <c r="P680" s="37">
        <v>2727</v>
      </c>
      <c r="Q680" s="37"/>
      <c r="R680" s="37">
        <v>0</v>
      </c>
      <c r="S680" s="37"/>
      <c r="T680" s="37">
        <v>0</v>
      </c>
      <c r="U680" s="37"/>
      <c r="V680" s="37">
        <v>0</v>
      </c>
      <c r="W680" s="37"/>
      <c r="X680" s="37">
        <v>0</v>
      </c>
      <c r="Y680" s="37"/>
      <c r="Z680" s="37">
        <v>0</v>
      </c>
      <c r="AA680" s="37"/>
      <c r="AB680" s="25">
        <v>0</v>
      </c>
      <c r="AC680" s="8"/>
      <c r="AE680" s="9">
        <v>1189503</v>
      </c>
      <c r="AG680" s="9">
        <v>0</v>
      </c>
      <c r="AI680" s="9">
        <v>0</v>
      </c>
      <c r="AK680" s="9">
        <v>0</v>
      </c>
      <c r="AM680" s="9">
        <v>0</v>
      </c>
      <c r="AO680" s="9">
        <v>0</v>
      </c>
      <c r="AQ680" s="9">
        <v>0</v>
      </c>
      <c r="AT680" s="38">
        <v>4.1355000000000004</v>
      </c>
      <c r="AV680" s="38">
        <v>0</v>
      </c>
      <c r="BH680" s="2" t="str">
        <f t="shared" si="10"/>
        <v>No</v>
      </c>
    </row>
    <row r="681" spans="1:60">
      <c r="A681" s="14" t="s">
        <v>35</v>
      </c>
      <c r="B681" s="14" t="s">
        <v>295</v>
      </c>
      <c r="C681" s="19" t="s">
        <v>34</v>
      </c>
      <c r="D681" s="232">
        <v>1128</v>
      </c>
      <c r="E681" s="233">
        <v>10128</v>
      </c>
      <c r="F681" s="19" t="s">
        <v>173</v>
      </c>
      <c r="G681" s="160" t="s">
        <v>144</v>
      </c>
      <c r="H681" s="36">
        <v>194535</v>
      </c>
      <c r="I681" s="25">
        <v>70</v>
      </c>
      <c r="J681" s="19" t="s">
        <v>15</v>
      </c>
      <c r="K681" s="15" t="s">
        <v>16</v>
      </c>
      <c r="L681" s="15">
        <v>34</v>
      </c>
      <c r="M681" s="16"/>
      <c r="N681" s="37">
        <v>10830</v>
      </c>
      <c r="O681" s="37"/>
      <c r="P681" s="37">
        <v>105570</v>
      </c>
      <c r="Q681" s="37"/>
      <c r="R681" s="37">
        <v>0</v>
      </c>
      <c r="S681" s="37"/>
      <c r="T681" s="37">
        <v>0</v>
      </c>
      <c r="U681" s="37"/>
      <c r="V681" s="37">
        <v>0</v>
      </c>
      <c r="W681" s="37"/>
      <c r="X681" s="37">
        <v>0</v>
      </c>
      <c r="Y681" s="37"/>
      <c r="Z681" s="37">
        <v>0</v>
      </c>
      <c r="AA681" s="37"/>
      <c r="AB681" s="25">
        <v>0</v>
      </c>
      <c r="AC681" s="8"/>
      <c r="AE681" s="9">
        <v>0</v>
      </c>
      <c r="AG681" s="9">
        <v>723655</v>
      </c>
      <c r="AI681" s="9">
        <v>0</v>
      </c>
      <c r="AK681" s="9">
        <v>0</v>
      </c>
      <c r="AM681" s="9">
        <v>0</v>
      </c>
      <c r="AO681" s="9">
        <v>0</v>
      </c>
      <c r="AQ681" s="9">
        <v>0</v>
      </c>
      <c r="AT681" s="38">
        <v>0</v>
      </c>
      <c r="AV681" s="38">
        <v>6.8547000000000002</v>
      </c>
      <c r="BH681" s="2" t="str">
        <f t="shared" si="10"/>
        <v>No</v>
      </c>
    </row>
    <row r="682" spans="1:60">
      <c r="A682" s="14" t="s">
        <v>1140</v>
      </c>
      <c r="B682" s="14" t="s">
        <v>164</v>
      </c>
      <c r="C682" s="19" t="s">
        <v>73</v>
      </c>
      <c r="D682" s="232" t="s">
        <v>1141</v>
      </c>
      <c r="E682" s="233">
        <v>376</v>
      </c>
      <c r="F682" s="19" t="s">
        <v>165</v>
      </c>
      <c r="G682" s="160" t="s">
        <v>144</v>
      </c>
      <c r="H682" s="36">
        <v>1849898</v>
      </c>
      <c r="I682" s="25">
        <v>70</v>
      </c>
      <c r="J682" s="19" t="s">
        <v>15</v>
      </c>
      <c r="K682" s="15" t="s">
        <v>14</v>
      </c>
      <c r="L682" s="15">
        <v>29</v>
      </c>
      <c r="M682" s="16"/>
      <c r="N682" s="37">
        <v>0</v>
      </c>
      <c r="O682" s="37"/>
      <c r="P682" s="37">
        <v>31611</v>
      </c>
      <c r="Q682" s="37"/>
      <c r="R682" s="37">
        <v>0</v>
      </c>
      <c r="S682" s="37"/>
      <c r="T682" s="37">
        <v>0</v>
      </c>
      <c r="U682" s="37"/>
      <c r="V682" s="37">
        <v>0</v>
      </c>
      <c r="W682" s="37"/>
      <c r="X682" s="37">
        <v>0</v>
      </c>
      <c r="Y682" s="37"/>
      <c r="Z682" s="37">
        <v>0</v>
      </c>
      <c r="AA682" s="37"/>
      <c r="AB682" s="25">
        <v>0</v>
      </c>
      <c r="AC682" s="8"/>
      <c r="AE682" s="9">
        <v>0</v>
      </c>
      <c r="AG682" s="9">
        <v>397794</v>
      </c>
      <c r="AI682" s="9">
        <v>0</v>
      </c>
      <c r="AK682" s="9">
        <v>0</v>
      </c>
      <c r="AM682" s="9">
        <v>0</v>
      </c>
      <c r="AO682" s="9">
        <v>0</v>
      </c>
      <c r="AQ682" s="9">
        <v>0</v>
      </c>
      <c r="AV682" s="38">
        <v>12.584</v>
      </c>
      <c r="BH682" s="2" t="str">
        <f t="shared" si="10"/>
        <v>No</v>
      </c>
    </row>
    <row r="683" spans="1:60">
      <c r="A683" s="14" t="s">
        <v>1145</v>
      </c>
      <c r="B683" s="14" t="s">
        <v>506</v>
      </c>
      <c r="C683" s="19" t="s">
        <v>52</v>
      </c>
      <c r="D683" s="232">
        <v>5035</v>
      </c>
      <c r="E683" s="233">
        <v>50035</v>
      </c>
      <c r="F683" s="19" t="s">
        <v>153</v>
      </c>
      <c r="G683" s="160" t="s">
        <v>144</v>
      </c>
      <c r="H683" s="36">
        <v>209703</v>
      </c>
      <c r="I683" s="25">
        <v>70</v>
      </c>
      <c r="J683" s="19" t="s">
        <v>17</v>
      </c>
      <c r="K683" s="15" t="s">
        <v>14</v>
      </c>
      <c r="L683" s="15">
        <v>29</v>
      </c>
      <c r="M683" s="16"/>
      <c r="N683" s="37">
        <v>396791</v>
      </c>
      <c r="O683" s="37"/>
      <c r="P683" s="37">
        <v>0</v>
      </c>
      <c r="Q683" s="37"/>
      <c r="R683" s="37">
        <v>0</v>
      </c>
      <c r="S683" s="37"/>
      <c r="T683" s="37">
        <v>0</v>
      </c>
      <c r="U683" s="37"/>
      <c r="V683" s="37">
        <v>0</v>
      </c>
      <c r="W683" s="37"/>
      <c r="X683" s="37">
        <v>0</v>
      </c>
      <c r="Y683" s="37"/>
      <c r="Z683" s="37">
        <v>0</v>
      </c>
      <c r="AA683" s="37"/>
      <c r="AB683" s="25">
        <v>0</v>
      </c>
      <c r="AC683" s="8"/>
      <c r="AE683" s="9">
        <v>1762458</v>
      </c>
      <c r="AG683" s="9">
        <v>0</v>
      </c>
      <c r="AI683" s="9">
        <v>0</v>
      </c>
      <c r="AK683" s="9">
        <v>0</v>
      </c>
      <c r="AM683" s="9">
        <v>0</v>
      </c>
      <c r="AO683" s="9">
        <v>0</v>
      </c>
      <c r="AQ683" s="9">
        <v>0</v>
      </c>
      <c r="AT683" s="38">
        <v>4.4417999999999997</v>
      </c>
      <c r="BH683" s="2" t="str">
        <f t="shared" si="10"/>
        <v>No</v>
      </c>
    </row>
    <row r="684" spans="1:60">
      <c r="A684" s="14" t="s">
        <v>1144</v>
      </c>
      <c r="B684" s="14" t="s">
        <v>203</v>
      </c>
      <c r="C684" s="19" t="s">
        <v>63</v>
      </c>
      <c r="D684" s="232">
        <v>2190</v>
      </c>
      <c r="E684" s="233">
        <v>20190</v>
      </c>
      <c r="F684" s="19" t="s">
        <v>143</v>
      </c>
      <c r="G684" s="160" t="s">
        <v>144</v>
      </c>
      <c r="H684" s="36">
        <v>18351295</v>
      </c>
      <c r="I684" s="25">
        <v>70</v>
      </c>
      <c r="J684" s="19" t="s">
        <v>26</v>
      </c>
      <c r="K684" s="15" t="s">
        <v>14</v>
      </c>
      <c r="L684" s="15">
        <v>12</v>
      </c>
      <c r="M684" s="16"/>
      <c r="N684" s="37">
        <v>2233800</v>
      </c>
      <c r="O684" s="37"/>
      <c r="P684" s="37">
        <v>0</v>
      </c>
      <c r="Q684" s="37"/>
      <c r="R684" s="37">
        <v>0</v>
      </c>
      <c r="S684" s="37"/>
      <c r="T684" s="37">
        <v>0</v>
      </c>
      <c r="U684" s="37"/>
      <c r="V684" s="37">
        <v>0</v>
      </c>
      <c r="W684" s="37"/>
      <c r="X684" s="37">
        <v>0</v>
      </c>
      <c r="Y684" s="37"/>
      <c r="Z684" s="37">
        <v>0</v>
      </c>
      <c r="AA684" s="37"/>
      <c r="AB684" s="25">
        <v>0</v>
      </c>
      <c r="AC684" s="8"/>
      <c r="AE684" s="9">
        <v>456997</v>
      </c>
      <c r="AG684" s="9">
        <v>0</v>
      </c>
      <c r="AI684" s="9">
        <v>0</v>
      </c>
      <c r="AK684" s="9">
        <v>0</v>
      </c>
      <c r="AM684" s="9">
        <v>0</v>
      </c>
      <c r="AO684" s="9">
        <v>0</v>
      </c>
      <c r="AQ684" s="9">
        <v>0</v>
      </c>
      <c r="AT684" s="38">
        <v>0.2046</v>
      </c>
      <c r="BH684" s="2" t="str">
        <f t="shared" si="10"/>
        <v>No</v>
      </c>
    </row>
    <row r="685" spans="1:60">
      <c r="A685" s="14" t="s">
        <v>543</v>
      </c>
      <c r="B685" s="14" t="s">
        <v>544</v>
      </c>
      <c r="C685" s="19" t="s">
        <v>49</v>
      </c>
      <c r="D685" s="232">
        <v>1013</v>
      </c>
      <c r="E685" s="233">
        <v>10013</v>
      </c>
      <c r="F685" s="19" t="s">
        <v>153</v>
      </c>
      <c r="G685" s="160" t="s">
        <v>144</v>
      </c>
      <c r="H685" s="36">
        <v>4181019</v>
      </c>
      <c r="I685" s="25">
        <v>69</v>
      </c>
      <c r="J685" s="19" t="s">
        <v>25</v>
      </c>
      <c r="K685" s="15" t="s">
        <v>16</v>
      </c>
      <c r="L685" s="15">
        <v>6</v>
      </c>
      <c r="M685" s="16"/>
      <c r="N685" s="37">
        <v>38152</v>
      </c>
      <c r="O685" s="37"/>
      <c r="P685" s="37">
        <v>0</v>
      </c>
      <c r="Q685" s="37"/>
      <c r="R685" s="37">
        <v>0</v>
      </c>
      <c r="S685" s="37"/>
      <c r="T685" s="37">
        <v>0</v>
      </c>
      <c r="U685" s="37"/>
      <c r="V685" s="37">
        <v>0</v>
      </c>
      <c r="W685" s="37"/>
      <c r="X685" s="37">
        <v>0</v>
      </c>
      <c r="Y685" s="37"/>
      <c r="Z685" s="37">
        <v>0</v>
      </c>
      <c r="AA685" s="37"/>
      <c r="AB685" s="25">
        <v>0</v>
      </c>
      <c r="AC685" s="8"/>
      <c r="AE685" s="9">
        <v>200823</v>
      </c>
      <c r="AG685" s="9">
        <v>0</v>
      </c>
      <c r="AI685" s="9">
        <v>0</v>
      </c>
      <c r="AK685" s="9">
        <v>0</v>
      </c>
      <c r="AM685" s="9">
        <v>0</v>
      </c>
      <c r="AO685" s="9">
        <v>0</v>
      </c>
      <c r="AQ685" s="9">
        <v>0</v>
      </c>
      <c r="AT685" s="38">
        <v>5.2637999999999998</v>
      </c>
      <c r="BH685" s="2" t="str">
        <f t="shared" si="10"/>
        <v>No</v>
      </c>
    </row>
    <row r="686" spans="1:60">
      <c r="A686" s="14" t="s">
        <v>543</v>
      </c>
      <c r="B686" s="14" t="s">
        <v>544</v>
      </c>
      <c r="C686" s="19" t="s">
        <v>49</v>
      </c>
      <c r="D686" s="232">
        <v>1013</v>
      </c>
      <c r="E686" s="233">
        <v>10013</v>
      </c>
      <c r="F686" s="19" t="s">
        <v>153</v>
      </c>
      <c r="G686" s="160" t="s">
        <v>144</v>
      </c>
      <c r="H686" s="36">
        <v>4181019</v>
      </c>
      <c r="I686" s="25">
        <v>69</v>
      </c>
      <c r="J686" s="19" t="s">
        <v>17</v>
      </c>
      <c r="K686" s="15" t="s">
        <v>16</v>
      </c>
      <c r="L686" s="15">
        <v>40</v>
      </c>
      <c r="M686" s="16"/>
      <c r="N686" s="37">
        <v>348651</v>
      </c>
      <c r="O686" s="37"/>
      <c r="P686" s="37">
        <v>0</v>
      </c>
      <c r="Q686" s="37"/>
      <c r="R686" s="37">
        <v>0</v>
      </c>
      <c r="S686" s="37"/>
      <c r="T686" s="37">
        <v>0</v>
      </c>
      <c r="U686" s="37"/>
      <c r="V686" s="37">
        <v>0</v>
      </c>
      <c r="W686" s="37"/>
      <c r="X686" s="37">
        <v>0</v>
      </c>
      <c r="Y686" s="37"/>
      <c r="Z686" s="37">
        <v>0</v>
      </c>
      <c r="AA686" s="37"/>
      <c r="AB686" s="25">
        <v>0</v>
      </c>
      <c r="AC686" s="8"/>
      <c r="AE686" s="9">
        <v>1804711</v>
      </c>
      <c r="AG686" s="9">
        <v>0</v>
      </c>
      <c r="AI686" s="9">
        <v>0</v>
      </c>
      <c r="AK686" s="9">
        <v>0</v>
      </c>
      <c r="AM686" s="9">
        <v>0</v>
      </c>
      <c r="AO686" s="9">
        <v>0</v>
      </c>
      <c r="AQ686" s="9">
        <v>0</v>
      </c>
      <c r="AT686" s="38">
        <v>5.1763000000000003</v>
      </c>
      <c r="BH686" s="2" t="str">
        <f t="shared" si="10"/>
        <v>No</v>
      </c>
    </row>
    <row r="687" spans="1:60">
      <c r="A687" s="14" t="s">
        <v>543</v>
      </c>
      <c r="B687" s="14" t="s">
        <v>544</v>
      </c>
      <c r="C687" s="19" t="s">
        <v>49</v>
      </c>
      <c r="D687" s="232">
        <v>1013</v>
      </c>
      <c r="E687" s="233">
        <v>10013</v>
      </c>
      <c r="F687" s="19" t="s">
        <v>153</v>
      </c>
      <c r="G687" s="160" t="s">
        <v>144</v>
      </c>
      <c r="H687" s="36">
        <v>4181019</v>
      </c>
      <c r="I687" s="25">
        <v>69</v>
      </c>
      <c r="J687" s="19" t="s">
        <v>15</v>
      </c>
      <c r="K687" s="15" t="s">
        <v>16</v>
      </c>
      <c r="L687" s="15">
        <v>23</v>
      </c>
      <c r="M687" s="16"/>
      <c r="N687" s="37">
        <v>0</v>
      </c>
      <c r="O687" s="37"/>
      <c r="P687" s="37">
        <v>100988</v>
      </c>
      <c r="Q687" s="37"/>
      <c r="R687" s="37">
        <v>0</v>
      </c>
      <c r="S687" s="37"/>
      <c r="T687" s="37">
        <v>0</v>
      </c>
      <c r="U687" s="37"/>
      <c r="V687" s="37">
        <v>0</v>
      </c>
      <c r="W687" s="37"/>
      <c r="X687" s="37">
        <v>0</v>
      </c>
      <c r="Y687" s="37"/>
      <c r="Z687" s="37">
        <v>0</v>
      </c>
      <c r="AA687" s="37"/>
      <c r="AB687" s="25">
        <v>0</v>
      </c>
      <c r="AC687" s="8"/>
      <c r="AE687" s="9">
        <v>0</v>
      </c>
      <c r="AG687" s="9">
        <v>771418</v>
      </c>
      <c r="AI687" s="9">
        <v>0</v>
      </c>
      <c r="AK687" s="9">
        <v>0</v>
      </c>
      <c r="AM687" s="9">
        <v>0</v>
      </c>
      <c r="AO687" s="9">
        <v>0</v>
      </c>
      <c r="AQ687" s="9">
        <v>0</v>
      </c>
      <c r="AV687" s="38">
        <v>7.6387</v>
      </c>
      <c r="BH687" s="2" t="str">
        <f t="shared" si="10"/>
        <v>No</v>
      </c>
    </row>
    <row r="688" spans="1:60">
      <c r="A688" s="14" t="s">
        <v>436</v>
      </c>
      <c r="B688" s="14" t="s">
        <v>437</v>
      </c>
      <c r="C688" s="19" t="s">
        <v>53</v>
      </c>
      <c r="D688" s="232">
        <v>5025</v>
      </c>
      <c r="E688" s="233">
        <v>50025</v>
      </c>
      <c r="F688" s="19" t="s">
        <v>153</v>
      </c>
      <c r="G688" s="160" t="s">
        <v>144</v>
      </c>
      <c r="H688" s="36">
        <v>120378</v>
      </c>
      <c r="I688" s="25">
        <v>68</v>
      </c>
      <c r="J688" s="19" t="s">
        <v>15</v>
      </c>
      <c r="K688" s="15" t="s">
        <v>16</v>
      </c>
      <c r="L688" s="15">
        <v>8</v>
      </c>
      <c r="M688" s="16"/>
      <c r="N688" s="37">
        <v>0</v>
      </c>
      <c r="O688" s="37"/>
      <c r="P688" s="37">
        <v>38400</v>
      </c>
      <c r="Q688" s="37"/>
      <c r="R688" s="37">
        <v>0</v>
      </c>
      <c r="S688" s="37"/>
      <c r="T688" s="37">
        <v>0</v>
      </c>
      <c r="U688" s="37"/>
      <c r="V688" s="37">
        <v>0</v>
      </c>
      <c r="W688" s="37"/>
      <c r="X688" s="37">
        <v>0</v>
      </c>
      <c r="Y688" s="37"/>
      <c r="Z688" s="37">
        <v>0</v>
      </c>
      <c r="AA688" s="37"/>
      <c r="AB688" s="25">
        <v>0</v>
      </c>
      <c r="AC688" s="8"/>
      <c r="AE688" s="9">
        <v>0</v>
      </c>
      <c r="AG688" s="9">
        <v>290178</v>
      </c>
      <c r="AI688" s="9">
        <v>0</v>
      </c>
      <c r="AK688" s="9">
        <v>0</v>
      </c>
      <c r="AM688" s="9">
        <v>0</v>
      </c>
      <c r="AO688" s="9">
        <v>0</v>
      </c>
      <c r="AQ688" s="9">
        <v>0</v>
      </c>
      <c r="AV688" s="38">
        <v>7.5567000000000002</v>
      </c>
      <c r="BH688" s="2" t="str">
        <f t="shared" si="10"/>
        <v>No</v>
      </c>
    </row>
    <row r="689" spans="1:60">
      <c r="A689" s="14" t="s">
        <v>84</v>
      </c>
      <c r="B689" s="14" t="s">
        <v>212</v>
      </c>
      <c r="C689" s="19" t="s">
        <v>83</v>
      </c>
      <c r="D689" s="232">
        <v>3045</v>
      </c>
      <c r="E689" s="233">
        <v>30045</v>
      </c>
      <c r="F689" s="19" t="s">
        <v>185</v>
      </c>
      <c r="G689" s="160" t="s">
        <v>144</v>
      </c>
      <c r="H689" s="36">
        <v>92359</v>
      </c>
      <c r="I689" s="25">
        <v>68</v>
      </c>
      <c r="J689" s="19" t="s">
        <v>15</v>
      </c>
      <c r="K689" s="15" t="s">
        <v>14</v>
      </c>
      <c r="L689" s="15">
        <v>68</v>
      </c>
      <c r="M689" s="16"/>
      <c r="N689" s="37">
        <v>0</v>
      </c>
      <c r="O689" s="37"/>
      <c r="P689" s="37">
        <v>259961</v>
      </c>
      <c r="Q689" s="37"/>
      <c r="R689" s="37">
        <v>0</v>
      </c>
      <c r="S689" s="37"/>
      <c r="T689" s="37">
        <v>0</v>
      </c>
      <c r="U689" s="37"/>
      <c r="V689" s="37">
        <v>0</v>
      </c>
      <c r="W689" s="37"/>
      <c r="X689" s="37">
        <v>0</v>
      </c>
      <c r="Y689" s="37"/>
      <c r="Z689" s="37">
        <v>0</v>
      </c>
      <c r="AA689" s="37"/>
      <c r="AB689" s="25">
        <v>0</v>
      </c>
      <c r="AC689" s="8"/>
      <c r="AE689" s="9">
        <v>0</v>
      </c>
      <c r="AG689" s="9">
        <v>2015936</v>
      </c>
      <c r="AI689" s="9">
        <v>0</v>
      </c>
      <c r="AK689" s="9">
        <v>0</v>
      </c>
      <c r="AM689" s="9">
        <v>0</v>
      </c>
      <c r="AO689" s="9">
        <v>0</v>
      </c>
      <c r="AQ689" s="9">
        <v>0</v>
      </c>
      <c r="AV689" s="38">
        <v>7.7548000000000004</v>
      </c>
      <c r="BH689" s="2" t="str">
        <f t="shared" si="10"/>
        <v>No</v>
      </c>
    </row>
    <row r="690" spans="1:60">
      <c r="A690" s="14" t="s">
        <v>436</v>
      </c>
      <c r="B690" s="14" t="s">
        <v>437</v>
      </c>
      <c r="C690" s="19" t="s">
        <v>53</v>
      </c>
      <c r="D690" s="232">
        <v>5025</v>
      </c>
      <c r="E690" s="233">
        <v>50025</v>
      </c>
      <c r="F690" s="19" t="s">
        <v>153</v>
      </c>
      <c r="G690" s="160" t="s">
        <v>144</v>
      </c>
      <c r="H690" s="36">
        <v>120378</v>
      </c>
      <c r="I690" s="25">
        <v>68</v>
      </c>
      <c r="J690" s="19" t="s">
        <v>17</v>
      </c>
      <c r="K690" s="15" t="s">
        <v>14</v>
      </c>
      <c r="L690" s="15">
        <v>60</v>
      </c>
      <c r="M690" s="16"/>
      <c r="N690" s="37">
        <v>478082</v>
      </c>
      <c r="O690" s="37"/>
      <c r="P690" s="37">
        <v>0</v>
      </c>
      <c r="Q690" s="37"/>
      <c r="R690" s="37">
        <v>0</v>
      </c>
      <c r="S690" s="37"/>
      <c r="T690" s="37">
        <v>0</v>
      </c>
      <c r="U690" s="37"/>
      <c r="V690" s="37">
        <v>0</v>
      </c>
      <c r="W690" s="37"/>
      <c r="X690" s="37">
        <v>0</v>
      </c>
      <c r="Y690" s="37"/>
      <c r="Z690" s="37">
        <v>0</v>
      </c>
      <c r="AA690" s="37"/>
      <c r="AB690" s="25">
        <v>23593</v>
      </c>
      <c r="AC690" s="8"/>
      <c r="AE690" s="9">
        <v>2289869</v>
      </c>
      <c r="AG690" s="9">
        <v>0</v>
      </c>
      <c r="AI690" s="9">
        <v>0</v>
      </c>
      <c r="AK690" s="9">
        <v>0</v>
      </c>
      <c r="AM690" s="9">
        <v>0</v>
      </c>
      <c r="AO690" s="9">
        <v>0</v>
      </c>
      <c r="AQ690" s="9">
        <v>5293</v>
      </c>
      <c r="AT690" s="38">
        <v>4.7896999999999998</v>
      </c>
      <c r="BF690" s="38">
        <v>0.2243</v>
      </c>
      <c r="BH690" s="2" t="str">
        <f t="shared" si="10"/>
        <v>No</v>
      </c>
    </row>
    <row r="691" spans="1:60">
      <c r="A691" s="14" t="s">
        <v>1146</v>
      </c>
      <c r="B691" s="14" t="s">
        <v>745</v>
      </c>
      <c r="C691" s="19" t="s">
        <v>59</v>
      </c>
      <c r="D691" s="232">
        <v>4012</v>
      </c>
      <c r="E691" s="233">
        <v>40012</v>
      </c>
      <c r="F691" s="19" t="s">
        <v>153</v>
      </c>
      <c r="G691" s="160" t="s">
        <v>144</v>
      </c>
      <c r="H691" s="36">
        <v>391024</v>
      </c>
      <c r="I691" s="25">
        <v>68</v>
      </c>
      <c r="J691" s="19" t="s">
        <v>17</v>
      </c>
      <c r="K691" s="15" t="s">
        <v>14</v>
      </c>
      <c r="L691" s="15">
        <v>36</v>
      </c>
      <c r="M691" s="16"/>
      <c r="N691" s="37">
        <v>419614</v>
      </c>
      <c r="O691" s="37"/>
      <c r="P691" s="37">
        <v>0</v>
      </c>
      <c r="Q691" s="37"/>
      <c r="R691" s="37">
        <v>0</v>
      </c>
      <c r="S691" s="37"/>
      <c r="T691" s="37">
        <v>0</v>
      </c>
      <c r="U691" s="37"/>
      <c r="V691" s="37">
        <v>0</v>
      </c>
      <c r="W691" s="37"/>
      <c r="X691" s="37">
        <v>0</v>
      </c>
      <c r="Y691" s="37"/>
      <c r="Z691" s="37">
        <v>0</v>
      </c>
      <c r="AA691" s="37"/>
      <c r="AB691" s="25">
        <v>0</v>
      </c>
      <c r="AC691" s="8"/>
      <c r="AE691" s="9">
        <v>1995939</v>
      </c>
      <c r="AG691" s="9">
        <v>0</v>
      </c>
      <c r="AI691" s="9">
        <v>0</v>
      </c>
      <c r="AK691" s="9">
        <v>0</v>
      </c>
      <c r="AM691" s="9">
        <v>0</v>
      </c>
      <c r="AO691" s="9">
        <v>0</v>
      </c>
      <c r="AQ691" s="9">
        <v>0</v>
      </c>
      <c r="AT691" s="38">
        <v>4.7565999999999997</v>
      </c>
      <c r="BH691" s="2" t="str">
        <f t="shared" si="10"/>
        <v>No</v>
      </c>
    </row>
    <row r="692" spans="1:60">
      <c r="A692" s="14" t="s">
        <v>1146</v>
      </c>
      <c r="B692" s="14" t="s">
        <v>745</v>
      </c>
      <c r="C692" s="19" t="s">
        <v>59</v>
      </c>
      <c r="D692" s="232">
        <v>4012</v>
      </c>
      <c r="E692" s="233">
        <v>40012</v>
      </c>
      <c r="F692" s="19" t="s">
        <v>153</v>
      </c>
      <c r="G692" s="160" t="s">
        <v>144</v>
      </c>
      <c r="H692" s="36">
        <v>391024</v>
      </c>
      <c r="I692" s="25">
        <v>68</v>
      </c>
      <c r="J692" s="19" t="s">
        <v>15</v>
      </c>
      <c r="K692" s="15" t="s">
        <v>14</v>
      </c>
      <c r="L692" s="15">
        <v>32</v>
      </c>
      <c r="M692" s="16"/>
      <c r="N692" s="37">
        <v>1100</v>
      </c>
      <c r="O692" s="37"/>
      <c r="P692" s="37">
        <v>205629</v>
      </c>
      <c r="Q692" s="37"/>
      <c r="R692" s="37">
        <v>0</v>
      </c>
      <c r="S692" s="37"/>
      <c r="T692" s="37">
        <v>0</v>
      </c>
      <c r="U692" s="37"/>
      <c r="V692" s="37">
        <v>0</v>
      </c>
      <c r="W692" s="37"/>
      <c r="X692" s="37">
        <v>0</v>
      </c>
      <c r="Y692" s="37"/>
      <c r="Z692" s="37">
        <v>0</v>
      </c>
      <c r="AA692" s="37"/>
      <c r="AB692" s="25">
        <v>0</v>
      </c>
      <c r="AC692" s="8"/>
      <c r="AE692" s="9">
        <v>555356</v>
      </c>
      <c r="AG692" s="9">
        <v>799399</v>
      </c>
      <c r="AI692" s="9">
        <v>0</v>
      </c>
      <c r="AK692" s="9">
        <v>0</v>
      </c>
      <c r="AM692" s="9">
        <v>0</v>
      </c>
      <c r="AO692" s="9">
        <v>0</v>
      </c>
      <c r="AQ692" s="9">
        <v>0</v>
      </c>
      <c r="AT692" s="38">
        <v>504.8691</v>
      </c>
      <c r="AV692" s="38">
        <v>3.8875999999999999</v>
      </c>
      <c r="BH692" s="2" t="str">
        <f t="shared" si="10"/>
        <v>No</v>
      </c>
    </row>
    <row r="693" spans="1:60">
      <c r="A693" s="14" t="s">
        <v>1147</v>
      </c>
      <c r="B693" s="14" t="s">
        <v>1001</v>
      </c>
      <c r="C693" s="19" t="s">
        <v>63</v>
      </c>
      <c r="D693" s="232">
        <v>2209</v>
      </c>
      <c r="E693" s="233">
        <v>20209</v>
      </c>
      <c r="F693" s="19" t="s">
        <v>147</v>
      </c>
      <c r="G693" s="160" t="s">
        <v>144</v>
      </c>
      <c r="H693" s="36">
        <v>18351295</v>
      </c>
      <c r="I693" s="25">
        <v>67</v>
      </c>
      <c r="J693" s="19" t="s">
        <v>15</v>
      </c>
      <c r="K693" s="15" t="s">
        <v>14</v>
      </c>
      <c r="L693" s="15">
        <v>57</v>
      </c>
      <c r="M693" s="16"/>
      <c r="N693" s="37">
        <v>2651</v>
      </c>
      <c r="O693" s="37"/>
      <c r="P693" s="37">
        <v>164056</v>
      </c>
      <c r="Q693" s="37"/>
      <c r="R693" s="37">
        <v>0</v>
      </c>
      <c r="S693" s="37"/>
      <c r="T693" s="37">
        <v>0</v>
      </c>
      <c r="U693" s="37"/>
      <c r="V693" s="37">
        <v>0</v>
      </c>
      <c r="W693" s="37"/>
      <c r="X693" s="37">
        <v>0</v>
      </c>
      <c r="Y693" s="37"/>
      <c r="Z693" s="37">
        <v>0</v>
      </c>
      <c r="AA693" s="37"/>
      <c r="AB693" s="25">
        <v>0</v>
      </c>
      <c r="AC693" s="8"/>
      <c r="AE693" s="9">
        <v>17732</v>
      </c>
      <c r="AG693" s="9">
        <v>1205757</v>
      </c>
      <c r="AI693" s="9">
        <v>0</v>
      </c>
      <c r="AK693" s="9">
        <v>0</v>
      </c>
      <c r="AM693" s="9">
        <v>0</v>
      </c>
      <c r="AO693" s="9">
        <v>0</v>
      </c>
      <c r="AQ693" s="9">
        <v>0</v>
      </c>
      <c r="AT693" s="38">
        <v>6.6887999999999996</v>
      </c>
      <c r="AV693" s="38">
        <v>7.3497000000000003</v>
      </c>
      <c r="BH693" s="2" t="str">
        <f t="shared" si="10"/>
        <v>No</v>
      </c>
    </row>
    <row r="694" spans="1:60">
      <c r="A694" s="14" t="s">
        <v>288</v>
      </c>
      <c r="B694" s="14" t="s">
        <v>289</v>
      </c>
      <c r="C694" s="19" t="s">
        <v>1</v>
      </c>
      <c r="D694" s="232">
        <v>11</v>
      </c>
      <c r="E694" s="233">
        <v>11</v>
      </c>
      <c r="F694" s="19" t="s">
        <v>153</v>
      </c>
      <c r="G694" s="160" t="s">
        <v>144</v>
      </c>
      <c r="H694" s="36">
        <v>349684</v>
      </c>
      <c r="I694" s="25">
        <v>67</v>
      </c>
      <c r="J694" s="19" t="s">
        <v>17</v>
      </c>
      <c r="K694" s="15" t="s">
        <v>16</v>
      </c>
      <c r="L694" s="15">
        <v>42</v>
      </c>
      <c r="M694" s="16"/>
      <c r="N694" s="37">
        <v>14700</v>
      </c>
      <c r="O694" s="37"/>
      <c r="P694" s="37">
        <v>1827</v>
      </c>
      <c r="Q694" s="37"/>
      <c r="R694" s="37">
        <v>0</v>
      </c>
      <c r="S694" s="37"/>
      <c r="T694" s="37">
        <v>409543</v>
      </c>
      <c r="U694" s="37"/>
      <c r="V694" s="37">
        <v>0</v>
      </c>
      <c r="W694" s="37"/>
      <c r="X694" s="37">
        <v>0</v>
      </c>
      <c r="Y694" s="37"/>
      <c r="Z694" s="37">
        <v>0</v>
      </c>
      <c r="AA694" s="37"/>
      <c r="AB694" s="25">
        <v>0</v>
      </c>
      <c r="AC694" s="8"/>
      <c r="AE694" s="9">
        <v>21597</v>
      </c>
      <c r="AG694" s="9">
        <v>16932</v>
      </c>
      <c r="AI694" s="9">
        <v>0</v>
      </c>
      <c r="AK694" s="9">
        <v>1764734</v>
      </c>
      <c r="AM694" s="9">
        <v>0</v>
      </c>
      <c r="AO694" s="9">
        <v>0</v>
      </c>
      <c r="AQ694" s="9">
        <v>0</v>
      </c>
      <c r="AT694" s="38">
        <v>1.4692000000000001</v>
      </c>
      <c r="AV694" s="38">
        <v>9.2676999999999996</v>
      </c>
      <c r="BH694" s="2" t="str">
        <f t="shared" si="10"/>
        <v>No</v>
      </c>
    </row>
    <row r="695" spans="1:60">
      <c r="A695" s="14" t="s">
        <v>1148</v>
      </c>
      <c r="B695" s="14" t="s">
        <v>565</v>
      </c>
      <c r="C695" s="19" t="s">
        <v>57</v>
      </c>
      <c r="D695" s="232">
        <v>4014</v>
      </c>
      <c r="E695" s="233">
        <v>40014</v>
      </c>
      <c r="F695" s="19" t="s">
        <v>153</v>
      </c>
      <c r="G695" s="160" t="s">
        <v>144</v>
      </c>
      <c r="H695" s="36">
        <v>208948</v>
      </c>
      <c r="I695" s="25">
        <v>67</v>
      </c>
      <c r="J695" s="19" t="s">
        <v>18</v>
      </c>
      <c r="K695" s="15" t="s">
        <v>16</v>
      </c>
      <c r="L695" s="15">
        <v>35</v>
      </c>
      <c r="M695" s="16"/>
      <c r="N695" s="37">
        <v>0</v>
      </c>
      <c r="O695" s="37"/>
      <c r="P695" s="37">
        <v>38916</v>
      </c>
      <c r="Q695" s="37"/>
      <c r="R695" s="37">
        <v>0</v>
      </c>
      <c r="S695" s="37"/>
      <c r="T695" s="37">
        <v>0</v>
      </c>
      <c r="U695" s="37"/>
      <c r="V695" s="37">
        <v>0</v>
      </c>
      <c r="W695" s="37"/>
      <c r="X695" s="37">
        <v>0</v>
      </c>
      <c r="Y695" s="37"/>
      <c r="Z695" s="37">
        <v>0</v>
      </c>
      <c r="AA695" s="37"/>
      <c r="AB695" s="25">
        <v>0</v>
      </c>
      <c r="AC695" s="8"/>
      <c r="AE695" s="9">
        <v>0</v>
      </c>
      <c r="AG695" s="9">
        <v>640953</v>
      </c>
      <c r="AI695" s="9">
        <v>0</v>
      </c>
      <c r="AK695" s="9">
        <v>0</v>
      </c>
      <c r="AM695" s="9">
        <v>0</v>
      </c>
      <c r="AO695" s="9">
        <v>0</v>
      </c>
      <c r="AQ695" s="9">
        <v>0</v>
      </c>
      <c r="AV695" s="38">
        <v>16.470199999999998</v>
      </c>
      <c r="BH695" s="2" t="str">
        <f t="shared" si="10"/>
        <v>No</v>
      </c>
    </row>
    <row r="696" spans="1:60">
      <c r="A696" s="14" t="s">
        <v>288</v>
      </c>
      <c r="B696" s="14" t="s">
        <v>289</v>
      </c>
      <c r="C696" s="19" t="s">
        <v>1</v>
      </c>
      <c r="D696" s="232">
        <v>11</v>
      </c>
      <c r="E696" s="233">
        <v>11</v>
      </c>
      <c r="F696" s="19" t="s">
        <v>153</v>
      </c>
      <c r="G696" s="160" t="s">
        <v>144</v>
      </c>
      <c r="H696" s="36">
        <v>349684</v>
      </c>
      <c r="I696" s="25">
        <v>67</v>
      </c>
      <c r="J696" s="19" t="s">
        <v>15</v>
      </c>
      <c r="K696" s="15" t="s">
        <v>16</v>
      </c>
      <c r="L696" s="15">
        <v>25</v>
      </c>
      <c r="M696" s="16"/>
      <c r="N696" s="37">
        <v>1338</v>
      </c>
      <c r="O696" s="37"/>
      <c r="P696" s="37">
        <v>4269</v>
      </c>
      <c r="Q696" s="37"/>
      <c r="R696" s="37">
        <v>0</v>
      </c>
      <c r="S696" s="37"/>
      <c r="T696" s="37">
        <v>63687</v>
      </c>
      <c r="U696" s="37"/>
      <c r="V696" s="37">
        <v>0</v>
      </c>
      <c r="W696" s="37"/>
      <c r="X696" s="37">
        <v>0</v>
      </c>
      <c r="Y696" s="37"/>
      <c r="Z696" s="37">
        <v>0</v>
      </c>
      <c r="AA696" s="37"/>
      <c r="AB696" s="25">
        <v>0</v>
      </c>
      <c r="AC696" s="8"/>
      <c r="AE696" s="9">
        <v>75207</v>
      </c>
      <c r="AG696" s="9">
        <v>130704</v>
      </c>
      <c r="AI696" s="9">
        <v>0</v>
      </c>
      <c r="AK696" s="9">
        <v>421646</v>
      </c>
      <c r="AM696" s="9">
        <v>0</v>
      </c>
      <c r="AO696" s="9">
        <v>0</v>
      </c>
      <c r="AQ696" s="9">
        <v>0</v>
      </c>
      <c r="AT696" s="38">
        <v>56.208500000000001</v>
      </c>
      <c r="AV696" s="38">
        <v>30.617000000000001</v>
      </c>
      <c r="BH696" s="2" t="str">
        <f t="shared" si="10"/>
        <v>No</v>
      </c>
    </row>
    <row r="697" spans="1:60">
      <c r="A697" s="14" t="s">
        <v>1148</v>
      </c>
      <c r="B697" s="14" t="s">
        <v>565</v>
      </c>
      <c r="C697" s="19" t="s">
        <v>57</v>
      </c>
      <c r="D697" s="232">
        <v>4014</v>
      </c>
      <c r="E697" s="233">
        <v>40014</v>
      </c>
      <c r="F697" s="19" t="s">
        <v>153</v>
      </c>
      <c r="G697" s="160" t="s">
        <v>144</v>
      </c>
      <c r="H697" s="36">
        <v>208948</v>
      </c>
      <c r="I697" s="25">
        <v>67</v>
      </c>
      <c r="J697" s="19" t="s">
        <v>17</v>
      </c>
      <c r="K697" s="15" t="s">
        <v>14</v>
      </c>
      <c r="L697" s="15">
        <v>17</v>
      </c>
      <c r="M697" s="16"/>
      <c r="N697" s="37">
        <v>179371</v>
      </c>
      <c r="O697" s="37"/>
      <c r="P697" s="37">
        <v>0</v>
      </c>
      <c r="Q697" s="37"/>
      <c r="R697" s="37">
        <v>0</v>
      </c>
      <c r="S697" s="37"/>
      <c r="T697" s="37">
        <v>0</v>
      </c>
      <c r="U697" s="37"/>
      <c r="V697" s="37">
        <v>0</v>
      </c>
      <c r="W697" s="37"/>
      <c r="X697" s="37">
        <v>0</v>
      </c>
      <c r="Y697" s="37"/>
      <c r="Z697" s="37">
        <v>0</v>
      </c>
      <c r="AA697" s="37"/>
      <c r="AB697" s="25">
        <v>0</v>
      </c>
      <c r="AC697" s="8"/>
      <c r="AE697" s="9">
        <v>887971</v>
      </c>
      <c r="AG697" s="9">
        <v>0</v>
      </c>
      <c r="AI697" s="9">
        <v>0</v>
      </c>
      <c r="AK697" s="9">
        <v>0</v>
      </c>
      <c r="AM697" s="9">
        <v>0</v>
      </c>
      <c r="AO697" s="9">
        <v>0</v>
      </c>
      <c r="AQ697" s="9">
        <v>0</v>
      </c>
      <c r="AT697" s="38">
        <v>4.9504999999999999</v>
      </c>
      <c r="BH697" s="2" t="str">
        <f t="shared" si="10"/>
        <v>No</v>
      </c>
    </row>
    <row r="698" spans="1:60">
      <c r="A698" s="14" t="s">
        <v>1148</v>
      </c>
      <c r="B698" s="14" t="s">
        <v>565</v>
      </c>
      <c r="C698" s="19" t="s">
        <v>57</v>
      </c>
      <c r="D698" s="232">
        <v>4014</v>
      </c>
      <c r="E698" s="233">
        <v>40014</v>
      </c>
      <c r="F698" s="19" t="s">
        <v>153</v>
      </c>
      <c r="G698" s="160" t="s">
        <v>144</v>
      </c>
      <c r="H698" s="36">
        <v>208948</v>
      </c>
      <c r="I698" s="25">
        <v>67</v>
      </c>
      <c r="J698" s="19" t="s">
        <v>15</v>
      </c>
      <c r="K698" s="15" t="s">
        <v>14</v>
      </c>
      <c r="L698" s="15">
        <v>15</v>
      </c>
      <c r="M698" s="16"/>
      <c r="N698" s="37">
        <v>36391</v>
      </c>
      <c r="O698" s="37"/>
      <c r="P698" s="37">
        <v>2681</v>
      </c>
      <c r="Q698" s="37"/>
      <c r="R698" s="37">
        <v>21612</v>
      </c>
      <c r="S698" s="37"/>
      <c r="T698" s="37">
        <v>0</v>
      </c>
      <c r="U698" s="37"/>
      <c r="V698" s="37">
        <v>0</v>
      </c>
      <c r="W698" s="37"/>
      <c r="X698" s="37">
        <v>0</v>
      </c>
      <c r="Y698" s="37"/>
      <c r="Z698" s="37">
        <v>0</v>
      </c>
      <c r="AA698" s="37"/>
      <c r="AB698" s="25">
        <v>0</v>
      </c>
      <c r="AC698" s="8"/>
      <c r="AE698" s="9">
        <v>277852</v>
      </c>
      <c r="AG698" s="9">
        <v>0</v>
      </c>
      <c r="AI698" s="9">
        <v>0</v>
      </c>
      <c r="AK698" s="9">
        <v>0</v>
      </c>
      <c r="AM698" s="9">
        <v>132297</v>
      </c>
      <c r="AO698" s="9">
        <v>0</v>
      </c>
      <c r="AQ698" s="9">
        <v>0</v>
      </c>
      <c r="AT698" s="38">
        <v>7.6352000000000002</v>
      </c>
      <c r="AV698" s="38">
        <v>0</v>
      </c>
      <c r="AX698" s="38">
        <v>0</v>
      </c>
      <c r="BH698" s="2" t="str">
        <f t="shared" si="10"/>
        <v>No</v>
      </c>
    </row>
    <row r="699" spans="1:60">
      <c r="A699" s="14" t="s">
        <v>1147</v>
      </c>
      <c r="B699" s="14" t="s">
        <v>1001</v>
      </c>
      <c r="C699" s="19" t="s">
        <v>63</v>
      </c>
      <c r="D699" s="232">
        <v>2209</v>
      </c>
      <c r="E699" s="233">
        <v>20209</v>
      </c>
      <c r="F699" s="19" t="s">
        <v>147</v>
      </c>
      <c r="G699" s="160" t="s">
        <v>144</v>
      </c>
      <c r="H699" s="36">
        <v>18351295</v>
      </c>
      <c r="I699" s="25">
        <v>67</v>
      </c>
      <c r="J699" s="19" t="s">
        <v>17</v>
      </c>
      <c r="K699" s="15" t="s">
        <v>14</v>
      </c>
      <c r="L699" s="15">
        <v>10</v>
      </c>
      <c r="M699" s="16"/>
      <c r="N699" s="37">
        <v>31160</v>
      </c>
      <c r="O699" s="37"/>
      <c r="P699" s="37">
        <v>17868</v>
      </c>
      <c r="Q699" s="37"/>
      <c r="R699" s="37">
        <v>0</v>
      </c>
      <c r="S699" s="37"/>
      <c r="T699" s="37">
        <v>0</v>
      </c>
      <c r="U699" s="37"/>
      <c r="V699" s="37">
        <v>0</v>
      </c>
      <c r="W699" s="37"/>
      <c r="X699" s="37">
        <v>0</v>
      </c>
      <c r="Y699" s="37"/>
      <c r="Z699" s="37">
        <v>0</v>
      </c>
      <c r="AA699" s="37"/>
      <c r="AB699" s="25">
        <v>0</v>
      </c>
      <c r="AC699" s="8"/>
      <c r="AE699" s="9">
        <v>176465</v>
      </c>
      <c r="AG699" s="9">
        <v>144368</v>
      </c>
      <c r="AI699" s="9">
        <v>0</v>
      </c>
      <c r="AK699" s="9">
        <v>0</v>
      </c>
      <c r="AM699" s="9">
        <v>0</v>
      </c>
      <c r="AO699" s="9">
        <v>0</v>
      </c>
      <c r="AQ699" s="9">
        <v>0</v>
      </c>
      <c r="AT699" s="38">
        <v>5.6631999999999998</v>
      </c>
      <c r="AV699" s="38">
        <v>8.0797000000000008</v>
      </c>
      <c r="BH699" s="2" t="str">
        <f t="shared" si="10"/>
        <v>No</v>
      </c>
    </row>
    <row r="700" spans="1:60">
      <c r="A700" s="14" t="s">
        <v>1149</v>
      </c>
      <c r="B700" s="14" t="s">
        <v>250</v>
      </c>
      <c r="C700" s="19" t="s">
        <v>63</v>
      </c>
      <c r="D700" s="232">
        <v>2196</v>
      </c>
      <c r="E700" s="233">
        <v>20196</v>
      </c>
      <c r="F700" s="19" t="s">
        <v>147</v>
      </c>
      <c r="G700" s="160" t="s">
        <v>144</v>
      </c>
      <c r="H700" s="36">
        <v>18351295</v>
      </c>
      <c r="I700" s="25">
        <v>66</v>
      </c>
      <c r="J700" s="19" t="s">
        <v>15</v>
      </c>
      <c r="K700" s="15" t="s">
        <v>14</v>
      </c>
      <c r="L700" s="15">
        <v>53</v>
      </c>
      <c r="M700" s="16"/>
      <c r="N700" s="37">
        <v>9939</v>
      </c>
      <c r="O700" s="37"/>
      <c r="P700" s="37">
        <v>48582</v>
      </c>
      <c r="Q700" s="37"/>
      <c r="R700" s="37">
        <v>0</v>
      </c>
      <c r="S700" s="37"/>
      <c r="T700" s="37">
        <v>0</v>
      </c>
      <c r="U700" s="37"/>
      <c r="V700" s="37">
        <v>0</v>
      </c>
      <c r="W700" s="37"/>
      <c r="X700" s="37">
        <v>0</v>
      </c>
      <c r="Y700" s="37"/>
      <c r="Z700" s="37">
        <v>0</v>
      </c>
      <c r="AA700" s="37"/>
      <c r="AB700" s="25">
        <v>0</v>
      </c>
      <c r="AC700" s="8"/>
      <c r="AE700" s="9">
        <v>85801</v>
      </c>
      <c r="AG700" s="9">
        <v>341748</v>
      </c>
      <c r="AI700" s="9">
        <v>0</v>
      </c>
      <c r="AK700" s="9">
        <v>0</v>
      </c>
      <c r="AM700" s="9">
        <v>0</v>
      </c>
      <c r="AO700" s="9">
        <v>0</v>
      </c>
      <c r="AQ700" s="9">
        <v>0</v>
      </c>
      <c r="AT700" s="38">
        <v>8.6327999999999996</v>
      </c>
      <c r="AV700" s="38">
        <v>7.0345000000000004</v>
      </c>
      <c r="BH700" s="2" t="str">
        <f t="shared" si="10"/>
        <v>No</v>
      </c>
    </row>
    <row r="701" spans="1:60">
      <c r="A701" s="14" t="s">
        <v>1150</v>
      </c>
      <c r="B701" s="14" t="s">
        <v>742</v>
      </c>
      <c r="C701" s="19" t="s">
        <v>45</v>
      </c>
      <c r="D701" s="232">
        <v>7015</v>
      </c>
      <c r="E701" s="233">
        <v>70015</v>
      </c>
      <c r="F701" s="19" t="s">
        <v>147</v>
      </c>
      <c r="G701" s="160" t="s">
        <v>144</v>
      </c>
      <c r="H701" s="36">
        <v>472870</v>
      </c>
      <c r="I701" s="25">
        <v>66</v>
      </c>
      <c r="J701" s="19" t="s">
        <v>17</v>
      </c>
      <c r="K701" s="15" t="s">
        <v>14</v>
      </c>
      <c r="L701" s="15">
        <v>43</v>
      </c>
      <c r="M701" s="16"/>
      <c r="N701" s="37">
        <v>369956</v>
      </c>
      <c r="O701" s="37"/>
      <c r="P701" s="37">
        <v>0</v>
      </c>
      <c r="Q701" s="37"/>
      <c r="R701" s="37">
        <v>0</v>
      </c>
      <c r="S701" s="37"/>
      <c r="T701" s="37">
        <v>0</v>
      </c>
      <c r="U701" s="37"/>
      <c r="V701" s="37">
        <v>0</v>
      </c>
      <c r="W701" s="37"/>
      <c r="X701" s="37">
        <v>0</v>
      </c>
      <c r="Y701" s="37"/>
      <c r="Z701" s="37">
        <v>0</v>
      </c>
      <c r="AA701" s="37"/>
      <c r="AB701" s="25">
        <v>0</v>
      </c>
      <c r="AC701" s="8"/>
      <c r="AE701" s="9">
        <v>1966821</v>
      </c>
      <c r="AG701" s="9">
        <v>0</v>
      </c>
      <c r="AI701" s="9">
        <v>0</v>
      </c>
      <c r="AK701" s="9">
        <v>0</v>
      </c>
      <c r="AM701" s="9">
        <v>0</v>
      </c>
      <c r="AO701" s="9">
        <v>0</v>
      </c>
      <c r="AQ701" s="9">
        <v>0</v>
      </c>
      <c r="AT701" s="38">
        <v>5.3163999999999998</v>
      </c>
      <c r="BH701" s="2" t="str">
        <f t="shared" si="10"/>
        <v>No</v>
      </c>
    </row>
    <row r="702" spans="1:60">
      <c r="A702" s="14" t="s">
        <v>1151</v>
      </c>
      <c r="B702" s="14" t="s">
        <v>389</v>
      </c>
      <c r="C702" s="19" t="s">
        <v>23</v>
      </c>
      <c r="D702" s="232">
        <v>9089</v>
      </c>
      <c r="E702" s="233">
        <v>90089</v>
      </c>
      <c r="F702" s="19" t="s">
        <v>147</v>
      </c>
      <c r="G702" s="160" t="s">
        <v>144</v>
      </c>
      <c r="H702" s="36">
        <v>308231</v>
      </c>
      <c r="I702" s="25">
        <v>66</v>
      </c>
      <c r="J702" s="19" t="s">
        <v>17</v>
      </c>
      <c r="K702" s="15" t="s">
        <v>16</v>
      </c>
      <c r="L702" s="15">
        <v>41</v>
      </c>
      <c r="M702" s="16"/>
      <c r="N702" s="37">
        <v>0</v>
      </c>
      <c r="O702" s="37"/>
      <c r="P702" s="37">
        <v>30307</v>
      </c>
      <c r="Q702" s="37"/>
      <c r="R702" s="37">
        <v>0</v>
      </c>
      <c r="S702" s="37"/>
      <c r="T702" s="37">
        <v>386564</v>
      </c>
      <c r="U702" s="37"/>
      <c r="V702" s="37">
        <v>0</v>
      </c>
      <c r="W702" s="37"/>
      <c r="X702" s="37">
        <v>0</v>
      </c>
      <c r="Y702" s="37"/>
      <c r="Z702" s="37">
        <v>0</v>
      </c>
      <c r="AA702" s="37"/>
      <c r="AB702" s="25">
        <v>0</v>
      </c>
      <c r="AC702" s="8"/>
      <c r="AE702" s="9">
        <v>0</v>
      </c>
      <c r="AG702" s="9">
        <v>195815</v>
      </c>
      <c r="AI702" s="9">
        <v>0</v>
      </c>
      <c r="AK702" s="9">
        <v>1821385</v>
      </c>
      <c r="AM702" s="9">
        <v>0</v>
      </c>
      <c r="AO702" s="9">
        <v>0</v>
      </c>
      <c r="AQ702" s="9">
        <v>0</v>
      </c>
      <c r="AV702" s="38">
        <v>6.4610000000000003</v>
      </c>
      <c r="BH702" s="2" t="str">
        <f t="shared" si="10"/>
        <v>No</v>
      </c>
    </row>
    <row r="703" spans="1:60">
      <c r="A703" s="14" t="s">
        <v>682</v>
      </c>
      <c r="B703" s="14" t="s">
        <v>683</v>
      </c>
      <c r="C703" s="19" t="s">
        <v>71</v>
      </c>
      <c r="D703" s="232">
        <v>5011</v>
      </c>
      <c r="E703" s="233">
        <v>50011</v>
      </c>
      <c r="F703" s="19" t="s">
        <v>153</v>
      </c>
      <c r="G703" s="160" t="s">
        <v>144</v>
      </c>
      <c r="H703" s="36">
        <v>279245</v>
      </c>
      <c r="I703" s="25">
        <v>66</v>
      </c>
      <c r="J703" s="19" t="s">
        <v>17</v>
      </c>
      <c r="K703" s="15" t="s">
        <v>14</v>
      </c>
      <c r="L703" s="15">
        <v>36</v>
      </c>
      <c r="M703" s="16"/>
      <c r="N703" s="37">
        <v>213351</v>
      </c>
      <c r="O703" s="37"/>
      <c r="P703" s="37">
        <v>0</v>
      </c>
      <c r="Q703" s="37"/>
      <c r="R703" s="37">
        <v>0</v>
      </c>
      <c r="S703" s="37"/>
      <c r="T703" s="37">
        <v>258486</v>
      </c>
      <c r="U703" s="37"/>
      <c r="V703" s="37">
        <v>2274</v>
      </c>
      <c r="W703" s="37"/>
      <c r="X703" s="37">
        <v>25652</v>
      </c>
      <c r="Y703" s="37"/>
      <c r="Z703" s="37">
        <v>0</v>
      </c>
      <c r="AA703" s="37"/>
      <c r="AB703" s="25">
        <v>0</v>
      </c>
      <c r="AC703" s="8"/>
      <c r="AE703" s="9">
        <v>998873</v>
      </c>
      <c r="AG703" s="9">
        <v>0</v>
      </c>
      <c r="AI703" s="9">
        <v>0</v>
      </c>
      <c r="AK703" s="9">
        <v>1078552</v>
      </c>
      <c r="AM703" s="9">
        <v>0</v>
      </c>
      <c r="AO703" s="9">
        <v>0</v>
      </c>
      <c r="AQ703" s="9">
        <v>0</v>
      </c>
      <c r="AT703" s="38">
        <v>4.6818</v>
      </c>
      <c r="BH703" s="2" t="str">
        <f t="shared" si="10"/>
        <v>No</v>
      </c>
    </row>
    <row r="704" spans="1:60">
      <c r="A704" s="14" t="s">
        <v>682</v>
      </c>
      <c r="B704" s="14" t="s">
        <v>683</v>
      </c>
      <c r="C704" s="19" t="s">
        <v>71</v>
      </c>
      <c r="D704" s="232">
        <v>5011</v>
      </c>
      <c r="E704" s="233">
        <v>50011</v>
      </c>
      <c r="F704" s="19" t="s">
        <v>153</v>
      </c>
      <c r="G704" s="160" t="s">
        <v>144</v>
      </c>
      <c r="H704" s="36">
        <v>279245</v>
      </c>
      <c r="I704" s="25">
        <v>66</v>
      </c>
      <c r="J704" s="19" t="s">
        <v>15</v>
      </c>
      <c r="K704" s="15" t="s">
        <v>14</v>
      </c>
      <c r="L704" s="15">
        <v>30</v>
      </c>
      <c r="M704" s="16"/>
      <c r="N704" s="37">
        <v>109908</v>
      </c>
      <c r="O704" s="37"/>
      <c r="P704" s="37">
        <v>0</v>
      </c>
      <c r="Q704" s="37"/>
      <c r="R704" s="37">
        <v>0</v>
      </c>
      <c r="S704" s="37"/>
      <c r="T704" s="37">
        <v>91585</v>
      </c>
      <c r="U704" s="37"/>
      <c r="V704" s="37">
        <v>1172</v>
      </c>
      <c r="W704" s="37"/>
      <c r="X704" s="37">
        <v>0</v>
      </c>
      <c r="Y704" s="37"/>
      <c r="Z704" s="37">
        <v>0</v>
      </c>
      <c r="AA704" s="37"/>
      <c r="AB704" s="25">
        <v>0</v>
      </c>
      <c r="AC704" s="8"/>
      <c r="AE704" s="9">
        <v>1106220</v>
      </c>
      <c r="AG704" s="9">
        <v>0</v>
      </c>
      <c r="AI704" s="9">
        <v>0</v>
      </c>
      <c r="AK704" s="9">
        <v>716932</v>
      </c>
      <c r="AM704" s="9">
        <v>0</v>
      </c>
      <c r="AO704" s="9">
        <v>0</v>
      </c>
      <c r="AQ704" s="9">
        <v>0</v>
      </c>
      <c r="AT704" s="38">
        <v>10.065</v>
      </c>
      <c r="BH704" s="2" t="str">
        <f t="shared" si="10"/>
        <v>No</v>
      </c>
    </row>
    <row r="705" spans="1:60">
      <c r="A705" s="14" t="s">
        <v>1151</v>
      </c>
      <c r="B705" s="14" t="s">
        <v>389</v>
      </c>
      <c r="C705" s="19" t="s">
        <v>23</v>
      </c>
      <c r="D705" s="232">
        <v>9089</v>
      </c>
      <c r="E705" s="233">
        <v>90089</v>
      </c>
      <c r="F705" s="19" t="s">
        <v>147</v>
      </c>
      <c r="G705" s="160" t="s">
        <v>144</v>
      </c>
      <c r="H705" s="36">
        <v>308231</v>
      </c>
      <c r="I705" s="25">
        <v>66</v>
      </c>
      <c r="J705" s="19" t="s">
        <v>15</v>
      </c>
      <c r="K705" s="15" t="s">
        <v>16</v>
      </c>
      <c r="L705" s="15">
        <v>25</v>
      </c>
      <c r="M705" s="16"/>
      <c r="N705" s="37">
        <v>0</v>
      </c>
      <c r="O705" s="37"/>
      <c r="P705" s="37">
        <v>90763</v>
      </c>
      <c r="Q705" s="37"/>
      <c r="R705" s="37">
        <v>0</v>
      </c>
      <c r="S705" s="37"/>
      <c r="T705" s="37">
        <v>0</v>
      </c>
      <c r="U705" s="37"/>
      <c r="V705" s="37">
        <v>0</v>
      </c>
      <c r="W705" s="37"/>
      <c r="X705" s="37">
        <v>0</v>
      </c>
      <c r="Y705" s="37"/>
      <c r="Z705" s="37">
        <v>0</v>
      </c>
      <c r="AA705" s="37"/>
      <c r="AB705" s="25">
        <v>0</v>
      </c>
      <c r="AC705" s="8"/>
      <c r="AE705" s="9">
        <v>0</v>
      </c>
      <c r="AG705" s="9">
        <v>770086</v>
      </c>
      <c r="AI705" s="9">
        <v>0</v>
      </c>
      <c r="AK705" s="9">
        <v>0</v>
      </c>
      <c r="AM705" s="9">
        <v>0</v>
      </c>
      <c r="AO705" s="9">
        <v>0</v>
      </c>
      <c r="AQ705" s="9">
        <v>0</v>
      </c>
      <c r="AV705" s="38">
        <v>8.4846000000000004</v>
      </c>
      <c r="BH705" s="2" t="str">
        <f t="shared" si="10"/>
        <v>No</v>
      </c>
    </row>
    <row r="706" spans="1:60">
      <c r="A706" s="14" t="s">
        <v>1150</v>
      </c>
      <c r="B706" s="14" t="s">
        <v>742</v>
      </c>
      <c r="C706" s="19" t="s">
        <v>45</v>
      </c>
      <c r="D706" s="232">
        <v>7015</v>
      </c>
      <c r="E706" s="233">
        <v>70015</v>
      </c>
      <c r="F706" s="19" t="s">
        <v>147</v>
      </c>
      <c r="G706" s="160" t="s">
        <v>144</v>
      </c>
      <c r="H706" s="36">
        <v>472870</v>
      </c>
      <c r="I706" s="25">
        <v>66</v>
      </c>
      <c r="J706" s="19" t="s">
        <v>15</v>
      </c>
      <c r="K706" s="15" t="s">
        <v>14</v>
      </c>
      <c r="L706" s="15">
        <v>23</v>
      </c>
      <c r="M706" s="16"/>
      <c r="N706" s="37">
        <v>0</v>
      </c>
      <c r="O706" s="37"/>
      <c r="P706" s="37">
        <v>106991</v>
      </c>
      <c r="Q706" s="37"/>
      <c r="R706" s="37">
        <v>0</v>
      </c>
      <c r="S706" s="37"/>
      <c r="T706" s="37">
        <v>0</v>
      </c>
      <c r="U706" s="37"/>
      <c r="V706" s="37">
        <v>0</v>
      </c>
      <c r="W706" s="37"/>
      <c r="X706" s="37">
        <v>0</v>
      </c>
      <c r="Y706" s="37"/>
      <c r="Z706" s="37">
        <v>0</v>
      </c>
      <c r="AA706" s="37"/>
      <c r="AB706" s="25">
        <v>0</v>
      </c>
      <c r="AC706" s="8"/>
      <c r="AE706" s="9">
        <v>0</v>
      </c>
      <c r="AG706" s="9">
        <v>821054</v>
      </c>
      <c r="AI706" s="9">
        <v>0</v>
      </c>
      <c r="AK706" s="9">
        <v>0</v>
      </c>
      <c r="AM706" s="9">
        <v>0</v>
      </c>
      <c r="AO706" s="9">
        <v>0</v>
      </c>
      <c r="AQ706" s="9">
        <v>0</v>
      </c>
      <c r="AV706" s="38">
        <v>7.6740000000000004</v>
      </c>
      <c r="BH706" s="2" t="str">
        <f t="shared" ref="BH706:BH769" si="11">IF(BG706&amp;BE706&amp;BC706&amp;BA706&amp;AY706&amp;AW706&amp;AU706&amp;AR706&amp;AP706&amp;AN706&amp;AL706&amp;AJ706&amp;AH706&amp;AF706&amp;AC706&amp;AA706&amp;Y706&amp;W706&amp;U706&amp;S706&amp;Q706&amp;O706&lt;&gt;"","Yes","No")</f>
        <v>No</v>
      </c>
    </row>
    <row r="707" spans="1:60">
      <c r="A707" s="14" t="s">
        <v>1149</v>
      </c>
      <c r="B707" s="14" t="s">
        <v>250</v>
      </c>
      <c r="C707" s="19" t="s">
        <v>63</v>
      </c>
      <c r="D707" s="232">
        <v>2196</v>
      </c>
      <c r="E707" s="233">
        <v>20196</v>
      </c>
      <c r="F707" s="19" t="s">
        <v>147</v>
      </c>
      <c r="G707" s="160" t="s">
        <v>144</v>
      </c>
      <c r="H707" s="36">
        <v>18351295</v>
      </c>
      <c r="I707" s="25">
        <v>66</v>
      </c>
      <c r="J707" s="19" t="s">
        <v>17</v>
      </c>
      <c r="K707" s="15" t="s">
        <v>14</v>
      </c>
      <c r="L707" s="15">
        <v>13</v>
      </c>
      <c r="M707" s="16"/>
      <c r="N707" s="37">
        <v>18752</v>
      </c>
      <c r="O707" s="37"/>
      <c r="P707" s="37">
        <v>45911</v>
      </c>
      <c r="Q707" s="37"/>
      <c r="R707" s="37">
        <v>0</v>
      </c>
      <c r="S707" s="37"/>
      <c r="T707" s="37">
        <v>0</v>
      </c>
      <c r="U707" s="37"/>
      <c r="V707" s="37">
        <v>0</v>
      </c>
      <c r="W707" s="37"/>
      <c r="X707" s="37">
        <v>0</v>
      </c>
      <c r="Y707" s="37"/>
      <c r="Z707" s="37">
        <v>0</v>
      </c>
      <c r="AA707" s="37"/>
      <c r="AB707" s="25">
        <v>0</v>
      </c>
      <c r="AC707" s="8"/>
      <c r="AE707" s="9">
        <v>228238</v>
      </c>
      <c r="AG707" s="9">
        <v>201091</v>
      </c>
      <c r="AI707" s="9">
        <v>0</v>
      </c>
      <c r="AK707" s="9">
        <v>0</v>
      </c>
      <c r="AM707" s="9">
        <v>0</v>
      </c>
      <c r="AO707" s="9">
        <v>0</v>
      </c>
      <c r="AQ707" s="9">
        <v>0</v>
      </c>
      <c r="AT707" s="38">
        <v>12.1714</v>
      </c>
      <c r="AV707" s="38">
        <v>4.38</v>
      </c>
      <c r="BH707" s="2" t="str">
        <f t="shared" si="11"/>
        <v>No</v>
      </c>
    </row>
    <row r="708" spans="1:60">
      <c r="A708" s="14" t="s">
        <v>716</v>
      </c>
      <c r="B708" s="14" t="s">
        <v>717</v>
      </c>
      <c r="C708" s="19" t="s">
        <v>38</v>
      </c>
      <c r="D708" s="232">
        <v>4077</v>
      </c>
      <c r="E708" s="233">
        <v>40077</v>
      </c>
      <c r="F708" s="19" t="s">
        <v>153</v>
      </c>
      <c r="G708" s="160" t="s">
        <v>144</v>
      </c>
      <c r="H708" s="36">
        <v>5502379</v>
      </c>
      <c r="I708" s="25">
        <v>65</v>
      </c>
      <c r="J708" s="19" t="s">
        <v>24</v>
      </c>
      <c r="K708" s="15" t="s">
        <v>16</v>
      </c>
      <c r="L708" s="15">
        <v>43</v>
      </c>
      <c r="M708" s="16"/>
      <c r="N708" s="37">
        <v>3497635</v>
      </c>
      <c r="O708" s="37"/>
      <c r="P708" s="37">
        <v>0</v>
      </c>
      <c r="Q708" s="37"/>
      <c r="R708" s="37">
        <v>0</v>
      </c>
      <c r="S708" s="37"/>
      <c r="T708" s="37">
        <v>0</v>
      </c>
      <c r="U708" s="37"/>
      <c r="V708" s="37">
        <v>0</v>
      </c>
      <c r="W708" s="37"/>
      <c r="X708" s="37">
        <v>0</v>
      </c>
      <c r="Y708" s="37"/>
      <c r="Z708" s="37">
        <v>0</v>
      </c>
      <c r="AA708" s="37"/>
      <c r="AB708" s="25">
        <v>0</v>
      </c>
      <c r="AC708" s="8"/>
      <c r="AE708" s="9">
        <v>1164242</v>
      </c>
      <c r="AG708" s="9">
        <v>0</v>
      </c>
      <c r="AI708" s="9">
        <v>0</v>
      </c>
      <c r="AK708" s="9">
        <v>0</v>
      </c>
      <c r="AM708" s="9">
        <v>0</v>
      </c>
      <c r="AO708" s="9">
        <v>0</v>
      </c>
      <c r="AQ708" s="9">
        <v>0</v>
      </c>
      <c r="AT708" s="38">
        <v>0.33289999999999997</v>
      </c>
      <c r="BH708" s="2" t="str">
        <f t="shared" si="11"/>
        <v>No</v>
      </c>
    </row>
    <row r="709" spans="1:60">
      <c r="A709" s="14" t="s">
        <v>702</v>
      </c>
      <c r="B709" s="14" t="s">
        <v>703</v>
      </c>
      <c r="C709" s="19" t="s">
        <v>68</v>
      </c>
      <c r="D709" s="232">
        <v>2145</v>
      </c>
      <c r="E709" s="233">
        <v>20145</v>
      </c>
      <c r="F709" s="19" t="s">
        <v>165</v>
      </c>
      <c r="G709" s="160" t="s">
        <v>144</v>
      </c>
      <c r="H709" s="36">
        <v>53661</v>
      </c>
      <c r="I709" s="25">
        <v>65</v>
      </c>
      <c r="J709" s="19" t="s">
        <v>17</v>
      </c>
      <c r="K709" s="15" t="s">
        <v>14</v>
      </c>
      <c r="L709" s="15">
        <v>42</v>
      </c>
      <c r="M709" s="16"/>
      <c r="N709" s="37">
        <v>428423</v>
      </c>
      <c r="O709" s="37"/>
      <c r="P709" s="37">
        <v>7895</v>
      </c>
      <c r="Q709" s="37"/>
      <c r="R709" s="37">
        <v>0</v>
      </c>
      <c r="S709" s="37"/>
      <c r="T709" s="37">
        <v>0</v>
      </c>
      <c r="U709" s="37"/>
      <c r="V709" s="37">
        <v>0</v>
      </c>
      <c r="W709" s="37"/>
      <c r="X709" s="37">
        <v>0</v>
      </c>
      <c r="Y709" s="37"/>
      <c r="Z709" s="37">
        <v>0</v>
      </c>
      <c r="AA709" s="37"/>
      <c r="AB709" s="25">
        <v>0</v>
      </c>
      <c r="AC709" s="8"/>
      <c r="AE709" s="9">
        <v>1264817</v>
      </c>
      <c r="AG709" s="9">
        <v>45295</v>
      </c>
      <c r="AI709" s="9">
        <v>0</v>
      </c>
      <c r="AK709" s="9">
        <v>0</v>
      </c>
      <c r="AM709" s="9">
        <v>0</v>
      </c>
      <c r="AO709" s="9">
        <v>0</v>
      </c>
      <c r="AQ709" s="9">
        <v>0</v>
      </c>
      <c r="AT709" s="38">
        <v>2.9523000000000001</v>
      </c>
      <c r="AV709" s="38">
        <v>5.7371999999999996</v>
      </c>
      <c r="BH709" s="2" t="str">
        <f t="shared" si="11"/>
        <v>No</v>
      </c>
    </row>
    <row r="710" spans="1:60">
      <c r="A710" s="14" t="s">
        <v>702</v>
      </c>
      <c r="B710" s="14" t="s">
        <v>703</v>
      </c>
      <c r="C710" s="19" t="s">
        <v>68</v>
      </c>
      <c r="D710" s="232">
        <v>2145</v>
      </c>
      <c r="E710" s="233">
        <v>20145</v>
      </c>
      <c r="F710" s="19" t="s">
        <v>165</v>
      </c>
      <c r="G710" s="160" t="s">
        <v>144</v>
      </c>
      <c r="H710" s="36">
        <v>53661</v>
      </c>
      <c r="I710" s="25">
        <v>65</v>
      </c>
      <c r="J710" s="19" t="s">
        <v>15</v>
      </c>
      <c r="K710" s="15" t="s">
        <v>16</v>
      </c>
      <c r="L710" s="15">
        <v>23</v>
      </c>
      <c r="M710" s="16"/>
      <c r="N710" s="37">
        <v>0</v>
      </c>
      <c r="O710" s="37"/>
      <c r="P710" s="37">
        <v>64744</v>
      </c>
      <c r="Q710" s="37"/>
      <c r="R710" s="37">
        <v>0</v>
      </c>
      <c r="S710" s="37"/>
      <c r="T710" s="37">
        <v>0</v>
      </c>
      <c r="U710" s="37"/>
      <c r="V710" s="37">
        <v>0</v>
      </c>
      <c r="W710" s="37"/>
      <c r="X710" s="37">
        <v>0</v>
      </c>
      <c r="Y710" s="37"/>
      <c r="Z710" s="37">
        <v>0</v>
      </c>
      <c r="AA710" s="37"/>
      <c r="AB710" s="25">
        <v>0</v>
      </c>
      <c r="AC710" s="8"/>
      <c r="AE710" s="9">
        <v>0</v>
      </c>
      <c r="AG710" s="9">
        <v>485769</v>
      </c>
      <c r="AI710" s="9">
        <v>0</v>
      </c>
      <c r="AK710" s="9">
        <v>0</v>
      </c>
      <c r="AM710" s="9">
        <v>0</v>
      </c>
      <c r="AO710" s="9">
        <v>0</v>
      </c>
      <c r="AQ710" s="9">
        <v>0</v>
      </c>
      <c r="AV710" s="38">
        <v>7.5029000000000003</v>
      </c>
      <c r="BH710" s="2" t="str">
        <f t="shared" si="11"/>
        <v>No</v>
      </c>
    </row>
    <row r="711" spans="1:60">
      <c r="A711" s="14" t="s">
        <v>716</v>
      </c>
      <c r="B711" s="14" t="s">
        <v>717</v>
      </c>
      <c r="C711" s="19" t="s">
        <v>38</v>
      </c>
      <c r="D711" s="232">
        <v>4077</v>
      </c>
      <c r="E711" s="233">
        <v>40077</v>
      </c>
      <c r="F711" s="19" t="s">
        <v>153</v>
      </c>
      <c r="G711" s="160" t="s">
        <v>144</v>
      </c>
      <c r="H711" s="36">
        <v>5502379</v>
      </c>
      <c r="I711" s="25">
        <v>65</v>
      </c>
      <c r="J711" s="19" t="s">
        <v>17</v>
      </c>
      <c r="K711" s="15" t="s">
        <v>16</v>
      </c>
      <c r="L711" s="15">
        <v>22</v>
      </c>
      <c r="M711" s="16"/>
      <c r="N711" s="37">
        <v>188778</v>
      </c>
      <c r="O711" s="37"/>
      <c r="P711" s="37">
        <v>0</v>
      </c>
      <c r="Q711" s="37"/>
      <c r="R711" s="37">
        <v>0</v>
      </c>
      <c r="S711" s="37"/>
      <c r="T711" s="37">
        <v>0</v>
      </c>
      <c r="U711" s="37"/>
      <c r="V711" s="37">
        <v>0</v>
      </c>
      <c r="W711" s="37"/>
      <c r="X711" s="37">
        <v>0</v>
      </c>
      <c r="Y711" s="37"/>
      <c r="Z711" s="37">
        <v>0</v>
      </c>
      <c r="AA711" s="37"/>
      <c r="AB711" s="25">
        <v>0</v>
      </c>
      <c r="AC711" s="8"/>
      <c r="AE711" s="9">
        <v>974621</v>
      </c>
      <c r="AG711" s="9">
        <v>0</v>
      </c>
      <c r="AI711" s="9">
        <v>0</v>
      </c>
      <c r="AK711" s="9">
        <v>0</v>
      </c>
      <c r="AM711" s="9">
        <v>0</v>
      </c>
      <c r="AO711" s="9">
        <v>0</v>
      </c>
      <c r="AQ711" s="9">
        <v>0</v>
      </c>
      <c r="AT711" s="38">
        <v>5.1627999999999998</v>
      </c>
      <c r="BH711" s="2" t="str">
        <f t="shared" si="11"/>
        <v>No</v>
      </c>
    </row>
    <row r="712" spans="1:60">
      <c r="A712" s="14" t="s">
        <v>1014</v>
      </c>
      <c r="B712" s="14" t="s">
        <v>1015</v>
      </c>
      <c r="C712" s="19" t="s">
        <v>53</v>
      </c>
      <c r="D712" s="232">
        <v>5221</v>
      </c>
      <c r="E712" s="233">
        <v>50518</v>
      </c>
      <c r="F712" s="19" t="s">
        <v>153</v>
      </c>
      <c r="G712" s="160" t="s">
        <v>144</v>
      </c>
      <c r="H712" s="36">
        <v>2650890</v>
      </c>
      <c r="I712" s="25">
        <v>64</v>
      </c>
      <c r="J712" s="19" t="s">
        <v>17</v>
      </c>
      <c r="K712" s="15" t="s">
        <v>16</v>
      </c>
      <c r="L712" s="15">
        <v>51</v>
      </c>
      <c r="M712" s="16"/>
      <c r="N712" s="37">
        <v>370847</v>
      </c>
      <c r="O712" s="37"/>
      <c r="P712" s="37">
        <v>0</v>
      </c>
      <c r="Q712" s="37"/>
      <c r="R712" s="37">
        <v>0</v>
      </c>
      <c r="S712" s="37"/>
      <c r="T712" s="37">
        <v>0</v>
      </c>
      <c r="U712" s="37"/>
      <c r="V712" s="37">
        <v>0</v>
      </c>
      <c r="W712" s="37"/>
      <c r="X712" s="37">
        <v>0</v>
      </c>
      <c r="Y712" s="37"/>
      <c r="Z712" s="37">
        <v>0</v>
      </c>
      <c r="AA712" s="37"/>
      <c r="AB712" s="25">
        <v>0</v>
      </c>
      <c r="AC712" s="8"/>
      <c r="AE712" s="9">
        <v>1662509</v>
      </c>
      <c r="AG712" s="9">
        <v>0</v>
      </c>
      <c r="AI712" s="9">
        <v>0</v>
      </c>
      <c r="AK712" s="9">
        <v>0</v>
      </c>
      <c r="AM712" s="9">
        <v>0</v>
      </c>
      <c r="AO712" s="9">
        <v>0</v>
      </c>
      <c r="AQ712" s="9">
        <v>0</v>
      </c>
      <c r="AT712" s="38">
        <v>4.4829999999999997</v>
      </c>
      <c r="BH712" s="2" t="str">
        <f t="shared" si="11"/>
        <v>No</v>
      </c>
    </row>
    <row r="713" spans="1:60">
      <c r="A713" s="14" t="s">
        <v>1152</v>
      </c>
      <c r="B713" s="14" t="s">
        <v>229</v>
      </c>
      <c r="C713" s="19" t="s">
        <v>78</v>
      </c>
      <c r="D713" s="232">
        <v>4141</v>
      </c>
      <c r="E713" s="233">
        <v>40141</v>
      </c>
      <c r="F713" s="19" t="s">
        <v>153</v>
      </c>
      <c r="G713" s="160" t="s">
        <v>144</v>
      </c>
      <c r="H713" s="36">
        <v>549777</v>
      </c>
      <c r="I713" s="25">
        <v>64</v>
      </c>
      <c r="J713" s="19" t="s">
        <v>17</v>
      </c>
      <c r="K713" s="15" t="s">
        <v>16</v>
      </c>
      <c r="L713" s="15">
        <v>45</v>
      </c>
      <c r="M713" s="16"/>
      <c r="N713" s="37">
        <v>416027</v>
      </c>
      <c r="O713" s="37"/>
      <c r="P713" s="37">
        <v>0</v>
      </c>
      <c r="Q713" s="37"/>
      <c r="R713" s="37">
        <v>154568</v>
      </c>
      <c r="S713" s="37"/>
      <c r="T713" s="37">
        <v>0</v>
      </c>
      <c r="U713" s="37"/>
      <c r="V713" s="37">
        <v>0</v>
      </c>
      <c r="W713" s="37"/>
      <c r="X713" s="37">
        <v>0</v>
      </c>
      <c r="Y713" s="37"/>
      <c r="Z713" s="37">
        <v>0</v>
      </c>
      <c r="AA713" s="37"/>
      <c r="AB713" s="25">
        <v>0</v>
      </c>
      <c r="AC713" s="8"/>
      <c r="AE713" s="9">
        <v>2030824</v>
      </c>
      <c r="AG713" s="9">
        <v>0</v>
      </c>
      <c r="AI713" s="9">
        <v>352174</v>
      </c>
      <c r="AK713" s="9">
        <v>0</v>
      </c>
      <c r="AM713" s="9">
        <v>0</v>
      </c>
      <c r="AO713" s="9">
        <v>0</v>
      </c>
      <c r="AQ713" s="9">
        <v>0</v>
      </c>
      <c r="AT713" s="38">
        <v>4.8815</v>
      </c>
      <c r="AX713" s="38">
        <v>2.2784</v>
      </c>
      <c r="BH713" s="2" t="str">
        <f t="shared" si="11"/>
        <v>No</v>
      </c>
    </row>
    <row r="714" spans="1:60">
      <c r="A714" s="14" t="s">
        <v>468</v>
      </c>
      <c r="B714" s="14" t="s">
        <v>469</v>
      </c>
      <c r="C714" s="19" t="s">
        <v>34</v>
      </c>
      <c r="D714" s="232">
        <v>1050</v>
      </c>
      <c r="E714" s="233">
        <v>10050</v>
      </c>
      <c r="F714" s="19" t="s">
        <v>153</v>
      </c>
      <c r="G714" s="160" t="s">
        <v>144</v>
      </c>
      <c r="H714" s="36">
        <v>923311</v>
      </c>
      <c r="I714" s="25">
        <v>64</v>
      </c>
      <c r="J714" s="19" t="s">
        <v>17</v>
      </c>
      <c r="K714" s="15" t="s">
        <v>14</v>
      </c>
      <c r="L714" s="15">
        <v>42</v>
      </c>
      <c r="M714" s="16"/>
      <c r="N714" s="37">
        <v>487023</v>
      </c>
      <c r="O714" s="37"/>
      <c r="P714" s="37">
        <v>0</v>
      </c>
      <c r="Q714" s="37"/>
      <c r="R714" s="37">
        <v>0</v>
      </c>
      <c r="S714" s="37"/>
      <c r="T714" s="37">
        <v>0</v>
      </c>
      <c r="U714" s="37"/>
      <c r="V714" s="37">
        <v>0</v>
      </c>
      <c r="W714" s="37"/>
      <c r="X714" s="37">
        <v>0</v>
      </c>
      <c r="Y714" s="37"/>
      <c r="Z714" s="37">
        <v>0</v>
      </c>
      <c r="AA714" s="37"/>
      <c r="AB714" s="25">
        <v>0</v>
      </c>
      <c r="AC714" s="8"/>
      <c r="AE714" s="9">
        <v>1990682</v>
      </c>
      <c r="AG714" s="9">
        <v>0</v>
      </c>
      <c r="AI714" s="9">
        <v>0</v>
      </c>
      <c r="AK714" s="9">
        <v>0</v>
      </c>
      <c r="AM714" s="9">
        <v>0</v>
      </c>
      <c r="AO714" s="9">
        <v>0</v>
      </c>
      <c r="AQ714" s="9">
        <v>0</v>
      </c>
      <c r="AT714" s="38">
        <v>4.0873999999999997</v>
      </c>
      <c r="BH714" s="2" t="str">
        <f t="shared" si="11"/>
        <v>No</v>
      </c>
    </row>
    <row r="715" spans="1:60">
      <c r="A715" s="14" t="s">
        <v>1153</v>
      </c>
      <c r="B715" s="14" t="s">
        <v>444</v>
      </c>
      <c r="C715" s="19" t="s">
        <v>38</v>
      </c>
      <c r="D715" s="232">
        <v>4038</v>
      </c>
      <c r="E715" s="233">
        <v>40038</v>
      </c>
      <c r="F715" s="19" t="s">
        <v>147</v>
      </c>
      <c r="G715" s="160" t="s">
        <v>144</v>
      </c>
      <c r="H715" s="36">
        <v>340067</v>
      </c>
      <c r="I715" s="25">
        <v>64</v>
      </c>
      <c r="J715" s="19" t="s">
        <v>17</v>
      </c>
      <c r="K715" s="15" t="s">
        <v>14</v>
      </c>
      <c r="L715" s="15">
        <v>36</v>
      </c>
      <c r="M715" s="16"/>
      <c r="N715" s="37">
        <v>338701</v>
      </c>
      <c r="O715" s="37"/>
      <c r="P715" s="37">
        <v>0</v>
      </c>
      <c r="Q715" s="37"/>
      <c r="R715" s="37">
        <v>0</v>
      </c>
      <c r="S715" s="37"/>
      <c r="T715" s="37">
        <v>0</v>
      </c>
      <c r="U715" s="37"/>
      <c r="V715" s="37">
        <v>0</v>
      </c>
      <c r="W715" s="37"/>
      <c r="X715" s="37">
        <v>0</v>
      </c>
      <c r="Y715" s="37"/>
      <c r="Z715" s="37">
        <v>0</v>
      </c>
      <c r="AA715" s="37"/>
      <c r="AB715" s="25">
        <v>0</v>
      </c>
      <c r="AC715" s="8"/>
      <c r="AE715" s="9">
        <v>1519960</v>
      </c>
      <c r="AG715" s="9">
        <v>0</v>
      </c>
      <c r="AI715" s="9">
        <v>0</v>
      </c>
      <c r="AK715" s="9">
        <v>0</v>
      </c>
      <c r="AM715" s="9">
        <v>0</v>
      </c>
      <c r="AO715" s="9">
        <v>0</v>
      </c>
      <c r="AQ715" s="9">
        <v>0</v>
      </c>
      <c r="AT715" s="38">
        <v>4.4875999999999996</v>
      </c>
      <c r="BH715" s="2" t="str">
        <f t="shared" si="11"/>
        <v>No</v>
      </c>
    </row>
    <row r="716" spans="1:60">
      <c r="A716" s="14" t="s">
        <v>1154</v>
      </c>
      <c r="B716" s="14" t="s">
        <v>516</v>
      </c>
      <c r="C716" s="19" t="s">
        <v>38</v>
      </c>
      <c r="D716" s="232">
        <v>4031</v>
      </c>
      <c r="E716" s="233">
        <v>40031</v>
      </c>
      <c r="F716" s="19" t="s">
        <v>153</v>
      </c>
      <c r="G716" s="160" t="s">
        <v>144</v>
      </c>
      <c r="H716" s="36">
        <v>262596</v>
      </c>
      <c r="I716" s="25">
        <v>64</v>
      </c>
      <c r="J716" s="19" t="s">
        <v>15</v>
      </c>
      <c r="K716" s="15" t="s">
        <v>14</v>
      </c>
      <c r="L716" s="15">
        <v>32</v>
      </c>
      <c r="M716" s="16"/>
      <c r="N716" s="37">
        <v>15155</v>
      </c>
      <c r="O716" s="37"/>
      <c r="P716" s="37">
        <v>155483</v>
      </c>
      <c r="Q716" s="37"/>
      <c r="R716" s="37">
        <v>0</v>
      </c>
      <c r="S716" s="37"/>
      <c r="T716" s="37">
        <v>0</v>
      </c>
      <c r="U716" s="37"/>
      <c r="V716" s="37">
        <v>0</v>
      </c>
      <c r="W716" s="37"/>
      <c r="X716" s="37">
        <v>0</v>
      </c>
      <c r="Y716" s="37"/>
      <c r="Z716" s="37">
        <v>0</v>
      </c>
      <c r="AA716" s="37"/>
      <c r="AB716" s="25">
        <v>0</v>
      </c>
      <c r="AC716" s="8"/>
      <c r="AE716" s="9">
        <v>23167</v>
      </c>
      <c r="AG716" s="9">
        <v>811723</v>
      </c>
      <c r="AI716" s="9">
        <v>0</v>
      </c>
      <c r="AK716" s="9">
        <v>0</v>
      </c>
      <c r="AM716" s="9">
        <v>0</v>
      </c>
      <c r="AO716" s="9">
        <v>0</v>
      </c>
      <c r="AQ716" s="9">
        <v>0</v>
      </c>
      <c r="AT716" s="38">
        <v>1.5286999999999999</v>
      </c>
      <c r="AV716" s="38">
        <v>5.2206999999999999</v>
      </c>
      <c r="BH716" s="2" t="str">
        <f t="shared" si="11"/>
        <v>No</v>
      </c>
    </row>
    <row r="717" spans="1:60">
      <c r="A717" s="14" t="s">
        <v>1154</v>
      </c>
      <c r="B717" s="14" t="s">
        <v>516</v>
      </c>
      <c r="C717" s="19" t="s">
        <v>38</v>
      </c>
      <c r="D717" s="232">
        <v>4031</v>
      </c>
      <c r="E717" s="233">
        <v>40031</v>
      </c>
      <c r="F717" s="19" t="s">
        <v>153</v>
      </c>
      <c r="G717" s="160" t="s">
        <v>144</v>
      </c>
      <c r="H717" s="36">
        <v>262596</v>
      </c>
      <c r="I717" s="25">
        <v>64</v>
      </c>
      <c r="J717" s="19" t="s">
        <v>17</v>
      </c>
      <c r="K717" s="15" t="s">
        <v>14</v>
      </c>
      <c r="L717" s="15">
        <v>32</v>
      </c>
      <c r="M717" s="16"/>
      <c r="N717" s="37">
        <v>272643</v>
      </c>
      <c r="O717" s="37"/>
      <c r="P717" s="37">
        <v>30195</v>
      </c>
      <c r="Q717" s="37"/>
      <c r="R717" s="37">
        <v>0</v>
      </c>
      <c r="S717" s="37"/>
      <c r="T717" s="37">
        <v>0</v>
      </c>
      <c r="U717" s="37"/>
      <c r="V717" s="37">
        <v>0</v>
      </c>
      <c r="W717" s="37"/>
      <c r="X717" s="37">
        <v>0</v>
      </c>
      <c r="Y717" s="37"/>
      <c r="Z717" s="37">
        <v>0</v>
      </c>
      <c r="AA717" s="37"/>
      <c r="AB717" s="25">
        <v>0</v>
      </c>
      <c r="AC717" s="8"/>
      <c r="AE717" s="9">
        <v>1428657</v>
      </c>
      <c r="AG717" s="9">
        <v>184423</v>
      </c>
      <c r="AI717" s="9">
        <v>0</v>
      </c>
      <c r="AK717" s="9">
        <v>0</v>
      </c>
      <c r="AM717" s="9">
        <v>0</v>
      </c>
      <c r="AO717" s="9">
        <v>0</v>
      </c>
      <c r="AQ717" s="9">
        <v>0</v>
      </c>
      <c r="AT717" s="38">
        <v>5.24</v>
      </c>
      <c r="AV717" s="38">
        <v>6.1077000000000004</v>
      </c>
      <c r="BH717" s="2" t="str">
        <f t="shared" si="11"/>
        <v>No</v>
      </c>
    </row>
    <row r="718" spans="1:60">
      <c r="A718" s="14" t="s">
        <v>1153</v>
      </c>
      <c r="B718" s="14" t="s">
        <v>444</v>
      </c>
      <c r="C718" s="19" t="s">
        <v>38</v>
      </c>
      <c r="D718" s="232">
        <v>4038</v>
      </c>
      <c r="E718" s="233">
        <v>40038</v>
      </c>
      <c r="F718" s="19" t="s">
        <v>147</v>
      </c>
      <c r="G718" s="160" t="s">
        <v>144</v>
      </c>
      <c r="H718" s="36">
        <v>340067</v>
      </c>
      <c r="I718" s="25">
        <v>64</v>
      </c>
      <c r="J718" s="19" t="s">
        <v>15</v>
      </c>
      <c r="K718" s="15" t="s">
        <v>16</v>
      </c>
      <c r="L718" s="15">
        <v>28</v>
      </c>
      <c r="M718" s="16"/>
      <c r="N718" s="37">
        <v>0</v>
      </c>
      <c r="O718" s="37"/>
      <c r="P718" s="37">
        <v>114655</v>
      </c>
      <c r="Q718" s="37"/>
      <c r="R718" s="37">
        <v>0</v>
      </c>
      <c r="S718" s="37"/>
      <c r="T718" s="37">
        <v>0</v>
      </c>
      <c r="U718" s="37"/>
      <c r="V718" s="37">
        <v>0</v>
      </c>
      <c r="W718" s="37"/>
      <c r="X718" s="37">
        <v>0</v>
      </c>
      <c r="Y718" s="37"/>
      <c r="Z718" s="37">
        <v>0</v>
      </c>
      <c r="AA718" s="37"/>
      <c r="AB718" s="25">
        <v>0</v>
      </c>
      <c r="AC718" s="8"/>
      <c r="AE718" s="9">
        <v>0</v>
      </c>
      <c r="AG718" s="9">
        <v>841314</v>
      </c>
      <c r="AI718" s="9">
        <v>0</v>
      </c>
      <c r="AK718" s="9">
        <v>0</v>
      </c>
      <c r="AM718" s="9">
        <v>0</v>
      </c>
      <c r="AO718" s="9">
        <v>0</v>
      </c>
      <c r="AQ718" s="9">
        <v>0</v>
      </c>
      <c r="AV718" s="38">
        <v>7.3377999999999997</v>
      </c>
      <c r="BH718" s="2" t="str">
        <f t="shared" si="11"/>
        <v>No</v>
      </c>
    </row>
    <row r="719" spans="1:60">
      <c r="A719" s="14" t="s">
        <v>468</v>
      </c>
      <c r="B719" s="14" t="s">
        <v>469</v>
      </c>
      <c r="C719" s="19" t="s">
        <v>34</v>
      </c>
      <c r="D719" s="232">
        <v>1050</v>
      </c>
      <c r="E719" s="233">
        <v>10050</v>
      </c>
      <c r="F719" s="19" t="s">
        <v>153</v>
      </c>
      <c r="G719" s="160" t="s">
        <v>144</v>
      </c>
      <c r="H719" s="36">
        <v>923311</v>
      </c>
      <c r="I719" s="25">
        <v>64</v>
      </c>
      <c r="J719" s="19" t="s">
        <v>15</v>
      </c>
      <c r="K719" s="15" t="s">
        <v>16</v>
      </c>
      <c r="L719" s="15">
        <v>22</v>
      </c>
      <c r="M719" s="16"/>
      <c r="N719" s="37">
        <v>54827</v>
      </c>
      <c r="O719" s="37"/>
      <c r="P719" s="37">
        <v>140</v>
      </c>
      <c r="Q719" s="37"/>
      <c r="R719" s="37">
        <v>0</v>
      </c>
      <c r="S719" s="37"/>
      <c r="T719" s="37">
        <v>0</v>
      </c>
      <c r="U719" s="37"/>
      <c r="V719" s="37">
        <v>0</v>
      </c>
      <c r="W719" s="37"/>
      <c r="X719" s="37">
        <v>0</v>
      </c>
      <c r="Y719" s="37"/>
      <c r="Z719" s="37">
        <v>0</v>
      </c>
      <c r="AA719" s="37"/>
      <c r="AB719" s="25">
        <v>0</v>
      </c>
      <c r="AC719" s="8"/>
      <c r="AE719" s="9">
        <v>535274</v>
      </c>
      <c r="AG719" s="9">
        <v>1562</v>
      </c>
      <c r="AI719" s="9">
        <v>0</v>
      </c>
      <c r="AK719" s="9">
        <v>0</v>
      </c>
      <c r="AM719" s="9">
        <v>0</v>
      </c>
      <c r="AO719" s="9">
        <v>0</v>
      </c>
      <c r="AQ719" s="9">
        <v>0</v>
      </c>
      <c r="AT719" s="38">
        <v>9.7629999999999999</v>
      </c>
      <c r="AV719" s="38">
        <v>11.1571</v>
      </c>
      <c r="BH719" s="2" t="str">
        <f t="shared" si="11"/>
        <v>No</v>
      </c>
    </row>
    <row r="720" spans="1:60">
      <c r="A720" s="14" t="s">
        <v>1152</v>
      </c>
      <c r="B720" s="14" t="s">
        <v>229</v>
      </c>
      <c r="C720" s="19" t="s">
        <v>78</v>
      </c>
      <c r="D720" s="232">
        <v>4141</v>
      </c>
      <c r="E720" s="233">
        <v>40141</v>
      </c>
      <c r="F720" s="19" t="s">
        <v>153</v>
      </c>
      <c r="G720" s="160" t="s">
        <v>144</v>
      </c>
      <c r="H720" s="36">
        <v>549777</v>
      </c>
      <c r="I720" s="25">
        <v>64</v>
      </c>
      <c r="J720" s="19" t="s">
        <v>15</v>
      </c>
      <c r="K720" s="15" t="s">
        <v>16</v>
      </c>
      <c r="L720" s="15">
        <v>19</v>
      </c>
      <c r="M720" s="16"/>
      <c r="N720" s="37">
        <v>0</v>
      </c>
      <c r="O720" s="37"/>
      <c r="P720" s="37">
        <v>1251</v>
      </c>
      <c r="Q720" s="37"/>
      <c r="R720" s="37">
        <v>157452</v>
      </c>
      <c r="S720" s="37"/>
      <c r="T720" s="37">
        <v>0</v>
      </c>
      <c r="U720" s="37"/>
      <c r="V720" s="37">
        <v>0</v>
      </c>
      <c r="W720" s="37"/>
      <c r="X720" s="37">
        <v>0</v>
      </c>
      <c r="Y720" s="37"/>
      <c r="Z720" s="37">
        <v>0</v>
      </c>
      <c r="AA720" s="37"/>
      <c r="AB720" s="25">
        <v>0</v>
      </c>
      <c r="AC720" s="8"/>
      <c r="AE720" s="9">
        <v>0</v>
      </c>
      <c r="AG720" s="9">
        <v>27872</v>
      </c>
      <c r="AI720" s="9">
        <v>815520</v>
      </c>
      <c r="AK720" s="9">
        <v>0</v>
      </c>
      <c r="AM720" s="9">
        <v>0</v>
      </c>
      <c r="AO720" s="9">
        <v>0</v>
      </c>
      <c r="AQ720" s="9">
        <v>0</v>
      </c>
      <c r="AV720" s="38">
        <v>22.279800000000002</v>
      </c>
      <c r="AX720" s="38">
        <v>5.1795</v>
      </c>
      <c r="BH720" s="2" t="str">
        <f t="shared" si="11"/>
        <v>No</v>
      </c>
    </row>
    <row r="721" spans="1:60">
      <c r="A721" s="14" t="s">
        <v>1014</v>
      </c>
      <c r="B721" s="14" t="s">
        <v>1015</v>
      </c>
      <c r="C721" s="19" t="s">
        <v>53</v>
      </c>
      <c r="D721" s="232">
        <v>5221</v>
      </c>
      <c r="E721" s="233">
        <v>50518</v>
      </c>
      <c r="F721" s="19" t="s">
        <v>153</v>
      </c>
      <c r="G721" s="160" t="s">
        <v>144</v>
      </c>
      <c r="H721" s="36">
        <v>2650890</v>
      </c>
      <c r="I721" s="25">
        <v>64</v>
      </c>
      <c r="J721" s="19" t="s">
        <v>15</v>
      </c>
      <c r="K721" s="15" t="s">
        <v>16</v>
      </c>
      <c r="L721" s="15">
        <v>13</v>
      </c>
      <c r="M721" s="16"/>
      <c r="N721" s="37">
        <v>24982</v>
      </c>
      <c r="O721" s="37"/>
      <c r="P721" s="37">
        <v>38215</v>
      </c>
      <c r="Q721" s="37"/>
      <c r="R721" s="37">
        <v>0</v>
      </c>
      <c r="S721" s="37"/>
      <c r="T721" s="37">
        <v>0</v>
      </c>
      <c r="U721" s="37"/>
      <c r="V721" s="37">
        <v>0</v>
      </c>
      <c r="W721" s="37"/>
      <c r="X721" s="37">
        <v>0</v>
      </c>
      <c r="Y721" s="37"/>
      <c r="Z721" s="37">
        <v>0</v>
      </c>
      <c r="AA721" s="37"/>
      <c r="AB721" s="25">
        <v>0</v>
      </c>
      <c r="AC721" s="8"/>
      <c r="AE721" s="9">
        <v>257819</v>
      </c>
      <c r="AG721" s="9">
        <v>305216</v>
      </c>
      <c r="AI721" s="9">
        <v>0</v>
      </c>
      <c r="AK721" s="9">
        <v>0</v>
      </c>
      <c r="AM721" s="9">
        <v>0</v>
      </c>
      <c r="AO721" s="9">
        <v>0</v>
      </c>
      <c r="AQ721" s="9">
        <v>0</v>
      </c>
      <c r="AT721" s="38">
        <v>10.3202</v>
      </c>
      <c r="AV721" s="38">
        <v>7.9867999999999997</v>
      </c>
      <c r="BH721" s="2" t="str">
        <f t="shared" si="11"/>
        <v>No</v>
      </c>
    </row>
    <row r="722" spans="1:60">
      <c r="A722" s="14" t="s">
        <v>1155</v>
      </c>
      <c r="B722" s="14" t="s">
        <v>567</v>
      </c>
      <c r="C722" s="19" t="s">
        <v>23</v>
      </c>
      <c r="D722" s="232">
        <v>9007</v>
      </c>
      <c r="E722" s="233">
        <v>90007</v>
      </c>
      <c r="F722" s="19" t="s">
        <v>147</v>
      </c>
      <c r="G722" s="160" t="s">
        <v>144</v>
      </c>
      <c r="H722" s="36">
        <v>358172</v>
      </c>
      <c r="I722" s="25">
        <v>63</v>
      </c>
      <c r="J722" s="19" t="s">
        <v>17</v>
      </c>
      <c r="K722" s="15" t="s">
        <v>16</v>
      </c>
      <c r="L722" s="15">
        <v>46</v>
      </c>
      <c r="M722" s="16"/>
      <c r="N722" s="37">
        <v>440508</v>
      </c>
      <c r="O722" s="37"/>
      <c r="P722" s="37">
        <v>0</v>
      </c>
      <c r="Q722" s="37"/>
      <c r="R722" s="37">
        <v>0</v>
      </c>
      <c r="S722" s="37"/>
      <c r="T722" s="37">
        <v>0</v>
      </c>
      <c r="U722" s="37"/>
      <c r="V722" s="37">
        <v>0</v>
      </c>
      <c r="W722" s="37"/>
      <c r="X722" s="37">
        <v>0</v>
      </c>
      <c r="Y722" s="37"/>
      <c r="Z722" s="37">
        <v>0</v>
      </c>
      <c r="AA722" s="37"/>
      <c r="AB722" s="25">
        <v>0</v>
      </c>
      <c r="AC722" s="8"/>
      <c r="AE722" s="9">
        <v>2009434</v>
      </c>
      <c r="AG722" s="9">
        <v>0</v>
      </c>
      <c r="AI722" s="9">
        <v>0</v>
      </c>
      <c r="AK722" s="9">
        <v>0</v>
      </c>
      <c r="AM722" s="9">
        <v>0</v>
      </c>
      <c r="AO722" s="9">
        <v>0</v>
      </c>
      <c r="AQ722" s="9">
        <v>0</v>
      </c>
      <c r="AT722" s="38">
        <v>4.5616000000000003</v>
      </c>
      <c r="BH722" s="2" t="str">
        <f t="shared" si="11"/>
        <v>No</v>
      </c>
    </row>
    <row r="723" spans="1:60">
      <c r="A723" s="14" t="s">
        <v>281</v>
      </c>
      <c r="B723" s="14" t="s">
        <v>282</v>
      </c>
      <c r="C723" s="19" t="s">
        <v>21</v>
      </c>
      <c r="D723" s="232">
        <v>9233</v>
      </c>
      <c r="E723" s="233">
        <v>90233</v>
      </c>
      <c r="F723" s="19" t="s">
        <v>153</v>
      </c>
      <c r="G723" s="160" t="s">
        <v>144</v>
      </c>
      <c r="H723" s="36">
        <v>135267</v>
      </c>
      <c r="I723" s="25">
        <v>63</v>
      </c>
      <c r="J723" s="19" t="s">
        <v>15</v>
      </c>
      <c r="K723" s="15" t="s">
        <v>16</v>
      </c>
      <c r="L723" s="15">
        <v>4</v>
      </c>
      <c r="M723" s="16"/>
      <c r="N723" s="37">
        <v>0</v>
      </c>
      <c r="O723" s="37"/>
      <c r="P723" s="37">
        <v>7843</v>
      </c>
      <c r="Q723" s="37"/>
      <c r="R723" s="37">
        <v>0</v>
      </c>
      <c r="S723" s="37"/>
      <c r="T723" s="37">
        <v>0</v>
      </c>
      <c r="U723" s="37"/>
      <c r="V723" s="37">
        <v>0</v>
      </c>
      <c r="W723" s="37"/>
      <c r="X723" s="37">
        <v>0</v>
      </c>
      <c r="Y723" s="37"/>
      <c r="Z723" s="37">
        <v>0</v>
      </c>
      <c r="AA723" s="37"/>
      <c r="AB723" s="25">
        <v>0</v>
      </c>
      <c r="AC723" s="8"/>
      <c r="AE723" s="9">
        <v>0</v>
      </c>
      <c r="AG723" s="9">
        <v>204863</v>
      </c>
      <c r="AI723" s="9">
        <v>0</v>
      </c>
      <c r="AK723" s="9">
        <v>0</v>
      </c>
      <c r="AM723" s="9">
        <v>0</v>
      </c>
      <c r="AO723" s="9">
        <v>0</v>
      </c>
      <c r="AQ723" s="9">
        <v>0</v>
      </c>
      <c r="AV723" s="38">
        <v>26.1205</v>
      </c>
      <c r="BH723" s="2" t="str">
        <f t="shared" si="11"/>
        <v>No</v>
      </c>
    </row>
    <row r="724" spans="1:60">
      <c r="A724" s="14" t="s">
        <v>281</v>
      </c>
      <c r="B724" s="14" t="s">
        <v>282</v>
      </c>
      <c r="C724" s="19" t="s">
        <v>21</v>
      </c>
      <c r="D724" s="232">
        <v>9233</v>
      </c>
      <c r="E724" s="233">
        <v>90233</v>
      </c>
      <c r="F724" s="19" t="s">
        <v>153</v>
      </c>
      <c r="G724" s="160" t="s">
        <v>144</v>
      </c>
      <c r="H724" s="36">
        <v>135267</v>
      </c>
      <c r="I724" s="25">
        <v>63</v>
      </c>
      <c r="J724" s="19" t="s">
        <v>18</v>
      </c>
      <c r="K724" s="15" t="s">
        <v>16</v>
      </c>
      <c r="L724" s="15">
        <v>39</v>
      </c>
      <c r="M724" s="16"/>
      <c r="N724" s="37">
        <v>0</v>
      </c>
      <c r="O724" s="37"/>
      <c r="P724" s="37">
        <v>24362</v>
      </c>
      <c r="Q724" s="37"/>
      <c r="R724" s="37">
        <v>0</v>
      </c>
      <c r="S724" s="37"/>
      <c r="T724" s="37">
        <v>0</v>
      </c>
      <c r="U724" s="37"/>
      <c r="V724" s="37">
        <v>0</v>
      </c>
      <c r="W724" s="37"/>
      <c r="X724" s="37">
        <v>0</v>
      </c>
      <c r="Y724" s="37"/>
      <c r="Z724" s="37">
        <v>0</v>
      </c>
      <c r="AA724" s="37"/>
      <c r="AB724" s="25">
        <v>0</v>
      </c>
      <c r="AC724" s="8"/>
      <c r="AE724" s="9">
        <v>0</v>
      </c>
      <c r="AG724" s="9">
        <v>211950</v>
      </c>
      <c r="AI724" s="9">
        <v>0</v>
      </c>
      <c r="AK724" s="9">
        <v>0</v>
      </c>
      <c r="AM724" s="9">
        <v>0</v>
      </c>
      <c r="AO724" s="9">
        <v>0</v>
      </c>
      <c r="AQ724" s="9">
        <v>0</v>
      </c>
      <c r="AV724" s="38">
        <v>8.6999999999999993</v>
      </c>
      <c r="BH724" s="2" t="str">
        <f t="shared" si="11"/>
        <v>No</v>
      </c>
    </row>
    <row r="725" spans="1:60">
      <c r="A725" s="14" t="s">
        <v>281</v>
      </c>
      <c r="B725" s="14" t="s">
        <v>282</v>
      </c>
      <c r="C725" s="19" t="s">
        <v>21</v>
      </c>
      <c r="D725" s="232">
        <v>9233</v>
      </c>
      <c r="E725" s="233">
        <v>90233</v>
      </c>
      <c r="F725" s="19" t="s">
        <v>153</v>
      </c>
      <c r="G725" s="160" t="s">
        <v>144</v>
      </c>
      <c r="H725" s="36">
        <v>135267</v>
      </c>
      <c r="I725" s="25">
        <v>63</v>
      </c>
      <c r="J725" s="19" t="s">
        <v>17</v>
      </c>
      <c r="K725" s="15" t="s">
        <v>16</v>
      </c>
      <c r="L725" s="15">
        <v>20</v>
      </c>
      <c r="M725" s="16"/>
      <c r="N725" s="37">
        <v>59784</v>
      </c>
      <c r="O725" s="37"/>
      <c r="P725" s="37">
        <v>24955</v>
      </c>
      <c r="Q725" s="37"/>
      <c r="R725" s="37">
        <v>0</v>
      </c>
      <c r="S725" s="37"/>
      <c r="T725" s="37">
        <v>0</v>
      </c>
      <c r="U725" s="37"/>
      <c r="V725" s="37">
        <v>64293</v>
      </c>
      <c r="W725" s="37"/>
      <c r="X725" s="37">
        <v>0</v>
      </c>
      <c r="Y725" s="37"/>
      <c r="Z725" s="37">
        <v>0</v>
      </c>
      <c r="AA725" s="37"/>
      <c r="AB725" s="25">
        <v>0</v>
      </c>
      <c r="AC725" s="8"/>
      <c r="AE725" s="9">
        <v>753143</v>
      </c>
      <c r="AG725" s="9">
        <v>0</v>
      </c>
      <c r="AI725" s="9">
        <v>0</v>
      </c>
      <c r="AK725" s="9">
        <v>0</v>
      </c>
      <c r="AM725" s="9">
        <v>0</v>
      </c>
      <c r="AO725" s="9">
        <v>0</v>
      </c>
      <c r="AQ725" s="9">
        <v>0</v>
      </c>
      <c r="AT725" s="38">
        <v>12.5977</v>
      </c>
      <c r="AV725" s="38">
        <v>0</v>
      </c>
      <c r="BH725" s="2" t="str">
        <f t="shared" si="11"/>
        <v>No</v>
      </c>
    </row>
    <row r="726" spans="1:60">
      <c r="A726" s="14" t="s">
        <v>1155</v>
      </c>
      <c r="B726" s="14" t="s">
        <v>567</v>
      </c>
      <c r="C726" s="19" t="s">
        <v>23</v>
      </c>
      <c r="D726" s="232">
        <v>9007</v>
      </c>
      <c r="E726" s="233">
        <v>90007</v>
      </c>
      <c r="F726" s="19" t="s">
        <v>147</v>
      </c>
      <c r="G726" s="160" t="s">
        <v>144</v>
      </c>
      <c r="H726" s="36">
        <v>358172</v>
      </c>
      <c r="I726" s="25">
        <v>63</v>
      </c>
      <c r="J726" s="19" t="s">
        <v>15</v>
      </c>
      <c r="K726" s="15" t="s">
        <v>16</v>
      </c>
      <c r="L726" s="15">
        <v>12</v>
      </c>
      <c r="M726" s="16"/>
      <c r="N726" s="37">
        <v>50946</v>
      </c>
      <c r="O726" s="37"/>
      <c r="P726" s="37">
        <v>6587</v>
      </c>
      <c r="Q726" s="37"/>
      <c r="R726" s="37">
        <v>0</v>
      </c>
      <c r="S726" s="37"/>
      <c r="T726" s="37">
        <v>0</v>
      </c>
      <c r="U726" s="37"/>
      <c r="V726" s="37">
        <v>0</v>
      </c>
      <c r="W726" s="37"/>
      <c r="X726" s="37">
        <v>0</v>
      </c>
      <c r="Y726" s="37"/>
      <c r="Z726" s="37">
        <v>0</v>
      </c>
      <c r="AA726" s="37"/>
      <c r="AB726" s="25">
        <v>0</v>
      </c>
      <c r="AC726" s="8"/>
      <c r="AE726" s="9">
        <v>452287</v>
      </c>
      <c r="AG726" s="9">
        <v>40403</v>
      </c>
      <c r="AI726" s="9">
        <v>0</v>
      </c>
      <c r="AK726" s="9">
        <v>0</v>
      </c>
      <c r="AM726" s="9">
        <v>0</v>
      </c>
      <c r="AO726" s="9">
        <v>0</v>
      </c>
      <c r="AQ726" s="9">
        <v>0</v>
      </c>
      <c r="AT726" s="38">
        <v>8.8778000000000006</v>
      </c>
      <c r="AV726" s="38">
        <v>6.1337000000000002</v>
      </c>
      <c r="BH726" s="2" t="str">
        <f t="shared" si="11"/>
        <v>No</v>
      </c>
    </row>
    <row r="727" spans="1:60">
      <c r="A727" s="14" t="s">
        <v>637</v>
      </c>
      <c r="B727" s="14" t="s">
        <v>638</v>
      </c>
      <c r="C727" s="19" t="s">
        <v>43</v>
      </c>
      <c r="D727" s="232">
        <v>5057</v>
      </c>
      <c r="E727" s="233">
        <v>50057</v>
      </c>
      <c r="F727" s="19" t="s">
        <v>153</v>
      </c>
      <c r="G727" s="160" t="s">
        <v>144</v>
      </c>
      <c r="H727" s="36">
        <v>280051</v>
      </c>
      <c r="I727" s="25">
        <v>62</v>
      </c>
      <c r="J727" s="19" t="s">
        <v>15</v>
      </c>
      <c r="K727" s="15" t="s">
        <v>14</v>
      </c>
      <c r="L727" s="15">
        <v>9</v>
      </c>
      <c r="M727" s="16"/>
      <c r="N727" s="37">
        <v>0</v>
      </c>
      <c r="O727" s="37"/>
      <c r="P727" s="37">
        <v>26740</v>
      </c>
      <c r="Q727" s="37"/>
      <c r="R727" s="37">
        <v>0</v>
      </c>
      <c r="S727" s="37"/>
      <c r="T727" s="37">
        <v>0</v>
      </c>
      <c r="U727" s="37"/>
      <c r="V727" s="37">
        <v>0</v>
      </c>
      <c r="W727" s="37"/>
      <c r="X727" s="37">
        <v>0</v>
      </c>
      <c r="Y727" s="37"/>
      <c r="Z727" s="37">
        <v>0</v>
      </c>
      <c r="AA727" s="37"/>
      <c r="AB727" s="25">
        <v>0</v>
      </c>
      <c r="AC727" s="8"/>
      <c r="AE727" s="9">
        <v>0</v>
      </c>
      <c r="AG727" s="9">
        <v>211996</v>
      </c>
      <c r="AI727" s="9">
        <v>0</v>
      </c>
      <c r="AK727" s="9">
        <v>0</v>
      </c>
      <c r="AM727" s="9">
        <v>0</v>
      </c>
      <c r="AO727" s="9">
        <v>0</v>
      </c>
      <c r="AQ727" s="9">
        <v>0</v>
      </c>
      <c r="AV727" s="38">
        <v>7.9279999999999999</v>
      </c>
      <c r="BH727" s="2" t="str">
        <f t="shared" si="11"/>
        <v>No</v>
      </c>
    </row>
    <row r="728" spans="1:60">
      <c r="A728" s="14" t="s">
        <v>523</v>
      </c>
      <c r="B728" s="14" t="s">
        <v>524</v>
      </c>
      <c r="C728" s="19" t="s">
        <v>23</v>
      </c>
      <c r="D728" s="232">
        <v>9144</v>
      </c>
      <c r="E728" s="233">
        <v>90144</v>
      </c>
      <c r="F728" s="19" t="s">
        <v>153</v>
      </c>
      <c r="G728" s="160" t="s">
        <v>144</v>
      </c>
      <c r="H728" s="36">
        <v>615968</v>
      </c>
      <c r="I728" s="25">
        <v>62</v>
      </c>
      <c r="J728" s="19" t="s">
        <v>17</v>
      </c>
      <c r="K728" s="15" t="s">
        <v>16</v>
      </c>
      <c r="L728" s="15">
        <v>47</v>
      </c>
      <c r="M728" s="16"/>
      <c r="N728" s="37">
        <v>371872</v>
      </c>
      <c r="O728" s="37"/>
      <c r="P728" s="37">
        <v>0</v>
      </c>
      <c r="Q728" s="37"/>
      <c r="R728" s="37">
        <v>0</v>
      </c>
      <c r="S728" s="37"/>
      <c r="T728" s="37">
        <v>0</v>
      </c>
      <c r="U728" s="37"/>
      <c r="V728" s="37">
        <v>0</v>
      </c>
      <c r="W728" s="37"/>
      <c r="X728" s="37">
        <v>0</v>
      </c>
      <c r="Y728" s="37"/>
      <c r="Z728" s="37">
        <v>0</v>
      </c>
      <c r="AA728" s="37"/>
      <c r="AB728" s="25">
        <v>0</v>
      </c>
      <c r="AC728" s="8"/>
      <c r="AE728" s="9">
        <v>2049705</v>
      </c>
      <c r="AG728" s="9">
        <v>0</v>
      </c>
      <c r="AI728" s="9">
        <v>0</v>
      </c>
      <c r="AK728" s="9">
        <v>0</v>
      </c>
      <c r="AM728" s="9">
        <v>0</v>
      </c>
      <c r="AO728" s="9">
        <v>0</v>
      </c>
      <c r="AQ728" s="9">
        <v>0</v>
      </c>
      <c r="AT728" s="38">
        <v>5.5118999999999998</v>
      </c>
      <c r="BH728" s="2" t="str">
        <f t="shared" si="11"/>
        <v>No</v>
      </c>
    </row>
    <row r="729" spans="1:60">
      <c r="A729" s="14" t="s">
        <v>637</v>
      </c>
      <c r="B729" s="14" t="s">
        <v>638</v>
      </c>
      <c r="C729" s="19" t="s">
        <v>43</v>
      </c>
      <c r="D729" s="232">
        <v>5057</v>
      </c>
      <c r="E729" s="233">
        <v>50057</v>
      </c>
      <c r="F729" s="19" t="s">
        <v>153</v>
      </c>
      <c r="G729" s="160" t="s">
        <v>144</v>
      </c>
      <c r="H729" s="36">
        <v>280051</v>
      </c>
      <c r="I729" s="25">
        <v>62</v>
      </c>
      <c r="J729" s="19" t="s">
        <v>17</v>
      </c>
      <c r="K729" s="15" t="s">
        <v>14</v>
      </c>
      <c r="L729" s="15">
        <v>46</v>
      </c>
      <c r="M729" s="16"/>
      <c r="N729" s="37">
        <v>65408</v>
      </c>
      <c r="O729" s="37"/>
      <c r="P729" s="37">
        <v>17020</v>
      </c>
      <c r="Q729" s="37"/>
      <c r="R729" s="37">
        <v>0</v>
      </c>
      <c r="S729" s="37"/>
      <c r="T729" s="37">
        <v>576902</v>
      </c>
      <c r="U729" s="37"/>
      <c r="V729" s="37">
        <v>0</v>
      </c>
      <c r="W729" s="37"/>
      <c r="X729" s="37">
        <v>0</v>
      </c>
      <c r="Y729" s="37"/>
      <c r="Z729" s="37">
        <v>0</v>
      </c>
      <c r="AA729" s="37"/>
      <c r="AB729" s="25">
        <v>36752</v>
      </c>
      <c r="AC729" s="8"/>
      <c r="AE729" s="9">
        <v>298478</v>
      </c>
      <c r="AG729" s="9">
        <v>0</v>
      </c>
      <c r="AI729" s="9">
        <v>0</v>
      </c>
      <c r="AK729" s="9">
        <v>1907778</v>
      </c>
      <c r="AM729" s="9">
        <v>0</v>
      </c>
      <c r="AO729" s="9">
        <v>0</v>
      </c>
      <c r="AQ729" s="9">
        <v>17283</v>
      </c>
      <c r="AT729" s="38">
        <v>4.5632999999999999</v>
      </c>
      <c r="AV729" s="38">
        <v>0</v>
      </c>
      <c r="BF729" s="38">
        <v>0.4703</v>
      </c>
      <c r="BH729" s="2" t="str">
        <f t="shared" si="11"/>
        <v>No</v>
      </c>
    </row>
    <row r="730" spans="1:60">
      <c r="A730" s="14" t="s">
        <v>637</v>
      </c>
      <c r="B730" s="14" t="s">
        <v>638</v>
      </c>
      <c r="C730" s="19" t="s">
        <v>43</v>
      </c>
      <c r="D730" s="232">
        <v>5057</v>
      </c>
      <c r="E730" s="233">
        <v>50057</v>
      </c>
      <c r="F730" s="19" t="s">
        <v>153</v>
      </c>
      <c r="G730" s="160" t="s">
        <v>144</v>
      </c>
      <c r="H730" s="36">
        <v>280051</v>
      </c>
      <c r="I730" s="25">
        <v>62</v>
      </c>
      <c r="J730" s="19" t="s">
        <v>15</v>
      </c>
      <c r="K730" s="15" t="s">
        <v>16</v>
      </c>
      <c r="L730" s="15">
        <v>4</v>
      </c>
      <c r="M730" s="16"/>
      <c r="N730" s="37">
        <v>0</v>
      </c>
      <c r="O730" s="37"/>
      <c r="P730" s="37">
        <v>13244</v>
      </c>
      <c r="Q730" s="37"/>
      <c r="R730" s="37">
        <v>0</v>
      </c>
      <c r="S730" s="37"/>
      <c r="T730" s="37">
        <v>0</v>
      </c>
      <c r="U730" s="37"/>
      <c r="V730" s="37">
        <v>0</v>
      </c>
      <c r="W730" s="37"/>
      <c r="X730" s="37">
        <v>0</v>
      </c>
      <c r="Y730" s="37"/>
      <c r="Z730" s="37">
        <v>0</v>
      </c>
      <c r="AA730" s="37"/>
      <c r="AB730" s="25">
        <v>0</v>
      </c>
      <c r="AC730" s="8"/>
      <c r="AE730" s="9">
        <v>0</v>
      </c>
      <c r="AG730" s="9">
        <v>139051</v>
      </c>
      <c r="AI730" s="9">
        <v>0</v>
      </c>
      <c r="AK730" s="9">
        <v>0</v>
      </c>
      <c r="AM730" s="9">
        <v>0</v>
      </c>
      <c r="AO730" s="9">
        <v>0</v>
      </c>
      <c r="AQ730" s="9">
        <v>0</v>
      </c>
      <c r="AV730" s="38">
        <v>10.4992</v>
      </c>
      <c r="BH730" s="2" t="str">
        <f t="shared" si="11"/>
        <v>No</v>
      </c>
    </row>
    <row r="731" spans="1:60">
      <c r="A731" s="14" t="s">
        <v>637</v>
      </c>
      <c r="B731" s="14" t="s">
        <v>638</v>
      </c>
      <c r="C731" s="19" t="s">
        <v>43</v>
      </c>
      <c r="D731" s="232">
        <v>5057</v>
      </c>
      <c r="E731" s="233">
        <v>50057</v>
      </c>
      <c r="F731" s="19" t="s">
        <v>153</v>
      </c>
      <c r="G731" s="160" t="s">
        <v>144</v>
      </c>
      <c r="H731" s="36">
        <v>280051</v>
      </c>
      <c r="I731" s="25">
        <v>62</v>
      </c>
      <c r="J731" s="19" t="s">
        <v>26</v>
      </c>
      <c r="K731" s="15" t="s">
        <v>16</v>
      </c>
      <c r="L731" s="15">
        <v>3</v>
      </c>
      <c r="M731" s="16"/>
      <c r="N731" s="37">
        <v>9802</v>
      </c>
      <c r="O731" s="37"/>
      <c r="P731" s="37">
        <v>0</v>
      </c>
      <c r="Q731" s="37"/>
      <c r="R731" s="37">
        <v>0</v>
      </c>
      <c r="S731" s="37"/>
      <c r="T731" s="37">
        <v>0</v>
      </c>
      <c r="U731" s="37"/>
      <c r="V731" s="37">
        <v>0</v>
      </c>
      <c r="W731" s="37"/>
      <c r="X731" s="37">
        <v>0</v>
      </c>
      <c r="Y731" s="37"/>
      <c r="Z731" s="37">
        <v>0</v>
      </c>
      <c r="AA731" s="37"/>
      <c r="AB731" s="25">
        <v>0</v>
      </c>
      <c r="AC731" s="8"/>
      <c r="AE731" s="9">
        <v>15084</v>
      </c>
      <c r="AG731" s="9">
        <v>0</v>
      </c>
      <c r="AI731" s="9">
        <v>0</v>
      </c>
      <c r="AK731" s="9">
        <v>0</v>
      </c>
      <c r="AM731" s="9">
        <v>0</v>
      </c>
      <c r="AO731" s="9">
        <v>0</v>
      </c>
      <c r="AQ731" s="9">
        <v>0</v>
      </c>
      <c r="AT731" s="38">
        <v>1.5388999999999999</v>
      </c>
      <c r="BH731" s="2" t="str">
        <f t="shared" si="11"/>
        <v>No</v>
      </c>
    </row>
    <row r="732" spans="1:60">
      <c r="A732" s="14" t="s">
        <v>523</v>
      </c>
      <c r="B732" s="14" t="s">
        <v>524</v>
      </c>
      <c r="C732" s="19" t="s">
        <v>23</v>
      </c>
      <c r="D732" s="232">
        <v>9144</v>
      </c>
      <c r="E732" s="233">
        <v>90144</v>
      </c>
      <c r="F732" s="19" t="s">
        <v>153</v>
      </c>
      <c r="G732" s="160" t="s">
        <v>144</v>
      </c>
      <c r="H732" s="36">
        <v>615968</v>
      </c>
      <c r="I732" s="25">
        <v>62</v>
      </c>
      <c r="J732" s="19" t="s">
        <v>15</v>
      </c>
      <c r="K732" s="15" t="s">
        <v>16</v>
      </c>
      <c r="L732" s="15">
        <v>15</v>
      </c>
      <c r="M732" s="16"/>
      <c r="N732" s="37">
        <v>0</v>
      </c>
      <c r="O732" s="37"/>
      <c r="P732" s="37">
        <v>24800</v>
      </c>
      <c r="Q732" s="37"/>
      <c r="R732" s="37">
        <v>0</v>
      </c>
      <c r="S732" s="37"/>
      <c r="T732" s="37">
        <v>0</v>
      </c>
      <c r="U732" s="37"/>
      <c r="V732" s="37">
        <v>0</v>
      </c>
      <c r="W732" s="37"/>
      <c r="X732" s="37">
        <v>0</v>
      </c>
      <c r="Y732" s="37"/>
      <c r="Z732" s="37">
        <v>0</v>
      </c>
      <c r="AA732" s="37"/>
      <c r="AB732" s="25">
        <v>0</v>
      </c>
      <c r="AC732" s="8"/>
      <c r="AE732" s="9">
        <v>0</v>
      </c>
      <c r="AG732" s="9">
        <v>0</v>
      </c>
      <c r="AI732" s="9">
        <v>0</v>
      </c>
      <c r="AK732" s="9">
        <v>0</v>
      </c>
      <c r="AM732" s="9">
        <v>0</v>
      </c>
      <c r="AO732" s="9">
        <v>0</v>
      </c>
      <c r="AQ732" s="9">
        <v>0</v>
      </c>
      <c r="AV732" s="38">
        <v>0</v>
      </c>
      <c r="BH732" s="2" t="str">
        <f t="shared" si="11"/>
        <v>No</v>
      </c>
    </row>
    <row r="733" spans="1:60">
      <c r="A733" s="14" t="s">
        <v>1157</v>
      </c>
      <c r="B733" s="14" t="s">
        <v>312</v>
      </c>
      <c r="C733" s="19" t="s">
        <v>59</v>
      </c>
      <c r="D733" s="232" t="s">
        <v>1004</v>
      </c>
      <c r="E733" s="233">
        <v>40222</v>
      </c>
      <c r="F733" s="19" t="s">
        <v>147</v>
      </c>
      <c r="G733" s="160" t="s">
        <v>144</v>
      </c>
      <c r="H733" s="36">
        <v>884891</v>
      </c>
      <c r="I733" s="25">
        <v>61</v>
      </c>
      <c r="J733" s="19" t="s">
        <v>15</v>
      </c>
      <c r="K733" s="15" t="s">
        <v>16</v>
      </c>
      <c r="L733" s="15">
        <v>61</v>
      </c>
      <c r="M733" s="16"/>
      <c r="N733" s="37">
        <v>0</v>
      </c>
      <c r="O733" s="37"/>
      <c r="P733" s="37">
        <v>240492</v>
      </c>
      <c r="Q733" s="37"/>
      <c r="R733" s="37">
        <v>0</v>
      </c>
      <c r="S733" s="37"/>
      <c r="T733" s="37">
        <v>0</v>
      </c>
      <c r="U733" s="37"/>
      <c r="V733" s="37">
        <v>0</v>
      </c>
      <c r="W733" s="37"/>
      <c r="X733" s="37">
        <v>0</v>
      </c>
      <c r="Y733" s="37"/>
      <c r="Z733" s="37">
        <v>0</v>
      </c>
      <c r="AA733" s="37"/>
      <c r="AB733" s="25">
        <v>0</v>
      </c>
      <c r="AC733" s="8"/>
      <c r="AE733" s="9">
        <v>0</v>
      </c>
      <c r="AG733" s="9">
        <v>1690210</v>
      </c>
      <c r="AI733" s="9">
        <v>0</v>
      </c>
      <c r="AK733" s="9">
        <v>0</v>
      </c>
      <c r="AM733" s="9">
        <v>0</v>
      </c>
      <c r="AO733" s="9">
        <v>0</v>
      </c>
      <c r="AQ733" s="9">
        <v>0</v>
      </c>
      <c r="AV733" s="38">
        <v>7.0281000000000002</v>
      </c>
      <c r="BH733" s="2" t="str">
        <f t="shared" si="11"/>
        <v>No</v>
      </c>
    </row>
    <row r="734" spans="1:60">
      <c r="A734" s="14" t="s">
        <v>1156</v>
      </c>
      <c r="B734" s="14" t="s">
        <v>226</v>
      </c>
      <c r="C734" s="19" t="s">
        <v>40</v>
      </c>
      <c r="D734" s="232">
        <v>4180</v>
      </c>
      <c r="E734" s="233">
        <v>40180</v>
      </c>
      <c r="F734" s="19" t="s">
        <v>94</v>
      </c>
      <c r="G734" s="160" t="s">
        <v>144</v>
      </c>
      <c r="H734" s="36">
        <v>128754</v>
      </c>
      <c r="I734" s="25">
        <v>61</v>
      </c>
      <c r="J734" s="19" t="s">
        <v>15</v>
      </c>
      <c r="K734" s="15" t="s">
        <v>14</v>
      </c>
      <c r="L734" s="15">
        <v>6</v>
      </c>
      <c r="M734" s="16"/>
      <c r="N734" s="37">
        <v>0</v>
      </c>
      <c r="O734" s="37"/>
      <c r="P734" s="37">
        <v>6642</v>
      </c>
      <c r="Q734" s="37"/>
      <c r="R734" s="37">
        <v>0</v>
      </c>
      <c r="S734" s="37"/>
      <c r="T734" s="37">
        <v>0</v>
      </c>
      <c r="U734" s="37"/>
      <c r="V734" s="37">
        <v>0</v>
      </c>
      <c r="W734" s="37"/>
      <c r="X734" s="37">
        <v>0</v>
      </c>
      <c r="Y734" s="37"/>
      <c r="Z734" s="37">
        <v>0</v>
      </c>
      <c r="AA734" s="37"/>
      <c r="AB734" s="25">
        <v>0</v>
      </c>
      <c r="AC734" s="8"/>
      <c r="AE734" s="9">
        <v>0</v>
      </c>
      <c r="AG734" s="9">
        <v>54150</v>
      </c>
      <c r="AI734" s="9">
        <v>0</v>
      </c>
      <c r="AK734" s="9">
        <v>0</v>
      </c>
      <c r="AM734" s="9">
        <v>0</v>
      </c>
      <c r="AO734" s="9">
        <v>0</v>
      </c>
      <c r="AQ734" s="9">
        <v>0</v>
      </c>
      <c r="AV734" s="38">
        <v>8.1526999999999994</v>
      </c>
      <c r="BH734" s="2" t="str">
        <f t="shared" si="11"/>
        <v>No</v>
      </c>
    </row>
    <row r="735" spans="1:60">
      <c r="A735" s="14" t="s">
        <v>471</v>
      </c>
      <c r="B735" s="14" t="s">
        <v>378</v>
      </c>
      <c r="C735" s="19" t="s">
        <v>44</v>
      </c>
      <c r="D735" s="232">
        <v>5051</v>
      </c>
      <c r="E735" s="233">
        <v>50051</v>
      </c>
      <c r="F735" s="19" t="s">
        <v>153</v>
      </c>
      <c r="G735" s="160" t="s">
        <v>144</v>
      </c>
      <c r="H735" s="36">
        <v>147725</v>
      </c>
      <c r="I735" s="25">
        <v>61</v>
      </c>
      <c r="J735" s="19" t="s">
        <v>17</v>
      </c>
      <c r="K735" s="15" t="s">
        <v>14</v>
      </c>
      <c r="L735" s="15">
        <v>56</v>
      </c>
      <c r="M735" s="16"/>
      <c r="N735" s="37">
        <v>201600</v>
      </c>
      <c r="O735" s="37"/>
      <c r="P735" s="37">
        <v>0</v>
      </c>
      <c r="Q735" s="37"/>
      <c r="R735" s="37">
        <v>0</v>
      </c>
      <c r="S735" s="37"/>
      <c r="T735" s="37">
        <v>281944</v>
      </c>
      <c r="U735" s="37"/>
      <c r="V735" s="37">
        <v>0</v>
      </c>
      <c r="W735" s="37"/>
      <c r="X735" s="37">
        <v>0</v>
      </c>
      <c r="Y735" s="37"/>
      <c r="Z735" s="37">
        <v>0</v>
      </c>
      <c r="AA735" s="37"/>
      <c r="AB735" s="25">
        <v>0</v>
      </c>
      <c r="AC735" s="8"/>
      <c r="AE735" s="9">
        <v>807731</v>
      </c>
      <c r="AG735" s="9">
        <v>0</v>
      </c>
      <c r="AI735" s="9">
        <v>0</v>
      </c>
      <c r="AK735" s="9">
        <v>1065014</v>
      </c>
      <c r="AM735" s="9">
        <v>0</v>
      </c>
      <c r="AO735" s="9">
        <v>0</v>
      </c>
      <c r="AQ735" s="9">
        <v>0</v>
      </c>
      <c r="AT735" s="38">
        <v>4.0065999999999997</v>
      </c>
      <c r="BH735" s="2" t="str">
        <f t="shared" si="11"/>
        <v>No</v>
      </c>
    </row>
    <row r="736" spans="1:60">
      <c r="A736" s="14" t="s">
        <v>1156</v>
      </c>
      <c r="B736" s="14" t="s">
        <v>226</v>
      </c>
      <c r="C736" s="19" t="s">
        <v>40</v>
      </c>
      <c r="D736" s="232">
        <v>4180</v>
      </c>
      <c r="E736" s="233">
        <v>40180</v>
      </c>
      <c r="F736" s="19" t="s">
        <v>94</v>
      </c>
      <c r="G736" s="160" t="s">
        <v>144</v>
      </c>
      <c r="H736" s="36">
        <v>128754</v>
      </c>
      <c r="I736" s="25">
        <v>61</v>
      </c>
      <c r="J736" s="19" t="s">
        <v>17</v>
      </c>
      <c r="K736" s="15" t="s">
        <v>14</v>
      </c>
      <c r="L736" s="15">
        <v>55</v>
      </c>
      <c r="M736" s="16"/>
      <c r="N736" s="37">
        <v>342583</v>
      </c>
      <c r="O736" s="37"/>
      <c r="P736" s="37">
        <v>0</v>
      </c>
      <c r="Q736" s="37"/>
      <c r="R736" s="37">
        <v>0</v>
      </c>
      <c r="S736" s="37"/>
      <c r="T736" s="37">
        <v>0</v>
      </c>
      <c r="U736" s="37"/>
      <c r="V736" s="37">
        <v>0</v>
      </c>
      <c r="W736" s="37"/>
      <c r="X736" s="37">
        <v>0</v>
      </c>
      <c r="Y736" s="37"/>
      <c r="Z736" s="37">
        <v>0</v>
      </c>
      <c r="AA736" s="37"/>
      <c r="AB736" s="25">
        <v>0</v>
      </c>
      <c r="AC736" s="8"/>
      <c r="AE736" s="9">
        <v>1043241</v>
      </c>
      <c r="AG736" s="9">
        <v>0</v>
      </c>
      <c r="AI736" s="9">
        <v>0</v>
      </c>
      <c r="AK736" s="9">
        <v>0</v>
      </c>
      <c r="AM736" s="9">
        <v>0</v>
      </c>
      <c r="AO736" s="9">
        <v>0</v>
      </c>
      <c r="AQ736" s="9">
        <v>0</v>
      </c>
      <c r="AT736" s="38">
        <v>3.0451999999999999</v>
      </c>
      <c r="BH736" s="2" t="str">
        <f t="shared" si="11"/>
        <v>No</v>
      </c>
    </row>
    <row r="737" spans="1:60">
      <c r="A737" s="14" t="s">
        <v>471</v>
      </c>
      <c r="B737" s="14" t="s">
        <v>378</v>
      </c>
      <c r="C737" s="19" t="s">
        <v>44</v>
      </c>
      <c r="D737" s="232">
        <v>5051</v>
      </c>
      <c r="E737" s="233">
        <v>50051</v>
      </c>
      <c r="F737" s="19" t="s">
        <v>153</v>
      </c>
      <c r="G737" s="160" t="s">
        <v>144</v>
      </c>
      <c r="H737" s="36">
        <v>147725</v>
      </c>
      <c r="I737" s="25">
        <v>61</v>
      </c>
      <c r="J737" s="19" t="s">
        <v>15</v>
      </c>
      <c r="K737" s="15" t="s">
        <v>14</v>
      </c>
      <c r="L737" s="15">
        <v>5</v>
      </c>
      <c r="M737" s="16"/>
      <c r="N737" s="37">
        <v>540</v>
      </c>
      <c r="O737" s="37"/>
      <c r="P737" s="37">
        <v>0</v>
      </c>
      <c r="Q737" s="37"/>
      <c r="R737" s="37">
        <v>0</v>
      </c>
      <c r="S737" s="37"/>
      <c r="T737" s="37">
        <v>17230</v>
      </c>
      <c r="U737" s="37"/>
      <c r="V737" s="37">
        <v>0</v>
      </c>
      <c r="W737" s="37"/>
      <c r="X737" s="37">
        <v>0</v>
      </c>
      <c r="Y737" s="37"/>
      <c r="Z737" s="37">
        <v>0</v>
      </c>
      <c r="AA737" s="37"/>
      <c r="AB737" s="25">
        <v>0</v>
      </c>
      <c r="AC737" s="8"/>
      <c r="AE737" s="9">
        <v>3930</v>
      </c>
      <c r="AG737" s="9">
        <v>0</v>
      </c>
      <c r="AI737" s="9">
        <v>0</v>
      </c>
      <c r="AK737" s="9">
        <v>136469</v>
      </c>
      <c r="AM737" s="9">
        <v>0</v>
      </c>
      <c r="AO737" s="9">
        <v>0</v>
      </c>
      <c r="AQ737" s="9">
        <v>0</v>
      </c>
      <c r="AT737" s="38">
        <v>7.2778</v>
      </c>
      <c r="BH737" s="2" t="str">
        <f t="shared" si="11"/>
        <v>No</v>
      </c>
    </row>
    <row r="738" spans="1:60">
      <c r="A738" s="14" t="s">
        <v>242</v>
      </c>
      <c r="B738" s="14" t="s">
        <v>243</v>
      </c>
      <c r="C738" s="19" t="s">
        <v>47</v>
      </c>
      <c r="D738" s="232">
        <v>4191</v>
      </c>
      <c r="E738" s="233">
        <v>40191</v>
      </c>
      <c r="F738" s="19" t="s">
        <v>153</v>
      </c>
      <c r="G738" s="160" t="s">
        <v>144</v>
      </c>
      <c r="H738" s="36">
        <v>73467</v>
      </c>
      <c r="I738" s="25">
        <v>61</v>
      </c>
      <c r="J738" s="19" t="s">
        <v>17</v>
      </c>
      <c r="K738" s="15" t="s">
        <v>14</v>
      </c>
      <c r="L738" s="15">
        <v>5</v>
      </c>
      <c r="M738" s="16"/>
      <c r="N738" s="37">
        <v>6837</v>
      </c>
      <c r="O738" s="37"/>
      <c r="P738" s="37">
        <v>0</v>
      </c>
      <c r="Q738" s="37"/>
      <c r="R738" s="37">
        <v>0</v>
      </c>
      <c r="S738" s="37"/>
      <c r="T738" s="37">
        <v>0</v>
      </c>
      <c r="U738" s="37"/>
      <c r="V738" s="37">
        <v>0</v>
      </c>
      <c r="W738" s="37"/>
      <c r="X738" s="37">
        <v>0</v>
      </c>
      <c r="Y738" s="37"/>
      <c r="Z738" s="37">
        <v>0</v>
      </c>
      <c r="AA738" s="37"/>
      <c r="AB738" s="25">
        <v>0</v>
      </c>
      <c r="AC738" s="8"/>
      <c r="AE738" s="9">
        <v>50978</v>
      </c>
      <c r="AG738" s="9">
        <v>0</v>
      </c>
      <c r="AI738" s="9">
        <v>0</v>
      </c>
      <c r="AK738" s="9">
        <v>0</v>
      </c>
      <c r="AM738" s="9">
        <v>0</v>
      </c>
      <c r="AO738" s="9">
        <v>0</v>
      </c>
      <c r="AQ738" s="9">
        <v>0</v>
      </c>
      <c r="AT738" s="38">
        <v>7.4561999999999999</v>
      </c>
      <c r="BH738" s="2" t="str">
        <f t="shared" si="11"/>
        <v>No</v>
      </c>
    </row>
    <row r="739" spans="1:60">
      <c r="A739" s="14" t="s">
        <v>242</v>
      </c>
      <c r="B739" s="14" t="s">
        <v>243</v>
      </c>
      <c r="C739" s="19" t="s">
        <v>47</v>
      </c>
      <c r="D739" s="232">
        <v>4191</v>
      </c>
      <c r="E739" s="233">
        <v>40191</v>
      </c>
      <c r="F739" s="19" t="s">
        <v>153</v>
      </c>
      <c r="G739" s="160" t="s">
        <v>144</v>
      </c>
      <c r="H739" s="36">
        <v>73467</v>
      </c>
      <c r="I739" s="25">
        <v>61</v>
      </c>
      <c r="J739" s="19" t="s">
        <v>15</v>
      </c>
      <c r="K739" s="15" t="s">
        <v>14</v>
      </c>
      <c r="L739" s="15">
        <v>43</v>
      </c>
      <c r="M739" s="16"/>
      <c r="N739" s="37">
        <v>0</v>
      </c>
      <c r="O739" s="37"/>
      <c r="P739" s="37">
        <v>142199</v>
      </c>
      <c r="Q739" s="37"/>
      <c r="R739" s="37">
        <v>0</v>
      </c>
      <c r="S739" s="37"/>
      <c r="T739" s="37">
        <v>0</v>
      </c>
      <c r="U739" s="37"/>
      <c r="V739" s="37">
        <v>0</v>
      </c>
      <c r="W739" s="37"/>
      <c r="X739" s="37">
        <v>0</v>
      </c>
      <c r="Y739" s="37"/>
      <c r="Z739" s="37">
        <v>0</v>
      </c>
      <c r="AA739" s="37"/>
      <c r="AB739" s="25">
        <v>0</v>
      </c>
      <c r="AC739" s="8"/>
      <c r="AE739" s="9">
        <v>0</v>
      </c>
      <c r="AG739" s="9">
        <v>1765846</v>
      </c>
      <c r="AI739" s="9">
        <v>0</v>
      </c>
      <c r="AK739" s="9">
        <v>0</v>
      </c>
      <c r="AM739" s="9">
        <v>0</v>
      </c>
      <c r="AO739" s="9">
        <v>0</v>
      </c>
      <c r="AQ739" s="9">
        <v>0</v>
      </c>
      <c r="AV739" s="38">
        <v>12.418100000000001</v>
      </c>
      <c r="BH739" s="2" t="str">
        <f t="shared" si="11"/>
        <v>No</v>
      </c>
    </row>
    <row r="740" spans="1:60">
      <c r="A740" s="14" t="s">
        <v>242</v>
      </c>
      <c r="B740" s="14" t="s">
        <v>243</v>
      </c>
      <c r="C740" s="19" t="s">
        <v>47</v>
      </c>
      <c r="D740" s="232">
        <v>4191</v>
      </c>
      <c r="E740" s="233">
        <v>40191</v>
      </c>
      <c r="F740" s="19" t="s">
        <v>153</v>
      </c>
      <c r="G740" s="160" t="s">
        <v>144</v>
      </c>
      <c r="H740" s="36">
        <v>73467</v>
      </c>
      <c r="I740" s="25">
        <v>61</v>
      </c>
      <c r="J740" s="19" t="s">
        <v>18</v>
      </c>
      <c r="K740" s="15" t="s">
        <v>14</v>
      </c>
      <c r="L740" s="15">
        <v>13</v>
      </c>
      <c r="M740" s="16"/>
      <c r="N740" s="37">
        <v>0</v>
      </c>
      <c r="O740" s="37"/>
      <c r="P740" s="37">
        <v>19874</v>
      </c>
      <c r="Q740" s="37"/>
      <c r="R740" s="37">
        <v>0</v>
      </c>
      <c r="S740" s="37"/>
      <c r="T740" s="37">
        <v>0</v>
      </c>
      <c r="U740" s="37"/>
      <c r="V740" s="37">
        <v>0</v>
      </c>
      <c r="W740" s="37"/>
      <c r="X740" s="37">
        <v>0</v>
      </c>
      <c r="Y740" s="37"/>
      <c r="Z740" s="37">
        <v>0</v>
      </c>
      <c r="AA740" s="37"/>
      <c r="AB740" s="25">
        <v>0</v>
      </c>
      <c r="AC740" s="8"/>
      <c r="AE740" s="9">
        <v>0</v>
      </c>
      <c r="AG740" s="9">
        <v>245643</v>
      </c>
      <c r="AI740" s="9">
        <v>0</v>
      </c>
      <c r="AK740" s="9">
        <v>0</v>
      </c>
      <c r="AM740" s="9">
        <v>0</v>
      </c>
      <c r="AO740" s="9">
        <v>0</v>
      </c>
      <c r="AQ740" s="9">
        <v>0</v>
      </c>
      <c r="AV740" s="38">
        <v>12.36</v>
      </c>
      <c r="BH740" s="2" t="str">
        <f t="shared" si="11"/>
        <v>No</v>
      </c>
    </row>
    <row r="741" spans="1:60">
      <c r="A741" s="14" t="s">
        <v>1158</v>
      </c>
      <c r="B741" s="14" t="s">
        <v>355</v>
      </c>
      <c r="C741" s="19" t="s">
        <v>43</v>
      </c>
      <c r="D741" s="232">
        <v>5059</v>
      </c>
      <c r="E741" s="233">
        <v>50059</v>
      </c>
      <c r="F741" s="19" t="s">
        <v>153</v>
      </c>
      <c r="G741" s="160" t="s">
        <v>144</v>
      </c>
      <c r="H741" s="36">
        <v>161316</v>
      </c>
      <c r="I741" s="25">
        <v>60</v>
      </c>
      <c r="J741" s="19" t="s">
        <v>17</v>
      </c>
      <c r="K741" s="15" t="s">
        <v>14</v>
      </c>
      <c r="L741" s="15">
        <v>48</v>
      </c>
      <c r="M741" s="16"/>
      <c r="N741" s="37">
        <v>204540</v>
      </c>
      <c r="O741" s="37"/>
      <c r="P741" s="37">
        <v>408</v>
      </c>
      <c r="Q741" s="37"/>
      <c r="R741" s="37">
        <v>0</v>
      </c>
      <c r="S741" s="37"/>
      <c r="T741" s="37">
        <v>204400</v>
      </c>
      <c r="U741" s="37"/>
      <c r="V741" s="37">
        <v>0</v>
      </c>
      <c r="W741" s="37"/>
      <c r="X741" s="37">
        <v>0</v>
      </c>
      <c r="Y741" s="37"/>
      <c r="Z741" s="37">
        <v>0</v>
      </c>
      <c r="AA741" s="37"/>
      <c r="AB741" s="25">
        <v>0</v>
      </c>
      <c r="AC741" s="8"/>
      <c r="AE741" s="9">
        <v>840013</v>
      </c>
      <c r="AG741" s="9">
        <v>1504</v>
      </c>
      <c r="AI741" s="9">
        <v>0</v>
      </c>
      <c r="AK741" s="9">
        <v>295826</v>
      </c>
      <c r="AM741" s="9">
        <v>0</v>
      </c>
      <c r="AO741" s="9">
        <v>0</v>
      </c>
      <c r="AQ741" s="9">
        <v>0</v>
      </c>
      <c r="AT741" s="38">
        <v>4.1067999999999998</v>
      </c>
      <c r="AV741" s="38">
        <v>3.6863000000000001</v>
      </c>
      <c r="BH741" s="2" t="str">
        <f t="shared" si="11"/>
        <v>No</v>
      </c>
    </row>
    <row r="742" spans="1:60">
      <c r="A742" s="14" t="s">
        <v>1159</v>
      </c>
      <c r="B742" s="14" t="s">
        <v>663</v>
      </c>
      <c r="C742" s="19" t="s">
        <v>48</v>
      </c>
      <c r="D742" s="232">
        <v>6024</v>
      </c>
      <c r="E742" s="233">
        <v>60024</v>
      </c>
      <c r="F742" s="19" t="s">
        <v>147</v>
      </c>
      <c r="G742" s="160" t="s">
        <v>144</v>
      </c>
      <c r="H742" s="36">
        <v>298317</v>
      </c>
      <c r="I742" s="25">
        <v>60</v>
      </c>
      <c r="J742" s="19" t="s">
        <v>17</v>
      </c>
      <c r="K742" s="15" t="s">
        <v>14</v>
      </c>
      <c r="L742" s="15">
        <v>41</v>
      </c>
      <c r="M742" s="16"/>
      <c r="N742" s="37">
        <v>11902</v>
      </c>
      <c r="O742" s="37"/>
      <c r="P742" s="37">
        <v>151888</v>
      </c>
      <c r="Q742" s="37"/>
      <c r="R742" s="37">
        <v>0</v>
      </c>
      <c r="S742" s="37"/>
      <c r="T742" s="37">
        <v>377077</v>
      </c>
      <c r="U742" s="37"/>
      <c r="V742" s="37">
        <v>0</v>
      </c>
      <c r="W742" s="37"/>
      <c r="X742" s="37">
        <v>0</v>
      </c>
      <c r="Y742" s="37"/>
      <c r="Z742" s="37">
        <v>0</v>
      </c>
      <c r="AA742" s="37"/>
      <c r="AB742" s="25">
        <v>270373</v>
      </c>
      <c r="AC742" s="8"/>
      <c r="AE742" s="9">
        <v>28702</v>
      </c>
      <c r="AG742" s="9">
        <v>1008263</v>
      </c>
      <c r="AI742" s="9">
        <v>0</v>
      </c>
      <c r="AK742" s="9">
        <v>1658357</v>
      </c>
      <c r="AM742" s="9">
        <v>0</v>
      </c>
      <c r="AO742" s="9">
        <v>0</v>
      </c>
      <c r="AQ742" s="9">
        <v>150241</v>
      </c>
      <c r="AT742" s="38">
        <v>2.4115000000000002</v>
      </c>
      <c r="AV742" s="38">
        <v>6.6382000000000003</v>
      </c>
      <c r="BF742" s="38">
        <v>0.55569999999999997</v>
      </c>
      <c r="BH742" s="2" t="str">
        <f t="shared" si="11"/>
        <v>No</v>
      </c>
    </row>
    <row r="743" spans="1:60">
      <c r="A743" s="14" t="s">
        <v>1160</v>
      </c>
      <c r="B743" s="14" t="s">
        <v>489</v>
      </c>
      <c r="C743" s="19" t="s">
        <v>50</v>
      </c>
      <c r="D743" s="232">
        <v>3048</v>
      </c>
      <c r="E743" s="233">
        <v>30048</v>
      </c>
      <c r="F743" s="19" t="s">
        <v>147</v>
      </c>
      <c r="G743" s="160" t="s">
        <v>144</v>
      </c>
      <c r="H743" s="36">
        <v>2203663</v>
      </c>
      <c r="I743" s="25">
        <v>60</v>
      </c>
      <c r="J743" s="19" t="s">
        <v>17</v>
      </c>
      <c r="K743" s="15" t="s">
        <v>16</v>
      </c>
      <c r="L743" s="15">
        <v>23</v>
      </c>
      <c r="M743" s="16"/>
      <c r="N743" s="37">
        <v>326481</v>
      </c>
      <c r="O743" s="37"/>
      <c r="P743" s="37">
        <v>120340</v>
      </c>
      <c r="Q743" s="37"/>
      <c r="R743" s="37">
        <v>0</v>
      </c>
      <c r="S743" s="37"/>
      <c r="T743" s="37">
        <v>0</v>
      </c>
      <c r="U743" s="37"/>
      <c r="V743" s="37">
        <v>0</v>
      </c>
      <c r="W743" s="37"/>
      <c r="X743" s="37">
        <v>0</v>
      </c>
      <c r="Y743" s="37"/>
      <c r="Z743" s="37">
        <v>0</v>
      </c>
      <c r="AA743" s="37"/>
      <c r="AB743" s="25">
        <v>86602</v>
      </c>
      <c r="AC743" s="8"/>
      <c r="AE743" s="9">
        <v>1125424</v>
      </c>
      <c r="AG743" s="9">
        <v>214985</v>
      </c>
      <c r="AI743" s="9">
        <v>0</v>
      </c>
      <c r="AK743" s="9">
        <v>0</v>
      </c>
      <c r="AM743" s="9">
        <v>0</v>
      </c>
      <c r="AO743" s="9">
        <v>0</v>
      </c>
      <c r="AQ743" s="9">
        <v>53505</v>
      </c>
      <c r="AT743" s="38">
        <v>3.4470999999999998</v>
      </c>
      <c r="AV743" s="38">
        <v>1.7865</v>
      </c>
      <c r="BF743" s="38">
        <v>0.61780000000000002</v>
      </c>
      <c r="BH743" s="2" t="str">
        <f t="shared" si="11"/>
        <v>No</v>
      </c>
    </row>
    <row r="744" spans="1:60">
      <c r="A744" s="14" t="s">
        <v>1160</v>
      </c>
      <c r="B744" s="14" t="s">
        <v>489</v>
      </c>
      <c r="C744" s="19" t="s">
        <v>50</v>
      </c>
      <c r="D744" s="232">
        <v>3048</v>
      </c>
      <c r="E744" s="233">
        <v>30048</v>
      </c>
      <c r="F744" s="19" t="s">
        <v>147</v>
      </c>
      <c r="G744" s="160" t="s">
        <v>144</v>
      </c>
      <c r="H744" s="36">
        <v>2203663</v>
      </c>
      <c r="I744" s="25">
        <v>60</v>
      </c>
      <c r="J744" s="19" t="s">
        <v>15</v>
      </c>
      <c r="K744" s="15" t="s">
        <v>16</v>
      </c>
      <c r="L744" s="15">
        <v>20</v>
      </c>
      <c r="M744" s="16"/>
      <c r="N744" s="37">
        <v>0</v>
      </c>
      <c r="O744" s="37"/>
      <c r="P744" s="37">
        <v>120340</v>
      </c>
      <c r="Q744" s="37"/>
      <c r="R744" s="37">
        <v>0</v>
      </c>
      <c r="S744" s="37"/>
      <c r="T744" s="37">
        <v>0</v>
      </c>
      <c r="U744" s="37"/>
      <c r="V744" s="37">
        <v>0</v>
      </c>
      <c r="W744" s="37"/>
      <c r="X744" s="37">
        <v>0</v>
      </c>
      <c r="Y744" s="37"/>
      <c r="Z744" s="37">
        <v>0</v>
      </c>
      <c r="AA744" s="37"/>
      <c r="AB744" s="25">
        <v>0</v>
      </c>
      <c r="AC744" s="8"/>
      <c r="AE744" s="9">
        <v>0</v>
      </c>
      <c r="AG744" s="9">
        <v>685450</v>
      </c>
      <c r="AI744" s="9">
        <v>0</v>
      </c>
      <c r="AK744" s="9">
        <v>0</v>
      </c>
      <c r="AM744" s="9">
        <v>0</v>
      </c>
      <c r="AO744" s="9">
        <v>0</v>
      </c>
      <c r="AQ744" s="9">
        <v>0</v>
      </c>
      <c r="AV744" s="38">
        <v>5.6959</v>
      </c>
      <c r="BH744" s="2" t="str">
        <f t="shared" si="11"/>
        <v>No</v>
      </c>
    </row>
    <row r="745" spans="1:60">
      <c r="A745" s="14" t="s">
        <v>1159</v>
      </c>
      <c r="B745" s="14" t="s">
        <v>663</v>
      </c>
      <c r="C745" s="19" t="s">
        <v>48</v>
      </c>
      <c r="D745" s="232">
        <v>6024</v>
      </c>
      <c r="E745" s="233">
        <v>60024</v>
      </c>
      <c r="F745" s="19" t="s">
        <v>147</v>
      </c>
      <c r="G745" s="160" t="s">
        <v>144</v>
      </c>
      <c r="H745" s="36">
        <v>298317</v>
      </c>
      <c r="I745" s="25">
        <v>60</v>
      </c>
      <c r="J745" s="19" t="s">
        <v>15</v>
      </c>
      <c r="K745" s="15" t="s">
        <v>14</v>
      </c>
      <c r="L745" s="15">
        <v>19</v>
      </c>
      <c r="M745" s="16"/>
      <c r="N745" s="37">
        <v>0</v>
      </c>
      <c r="O745" s="37"/>
      <c r="P745" s="37">
        <v>57474</v>
      </c>
      <c r="Q745" s="37"/>
      <c r="R745" s="37">
        <v>0</v>
      </c>
      <c r="S745" s="37"/>
      <c r="T745" s="37">
        <v>15526</v>
      </c>
      <c r="U745" s="37"/>
      <c r="V745" s="37">
        <v>0</v>
      </c>
      <c r="W745" s="37"/>
      <c r="X745" s="37">
        <v>0</v>
      </c>
      <c r="Y745" s="37"/>
      <c r="Z745" s="37">
        <v>0</v>
      </c>
      <c r="AA745" s="37"/>
      <c r="AB745" s="25">
        <v>0</v>
      </c>
      <c r="AC745" s="8"/>
      <c r="AE745" s="9">
        <v>0</v>
      </c>
      <c r="AG745" s="9">
        <v>549405</v>
      </c>
      <c r="AI745" s="9">
        <v>0</v>
      </c>
      <c r="AK745" s="9">
        <v>198451</v>
      </c>
      <c r="AM745" s="9">
        <v>0</v>
      </c>
      <c r="AO745" s="9">
        <v>0</v>
      </c>
      <c r="AQ745" s="9">
        <v>0</v>
      </c>
      <c r="AV745" s="38">
        <v>9.5592000000000006</v>
      </c>
      <c r="BH745" s="2" t="str">
        <f t="shared" si="11"/>
        <v>No</v>
      </c>
    </row>
    <row r="746" spans="1:60">
      <c r="A746" s="14" t="s">
        <v>1158</v>
      </c>
      <c r="B746" s="14" t="s">
        <v>355</v>
      </c>
      <c r="C746" s="19" t="s">
        <v>43</v>
      </c>
      <c r="D746" s="232">
        <v>5059</v>
      </c>
      <c r="E746" s="233">
        <v>50059</v>
      </c>
      <c r="F746" s="19" t="s">
        <v>153</v>
      </c>
      <c r="G746" s="160" t="s">
        <v>144</v>
      </c>
      <c r="H746" s="36">
        <v>161316</v>
      </c>
      <c r="I746" s="25">
        <v>60</v>
      </c>
      <c r="J746" s="19" t="s">
        <v>15</v>
      </c>
      <c r="K746" s="15" t="s">
        <v>14</v>
      </c>
      <c r="L746" s="15">
        <v>12</v>
      </c>
      <c r="M746" s="16"/>
      <c r="N746" s="37">
        <v>3473</v>
      </c>
      <c r="O746" s="37"/>
      <c r="P746" s="37">
        <v>68218</v>
      </c>
      <c r="Q746" s="37"/>
      <c r="R746" s="37">
        <v>0</v>
      </c>
      <c r="S746" s="37"/>
      <c r="T746" s="37">
        <v>0</v>
      </c>
      <c r="U746" s="37"/>
      <c r="V746" s="37">
        <v>0</v>
      </c>
      <c r="W746" s="37"/>
      <c r="X746" s="37">
        <v>0</v>
      </c>
      <c r="Y746" s="37"/>
      <c r="Z746" s="37">
        <v>0</v>
      </c>
      <c r="AA746" s="37"/>
      <c r="AB746" s="25">
        <v>0</v>
      </c>
      <c r="AC746" s="8"/>
      <c r="AE746" s="9">
        <v>0</v>
      </c>
      <c r="AG746" s="9">
        <v>445828</v>
      </c>
      <c r="AI746" s="9">
        <v>0</v>
      </c>
      <c r="AK746" s="9">
        <v>0</v>
      </c>
      <c r="AM746" s="9">
        <v>0</v>
      </c>
      <c r="AO746" s="9">
        <v>0</v>
      </c>
      <c r="AQ746" s="9">
        <v>0</v>
      </c>
      <c r="AT746" s="38">
        <v>0</v>
      </c>
      <c r="AV746" s="38">
        <v>6.5353000000000003</v>
      </c>
      <c r="BH746" s="2" t="str">
        <f t="shared" si="11"/>
        <v>No</v>
      </c>
    </row>
    <row r="747" spans="1:60">
      <c r="A747" s="14" t="s">
        <v>1161</v>
      </c>
      <c r="B747" s="14" t="s">
        <v>747</v>
      </c>
      <c r="C747" s="19" t="s">
        <v>86</v>
      </c>
      <c r="D747" s="232">
        <v>6</v>
      </c>
      <c r="E747" s="233">
        <v>6</v>
      </c>
      <c r="F747" s="19" t="s">
        <v>147</v>
      </c>
      <c r="G747" s="160" t="s">
        <v>144</v>
      </c>
      <c r="H747" s="36">
        <v>129534</v>
      </c>
      <c r="I747" s="25">
        <v>59</v>
      </c>
      <c r="J747" s="19" t="s">
        <v>15</v>
      </c>
      <c r="K747" s="15" t="s">
        <v>16</v>
      </c>
      <c r="L747" s="15">
        <v>25</v>
      </c>
      <c r="M747" s="16"/>
      <c r="N747" s="37">
        <v>0</v>
      </c>
      <c r="O747" s="37"/>
      <c r="P747" s="37">
        <v>35392</v>
      </c>
      <c r="Q747" s="37"/>
      <c r="R747" s="37">
        <v>0</v>
      </c>
      <c r="S747" s="37"/>
      <c r="T747" s="37">
        <v>0</v>
      </c>
      <c r="U747" s="37"/>
      <c r="V747" s="37">
        <v>0</v>
      </c>
      <c r="W747" s="37"/>
      <c r="X747" s="37">
        <v>0</v>
      </c>
      <c r="Y747" s="37"/>
      <c r="Z747" s="37">
        <v>0</v>
      </c>
      <c r="AA747" s="37"/>
      <c r="AB747" s="25">
        <v>0</v>
      </c>
      <c r="AC747" s="8"/>
      <c r="AE747" s="9">
        <v>0</v>
      </c>
      <c r="AG747" s="9">
        <v>106542</v>
      </c>
      <c r="AI747" s="9">
        <v>0</v>
      </c>
      <c r="AK747" s="9">
        <v>0</v>
      </c>
      <c r="AM747" s="9">
        <v>0</v>
      </c>
      <c r="AO747" s="9">
        <v>0</v>
      </c>
      <c r="AQ747" s="9">
        <v>0</v>
      </c>
      <c r="AV747" s="38">
        <v>3.0103</v>
      </c>
      <c r="BH747" s="2" t="str">
        <f t="shared" si="11"/>
        <v>No</v>
      </c>
    </row>
    <row r="748" spans="1:60">
      <c r="A748" s="14" t="s">
        <v>1161</v>
      </c>
      <c r="B748" s="14" t="s">
        <v>747</v>
      </c>
      <c r="C748" s="19" t="s">
        <v>86</v>
      </c>
      <c r="D748" s="232">
        <v>6</v>
      </c>
      <c r="E748" s="233">
        <v>6</v>
      </c>
      <c r="F748" s="19" t="s">
        <v>147</v>
      </c>
      <c r="G748" s="160" t="s">
        <v>144</v>
      </c>
      <c r="H748" s="36">
        <v>129534</v>
      </c>
      <c r="I748" s="25">
        <v>59</v>
      </c>
      <c r="J748" s="19" t="s">
        <v>25</v>
      </c>
      <c r="K748" s="15" t="s">
        <v>16</v>
      </c>
      <c r="L748" s="15">
        <v>2</v>
      </c>
      <c r="M748" s="16"/>
      <c r="N748" s="37">
        <v>11294</v>
      </c>
      <c r="O748" s="37"/>
      <c r="P748" s="37">
        <v>6485</v>
      </c>
      <c r="Q748" s="37"/>
      <c r="R748" s="37">
        <v>0</v>
      </c>
      <c r="S748" s="37"/>
      <c r="T748" s="37">
        <v>0</v>
      </c>
      <c r="U748" s="37"/>
      <c r="V748" s="37">
        <v>0</v>
      </c>
      <c r="W748" s="37"/>
      <c r="X748" s="37">
        <v>0</v>
      </c>
      <c r="Y748" s="37"/>
      <c r="Z748" s="37">
        <v>0</v>
      </c>
      <c r="AA748" s="37"/>
      <c r="AB748" s="25">
        <v>0</v>
      </c>
      <c r="AC748" s="8"/>
      <c r="AE748" s="9">
        <v>0</v>
      </c>
      <c r="AG748" s="9">
        <v>0</v>
      </c>
      <c r="AI748" s="9">
        <v>0</v>
      </c>
      <c r="AK748" s="9">
        <v>0</v>
      </c>
      <c r="AM748" s="9">
        <v>0</v>
      </c>
      <c r="AO748" s="9">
        <v>0</v>
      </c>
      <c r="AQ748" s="9">
        <v>0</v>
      </c>
      <c r="AT748" s="38">
        <v>0</v>
      </c>
      <c r="AV748" s="38">
        <v>0</v>
      </c>
      <c r="BH748" s="2" t="str">
        <f t="shared" si="11"/>
        <v>No</v>
      </c>
    </row>
    <row r="749" spans="1:60">
      <c r="A749" s="14" t="s">
        <v>1161</v>
      </c>
      <c r="B749" s="14" t="s">
        <v>747</v>
      </c>
      <c r="C749" s="19" t="s">
        <v>86</v>
      </c>
      <c r="D749" s="232">
        <v>6</v>
      </c>
      <c r="E749" s="233">
        <v>6</v>
      </c>
      <c r="F749" s="19" t="s">
        <v>147</v>
      </c>
      <c r="G749" s="160" t="s">
        <v>144</v>
      </c>
      <c r="H749" s="36">
        <v>129534</v>
      </c>
      <c r="I749" s="25">
        <v>59</v>
      </c>
      <c r="J749" s="19" t="s">
        <v>17</v>
      </c>
      <c r="K749" s="15" t="s">
        <v>14</v>
      </c>
      <c r="L749" s="15">
        <v>18</v>
      </c>
      <c r="M749" s="16"/>
      <c r="N749" s="37">
        <v>159860</v>
      </c>
      <c r="O749" s="37"/>
      <c r="P749" s="37">
        <v>0</v>
      </c>
      <c r="Q749" s="37"/>
      <c r="R749" s="37">
        <v>0</v>
      </c>
      <c r="S749" s="37"/>
      <c r="T749" s="37">
        <v>0</v>
      </c>
      <c r="U749" s="37"/>
      <c r="V749" s="37">
        <v>0</v>
      </c>
      <c r="W749" s="37"/>
      <c r="X749" s="37">
        <v>0</v>
      </c>
      <c r="Y749" s="37"/>
      <c r="Z749" s="37">
        <v>0</v>
      </c>
      <c r="AA749" s="37"/>
      <c r="AB749" s="25">
        <v>0</v>
      </c>
      <c r="AC749" s="8"/>
      <c r="AE749" s="9">
        <v>714578</v>
      </c>
      <c r="AG749" s="9">
        <v>0</v>
      </c>
      <c r="AI749" s="9">
        <v>0</v>
      </c>
      <c r="AK749" s="9">
        <v>0</v>
      </c>
      <c r="AM749" s="9">
        <v>0</v>
      </c>
      <c r="AO749" s="9">
        <v>0</v>
      </c>
      <c r="AQ749" s="9">
        <v>0</v>
      </c>
      <c r="AT749" s="38">
        <v>4.47</v>
      </c>
      <c r="BH749" s="2" t="str">
        <f t="shared" si="11"/>
        <v>No</v>
      </c>
    </row>
    <row r="750" spans="1:60">
      <c r="A750" s="14" t="s">
        <v>1161</v>
      </c>
      <c r="B750" s="14" t="s">
        <v>747</v>
      </c>
      <c r="C750" s="19" t="s">
        <v>86</v>
      </c>
      <c r="D750" s="232">
        <v>6</v>
      </c>
      <c r="E750" s="233">
        <v>6</v>
      </c>
      <c r="F750" s="19" t="s">
        <v>147</v>
      </c>
      <c r="G750" s="160" t="s">
        <v>144</v>
      </c>
      <c r="H750" s="36">
        <v>129534</v>
      </c>
      <c r="I750" s="25">
        <v>59</v>
      </c>
      <c r="J750" s="19" t="s">
        <v>18</v>
      </c>
      <c r="K750" s="15" t="s">
        <v>14</v>
      </c>
      <c r="L750" s="15">
        <v>14</v>
      </c>
      <c r="M750" s="16"/>
      <c r="N750" s="37">
        <v>0</v>
      </c>
      <c r="O750" s="37"/>
      <c r="P750" s="37">
        <v>21026</v>
      </c>
      <c r="Q750" s="37"/>
      <c r="R750" s="37">
        <v>0</v>
      </c>
      <c r="S750" s="37"/>
      <c r="T750" s="37">
        <v>0</v>
      </c>
      <c r="U750" s="37"/>
      <c r="V750" s="37">
        <v>0</v>
      </c>
      <c r="W750" s="37"/>
      <c r="X750" s="37">
        <v>0</v>
      </c>
      <c r="Y750" s="37"/>
      <c r="Z750" s="37">
        <v>0</v>
      </c>
      <c r="AA750" s="37"/>
      <c r="AB750" s="25">
        <v>0</v>
      </c>
      <c r="AC750" s="8"/>
      <c r="AE750" s="9">
        <v>0</v>
      </c>
      <c r="AG750" s="9">
        <v>313384</v>
      </c>
      <c r="AI750" s="9">
        <v>0</v>
      </c>
      <c r="AK750" s="9">
        <v>0</v>
      </c>
      <c r="AM750" s="9">
        <v>0</v>
      </c>
      <c r="AO750" s="9">
        <v>0</v>
      </c>
      <c r="AQ750" s="9">
        <v>0</v>
      </c>
      <c r="AV750" s="38">
        <v>14.9046</v>
      </c>
      <c r="BH750" s="2" t="str">
        <f t="shared" si="11"/>
        <v>No</v>
      </c>
    </row>
    <row r="751" spans="1:60">
      <c r="A751" s="14" t="s">
        <v>1163</v>
      </c>
      <c r="B751" s="14" t="s">
        <v>269</v>
      </c>
      <c r="C751" s="19" t="s">
        <v>53</v>
      </c>
      <c r="D751" s="232">
        <v>5092</v>
      </c>
      <c r="E751" s="233">
        <v>50092</v>
      </c>
      <c r="F751" s="19" t="s">
        <v>147</v>
      </c>
      <c r="G751" s="160" t="s">
        <v>144</v>
      </c>
      <c r="H751" s="36">
        <v>107677</v>
      </c>
      <c r="I751" s="25">
        <v>58</v>
      </c>
      <c r="J751" s="19" t="s">
        <v>17</v>
      </c>
      <c r="K751" s="15" t="s">
        <v>16</v>
      </c>
      <c r="L751" s="15">
        <v>52</v>
      </c>
      <c r="M751" s="16"/>
      <c r="N751" s="37">
        <v>0</v>
      </c>
      <c r="O751" s="37"/>
      <c r="P751" s="37">
        <v>0</v>
      </c>
      <c r="Q751" s="37"/>
      <c r="R751" s="37">
        <v>0</v>
      </c>
      <c r="S751" s="37"/>
      <c r="T751" s="37">
        <v>0</v>
      </c>
      <c r="U751" s="37"/>
      <c r="V751" s="37">
        <v>339466</v>
      </c>
      <c r="W751" s="37"/>
      <c r="X751" s="37">
        <v>0</v>
      </c>
      <c r="Y751" s="37"/>
      <c r="Z751" s="37">
        <v>0</v>
      </c>
      <c r="AA751" s="37"/>
      <c r="AB751" s="25">
        <v>0</v>
      </c>
      <c r="AC751" s="8"/>
      <c r="AE751" s="9">
        <v>1670464</v>
      </c>
      <c r="AG751" s="9">
        <v>0</v>
      </c>
      <c r="AI751" s="9">
        <v>0</v>
      </c>
      <c r="AK751" s="9">
        <v>0</v>
      </c>
      <c r="AM751" s="9">
        <v>0</v>
      </c>
      <c r="AO751" s="9">
        <v>0</v>
      </c>
      <c r="AQ751" s="9">
        <v>0</v>
      </c>
      <c r="BH751" s="2" t="str">
        <f t="shared" si="11"/>
        <v>No</v>
      </c>
    </row>
    <row r="752" spans="1:60">
      <c r="A752" s="14" t="s">
        <v>1163</v>
      </c>
      <c r="B752" s="14" t="s">
        <v>269</v>
      </c>
      <c r="C752" s="19" t="s">
        <v>53</v>
      </c>
      <c r="D752" s="232">
        <v>5092</v>
      </c>
      <c r="E752" s="233">
        <v>50092</v>
      </c>
      <c r="F752" s="19" t="s">
        <v>147</v>
      </c>
      <c r="G752" s="160" t="s">
        <v>144</v>
      </c>
      <c r="H752" s="36">
        <v>107677</v>
      </c>
      <c r="I752" s="25">
        <v>58</v>
      </c>
      <c r="J752" s="19" t="s">
        <v>15</v>
      </c>
      <c r="K752" s="15" t="s">
        <v>16</v>
      </c>
      <c r="L752" s="15">
        <v>5</v>
      </c>
      <c r="M752" s="16"/>
      <c r="N752" s="37">
        <v>0</v>
      </c>
      <c r="O752" s="37"/>
      <c r="P752" s="37">
        <v>0</v>
      </c>
      <c r="Q752" s="37"/>
      <c r="R752" s="37">
        <v>0</v>
      </c>
      <c r="S752" s="37"/>
      <c r="T752" s="37">
        <v>0</v>
      </c>
      <c r="U752" s="37"/>
      <c r="V752" s="37">
        <v>18294</v>
      </c>
      <c r="W752" s="37"/>
      <c r="X752" s="37">
        <v>0</v>
      </c>
      <c r="Y752" s="37"/>
      <c r="Z752" s="37">
        <v>0</v>
      </c>
      <c r="AA752" s="37"/>
      <c r="AB752" s="25">
        <v>0</v>
      </c>
      <c r="AC752" s="8"/>
      <c r="AE752" s="9">
        <v>184384</v>
      </c>
      <c r="AG752" s="9">
        <v>0</v>
      </c>
      <c r="AI752" s="9">
        <v>0</v>
      </c>
      <c r="AK752" s="9">
        <v>0</v>
      </c>
      <c r="AM752" s="9">
        <v>0</v>
      </c>
      <c r="AO752" s="9">
        <v>0</v>
      </c>
      <c r="AQ752" s="9">
        <v>0</v>
      </c>
      <c r="BH752" s="2" t="str">
        <f t="shared" si="11"/>
        <v>No</v>
      </c>
    </row>
    <row r="753" spans="1:60">
      <c r="A753" s="14" t="s">
        <v>1162</v>
      </c>
      <c r="B753" s="14" t="s">
        <v>510</v>
      </c>
      <c r="C753" s="19" t="s">
        <v>90</v>
      </c>
      <c r="D753" s="232">
        <v>5003</v>
      </c>
      <c r="E753" s="233">
        <v>50003</v>
      </c>
      <c r="F753" s="19" t="s">
        <v>147</v>
      </c>
      <c r="G753" s="160" t="s">
        <v>144</v>
      </c>
      <c r="H753" s="36">
        <v>124064</v>
      </c>
      <c r="I753" s="25">
        <v>58</v>
      </c>
      <c r="J753" s="19" t="s">
        <v>17</v>
      </c>
      <c r="K753" s="15" t="s">
        <v>14</v>
      </c>
      <c r="L753" s="15">
        <v>40</v>
      </c>
      <c r="M753" s="16"/>
      <c r="N753" s="37">
        <v>228334</v>
      </c>
      <c r="O753" s="37"/>
      <c r="P753" s="37">
        <v>0</v>
      </c>
      <c r="Q753" s="37"/>
      <c r="R753" s="37">
        <v>0</v>
      </c>
      <c r="S753" s="37"/>
      <c r="T753" s="37">
        <v>0</v>
      </c>
      <c r="U753" s="37"/>
      <c r="V753" s="37">
        <v>0</v>
      </c>
      <c r="W753" s="37"/>
      <c r="X753" s="37">
        <v>0</v>
      </c>
      <c r="Y753" s="37"/>
      <c r="Z753" s="37">
        <v>0</v>
      </c>
      <c r="AA753" s="37"/>
      <c r="AB753" s="25">
        <v>0</v>
      </c>
      <c r="AC753" s="8"/>
      <c r="AE753" s="9">
        <v>1136124</v>
      </c>
      <c r="AG753" s="9">
        <v>0</v>
      </c>
      <c r="AI753" s="9">
        <v>0</v>
      </c>
      <c r="AK753" s="9">
        <v>0</v>
      </c>
      <c r="AM753" s="9">
        <v>0</v>
      </c>
      <c r="AO753" s="9">
        <v>0</v>
      </c>
      <c r="AQ753" s="9">
        <v>0</v>
      </c>
      <c r="AT753" s="38">
        <v>4.9756999999999998</v>
      </c>
      <c r="BH753" s="2" t="str">
        <f t="shared" si="11"/>
        <v>No</v>
      </c>
    </row>
    <row r="754" spans="1:60">
      <c r="A754" s="14" t="s">
        <v>1162</v>
      </c>
      <c r="B754" s="14" t="s">
        <v>510</v>
      </c>
      <c r="C754" s="19" t="s">
        <v>90</v>
      </c>
      <c r="D754" s="232">
        <v>5003</v>
      </c>
      <c r="E754" s="233">
        <v>50003</v>
      </c>
      <c r="F754" s="19" t="s">
        <v>147</v>
      </c>
      <c r="G754" s="160" t="s">
        <v>144</v>
      </c>
      <c r="H754" s="36">
        <v>124064</v>
      </c>
      <c r="I754" s="25">
        <v>58</v>
      </c>
      <c r="J754" s="19" t="s">
        <v>20</v>
      </c>
      <c r="K754" s="15" t="s">
        <v>14</v>
      </c>
      <c r="L754" s="15">
        <v>3</v>
      </c>
      <c r="M754" s="16"/>
      <c r="N754" s="37">
        <v>0</v>
      </c>
      <c r="O754" s="37"/>
      <c r="P754" s="37">
        <v>0</v>
      </c>
      <c r="Q754" s="37"/>
      <c r="R754" s="37">
        <v>0</v>
      </c>
      <c r="S754" s="37"/>
      <c r="T754" s="37">
        <v>0</v>
      </c>
      <c r="U754" s="37"/>
      <c r="V754" s="37">
        <v>0</v>
      </c>
      <c r="W754" s="37"/>
      <c r="X754" s="37">
        <v>0</v>
      </c>
      <c r="Y754" s="37"/>
      <c r="Z754" s="37">
        <v>208000</v>
      </c>
      <c r="AA754" s="37"/>
      <c r="AB754" s="25">
        <v>0</v>
      </c>
      <c r="AC754" s="8"/>
      <c r="AE754" s="9">
        <v>0</v>
      </c>
      <c r="AG754" s="9">
        <v>0</v>
      </c>
      <c r="AI754" s="9">
        <v>0</v>
      </c>
      <c r="AK754" s="9">
        <v>0</v>
      </c>
      <c r="AM754" s="9">
        <v>0</v>
      </c>
      <c r="AO754" s="9">
        <v>17695</v>
      </c>
      <c r="AQ754" s="9">
        <v>0</v>
      </c>
      <c r="BD754" s="38">
        <v>8.5099999999999995E-2</v>
      </c>
      <c r="BH754" s="2" t="str">
        <f t="shared" si="11"/>
        <v>No</v>
      </c>
    </row>
    <row r="755" spans="1:60">
      <c r="A755" s="14" t="s">
        <v>1162</v>
      </c>
      <c r="B755" s="14" t="s">
        <v>510</v>
      </c>
      <c r="C755" s="19" t="s">
        <v>90</v>
      </c>
      <c r="D755" s="232">
        <v>5003</v>
      </c>
      <c r="E755" s="233">
        <v>50003</v>
      </c>
      <c r="F755" s="19" t="s">
        <v>147</v>
      </c>
      <c r="G755" s="160" t="s">
        <v>144</v>
      </c>
      <c r="H755" s="36">
        <v>124064</v>
      </c>
      <c r="I755" s="25">
        <v>58</v>
      </c>
      <c r="J755" s="19" t="s">
        <v>15</v>
      </c>
      <c r="K755" s="15" t="s">
        <v>16</v>
      </c>
      <c r="L755" s="15">
        <v>15</v>
      </c>
      <c r="M755" s="16"/>
      <c r="N755" s="37">
        <v>0</v>
      </c>
      <c r="O755" s="37"/>
      <c r="P755" s="37">
        <v>26956</v>
      </c>
      <c r="Q755" s="37"/>
      <c r="R755" s="37">
        <v>0</v>
      </c>
      <c r="S755" s="37"/>
      <c r="T755" s="37">
        <v>0</v>
      </c>
      <c r="U755" s="37"/>
      <c r="V755" s="37">
        <v>0</v>
      </c>
      <c r="W755" s="37"/>
      <c r="X755" s="37">
        <v>0</v>
      </c>
      <c r="Y755" s="37"/>
      <c r="Z755" s="37">
        <v>0</v>
      </c>
      <c r="AA755" s="37"/>
      <c r="AB755" s="25">
        <v>0</v>
      </c>
      <c r="AC755" s="8"/>
      <c r="AE755" s="9">
        <v>0</v>
      </c>
      <c r="AG755" s="9">
        <v>0</v>
      </c>
      <c r="AI755" s="9">
        <v>0</v>
      </c>
      <c r="AK755" s="9">
        <v>0</v>
      </c>
      <c r="AM755" s="9">
        <v>0</v>
      </c>
      <c r="AO755" s="9">
        <v>0</v>
      </c>
      <c r="AQ755" s="9">
        <v>0</v>
      </c>
      <c r="AV755" s="38">
        <v>0</v>
      </c>
      <c r="BH755" s="2" t="str">
        <f t="shared" si="11"/>
        <v>No</v>
      </c>
    </row>
    <row r="756" spans="1:60">
      <c r="A756" s="14" t="s">
        <v>192</v>
      </c>
      <c r="B756" s="14" t="s">
        <v>193</v>
      </c>
      <c r="C756" s="19" t="s">
        <v>80</v>
      </c>
      <c r="D756" s="232">
        <v>4159</v>
      </c>
      <c r="E756" s="233">
        <v>40159</v>
      </c>
      <c r="F756" s="19" t="s">
        <v>153</v>
      </c>
      <c r="G756" s="160" t="s">
        <v>144</v>
      </c>
      <c r="H756" s="36">
        <v>969587</v>
      </c>
      <c r="I756" s="25">
        <v>57</v>
      </c>
      <c r="J756" s="19" t="s">
        <v>24</v>
      </c>
      <c r="K756" s="15" t="s">
        <v>16</v>
      </c>
      <c r="L756" s="15">
        <v>8</v>
      </c>
      <c r="M756" s="16"/>
      <c r="N756" s="37">
        <v>229272</v>
      </c>
      <c r="O756" s="37"/>
      <c r="P756" s="37">
        <v>0</v>
      </c>
      <c r="Q756" s="37"/>
      <c r="R756" s="37">
        <v>0</v>
      </c>
      <c r="S756" s="37"/>
      <c r="T756" s="37">
        <v>0</v>
      </c>
      <c r="U756" s="37"/>
      <c r="V756" s="37">
        <v>0</v>
      </c>
      <c r="W756" s="37"/>
      <c r="X756" s="37">
        <v>0</v>
      </c>
      <c r="Y756" s="37"/>
      <c r="Z756" s="37">
        <v>0</v>
      </c>
      <c r="AA756" s="37"/>
      <c r="AB756" s="25">
        <v>0</v>
      </c>
      <c r="AC756" s="8"/>
      <c r="AE756" s="9">
        <v>97317</v>
      </c>
      <c r="AG756" s="9">
        <v>0</v>
      </c>
      <c r="AI756" s="9">
        <v>0</v>
      </c>
      <c r="AK756" s="9">
        <v>0</v>
      </c>
      <c r="AM756" s="9">
        <v>0</v>
      </c>
      <c r="AO756" s="9">
        <v>0</v>
      </c>
      <c r="AQ756" s="9">
        <v>0</v>
      </c>
      <c r="AT756" s="38">
        <v>0.42449999999999999</v>
      </c>
      <c r="BH756" s="2" t="str">
        <f t="shared" si="11"/>
        <v>No</v>
      </c>
    </row>
    <row r="757" spans="1:60">
      <c r="A757" s="14" t="s">
        <v>128</v>
      </c>
      <c r="B757" s="14" t="s">
        <v>426</v>
      </c>
      <c r="C757" s="19" t="s">
        <v>63</v>
      </c>
      <c r="D757" s="232">
        <v>2161</v>
      </c>
      <c r="E757" s="233">
        <v>20161</v>
      </c>
      <c r="F757" s="19" t="s">
        <v>143</v>
      </c>
      <c r="G757" s="160" t="s">
        <v>144</v>
      </c>
      <c r="H757" s="36">
        <v>18351295</v>
      </c>
      <c r="I757" s="25">
        <v>57</v>
      </c>
      <c r="J757" s="19" t="s">
        <v>25</v>
      </c>
      <c r="K757" s="15" t="s">
        <v>14</v>
      </c>
      <c r="L757" s="15">
        <v>57</v>
      </c>
      <c r="M757" s="16"/>
      <c r="N757" s="37">
        <v>575217</v>
      </c>
      <c r="O757" s="37"/>
      <c r="P757" s="37">
        <v>0</v>
      </c>
      <c r="Q757" s="37"/>
      <c r="R757" s="37">
        <v>0</v>
      </c>
      <c r="S757" s="37"/>
      <c r="T757" s="37">
        <v>0</v>
      </c>
      <c r="U757" s="37"/>
      <c r="V757" s="37">
        <v>0</v>
      </c>
      <c r="W757" s="37"/>
      <c r="X757" s="37">
        <v>0</v>
      </c>
      <c r="Y757" s="37"/>
      <c r="Z757" s="37">
        <v>0</v>
      </c>
      <c r="AA757" s="37"/>
      <c r="AB757" s="25">
        <v>0</v>
      </c>
      <c r="AC757" s="8"/>
      <c r="AE757" s="9">
        <v>2581297</v>
      </c>
      <c r="AG757" s="9">
        <v>0</v>
      </c>
      <c r="AI757" s="9">
        <v>0</v>
      </c>
      <c r="AK757" s="9">
        <v>0</v>
      </c>
      <c r="AM757" s="9">
        <v>0</v>
      </c>
      <c r="AO757" s="9">
        <v>0</v>
      </c>
      <c r="AQ757" s="9">
        <v>0</v>
      </c>
      <c r="AT757" s="38">
        <v>4.4874999999999998</v>
      </c>
      <c r="BH757" s="2" t="str">
        <f t="shared" si="11"/>
        <v>No</v>
      </c>
    </row>
    <row r="758" spans="1:60">
      <c r="A758" s="14" t="s">
        <v>1003</v>
      </c>
      <c r="B758" s="14" t="s">
        <v>213</v>
      </c>
      <c r="C758" s="19" t="s">
        <v>126</v>
      </c>
      <c r="D758" s="232">
        <v>3112</v>
      </c>
      <c r="E758" s="233">
        <v>30112</v>
      </c>
      <c r="F758" s="19" t="s">
        <v>222</v>
      </c>
      <c r="G758" s="160" t="s">
        <v>144</v>
      </c>
      <c r="H758" s="36">
        <v>4586770</v>
      </c>
      <c r="I758" s="25">
        <v>57</v>
      </c>
      <c r="J758" s="19" t="s">
        <v>17</v>
      </c>
      <c r="K758" s="15" t="s">
        <v>16</v>
      </c>
      <c r="L758" s="15">
        <v>52</v>
      </c>
      <c r="M758" s="16"/>
      <c r="N758" s="37">
        <v>414374</v>
      </c>
      <c r="O758" s="37"/>
      <c r="P758" s="37">
        <v>0</v>
      </c>
      <c r="Q758" s="37"/>
      <c r="R758" s="37">
        <v>0</v>
      </c>
      <c r="S758" s="37"/>
      <c r="T758" s="37">
        <v>0</v>
      </c>
      <c r="U758" s="37"/>
      <c r="V758" s="37">
        <v>0</v>
      </c>
      <c r="W758" s="37"/>
      <c r="X758" s="37">
        <v>0</v>
      </c>
      <c r="Y758" s="37"/>
      <c r="Z758" s="37">
        <v>0</v>
      </c>
      <c r="AA758" s="37"/>
      <c r="AB758" s="25">
        <v>299373</v>
      </c>
      <c r="AC758" s="8"/>
      <c r="AE758" s="9">
        <v>1332510</v>
      </c>
      <c r="AG758" s="9">
        <v>0</v>
      </c>
      <c r="AI758" s="9">
        <v>0</v>
      </c>
      <c r="AK758" s="9">
        <v>0</v>
      </c>
      <c r="AM758" s="9">
        <v>0</v>
      </c>
      <c r="AO758" s="9">
        <v>0</v>
      </c>
      <c r="AQ758" s="9">
        <v>69842</v>
      </c>
      <c r="AT758" s="38">
        <v>3.2157</v>
      </c>
      <c r="BF758" s="38">
        <v>0.23330000000000001</v>
      </c>
      <c r="BH758" s="2" t="str">
        <f t="shared" si="11"/>
        <v>No</v>
      </c>
    </row>
    <row r="759" spans="1:60">
      <c r="A759" s="14" t="s">
        <v>1003</v>
      </c>
      <c r="B759" s="14" t="s">
        <v>213</v>
      </c>
      <c r="C759" s="19" t="s">
        <v>126</v>
      </c>
      <c r="D759" s="232">
        <v>3112</v>
      </c>
      <c r="E759" s="233">
        <v>30112</v>
      </c>
      <c r="F759" s="19" t="s">
        <v>222</v>
      </c>
      <c r="G759" s="160" t="s">
        <v>144</v>
      </c>
      <c r="H759" s="36">
        <v>4586770</v>
      </c>
      <c r="I759" s="25">
        <v>57</v>
      </c>
      <c r="J759" s="19" t="s">
        <v>20</v>
      </c>
      <c r="K759" s="15" t="s">
        <v>16</v>
      </c>
      <c r="L759" s="15">
        <v>5</v>
      </c>
      <c r="M759" s="16"/>
      <c r="N759" s="37">
        <v>0</v>
      </c>
      <c r="O759" s="37"/>
      <c r="P759" s="37">
        <v>0</v>
      </c>
      <c r="Q759" s="37"/>
      <c r="R759" s="37">
        <v>0</v>
      </c>
      <c r="S759" s="37"/>
      <c r="T759" s="37">
        <v>0</v>
      </c>
      <c r="U759" s="37"/>
      <c r="V759" s="37">
        <v>0</v>
      </c>
      <c r="W759" s="37"/>
      <c r="X759" s="37">
        <v>0</v>
      </c>
      <c r="Y759" s="37"/>
      <c r="Z759" s="37">
        <v>5390100</v>
      </c>
      <c r="AA759" s="37"/>
      <c r="AB759" s="25">
        <v>0</v>
      </c>
      <c r="AC759" s="8"/>
      <c r="AE759" s="9">
        <v>0</v>
      </c>
      <c r="AG759" s="9">
        <v>0</v>
      </c>
      <c r="AI759" s="9">
        <v>0</v>
      </c>
      <c r="AK759" s="9">
        <v>0</v>
      </c>
      <c r="AM759" s="9">
        <v>0</v>
      </c>
      <c r="AO759" s="9">
        <v>144867</v>
      </c>
      <c r="AQ759" s="9">
        <v>0</v>
      </c>
      <c r="BD759" s="38">
        <v>2.69E-2</v>
      </c>
      <c r="BH759" s="2" t="str">
        <f t="shared" si="11"/>
        <v>No</v>
      </c>
    </row>
    <row r="760" spans="1:60">
      <c r="A760" s="14" t="s">
        <v>622</v>
      </c>
      <c r="B760" s="14" t="s">
        <v>430</v>
      </c>
      <c r="C760" s="19" t="s">
        <v>76</v>
      </c>
      <c r="D760" s="232">
        <v>4094</v>
      </c>
      <c r="E760" s="233">
        <v>40094</v>
      </c>
      <c r="F760" s="19" t="s">
        <v>222</v>
      </c>
      <c r="G760" s="160" t="s">
        <v>144</v>
      </c>
      <c r="H760" s="36">
        <v>2148346</v>
      </c>
      <c r="I760" s="25">
        <v>57</v>
      </c>
      <c r="J760" s="19" t="s">
        <v>27</v>
      </c>
      <c r="K760" s="15" t="s">
        <v>16</v>
      </c>
      <c r="L760" s="15">
        <v>32</v>
      </c>
      <c r="M760" s="16"/>
      <c r="N760" s="37">
        <v>0</v>
      </c>
      <c r="O760" s="37"/>
      <c r="P760" s="37">
        <v>0</v>
      </c>
      <c r="Q760" s="37"/>
      <c r="R760" s="37">
        <v>0</v>
      </c>
      <c r="S760" s="37"/>
      <c r="T760" s="37">
        <v>0</v>
      </c>
      <c r="U760" s="37"/>
      <c r="V760" s="37">
        <v>0</v>
      </c>
      <c r="W760" s="37"/>
      <c r="X760" s="37">
        <v>0</v>
      </c>
      <c r="Y760" s="37"/>
      <c r="Z760" s="37">
        <v>3828078</v>
      </c>
      <c r="AA760" s="37"/>
      <c r="AB760" s="25">
        <v>0</v>
      </c>
      <c r="AC760" s="8"/>
      <c r="AE760" s="9">
        <v>0</v>
      </c>
      <c r="AG760" s="9">
        <v>0</v>
      </c>
      <c r="AI760" s="9">
        <v>0</v>
      </c>
      <c r="AK760" s="9">
        <v>0</v>
      </c>
      <c r="AM760" s="9">
        <v>0</v>
      </c>
      <c r="AO760" s="9">
        <v>1477384</v>
      </c>
      <c r="AQ760" s="9">
        <v>0</v>
      </c>
      <c r="BD760" s="38">
        <v>0.38590000000000002</v>
      </c>
      <c r="BH760" s="2" t="str">
        <f t="shared" si="11"/>
        <v>No</v>
      </c>
    </row>
    <row r="761" spans="1:60">
      <c r="A761" s="14" t="s">
        <v>192</v>
      </c>
      <c r="B761" s="14" t="s">
        <v>193</v>
      </c>
      <c r="C761" s="19" t="s">
        <v>80</v>
      </c>
      <c r="D761" s="232">
        <v>4159</v>
      </c>
      <c r="E761" s="233">
        <v>40159</v>
      </c>
      <c r="F761" s="19" t="s">
        <v>153</v>
      </c>
      <c r="G761" s="160" t="s">
        <v>144</v>
      </c>
      <c r="H761" s="36">
        <v>969587</v>
      </c>
      <c r="I761" s="25">
        <v>57</v>
      </c>
      <c r="J761" s="19" t="s">
        <v>18</v>
      </c>
      <c r="K761" s="15" t="s">
        <v>16</v>
      </c>
      <c r="L761" s="15">
        <v>30</v>
      </c>
      <c r="M761" s="16"/>
      <c r="N761" s="37">
        <v>0</v>
      </c>
      <c r="O761" s="37"/>
      <c r="P761" s="37">
        <v>39691</v>
      </c>
      <c r="Q761" s="37"/>
      <c r="R761" s="37">
        <v>0</v>
      </c>
      <c r="S761" s="37"/>
      <c r="T761" s="37">
        <v>0</v>
      </c>
      <c r="U761" s="37"/>
      <c r="V761" s="37">
        <v>0</v>
      </c>
      <c r="W761" s="37"/>
      <c r="X761" s="37">
        <v>0</v>
      </c>
      <c r="Y761" s="37"/>
      <c r="Z761" s="37">
        <v>0</v>
      </c>
      <c r="AA761" s="37"/>
      <c r="AB761" s="25">
        <v>0</v>
      </c>
      <c r="AC761" s="8"/>
      <c r="AE761" s="9">
        <v>0</v>
      </c>
      <c r="AG761" s="9">
        <v>593348</v>
      </c>
      <c r="AI761" s="9">
        <v>0</v>
      </c>
      <c r="AK761" s="9">
        <v>0</v>
      </c>
      <c r="AM761" s="9">
        <v>0</v>
      </c>
      <c r="AO761" s="9">
        <v>0</v>
      </c>
      <c r="AQ761" s="9">
        <v>0</v>
      </c>
      <c r="AV761" s="38">
        <v>14.949199999999999</v>
      </c>
      <c r="BH761" s="2" t="str">
        <f t="shared" si="11"/>
        <v>No</v>
      </c>
    </row>
    <row r="762" spans="1:60">
      <c r="A762" s="14" t="s">
        <v>622</v>
      </c>
      <c r="B762" s="14" t="s">
        <v>430</v>
      </c>
      <c r="C762" s="19" t="s">
        <v>76</v>
      </c>
      <c r="D762" s="232">
        <v>4094</v>
      </c>
      <c r="E762" s="233">
        <v>40094</v>
      </c>
      <c r="F762" s="19" t="s">
        <v>222</v>
      </c>
      <c r="G762" s="160" t="s">
        <v>144</v>
      </c>
      <c r="H762" s="36">
        <v>2148346</v>
      </c>
      <c r="I762" s="25">
        <v>57</v>
      </c>
      <c r="J762" s="19" t="s">
        <v>17</v>
      </c>
      <c r="K762" s="15" t="s">
        <v>16</v>
      </c>
      <c r="L762" s="15">
        <v>25</v>
      </c>
      <c r="M762" s="16"/>
      <c r="N762" s="37">
        <v>245068</v>
      </c>
      <c r="O762" s="37"/>
      <c r="P762" s="37">
        <v>0</v>
      </c>
      <c r="Q762" s="37"/>
      <c r="R762" s="37">
        <v>0</v>
      </c>
      <c r="S762" s="37"/>
      <c r="T762" s="37">
        <v>0</v>
      </c>
      <c r="U762" s="37"/>
      <c r="V762" s="37">
        <v>0</v>
      </c>
      <c r="W762" s="37"/>
      <c r="X762" s="37">
        <v>0</v>
      </c>
      <c r="Y762" s="37"/>
      <c r="Z762" s="37">
        <v>0</v>
      </c>
      <c r="AA762" s="37"/>
      <c r="AB762" s="25">
        <v>0</v>
      </c>
      <c r="AC762" s="8"/>
      <c r="AE762" s="9">
        <v>981112</v>
      </c>
      <c r="AG762" s="9">
        <v>0</v>
      </c>
      <c r="AI762" s="9">
        <v>0</v>
      </c>
      <c r="AK762" s="9">
        <v>0</v>
      </c>
      <c r="AM762" s="9">
        <v>0</v>
      </c>
      <c r="AO762" s="9">
        <v>0</v>
      </c>
      <c r="AQ762" s="9">
        <v>0</v>
      </c>
      <c r="AT762" s="38">
        <v>4.0034000000000001</v>
      </c>
      <c r="BH762" s="2" t="str">
        <f t="shared" si="11"/>
        <v>No</v>
      </c>
    </row>
    <row r="763" spans="1:60">
      <c r="A763" s="14" t="s">
        <v>192</v>
      </c>
      <c r="B763" s="14" t="s">
        <v>193</v>
      </c>
      <c r="C763" s="19" t="s">
        <v>80</v>
      </c>
      <c r="D763" s="232">
        <v>4159</v>
      </c>
      <c r="E763" s="233">
        <v>40159</v>
      </c>
      <c r="F763" s="19" t="s">
        <v>153</v>
      </c>
      <c r="G763" s="160" t="s">
        <v>144</v>
      </c>
      <c r="H763" s="36">
        <v>969587</v>
      </c>
      <c r="I763" s="25">
        <v>57</v>
      </c>
      <c r="J763" s="19" t="s">
        <v>25</v>
      </c>
      <c r="K763" s="15" t="s">
        <v>16</v>
      </c>
      <c r="L763" s="15">
        <v>19</v>
      </c>
      <c r="M763" s="16"/>
      <c r="N763" s="37">
        <v>135682</v>
      </c>
      <c r="O763" s="37"/>
      <c r="P763" s="37">
        <v>0</v>
      </c>
      <c r="Q763" s="37"/>
      <c r="R763" s="37">
        <v>0</v>
      </c>
      <c r="S763" s="37"/>
      <c r="T763" s="37">
        <v>0</v>
      </c>
      <c r="U763" s="37"/>
      <c r="V763" s="37">
        <v>0</v>
      </c>
      <c r="W763" s="37"/>
      <c r="X763" s="37">
        <v>0</v>
      </c>
      <c r="Y763" s="37"/>
      <c r="Z763" s="37">
        <v>0</v>
      </c>
      <c r="AA763" s="37"/>
      <c r="AB763" s="25">
        <v>0</v>
      </c>
      <c r="AC763" s="8"/>
      <c r="AE763" s="9">
        <v>0</v>
      </c>
      <c r="AG763" s="9">
        <v>0</v>
      </c>
      <c r="AI763" s="9">
        <v>0</v>
      </c>
      <c r="AK763" s="9">
        <v>0</v>
      </c>
      <c r="AM763" s="9">
        <v>0</v>
      </c>
      <c r="AO763" s="9">
        <v>0</v>
      </c>
      <c r="AQ763" s="9">
        <v>0</v>
      </c>
      <c r="AT763" s="38">
        <v>0</v>
      </c>
      <c r="BH763" s="2" t="str">
        <f t="shared" si="11"/>
        <v>No</v>
      </c>
    </row>
    <row r="764" spans="1:60">
      <c r="A764" s="14" t="s">
        <v>1164</v>
      </c>
      <c r="B764" s="14" t="s">
        <v>1165</v>
      </c>
      <c r="C764" s="19" t="s">
        <v>80</v>
      </c>
      <c r="D764" s="232" t="s">
        <v>1166</v>
      </c>
      <c r="E764" s="233">
        <v>40950</v>
      </c>
      <c r="F764" s="19" t="s">
        <v>153</v>
      </c>
      <c r="G764" s="160" t="s">
        <v>144</v>
      </c>
      <c r="H764" s="36">
        <v>120415</v>
      </c>
      <c r="I764" s="25">
        <v>56</v>
      </c>
      <c r="J764" s="19" t="s">
        <v>15</v>
      </c>
      <c r="K764" s="15" t="s">
        <v>14</v>
      </c>
      <c r="L764" s="15">
        <v>56</v>
      </c>
      <c r="M764" s="16"/>
      <c r="N764" s="37">
        <v>0</v>
      </c>
      <c r="O764" s="37"/>
      <c r="P764" s="37">
        <v>215448</v>
      </c>
      <c r="Q764" s="37"/>
      <c r="R764" s="37">
        <v>21726</v>
      </c>
      <c r="S764" s="37"/>
      <c r="T764" s="37">
        <v>0</v>
      </c>
      <c r="U764" s="37"/>
      <c r="V764" s="37">
        <v>0</v>
      </c>
      <c r="W764" s="37"/>
      <c r="X764" s="37">
        <v>0</v>
      </c>
      <c r="Y764" s="37"/>
      <c r="Z764" s="37">
        <v>0</v>
      </c>
      <c r="AA764" s="37"/>
      <c r="AB764" s="25">
        <v>0</v>
      </c>
      <c r="AC764" s="8"/>
      <c r="AE764" s="9">
        <v>0</v>
      </c>
      <c r="AG764" s="9">
        <v>3199279</v>
      </c>
      <c r="AI764" s="9">
        <v>0</v>
      </c>
      <c r="AK764" s="9">
        <v>0</v>
      </c>
      <c r="AM764" s="9">
        <v>341040</v>
      </c>
      <c r="AO764" s="9">
        <v>0</v>
      </c>
      <c r="AQ764" s="9">
        <v>0</v>
      </c>
      <c r="AV764" s="38">
        <v>14.849399999999999</v>
      </c>
      <c r="AX764" s="38">
        <v>0</v>
      </c>
      <c r="BH764" s="2" t="str">
        <f t="shared" si="11"/>
        <v>No</v>
      </c>
    </row>
    <row r="765" spans="1:60">
      <c r="A765" s="14" t="s">
        <v>1167</v>
      </c>
      <c r="B765" s="14" t="s">
        <v>245</v>
      </c>
      <c r="C765" s="19" t="s">
        <v>23</v>
      </c>
      <c r="D765" s="232"/>
      <c r="E765" s="233">
        <v>99422</v>
      </c>
      <c r="F765" s="19" t="s">
        <v>158</v>
      </c>
      <c r="G765" s="160" t="s">
        <v>144</v>
      </c>
      <c r="H765" s="36">
        <v>370583</v>
      </c>
      <c r="I765" s="25">
        <v>56</v>
      </c>
      <c r="J765" s="19" t="s">
        <v>18</v>
      </c>
      <c r="K765" s="15" t="s">
        <v>16</v>
      </c>
      <c r="L765" s="15">
        <v>56</v>
      </c>
      <c r="M765" s="16"/>
      <c r="N765" s="37">
        <v>0</v>
      </c>
      <c r="O765" s="37"/>
      <c r="P765" s="37">
        <v>38574</v>
      </c>
      <c r="Q765" s="37"/>
      <c r="R765" s="37">
        <v>0</v>
      </c>
      <c r="S765" s="37"/>
      <c r="T765" s="37">
        <v>0</v>
      </c>
      <c r="U765" s="37"/>
      <c r="V765" s="37">
        <v>0</v>
      </c>
      <c r="W765" s="37"/>
      <c r="X765" s="37">
        <v>0</v>
      </c>
      <c r="Y765" s="37"/>
      <c r="Z765" s="37">
        <v>0</v>
      </c>
      <c r="AA765" s="37"/>
      <c r="AB765" s="25">
        <v>0</v>
      </c>
      <c r="AC765" s="8"/>
      <c r="AE765" s="9">
        <v>0</v>
      </c>
      <c r="AG765" s="9">
        <v>766924</v>
      </c>
      <c r="AI765" s="9">
        <v>0</v>
      </c>
      <c r="AK765" s="9">
        <v>0</v>
      </c>
      <c r="AM765" s="9">
        <v>0</v>
      </c>
      <c r="AO765" s="9">
        <v>0</v>
      </c>
      <c r="AQ765" s="9">
        <v>0</v>
      </c>
      <c r="AV765" s="38">
        <v>19.881900000000002</v>
      </c>
      <c r="BH765" s="2" t="str">
        <f t="shared" si="11"/>
        <v>No</v>
      </c>
    </row>
    <row r="766" spans="1:60">
      <c r="A766" s="14" t="s">
        <v>763</v>
      </c>
      <c r="B766" s="14" t="s">
        <v>616</v>
      </c>
      <c r="C766" s="19" t="s">
        <v>74</v>
      </c>
      <c r="D766" s="232">
        <v>3078</v>
      </c>
      <c r="E766" s="233">
        <v>30078</v>
      </c>
      <c r="F766" s="19" t="s">
        <v>158</v>
      </c>
      <c r="G766" s="160" t="s">
        <v>144</v>
      </c>
      <c r="H766" s="36">
        <v>1733853</v>
      </c>
      <c r="I766" s="25">
        <v>56</v>
      </c>
      <c r="J766" s="19" t="s">
        <v>18</v>
      </c>
      <c r="K766" s="15" t="s">
        <v>16</v>
      </c>
      <c r="L766" s="15">
        <v>56</v>
      </c>
      <c r="M766" s="16"/>
      <c r="N766" s="37">
        <v>0</v>
      </c>
      <c r="O766" s="37"/>
      <c r="P766" s="37">
        <v>59207</v>
      </c>
      <c r="Q766" s="37"/>
      <c r="R766" s="37">
        <v>0</v>
      </c>
      <c r="S766" s="37"/>
      <c r="T766" s="37">
        <v>0</v>
      </c>
      <c r="U766" s="37"/>
      <c r="V766" s="37">
        <v>0</v>
      </c>
      <c r="W766" s="37"/>
      <c r="X766" s="37">
        <v>0</v>
      </c>
      <c r="Y766" s="37"/>
      <c r="Z766" s="37">
        <v>0</v>
      </c>
      <c r="AA766" s="37"/>
      <c r="AB766" s="25">
        <v>0</v>
      </c>
      <c r="AC766" s="8"/>
      <c r="AE766" s="9">
        <v>0</v>
      </c>
      <c r="AG766" s="9">
        <v>700204</v>
      </c>
      <c r="AI766" s="9">
        <v>0</v>
      </c>
      <c r="AK766" s="9">
        <v>0</v>
      </c>
      <c r="AM766" s="9">
        <v>0</v>
      </c>
      <c r="AO766" s="9">
        <v>0</v>
      </c>
      <c r="AQ766" s="9">
        <v>0</v>
      </c>
      <c r="AV766" s="38">
        <v>11.8264</v>
      </c>
      <c r="BH766" s="2" t="str">
        <f t="shared" si="11"/>
        <v>No</v>
      </c>
    </row>
    <row r="767" spans="1:60">
      <c r="A767" s="14" t="s">
        <v>299</v>
      </c>
      <c r="B767" s="14" t="s">
        <v>300</v>
      </c>
      <c r="C767" s="19" t="s">
        <v>42</v>
      </c>
      <c r="D767" s="232">
        <v>7049</v>
      </c>
      <c r="E767" s="233">
        <v>70049</v>
      </c>
      <c r="F767" s="19" t="s">
        <v>165</v>
      </c>
      <c r="G767" s="160" t="s">
        <v>144</v>
      </c>
      <c r="H767" s="36">
        <v>280051</v>
      </c>
      <c r="I767" s="25">
        <v>56</v>
      </c>
      <c r="J767" s="19" t="s">
        <v>15</v>
      </c>
      <c r="K767" s="15" t="s">
        <v>14</v>
      </c>
      <c r="L767" s="15">
        <v>45</v>
      </c>
      <c r="M767" s="16"/>
      <c r="N767" s="37">
        <v>0</v>
      </c>
      <c r="O767" s="37"/>
      <c r="P767" s="37">
        <v>106713</v>
      </c>
      <c r="Q767" s="37"/>
      <c r="R767" s="37">
        <v>0</v>
      </c>
      <c r="S767" s="37"/>
      <c r="T767" s="37">
        <v>0</v>
      </c>
      <c r="U767" s="37"/>
      <c r="V767" s="37">
        <v>0</v>
      </c>
      <c r="W767" s="37"/>
      <c r="X767" s="37">
        <v>0</v>
      </c>
      <c r="Y767" s="37"/>
      <c r="Z767" s="37">
        <v>0</v>
      </c>
      <c r="AA767" s="37"/>
      <c r="AB767" s="25">
        <v>0</v>
      </c>
      <c r="AC767" s="8"/>
      <c r="AE767" s="9">
        <v>0</v>
      </c>
      <c r="AG767" s="9">
        <v>1173246</v>
      </c>
      <c r="AI767" s="9">
        <v>0</v>
      </c>
      <c r="AK767" s="9">
        <v>0</v>
      </c>
      <c r="AM767" s="9">
        <v>0</v>
      </c>
      <c r="AO767" s="9">
        <v>0</v>
      </c>
      <c r="AQ767" s="9">
        <v>0</v>
      </c>
      <c r="AV767" s="38">
        <v>10.994400000000001</v>
      </c>
      <c r="BH767" s="2" t="str">
        <f t="shared" si="11"/>
        <v>No</v>
      </c>
    </row>
    <row r="768" spans="1:60">
      <c r="A768" s="14" t="s">
        <v>1168</v>
      </c>
      <c r="B768" s="14" t="s">
        <v>445</v>
      </c>
      <c r="C768" s="19" t="s">
        <v>86</v>
      </c>
      <c r="D768" s="232">
        <v>5</v>
      </c>
      <c r="E768" s="233">
        <v>5</v>
      </c>
      <c r="F768" s="19" t="s">
        <v>147</v>
      </c>
      <c r="G768" s="160" t="s">
        <v>144</v>
      </c>
      <c r="H768" s="36">
        <v>3059393</v>
      </c>
      <c r="I768" s="25">
        <v>56</v>
      </c>
      <c r="J768" s="19" t="s">
        <v>17</v>
      </c>
      <c r="K768" s="15" t="s">
        <v>14</v>
      </c>
      <c r="L768" s="15">
        <v>33</v>
      </c>
      <c r="M768" s="16"/>
      <c r="N768" s="37">
        <v>312206</v>
      </c>
      <c r="O768" s="37"/>
      <c r="P768" s="37">
        <v>0</v>
      </c>
      <c r="Q768" s="37"/>
      <c r="R768" s="37">
        <v>0</v>
      </c>
      <c r="S768" s="37"/>
      <c r="T768" s="37">
        <v>0</v>
      </c>
      <c r="U768" s="37"/>
      <c r="V768" s="37">
        <v>0</v>
      </c>
      <c r="W768" s="37"/>
      <c r="X768" s="37">
        <v>0</v>
      </c>
      <c r="Y768" s="37"/>
      <c r="Z768" s="37">
        <v>0</v>
      </c>
      <c r="AA768" s="37"/>
      <c r="AB768" s="25">
        <v>12880</v>
      </c>
      <c r="AC768" s="8"/>
      <c r="AE768" s="9">
        <v>1444910</v>
      </c>
      <c r="AG768" s="9">
        <v>0</v>
      </c>
      <c r="AI768" s="9">
        <v>0</v>
      </c>
      <c r="AK768" s="9">
        <v>0</v>
      </c>
      <c r="AM768" s="9">
        <v>0</v>
      </c>
      <c r="AO768" s="9">
        <v>0</v>
      </c>
      <c r="AQ768" s="9">
        <v>5522</v>
      </c>
      <c r="AT768" s="38">
        <v>4.6280999999999999</v>
      </c>
      <c r="BF768" s="38">
        <v>0.42870000000000003</v>
      </c>
      <c r="BH768" s="2" t="str">
        <f t="shared" si="11"/>
        <v>No</v>
      </c>
    </row>
    <row r="769" spans="1:60">
      <c r="A769" s="14" t="s">
        <v>1168</v>
      </c>
      <c r="B769" s="14" t="s">
        <v>445</v>
      </c>
      <c r="C769" s="19" t="s">
        <v>86</v>
      </c>
      <c r="D769" s="232">
        <v>5</v>
      </c>
      <c r="E769" s="233">
        <v>5</v>
      </c>
      <c r="F769" s="19" t="s">
        <v>147</v>
      </c>
      <c r="G769" s="160" t="s">
        <v>144</v>
      </c>
      <c r="H769" s="36">
        <v>3059393</v>
      </c>
      <c r="I769" s="25">
        <v>56</v>
      </c>
      <c r="J769" s="19" t="s">
        <v>15</v>
      </c>
      <c r="K769" s="15" t="s">
        <v>14</v>
      </c>
      <c r="L769" s="15">
        <v>23</v>
      </c>
      <c r="M769" s="16"/>
      <c r="N769" s="37">
        <v>14646</v>
      </c>
      <c r="O769" s="37"/>
      <c r="P769" s="37">
        <v>104631</v>
      </c>
      <c r="Q769" s="37"/>
      <c r="R769" s="37">
        <v>0</v>
      </c>
      <c r="S769" s="37"/>
      <c r="T769" s="37">
        <v>0</v>
      </c>
      <c r="U769" s="37"/>
      <c r="V769" s="37">
        <v>0</v>
      </c>
      <c r="W769" s="37"/>
      <c r="X769" s="37">
        <v>0</v>
      </c>
      <c r="Y769" s="37"/>
      <c r="Z769" s="37">
        <v>0</v>
      </c>
      <c r="AA769" s="37"/>
      <c r="AB769" s="25">
        <v>0</v>
      </c>
      <c r="AC769" s="8"/>
      <c r="AE769" s="9">
        <v>98376</v>
      </c>
      <c r="AG769" s="9">
        <v>562414</v>
      </c>
      <c r="AI769" s="9">
        <v>0</v>
      </c>
      <c r="AK769" s="9">
        <v>0</v>
      </c>
      <c r="AM769" s="9">
        <v>0</v>
      </c>
      <c r="AO769" s="9">
        <v>0</v>
      </c>
      <c r="AQ769" s="9">
        <v>0</v>
      </c>
      <c r="AT769" s="38">
        <v>6.7168999999999999</v>
      </c>
      <c r="AV769" s="38">
        <v>5.3752000000000004</v>
      </c>
      <c r="BH769" s="2" t="str">
        <f t="shared" si="11"/>
        <v>No</v>
      </c>
    </row>
    <row r="770" spans="1:60">
      <c r="A770" s="14" t="s">
        <v>299</v>
      </c>
      <c r="B770" s="14" t="s">
        <v>300</v>
      </c>
      <c r="C770" s="19" t="s">
        <v>42</v>
      </c>
      <c r="D770" s="232">
        <v>7049</v>
      </c>
      <c r="E770" s="233">
        <v>70049</v>
      </c>
      <c r="F770" s="19" t="s">
        <v>165</v>
      </c>
      <c r="G770" s="160" t="s">
        <v>144</v>
      </c>
      <c r="H770" s="36">
        <v>280051</v>
      </c>
      <c r="I770" s="25">
        <v>56</v>
      </c>
      <c r="J770" s="19" t="s">
        <v>15</v>
      </c>
      <c r="K770" s="15" t="s">
        <v>16</v>
      </c>
      <c r="L770" s="15">
        <v>10</v>
      </c>
      <c r="M770" s="16"/>
      <c r="N770" s="37">
        <v>0</v>
      </c>
      <c r="O770" s="37"/>
      <c r="P770" s="37">
        <v>40992</v>
      </c>
      <c r="Q770" s="37"/>
      <c r="R770" s="37">
        <v>0</v>
      </c>
      <c r="S770" s="37"/>
      <c r="T770" s="37">
        <v>0</v>
      </c>
      <c r="U770" s="37"/>
      <c r="V770" s="37">
        <v>0</v>
      </c>
      <c r="W770" s="37"/>
      <c r="X770" s="37">
        <v>0</v>
      </c>
      <c r="Y770" s="37"/>
      <c r="Z770" s="37">
        <v>0</v>
      </c>
      <c r="AA770" s="37"/>
      <c r="AB770" s="25">
        <v>0</v>
      </c>
      <c r="AC770" s="8"/>
      <c r="AE770" s="9">
        <v>0</v>
      </c>
      <c r="AG770" s="9">
        <v>0</v>
      </c>
      <c r="AI770" s="9">
        <v>0</v>
      </c>
      <c r="AK770" s="9">
        <v>0</v>
      </c>
      <c r="AM770" s="9">
        <v>0</v>
      </c>
      <c r="AO770" s="9">
        <v>0</v>
      </c>
      <c r="AQ770" s="9">
        <v>0</v>
      </c>
      <c r="AV770" s="38">
        <v>0</v>
      </c>
      <c r="BH770" s="2" t="str">
        <f t="shared" ref="BH770:BH833" si="12">IF(BG770&amp;BE770&amp;BC770&amp;BA770&amp;AY770&amp;AW770&amp;AU770&amp;AR770&amp;AP770&amp;AN770&amp;AL770&amp;AJ770&amp;AH770&amp;AF770&amp;AC770&amp;AA770&amp;Y770&amp;W770&amp;U770&amp;S770&amp;Q770&amp;O770&lt;&gt;"","Yes","No")</f>
        <v>No</v>
      </c>
    </row>
    <row r="771" spans="1:60">
      <c r="A771" s="14" t="s">
        <v>299</v>
      </c>
      <c r="B771" s="14" t="s">
        <v>300</v>
      </c>
      <c r="C771" s="19" t="s">
        <v>42</v>
      </c>
      <c r="D771" s="232">
        <v>7049</v>
      </c>
      <c r="E771" s="233">
        <v>70049</v>
      </c>
      <c r="F771" s="19" t="s">
        <v>165</v>
      </c>
      <c r="G771" s="160" t="s">
        <v>144</v>
      </c>
      <c r="H771" s="36">
        <v>280051</v>
      </c>
      <c r="I771" s="25">
        <v>56</v>
      </c>
      <c r="J771" s="19" t="s">
        <v>17</v>
      </c>
      <c r="K771" s="15" t="s">
        <v>16</v>
      </c>
      <c r="L771" s="15">
        <v>1</v>
      </c>
      <c r="M771" s="16"/>
      <c r="N771" s="37">
        <v>0</v>
      </c>
      <c r="O771" s="37"/>
      <c r="P771" s="37">
        <v>5200</v>
      </c>
      <c r="Q771" s="37"/>
      <c r="R771" s="37">
        <v>0</v>
      </c>
      <c r="S771" s="37"/>
      <c r="T771" s="37">
        <v>0</v>
      </c>
      <c r="U771" s="37"/>
      <c r="V771" s="37">
        <v>0</v>
      </c>
      <c r="W771" s="37"/>
      <c r="X771" s="37">
        <v>0</v>
      </c>
      <c r="Y771" s="37"/>
      <c r="Z771" s="37">
        <v>0</v>
      </c>
      <c r="AA771" s="37"/>
      <c r="AB771" s="25">
        <v>0</v>
      </c>
      <c r="AC771" s="8"/>
      <c r="AE771" s="9">
        <v>0</v>
      </c>
      <c r="AG771" s="9">
        <v>0</v>
      </c>
      <c r="AI771" s="9">
        <v>0</v>
      </c>
      <c r="AK771" s="9">
        <v>0</v>
      </c>
      <c r="AM771" s="9">
        <v>0</v>
      </c>
      <c r="AO771" s="9">
        <v>0</v>
      </c>
      <c r="AQ771" s="9">
        <v>0</v>
      </c>
      <c r="AV771" s="38">
        <v>0</v>
      </c>
      <c r="BH771" s="2" t="str">
        <f t="shared" si="12"/>
        <v>No</v>
      </c>
    </row>
    <row r="772" spans="1:60">
      <c r="A772" s="14" t="s">
        <v>65</v>
      </c>
      <c r="B772" s="14" t="s">
        <v>429</v>
      </c>
      <c r="C772" s="19" t="s">
        <v>63</v>
      </c>
      <c r="D772" s="232">
        <v>2163</v>
      </c>
      <c r="E772" s="233">
        <v>20163</v>
      </c>
      <c r="F772" s="19" t="s">
        <v>143</v>
      </c>
      <c r="G772" s="160" t="s">
        <v>144</v>
      </c>
      <c r="H772" s="36">
        <v>18351295</v>
      </c>
      <c r="I772" s="25">
        <v>55</v>
      </c>
      <c r="J772" s="19" t="s">
        <v>25</v>
      </c>
      <c r="K772" s="15" t="s">
        <v>14</v>
      </c>
      <c r="L772" s="15">
        <v>55</v>
      </c>
      <c r="M772" s="16"/>
      <c r="N772" s="37">
        <v>691942</v>
      </c>
      <c r="O772" s="37"/>
      <c r="P772" s="37">
        <v>0</v>
      </c>
      <c r="Q772" s="37"/>
      <c r="R772" s="37">
        <v>0</v>
      </c>
      <c r="S772" s="37"/>
      <c r="T772" s="37">
        <v>0</v>
      </c>
      <c r="U772" s="37"/>
      <c r="V772" s="37">
        <v>0</v>
      </c>
      <c r="W772" s="37"/>
      <c r="X772" s="37">
        <v>0</v>
      </c>
      <c r="Y772" s="37"/>
      <c r="Z772" s="37">
        <v>0</v>
      </c>
      <c r="AA772" s="37"/>
      <c r="AB772" s="25">
        <v>0</v>
      </c>
      <c r="AC772" s="8"/>
      <c r="AE772" s="9">
        <v>3349342</v>
      </c>
      <c r="AG772" s="9">
        <v>0</v>
      </c>
      <c r="AI772" s="9">
        <v>0</v>
      </c>
      <c r="AK772" s="9">
        <v>0</v>
      </c>
      <c r="AM772" s="9">
        <v>0</v>
      </c>
      <c r="AO772" s="9">
        <v>0</v>
      </c>
      <c r="AQ772" s="9">
        <v>0</v>
      </c>
      <c r="AT772" s="38">
        <v>4.8404999999999996</v>
      </c>
      <c r="BH772" s="2" t="str">
        <f t="shared" si="12"/>
        <v>No</v>
      </c>
    </row>
    <row r="773" spans="1:60">
      <c r="A773" s="14" t="s">
        <v>1018</v>
      </c>
      <c r="B773" s="14" t="s">
        <v>1019</v>
      </c>
      <c r="C773" s="19" t="s">
        <v>81</v>
      </c>
      <c r="D773" s="232">
        <v>6090</v>
      </c>
      <c r="E773" s="233">
        <v>60090</v>
      </c>
      <c r="F773" s="19" t="s">
        <v>158</v>
      </c>
      <c r="G773" s="160" t="s">
        <v>144</v>
      </c>
      <c r="H773" s="36">
        <v>728825</v>
      </c>
      <c r="I773" s="25">
        <v>55</v>
      </c>
      <c r="J773" s="19" t="s">
        <v>17</v>
      </c>
      <c r="K773" s="15" t="s">
        <v>14</v>
      </c>
      <c r="L773" s="15">
        <v>50</v>
      </c>
      <c r="M773" s="16"/>
      <c r="N773" s="37">
        <v>130937</v>
      </c>
      <c r="O773" s="37"/>
      <c r="P773" s="37">
        <v>78007</v>
      </c>
      <c r="Q773" s="37"/>
      <c r="R773" s="37">
        <v>0</v>
      </c>
      <c r="S773" s="37"/>
      <c r="T773" s="37">
        <v>0</v>
      </c>
      <c r="U773" s="37"/>
      <c r="V773" s="37">
        <v>0</v>
      </c>
      <c r="W773" s="37"/>
      <c r="X773" s="37">
        <v>0</v>
      </c>
      <c r="Y773" s="37"/>
      <c r="Z773" s="37">
        <v>0</v>
      </c>
      <c r="AA773" s="37"/>
      <c r="AB773" s="25">
        <v>0</v>
      </c>
      <c r="AC773" s="8"/>
      <c r="AE773" s="9">
        <v>970232</v>
      </c>
      <c r="AG773" s="9">
        <v>814807</v>
      </c>
      <c r="AI773" s="9">
        <v>0</v>
      </c>
      <c r="AK773" s="9">
        <v>0</v>
      </c>
      <c r="AM773" s="9">
        <v>0</v>
      </c>
      <c r="AO773" s="9">
        <v>0</v>
      </c>
      <c r="AQ773" s="9">
        <v>0</v>
      </c>
      <c r="AT773" s="38">
        <v>7.4099000000000004</v>
      </c>
      <c r="AV773" s="38">
        <v>10.4453</v>
      </c>
      <c r="BH773" s="2" t="str">
        <f t="shared" si="12"/>
        <v>No</v>
      </c>
    </row>
    <row r="774" spans="1:60">
      <c r="A774" s="14" t="s">
        <v>1018</v>
      </c>
      <c r="B774" s="14" t="s">
        <v>1019</v>
      </c>
      <c r="C774" s="19" t="s">
        <v>81</v>
      </c>
      <c r="D774" s="232">
        <v>6090</v>
      </c>
      <c r="E774" s="233">
        <v>60090</v>
      </c>
      <c r="F774" s="19" t="s">
        <v>158</v>
      </c>
      <c r="G774" s="160" t="s">
        <v>144</v>
      </c>
      <c r="H774" s="36">
        <v>728825</v>
      </c>
      <c r="I774" s="25">
        <v>55</v>
      </c>
      <c r="J774" s="19" t="s">
        <v>15</v>
      </c>
      <c r="K774" s="15" t="s">
        <v>14</v>
      </c>
      <c r="L774" s="15">
        <v>5</v>
      </c>
      <c r="M774" s="16"/>
      <c r="N774" s="37">
        <v>8525</v>
      </c>
      <c r="O774" s="37"/>
      <c r="P774" s="37">
        <v>3760</v>
      </c>
      <c r="Q774" s="37"/>
      <c r="R774" s="37">
        <v>0</v>
      </c>
      <c r="S774" s="37"/>
      <c r="T774" s="37">
        <v>0</v>
      </c>
      <c r="U774" s="37"/>
      <c r="V774" s="37">
        <v>0</v>
      </c>
      <c r="W774" s="37"/>
      <c r="X774" s="37">
        <v>0</v>
      </c>
      <c r="Y774" s="37"/>
      <c r="Z774" s="37">
        <v>0</v>
      </c>
      <c r="AA774" s="37"/>
      <c r="AB774" s="25">
        <v>0</v>
      </c>
      <c r="AC774" s="8"/>
      <c r="AE774" s="9">
        <v>318889</v>
      </c>
      <c r="AG774" s="9">
        <v>18882</v>
      </c>
      <c r="AI774" s="9">
        <v>0</v>
      </c>
      <c r="AK774" s="9">
        <v>0</v>
      </c>
      <c r="AM774" s="9">
        <v>0</v>
      </c>
      <c r="AO774" s="9">
        <v>0</v>
      </c>
      <c r="AQ774" s="9">
        <v>0</v>
      </c>
      <c r="AT774" s="38">
        <v>37.406300000000002</v>
      </c>
      <c r="AV774" s="38">
        <v>5.0217999999999998</v>
      </c>
      <c r="BH774" s="2" t="str">
        <f t="shared" si="12"/>
        <v>No</v>
      </c>
    </row>
    <row r="775" spans="1:60">
      <c r="A775" s="14" t="s">
        <v>175</v>
      </c>
      <c r="B775" s="14" t="s">
        <v>176</v>
      </c>
      <c r="C775" s="19" t="s">
        <v>23</v>
      </c>
      <c r="D775" s="232">
        <v>9205</v>
      </c>
      <c r="E775" s="233">
        <v>90205</v>
      </c>
      <c r="F775" s="19" t="s">
        <v>147</v>
      </c>
      <c r="G775" s="160" t="s">
        <v>144</v>
      </c>
      <c r="H775" s="36">
        <v>1723634</v>
      </c>
      <c r="I775" s="25">
        <v>54</v>
      </c>
      <c r="J775" s="19" t="s">
        <v>15</v>
      </c>
      <c r="K775" s="15" t="s">
        <v>16</v>
      </c>
      <c r="L775" s="15">
        <v>9</v>
      </c>
      <c r="M775" s="16"/>
      <c r="N775" s="37">
        <v>0</v>
      </c>
      <c r="O775" s="37"/>
      <c r="P775" s="37">
        <v>31620</v>
      </c>
      <c r="Q775" s="37"/>
      <c r="R775" s="37">
        <v>0</v>
      </c>
      <c r="S775" s="37"/>
      <c r="T775" s="37">
        <v>5322</v>
      </c>
      <c r="U775" s="37"/>
      <c r="V775" s="37">
        <v>0</v>
      </c>
      <c r="W775" s="37"/>
      <c r="X775" s="37">
        <v>0</v>
      </c>
      <c r="Y775" s="37"/>
      <c r="Z775" s="37">
        <v>0</v>
      </c>
      <c r="AA775" s="37"/>
      <c r="AB775" s="25">
        <v>0</v>
      </c>
      <c r="AC775" s="8"/>
      <c r="AE775" s="9">
        <v>0</v>
      </c>
      <c r="AG775" s="9">
        <v>184154</v>
      </c>
      <c r="AI775" s="9">
        <v>0</v>
      </c>
      <c r="AK775" s="9">
        <v>42839</v>
      </c>
      <c r="AM775" s="9">
        <v>0</v>
      </c>
      <c r="AO775" s="9">
        <v>0</v>
      </c>
      <c r="AQ775" s="9">
        <v>0</v>
      </c>
      <c r="AV775" s="38">
        <v>5.8239999999999998</v>
      </c>
      <c r="BH775" s="2" t="str">
        <f t="shared" si="12"/>
        <v>No</v>
      </c>
    </row>
    <row r="776" spans="1:60">
      <c r="A776" s="14" t="s">
        <v>1169</v>
      </c>
      <c r="B776" s="14" t="s">
        <v>680</v>
      </c>
      <c r="C776" s="19" t="s">
        <v>53</v>
      </c>
      <c r="D776" s="232">
        <v>5028</v>
      </c>
      <c r="E776" s="233">
        <v>50028</v>
      </c>
      <c r="F776" s="19" t="s">
        <v>153</v>
      </c>
      <c r="G776" s="160" t="s">
        <v>144</v>
      </c>
      <c r="H776" s="36">
        <v>110621</v>
      </c>
      <c r="I776" s="25">
        <v>54</v>
      </c>
      <c r="J776" s="19" t="s">
        <v>25</v>
      </c>
      <c r="K776" s="15" t="s">
        <v>14</v>
      </c>
      <c r="L776" s="15">
        <v>4</v>
      </c>
      <c r="M776" s="16"/>
      <c r="N776" s="37">
        <v>34950</v>
      </c>
      <c r="O776" s="37"/>
      <c r="P776" s="37">
        <v>0</v>
      </c>
      <c r="Q776" s="37"/>
      <c r="R776" s="37">
        <v>0</v>
      </c>
      <c r="S776" s="37"/>
      <c r="T776" s="37">
        <v>0</v>
      </c>
      <c r="U776" s="37"/>
      <c r="V776" s="37">
        <v>0</v>
      </c>
      <c r="W776" s="37"/>
      <c r="X776" s="37">
        <v>0</v>
      </c>
      <c r="Y776" s="37"/>
      <c r="Z776" s="37">
        <v>0</v>
      </c>
      <c r="AA776" s="37"/>
      <c r="AB776" s="25">
        <v>0</v>
      </c>
      <c r="AC776" s="8"/>
      <c r="AE776" s="9">
        <v>162754</v>
      </c>
      <c r="AG776" s="9">
        <v>0</v>
      </c>
      <c r="AI776" s="9">
        <v>0</v>
      </c>
      <c r="AK776" s="9">
        <v>0</v>
      </c>
      <c r="AM776" s="9">
        <v>0</v>
      </c>
      <c r="AO776" s="9">
        <v>0</v>
      </c>
      <c r="AQ776" s="9">
        <v>0</v>
      </c>
      <c r="AT776" s="38">
        <v>4.6567999999999996</v>
      </c>
      <c r="BH776" s="2" t="str">
        <f t="shared" si="12"/>
        <v>No</v>
      </c>
    </row>
    <row r="777" spans="1:60">
      <c r="A777" s="14" t="s">
        <v>479</v>
      </c>
      <c r="B777" s="14" t="s">
        <v>480</v>
      </c>
      <c r="C777" s="19" t="s">
        <v>83</v>
      </c>
      <c r="D777" s="232">
        <v>3007</v>
      </c>
      <c r="E777" s="233">
        <v>30007</v>
      </c>
      <c r="F777" s="19" t="s">
        <v>185</v>
      </c>
      <c r="G777" s="160" t="s">
        <v>144</v>
      </c>
      <c r="H777" s="36">
        <v>210111</v>
      </c>
      <c r="I777" s="25">
        <v>54</v>
      </c>
      <c r="J777" s="19" t="s">
        <v>17</v>
      </c>
      <c r="K777" s="15" t="s">
        <v>14</v>
      </c>
      <c r="L777" s="15">
        <v>36</v>
      </c>
      <c r="M777" s="16"/>
      <c r="N777" s="37">
        <v>406437</v>
      </c>
      <c r="O777" s="37"/>
      <c r="P777" s="37">
        <v>13468</v>
      </c>
      <c r="Q777" s="37"/>
      <c r="R777" s="37">
        <v>0</v>
      </c>
      <c r="S777" s="37"/>
      <c r="T777" s="37">
        <v>0</v>
      </c>
      <c r="U777" s="37"/>
      <c r="V777" s="37">
        <v>0</v>
      </c>
      <c r="W777" s="37"/>
      <c r="X777" s="37">
        <v>0</v>
      </c>
      <c r="Y777" s="37"/>
      <c r="Z777" s="37">
        <v>0</v>
      </c>
      <c r="AA777" s="37"/>
      <c r="AB777" s="25">
        <v>0</v>
      </c>
      <c r="AC777" s="8"/>
      <c r="AE777" s="9">
        <v>1734947</v>
      </c>
      <c r="AG777" s="9">
        <v>9521</v>
      </c>
      <c r="AI777" s="9">
        <v>0</v>
      </c>
      <c r="AK777" s="9">
        <v>0</v>
      </c>
      <c r="AM777" s="9">
        <v>0</v>
      </c>
      <c r="AO777" s="9">
        <v>0</v>
      </c>
      <c r="AQ777" s="9">
        <v>0</v>
      </c>
      <c r="AT777" s="38">
        <v>4.2686999999999999</v>
      </c>
      <c r="AV777" s="38">
        <v>0.70689999999999997</v>
      </c>
      <c r="BH777" s="2" t="str">
        <f t="shared" si="12"/>
        <v>No</v>
      </c>
    </row>
    <row r="778" spans="1:60">
      <c r="A778" s="14" t="s">
        <v>1169</v>
      </c>
      <c r="B778" s="14" t="s">
        <v>680</v>
      </c>
      <c r="C778" s="19" t="s">
        <v>53</v>
      </c>
      <c r="D778" s="232">
        <v>5028</v>
      </c>
      <c r="E778" s="233">
        <v>50028</v>
      </c>
      <c r="F778" s="19" t="s">
        <v>153</v>
      </c>
      <c r="G778" s="160" t="s">
        <v>144</v>
      </c>
      <c r="H778" s="36">
        <v>110621</v>
      </c>
      <c r="I778" s="25">
        <v>54</v>
      </c>
      <c r="J778" s="19" t="s">
        <v>17</v>
      </c>
      <c r="K778" s="15" t="s">
        <v>14</v>
      </c>
      <c r="L778" s="15">
        <v>27</v>
      </c>
      <c r="M778" s="16"/>
      <c r="N778" s="37">
        <v>43995</v>
      </c>
      <c r="O778" s="37"/>
      <c r="P778" s="37">
        <v>0</v>
      </c>
      <c r="Q778" s="37"/>
      <c r="R778" s="37">
        <v>0</v>
      </c>
      <c r="S778" s="37"/>
      <c r="T778" s="37">
        <v>265848</v>
      </c>
      <c r="U778" s="37"/>
      <c r="V778" s="37">
        <v>0</v>
      </c>
      <c r="W778" s="37"/>
      <c r="X778" s="37">
        <v>0</v>
      </c>
      <c r="Y778" s="37"/>
      <c r="Z778" s="37">
        <v>0</v>
      </c>
      <c r="AA778" s="37"/>
      <c r="AB778" s="25">
        <v>0</v>
      </c>
      <c r="AC778" s="8"/>
      <c r="AE778" s="9">
        <v>244661</v>
      </c>
      <c r="AG778" s="9">
        <v>0</v>
      </c>
      <c r="AI778" s="9">
        <v>0</v>
      </c>
      <c r="AK778" s="9">
        <v>1124029</v>
      </c>
      <c r="AM778" s="9">
        <v>0</v>
      </c>
      <c r="AO778" s="9">
        <v>0</v>
      </c>
      <c r="AQ778" s="9">
        <v>0</v>
      </c>
      <c r="AT778" s="38">
        <v>5.5610999999999997</v>
      </c>
      <c r="BH778" s="2" t="str">
        <f t="shared" si="12"/>
        <v>No</v>
      </c>
    </row>
    <row r="779" spans="1:60">
      <c r="A779" s="14" t="s">
        <v>175</v>
      </c>
      <c r="B779" s="14" t="s">
        <v>176</v>
      </c>
      <c r="C779" s="19" t="s">
        <v>23</v>
      </c>
      <c r="D779" s="232">
        <v>9205</v>
      </c>
      <c r="E779" s="233">
        <v>90205</v>
      </c>
      <c r="F779" s="19" t="s">
        <v>147</v>
      </c>
      <c r="G779" s="160" t="s">
        <v>144</v>
      </c>
      <c r="H779" s="36">
        <v>1723634</v>
      </c>
      <c r="I779" s="25">
        <v>54</v>
      </c>
      <c r="J779" s="19" t="s">
        <v>25</v>
      </c>
      <c r="K779" s="15" t="s">
        <v>16</v>
      </c>
      <c r="L779" s="15">
        <v>26</v>
      </c>
      <c r="M779" s="16"/>
      <c r="N779" s="37">
        <v>0</v>
      </c>
      <c r="O779" s="37"/>
      <c r="P779" s="37">
        <v>0</v>
      </c>
      <c r="Q779" s="37"/>
      <c r="R779" s="37">
        <v>0</v>
      </c>
      <c r="S779" s="37"/>
      <c r="T779" s="37">
        <v>141901</v>
      </c>
      <c r="U779" s="37"/>
      <c r="V779" s="37">
        <v>0</v>
      </c>
      <c r="W779" s="37"/>
      <c r="X779" s="37">
        <v>0</v>
      </c>
      <c r="Y779" s="37"/>
      <c r="Z779" s="37">
        <v>0</v>
      </c>
      <c r="AA779" s="37"/>
      <c r="AB779" s="25">
        <v>0</v>
      </c>
      <c r="AC779" s="8"/>
      <c r="AE779" s="9">
        <v>0</v>
      </c>
      <c r="AG779" s="9">
        <v>0</v>
      </c>
      <c r="AI779" s="9">
        <v>0</v>
      </c>
      <c r="AK779" s="9">
        <v>0</v>
      </c>
      <c r="AM779" s="9">
        <v>0</v>
      </c>
      <c r="AO779" s="9">
        <v>0</v>
      </c>
      <c r="AQ779" s="9">
        <v>0</v>
      </c>
      <c r="BH779" s="2" t="str">
        <f t="shared" si="12"/>
        <v>No</v>
      </c>
    </row>
    <row r="780" spans="1:60">
      <c r="A780" s="14" t="s">
        <v>1169</v>
      </c>
      <c r="B780" s="14" t="s">
        <v>680</v>
      </c>
      <c r="C780" s="19" t="s">
        <v>53</v>
      </c>
      <c r="D780" s="232">
        <v>5028</v>
      </c>
      <c r="E780" s="233">
        <v>50028</v>
      </c>
      <c r="F780" s="19" t="s">
        <v>153</v>
      </c>
      <c r="G780" s="160" t="s">
        <v>144</v>
      </c>
      <c r="H780" s="36">
        <v>110621</v>
      </c>
      <c r="I780" s="25">
        <v>54</v>
      </c>
      <c r="J780" s="19" t="s">
        <v>15</v>
      </c>
      <c r="K780" s="15" t="s">
        <v>14</v>
      </c>
      <c r="L780" s="15">
        <v>23</v>
      </c>
      <c r="M780" s="16"/>
      <c r="N780" s="37">
        <v>39122</v>
      </c>
      <c r="O780" s="37"/>
      <c r="P780" s="37">
        <v>0</v>
      </c>
      <c r="Q780" s="37"/>
      <c r="R780" s="37">
        <v>0</v>
      </c>
      <c r="S780" s="37"/>
      <c r="T780" s="37">
        <v>41104</v>
      </c>
      <c r="U780" s="37"/>
      <c r="V780" s="37">
        <v>0</v>
      </c>
      <c r="W780" s="37"/>
      <c r="X780" s="37">
        <v>0</v>
      </c>
      <c r="Y780" s="37"/>
      <c r="Z780" s="37">
        <v>0</v>
      </c>
      <c r="AA780" s="37"/>
      <c r="AB780" s="25">
        <v>0</v>
      </c>
      <c r="AC780" s="8"/>
      <c r="AE780" s="9">
        <v>368735</v>
      </c>
      <c r="AG780" s="9">
        <v>0</v>
      </c>
      <c r="AI780" s="9">
        <v>0</v>
      </c>
      <c r="AK780" s="9">
        <v>283623</v>
      </c>
      <c r="AM780" s="9">
        <v>0</v>
      </c>
      <c r="AO780" s="9">
        <v>0</v>
      </c>
      <c r="AQ780" s="9">
        <v>0</v>
      </c>
      <c r="AT780" s="38">
        <v>9.4253</v>
      </c>
      <c r="BH780" s="2" t="str">
        <f t="shared" si="12"/>
        <v>No</v>
      </c>
    </row>
    <row r="781" spans="1:60">
      <c r="A781" s="14" t="s">
        <v>175</v>
      </c>
      <c r="B781" s="14" t="s">
        <v>176</v>
      </c>
      <c r="C781" s="19" t="s">
        <v>23</v>
      </c>
      <c r="D781" s="232">
        <v>9205</v>
      </c>
      <c r="E781" s="233">
        <v>90205</v>
      </c>
      <c r="F781" s="19" t="s">
        <v>147</v>
      </c>
      <c r="G781" s="160" t="s">
        <v>144</v>
      </c>
      <c r="H781" s="36">
        <v>1723634</v>
      </c>
      <c r="I781" s="25">
        <v>54</v>
      </c>
      <c r="J781" s="19" t="s">
        <v>17</v>
      </c>
      <c r="K781" s="15" t="s">
        <v>16</v>
      </c>
      <c r="L781" s="15">
        <v>19</v>
      </c>
      <c r="M781" s="16"/>
      <c r="N781" s="37">
        <v>0</v>
      </c>
      <c r="O781" s="37"/>
      <c r="P781" s="37">
        <v>0</v>
      </c>
      <c r="Q781" s="37"/>
      <c r="R781" s="37">
        <v>0</v>
      </c>
      <c r="S781" s="37"/>
      <c r="T781" s="37">
        <v>123578</v>
      </c>
      <c r="U781" s="37"/>
      <c r="V781" s="37">
        <v>0</v>
      </c>
      <c r="W781" s="37"/>
      <c r="X781" s="37">
        <v>0</v>
      </c>
      <c r="Y781" s="37"/>
      <c r="Z781" s="37">
        <v>0</v>
      </c>
      <c r="AA781" s="37"/>
      <c r="AB781" s="25">
        <v>0</v>
      </c>
      <c r="AC781" s="8"/>
      <c r="AE781" s="9">
        <v>0</v>
      </c>
      <c r="AG781" s="9">
        <v>0</v>
      </c>
      <c r="AI781" s="9">
        <v>0</v>
      </c>
      <c r="AK781" s="9">
        <v>1254378</v>
      </c>
      <c r="AM781" s="9">
        <v>0</v>
      </c>
      <c r="AO781" s="9">
        <v>0</v>
      </c>
      <c r="AQ781" s="9">
        <v>0</v>
      </c>
      <c r="BH781" s="2" t="str">
        <f t="shared" si="12"/>
        <v>No</v>
      </c>
    </row>
    <row r="782" spans="1:60">
      <c r="A782" s="14" t="s">
        <v>479</v>
      </c>
      <c r="B782" s="14" t="s">
        <v>480</v>
      </c>
      <c r="C782" s="19" t="s">
        <v>83</v>
      </c>
      <c r="D782" s="232">
        <v>3007</v>
      </c>
      <c r="E782" s="233">
        <v>30007</v>
      </c>
      <c r="F782" s="19" t="s">
        <v>185</v>
      </c>
      <c r="G782" s="160" t="s">
        <v>144</v>
      </c>
      <c r="H782" s="36">
        <v>210111</v>
      </c>
      <c r="I782" s="25">
        <v>54</v>
      </c>
      <c r="J782" s="19" t="s">
        <v>15</v>
      </c>
      <c r="K782" s="15" t="s">
        <v>16</v>
      </c>
      <c r="L782" s="15">
        <v>17</v>
      </c>
      <c r="M782" s="16"/>
      <c r="N782" s="37">
        <v>0</v>
      </c>
      <c r="O782" s="37"/>
      <c r="P782" s="37">
        <v>47952</v>
      </c>
      <c r="Q782" s="37"/>
      <c r="R782" s="37">
        <v>0</v>
      </c>
      <c r="S782" s="37"/>
      <c r="T782" s="37">
        <v>0</v>
      </c>
      <c r="U782" s="37"/>
      <c r="V782" s="37">
        <v>0</v>
      </c>
      <c r="W782" s="37"/>
      <c r="X782" s="37">
        <v>0</v>
      </c>
      <c r="Y782" s="37"/>
      <c r="Z782" s="37">
        <v>0</v>
      </c>
      <c r="AA782" s="37"/>
      <c r="AB782" s="25">
        <v>0</v>
      </c>
      <c r="AC782" s="8"/>
      <c r="AE782" s="9">
        <v>0</v>
      </c>
      <c r="AG782" s="9">
        <v>321466</v>
      </c>
      <c r="AI782" s="9">
        <v>0</v>
      </c>
      <c r="AK782" s="9">
        <v>0</v>
      </c>
      <c r="AM782" s="9">
        <v>0</v>
      </c>
      <c r="AO782" s="9">
        <v>0</v>
      </c>
      <c r="AQ782" s="9">
        <v>0</v>
      </c>
      <c r="AV782" s="38">
        <v>6.7039</v>
      </c>
      <c r="BH782" s="2" t="str">
        <f t="shared" si="12"/>
        <v>No</v>
      </c>
    </row>
    <row r="783" spans="1:60">
      <c r="A783" s="14" t="s">
        <v>479</v>
      </c>
      <c r="B783" s="14" t="s">
        <v>480</v>
      </c>
      <c r="C783" s="19" t="s">
        <v>83</v>
      </c>
      <c r="D783" s="232">
        <v>3007</v>
      </c>
      <c r="E783" s="233">
        <v>30007</v>
      </c>
      <c r="F783" s="19" t="s">
        <v>185</v>
      </c>
      <c r="G783" s="160" t="s">
        <v>144</v>
      </c>
      <c r="H783" s="36">
        <v>210111</v>
      </c>
      <c r="I783" s="25">
        <v>54</v>
      </c>
      <c r="J783" s="19" t="s">
        <v>25</v>
      </c>
      <c r="K783" s="15" t="s">
        <v>14</v>
      </c>
      <c r="L783" s="15">
        <v>1</v>
      </c>
      <c r="M783" s="16"/>
      <c r="N783" s="37">
        <v>0</v>
      </c>
      <c r="O783" s="37"/>
      <c r="P783" s="37">
        <v>0</v>
      </c>
      <c r="Q783" s="37"/>
      <c r="R783" s="37">
        <v>0</v>
      </c>
      <c r="S783" s="37"/>
      <c r="T783" s="37">
        <v>0</v>
      </c>
      <c r="U783" s="37"/>
      <c r="V783" s="37">
        <v>0</v>
      </c>
      <c r="W783" s="37"/>
      <c r="X783" s="37">
        <v>0</v>
      </c>
      <c r="Y783" s="37"/>
      <c r="Z783" s="37">
        <v>0</v>
      </c>
      <c r="AA783" s="37"/>
      <c r="AB783" s="25">
        <v>0</v>
      </c>
      <c r="AC783" s="8"/>
      <c r="AE783" s="9">
        <v>0</v>
      </c>
      <c r="AG783" s="9">
        <v>0</v>
      </c>
      <c r="AI783" s="9">
        <v>0</v>
      </c>
      <c r="AK783" s="9">
        <v>0</v>
      </c>
      <c r="AM783" s="9">
        <v>0</v>
      </c>
      <c r="AO783" s="9">
        <v>0</v>
      </c>
      <c r="AQ783" s="9">
        <v>0</v>
      </c>
      <c r="BH783" s="2" t="str">
        <f t="shared" si="12"/>
        <v>No</v>
      </c>
    </row>
    <row r="784" spans="1:60">
      <c r="A784" s="14" t="s">
        <v>1170</v>
      </c>
      <c r="B784" s="14" t="s">
        <v>298</v>
      </c>
      <c r="C784" s="19" t="s">
        <v>68</v>
      </c>
      <c r="D784" s="232">
        <v>2003</v>
      </c>
      <c r="E784" s="233">
        <v>20003</v>
      </c>
      <c r="F784" s="19" t="s">
        <v>147</v>
      </c>
      <c r="G784" s="160" t="s">
        <v>144</v>
      </c>
      <c r="H784" s="36">
        <v>158084</v>
      </c>
      <c r="I784" s="25">
        <v>53</v>
      </c>
      <c r="J784" s="19" t="s">
        <v>15</v>
      </c>
      <c r="K784" s="15" t="s">
        <v>14</v>
      </c>
      <c r="L784" s="15">
        <v>7</v>
      </c>
      <c r="M784" s="16"/>
      <c r="N784" s="37">
        <v>21388</v>
      </c>
      <c r="O784" s="37"/>
      <c r="P784" s="37">
        <v>5004</v>
      </c>
      <c r="Q784" s="37"/>
      <c r="R784" s="37">
        <v>0</v>
      </c>
      <c r="S784" s="37"/>
      <c r="T784" s="37">
        <v>0</v>
      </c>
      <c r="U784" s="37"/>
      <c r="V784" s="37">
        <v>0</v>
      </c>
      <c r="W784" s="37"/>
      <c r="X784" s="37">
        <v>0</v>
      </c>
      <c r="Y784" s="37"/>
      <c r="Z784" s="37">
        <v>0</v>
      </c>
      <c r="AA784" s="37"/>
      <c r="AB784" s="25">
        <v>0</v>
      </c>
      <c r="AC784" s="8"/>
      <c r="AE784" s="9">
        <v>34850</v>
      </c>
      <c r="AG784" s="9">
        <v>524582</v>
      </c>
      <c r="AI784" s="9">
        <v>0</v>
      </c>
      <c r="AK784" s="9">
        <v>0</v>
      </c>
      <c r="AM784" s="9">
        <v>0</v>
      </c>
      <c r="AO784" s="9">
        <v>0</v>
      </c>
      <c r="AQ784" s="9">
        <v>0</v>
      </c>
      <c r="AT784" s="38">
        <v>1.6294</v>
      </c>
      <c r="AV784" s="38">
        <v>104.8325</v>
      </c>
      <c r="BH784" s="2" t="str">
        <f t="shared" si="12"/>
        <v>No</v>
      </c>
    </row>
    <row r="785" spans="1:60">
      <c r="A785" s="14" t="s">
        <v>1171</v>
      </c>
      <c r="B785" s="14" t="s">
        <v>224</v>
      </c>
      <c r="C785" s="19" t="s">
        <v>33</v>
      </c>
      <c r="D785" s="232">
        <v>8106</v>
      </c>
      <c r="E785" s="233">
        <v>80106</v>
      </c>
      <c r="F785" s="19" t="s">
        <v>158</v>
      </c>
      <c r="G785" s="160" t="s">
        <v>144</v>
      </c>
      <c r="H785" s="36">
        <v>264465</v>
      </c>
      <c r="I785" s="25">
        <v>53</v>
      </c>
      <c r="J785" s="19" t="s">
        <v>18</v>
      </c>
      <c r="K785" s="15" t="s">
        <v>14</v>
      </c>
      <c r="L785" s="15">
        <v>53</v>
      </c>
      <c r="M785" s="16"/>
      <c r="N785" s="37">
        <v>0</v>
      </c>
      <c r="O785" s="37"/>
      <c r="P785" s="37">
        <v>57364</v>
      </c>
      <c r="Q785" s="37"/>
      <c r="R785" s="37">
        <v>0</v>
      </c>
      <c r="S785" s="37"/>
      <c r="T785" s="37">
        <v>0</v>
      </c>
      <c r="U785" s="37"/>
      <c r="V785" s="37">
        <v>0</v>
      </c>
      <c r="W785" s="37"/>
      <c r="X785" s="37">
        <v>0</v>
      </c>
      <c r="Y785" s="37"/>
      <c r="Z785" s="37">
        <v>0</v>
      </c>
      <c r="AA785" s="37"/>
      <c r="AB785" s="25">
        <v>0</v>
      </c>
      <c r="AC785" s="8"/>
      <c r="AE785" s="9">
        <v>0</v>
      </c>
      <c r="AG785" s="9">
        <v>1162678</v>
      </c>
      <c r="AI785" s="9">
        <v>0</v>
      </c>
      <c r="AK785" s="9">
        <v>0</v>
      </c>
      <c r="AM785" s="9">
        <v>0</v>
      </c>
      <c r="AO785" s="9">
        <v>0</v>
      </c>
      <c r="AQ785" s="9">
        <v>0</v>
      </c>
      <c r="AV785" s="38">
        <v>20.2684</v>
      </c>
      <c r="BH785" s="2" t="str">
        <f t="shared" si="12"/>
        <v>No</v>
      </c>
    </row>
    <row r="786" spans="1:60">
      <c r="A786" s="14" t="s">
        <v>1170</v>
      </c>
      <c r="B786" s="14" t="s">
        <v>298</v>
      </c>
      <c r="C786" s="19" t="s">
        <v>68</v>
      </c>
      <c r="D786" s="232">
        <v>2003</v>
      </c>
      <c r="E786" s="233">
        <v>20003</v>
      </c>
      <c r="F786" s="19" t="s">
        <v>147</v>
      </c>
      <c r="G786" s="160" t="s">
        <v>144</v>
      </c>
      <c r="H786" s="36">
        <v>158084</v>
      </c>
      <c r="I786" s="25">
        <v>53</v>
      </c>
      <c r="J786" s="19" t="s">
        <v>17</v>
      </c>
      <c r="K786" s="15" t="s">
        <v>14</v>
      </c>
      <c r="L786" s="15">
        <v>36</v>
      </c>
      <c r="M786" s="16"/>
      <c r="N786" s="37">
        <v>290797</v>
      </c>
      <c r="O786" s="37"/>
      <c r="P786" s="37">
        <v>0</v>
      </c>
      <c r="Q786" s="37"/>
      <c r="R786" s="37">
        <v>0</v>
      </c>
      <c r="S786" s="37"/>
      <c r="T786" s="37">
        <v>0</v>
      </c>
      <c r="U786" s="37"/>
      <c r="V786" s="37">
        <v>0</v>
      </c>
      <c r="W786" s="37"/>
      <c r="X786" s="37">
        <v>0</v>
      </c>
      <c r="Y786" s="37"/>
      <c r="Z786" s="37">
        <v>0</v>
      </c>
      <c r="AA786" s="37"/>
      <c r="AB786" s="25">
        <v>0</v>
      </c>
      <c r="AC786" s="8"/>
      <c r="AE786" s="9">
        <v>1269385</v>
      </c>
      <c r="AG786" s="9">
        <v>0</v>
      </c>
      <c r="AI786" s="9">
        <v>0</v>
      </c>
      <c r="AK786" s="9">
        <v>0</v>
      </c>
      <c r="AM786" s="9">
        <v>0</v>
      </c>
      <c r="AO786" s="9">
        <v>0</v>
      </c>
      <c r="AQ786" s="9">
        <v>0</v>
      </c>
      <c r="AT786" s="38">
        <v>4.3651999999999997</v>
      </c>
      <c r="BH786" s="2" t="str">
        <f t="shared" si="12"/>
        <v>No</v>
      </c>
    </row>
    <row r="787" spans="1:60">
      <c r="A787" s="14" t="s">
        <v>305</v>
      </c>
      <c r="B787" s="14" t="s">
        <v>306</v>
      </c>
      <c r="C787" s="19" t="s">
        <v>74</v>
      </c>
      <c r="D787" s="232">
        <v>3012</v>
      </c>
      <c r="E787" s="233">
        <v>30012</v>
      </c>
      <c r="F787" s="19" t="s">
        <v>153</v>
      </c>
      <c r="G787" s="160" t="s">
        <v>144</v>
      </c>
      <c r="H787" s="36">
        <v>69014</v>
      </c>
      <c r="I787" s="25">
        <v>53</v>
      </c>
      <c r="J787" s="19" t="s">
        <v>17</v>
      </c>
      <c r="K787" s="15" t="s">
        <v>14</v>
      </c>
      <c r="L787" s="15">
        <v>32</v>
      </c>
      <c r="M787" s="16"/>
      <c r="N787" s="37">
        <v>175092</v>
      </c>
      <c r="O787" s="37"/>
      <c r="P787" s="37">
        <v>35863</v>
      </c>
      <c r="Q787" s="37"/>
      <c r="R787" s="37">
        <v>0</v>
      </c>
      <c r="S787" s="37"/>
      <c r="T787" s="37">
        <v>22392</v>
      </c>
      <c r="U787" s="37"/>
      <c r="V787" s="37">
        <v>0</v>
      </c>
      <c r="W787" s="37"/>
      <c r="X787" s="37">
        <v>0</v>
      </c>
      <c r="Y787" s="37"/>
      <c r="Z787" s="37">
        <v>0</v>
      </c>
      <c r="AA787" s="37"/>
      <c r="AB787" s="25">
        <v>0</v>
      </c>
      <c r="AC787" s="8"/>
      <c r="AE787" s="9">
        <v>733978</v>
      </c>
      <c r="AG787" s="9">
        <v>250592</v>
      </c>
      <c r="AI787" s="9">
        <v>0</v>
      </c>
      <c r="AK787" s="9">
        <v>178917</v>
      </c>
      <c r="AM787" s="9">
        <v>0</v>
      </c>
      <c r="AO787" s="9">
        <v>0</v>
      </c>
      <c r="AQ787" s="9">
        <v>0</v>
      </c>
      <c r="AT787" s="38">
        <v>4.1920000000000002</v>
      </c>
      <c r="AV787" s="38">
        <v>6.9874999999999998</v>
      </c>
      <c r="BH787" s="2" t="str">
        <f t="shared" si="12"/>
        <v>No</v>
      </c>
    </row>
    <row r="788" spans="1:60">
      <c r="A788" s="14" t="s">
        <v>305</v>
      </c>
      <c r="B788" s="14" t="s">
        <v>306</v>
      </c>
      <c r="C788" s="19" t="s">
        <v>74</v>
      </c>
      <c r="D788" s="232">
        <v>3012</v>
      </c>
      <c r="E788" s="233">
        <v>30012</v>
      </c>
      <c r="F788" s="19" t="s">
        <v>153</v>
      </c>
      <c r="G788" s="160" t="s">
        <v>144</v>
      </c>
      <c r="H788" s="36">
        <v>69014</v>
      </c>
      <c r="I788" s="25">
        <v>53</v>
      </c>
      <c r="J788" s="19" t="s">
        <v>75</v>
      </c>
      <c r="K788" s="15" t="s">
        <v>14</v>
      </c>
      <c r="L788" s="15">
        <v>2</v>
      </c>
      <c r="M788" s="16"/>
      <c r="N788" s="37">
        <v>0</v>
      </c>
      <c r="O788" s="37"/>
      <c r="P788" s="37">
        <v>0</v>
      </c>
      <c r="Q788" s="37"/>
      <c r="R788" s="37">
        <v>0</v>
      </c>
      <c r="S788" s="37"/>
      <c r="T788" s="37">
        <v>0</v>
      </c>
      <c r="U788" s="37"/>
      <c r="V788" s="37">
        <v>0</v>
      </c>
      <c r="W788" s="37"/>
      <c r="X788" s="37">
        <v>0</v>
      </c>
      <c r="Y788" s="37"/>
      <c r="Z788" s="37">
        <v>91600</v>
      </c>
      <c r="AA788" s="37"/>
      <c r="AB788" s="25">
        <v>0</v>
      </c>
      <c r="AC788" s="8"/>
      <c r="AE788" s="9">
        <v>0</v>
      </c>
      <c r="AG788" s="9">
        <v>0</v>
      </c>
      <c r="AI788" s="9">
        <v>0</v>
      </c>
      <c r="AK788" s="9">
        <v>0</v>
      </c>
      <c r="AM788" s="9">
        <v>0</v>
      </c>
      <c r="AO788" s="9">
        <v>1988</v>
      </c>
      <c r="AQ788" s="9">
        <v>0</v>
      </c>
      <c r="BD788" s="38">
        <v>2.1700000000000001E-2</v>
      </c>
      <c r="BH788" s="2" t="str">
        <f t="shared" si="12"/>
        <v>No</v>
      </c>
    </row>
    <row r="789" spans="1:60">
      <c r="A789" s="14" t="s">
        <v>305</v>
      </c>
      <c r="B789" s="14" t="s">
        <v>306</v>
      </c>
      <c r="C789" s="19" t="s">
        <v>74</v>
      </c>
      <c r="D789" s="232">
        <v>3012</v>
      </c>
      <c r="E789" s="233">
        <v>30012</v>
      </c>
      <c r="F789" s="19" t="s">
        <v>153</v>
      </c>
      <c r="G789" s="160" t="s">
        <v>144</v>
      </c>
      <c r="H789" s="36">
        <v>69014</v>
      </c>
      <c r="I789" s="25">
        <v>53</v>
      </c>
      <c r="J789" s="19" t="s">
        <v>15</v>
      </c>
      <c r="K789" s="15" t="s">
        <v>14</v>
      </c>
      <c r="L789" s="15">
        <v>19</v>
      </c>
      <c r="M789" s="16"/>
      <c r="N789" s="37">
        <v>2032</v>
      </c>
      <c r="O789" s="37"/>
      <c r="P789" s="37">
        <v>47468</v>
      </c>
      <c r="Q789" s="37"/>
      <c r="R789" s="37">
        <v>0</v>
      </c>
      <c r="S789" s="37"/>
      <c r="T789" s="37">
        <v>6827</v>
      </c>
      <c r="U789" s="37"/>
      <c r="V789" s="37">
        <v>0</v>
      </c>
      <c r="W789" s="37"/>
      <c r="X789" s="37">
        <v>0</v>
      </c>
      <c r="Y789" s="37"/>
      <c r="Z789" s="37">
        <v>0</v>
      </c>
      <c r="AA789" s="37"/>
      <c r="AB789" s="25">
        <v>0</v>
      </c>
      <c r="AC789" s="8"/>
      <c r="AE789" s="9">
        <v>2190</v>
      </c>
      <c r="AG789" s="9">
        <v>364134</v>
      </c>
      <c r="AI789" s="9">
        <v>0</v>
      </c>
      <c r="AK789" s="9">
        <v>19192</v>
      </c>
      <c r="AM789" s="9">
        <v>0</v>
      </c>
      <c r="AO789" s="9">
        <v>0</v>
      </c>
      <c r="AQ789" s="9">
        <v>0</v>
      </c>
      <c r="AT789" s="38">
        <v>1.0778000000000001</v>
      </c>
      <c r="AV789" s="38">
        <v>7.6711</v>
      </c>
      <c r="BH789" s="2" t="str">
        <f t="shared" si="12"/>
        <v>No</v>
      </c>
    </row>
    <row r="790" spans="1:60">
      <c r="A790" s="14" t="s">
        <v>1170</v>
      </c>
      <c r="B790" s="14" t="s">
        <v>298</v>
      </c>
      <c r="C790" s="19" t="s">
        <v>68</v>
      </c>
      <c r="D790" s="232">
        <v>2003</v>
      </c>
      <c r="E790" s="233">
        <v>20003</v>
      </c>
      <c r="F790" s="19" t="s">
        <v>147</v>
      </c>
      <c r="G790" s="160" t="s">
        <v>144</v>
      </c>
      <c r="H790" s="36">
        <v>158084</v>
      </c>
      <c r="I790" s="25">
        <v>53</v>
      </c>
      <c r="J790" s="19" t="s">
        <v>15</v>
      </c>
      <c r="K790" s="15" t="s">
        <v>16</v>
      </c>
      <c r="L790" s="15">
        <v>10</v>
      </c>
      <c r="M790" s="16"/>
      <c r="N790" s="37">
        <v>3481</v>
      </c>
      <c r="O790" s="37"/>
      <c r="P790" s="37">
        <v>49834</v>
      </c>
      <c r="Q790" s="37"/>
      <c r="R790" s="37">
        <v>0</v>
      </c>
      <c r="S790" s="37"/>
      <c r="T790" s="37">
        <v>0</v>
      </c>
      <c r="U790" s="37"/>
      <c r="V790" s="37">
        <v>0</v>
      </c>
      <c r="W790" s="37"/>
      <c r="X790" s="37">
        <v>0</v>
      </c>
      <c r="Y790" s="37"/>
      <c r="Z790" s="37">
        <v>0</v>
      </c>
      <c r="AA790" s="37"/>
      <c r="AB790" s="25">
        <v>0</v>
      </c>
      <c r="AC790" s="8"/>
      <c r="AE790" s="9">
        <v>0</v>
      </c>
      <c r="AG790" s="9">
        <v>0</v>
      </c>
      <c r="AI790" s="9">
        <v>0</v>
      </c>
      <c r="AK790" s="9">
        <v>0</v>
      </c>
      <c r="AM790" s="9">
        <v>0</v>
      </c>
      <c r="AO790" s="9">
        <v>0</v>
      </c>
      <c r="AQ790" s="9">
        <v>0</v>
      </c>
      <c r="AT790" s="38">
        <v>0</v>
      </c>
      <c r="AV790" s="38">
        <v>0</v>
      </c>
      <c r="BH790" s="2" t="str">
        <f t="shared" si="12"/>
        <v>No</v>
      </c>
    </row>
    <row r="791" spans="1:60">
      <c r="A791" s="14" t="s">
        <v>1173</v>
      </c>
      <c r="B791" s="14" t="s">
        <v>224</v>
      </c>
      <c r="C791" s="19" t="s">
        <v>33</v>
      </c>
      <c r="D791" s="232">
        <v>8011</v>
      </c>
      <c r="E791" s="233">
        <v>80011</v>
      </c>
      <c r="F791" s="19" t="s">
        <v>147</v>
      </c>
      <c r="G791" s="160" t="s">
        <v>144</v>
      </c>
      <c r="H791" s="36">
        <v>264465</v>
      </c>
      <c r="I791" s="25">
        <v>52</v>
      </c>
      <c r="J791" s="19" t="s">
        <v>28</v>
      </c>
      <c r="K791" s="15" t="s">
        <v>14</v>
      </c>
      <c r="L791" s="15">
        <v>6</v>
      </c>
      <c r="M791" s="16"/>
      <c r="N791" s="37">
        <v>0</v>
      </c>
      <c r="O791" s="37"/>
      <c r="P791" s="37">
        <v>0</v>
      </c>
      <c r="Q791" s="37"/>
      <c r="R791" s="37">
        <v>0</v>
      </c>
      <c r="S791" s="37"/>
      <c r="T791" s="37">
        <v>123900</v>
      </c>
      <c r="U791" s="37"/>
      <c r="V791" s="37">
        <v>0</v>
      </c>
      <c r="W791" s="37"/>
      <c r="X791" s="37">
        <v>0</v>
      </c>
      <c r="Y791" s="37"/>
      <c r="Z791" s="37">
        <v>0</v>
      </c>
      <c r="AA791" s="37"/>
      <c r="AB791" s="25">
        <v>0</v>
      </c>
      <c r="AC791" s="8"/>
      <c r="AE791" s="9">
        <v>0</v>
      </c>
      <c r="AG791" s="9">
        <v>0</v>
      </c>
      <c r="AI791" s="9">
        <v>0</v>
      </c>
      <c r="AK791" s="9">
        <v>296335</v>
      </c>
      <c r="AM791" s="9">
        <v>0</v>
      </c>
      <c r="AO791" s="9">
        <v>0</v>
      </c>
      <c r="AQ791" s="9">
        <v>0</v>
      </c>
      <c r="BH791" s="2" t="str">
        <f t="shared" si="12"/>
        <v>No</v>
      </c>
    </row>
    <row r="792" spans="1:60">
      <c r="A792" s="14" t="s">
        <v>1174</v>
      </c>
      <c r="B792" s="14" t="s">
        <v>706</v>
      </c>
      <c r="C792" s="19" t="s">
        <v>74</v>
      </c>
      <c r="D792" s="232">
        <v>2169</v>
      </c>
      <c r="E792" s="233">
        <v>20169</v>
      </c>
      <c r="F792" s="19" t="s">
        <v>143</v>
      </c>
      <c r="G792" s="160" t="s">
        <v>144</v>
      </c>
      <c r="H792" s="36">
        <v>18351295</v>
      </c>
      <c r="I792" s="25">
        <v>52</v>
      </c>
      <c r="J792" s="19" t="s">
        <v>25</v>
      </c>
      <c r="K792" s="15" t="s">
        <v>14</v>
      </c>
      <c r="L792" s="15">
        <v>52</v>
      </c>
      <c r="M792" s="16"/>
      <c r="N792" s="37">
        <v>683300</v>
      </c>
      <c r="O792" s="37"/>
      <c r="P792" s="37">
        <v>0</v>
      </c>
      <c r="Q792" s="37"/>
      <c r="R792" s="37">
        <v>0</v>
      </c>
      <c r="S792" s="37"/>
      <c r="T792" s="37">
        <v>0</v>
      </c>
      <c r="U792" s="37"/>
      <c r="V792" s="37">
        <v>0</v>
      </c>
      <c r="W792" s="37"/>
      <c r="X792" s="37">
        <v>0</v>
      </c>
      <c r="Y792" s="37"/>
      <c r="Z792" s="37">
        <v>0</v>
      </c>
      <c r="AA792" s="37"/>
      <c r="AB792" s="25">
        <v>0</v>
      </c>
      <c r="AC792" s="8"/>
      <c r="AE792" s="9">
        <v>3791783</v>
      </c>
      <c r="AG792" s="9">
        <v>0</v>
      </c>
      <c r="AI792" s="9">
        <v>0</v>
      </c>
      <c r="AK792" s="9">
        <v>0</v>
      </c>
      <c r="AM792" s="9">
        <v>0</v>
      </c>
      <c r="AO792" s="9">
        <v>0</v>
      </c>
      <c r="AQ792" s="9">
        <v>0</v>
      </c>
      <c r="AT792" s="38">
        <v>5.5491999999999999</v>
      </c>
      <c r="BH792" s="2" t="str">
        <f t="shared" si="12"/>
        <v>No</v>
      </c>
    </row>
    <row r="793" spans="1:60">
      <c r="A793" s="14" t="s">
        <v>265</v>
      </c>
      <c r="B793" s="14" t="s">
        <v>266</v>
      </c>
      <c r="C793" s="19" t="s">
        <v>52</v>
      </c>
      <c r="D793" s="232">
        <v>5029</v>
      </c>
      <c r="E793" s="233">
        <v>50029</v>
      </c>
      <c r="F793" s="19" t="s">
        <v>153</v>
      </c>
      <c r="G793" s="160" t="s">
        <v>144</v>
      </c>
      <c r="H793" s="36">
        <v>70585</v>
      </c>
      <c r="I793" s="25">
        <v>52</v>
      </c>
      <c r="J793" s="19" t="s">
        <v>17</v>
      </c>
      <c r="K793" s="15" t="s">
        <v>14</v>
      </c>
      <c r="L793" s="15">
        <v>38</v>
      </c>
      <c r="M793" s="16"/>
      <c r="N793" s="37">
        <v>136139</v>
      </c>
      <c r="O793" s="37"/>
      <c r="P793" s="37">
        <v>0</v>
      </c>
      <c r="Q793" s="37"/>
      <c r="R793" s="37">
        <v>0</v>
      </c>
      <c r="S793" s="37"/>
      <c r="T793" s="37">
        <v>0</v>
      </c>
      <c r="U793" s="37"/>
      <c r="V793" s="37">
        <v>0</v>
      </c>
      <c r="W793" s="37"/>
      <c r="X793" s="37">
        <v>0</v>
      </c>
      <c r="Y793" s="37"/>
      <c r="Z793" s="37">
        <v>0</v>
      </c>
      <c r="AA793" s="37"/>
      <c r="AB793" s="25">
        <v>0</v>
      </c>
      <c r="AC793" s="8"/>
      <c r="AE793" s="9">
        <v>943174</v>
      </c>
      <c r="AG793" s="9">
        <v>0</v>
      </c>
      <c r="AI793" s="9">
        <v>0</v>
      </c>
      <c r="AK793" s="9">
        <v>0</v>
      </c>
      <c r="AM793" s="9">
        <v>0</v>
      </c>
      <c r="AO793" s="9">
        <v>0</v>
      </c>
      <c r="AQ793" s="9">
        <v>0</v>
      </c>
      <c r="AT793" s="38">
        <v>6.9279999999999999</v>
      </c>
      <c r="BH793" s="2" t="str">
        <f t="shared" si="12"/>
        <v>No</v>
      </c>
    </row>
    <row r="794" spans="1:60">
      <c r="A794" s="14" t="s">
        <v>1172</v>
      </c>
      <c r="B794" s="14" t="s">
        <v>542</v>
      </c>
      <c r="C794" s="19" t="s">
        <v>23</v>
      </c>
      <c r="D794" s="232">
        <v>9173</v>
      </c>
      <c r="E794" s="233">
        <v>90173</v>
      </c>
      <c r="F794" s="19" t="s">
        <v>153</v>
      </c>
      <c r="G794" s="160" t="s">
        <v>144</v>
      </c>
      <c r="H794" s="36">
        <v>136969</v>
      </c>
      <c r="I794" s="25">
        <v>52</v>
      </c>
      <c r="J794" s="19" t="s">
        <v>17</v>
      </c>
      <c r="K794" s="15" t="s">
        <v>16</v>
      </c>
      <c r="L794" s="15">
        <v>37</v>
      </c>
      <c r="M794" s="16"/>
      <c r="N794" s="37">
        <v>217196</v>
      </c>
      <c r="O794" s="37"/>
      <c r="P794" s="37">
        <v>112105</v>
      </c>
      <c r="Q794" s="37"/>
      <c r="R794" s="37">
        <v>0</v>
      </c>
      <c r="S794" s="37"/>
      <c r="T794" s="37">
        <v>0</v>
      </c>
      <c r="U794" s="37"/>
      <c r="V794" s="37">
        <v>0</v>
      </c>
      <c r="W794" s="37"/>
      <c r="X794" s="37">
        <v>0</v>
      </c>
      <c r="Y794" s="37"/>
      <c r="Z794" s="37">
        <v>0</v>
      </c>
      <c r="AA794" s="37"/>
      <c r="AB794" s="25">
        <v>0</v>
      </c>
      <c r="AC794" s="8"/>
      <c r="AE794" s="9">
        <v>1153365</v>
      </c>
      <c r="AG794" s="9">
        <v>342704</v>
      </c>
      <c r="AI794" s="9">
        <v>0</v>
      </c>
      <c r="AK794" s="9">
        <v>0</v>
      </c>
      <c r="AM794" s="9">
        <v>0</v>
      </c>
      <c r="AO794" s="9">
        <v>0</v>
      </c>
      <c r="AQ794" s="9">
        <v>0</v>
      </c>
      <c r="AT794" s="38">
        <v>5.3102</v>
      </c>
      <c r="AV794" s="38">
        <v>3.0569999999999999</v>
      </c>
      <c r="BH794" s="2" t="str">
        <f t="shared" si="12"/>
        <v>No</v>
      </c>
    </row>
    <row r="795" spans="1:60">
      <c r="A795" s="14" t="s">
        <v>1173</v>
      </c>
      <c r="B795" s="14" t="s">
        <v>224</v>
      </c>
      <c r="C795" s="19" t="s">
        <v>33</v>
      </c>
      <c r="D795" s="232">
        <v>8011</v>
      </c>
      <c r="E795" s="233">
        <v>80011</v>
      </c>
      <c r="F795" s="19" t="s">
        <v>147</v>
      </c>
      <c r="G795" s="160" t="s">
        <v>144</v>
      </c>
      <c r="H795" s="36">
        <v>264465</v>
      </c>
      <c r="I795" s="25">
        <v>52</v>
      </c>
      <c r="J795" s="19" t="s">
        <v>17</v>
      </c>
      <c r="K795" s="15" t="s">
        <v>14</v>
      </c>
      <c r="L795" s="15">
        <v>32</v>
      </c>
      <c r="M795" s="16"/>
      <c r="N795" s="37">
        <v>0</v>
      </c>
      <c r="O795" s="37"/>
      <c r="P795" s="37">
        <v>0</v>
      </c>
      <c r="Q795" s="37"/>
      <c r="R795" s="37">
        <v>0</v>
      </c>
      <c r="S795" s="37"/>
      <c r="T795" s="37">
        <v>331403</v>
      </c>
      <c r="U795" s="37"/>
      <c r="V795" s="37">
        <v>43492</v>
      </c>
      <c r="W795" s="37"/>
      <c r="X795" s="37">
        <v>0</v>
      </c>
      <c r="Y795" s="37"/>
      <c r="Z795" s="37">
        <v>0</v>
      </c>
      <c r="AA795" s="37"/>
      <c r="AB795" s="25">
        <v>0</v>
      </c>
      <c r="AC795" s="8"/>
      <c r="AE795" s="9">
        <v>240045</v>
      </c>
      <c r="AG795" s="9">
        <v>0</v>
      </c>
      <c r="AI795" s="9">
        <v>0</v>
      </c>
      <c r="AK795" s="9">
        <v>1222002</v>
      </c>
      <c r="AM795" s="9">
        <v>0</v>
      </c>
      <c r="AO795" s="9">
        <v>0</v>
      </c>
      <c r="AQ795" s="9">
        <v>0</v>
      </c>
      <c r="BH795" s="2" t="str">
        <f t="shared" si="12"/>
        <v>No</v>
      </c>
    </row>
    <row r="796" spans="1:60">
      <c r="A796" s="14" t="s">
        <v>1173</v>
      </c>
      <c r="B796" s="14" t="s">
        <v>224</v>
      </c>
      <c r="C796" s="19" t="s">
        <v>33</v>
      </c>
      <c r="D796" s="232">
        <v>8011</v>
      </c>
      <c r="E796" s="233">
        <v>80011</v>
      </c>
      <c r="F796" s="19" t="s">
        <v>147</v>
      </c>
      <c r="G796" s="160" t="s">
        <v>144</v>
      </c>
      <c r="H796" s="36">
        <v>264465</v>
      </c>
      <c r="I796" s="25">
        <v>52</v>
      </c>
      <c r="J796" s="19" t="s">
        <v>15</v>
      </c>
      <c r="K796" s="15" t="s">
        <v>16</v>
      </c>
      <c r="L796" s="15">
        <v>2</v>
      </c>
      <c r="M796" s="16"/>
      <c r="N796" s="37">
        <v>0</v>
      </c>
      <c r="O796" s="37"/>
      <c r="P796" s="37">
        <v>4272</v>
      </c>
      <c r="Q796" s="37"/>
      <c r="R796" s="37">
        <v>0</v>
      </c>
      <c r="S796" s="37"/>
      <c r="T796" s="37">
        <v>0</v>
      </c>
      <c r="U796" s="37"/>
      <c r="V796" s="37">
        <v>0</v>
      </c>
      <c r="W796" s="37"/>
      <c r="X796" s="37">
        <v>0</v>
      </c>
      <c r="Y796" s="37"/>
      <c r="Z796" s="37">
        <v>0</v>
      </c>
      <c r="AA796" s="37"/>
      <c r="AB796" s="25">
        <v>0</v>
      </c>
      <c r="AC796" s="8"/>
      <c r="AE796" s="9">
        <v>0</v>
      </c>
      <c r="AG796" s="9">
        <v>32199</v>
      </c>
      <c r="AI796" s="9">
        <v>0</v>
      </c>
      <c r="AK796" s="9">
        <v>0</v>
      </c>
      <c r="AM796" s="9">
        <v>0</v>
      </c>
      <c r="AO796" s="9">
        <v>0</v>
      </c>
      <c r="AQ796" s="9">
        <v>0</v>
      </c>
      <c r="AV796" s="38">
        <v>7.5372000000000003</v>
      </c>
      <c r="BH796" s="2" t="str">
        <f t="shared" si="12"/>
        <v>No</v>
      </c>
    </row>
    <row r="797" spans="1:60">
      <c r="A797" s="14" t="s">
        <v>1173</v>
      </c>
      <c r="B797" s="14" t="s">
        <v>224</v>
      </c>
      <c r="C797" s="19" t="s">
        <v>33</v>
      </c>
      <c r="D797" s="232">
        <v>8011</v>
      </c>
      <c r="E797" s="233">
        <v>80011</v>
      </c>
      <c r="F797" s="19" t="s">
        <v>147</v>
      </c>
      <c r="G797" s="160" t="s">
        <v>144</v>
      </c>
      <c r="H797" s="36">
        <v>264465</v>
      </c>
      <c r="I797" s="25">
        <v>52</v>
      </c>
      <c r="J797" s="19" t="s">
        <v>17</v>
      </c>
      <c r="K797" s="15" t="s">
        <v>16</v>
      </c>
      <c r="L797" s="15">
        <v>2</v>
      </c>
      <c r="M797" s="16"/>
      <c r="N797" s="37">
        <v>8200</v>
      </c>
      <c r="O797" s="37"/>
      <c r="P797" s="37">
        <v>0</v>
      </c>
      <c r="Q797" s="37"/>
      <c r="R797" s="37">
        <v>0</v>
      </c>
      <c r="S797" s="37"/>
      <c r="T797" s="37">
        <v>0</v>
      </c>
      <c r="U797" s="37"/>
      <c r="V797" s="37">
        <v>0</v>
      </c>
      <c r="W797" s="37"/>
      <c r="X797" s="37">
        <v>0</v>
      </c>
      <c r="Y797" s="37"/>
      <c r="Z797" s="37">
        <v>0</v>
      </c>
      <c r="AA797" s="37"/>
      <c r="AB797" s="25">
        <v>0</v>
      </c>
      <c r="AC797" s="8"/>
      <c r="AE797" s="9">
        <v>56225</v>
      </c>
      <c r="AG797" s="9">
        <v>0</v>
      </c>
      <c r="AI797" s="9">
        <v>0</v>
      </c>
      <c r="AK797" s="9">
        <v>0</v>
      </c>
      <c r="AM797" s="9">
        <v>0</v>
      </c>
      <c r="AO797" s="9">
        <v>0</v>
      </c>
      <c r="AQ797" s="9">
        <v>0</v>
      </c>
      <c r="AT797" s="38">
        <v>6.8567</v>
      </c>
      <c r="BH797" s="2" t="str">
        <f t="shared" si="12"/>
        <v>No</v>
      </c>
    </row>
    <row r="798" spans="1:60">
      <c r="A798" s="14" t="s">
        <v>1172</v>
      </c>
      <c r="B798" s="14" t="s">
        <v>542</v>
      </c>
      <c r="C798" s="19" t="s">
        <v>23</v>
      </c>
      <c r="D798" s="232">
        <v>9173</v>
      </c>
      <c r="E798" s="233">
        <v>90173</v>
      </c>
      <c r="F798" s="19" t="s">
        <v>153</v>
      </c>
      <c r="G798" s="160" t="s">
        <v>144</v>
      </c>
      <c r="H798" s="36">
        <v>136969</v>
      </c>
      <c r="I798" s="25">
        <v>52</v>
      </c>
      <c r="J798" s="19" t="s">
        <v>15</v>
      </c>
      <c r="K798" s="15" t="s">
        <v>16</v>
      </c>
      <c r="L798" s="15">
        <v>15</v>
      </c>
      <c r="M798" s="16"/>
      <c r="N798" s="37">
        <v>0</v>
      </c>
      <c r="O798" s="37"/>
      <c r="P798" s="37">
        <v>90706</v>
      </c>
      <c r="Q798" s="37"/>
      <c r="R798" s="37">
        <v>0</v>
      </c>
      <c r="S798" s="37"/>
      <c r="T798" s="37">
        <v>0</v>
      </c>
      <c r="U798" s="37"/>
      <c r="V798" s="37">
        <v>0</v>
      </c>
      <c r="W798" s="37"/>
      <c r="X798" s="37">
        <v>0</v>
      </c>
      <c r="Y798" s="37"/>
      <c r="Z798" s="37">
        <v>0</v>
      </c>
      <c r="AA798" s="37"/>
      <c r="AB798" s="25">
        <v>0</v>
      </c>
      <c r="AC798" s="8"/>
      <c r="AE798" s="9">
        <v>0</v>
      </c>
      <c r="AG798" s="9">
        <v>996028</v>
      </c>
      <c r="AI798" s="9">
        <v>0</v>
      </c>
      <c r="AK798" s="9">
        <v>0</v>
      </c>
      <c r="AM798" s="9">
        <v>0</v>
      </c>
      <c r="AO798" s="9">
        <v>0</v>
      </c>
      <c r="AQ798" s="9">
        <v>0</v>
      </c>
      <c r="AV798" s="38">
        <v>10.9808</v>
      </c>
      <c r="BH798" s="2" t="str">
        <f t="shared" si="12"/>
        <v>No</v>
      </c>
    </row>
    <row r="799" spans="1:60">
      <c r="A799" s="14" t="s">
        <v>265</v>
      </c>
      <c r="B799" s="14" t="s">
        <v>266</v>
      </c>
      <c r="C799" s="19" t="s">
        <v>52</v>
      </c>
      <c r="D799" s="232">
        <v>5029</v>
      </c>
      <c r="E799" s="233">
        <v>50029</v>
      </c>
      <c r="F799" s="19" t="s">
        <v>153</v>
      </c>
      <c r="G799" s="160" t="s">
        <v>144</v>
      </c>
      <c r="H799" s="36">
        <v>70585</v>
      </c>
      <c r="I799" s="25">
        <v>52</v>
      </c>
      <c r="J799" s="19" t="s">
        <v>15</v>
      </c>
      <c r="K799" s="15" t="s">
        <v>14</v>
      </c>
      <c r="L799" s="15">
        <v>14</v>
      </c>
      <c r="M799" s="16"/>
      <c r="N799" s="37">
        <v>35682</v>
      </c>
      <c r="O799" s="37"/>
      <c r="P799" s="37">
        <v>0</v>
      </c>
      <c r="Q799" s="37"/>
      <c r="R799" s="37">
        <v>0</v>
      </c>
      <c r="S799" s="37"/>
      <c r="T799" s="37">
        <v>0</v>
      </c>
      <c r="U799" s="37"/>
      <c r="V799" s="37">
        <v>0</v>
      </c>
      <c r="W799" s="37"/>
      <c r="X799" s="37">
        <v>0</v>
      </c>
      <c r="Y799" s="37"/>
      <c r="Z799" s="37">
        <v>0</v>
      </c>
      <c r="AA799" s="37"/>
      <c r="AB799" s="25">
        <v>0</v>
      </c>
      <c r="AC799" s="8"/>
      <c r="AE799" s="9">
        <v>410593</v>
      </c>
      <c r="AG799" s="9">
        <v>0</v>
      </c>
      <c r="AI799" s="9">
        <v>0</v>
      </c>
      <c r="AK799" s="9">
        <v>0</v>
      </c>
      <c r="AM799" s="9">
        <v>0</v>
      </c>
      <c r="AO799" s="9">
        <v>0</v>
      </c>
      <c r="AQ799" s="9">
        <v>0</v>
      </c>
      <c r="AT799" s="38">
        <v>11.507</v>
      </c>
      <c r="BH799" s="2" t="str">
        <f t="shared" si="12"/>
        <v>No</v>
      </c>
    </row>
    <row r="800" spans="1:60">
      <c r="A800" s="14" t="s">
        <v>189</v>
      </c>
      <c r="B800" s="14" t="s">
        <v>190</v>
      </c>
      <c r="C800" s="19" t="s">
        <v>81</v>
      </c>
      <c r="D800" s="232">
        <v>6102</v>
      </c>
      <c r="E800" s="233">
        <v>60102</v>
      </c>
      <c r="F800" s="19" t="s">
        <v>153</v>
      </c>
      <c r="G800" s="160" t="s">
        <v>144</v>
      </c>
      <c r="H800" s="36">
        <v>92984</v>
      </c>
      <c r="I800" s="25">
        <v>51</v>
      </c>
      <c r="J800" s="19" t="s">
        <v>15</v>
      </c>
      <c r="K800" s="15" t="s">
        <v>14</v>
      </c>
      <c r="L800" s="15">
        <v>35</v>
      </c>
      <c r="M800" s="16"/>
      <c r="N800" s="37">
        <v>1556</v>
      </c>
      <c r="O800" s="37"/>
      <c r="P800" s="37">
        <v>124316</v>
      </c>
      <c r="Q800" s="37"/>
      <c r="R800" s="37">
        <v>0</v>
      </c>
      <c r="S800" s="37"/>
      <c r="T800" s="37">
        <v>0</v>
      </c>
      <c r="U800" s="37"/>
      <c r="V800" s="37">
        <v>0</v>
      </c>
      <c r="W800" s="37"/>
      <c r="X800" s="37">
        <v>0</v>
      </c>
      <c r="Y800" s="37"/>
      <c r="Z800" s="37">
        <v>0</v>
      </c>
      <c r="AA800" s="37"/>
      <c r="AB800" s="25">
        <v>0</v>
      </c>
      <c r="AC800" s="8"/>
      <c r="AE800" s="9">
        <v>13476</v>
      </c>
      <c r="AG800" s="9">
        <v>1135747</v>
      </c>
      <c r="AI800" s="9">
        <v>0</v>
      </c>
      <c r="AK800" s="9">
        <v>0</v>
      </c>
      <c r="AM800" s="9">
        <v>0</v>
      </c>
      <c r="AO800" s="9">
        <v>0</v>
      </c>
      <c r="AQ800" s="9">
        <v>0</v>
      </c>
      <c r="AT800" s="38">
        <v>8.6607000000000003</v>
      </c>
      <c r="AV800" s="38">
        <v>9.1359999999999992</v>
      </c>
      <c r="BH800" s="2" t="str">
        <f t="shared" si="12"/>
        <v>No</v>
      </c>
    </row>
    <row r="801" spans="1:60">
      <c r="A801" s="14" t="s">
        <v>1175</v>
      </c>
      <c r="B801" s="14" t="s">
        <v>519</v>
      </c>
      <c r="C801" s="19" t="s">
        <v>81</v>
      </c>
      <c r="D801" s="232">
        <v>6009</v>
      </c>
      <c r="E801" s="233">
        <v>60009</v>
      </c>
      <c r="F801" s="19" t="s">
        <v>147</v>
      </c>
      <c r="G801" s="160" t="s">
        <v>144</v>
      </c>
      <c r="H801" s="36">
        <v>235730</v>
      </c>
      <c r="I801" s="25">
        <v>51</v>
      </c>
      <c r="J801" s="19" t="s">
        <v>17</v>
      </c>
      <c r="K801" s="15" t="s">
        <v>14</v>
      </c>
      <c r="L801" s="15">
        <v>35</v>
      </c>
      <c r="M801" s="16"/>
      <c r="N801" s="37">
        <v>313139</v>
      </c>
      <c r="O801" s="37"/>
      <c r="P801" s="37">
        <v>0</v>
      </c>
      <c r="Q801" s="37"/>
      <c r="R801" s="37">
        <v>0</v>
      </c>
      <c r="S801" s="37"/>
      <c r="T801" s="37">
        <v>265169</v>
      </c>
      <c r="U801" s="37"/>
      <c r="V801" s="37">
        <v>0</v>
      </c>
      <c r="W801" s="37"/>
      <c r="X801" s="37">
        <v>0</v>
      </c>
      <c r="Y801" s="37"/>
      <c r="Z801" s="37">
        <v>0</v>
      </c>
      <c r="AA801" s="37"/>
      <c r="AB801" s="25">
        <v>0</v>
      </c>
      <c r="AC801" s="8"/>
      <c r="AE801" s="9">
        <v>1008907</v>
      </c>
      <c r="AG801" s="9">
        <v>0</v>
      </c>
      <c r="AI801" s="9">
        <v>0</v>
      </c>
      <c r="AK801" s="9">
        <v>729415</v>
      </c>
      <c r="AM801" s="9">
        <v>0</v>
      </c>
      <c r="AO801" s="9">
        <v>0</v>
      </c>
      <c r="AQ801" s="9">
        <v>0</v>
      </c>
      <c r="AT801" s="38">
        <v>3.2219000000000002</v>
      </c>
      <c r="BH801" s="2" t="str">
        <f t="shared" si="12"/>
        <v>No</v>
      </c>
    </row>
    <row r="802" spans="1:60">
      <c r="A802" s="14" t="s">
        <v>639</v>
      </c>
      <c r="B802" s="14" t="s">
        <v>640</v>
      </c>
      <c r="C802" s="19" t="s">
        <v>43</v>
      </c>
      <c r="D802" s="232">
        <v>5058</v>
      </c>
      <c r="E802" s="233">
        <v>50058</v>
      </c>
      <c r="F802" s="19" t="s">
        <v>153</v>
      </c>
      <c r="G802" s="160" t="s">
        <v>144</v>
      </c>
      <c r="H802" s="36">
        <v>296863</v>
      </c>
      <c r="I802" s="25">
        <v>51</v>
      </c>
      <c r="J802" s="19" t="s">
        <v>15</v>
      </c>
      <c r="K802" s="15" t="s">
        <v>14</v>
      </c>
      <c r="L802" s="15">
        <v>27</v>
      </c>
      <c r="M802" s="16"/>
      <c r="N802" s="37">
        <v>56382</v>
      </c>
      <c r="O802" s="37"/>
      <c r="P802" s="37">
        <v>68207</v>
      </c>
      <c r="Q802" s="37"/>
      <c r="R802" s="37">
        <v>0</v>
      </c>
      <c r="S802" s="37"/>
      <c r="T802" s="37">
        <v>0</v>
      </c>
      <c r="U802" s="37"/>
      <c r="V802" s="37">
        <v>0</v>
      </c>
      <c r="W802" s="37"/>
      <c r="X802" s="37">
        <v>0</v>
      </c>
      <c r="Y802" s="37"/>
      <c r="Z802" s="37">
        <v>0</v>
      </c>
      <c r="AA802" s="37"/>
      <c r="AB802" s="25">
        <v>0</v>
      </c>
      <c r="AC802" s="8"/>
      <c r="AE802" s="9">
        <v>487905</v>
      </c>
      <c r="AG802" s="9">
        <v>475988</v>
      </c>
      <c r="AI802" s="9">
        <v>0</v>
      </c>
      <c r="AK802" s="9">
        <v>0</v>
      </c>
      <c r="AM802" s="9">
        <v>0</v>
      </c>
      <c r="AO802" s="9">
        <v>0</v>
      </c>
      <c r="AQ802" s="9">
        <v>0</v>
      </c>
      <c r="AT802" s="38">
        <v>8.6536000000000008</v>
      </c>
      <c r="AV802" s="38">
        <v>6.9786000000000001</v>
      </c>
      <c r="BH802" s="2" t="str">
        <f t="shared" si="12"/>
        <v>No</v>
      </c>
    </row>
    <row r="803" spans="1:60">
      <c r="A803" s="14" t="s">
        <v>639</v>
      </c>
      <c r="B803" s="14" t="s">
        <v>640</v>
      </c>
      <c r="C803" s="19" t="s">
        <v>43</v>
      </c>
      <c r="D803" s="232">
        <v>5058</v>
      </c>
      <c r="E803" s="233">
        <v>50058</v>
      </c>
      <c r="F803" s="19" t="s">
        <v>153</v>
      </c>
      <c r="G803" s="160" t="s">
        <v>144</v>
      </c>
      <c r="H803" s="36">
        <v>296863</v>
      </c>
      <c r="I803" s="25">
        <v>51</v>
      </c>
      <c r="J803" s="19" t="s">
        <v>17</v>
      </c>
      <c r="K803" s="15" t="s">
        <v>14</v>
      </c>
      <c r="L803" s="15">
        <v>24</v>
      </c>
      <c r="M803" s="16"/>
      <c r="N803" s="37">
        <v>323017</v>
      </c>
      <c r="O803" s="37"/>
      <c r="P803" s="37">
        <v>0</v>
      </c>
      <c r="Q803" s="37"/>
      <c r="R803" s="37">
        <v>0</v>
      </c>
      <c r="S803" s="37"/>
      <c r="T803" s="37">
        <v>0</v>
      </c>
      <c r="U803" s="37"/>
      <c r="V803" s="37">
        <v>0</v>
      </c>
      <c r="W803" s="37"/>
      <c r="X803" s="37">
        <v>0</v>
      </c>
      <c r="Y803" s="37"/>
      <c r="Z803" s="37">
        <v>0</v>
      </c>
      <c r="AA803" s="37"/>
      <c r="AB803" s="25">
        <v>0</v>
      </c>
      <c r="AC803" s="8"/>
      <c r="AE803" s="9">
        <v>1231221</v>
      </c>
      <c r="AG803" s="9">
        <v>0</v>
      </c>
      <c r="AI803" s="9">
        <v>0</v>
      </c>
      <c r="AK803" s="9">
        <v>0</v>
      </c>
      <c r="AM803" s="9">
        <v>0</v>
      </c>
      <c r="AO803" s="9">
        <v>0</v>
      </c>
      <c r="AQ803" s="9">
        <v>0</v>
      </c>
      <c r="AT803" s="38">
        <v>3.8115999999999999</v>
      </c>
      <c r="BH803" s="2" t="str">
        <f t="shared" si="12"/>
        <v>No</v>
      </c>
    </row>
    <row r="804" spans="1:60">
      <c r="A804" s="14" t="s">
        <v>189</v>
      </c>
      <c r="B804" s="14" t="s">
        <v>190</v>
      </c>
      <c r="C804" s="19" t="s">
        <v>81</v>
      </c>
      <c r="D804" s="232">
        <v>6102</v>
      </c>
      <c r="E804" s="233">
        <v>60102</v>
      </c>
      <c r="F804" s="19" t="s">
        <v>153</v>
      </c>
      <c r="G804" s="160" t="s">
        <v>144</v>
      </c>
      <c r="H804" s="36">
        <v>92984</v>
      </c>
      <c r="I804" s="25">
        <v>51</v>
      </c>
      <c r="J804" s="19" t="s">
        <v>17</v>
      </c>
      <c r="K804" s="15" t="s">
        <v>14</v>
      </c>
      <c r="L804" s="15">
        <v>16</v>
      </c>
      <c r="M804" s="16"/>
      <c r="N804" s="37">
        <v>9139</v>
      </c>
      <c r="O804" s="37"/>
      <c r="P804" s="37">
        <v>44520</v>
      </c>
      <c r="Q804" s="37"/>
      <c r="R804" s="37">
        <v>0</v>
      </c>
      <c r="S804" s="37"/>
      <c r="T804" s="37">
        <v>0</v>
      </c>
      <c r="U804" s="37"/>
      <c r="V804" s="37">
        <v>0</v>
      </c>
      <c r="W804" s="37"/>
      <c r="X804" s="37">
        <v>0</v>
      </c>
      <c r="Y804" s="37"/>
      <c r="Z804" s="37">
        <v>0</v>
      </c>
      <c r="AA804" s="37"/>
      <c r="AB804" s="25">
        <v>0</v>
      </c>
      <c r="AC804" s="8"/>
      <c r="AE804" s="9">
        <v>75971</v>
      </c>
      <c r="AG804" s="9">
        <v>113374</v>
      </c>
      <c r="AI804" s="9">
        <v>0</v>
      </c>
      <c r="AK804" s="9">
        <v>0</v>
      </c>
      <c r="AM804" s="9">
        <v>0</v>
      </c>
      <c r="AO804" s="9">
        <v>0</v>
      </c>
      <c r="AQ804" s="9">
        <v>0</v>
      </c>
      <c r="AT804" s="38">
        <v>8.3127999999999993</v>
      </c>
      <c r="AV804" s="38">
        <v>2.5466000000000002</v>
      </c>
      <c r="BH804" s="2" t="str">
        <f t="shared" si="12"/>
        <v>No</v>
      </c>
    </row>
    <row r="805" spans="1:60">
      <c r="A805" s="14" t="s">
        <v>1175</v>
      </c>
      <c r="B805" s="14" t="s">
        <v>519</v>
      </c>
      <c r="C805" s="19" t="s">
        <v>81</v>
      </c>
      <c r="D805" s="232">
        <v>6009</v>
      </c>
      <c r="E805" s="233">
        <v>60009</v>
      </c>
      <c r="F805" s="19" t="s">
        <v>147</v>
      </c>
      <c r="G805" s="160" t="s">
        <v>144</v>
      </c>
      <c r="H805" s="36">
        <v>235730</v>
      </c>
      <c r="I805" s="25">
        <v>51</v>
      </c>
      <c r="J805" s="19" t="s">
        <v>15</v>
      </c>
      <c r="K805" s="15" t="s">
        <v>14</v>
      </c>
      <c r="L805" s="15">
        <v>16</v>
      </c>
      <c r="M805" s="16"/>
      <c r="N805" s="37">
        <v>28329</v>
      </c>
      <c r="O805" s="37"/>
      <c r="P805" s="37">
        <v>10009</v>
      </c>
      <c r="Q805" s="37"/>
      <c r="R805" s="37">
        <v>0</v>
      </c>
      <c r="S805" s="37"/>
      <c r="T805" s="37">
        <v>0</v>
      </c>
      <c r="U805" s="37"/>
      <c r="V805" s="37">
        <v>0</v>
      </c>
      <c r="W805" s="37"/>
      <c r="X805" s="37">
        <v>0</v>
      </c>
      <c r="Y805" s="37"/>
      <c r="Z805" s="37">
        <v>0</v>
      </c>
      <c r="AA805" s="37"/>
      <c r="AB805" s="25">
        <v>0</v>
      </c>
      <c r="AC805" s="8"/>
      <c r="AE805" s="9">
        <v>237219</v>
      </c>
      <c r="AG805" s="9">
        <v>82898</v>
      </c>
      <c r="AI805" s="9">
        <v>0</v>
      </c>
      <c r="AK805" s="9">
        <v>0</v>
      </c>
      <c r="AM805" s="9">
        <v>0</v>
      </c>
      <c r="AO805" s="9">
        <v>0</v>
      </c>
      <c r="AQ805" s="9">
        <v>0</v>
      </c>
      <c r="AT805" s="38">
        <v>8.3736999999999995</v>
      </c>
      <c r="AV805" s="38">
        <v>8.2822999999999993</v>
      </c>
      <c r="BH805" s="2" t="str">
        <f t="shared" si="12"/>
        <v>No</v>
      </c>
    </row>
    <row r="806" spans="1:60">
      <c r="A806" s="14" t="s">
        <v>748</v>
      </c>
      <c r="B806" s="14" t="s">
        <v>749</v>
      </c>
      <c r="C806" s="19" t="s">
        <v>23</v>
      </c>
      <c r="D806" s="232">
        <v>9090</v>
      </c>
      <c r="E806" s="233">
        <v>90090</v>
      </c>
      <c r="F806" s="19" t="s">
        <v>153</v>
      </c>
      <c r="G806" s="160" t="s">
        <v>144</v>
      </c>
      <c r="H806" s="36">
        <v>1723634</v>
      </c>
      <c r="I806" s="25">
        <v>50</v>
      </c>
      <c r="J806" s="19" t="s">
        <v>15</v>
      </c>
      <c r="K806" s="15" t="s">
        <v>16</v>
      </c>
      <c r="L806" s="15">
        <v>9</v>
      </c>
      <c r="M806" s="16"/>
      <c r="N806" s="37">
        <v>36589</v>
      </c>
      <c r="O806" s="37"/>
      <c r="P806" s="37">
        <v>0</v>
      </c>
      <c r="Q806" s="37"/>
      <c r="R806" s="37">
        <v>0</v>
      </c>
      <c r="S806" s="37"/>
      <c r="T806" s="37">
        <v>0</v>
      </c>
      <c r="U806" s="37"/>
      <c r="V806" s="37">
        <v>0</v>
      </c>
      <c r="W806" s="37"/>
      <c r="X806" s="37">
        <v>0</v>
      </c>
      <c r="Y806" s="37"/>
      <c r="Z806" s="37">
        <v>0</v>
      </c>
      <c r="AA806" s="37"/>
      <c r="AB806" s="25">
        <v>0</v>
      </c>
      <c r="AC806" s="8"/>
      <c r="AE806" s="9">
        <v>355832</v>
      </c>
      <c r="AG806" s="9">
        <v>0</v>
      </c>
      <c r="AI806" s="9">
        <v>0</v>
      </c>
      <c r="AK806" s="9">
        <v>0</v>
      </c>
      <c r="AM806" s="9">
        <v>0</v>
      </c>
      <c r="AO806" s="9">
        <v>0</v>
      </c>
      <c r="AQ806" s="9">
        <v>0</v>
      </c>
      <c r="AT806" s="38">
        <v>9.7250999999999994</v>
      </c>
      <c r="BH806" s="2" t="str">
        <f t="shared" si="12"/>
        <v>No</v>
      </c>
    </row>
    <row r="807" spans="1:60">
      <c r="A807" s="14" t="s">
        <v>735</v>
      </c>
      <c r="B807" s="14" t="s">
        <v>736</v>
      </c>
      <c r="C807" s="19" t="s">
        <v>23</v>
      </c>
      <c r="D807" s="232">
        <v>9159</v>
      </c>
      <c r="E807" s="233">
        <v>90159</v>
      </c>
      <c r="F807" s="19" t="s">
        <v>153</v>
      </c>
      <c r="G807" s="160" t="s">
        <v>144</v>
      </c>
      <c r="H807" s="36">
        <v>3281212</v>
      </c>
      <c r="I807" s="25">
        <v>50</v>
      </c>
      <c r="J807" s="19" t="s">
        <v>25</v>
      </c>
      <c r="K807" s="15" t="s">
        <v>16</v>
      </c>
      <c r="L807" s="15">
        <v>9</v>
      </c>
      <c r="M807" s="16"/>
      <c r="N807" s="37">
        <v>121727</v>
      </c>
      <c r="O807" s="37"/>
      <c r="P807" s="37">
        <v>0</v>
      </c>
      <c r="Q807" s="37"/>
      <c r="R807" s="37">
        <v>0</v>
      </c>
      <c r="S807" s="37"/>
      <c r="T807" s="37">
        <v>0</v>
      </c>
      <c r="U807" s="37"/>
      <c r="V807" s="37">
        <v>0</v>
      </c>
      <c r="W807" s="37"/>
      <c r="X807" s="37">
        <v>0</v>
      </c>
      <c r="Y807" s="37"/>
      <c r="Z807" s="37">
        <v>0</v>
      </c>
      <c r="AA807" s="37"/>
      <c r="AB807" s="25">
        <v>0</v>
      </c>
      <c r="AC807" s="8"/>
      <c r="AE807" s="9">
        <v>543974</v>
      </c>
      <c r="AG807" s="9">
        <v>0</v>
      </c>
      <c r="AI807" s="9">
        <v>0</v>
      </c>
      <c r="AK807" s="9">
        <v>0</v>
      </c>
      <c r="AM807" s="9">
        <v>0</v>
      </c>
      <c r="AO807" s="9">
        <v>0</v>
      </c>
      <c r="AQ807" s="9">
        <v>0</v>
      </c>
      <c r="AT807" s="38">
        <v>4.4687999999999999</v>
      </c>
      <c r="BH807" s="2" t="str">
        <f t="shared" si="12"/>
        <v>No</v>
      </c>
    </row>
    <row r="808" spans="1:60">
      <c r="A808" s="14" t="s">
        <v>735</v>
      </c>
      <c r="B808" s="14" t="s">
        <v>736</v>
      </c>
      <c r="C808" s="19" t="s">
        <v>23</v>
      </c>
      <c r="D808" s="232">
        <v>9159</v>
      </c>
      <c r="E808" s="233">
        <v>90159</v>
      </c>
      <c r="F808" s="19" t="s">
        <v>153</v>
      </c>
      <c r="G808" s="160" t="s">
        <v>144</v>
      </c>
      <c r="H808" s="36">
        <v>3281212</v>
      </c>
      <c r="I808" s="25">
        <v>50</v>
      </c>
      <c r="J808" s="19" t="s">
        <v>15</v>
      </c>
      <c r="K808" s="15" t="s">
        <v>16</v>
      </c>
      <c r="L808" s="15">
        <v>9</v>
      </c>
      <c r="M808" s="16"/>
      <c r="N808" s="37">
        <v>0</v>
      </c>
      <c r="O808" s="37"/>
      <c r="P808" s="37">
        <v>36144</v>
      </c>
      <c r="Q808" s="37"/>
      <c r="R808" s="37">
        <v>0</v>
      </c>
      <c r="S808" s="37"/>
      <c r="T808" s="37">
        <v>0</v>
      </c>
      <c r="U808" s="37"/>
      <c r="V808" s="37">
        <v>0</v>
      </c>
      <c r="W808" s="37"/>
      <c r="X808" s="37">
        <v>0</v>
      </c>
      <c r="Y808" s="37"/>
      <c r="Z808" s="37">
        <v>0</v>
      </c>
      <c r="AA808" s="37"/>
      <c r="AB808" s="25">
        <v>0</v>
      </c>
      <c r="AC808" s="8"/>
      <c r="AE808" s="9">
        <v>0</v>
      </c>
      <c r="AG808" s="9">
        <v>241182</v>
      </c>
      <c r="AI808" s="9">
        <v>0</v>
      </c>
      <c r="AK808" s="9">
        <v>0</v>
      </c>
      <c r="AM808" s="9">
        <v>0</v>
      </c>
      <c r="AO808" s="9">
        <v>0</v>
      </c>
      <c r="AQ808" s="9">
        <v>0</v>
      </c>
      <c r="AV808" s="38">
        <v>6.6727999999999996</v>
      </c>
      <c r="BH808" s="2" t="str">
        <f t="shared" si="12"/>
        <v>No</v>
      </c>
    </row>
    <row r="809" spans="1:60">
      <c r="A809" s="14" t="s">
        <v>1177</v>
      </c>
      <c r="B809" s="14" t="s">
        <v>435</v>
      </c>
      <c r="C809" s="19" t="s">
        <v>40</v>
      </c>
      <c r="D809" s="232">
        <v>4082</v>
      </c>
      <c r="E809" s="233">
        <v>40082</v>
      </c>
      <c r="F809" s="19" t="s">
        <v>147</v>
      </c>
      <c r="G809" s="160" t="s">
        <v>144</v>
      </c>
      <c r="H809" s="36">
        <v>4515419</v>
      </c>
      <c r="I809" s="25">
        <v>50</v>
      </c>
      <c r="J809" s="19" t="s">
        <v>15</v>
      </c>
      <c r="K809" s="15" t="s">
        <v>14</v>
      </c>
      <c r="L809" s="15">
        <v>5</v>
      </c>
      <c r="M809" s="16"/>
      <c r="N809" s="37">
        <v>0</v>
      </c>
      <c r="O809" s="37"/>
      <c r="P809" s="37">
        <v>11609</v>
      </c>
      <c r="Q809" s="37"/>
      <c r="R809" s="37">
        <v>0</v>
      </c>
      <c r="S809" s="37"/>
      <c r="T809" s="37">
        <v>0</v>
      </c>
      <c r="U809" s="37"/>
      <c r="V809" s="37">
        <v>0</v>
      </c>
      <c r="W809" s="37"/>
      <c r="X809" s="37">
        <v>0</v>
      </c>
      <c r="Y809" s="37"/>
      <c r="Z809" s="37">
        <v>0</v>
      </c>
      <c r="AA809" s="37"/>
      <c r="AB809" s="25">
        <v>0</v>
      </c>
      <c r="AC809" s="8"/>
      <c r="AE809" s="9">
        <v>0</v>
      </c>
      <c r="AG809" s="9">
        <v>92101</v>
      </c>
      <c r="AI809" s="9">
        <v>0</v>
      </c>
      <c r="AK809" s="9">
        <v>0</v>
      </c>
      <c r="AM809" s="9">
        <v>0</v>
      </c>
      <c r="AO809" s="9">
        <v>0</v>
      </c>
      <c r="AQ809" s="9">
        <v>0</v>
      </c>
      <c r="AV809" s="38">
        <v>7.9336000000000002</v>
      </c>
      <c r="BH809" s="2" t="str">
        <f t="shared" si="12"/>
        <v>No</v>
      </c>
    </row>
    <row r="810" spans="1:60">
      <c r="A810" s="14" t="s">
        <v>1177</v>
      </c>
      <c r="B810" s="14" t="s">
        <v>435</v>
      </c>
      <c r="C810" s="19" t="s">
        <v>40</v>
      </c>
      <c r="D810" s="232">
        <v>4082</v>
      </c>
      <c r="E810" s="233">
        <v>40082</v>
      </c>
      <c r="F810" s="19" t="s">
        <v>147</v>
      </c>
      <c r="G810" s="160" t="s">
        <v>144</v>
      </c>
      <c r="H810" s="36">
        <v>4515419</v>
      </c>
      <c r="I810" s="25">
        <v>50</v>
      </c>
      <c r="J810" s="19" t="s">
        <v>18</v>
      </c>
      <c r="K810" s="15" t="s">
        <v>14</v>
      </c>
      <c r="L810" s="15">
        <v>45</v>
      </c>
      <c r="M810" s="16"/>
      <c r="N810" s="37">
        <v>0</v>
      </c>
      <c r="O810" s="37"/>
      <c r="P810" s="37">
        <v>48137</v>
      </c>
      <c r="Q810" s="37"/>
      <c r="R810" s="37">
        <v>0</v>
      </c>
      <c r="S810" s="37"/>
      <c r="T810" s="37">
        <v>0</v>
      </c>
      <c r="U810" s="37"/>
      <c r="V810" s="37">
        <v>0</v>
      </c>
      <c r="W810" s="37"/>
      <c r="X810" s="37">
        <v>0</v>
      </c>
      <c r="Y810" s="37"/>
      <c r="Z810" s="37">
        <v>0</v>
      </c>
      <c r="AA810" s="37"/>
      <c r="AB810" s="25">
        <v>0</v>
      </c>
      <c r="AC810" s="8"/>
      <c r="AE810" s="9">
        <v>0</v>
      </c>
      <c r="AG810" s="9">
        <v>675139</v>
      </c>
      <c r="AI810" s="9">
        <v>0</v>
      </c>
      <c r="AK810" s="9">
        <v>0</v>
      </c>
      <c r="AM810" s="9">
        <v>0</v>
      </c>
      <c r="AO810" s="9">
        <v>0</v>
      </c>
      <c r="AQ810" s="9">
        <v>0</v>
      </c>
      <c r="AV810" s="38">
        <v>14.025399999999999</v>
      </c>
      <c r="BH810" s="2" t="str">
        <f t="shared" si="12"/>
        <v>No</v>
      </c>
    </row>
    <row r="811" spans="1:60">
      <c r="A811" s="14" t="s">
        <v>748</v>
      </c>
      <c r="B811" s="14" t="s">
        <v>749</v>
      </c>
      <c r="C811" s="19" t="s">
        <v>23</v>
      </c>
      <c r="D811" s="232">
        <v>9090</v>
      </c>
      <c r="E811" s="233">
        <v>90090</v>
      </c>
      <c r="F811" s="19" t="s">
        <v>153</v>
      </c>
      <c r="G811" s="160" t="s">
        <v>144</v>
      </c>
      <c r="H811" s="36">
        <v>1723634</v>
      </c>
      <c r="I811" s="25">
        <v>50</v>
      </c>
      <c r="J811" s="19" t="s">
        <v>17</v>
      </c>
      <c r="K811" s="15" t="s">
        <v>16</v>
      </c>
      <c r="L811" s="15">
        <v>41</v>
      </c>
      <c r="M811" s="16"/>
      <c r="N811" s="37">
        <v>58486</v>
      </c>
      <c r="O811" s="37"/>
      <c r="P811" s="37">
        <v>0</v>
      </c>
      <c r="Q811" s="37"/>
      <c r="R811" s="37">
        <v>0</v>
      </c>
      <c r="S811" s="37"/>
      <c r="T811" s="37">
        <v>526395</v>
      </c>
      <c r="U811" s="37"/>
      <c r="V811" s="37">
        <v>0</v>
      </c>
      <c r="W811" s="37"/>
      <c r="X811" s="37">
        <v>0</v>
      </c>
      <c r="Y811" s="37"/>
      <c r="Z811" s="37">
        <v>0</v>
      </c>
      <c r="AA811" s="37"/>
      <c r="AB811" s="25">
        <v>0</v>
      </c>
      <c r="AC811" s="8"/>
      <c r="AE811" s="9">
        <v>268393</v>
      </c>
      <c r="AG811" s="9">
        <v>0</v>
      </c>
      <c r="AI811" s="9">
        <v>0</v>
      </c>
      <c r="AK811" s="9">
        <v>2134561</v>
      </c>
      <c r="AM811" s="9">
        <v>0</v>
      </c>
      <c r="AO811" s="9">
        <v>0</v>
      </c>
      <c r="AQ811" s="9">
        <v>0</v>
      </c>
      <c r="AT811" s="38">
        <v>4.5890000000000004</v>
      </c>
      <c r="BH811" s="2" t="str">
        <f t="shared" si="12"/>
        <v>No</v>
      </c>
    </row>
    <row r="812" spans="1:60">
      <c r="A812" s="14" t="s">
        <v>668</v>
      </c>
      <c r="B812" s="14" t="s">
        <v>486</v>
      </c>
      <c r="C812" s="19" t="s">
        <v>44</v>
      </c>
      <c r="D812" s="232">
        <v>5052</v>
      </c>
      <c r="E812" s="233">
        <v>50052</v>
      </c>
      <c r="F812" s="19" t="s">
        <v>153</v>
      </c>
      <c r="G812" s="160" t="s">
        <v>144</v>
      </c>
      <c r="H812" s="36">
        <v>278165</v>
      </c>
      <c r="I812" s="25">
        <v>50</v>
      </c>
      <c r="J812" s="19" t="s">
        <v>17</v>
      </c>
      <c r="K812" s="15" t="s">
        <v>14</v>
      </c>
      <c r="L812" s="15">
        <v>35</v>
      </c>
      <c r="M812" s="16"/>
      <c r="N812" s="37">
        <v>0</v>
      </c>
      <c r="O812" s="37"/>
      <c r="P812" s="37">
        <v>0</v>
      </c>
      <c r="Q812" s="37"/>
      <c r="R812" s="37">
        <v>0</v>
      </c>
      <c r="S812" s="37"/>
      <c r="T812" s="37">
        <v>206498</v>
      </c>
      <c r="U812" s="37"/>
      <c r="V812" s="37">
        <v>148554</v>
      </c>
      <c r="W812" s="37"/>
      <c r="X812" s="37">
        <v>0</v>
      </c>
      <c r="Y812" s="37"/>
      <c r="Z812" s="37">
        <v>0</v>
      </c>
      <c r="AA812" s="37"/>
      <c r="AB812" s="25">
        <v>0</v>
      </c>
      <c r="AC812" s="8"/>
      <c r="AE812" s="9">
        <v>646488</v>
      </c>
      <c r="AG812" s="9">
        <v>0</v>
      </c>
      <c r="AI812" s="9">
        <v>0</v>
      </c>
      <c r="AK812" s="9">
        <v>752492</v>
      </c>
      <c r="AM812" s="9">
        <v>0</v>
      </c>
      <c r="AO812" s="9">
        <v>0</v>
      </c>
      <c r="AQ812" s="9">
        <v>0</v>
      </c>
      <c r="BH812" s="2" t="str">
        <f t="shared" si="12"/>
        <v>No</v>
      </c>
    </row>
    <row r="813" spans="1:60">
      <c r="A813" s="14" t="s">
        <v>737</v>
      </c>
      <c r="B813" s="14" t="s">
        <v>738</v>
      </c>
      <c r="C813" s="19" t="s">
        <v>71</v>
      </c>
      <c r="D813" s="232">
        <v>5024</v>
      </c>
      <c r="E813" s="233">
        <v>50024</v>
      </c>
      <c r="F813" s="19" t="s">
        <v>153</v>
      </c>
      <c r="G813" s="160" t="s">
        <v>144</v>
      </c>
      <c r="H813" s="36">
        <v>387550</v>
      </c>
      <c r="I813" s="25">
        <v>50</v>
      </c>
      <c r="J813" s="19" t="s">
        <v>17</v>
      </c>
      <c r="K813" s="15" t="s">
        <v>14</v>
      </c>
      <c r="L813" s="15">
        <v>35</v>
      </c>
      <c r="M813" s="16"/>
      <c r="N813" s="37">
        <v>249482</v>
      </c>
      <c r="O813" s="37"/>
      <c r="P813" s="37">
        <v>18403</v>
      </c>
      <c r="Q813" s="37"/>
      <c r="R813" s="37">
        <v>0</v>
      </c>
      <c r="S813" s="37"/>
      <c r="T813" s="37">
        <v>0</v>
      </c>
      <c r="U813" s="37"/>
      <c r="V813" s="37">
        <v>9407</v>
      </c>
      <c r="W813" s="37"/>
      <c r="X813" s="37">
        <v>0</v>
      </c>
      <c r="Y813" s="37"/>
      <c r="Z813" s="37">
        <v>0</v>
      </c>
      <c r="AA813" s="37"/>
      <c r="AB813" s="25">
        <v>0</v>
      </c>
      <c r="AC813" s="8"/>
      <c r="AE813" s="9">
        <v>1249297</v>
      </c>
      <c r="AG813" s="9">
        <v>113529</v>
      </c>
      <c r="AI813" s="9">
        <v>0</v>
      </c>
      <c r="AK813" s="9">
        <v>0</v>
      </c>
      <c r="AM813" s="9">
        <v>0</v>
      </c>
      <c r="AO813" s="9">
        <v>0</v>
      </c>
      <c r="AQ813" s="9">
        <v>0</v>
      </c>
      <c r="AT813" s="38">
        <v>5.0076000000000001</v>
      </c>
      <c r="AV813" s="38">
        <v>6.1689999999999996</v>
      </c>
      <c r="BH813" s="2" t="str">
        <f t="shared" si="12"/>
        <v>No</v>
      </c>
    </row>
    <row r="814" spans="1:60">
      <c r="A814" s="14" t="s">
        <v>1176</v>
      </c>
      <c r="B814" s="14" t="s">
        <v>441</v>
      </c>
      <c r="C814" s="19" t="s">
        <v>90</v>
      </c>
      <c r="D814" s="232">
        <v>5099</v>
      </c>
      <c r="E814" s="233">
        <v>50099</v>
      </c>
      <c r="F814" s="19" t="s">
        <v>147</v>
      </c>
      <c r="G814" s="160" t="s">
        <v>144</v>
      </c>
      <c r="H814" s="36">
        <v>102852</v>
      </c>
      <c r="I814" s="25">
        <v>50</v>
      </c>
      <c r="J814" s="19" t="s">
        <v>15</v>
      </c>
      <c r="K814" s="15" t="s">
        <v>16</v>
      </c>
      <c r="L814" s="15">
        <v>34</v>
      </c>
      <c r="M814" s="16"/>
      <c r="N814" s="37">
        <v>7964</v>
      </c>
      <c r="O814" s="37"/>
      <c r="P814" s="37">
        <v>29826</v>
      </c>
      <c r="Q814" s="37"/>
      <c r="R814" s="37">
        <v>0</v>
      </c>
      <c r="S814" s="37"/>
      <c r="T814" s="37">
        <v>0</v>
      </c>
      <c r="U814" s="37"/>
      <c r="V814" s="37">
        <v>0</v>
      </c>
      <c r="W814" s="37"/>
      <c r="X814" s="37">
        <v>0</v>
      </c>
      <c r="Y814" s="37"/>
      <c r="Z814" s="37">
        <v>0</v>
      </c>
      <c r="AA814" s="37"/>
      <c r="AB814" s="25">
        <v>0</v>
      </c>
      <c r="AC814" s="8"/>
      <c r="AE814" s="9">
        <v>0</v>
      </c>
      <c r="AG814" s="9">
        <v>0</v>
      </c>
      <c r="AI814" s="9">
        <v>0</v>
      </c>
      <c r="AK814" s="9">
        <v>0</v>
      </c>
      <c r="AM814" s="9">
        <v>0</v>
      </c>
      <c r="AO814" s="9">
        <v>0</v>
      </c>
      <c r="AQ814" s="9">
        <v>0</v>
      </c>
      <c r="AT814" s="38">
        <v>0</v>
      </c>
      <c r="AV814" s="38">
        <v>0</v>
      </c>
      <c r="BH814" s="2" t="str">
        <f t="shared" si="12"/>
        <v>No</v>
      </c>
    </row>
    <row r="815" spans="1:60">
      <c r="A815" s="14" t="s">
        <v>735</v>
      </c>
      <c r="B815" s="14" t="s">
        <v>736</v>
      </c>
      <c r="C815" s="19" t="s">
        <v>23</v>
      </c>
      <c r="D815" s="232">
        <v>9159</v>
      </c>
      <c r="E815" s="233">
        <v>90159</v>
      </c>
      <c r="F815" s="19" t="s">
        <v>153</v>
      </c>
      <c r="G815" s="160" t="s">
        <v>144</v>
      </c>
      <c r="H815" s="36">
        <v>3281212</v>
      </c>
      <c r="I815" s="25">
        <v>50</v>
      </c>
      <c r="J815" s="19" t="s">
        <v>17</v>
      </c>
      <c r="K815" s="15" t="s">
        <v>16</v>
      </c>
      <c r="L815" s="15">
        <v>32</v>
      </c>
      <c r="M815" s="16"/>
      <c r="N815" s="37">
        <v>300804</v>
      </c>
      <c r="O815" s="37"/>
      <c r="P815" s="37">
        <v>1208</v>
      </c>
      <c r="Q815" s="37"/>
      <c r="R815" s="37">
        <v>0</v>
      </c>
      <c r="S815" s="37"/>
      <c r="T815" s="37">
        <v>0</v>
      </c>
      <c r="U815" s="37"/>
      <c r="V815" s="37">
        <v>0</v>
      </c>
      <c r="W815" s="37"/>
      <c r="X815" s="37">
        <v>0</v>
      </c>
      <c r="Y815" s="37"/>
      <c r="Z815" s="37">
        <v>0</v>
      </c>
      <c r="AA815" s="37"/>
      <c r="AB815" s="25">
        <v>0</v>
      </c>
      <c r="AC815" s="8"/>
      <c r="AE815" s="9">
        <v>1247945</v>
      </c>
      <c r="AG815" s="9">
        <v>0</v>
      </c>
      <c r="AI815" s="9">
        <v>0</v>
      </c>
      <c r="AK815" s="9">
        <v>0</v>
      </c>
      <c r="AM815" s="9">
        <v>0</v>
      </c>
      <c r="AO815" s="9">
        <v>0</v>
      </c>
      <c r="AQ815" s="9">
        <v>0</v>
      </c>
      <c r="AT815" s="38">
        <v>4.1486999999999998</v>
      </c>
      <c r="AV815" s="38">
        <v>0</v>
      </c>
      <c r="BH815" s="2" t="str">
        <f t="shared" si="12"/>
        <v>No</v>
      </c>
    </row>
    <row r="816" spans="1:60">
      <c r="A816" s="14" t="s">
        <v>1176</v>
      </c>
      <c r="B816" s="14" t="s">
        <v>441</v>
      </c>
      <c r="C816" s="19" t="s">
        <v>90</v>
      </c>
      <c r="D816" s="232">
        <v>5099</v>
      </c>
      <c r="E816" s="233">
        <v>50099</v>
      </c>
      <c r="F816" s="19" t="s">
        <v>147</v>
      </c>
      <c r="G816" s="160" t="s">
        <v>144</v>
      </c>
      <c r="H816" s="36">
        <v>102852</v>
      </c>
      <c r="I816" s="25">
        <v>50</v>
      </c>
      <c r="J816" s="19" t="s">
        <v>17</v>
      </c>
      <c r="K816" s="15" t="s">
        <v>14</v>
      </c>
      <c r="L816" s="15">
        <v>16</v>
      </c>
      <c r="M816" s="16"/>
      <c r="N816" s="37">
        <v>149460</v>
      </c>
      <c r="O816" s="37"/>
      <c r="P816" s="37">
        <v>0</v>
      </c>
      <c r="Q816" s="37"/>
      <c r="R816" s="37">
        <v>0</v>
      </c>
      <c r="S816" s="37"/>
      <c r="T816" s="37">
        <v>0</v>
      </c>
      <c r="U816" s="37"/>
      <c r="V816" s="37">
        <v>0</v>
      </c>
      <c r="W816" s="37"/>
      <c r="X816" s="37">
        <v>0</v>
      </c>
      <c r="Y816" s="37"/>
      <c r="Z816" s="37">
        <v>0</v>
      </c>
      <c r="AA816" s="37"/>
      <c r="AB816" s="25">
        <v>0</v>
      </c>
      <c r="AC816" s="8"/>
      <c r="AE816" s="9">
        <v>709692</v>
      </c>
      <c r="AG816" s="9">
        <v>0</v>
      </c>
      <c r="AI816" s="9">
        <v>0</v>
      </c>
      <c r="AK816" s="9">
        <v>0</v>
      </c>
      <c r="AM816" s="9">
        <v>0</v>
      </c>
      <c r="AO816" s="9">
        <v>0</v>
      </c>
      <c r="AQ816" s="9">
        <v>0</v>
      </c>
      <c r="AT816" s="38">
        <v>4.7484000000000002</v>
      </c>
      <c r="BH816" s="2" t="str">
        <f t="shared" si="12"/>
        <v>No</v>
      </c>
    </row>
    <row r="817" spans="1:60">
      <c r="A817" s="14" t="s">
        <v>668</v>
      </c>
      <c r="B817" s="14" t="s">
        <v>486</v>
      </c>
      <c r="C817" s="19" t="s">
        <v>44</v>
      </c>
      <c r="D817" s="232">
        <v>5052</v>
      </c>
      <c r="E817" s="233">
        <v>50052</v>
      </c>
      <c r="F817" s="19" t="s">
        <v>153</v>
      </c>
      <c r="G817" s="160" t="s">
        <v>144</v>
      </c>
      <c r="H817" s="36">
        <v>278165</v>
      </c>
      <c r="I817" s="25">
        <v>50</v>
      </c>
      <c r="J817" s="19" t="s">
        <v>15</v>
      </c>
      <c r="K817" s="15" t="s">
        <v>14</v>
      </c>
      <c r="L817" s="15">
        <v>15</v>
      </c>
      <c r="M817" s="16"/>
      <c r="N817" s="37">
        <v>16913</v>
      </c>
      <c r="O817" s="37"/>
      <c r="P817" s="37">
        <v>35548</v>
      </c>
      <c r="Q817" s="37"/>
      <c r="R817" s="37">
        <v>0</v>
      </c>
      <c r="S817" s="37"/>
      <c r="T817" s="37">
        <v>0</v>
      </c>
      <c r="U817" s="37"/>
      <c r="V817" s="37">
        <v>0</v>
      </c>
      <c r="W817" s="37"/>
      <c r="X817" s="37">
        <v>0</v>
      </c>
      <c r="Y817" s="37"/>
      <c r="Z817" s="37">
        <v>0</v>
      </c>
      <c r="AA817" s="37"/>
      <c r="AB817" s="25">
        <v>0</v>
      </c>
      <c r="AC817" s="8"/>
      <c r="AE817" s="9">
        <v>72680</v>
      </c>
      <c r="AG817" s="9">
        <v>330124</v>
      </c>
      <c r="AI817" s="9">
        <v>0</v>
      </c>
      <c r="AK817" s="9">
        <v>0</v>
      </c>
      <c r="AM817" s="9">
        <v>0</v>
      </c>
      <c r="AO817" s="9">
        <v>0</v>
      </c>
      <c r="AQ817" s="9">
        <v>0</v>
      </c>
      <c r="AT817" s="38">
        <v>4.2972999999999999</v>
      </c>
      <c r="AV817" s="38">
        <v>9.2866999999999997</v>
      </c>
      <c r="BH817" s="2" t="str">
        <f t="shared" si="12"/>
        <v>No</v>
      </c>
    </row>
    <row r="818" spans="1:60">
      <c r="A818" s="14" t="s">
        <v>737</v>
      </c>
      <c r="B818" s="14" t="s">
        <v>738</v>
      </c>
      <c r="C818" s="19" t="s">
        <v>71</v>
      </c>
      <c r="D818" s="232">
        <v>5024</v>
      </c>
      <c r="E818" s="233">
        <v>50024</v>
      </c>
      <c r="F818" s="19" t="s">
        <v>153</v>
      </c>
      <c r="G818" s="160" t="s">
        <v>144</v>
      </c>
      <c r="H818" s="36">
        <v>387550</v>
      </c>
      <c r="I818" s="25">
        <v>50</v>
      </c>
      <c r="J818" s="19" t="s">
        <v>15</v>
      </c>
      <c r="K818" s="15" t="s">
        <v>14</v>
      </c>
      <c r="L818" s="15">
        <v>15</v>
      </c>
      <c r="M818" s="16"/>
      <c r="N818" s="37">
        <v>10188</v>
      </c>
      <c r="O818" s="37"/>
      <c r="P818" s="37">
        <v>38692</v>
      </c>
      <c r="Q818" s="37"/>
      <c r="R818" s="37">
        <v>0</v>
      </c>
      <c r="S818" s="37"/>
      <c r="T818" s="37">
        <v>0</v>
      </c>
      <c r="U818" s="37"/>
      <c r="V818" s="37">
        <v>0</v>
      </c>
      <c r="W818" s="37"/>
      <c r="X818" s="37">
        <v>0</v>
      </c>
      <c r="Y818" s="37"/>
      <c r="Z818" s="37">
        <v>0</v>
      </c>
      <c r="AA818" s="37"/>
      <c r="AB818" s="25">
        <v>0</v>
      </c>
      <c r="AC818" s="8"/>
      <c r="AE818" s="9">
        <v>111088</v>
      </c>
      <c r="AG818" s="9">
        <v>450219</v>
      </c>
      <c r="AI818" s="9">
        <v>0</v>
      </c>
      <c r="AK818" s="9">
        <v>0</v>
      </c>
      <c r="AM818" s="9">
        <v>0</v>
      </c>
      <c r="AO818" s="9">
        <v>0</v>
      </c>
      <c r="AQ818" s="9">
        <v>0</v>
      </c>
      <c r="AT818" s="38">
        <v>10.9038</v>
      </c>
      <c r="AV818" s="38">
        <v>11.635999999999999</v>
      </c>
      <c r="BH818" s="2" t="str">
        <f t="shared" si="12"/>
        <v>No</v>
      </c>
    </row>
    <row r="819" spans="1:60">
      <c r="A819" s="14" t="s">
        <v>1182</v>
      </c>
      <c r="B819" s="14" t="s">
        <v>211</v>
      </c>
      <c r="C819" s="19" t="s">
        <v>59</v>
      </c>
      <c r="D819" s="232">
        <v>4172</v>
      </c>
      <c r="E819" s="233">
        <v>40172</v>
      </c>
      <c r="F819" s="19" t="s">
        <v>153</v>
      </c>
      <c r="G819" s="160" t="s">
        <v>144</v>
      </c>
      <c r="H819" s="36">
        <v>212195</v>
      </c>
      <c r="I819" s="25">
        <v>49</v>
      </c>
      <c r="J819" s="19" t="s">
        <v>17</v>
      </c>
      <c r="K819" s="15" t="s">
        <v>14</v>
      </c>
      <c r="L819" s="15">
        <v>6</v>
      </c>
      <c r="M819" s="16"/>
      <c r="N819" s="37">
        <v>53911</v>
      </c>
      <c r="O819" s="37"/>
      <c r="P819" s="37">
        <v>7585</v>
      </c>
      <c r="Q819" s="37"/>
      <c r="R819" s="37">
        <v>0</v>
      </c>
      <c r="S819" s="37"/>
      <c r="T819" s="37">
        <v>0</v>
      </c>
      <c r="U819" s="37"/>
      <c r="V819" s="37">
        <v>0</v>
      </c>
      <c r="W819" s="37"/>
      <c r="X819" s="37">
        <v>0</v>
      </c>
      <c r="Y819" s="37"/>
      <c r="Z819" s="37">
        <v>0</v>
      </c>
      <c r="AA819" s="37"/>
      <c r="AB819" s="25">
        <v>0</v>
      </c>
      <c r="AC819" s="8"/>
      <c r="AE819" s="9">
        <v>279802</v>
      </c>
      <c r="AG819" s="9">
        <v>38425</v>
      </c>
      <c r="AI819" s="9">
        <v>0</v>
      </c>
      <c r="AK819" s="9">
        <v>0</v>
      </c>
      <c r="AM819" s="9">
        <v>0</v>
      </c>
      <c r="AO819" s="9">
        <v>0</v>
      </c>
      <c r="AQ819" s="9">
        <v>0</v>
      </c>
      <c r="AT819" s="38">
        <v>5.1901000000000002</v>
      </c>
      <c r="AV819" s="38">
        <v>5.0659000000000001</v>
      </c>
      <c r="BH819" s="2" t="str">
        <f t="shared" si="12"/>
        <v>No</v>
      </c>
    </row>
    <row r="820" spans="1:60">
      <c r="A820" s="14" t="s">
        <v>1179</v>
      </c>
      <c r="B820" s="14" t="s">
        <v>368</v>
      </c>
      <c r="C820" s="19" t="s">
        <v>23</v>
      </c>
      <c r="D820" s="232">
        <v>9042</v>
      </c>
      <c r="E820" s="233">
        <v>90042</v>
      </c>
      <c r="F820" s="19" t="s">
        <v>147</v>
      </c>
      <c r="G820" s="160" t="s">
        <v>144</v>
      </c>
      <c r="H820" s="36">
        <v>12150996</v>
      </c>
      <c r="I820" s="25">
        <v>49</v>
      </c>
      <c r="J820" s="19" t="s">
        <v>15</v>
      </c>
      <c r="K820" s="15" t="s">
        <v>14</v>
      </c>
      <c r="L820" s="15">
        <v>6</v>
      </c>
      <c r="M820" s="16"/>
      <c r="N820" s="37">
        <v>0</v>
      </c>
      <c r="O820" s="37"/>
      <c r="P820" s="37">
        <v>10948</v>
      </c>
      <c r="Q820" s="37"/>
      <c r="R820" s="37">
        <v>0</v>
      </c>
      <c r="S820" s="37"/>
      <c r="T820" s="37">
        <v>0</v>
      </c>
      <c r="U820" s="37"/>
      <c r="V820" s="37">
        <v>0</v>
      </c>
      <c r="W820" s="37"/>
      <c r="X820" s="37">
        <v>0</v>
      </c>
      <c r="Y820" s="37"/>
      <c r="Z820" s="37">
        <v>0</v>
      </c>
      <c r="AA820" s="37"/>
      <c r="AB820" s="25">
        <v>0</v>
      </c>
      <c r="AC820" s="8"/>
      <c r="AE820" s="9">
        <v>0</v>
      </c>
      <c r="AG820" s="9">
        <v>75302</v>
      </c>
      <c r="AI820" s="9">
        <v>0</v>
      </c>
      <c r="AK820" s="9">
        <v>0</v>
      </c>
      <c r="AM820" s="9">
        <v>0</v>
      </c>
      <c r="AO820" s="9">
        <v>0</v>
      </c>
      <c r="AQ820" s="9">
        <v>0</v>
      </c>
      <c r="AV820" s="38">
        <v>6.8781999999999996</v>
      </c>
      <c r="BH820" s="2" t="str">
        <f t="shared" si="12"/>
        <v>No</v>
      </c>
    </row>
    <row r="821" spans="1:60">
      <c r="A821" s="14" t="s">
        <v>1181</v>
      </c>
      <c r="B821" s="14" t="s">
        <v>385</v>
      </c>
      <c r="C821" s="19" t="s">
        <v>23</v>
      </c>
      <c r="D821" s="232">
        <v>9218</v>
      </c>
      <c r="E821" s="233">
        <v>90218</v>
      </c>
      <c r="F821" s="19" t="s">
        <v>158</v>
      </c>
      <c r="G821" s="160" t="s">
        <v>144</v>
      </c>
      <c r="H821" s="36">
        <v>1932666</v>
      </c>
      <c r="I821" s="25">
        <v>49</v>
      </c>
      <c r="J821" s="19" t="s">
        <v>18</v>
      </c>
      <c r="K821" s="15" t="s">
        <v>16</v>
      </c>
      <c r="L821" s="15">
        <v>49</v>
      </c>
      <c r="M821" s="16"/>
      <c r="N821" s="37">
        <v>0</v>
      </c>
      <c r="O821" s="37"/>
      <c r="P821" s="37">
        <v>6073</v>
      </c>
      <c r="Q821" s="37"/>
      <c r="R821" s="37">
        <v>0</v>
      </c>
      <c r="S821" s="37"/>
      <c r="T821" s="37">
        <v>0</v>
      </c>
      <c r="U821" s="37"/>
      <c r="V821" s="37">
        <v>0</v>
      </c>
      <c r="W821" s="37"/>
      <c r="X821" s="37">
        <v>0</v>
      </c>
      <c r="Y821" s="37"/>
      <c r="Z821" s="37">
        <v>0</v>
      </c>
      <c r="AA821" s="37"/>
      <c r="AB821" s="25">
        <v>0</v>
      </c>
      <c r="AC821" s="8"/>
      <c r="AE821" s="9">
        <v>0</v>
      </c>
      <c r="AG821" s="9">
        <v>350895</v>
      </c>
      <c r="AI821" s="9">
        <v>0</v>
      </c>
      <c r="AK821" s="9">
        <v>0</v>
      </c>
      <c r="AM821" s="9">
        <v>0</v>
      </c>
      <c r="AO821" s="9">
        <v>0</v>
      </c>
      <c r="AQ821" s="9">
        <v>0</v>
      </c>
      <c r="AV821" s="38">
        <v>57.779499999999999</v>
      </c>
      <c r="BH821" s="2" t="str">
        <f t="shared" si="12"/>
        <v>No</v>
      </c>
    </row>
    <row r="822" spans="1:60">
      <c r="A822" s="14" t="s">
        <v>1179</v>
      </c>
      <c r="B822" s="14" t="s">
        <v>368</v>
      </c>
      <c r="C822" s="19" t="s">
        <v>23</v>
      </c>
      <c r="D822" s="232">
        <v>9042</v>
      </c>
      <c r="E822" s="233">
        <v>90042</v>
      </c>
      <c r="F822" s="19" t="s">
        <v>147</v>
      </c>
      <c r="G822" s="160" t="s">
        <v>144</v>
      </c>
      <c r="H822" s="36">
        <v>12150996</v>
      </c>
      <c r="I822" s="25">
        <v>49</v>
      </c>
      <c r="J822" s="19" t="s">
        <v>17</v>
      </c>
      <c r="K822" s="15" t="s">
        <v>14</v>
      </c>
      <c r="L822" s="15">
        <v>43</v>
      </c>
      <c r="M822" s="16"/>
      <c r="N822" s="37">
        <v>0</v>
      </c>
      <c r="O822" s="37"/>
      <c r="P822" s="37">
        <v>495550</v>
      </c>
      <c r="Q822" s="37"/>
      <c r="R822" s="37">
        <v>0</v>
      </c>
      <c r="S822" s="37"/>
      <c r="T822" s="37">
        <v>0</v>
      </c>
      <c r="U822" s="37"/>
      <c r="V822" s="37">
        <v>0</v>
      </c>
      <c r="W822" s="37"/>
      <c r="X822" s="37">
        <v>0</v>
      </c>
      <c r="Y822" s="37"/>
      <c r="Z822" s="37">
        <v>0</v>
      </c>
      <c r="AA822" s="37"/>
      <c r="AB822" s="25">
        <v>182973</v>
      </c>
      <c r="AC822" s="8"/>
      <c r="AE822" s="9">
        <v>0</v>
      </c>
      <c r="AG822" s="9">
        <v>1652896</v>
      </c>
      <c r="AI822" s="9">
        <v>0</v>
      </c>
      <c r="AK822" s="9">
        <v>0</v>
      </c>
      <c r="AM822" s="9">
        <v>0</v>
      </c>
      <c r="AO822" s="9">
        <v>0</v>
      </c>
      <c r="AQ822" s="9">
        <v>91110</v>
      </c>
      <c r="AV822" s="38">
        <v>3.3355000000000001</v>
      </c>
      <c r="BF822" s="38">
        <v>0.49790000000000001</v>
      </c>
      <c r="BH822" s="2" t="str">
        <f t="shared" si="12"/>
        <v>No</v>
      </c>
    </row>
    <row r="823" spans="1:60">
      <c r="A823" s="14" t="s">
        <v>1182</v>
      </c>
      <c r="B823" s="14" t="s">
        <v>211</v>
      </c>
      <c r="C823" s="19" t="s">
        <v>59</v>
      </c>
      <c r="D823" s="232">
        <v>4172</v>
      </c>
      <c r="E823" s="233">
        <v>40172</v>
      </c>
      <c r="F823" s="19" t="s">
        <v>153</v>
      </c>
      <c r="G823" s="160" t="s">
        <v>144</v>
      </c>
      <c r="H823" s="36">
        <v>212195</v>
      </c>
      <c r="I823" s="25">
        <v>49</v>
      </c>
      <c r="J823" s="19" t="s">
        <v>15</v>
      </c>
      <c r="K823" s="15" t="s">
        <v>14</v>
      </c>
      <c r="L823" s="15">
        <v>43</v>
      </c>
      <c r="M823" s="16"/>
      <c r="N823" s="37">
        <v>25547</v>
      </c>
      <c r="O823" s="37"/>
      <c r="P823" s="37">
        <v>77723</v>
      </c>
      <c r="Q823" s="37"/>
      <c r="R823" s="37">
        <v>0</v>
      </c>
      <c r="S823" s="37"/>
      <c r="T823" s="37">
        <v>0</v>
      </c>
      <c r="U823" s="37"/>
      <c r="V823" s="37">
        <v>0</v>
      </c>
      <c r="W823" s="37"/>
      <c r="X823" s="37">
        <v>0</v>
      </c>
      <c r="Y823" s="37"/>
      <c r="Z823" s="37">
        <v>0</v>
      </c>
      <c r="AA823" s="37"/>
      <c r="AB823" s="25">
        <v>0</v>
      </c>
      <c r="AC823" s="8"/>
      <c r="AE823" s="9">
        <v>176548</v>
      </c>
      <c r="AG823" s="9">
        <v>830325</v>
      </c>
      <c r="AI823" s="9">
        <v>0</v>
      </c>
      <c r="AK823" s="9">
        <v>0</v>
      </c>
      <c r="AM823" s="9">
        <v>0</v>
      </c>
      <c r="AO823" s="9">
        <v>0</v>
      </c>
      <c r="AQ823" s="9">
        <v>0</v>
      </c>
      <c r="AT823" s="38">
        <v>6.9107000000000003</v>
      </c>
      <c r="AV823" s="38">
        <v>10.6831</v>
      </c>
      <c r="BH823" s="2" t="str">
        <f t="shared" si="12"/>
        <v>No</v>
      </c>
    </row>
    <row r="824" spans="1:60">
      <c r="A824" s="14" t="s">
        <v>589</v>
      </c>
      <c r="B824" s="14" t="s">
        <v>590</v>
      </c>
      <c r="C824" s="19" t="s">
        <v>19</v>
      </c>
      <c r="D824" s="232">
        <v>4068</v>
      </c>
      <c r="E824" s="233">
        <v>40068</v>
      </c>
      <c r="F824" s="19" t="s">
        <v>158</v>
      </c>
      <c r="G824" s="160" t="s">
        <v>144</v>
      </c>
      <c r="H824" s="36">
        <v>77074</v>
      </c>
      <c r="I824" s="25">
        <v>49</v>
      </c>
      <c r="J824" s="19" t="s">
        <v>15</v>
      </c>
      <c r="K824" s="15" t="s">
        <v>14</v>
      </c>
      <c r="L824" s="15">
        <v>39</v>
      </c>
      <c r="M824" s="16"/>
      <c r="N824" s="37">
        <v>4003</v>
      </c>
      <c r="O824" s="37"/>
      <c r="P824" s="37">
        <v>62097</v>
      </c>
      <c r="Q824" s="37"/>
      <c r="R824" s="37">
        <v>0</v>
      </c>
      <c r="S824" s="37"/>
      <c r="T824" s="37">
        <v>0</v>
      </c>
      <c r="U824" s="37"/>
      <c r="V824" s="37">
        <v>0</v>
      </c>
      <c r="W824" s="37"/>
      <c r="X824" s="37">
        <v>0</v>
      </c>
      <c r="Y824" s="37"/>
      <c r="Z824" s="37">
        <v>0</v>
      </c>
      <c r="AA824" s="37"/>
      <c r="AB824" s="25">
        <v>0</v>
      </c>
      <c r="AC824" s="8"/>
      <c r="AE824" s="9">
        <v>29092</v>
      </c>
      <c r="AG824" s="9">
        <v>461253</v>
      </c>
      <c r="AI824" s="9">
        <v>0</v>
      </c>
      <c r="AK824" s="9">
        <v>0</v>
      </c>
      <c r="AM824" s="9">
        <v>0</v>
      </c>
      <c r="AO824" s="9">
        <v>0</v>
      </c>
      <c r="AQ824" s="9">
        <v>0</v>
      </c>
      <c r="AT824" s="38">
        <v>7.2675000000000001</v>
      </c>
      <c r="AV824" s="38">
        <v>7.4279000000000002</v>
      </c>
      <c r="BH824" s="2" t="str">
        <f t="shared" si="12"/>
        <v>No</v>
      </c>
    </row>
    <row r="825" spans="1:60">
      <c r="A825" s="14" t="s">
        <v>1178</v>
      </c>
      <c r="B825" s="14" t="s">
        <v>438</v>
      </c>
      <c r="C825" s="19" t="s">
        <v>68</v>
      </c>
      <c r="D825" s="232">
        <v>2010</v>
      </c>
      <c r="E825" s="233">
        <v>20010</v>
      </c>
      <c r="F825" s="19" t="s">
        <v>147</v>
      </c>
      <c r="G825" s="160" t="s">
        <v>144</v>
      </c>
      <c r="H825" s="36">
        <v>423566</v>
      </c>
      <c r="I825" s="25">
        <v>49</v>
      </c>
      <c r="J825" s="19" t="s">
        <v>17</v>
      </c>
      <c r="K825" s="15" t="s">
        <v>14</v>
      </c>
      <c r="L825" s="15">
        <v>34</v>
      </c>
      <c r="M825" s="16"/>
      <c r="N825" s="37">
        <v>272039</v>
      </c>
      <c r="O825" s="37"/>
      <c r="P825" s="37">
        <v>0</v>
      </c>
      <c r="Q825" s="37"/>
      <c r="R825" s="37">
        <v>0</v>
      </c>
      <c r="S825" s="37"/>
      <c r="T825" s="37">
        <v>0</v>
      </c>
      <c r="U825" s="37"/>
      <c r="V825" s="37">
        <v>0</v>
      </c>
      <c r="W825" s="37"/>
      <c r="X825" s="37">
        <v>0</v>
      </c>
      <c r="Y825" s="37"/>
      <c r="Z825" s="37">
        <v>0</v>
      </c>
      <c r="AA825" s="37"/>
      <c r="AB825" s="25">
        <v>0</v>
      </c>
      <c r="AC825" s="8"/>
      <c r="AE825" s="9">
        <v>1508466</v>
      </c>
      <c r="AG825" s="9">
        <v>0</v>
      </c>
      <c r="AI825" s="9">
        <v>0</v>
      </c>
      <c r="AK825" s="9">
        <v>0</v>
      </c>
      <c r="AM825" s="9">
        <v>0</v>
      </c>
      <c r="AO825" s="9">
        <v>0</v>
      </c>
      <c r="AQ825" s="9">
        <v>0</v>
      </c>
      <c r="AT825" s="38">
        <v>5.5449999999999999</v>
      </c>
      <c r="BH825" s="2" t="str">
        <f t="shared" si="12"/>
        <v>No</v>
      </c>
    </row>
    <row r="826" spans="1:60">
      <c r="A826" s="14" t="s">
        <v>1180</v>
      </c>
      <c r="B826" s="14" t="s">
        <v>157</v>
      </c>
      <c r="C826" s="19" t="s">
        <v>38</v>
      </c>
      <c r="D826" s="232">
        <v>4140</v>
      </c>
      <c r="E826" s="233">
        <v>40140</v>
      </c>
      <c r="F826" s="19" t="s">
        <v>147</v>
      </c>
      <c r="G826" s="160" t="s">
        <v>144</v>
      </c>
      <c r="H826" s="36">
        <v>310298</v>
      </c>
      <c r="I826" s="25">
        <v>49</v>
      </c>
      <c r="J826" s="19" t="s">
        <v>15</v>
      </c>
      <c r="K826" s="15" t="s">
        <v>16</v>
      </c>
      <c r="L826" s="15">
        <v>30</v>
      </c>
      <c r="M826" s="16"/>
      <c r="N826" s="37">
        <v>95147</v>
      </c>
      <c r="O826" s="37"/>
      <c r="P826" s="37">
        <v>26097</v>
      </c>
      <c r="Q826" s="37"/>
      <c r="R826" s="37">
        <v>0</v>
      </c>
      <c r="S826" s="37"/>
      <c r="T826" s="37">
        <v>0</v>
      </c>
      <c r="U826" s="37"/>
      <c r="V826" s="37">
        <v>0</v>
      </c>
      <c r="W826" s="37"/>
      <c r="X826" s="37">
        <v>0</v>
      </c>
      <c r="Y826" s="37"/>
      <c r="Z826" s="37">
        <v>0</v>
      </c>
      <c r="AA826" s="37"/>
      <c r="AB826" s="25">
        <v>0</v>
      </c>
      <c r="AC826" s="8"/>
      <c r="AE826" s="9">
        <v>995788</v>
      </c>
      <c r="AG826" s="9">
        <v>246929</v>
      </c>
      <c r="AI826" s="9">
        <v>0</v>
      </c>
      <c r="AK826" s="9">
        <v>0</v>
      </c>
      <c r="AM826" s="9">
        <v>0</v>
      </c>
      <c r="AO826" s="9">
        <v>0</v>
      </c>
      <c r="AQ826" s="9">
        <v>0</v>
      </c>
      <c r="AT826" s="38">
        <v>10.4658</v>
      </c>
      <c r="AV826" s="38">
        <v>9.4619999999999997</v>
      </c>
      <c r="BH826" s="2" t="str">
        <f t="shared" si="12"/>
        <v>No</v>
      </c>
    </row>
    <row r="827" spans="1:60">
      <c r="A827" s="14" t="s">
        <v>617</v>
      </c>
      <c r="B827" s="14" t="s">
        <v>618</v>
      </c>
      <c r="C827" s="19" t="s">
        <v>71</v>
      </c>
      <c r="D827" s="232">
        <v>5021</v>
      </c>
      <c r="E827" s="233">
        <v>50021</v>
      </c>
      <c r="F827" s="19" t="s">
        <v>153</v>
      </c>
      <c r="G827" s="160" t="s">
        <v>144</v>
      </c>
      <c r="H827" s="36">
        <v>569499</v>
      </c>
      <c r="I827" s="25">
        <v>49</v>
      </c>
      <c r="J827" s="19" t="s">
        <v>15</v>
      </c>
      <c r="K827" s="15" t="s">
        <v>14</v>
      </c>
      <c r="L827" s="15">
        <v>26</v>
      </c>
      <c r="M827" s="16"/>
      <c r="N827" s="37">
        <v>54420</v>
      </c>
      <c r="O827" s="37"/>
      <c r="P827" s="37">
        <v>37001</v>
      </c>
      <c r="Q827" s="37"/>
      <c r="R827" s="37">
        <v>0</v>
      </c>
      <c r="S827" s="37"/>
      <c r="T827" s="37">
        <v>0</v>
      </c>
      <c r="U827" s="37"/>
      <c r="V827" s="37">
        <v>0</v>
      </c>
      <c r="W827" s="37"/>
      <c r="X827" s="37">
        <v>0</v>
      </c>
      <c r="Y827" s="37"/>
      <c r="Z827" s="37">
        <v>0</v>
      </c>
      <c r="AA827" s="37"/>
      <c r="AB827" s="25">
        <v>0</v>
      </c>
      <c r="AC827" s="8"/>
      <c r="AE827" s="9">
        <v>500619</v>
      </c>
      <c r="AG827" s="9">
        <v>382523</v>
      </c>
      <c r="AI827" s="9">
        <v>0</v>
      </c>
      <c r="AK827" s="9">
        <v>0</v>
      </c>
      <c r="AM827" s="9">
        <v>0</v>
      </c>
      <c r="AO827" s="9">
        <v>0</v>
      </c>
      <c r="AQ827" s="9">
        <v>0</v>
      </c>
      <c r="AT827" s="38">
        <v>9.1991999999999994</v>
      </c>
      <c r="AV827" s="38">
        <v>10.338200000000001</v>
      </c>
      <c r="BH827" s="2" t="str">
        <f t="shared" si="12"/>
        <v>No</v>
      </c>
    </row>
    <row r="828" spans="1:60">
      <c r="A828" s="14" t="s">
        <v>617</v>
      </c>
      <c r="B828" s="14" t="s">
        <v>618</v>
      </c>
      <c r="C828" s="19" t="s">
        <v>71</v>
      </c>
      <c r="D828" s="232">
        <v>5021</v>
      </c>
      <c r="E828" s="233">
        <v>50021</v>
      </c>
      <c r="F828" s="19" t="s">
        <v>153</v>
      </c>
      <c r="G828" s="160" t="s">
        <v>144</v>
      </c>
      <c r="H828" s="36">
        <v>569499</v>
      </c>
      <c r="I828" s="25">
        <v>49</v>
      </c>
      <c r="J828" s="19" t="s">
        <v>17</v>
      </c>
      <c r="K828" s="15" t="s">
        <v>14</v>
      </c>
      <c r="L828" s="15">
        <v>23</v>
      </c>
      <c r="M828" s="16"/>
      <c r="N828" s="37">
        <v>168139</v>
      </c>
      <c r="O828" s="37"/>
      <c r="P828" s="37">
        <v>7253</v>
      </c>
      <c r="Q828" s="37"/>
      <c r="R828" s="37">
        <v>0</v>
      </c>
      <c r="S828" s="37"/>
      <c r="T828" s="37">
        <v>9636</v>
      </c>
      <c r="U828" s="37"/>
      <c r="V828" s="37">
        <v>0</v>
      </c>
      <c r="W828" s="37"/>
      <c r="X828" s="37">
        <v>0</v>
      </c>
      <c r="Y828" s="37"/>
      <c r="Z828" s="37">
        <v>0</v>
      </c>
      <c r="AA828" s="37"/>
      <c r="AB828" s="25">
        <v>0</v>
      </c>
      <c r="AC828" s="8"/>
      <c r="AE828" s="9">
        <v>684792</v>
      </c>
      <c r="AG828" s="9">
        <v>0</v>
      </c>
      <c r="AI828" s="9">
        <v>0</v>
      </c>
      <c r="AK828" s="9">
        <v>47709</v>
      </c>
      <c r="AM828" s="9">
        <v>0</v>
      </c>
      <c r="AO828" s="9">
        <v>0</v>
      </c>
      <c r="AQ828" s="9">
        <v>0</v>
      </c>
      <c r="AT828" s="38">
        <v>4.0728</v>
      </c>
      <c r="AV828" s="38">
        <v>0</v>
      </c>
      <c r="BH828" s="2" t="str">
        <f t="shared" si="12"/>
        <v>No</v>
      </c>
    </row>
    <row r="829" spans="1:60">
      <c r="A829" s="14" t="s">
        <v>1180</v>
      </c>
      <c r="B829" s="14" t="s">
        <v>157</v>
      </c>
      <c r="C829" s="19" t="s">
        <v>38</v>
      </c>
      <c r="D829" s="232">
        <v>4140</v>
      </c>
      <c r="E829" s="233">
        <v>40140</v>
      </c>
      <c r="F829" s="19" t="s">
        <v>147</v>
      </c>
      <c r="G829" s="160" t="s">
        <v>144</v>
      </c>
      <c r="H829" s="36">
        <v>310298</v>
      </c>
      <c r="I829" s="25">
        <v>49</v>
      </c>
      <c r="J829" s="19" t="s">
        <v>17</v>
      </c>
      <c r="K829" s="15" t="s">
        <v>16</v>
      </c>
      <c r="L829" s="15">
        <v>19</v>
      </c>
      <c r="M829" s="16"/>
      <c r="N829" s="37">
        <v>286400</v>
      </c>
      <c r="O829" s="37"/>
      <c r="P829" s="37">
        <v>0</v>
      </c>
      <c r="Q829" s="37"/>
      <c r="R829" s="37">
        <v>0</v>
      </c>
      <c r="S829" s="37"/>
      <c r="T829" s="37">
        <v>0</v>
      </c>
      <c r="U829" s="37"/>
      <c r="V829" s="37">
        <v>0</v>
      </c>
      <c r="W829" s="37"/>
      <c r="X829" s="37">
        <v>0</v>
      </c>
      <c r="Y829" s="37"/>
      <c r="Z829" s="37">
        <v>0</v>
      </c>
      <c r="AA829" s="37"/>
      <c r="AB829" s="25">
        <v>0</v>
      </c>
      <c r="AC829" s="8"/>
      <c r="AE829" s="9">
        <v>1446119</v>
      </c>
      <c r="AG829" s="9">
        <v>0</v>
      </c>
      <c r="AI829" s="9">
        <v>0</v>
      </c>
      <c r="AK829" s="9">
        <v>0</v>
      </c>
      <c r="AM829" s="9">
        <v>0</v>
      </c>
      <c r="AO829" s="9">
        <v>0</v>
      </c>
      <c r="AQ829" s="9">
        <v>0</v>
      </c>
      <c r="AT829" s="38">
        <v>5.0492999999999997</v>
      </c>
      <c r="BH829" s="2" t="str">
        <f t="shared" si="12"/>
        <v>No</v>
      </c>
    </row>
    <row r="830" spans="1:60">
      <c r="A830" s="14" t="s">
        <v>1178</v>
      </c>
      <c r="B830" s="14" t="s">
        <v>438</v>
      </c>
      <c r="C830" s="19" t="s">
        <v>68</v>
      </c>
      <c r="D830" s="232">
        <v>2010</v>
      </c>
      <c r="E830" s="233">
        <v>20010</v>
      </c>
      <c r="F830" s="19" t="s">
        <v>147</v>
      </c>
      <c r="G830" s="160" t="s">
        <v>144</v>
      </c>
      <c r="H830" s="36">
        <v>423566</v>
      </c>
      <c r="I830" s="25">
        <v>49</v>
      </c>
      <c r="J830" s="19" t="s">
        <v>15</v>
      </c>
      <c r="K830" s="15" t="s">
        <v>14</v>
      </c>
      <c r="L830" s="15">
        <v>15</v>
      </c>
      <c r="M830" s="16"/>
      <c r="N830" s="37">
        <v>39618</v>
      </c>
      <c r="O830" s="37"/>
      <c r="P830" s="37">
        <v>0</v>
      </c>
      <c r="Q830" s="37"/>
      <c r="R830" s="37">
        <v>0</v>
      </c>
      <c r="S830" s="37"/>
      <c r="T830" s="37">
        <v>0</v>
      </c>
      <c r="U830" s="37"/>
      <c r="V830" s="37">
        <v>0</v>
      </c>
      <c r="W830" s="37"/>
      <c r="X830" s="37">
        <v>0</v>
      </c>
      <c r="Y830" s="37"/>
      <c r="Z830" s="37">
        <v>0</v>
      </c>
      <c r="AA830" s="37"/>
      <c r="AB830" s="25">
        <v>0</v>
      </c>
      <c r="AC830" s="8"/>
      <c r="AE830" s="9">
        <v>98196</v>
      </c>
      <c r="AG830" s="9">
        <v>0</v>
      </c>
      <c r="AI830" s="9">
        <v>0</v>
      </c>
      <c r="AK830" s="9">
        <v>0</v>
      </c>
      <c r="AM830" s="9">
        <v>0</v>
      </c>
      <c r="AO830" s="9">
        <v>0</v>
      </c>
      <c r="AQ830" s="9">
        <v>0</v>
      </c>
      <c r="AT830" s="38">
        <v>2.4786000000000001</v>
      </c>
      <c r="BH830" s="2" t="str">
        <f t="shared" si="12"/>
        <v>No</v>
      </c>
    </row>
    <row r="831" spans="1:60">
      <c r="A831" s="14" t="s">
        <v>514</v>
      </c>
      <c r="B831" s="14" t="s">
        <v>515</v>
      </c>
      <c r="C831" s="19" t="s">
        <v>81</v>
      </c>
      <c r="D831" s="232">
        <v>6130</v>
      </c>
      <c r="E831" s="233">
        <v>60130</v>
      </c>
      <c r="F831" s="19" t="s">
        <v>158</v>
      </c>
      <c r="G831" s="160" t="s">
        <v>144</v>
      </c>
      <c r="H831" s="36">
        <v>1758210</v>
      </c>
      <c r="I831" s="25">
        <v>48</v>
      </c>
      <c r="J831" s="19" t="s">
        <v>15</v>
      </c>
      <c r="K831" s="15" t="s">
        <v>14</v>
      </c>
      <c r="L831" s="15">
        <v>48</v>
      </c>
      <c r="M831" s="16"/>
      <c r="N831" s="37">
        <v>998</v>
      </c>
      <c r="O831" s="37"/>
      <c r="P831" s="37">
        <v>183334</v>
      </c>
      <c r="Q831" s="37"/>
      <c r="R831" s="37">
        <v>0</v>
      </c>
      <c r="S831" s="37"/>
      <c r="T831" s="37">
        <v>0</v>
      </c>
      <c r="U831" s="37"/>
      <c r="V831" s="37">
        <v>0</v>
      </c>
      <c r="W831" s="37"/>
      <c r="X831" s="37">
        <v>0</v>
      </c>
      <c r="Y831" s="37"/>
      <c r="Z831" s="37">
        <v>0</v>
      </c>
      <c r="AA831" s="37"/>
      <c r="AB831" s="25">
        <v>0</v>
      </c>
      <c r="AC831" s="8"/>
      <c r="AE831" s="9">
        <v>5812</v>
      </c>
      <c r="AG831" s="9">
        <v>1446298</v>
      </c>
      <c r="AI831" s="9">
        <v>0</v>
      </c>
      <c r="AK831" s="9">
        <v>0</v>
      </c>
      <c r="AM831" s="9">
        <v>0</v>
      </c>
      <c r="AO831" s="9">
        <v>0</v>
      </c>
      <c r="AQ831" s="9">
        <v>0</v>
      </c>
      <c r="AT831" s="38">
        <v>5.8235999999999999</v>
      </c>
      <c r="AV831" s="38">
        <v>7.8888999999999996</v>
      </c>
      <c r="BH831" s="2" t="str">
        <f t="shared" si="12"/>
        <v>No</v>
      </c>
    </row>
    <row r="832" spans="1:60">
      <c r="A832" s="14" t="s">
        <v>181</v>
      </c>
      <c r="B832" s="14" t="s">
        <v>182</v>
      </c>
      <c r="C832" s="19" t="s">
        <v>23</v>
      </c>
      <c r="D832" s="232">
        <v>9208</v>
      </c>
      <c r="E832" s="233">
        <v>90208</v>
      </c>
      <c r="F832" s="19" t="s">
        <v>158</v>
      </c>
      <c r="G832" s="160" t="s">
        <v>144</v>
      </c>
      <c r="H832" s="36">
        <v>98176</v>
      </c>
      <c r="I832" s="25">
        <v>48</v>
      </c>
      <c r="J832" s="19" t="s">
        <v>17</v>
      </c>
      <c r="K832" s="15" t="s">
        <v>16</v>
      </c>
      <c r="L832" s="15">
        <v>26</v>
      </c>
      <c r="M832" s="16"/>
      <c r="N832" s="37">
        <v>239813</v>
      </c>
      <c r="O832" s="37"/>
      <c r="P832" s="37">
        <v>0</v>
      </c>
      <c r="Q832" s="37"/>
      <c r="R832" s="37">
        <v>0</v>
      </c>
      <c r="S832" s="37"/>
      <c r="T832" s="37">
        <v>70111</v>
      </c>
      <c r="U832" s="37"/>
      <c r="V832" s="37">
        <v>0</v>
      </c>
      <c r="W832" s="37"/>
      <c r="X832" s="37">
        <v>0</v>
      </c>
      <c r="Y832" s="37"/>
      <c r="Z832" s="37">
        <v>0</v>
      </c>
      <c r="AA832" s="37"/>
      <c r="AB832" s="25">
        <v>0</v>
      </c>
      <c r="AC832" s="8"/>
      <c r="AE832" s="9">
        <v>859729</v>
      </c>
      <c r="AG832" s="9">
        <v>0</v>
      </c>
      <c r="AI832" s="9">
        <v>0</v>
      </c>
      <c r="AK832" s="9">
        <v>222189</v>
      </c>
      <c r="AM832" s="9">
        <v>0</v>
      </c>
      <c r="AO832" s="9">
        <v>0</v>
      </c>
      <c r="AQ832" s="9">
        <v>0</v>
      </c>
      <c r="AT832" s="38">
        <v>3.585</v>
      </c>
      <c r="BH832" s="2" t="str">
        <f t="shared" si="12"/>
        <v>No</v>
      </c>
    </row>
    <row r="833" spans="1:60">
      <c r="A833" s="14" t="s">
        <v>181</v>
      </c>
      <c r="B833" s="14" t="s">
        <v>182</v>
      </c>
      <c r="C833" s="19" t="s">
        <v>23</v>
      </c>
      <c r="D833" s="232">
        <v>9208</v>
      </c>
      <c r="E833" s="233">
        <v>90208</v>
      </c>
      <c r="F833" s="19" t="s">
        <v>158</v>
      </c>
      <c r="G833" s="160" t="s">
        <v>144</v>
      </c>
      <c r="H833" s="36">
        <v>98176</v>
      </c>
      <c r="I833" s="25">
        <v>48</v>
      </c>
      <c r="J833" s="19" t="s">
        <v>15</v>
      </c>
      <c r="K833" s="15" t="s">
        <v>16</v>
      </c>
      <c r="L833" s="15">
        <v>22</v>
      </c>
      <c r="M833" s="16"/>
      <c r="N833" s="37">
        <v>0</v>
      </c>
      <c r="O833" s="37"/>
      <c r="P833" s="37">
        <v>92928</v>
      </c>
      <c r="Q833" s="37"/>
      <c r="R833" s="37">
        <v>0</v>
      </c>
      <c r="S833" s="37"/>
      <c r="T833" s="37">
        <v>0</v>
      </c>
      <c r="U833" s="37"/>
      <c r="V833" s="37">
        <v>0</v>
      </c>
      <c r="W833" s="37"/>
      <c r="X833" s="37">
        <v>0</v>
      </c>
      <c r="Y833" s="37"/>
      <c r="Z833" s="37">
        <v>0</v>
      </c>
      <c r="AA833" s="37"/>
      <c r="AB833" s="25">
        <v>0</v>
      </c>
      <c r="AC833" s="8"/>
      <c r="AE833" s="9">
        <v>0</v>
      </c>
      <c r="AG833" s="9">
        <v>581867</v>
      </c>
      <c r="AI833" s="9">
        <v>0</v>
      </c>
      <c r="AK833" s="9">
        <v>0</v>
      </c>
      <c r="AM833" s="9">
        <v>0</v>
      </c>
      <c r="AO833" s="9">
        <v>0</v>
      </c>
      <c r="AQ833" s="9">
        <v>0</v>
      </c>
      <c r="AV833" s="38">
        <v>6.2614999999999998</v>
      </c>
      <c r="BH833" s="2" t="str">
        <f t="shared" si="12"/>
        <v>No</v>
      </c>
    </row>
    <row r="834" spans="1:60">
      <c r="A834" s="14" t="s">
        <v>251</v>
      </c>
      <c r="B834" s="14" t="s">
        <v>252</v>
      </c>
      <c r="C834" s="19" t="s">
        <v>63</v>
      </c>
      <c r="D834" s="232">
        <v>2204</v>
      </c>
      <c r="E834" s="233">
        <v>20204</v>
      </c>
      <c r="F834" s="19" t="s">
        <v>165</v>
      </c>
      <c r="G834" s="160" t="s">
        <v>144</v>
      </c>
      <c r="H834" s="36">
        <v>5441567</v>
      </c>
      <c r="I834" s="25">
        <v>47</v>
      </c>
      <c r="J834" s="19" t="s">
        <v>15</v>
      </c>
      <c r="K834" s="15" t="s">
        <v>14</v>
      </c>
      <c r="L834" s="15">
        <v>47</v>
      </c>
      <c r="M834" s="16"/>
      <c r="N834" s="37">
        <v>30270</v>
      </c>
      <c r="O834" s="37"/>
      <c r="P834" s="37">
        <v>110311</v>
      </c>
      <c r="Q834" s="37"/>
      <c r="R834" s="37">
        <v>0</v>
      </c>
      <c r="S834" s="37"/>
      <c r="T834" s="37">
        <v>0</v>
      </c>
      <c r="U834" s="37"/>
      <c r="V834" s="37">
        <v>0</v>
      </c>
      <c r="W834" s="37"/>
      <c r="X834" s="37">
        <v>0</v>
      </c>
      <c r="Y834" s="37"/>
      <c r="Z834" s="37">
        <v>0</v>
      </c>
      <c r="AA834" s="37"/>
      <c r="AB834" s="25">
        <v>0</v>
      </c>
      <c r="AC834" s="8"/>
      <c r="AE834" s="9">
        <v>359450</v>
      </c>
      <c r="AG834" s="9">
        <v>729810</v>
      </c>
      <c r="AI834" s="9">
        <v>0</v>
      </c>
      <c r="AK834" s="9">
        <v>0</v>
      </c>
      <c r="AM834" s="9">
        <v>0</v>
      </c>
      <c r="AO834" s="9">
        <v>0</v>
      </c>
      <c r="AQ834" s="9">
        <v>0</v>
      </c>
      <c r="AT834" s="38">
        <v>11.8748</v>
      </c>
      <c r="AV834" s="38">
        <v>6.6158999999999999</v>
      </c>
      <c r="BH834" s="2" t="str">
        <f t="shared" ref="BH834:BH897" si="13">IF(BG834&amp;BE834&amp;BC834&amp;BA834&amp;AY834&amp;AW834&amp;AU834&amp;AR834&amp;AP834&amp;AN834&amp;AL834&amp;AJ834&amp;AH834&amp;AF834&amp;AC834&amp;AA834&amp;Y834&amp;W834&amp;U834&amp;S834&amp;Q834&amp;O834&lt;&gt;"","Yes","No")</f>
        <v>No</v>
      </c>
    </row>
    <row r="835" spans="1:60">
      <c r="A835" s="14" t="s">
        <v>283</v>
      </c>
      <c r="B835" s="14" t="s">
        <v>284</v>
      </c>
      <c r="C835" s="19" t="s">
        <v>43</v>
      </c>
      <c r="D835" s="232">
        <v>5047</v>
      </c>
      <c r="E835" s="233">
        <v>50047</v>
      </c>
      <c r="F835" s="19" t="s">
        <v>153</v>
      </c>
      <c r="G835" s="160" t="s">
        <v>144</v>
      </c>
      <c r="H835" s="36">
        <v>132600</v>
      </c>
      <c r="I835" s="25">
        <v>47</v>
      </c>
      <c r="J835" s="19" t="s">
        <v>17</v>
      </c>
      <c r="K835" s="15" t="s">
        <v>14</v>
      </c>
      <c r="L835" s="15">
        <v>32</v>
      </c>
      <c r="M835" s="16"/>
      <c r="N835" s="37">
        <v>0</v>
      </c>
      <c r="O835" s="37"/>
      <c r="P835" s="37">
        <v>0</v>
      </c>
      <c r="Q835" s="37"/>
      <c r="R835" s="37">
        <v>0</v>
      </c>
      <c r="S835" s="37"/>
      <c r="T835" s="37">
        <v>0</v>
      </c>
      <c r="U835" s="37"/>
      <c r="V835" s="37">
        <v>308685</v>
      </c>
      <c r="W835" s="37"/>
      <c r="X835" s="37">
        <v>0</v>
      </c>
      <c r="Y835" s="37"/>
      <c r="Z835" s="37">
        <v>0</v>
      </c>
      <c r="AA835" s="37"/>
      <c r="AB835" s="25">
        <v>0</v>
      </c>
      <c r="AC835" s="8"/>
      <c r="AE835" s="9">
        <v>931517</v>
      </c>
      <c r="AG835" s="9">
        <v>0</v>
      </c>
      <c r="AI835" s="9">
        <v>0</v>
      </c>
      <c r="AK835" s="9">
        <v>0</v>
      </c>
      <c r="AM835" s="9">
        <v>0</v>
      </c>
      <c r="AO835" s="9">
        <v>0</v>
      </c>
      <c r="AQ835" s="9">
        <v>0</v>
      </c>
      <c r="BH835" s="2" t="str">
        <f t="shared" si="13"/>
        <v>No</v>
      </c>
    </row>
    <row r="836" spans="1:60">
      <c r="A836" s="14" t="s">
        <v>177</v>
      </c>
      <c r="B836" s="14" t="s">
        <v>178</v>
      </c>
      <c r="C836" s="19" t="s">
        <v>23</v>
      </c>
      <c r="D836" s="232">
        <v>9206</v>
      </c>
      <c r="E836" s="233">
        <v>90206</v>
      </c>
      <c r="F836" s="19" t="s">
        <v>153</v>
      </c>
      <c r="G836" s="160" t="s">
        <v>144</v>
      </c>
      <c r="H836" s="36">
        <v>59219</v>
      </c>
      <c r="I836" s="25">
        <v>47</v>
      </c>
      <c r="J836" s="19" t="s">
        <v>17</v>
      </c>
      <c r="K836" s="15" t="s">
        <v>14</v>
      </c>
      <c r="L836" s="15">
        <v>25</v>
      </c>
      <c r="M836" s="16"/>
      <c r="N836" s="37">
        <v>273859</v>
      </c>
      <c r="O836" s="37"/>
      <c r="P836" s="37">
        <v>18515</v>
      </c>
      <c r="Q836" s="37"/>
      <c r="R836" s="37">
        <v>0</v>
      </c>
      <c r="S836" s="37"/>
      <c r="T836" s="37">
        <v>0</v>
      </c>
      <c r="U836" s="37"/>
      <c r="V836" s="37">
        <v>0</v>
      </c>
      <c r="W836" s="37"/>
      <c r="X836" s="37">
        <v>0</v>
      </c>
      <c r="Y836" s="37"/>
      <c r="Z836" s="37">
        <v>0</v>
      </c>
      <c r="AA836" s="37"/>
      <c r="AB836" s="25">
        <v>0</v>
      </c>
      <c r="AC836" s="8"/>
      <c r="AE836" s="9">
        <v>1508691</v>
      </c>
      <c r="AG836" s="9">
        <v>140312</v>
      </c>
      <c r="AI836" s="9">
        <v>0</v>
      </c>
      <c r="AK836" s="9">
        <v>0</v>
      </c>
      <c r="AM836" s="9">
        <v>0</v>
      </c>
      <c r="AO836" s="9">
        <v>0</v>
      </c>
      <c r="AQ836" s="9">
        <v>0</v>
      </c>
      <c r="AT836" s="38">
        <v>5.5090000000000003</v>
      </c>
      <c r="AV836" s="38">
        <v>7.5782999999999996</v>
      </c>
      <c r="BH836" s="2" t="str">
        <f t="shared" si="13"/>
        <v>No</v>
      </c>
    </row>
    <row r="837" spans="1:60">
      <c r="A837" s="14" t="s">
        <v>177</v>
      </c>
      <c r="B837" s="14" t="s">
        <v>178</v>
      </c>
      <c r="C837" s="19" t="s">
        <v>23</v>
      </c>
      <c r="D837" s="232">
        <v>9206</v>
      </c>
      <c r="E837" s="233">
        <v>90206</v>
      </c>
      <c r="F837" s="19" t="s">
        <v>153</v>
      </c>
      <c r="G837" s="160" t="s">
        <v>144</v>
      </c>
      <c r="H837" s="36">
        <v>59219</v>
      </c>
      <c r="I837" s="25">
        <v>47</v>
      </c>
      <c r="J837" s="19" t="s">
        <v>15</v>
      </c>
      <c r="K837" s="15" t="s">
        <v>14</v>
      </c>
      <c r="L837" s="15">
        <v>22</v>
      </c>
      <c r="M837" s="16"/>
      <c r="N837" s="37">
        <v>0</v>
      </c>
      <c r="O837" s="37"/>
      <c r="P837" s="37">
        <v>63741</v>
      </c>
      <c r="Q837" s="37"/>
      <c r="R837" s="37">
        <v>0</v>
      </c>
      <c r="S837" s="37"/>
      <c r="T837" s="37">
        <v>0</v>
      </c>
      <c r="U837" s="37"/>
      <c r="V837" s="37">
        <v>0</v>
      </c>
      <c r="W837" s="37"/>
      <c r="X837" s="37">
        <v>0</v>
      </c>
      <c r="Y837" s="37"/>
      <c r="Z837" s="37">
        <v>0</v>
      </c>
      <c r="AA837" s="37"/>
      <c r="AB837" s="25">
        <v>0</v>
      </c>
      <c r="AC837" s="8"/>
      <c r="AE837" s="9">
        <v>0</v>
      </c>
      <c r="AG837" s="9">
        <v>640592</v>
      </c>
      <c r="AI837" s="9">
        <v>0</v>
      </c>
      <c r="AK837" s="9">
        <v>0</v>
      </c>
      <c r="AM837" s="9">
        <v>0</v>
      </c>
      <c r="AO837" s="9">
        <v>0</v>
      </c>
      <c r="AQ837" s="9">
        <v>0</v>
      </c>
      <c r="AV837" s="38">
        <v>10.049899999999999</v>
      </c>
      <c r="BH837" s="2" t="str">
        <f t="shared" si="13"/>
        <v>No</v>
      </c>
    </row>
    <row r="838" spans="1:60">
      <c r="A838" s="14" t="s">
        <v>283</v>
      </c>
      <c r="B838" s="14" t="s">
        <v>284</v>
      </c>
      <c r="C838" s="19" t="s">
        <v>43</v>
      </c>
      <c r="D838" s="232">
        <v>5047</v>
      </c>
      <c r="E838" s="233">
        <v>50047</v>
      </c>
      <c r="F838" s="19" t="s">
        <v>153</v>
      </c>
      <c r="G838" s="160" t="s">
        <v>144</v>
      </c>
      <c r="H838" s="36">
        <v>132600</v>
      </c>
      <c r="I838" s="25">
        <v>47</v>
      </c>
      <c r="J838" s="19" t="s">
        <v>15</v>
      </c>
      <c r="K838" s="15" t="s">
        <v>14</v>
      </c>
      <c r="L838" s="15">
        <v>15</v>
      </c>
      <c r="M838" s="16"/>
      <c r="N838" s="37">
        <v>0</v>
      </c>
      <c r="O838" s="37"/>
      <c r="P838" s="37">
        <v>21125</v>
      </c>
      <c r="Q838" s="37"/>
      <c r="R838" s="37">
        <v>15993</v>
      </c>
      <c r="S838" s="37"/>
      <c r="T838" s="37">
        <v>0</v>
      </c>
      <c r="U838" s="37"/>
      <c r="V838" s="37">
        <v>28006</v>
      </c>
      <c r="W838" s="37"/>
      <c r="X838" s="37">
        <v>0</v>
      </c>
      <c r="Y838" s="37"/>
      <c r="Z838" s="37">
        <v>0</v>
      </c>
      <c r="AA838" s="37"/>
      <c r="AB838" s="25">
        <v>0</v>
      </c>
      <c r="AC838" s="8"/>
      <c r="AE838" s="9">
        <v>242908</v>
      </c>
      <c r="AG838" s="9">
        <v>129630</v>
      </c>
      <c r="AI838" s="9">
        <v>64317</v>
      </c>
      <c r="AK838" s="9">
        <v>0</v>
      </c>
      <c r="AM838" s="9">
        <v>0</v>
      </c>
      <c r="AO838" s="9">
        <v>0</v>
      </c>
      <c r="AQ838" s="9">
        <v>0</v>
      </c>
      <c r="AV838" s="38">
        <v>6.1363000000000003</v>
      </c>
      <c r="AX838" s="38">
        <v>4.0216000000000003</v>
      </c>
      <c r="BH838" s="2" t="str">
        <f t="shared" si="13"/>
        <v>No</v>
      </c>
    </row>
    <row r="839" spans="1:60">
      <c r="A839" s="14" t="s">
        <v>1183</v>
      </c>
      <c r="B839" s="14" t="s">
        <v>156</v>
      </c>
      <c r="C839" s="19" t="s">
        <v>83</v>
      </c>
      <c r="D839" s="232">
        <v>3091</v>
      </c>
      <c r="E839" s="233">
        <v>30091</v>
      </c>
      <c r="F839" s="19" t="s">
        <v>147</v>
      </c>
      <c r="G839" s="160" t="s">
        <v>144</v>
      </c>
      <c r="H839" s="36">
        <v>88542</v>
      </c>
      <c r="I839" s="25">
        <v>46</v>
      </c>
      <c r="J839" s="19" t="s">
        <v>15</v>
      </c>
      <c r="K839" s="15" t="s">
        <v>14</v>
      </c>
      <c r="L839" s="15">
        <v>9</v>
      </c>
      <c r="M839" s="16"/>
      <c r="N839" s="37">
        <v>14017</v>
      </c>
      <c r="O839" s="37"/>
      <c r="P839" s="37">
        <v>10261</v>
      </c>
      <c r="Q839" s="37"/>
      <c r="R839" s="37">
        <v>0</v>
      </c>
      <c r="S839" s="37"/>
      <c r="T839" s="37">
        <v>0</v>
      </c>
      <c r="U839" s="37"/>
      <c r="V839" s="37">
        <v>0</v>
      </c>
      <c r="W839" s="37"/>
      <c r="X839" s="37">
        <v>0</v>
      </c>
      <c r="Y839" s="37"/>
      <c r="Z839" s="37">
        <v>0</v>
      </c>
      <c r="AA839" s="37"/>
      <c r="AB839" s="25">
        <v>0</v>
      </c>
      <c r="AC839" s="8"/>
      <c r="AE839" s="9">
        <v>49703</v>
      </c>
      <c r="AG839" s="9">
        <v>70329</v>
      </c>
      <c r="AI839" s="9">
        <v>0</v>
      </c>
      <c r="AK839" s="9">
        <v>0</v>
      </c>
      <c r="AM839" s="9">
        <v>0</v>
      </c>
      <c r="AO839" s="9">
        <v>0</v>
      </c>
      <c r="AQ839" s="9">
        <v>0</v>
      </c>
      <c r="AT839" s="38">
        <v>3.5459000000000001</v>
      </c>
      <c r="AV839" s="38">
        <v>6.8540000000000001</v>
      </c>
      <c r="BH839" s="2" t="str">
        <f t="shared" si="13"/>
        <v>No</v>
      </c>
    </row>
    <row r="840" spans="1:60">
      <c r="A840" s="14" t="s">
        <v>1185</v>
      </c>
      <c r="B840" s="14" t="s">
        <v>422</v>
      </c>
      <c r="C840" s="19" t="s">
        <v>23</v>
      </c>
      <c r="D840" s="232">
        <v>9039</v>
      </c>
      <c r="E840" s="233">
        <v>90039</v>
      </c>
      <c r="F840" s="19" t="s">
        <v>147</v>
      </c>
      <c r="G840" s="160" t="s">
        <v>144</v>
      </c>
      <c r="H840" s="36">
        <v>12150996</v>
      </c>
      <c r="I840" s="25">
        <v>46</v>
      </c>
      <c r="J840" s="19" t="s">
        <v>17</v>
      </c>
      <c r="K840" s="15" t="s">
        <v>14</v>
      </c>
      <c r="L840" s="15">
        <v>44</v>
      </c>
      <c r="M840" s="16"/>
      <c r="N840" s="37">
        <v>0</v>
      </c>
      <c r="O840" s="37"/>
      <c r="P840" s="37">
        <v>0</v>
      </c>
      <c r="Q840" s="37"/>
      <c r="R840" s="37">
        <v>0</v>
      </c>
      <c r="S840" s="37"/>
      <c r="T840" s="37">
        <v>1130523</v>
      </c>
      <c r="U840" s="37"/>
      <c r="V840" s="37">
        <v>0</v>
      </c>
      <c r="W840" s="37"/>
      <c r="X840" s="37">
        <v>0</v>
      </c>
      <c r="Y840" s="37"/>
      <c r="Z840" s="37">
        <v>0</v>
      </c>
      <c r="AA840" s="37"/>
      <c r="AB840" s="25">
        <v>0</v>
      </c>
      <c r="AC840" s="8"/>
      <c r="AE840" s="9">
        <v>0</v>
      </c>
      <c r="AG840" s="9">
        <v>0</v>
      </c>
      <c r="AI840" s="9">
        <v>0</v>
      </c>
      <c r="AK840" s="9">
        <v>1710266</v>
      </c>
      <c r="AM840" s="9">
        <v>0</v>
      </c>
      <c r="AO840" s="9">
        <v>0</v>
      </c>
      <c r="AQ840" s="9">
        <v>0</v>
      </c>
      <c r="BH840" s="2" t="str">
        <f t="shared" si="13"/>
        <v>No</v>
      </c>
    </row>
    <row r="841" spans="1:60">
      <c r="A841" s="14" t="s">
        <v>1183</v>
      </c>
      <c r="B841" s="14" t="s">
        <v>156</v>
      </c>
      <c r="C841" s="19" t="s">
        <v>83</v>
      </c>
      <c r="D841" s="232">
        <v>3091</v>
      </c>
      <c r="E841" s="233">
        <v>30091</v>
      </c>
      <c r="F841" s="19" t="s">
        <v>147</v>
      </c>
      <c r="G841" s="160" t="s">
        <v>144</v>
      </c>
      <c r="H841" s="36">
        <v>88542</v>
      </c>
      <c r="I841" s="25">
        <v>46</v>
      </c>
      <c r="J841" s="19" t="s">
        <v>17</v>
      </c>
      <c r="K841" s="15" t="s">
        <v>14</v>
      </c>
      <c r="L841" s="15">
        <v>37</v>
      </c>
      <c r="M841" s="16"/>
      <c r="N841" s="37">
        <v>270624</v>
      </c>
      <c r="O841" s="37"/>
      <c r="P841" s="37">
        <v>1032</v>
      </c>
      <c r="Q841" s="37"/>
      <c r="R841" s="37">
        <v>0</v>
      </c>
      <c r="S841" s="37"/>
      <c r="T841" s="37">
        <v>0</v>
      </c>
      <c r="U841" s="37"/>
      <c r="V841" s="37">
        <v>0</v>
      </c>
      <c r="W841" s="37"/>
      <c r="X841" s="37">
        <v>0</v>
      </c>
      <c r="Y841" s="37"/>
      <c r="Z841" s="37">
        <v>0</v>
      </c>
      <c r="AA841" s="37"/>
      <c r="AB841" s="25">
        <v>0</v>
      </c>
      <c r="AC841" s="8"/>
      <c r="AE841" s="9">
        <v>1018665</v>
      </c>
      <c r="AG841" s="9">
        <v>0</v>
      </c>
      <c r="AI841" s="9">
        <v>0</v>
      </c>
      <c r="AK841" s="9">
        <v>0</v>
      </c>
      <c r="AM841" s="9">
        <v>0</v>
      </c>
      <c r="AO841" s="9">
        <v>0</v>
      </c>
      <c r="AQ841" s="9">
        <v>0</v>
      </c>
      <c r="AT841" s="38">
        <v>3.7641</v>
      </c>
      <c r="AV841" s="38">
        <v>0</v>
      </c>
      <c r="BH841" s="2" t="str">
        <f t="shared" si="13"/>
        <v>No</v>
      </c>
    </row>
    <row r="842" spans="1:60">
      <c r="A842" s="14" t="s">
        <v>507</v>
      </c>
      <c r="B842" s="14" t="s">
        <v>336</v>
      </c>
      <c r="C842" s="19" t="s">
        <v>91</v>
      </c>
      <c r="D842" s="232">
        <v>3001</v>
      </c>
      <c r="E842" s="233">
        <v>30001</v>
      </c>
      <c r="F842" s="19" t="s">
        <v>153</v>
      </c>
      <c r="G842" s="160" t="s">
        <v>144</v>
      </c>
      <c r="H842" s="36">
        <v>153199</v>
      </c>
      <c r="I842" s="25">
        <v>46</v>
      </c>
      <c r="J842" s="19" t="s">
        <v>17</v>
      </c>
      <c r="K842" s="15" t="s">
        <v>14</v>
      </c>
      <c r="L842" s="15">
        <v>35</v>
      </c>
      <c r="M842" s="16"/>
      <c r="N842" s="37">
        <v>394637</v>
      </c>
      <c r="O842" s="37"/>
      <c r="P842" s="37">
        <v>46375</v>
      </c>
      <c r="Q842" s="37"/>
      <c r="R842" s="37">
        <v>0</v>
      </c>
      <c r="S842" s="37"/>
      <c r="T842" s="37">
        <v>0</v>
      </c>
      <c r="U842" s="37"/>
      <c r="V842" s="37">
        <v>0</v>
      </c>
      <c r="W842" s="37"/>
      <c r="X842" s="37">
        <v>0</v>
      </c>
      <c r="Y842" s="37"/>
      <c r="Z842" s="37">
        <v>0</v>
      </c>
      <c r="AA842" s="37"/>
      <c r="AB842" s="25">
        <v>0</v>
      </c>
      <c r="AC842" s="8"/>
      <c r="AE842" s="9">
        <v>1774421</v>
      </c>
      <c r="AG842" s="9">
        <v>185962</v>
      </c>
      <c r="AI842" s="9">
        <v>0</v>
      </c>
      <c r="AK842" s="9">
        <v>0</v>
      </c>
      <c r="AM842" s="9">
        <v>0</v>
      </c>
      <c r="AO842" s="9">
        <v>0</v>
      </c>
      <c r="AQ842" s="9">
        <v>0</v>
      </c>
      <c r="AT842" s="38">
        <v>4.4962999999999997</v>
      </c>
      <c r="AV842" s="38">
        <v>4.01</v>
      </c>
      <c r="BH842" s="2" t="str">
        <f t="shared" si="13"/>
        <v>No</v>
      </c>
    </row>
    <row r="843" spans="1:60">
      <c r="A843" s="14" t="s">
        <v>1186</v>
      </c>
      <c r="B843" s="14" t="s">
        <v>504</v>
      </c>
      <c r="C843" s="19" t="s">
        <v>48</v>
      </c>
      <c r="D843" s="232">
        <v>6088</v>
      </c>
      <c r="E843" s="233">
        <v>60088</v>
      </c>
      <c r="F843" s="19" t="s">
        <v>147</v>
      </c>
      <c r="G843" s="160" t="s">
        <v>144</v>
      </c>
      <c r="H843" s="36">
        <v>899703</v>
      </c>
      <c r="I843" s="25">
        <v>46</v>
      </c>
      <c r="J843" s="19" t="s">
        <v>17</v>
      </c>
      <c r="K843" s="15" t="s">
        <v>16</v>
      </c>
      <c r="L843" s="15">
        <v>31</v>
      </c>
      <c r="M843" s="16"/>
      <c r="N843" s="37">
        <v>0</v>
      </c>
      <c r="O843" s="37"/>
      <c r="P843" s="37">
        <v>0</v>
      </c>
      <c r="Q843" s="37"/>
      <c r="R843" s="37">
        <v>0</v>
      </c>
      <c r="S843" s="37"/>
      <c r="T843" s="37">
        <v>0</v>
      </c>
      <c r="U843" s="37"/>
      <c r="V843" s="37">
        <v>417844</v>
      </c>
      <c r="W843" s="37"/>
      <c r="X843" s="37">
        <v>0</v>
      </c>
      <c r="Y843" s="37"/>
      <c r="Z843" s="37">
        <v>0</v>
      </c>
      <c r="AA843" s="37"/>
      <c r="AB843" s="25">
        <v>0</v>
      </c>
      <c r="AC843" s="8"/>
      <c r="AE843" s="9">
        <v>1583573</v>
      </c>
      <c r="AG843" s="9">
        <v>0</v>
      </c>
      <c r="AI843" s="9">
        <v>0</v>
      </c>
      <c r="AK843" s="9">
        <v>0</v>
      </c>
      <c r="AM843" s="9">
        <v>0</v>
      </c>
      <c r="AO843" s="9">
        <v>0</v>
      </c>
      <c r="AQ843" s="9">
        <v>0</v>
      </c>
      <c r="BH843" s="2" t="str">
        <f t="shared" si="13"/>
        <v>No</v>
      </c>
    </row>
    <row r="844" spans="1:60">
      <c r="A844" s="14" t="s">
        <v>88</v>
      </c>
      <c r="B844" s="14" t="s">
        <v>778</v>
      </c>
      <c r="C844" s="19" t="s">
        <v>86</v>
      </c>
      <c r="D844" s="232">
        <v>43</v>
      </c>
      <c r="E844" s="233">
        <v>43</v>
      </c>
      <c r="F844" s="19" t="s">
        <v>153</v>
      </c>
      <c r="G844" s="160" t="s">
        <v>144</v>
      </c>
      <c r="H844" s="36">
        <v>67227</v>
      </c>
      <c r="I844" s="25">
        <v>46</v>
      </c>
      <c r="J844" s="19" t="s">
        <v>17</v>
      </c>
      <c r="K844" s="15" t="s">
        <v>14</v>
      </c>
      <c r="L844" s="15">
        <v>31</v>
      </c>
      <c r="M844" s="16"/>
      <c r="N844" s="37">
        <v>236733</v>
      </c>
      <c r="O844" s="37"/>
      <c r="P844" s="37">
        <v>8419</v>
      </c>
      <c r="Q844" s="37"/>
      <c r="R844" s="37">
        <v>62889</v>
      </c>
      <c r="S844" s="37"/>
      <c r="T844" s="37">
        <v>0</v>
      </c>
      <c r="U844" s="37"/>
      <c r="V844" s="37">
        <v>0</v>
      </c>
      <c r="W844" s="37"/>
      <c r="X844" s="37">
        <v>0</v>
      </c>
      <c r="Y844" s="37"/>
      <c r="Z844" s="37">
        <v>0</v>
      </c>
      <c r="AA844" s="37"/>
      <c r="AB844" s="25">
        <v>130305</v>
      </c>
      <c r="AC844" s="8"/>
      <c r="AE844" s="9">
        <v>1368670</v>
      </c>
      <c r="AG844" s="9">
        <v>0</v>
      </c>
      <c r="AI844" s="9">
        <v>185339</v>
      </c>
      <c r="AK844" s="9">
        <v>0</v>
      </c>
      <c r="AM844" s="9">
        <v>165656</v>
      </c>
      <c r="AO844" s="9">
        <v>0</v>
      </c>
      <c r="AQ844" s="9">
        <v>70050</v>
      </c>
      <c r="AT844" s="38">
        <v>5.7815000000000003</v>
      </c>
      <c r="AV844" s="38">
        <v>0</v>
      </c>
      <c r="AX844" s="38">
        <v>2.9470999999999998</v>
      </c>
      <c r="BF844" s="38">
        <v>0.53759999999999997</v>
      </c>
      <c r="BH844" s="2" t="str">
        <f t="shared" si="13"/>
        <v>No</v>
      </c>
    </row>
    <row r="845" spans="1:60">
      <c r="A845" s="14" t="s">
        <v>452</v>
      </c>
      <c r="B845" s="14" t="s">
        <v>453</v>
      </c>
      <c r="C845" s="19" t="s">
        <v>44</v>
      </c>
      <c r="D845" s="232">
        <v>5044</v>
      </c>
      <c r="E845" s="233">
        <v>50044</v>
      </c>
      <c r="F845" s="19" t="s">
        <v>153</v>
      </c>
      <c r="G845" s="160" t="s">
        <v>144</v>
      </c>
      <c r="H845" s="36">
        <v>313492</v>
      </c>
      <c r="I845" s="25">
        <v>46</v>
      </c>
      <c r="J845" s="19" t="s">
        <v>17</v>
      </c>
      <c r="K845" s="15" t="s">
        <v>14</v>
      </c>
      <c r="L845" s="15">
        <v>29</v>
      </c>
      <c r="M845" s="16"/>
      <c r="N845" s="37">
        <v>0</v>
      </c>
      <c r="O845" s="37"/>
      <c r="P845" s="37">
        <v>0</v>
      </c>
      <c r="Q845" s="37"/>
      <c r="R845" s="37">
        <v>0</v>
      </c>
      <c r="S845" s="37"/>
      <c r="T845" s="37">
        <v>0</v>
      </c>
      <c r="U845" s="37"/>
      <c r="V845" s="37">
        <v>285130</v>
      </c>
      <c r="W845" s="37"/>
      <c r="X845" s="37">
        <v>0</v>
      </c>
      <c r="Y845" s="37"/>
      <c r="Z845" s="37">
        <v>0</v>
      </c>
      <c r="AA845" s="37"/>
      <c r="AB845" s="25">
        <v>0</v>
      </c>
      <c r="AC845" s="8"/>
      <c r="AE845" s="9">
        <v>1500031</v>
      </c>
      <c r="AG845" s="9">
        <v>0</v>
      </c>
      <c r="AI845" s="9">
        <v>0</v>
      </c>
      <c r="AK845" s="9">
        <v>0</v>
      </c>
      <c r="AM845" s="9">
        <v>0</v>
      </c>
      <c r="AO845" s="9">
        <v>0</v>
      </c>
      <c r="AQ845" s="9">
        <v>0</v>
      </c>
      <c r="BH845" s="2" t="str">
        <f t="shared" si="13"/>
        <v>No</v>
      </c>
    </row>
    <row r="846" spans="1:60">
      <c r="A846" s="14" t="s">
        <v>1184</v>
      </c>
      <c r="B846" s="14" t="s">
        <v>547</v>
      </c>
      <c r="C846" s="19" t="s">
        <v>19</v>
      </c>
      <c r="D846" s="232">
        <v>4043</v>
      </c>
      <c r="E846" s="233">
        <v>40043</v>
      </c>
      <c r="F846" s="19" t="s">
        <v>147</v>
      </c>
      <c r="G846" s="160" t="s">
        <v>144</v>
      </c>
      <c r="H846" s="36">
        <v>326183</v>
      </c>
      <c r="I846" s="25">
        <v>46</v>
      </c>
      <c r="J846" s="19" t="s">
        <v>15</v>
      </c>
      <c r="K846" s="15" t="s">
        <v>14</v>
      </c>
      <c r="L846" s="15">
        <v>25</v>
      </c>
      <c r="M846" s="16"/>
      <c r="N846" s="37">
        <v>0</v>
      </c>
      <c r="O846" s="37"/>
      <c r="P846" s="37">
        <v>140169</v>
      </c>
      <c r="Q846" s="37"/>
      <c r="R846" s="37">
        <v>0</v>
      </c>
      <c r="S846" s="37"/>
      <c r="T846" s="37">
        <v>0</v>
      </c>
      <c r="U846" s="37"/>
      <c r="V846" s="37">
        <v>0</v>
      </c>
      <c r="W846" s="37"/>
      <c r="X846" s="37">
        <v>0</v>
      </c>
      <c r="Y846" s="37"/>
      <c r="Z846" s="37">
        <v>0</v>
      </c>
      <c r="AA846" s="37"/>
      <c r="AB846" s="25">
        <v>0</v>
      </c>
      <c r="AC846" s="8"/>
      <c r="AE846" s="9">
        <v>0</v>
      </c>
      <c r="AG846" s="9">
        <v>856933</v>
      </c>
      <c r="AI846" s="9">
        <v>0</v>
      </c>
      <c r="AK846" s="9">
        <v>0</v>
      </c>
      <c r="AM846" s="9">
        <v>0</v>
      </c>
      <c r="AO846" s="9">
        <v>0</v>
      </c>
      <c r="AQ846" s="9">
        <v>0</v>
      </c>
      <c r="AV846" s="38">
        <v>6.1135999999999999</v>
      </c>
      <c r="BH846" s="2" t="str">
        <f t="shared" si="13"/>
        <v>No</v>
      </c>
    </row>
    <row r="847" spans="1:60">
      <c r="A847" s="14" t="s">
        <v>1184</v>
      </c>
      <c r="B847" s="14" t="s">
        <v>547</v>
      </c>
      <c r="C847" s="19" t="s">
        <v>19</v>
      </c>
      <c r="D847" s="232">
        <v>4043</v>
      </c>
      <c r="E847" s="233">
        <v>40043</v>
      </c>
      <c r="F847" s="19" t="s">
        <v>147</v>
      </c>
      <c r="G847" s="160" t="s">
        <v>144</v>
      </c>
      <c r="H847" s="36">
        <v>326183</v>
      </c>
      <c r="I847" s="25">
        <v>46</v>
      </c>
      <c r="J847" s="19" t="s">
        <v>17</v>
      </c>
      <c r="K847" s="15" t="s">
        <v>14</v>
      </c>
      <c r="L847" s="15">
        <v>21</v>
      </c>
      <c r="M847" s="16"/>
      <c r="N847" s="37">
        <v>198290</v>
      </c>
      <c r="O847" s="37"/>
      <c r="P847" s="37">
        <v>53012</v>
      </c>
      <c r="Q847" s="37"/>
      <c r="R847" s="37">
        <v>0</v>
      </c>
      <c r="S847" s="37"/>
      <c r="T847" s="37">
        <v>0</v>
      </c>
      <c r="U847" s="37"/>
      <c r="V847" s="37">
        <v>0</v>
      </c>
      <c r="W847" s="37"/>
      <c r="X847" s="37">
        <v>0</v>
      </c>
      <c r="Y847" s="37"/>
      <c r="Z847" s="37">
        <v>0</v>
      </c>
      <c r="AA847" s="37"/>
      <c r="AB847" s="25">
        <v>0</v>
      </c>
      <c r="AC847" s="8"/>
      <c r="AE847" s="9">
        <v>876266</v>
      </c>
      <c r="AG847" s="9">
        <v>276182</v>
      </c>
      <c r="AI847" s="9">
        <v>0</v>
      </c>
      <c r="AK847" s="9">
        <v>0</v>
      </c>
      <c r="AM847" s="9">
        <v>0</v>
      </c>
      <c r="AO847" s="9">
        <v>0</v>
      </c>
      <c r="AQ847" s="9">
        <v>0</v>
      </c>
      <c r="AT847" s="38">
        <v>4.4191000000000003</v>
      </c>
      <c r="AV847" s="38">
        <v>5.2098000000000004</v>
      </c>
      <c r="BH847" s="2" t="str">
        <f t="shared" si="13"/>
        <v>No</v>
      </c>
    </row>
    <row r="848" spans="1:60">
      <c r="A848" s="14" t="s">
        <v>1185</v>
      </c>
      <c r="B848" s="14" t="s">
        <v>422</v>
      </c>
      <c r="C848" s="19" t="s">
        <v>23</v>
      </c>
      <c r="D848" s="232">
        <v>9039</v>
      </c>
      <c r="E848" s="233">
        <v>90039</v>
      </c>
      <c r="F848" s="19" t="s">
        <v>147</v>
      </c>
      <c r="G848" s="160" t="s">
        <v>144</v>
      </c>
      <c r="H848" s="36">
        <v>12150996</v>
      </c>
      <c r="I848" s="25">
        <v>46</v>
      </c>
      <c r="J848" s="19" t="s">
        <v>15</v>
      </c>
      <c r="K848" s="15" t="s">
        <v>14</v>
      </c>
      <c r="L848" s="15">
        <v>2</v>
      </c>
      <c r="M848" s="16"/>
      <c r="N848" s="37">
        <v>0</v>
      </c>
      <c r="O848" s="37"/>
      <c r="P848" s="37">
        <v>0</v>
      </c>
      <c r="Q848" s="37"/>
      <c r="R848" s="37">
        <v>0</v>
      </c>
      <c r="S848" s="37"/>
      <c r="T848" s="37">
        <v>7996</v>
      </c>
      <c r="U848" s="37"/>
      <c r="V848" s="37">
        <v>0</v>
      </c>
      <c r="W848" s="37"/>
      <c r="X848" s="37">
        <v>0</v>
      </c>
      <c r="Y848" s="37"/>
      <c r="Z848" s="37">
        <v>0</v>
      </c>
      <c r="AA848" s="37"/>
      <c r="AB848" s="25">
        <v>0</v>
      </c>
      <c r="AC848" s="8"/>
      <c r="AE848" s="9">
        <v>0</v>
      </c>
      <c r="AG848" s="9">
        <v>0</v>
      </c>
      <c r="AI848" s="9">
        <v>0</v>
      </c>
      <c r="AK848" s="9">
        <v>25073</v>
      </c>
      <c r="AM848" s="9">
        <v>0</v>
      </c>
      <c r="AO848" s="9">
        <v>0</v>
      </c>
      <c r="AQ848" s="9">
        <v>0</v>
      </c>
      <c r="BH848" s="2" t="str">
        <f t="shared" si="13"/>
        <v>No</v>
      </c>
    </row>
    <row r="849" spans="1:60">
      <c r="A849" s="14" t="s">
        <v>452</v>
      </c>
      <c r="B849" s="14" t="s">
        <v>453</v>
      </c>
      <c r="C849" s="19" t="s">
        <v>44</v>
      </c>
      <c r="D849" s="232">
        <v>5044</v>
      </c>
      <c r="E849" s="233">
        <v>50044</v>
      </c>
      <c r="F849" s="19" t="s">
        <v>153</v>
      </c>
      <c r="G849" s="160" t="s">
        <v>144</v>
      </c>
      <c r="H849" s="36">
        <v>313492</v>
      </c>
      <c r="I849" s="25">
        <v>46</v>
      </c>
      <c r="J849" s="19" t="s">
        <v>15</v>
      </c>
      <c r="K849" s="15" t="s">
        <v>14</v>
      </c>
      <c r="L849" s="15">
        <v>17</v>
      </c>
      <c r="M849" s="16"/>
      <c r="N849" s="37">
        <v>0</v>
      </c>
      <c r="O849" s="37"/>
      <c r="P849" s="37">
        <v>0</v>
      </c>
      <c r="Q849" s="37"/>
      <c r="R849" s="37">
        <v>0</v>
      </c>
      <c r="S849" s="37"/>
      <c r="T849" s="37">
        <v>0</v>
      </c>
      <c r="U849" s="37"/>
      <c r="V849" s="37">
        <v>56473</v>
      </c>
      <c r="W849" s="37"/>
      <c r="X849" s="37">
        <v>0</v>
      </c>
      <c r="Y849" s="37"/>
      <c r="Z849" s="37">
        <v>0</v>
      </c>
      <c r="AA849" s="37"/>
      <c r="AB849" s="25">
        <v>0</v>
      </c>
      <c r="AC849" s="8"/>
      <c r="AE849" s="9">
        <v>531893</v>
      </c>
      <c r="AG849" s="9">
        <v>0</v>
      </c>
      <c r="AI849" s="9">
        <v>0</v>
      </c>
      <c r="AK849" s="9">
        <v>0</v>
      </c>
      <c r="AM849" s="9">
        <v>0</v>
      </c>
      <c r="AO849" s="9">
        <v>0</v>
      </c>
      <c r="AQ849" s="9">
        <v>0</v>
      </c>
      <c r="BH849" s="2" t="str">
        <f t="shared" si="13"/>
        <v>No</v>
      </c>
    </row>
    <row r="850" spans="1:60">
      <c r="A850" s="14" t="s">
        <v>1186</v>
      </c>
      <c r="B850" s="14" t="s">
        <v>504</v>
      </c>
      <c r="C850" s="19" t="s">
        <v>48</v>
      </c>
      <c r="D850" s="232">
        <v>6088</v>
      </c>
      <c r="E850" s="233">
        <v>60088</v>
      </c>
      <c r="F850" s="19" t="s">
        <v>147</v>
      </c>
      <c r="G850" s="160" t="s">
        <v>144</v>
      </c>
      <c r="H850" s="36">
        <v>899703</v>
      </c>
      <c r="I850" s="25">
        <v>46</v>
      </c>
      <c r="J850" s="19" t="s">
        <v>15</v>
      </c>
      <c r="K850" s="15" t="s">
        <v>16</v>
      </c>
      <c r="L850" s="15">
        <v>15</v>
      </c>
      <c r="M850" s="16"/>
      <c r="N850" s="37">
        <v>0</v>
      </c>
      <c r="O850" s="37"/>
      <c r="P850" s="37">
        <v>10930</v>
      </c>
      <c r="Q850" s="37"/>
      <c r="R850" s="37">
        <v>98337</v>
      </c>
      <c r="S850" s="37"/>
      <c r="T850" s="37">
        <v>0</v>
      </c>
      <c r="U850" s="37"/>
      <c r="V850" s="37">
        <v>0</v>
      </c>
      <c r="W850" s="37"/>
      <c r="X850" s="37">
        <v>0</v>
      </c>
      <c r="Y850" s="37"/>
      <c r="Z850" s="37">
        <v>0</v>
      </c>
      <c r="AA850" s="37"/>
      <c r="AB850" s="25">
        <v>0</v>
      </c>
      <c r="AC850" s="8"/>
      <c r="AE850" s="9">
        <v>0</v>
      </c>
      <c r="AG850" s="9">
        <v>65943</v>
      </c>
      <c r="AI850" s="9">
        <v>400026</v>
      </c>
      <c r="AK850" s="9">
        <v>0</v>
      </c>
      <c r="AM850" s="9">
        <v>0</v>
      </c>
      <c r="AO850" s="9">
        <v>0</v>
      </c>
      <c r="AQ850" s="9">
        <v>0</v>
      </c>
      <c r="AV850" s="38">
        <v>6.0331999999999999</v>
      </c>
      <c r="AX850" s="38">
        <v>4.0678999999999998</v>
      </c>
      <c r="BH850" s="2" t="str">
        <f t="shared" si="13"/>
        <v>No</v>
      </c>
    </row>
    <row r="851" spans="1:60">
      <c r="A851" s="14" t="s">
        <v>88</v>
      </c>
      <c r="B851" s="14" t="s">
        <v>778</v>
      </c>
      <c r="C851" s="19" t="s">
        <v>86</v>
      </c>
      <c r="D851" s="232">
        <v>43</v>
      </c>
      <c r="E851" s="233">
        <v>43</v>
      </c>
      <c r="F851" s="19" t="s">
        <v>153</v>
      </c>
      <c r="G851" s="160" t="s">
        <v>144</v>
      </c>
      <c r="H851" s="36">
        <v>67227</v>
      </c>
      <c r="I851" s="25">
        <v>46</v>
      </c>
      <c r="J851" s="19" t="s">
        <v>15</v>
      </c>
      <c r="K851" s="15" t="s">
        <v>14</v>
      </c>
      <c r="L851" s="15">
        <v>14</v>
      </c>
      <c r="M851" s="16"/>
      <c r="N851" s="37">
        <v>0</v>
      </c>
      <c r="O851" s="37"/>
      <c r="P851" s="37">
        <v>8967</v>
      </c>
      <c r="Q851" s="37"/>
      <c r="R851" s="37">
        <v>17374</v>
      </c>
      <c r="S851" s="37"/>
      <c r="T851" s="37">
        <v>0</v>
      </c>
      <c r="U851" s="37"/>
      <c r="V851" s="37">
        <v>0</v>
      </c>
      <c r="W851" s="37"/>
      <c r="X851" s="37">
        <v>0</v>
      </c>
      <c r="Y851" s="37"/>
      <c r="Z851" s="37">
        <v>0</v>
      </c>
      <c r="AA851" s="37"/>
      <c r="AB851" s="25">
        <v>0</v>
      </c>
      <c r="AC851" s="8"/>
      <c r="AE851" s="9">
        <v>0</v>
      </c>
      <c r="AG851" s="9">
        <v>45612</v>
      </c>
      <c r="AI851" s="9">
        <v>0</v>
      </c>
      <c r="AK851" s="9">
        <v>0</v>
      </c>
      <c r="AM851" s="9">
        <v>190553</v>
      </c>
      <c r="AO851" s="9">
        <v>0</v>
      </c>
      <c r="AQ851" s="9">
        <v>0</v>
      </c>
      <c r="AV851" s="38">
        <v>5.0867000000000004</v>
      </c>
      <c r="AX851" s="38">
        <v>0</v>
      </c>
      <c r="BH851" s="2" t="str">
        <f t="shared" si="13"/>
        <v>No</v>
      </c>
    </row>
    <row r="852" spans="1:60">
      <c r="A852" s="14" t="s">
        <v>507</v>
      </c>
      <c r="B852" s="14" t="s">
        <v>336</v>
      </c>
      <c r="C852" s="19" t="s">
        <v>91</v>
      </c>
      <c r="D852" s="232">
        <v>3001</v>
      </c>
      <c r="E852" s="233">
        <v>30001</v>
      </c>
      <c r="F852" s="19" t="s">
        <v>153</v>
      </c>
      <c r="G852" s="160" t="s">
        <v>144</v>
      </c>
      <c r="H852" s="36">
        <v>153199</v>
      </c>
      <c r="I852" s="25">
        <v>46</v>
      </c>
      <c r="J852" s="19" t="s">
        <v>15</v>
      </c>
      <c r="K852" s="15" t="s">
        <v>14</v>
      </c>
      <c r="L852" s="15">
        <v>11</v>
      </c>
      <c r="M852" s="16"/>
      <c r="N852" s="37">
        <v>0</v>
      </c>
      <c r="O852" s="37"/>
      <c r="P852" s="37">
        <v>29828</v>
      </c>
      <c r="Q852" s="37"/>
      <c r="R852" s="37">
        <v>0</v>
      </c>
      <c r="S852" s="37"/>
      <c r="T852" s="37">
        <v>0</v>
      </c>
      <c r="U852" s="37"/>
      <c r="V852" s="37">
        <v>0</v>
      </c>
      <c r="W852" s="37"/>
      <c r="X852" s="37">
        <v>0</v>
      </c>
      <c r="Y852" s="37"/>
      <c r="Z852" s="37">
        <v>0</v>
      </c>
      <c r="AA852" s="37"/>
      <c r="AB852" s="25">
        <v>0</v>
      </c>
      <c r="AC852" s="8"/>
      <c r="AE852" s="9">
        <v>0</v>
      </c>
      <c r="AG852" s="9">
        <v>258236</v>
      </c>
      <c r="AI852" s="9">
        <v>0</v>
      </c>
      <c r="AK852" s="9">
        <v>0</v>
      </c>
      <c r="AM852" s="9">
        <v>0</v>
      </c>
      <c r="AO852" s="9">
        <v>0</v>
      </c>
      <c r="AQ852" s="9">
        <v>0</v>
      </c>
      <c r="AV852" s="38">
        <v>8.6575000000000006</v>
      </c>
      <c r="BH852" s="2" t="str">
        <f t="shared" si="13"/>
        <v>No</v>
      </c>
    </row>
    <row r="853" spans="1:60">
      <c r="A853" s="14" t="s">
        <v>88</v>
      </c>
      <c r="B853" s="14" t="s">
        <v>778</v>
      </c>
      <c r="C853" s="19" t="s">
        <v>86</v>
      </c>
      <c r="D853" s="232">
        <v>43</v>
      </c>
      <c r="E853" s="233">
        <v>43</v>
      </c>
      <c r="F853" s="19" t="s">
        <v>153</v>
      </c>
      <c r="G853" s="160" t="s">
        <v>144</v>
      </c>
      <c r="H853" s="36">
        <v>67227</v>
      </c>
      <c r="I853" s="25">
        <v>46</v>
      </c>
      <c r="J853" s="19" t="s">
        <v>15</v>
      </c>
      <c r="K853" s="15" t="s">
        <v>16</v>
      </c>
      <c r="L853" s="15">
        <v>1</v>
      </c>
      <c r="M853" s="16"/>
      <c r="N853" s="37">
        <v>0</v>
      </c>
      <c r="O853" s="37"/>
      <c r="P853" s="37">
        <v>829</v>
      </c>
      <c r="Q853" s="37"/>
      <c r="R853" s="37">
        <v>0</v>
      </c>
      <c r="S853" s="37"/>
      <c r="T853" s="37">
        <v>0</v>
      </c>
      <c r="U853" s="37"/>
      <c r="V853" s="37">
        <v>0</v>
      </c>
      <c r="W853" s="37"/>
      <c r="X853" s="37">
        <v>0</v>
      </c>
      <c r="Y853" s="37"/>
      <c r="Z853" s="37">
        <v>0</v>
      </c>
      <c r="AA853" s="37"/>
      <c r="AB853" s="25">
        <v>0</v>
      </c>
      <c r="AC853" s="8"/>
      <c r="AE853" s="9">
        <v>0</v>
      </c>
      <c r="AG853" s="9">
        <v>0</v>
      </c>
      <c r="AI853" s="9">
        <v>0</v>
      </c>
      <c r="AK853" s="9">
        <v>0</v>
      </c>
      <c r="AM853" s="9">
        <v>0</v>
      </c>
      <c r="AO853" s="9">
        <v>0</v>
      </c>
      <c r="AQ853" s="9">
        <v>0</v>
      </c>
      <c r="AV853" s="38">
        <v>0</v>
      </c>
      <c r="BH853" s="2" t="str">
        <f t="shared" si="13"/>
        <v>No</v>
      </c>
    </row>
    <row r="854" spans="1:60">
      <c r="A854" s="14" t="s">
        <v>337</v>
      </c>
      <c r="B854" s="14" t="s">
        <v>338</v>
      </c>
      <c r="C854" s="19" t="s">
        <v>73</v>
      </c>
      <c r="D854" s="232">
        <v>57</v>
      </c>
      <c r="E854" s="233">
        <v>57</v>
      </c>
      <c r="F854" s="19" t="s">
        <v>158</v>
      </c>
      <c r="G854" s="160" t="s">
        <v>144</v>
      </c>
      <c r="H854" s="36">
        <v>83794</v>
      </c>
      <c r="I854" s="25">
        <v>45</v>
      </c>
      <c r="J854" s="19" t="s">
        <v>15</v>
      </c>
      <c r="K854" s="15" t="s">
        <v>14</v>
      </c>
      <c r="L854" s="15">
        <v>9</v>
      </c>
      <c r="M854" s="16"/>
      <c r="N854" s="37">
        <v>0</v>
      </c>
      <c r="O854" s="37"/>
      <c r="P854" s="37">
        <v>25662</v>
      </c>
      <c r="Q854" s="37"/>
      <c r="R854" s="37">
        <v>0</v>
      </c>
      <c r="S854" s="37"/>
      <c r="T854" s="37">
        <v>0</v>
      </c>
      <c r="U854" s="37"/>
      <c r="V854" s="37">
        <v>0</v>
      </c>
      <c r="W854" s="37"/>
      <c r="X854" s="37">
        <v>0</v>
      </c>
      <c r="Y854" s="37"/>
      <c r="Z854" s="37">
        <v>0</v>
      </c>
      <c r="AA854" s="37"/>
      <c r="AB854" s="25">
        <v>0</v>
      </c>
      <c r="AC854" s="8"/>
      <c r="AE854" s="9">
        <v>0</v>
      </c>
      <c r="AG854" s="9">
        <v>165903</v>
      </c>
      <c r="AI854" s="9">
        <v>0</v>
      </c>
      <c r="AK854" s="9">
        <v>0</v>
      </c>
      <c r="AM854" s="9">
        <v>0</v>
      </c>
      <c r="AO854" s="9">
        <v>0</v>
      </c>
      <c r="AQ854" s="9">
        <v>0</v>
      </c>
      <c r="AV854" s="38">
        <v>6.4649000000000001</v>
      </c>
      <c r="BH854" s="2" t="str">
        <f t="shared" si="13"/>
        <v>No</v>
      </c>
    </row>
    <row r="855" spans="1:60">
      <c r="A855" s="14" t="s">
        <v>337</v>
      </c>
      <c r="B855" s="14" t="s">
        <v>338</v>
      </c>
      <c r="C855" s="19" t="s">
        <v>73</v>
      </c>
      <c r="D855" s="232">
        <v>57</v>
      </c>
      <c r="E855" s="233">
        <v>57</v>
      </c>
      <c r="F855" s="19" t="s">
        <v>158</v>
      </c>
      <c r="G855" s="160" t="s">
        <v>144</v>
      </c>
      <c r="H855" s="36">
        <v>83794</v>
      </c>
      <c r="I855" s="25">
        <v>45</v>
      </c>
      <c r="J855" s="19" t="s">
        <v>15</v>
      </c>
      <c r="K855" s="15" t="s">
        <v>16</v>
      </c>
      <c r="L855" s="15">
        <v>9</v>
      </c>
      <c r="M855" s="16"/>
      <c r="N855" s="37">
        <v>0</v>
      </c>
      <c r="O855" s="37"/>
      <c r="P855" s="37">
        <v>30501</v>
      </c>
      <c r="Q855" s="37"/>
      <c r="R855" s="37">
        <v>0</v>
      </c>
      <c r="S855" s="37"/>
      <c r="T855" s="37">
        <v>0</v>
      </c>
      <c r="U855" s="37"/>
      <c r="V855" s="37">
        <v>0</v>
      </c>
      <c r="W855" s="37"/>
      <c r="X855" s="37">
        <v>0</v>
      </c>
      <c r="Y855" s="37"/>
      <c r="Z855" s="37">
        <v>0</v>
      </c>
      <c r="AA855" s="37"/>
      <c r="AB855" s="25">
        <v>0</v>
      </c>
      <c r="AC855" s="8"/>
      <c r="AE855" s="9">
        <v>0</v>
      </c>
      <c r="AG855" s="9">
        <v>215212</v>
      </c>
      <c r="AI855" s="9">
        <v>0</v>
      </c>
      <c r="AK855" s="9">
        <v>0</v>
      </c>
      <c r="AM855" s="9">
        <v>0</v>
      </c>
      <c r="AO855" s="9">
        <v>0</v>
      </c>
      <c r="AQ855" s="9">
        <v>0</v>
      </c>
      <c r="AV855" s="38">
        <v>7.0559000000000003</v>
      </c>
      <c r="BH855" s="2" t="str">
        <f t="shared" si="13"/>
        <v>No</v>
      </c>
    </row>
    <row r="856" spans="1:60">
      <c r="A856" s="14" t="s">
        <v>1187</v>
      </c>
      <c r="B856" s="14" t="s">
        <v>727</v>
      </c>
      <c r="C856" s="19" t="s">
        <v>23</v>
      </c>
      <c r="D856" s="232">
        <v>9164</v>
      </c>
      <c r="E856" s="233">
        <v>90164</v>
      </c>
      <c r="F856" s="19" t="s">
        <v>153</v>
      </c>
      <c r="G856" s="160" t="s">
        <v>144</v>
      </c>
      <c r="H856" s="36">
        <v>367260</v>
      </c>
      <c r="I856" s="25">
        <v>45</v>
      </c>
      <c r="J856" s="19" t="s">
        <v>17</v>
      </c>
      <c r="K856" s="15" t="s">
        <v>16</v>
      </c>
      <c r="L856" s="15">
        <v>5</v>
      </c>
      <c r="M856" s="16"/>
      <c r="N856" s="37">
        <v>0</v>
      </c>
      <c r="O856" s="37"/>
      <c r="P856" s="37">
        <v>15033</v>
      </c>
      <c r="Q856" s="37"/>
      <c r="R856" s="37">
        <v>0</v>
      </c>
      <c r="S856" s="37"/>
      <c r="T856" s="37">
        <v>0</v>
      </c>
      <c r="U856" s="37"/>
      <c r="V856" s="37">
        <v>0</v>
      </c>
      <c r="W856" s="37"/>
      <c r="X856" s="37">
        <v>0</v>
      </c>
      <c r="Y856" s="37"/>
      <c r="Z856" s="37">
        <v>0</v>
      </c>
      <c r="AA856" s="37"/>
      <c r="AB856" s="25">
        <v>0</v>
      </c>
      <c r="AC856" s="8"/>
      <c r="AE856" s="9">
        <v>0</v>
      </c>
      <c r="AG856" s="9">
        <v>0</v>
      </c>
      <c r="AI856" s="9">
        <v>0</v>
      </c>
      <c r="AK856" s="9">
        <v>0</v>
      </c>
      <c r="AM856" s="9">
        <v>0</v>
      </c>
      <c r="AO856" s="9">
        <v>0</v>
      </c>
      <c r="AQ856" s="9">
        <v>0</v>
      </c>
      <c r="AV856" s="38">
        <v>0</v>
      </c>
      <c r="BH856" s="2" t="str">
        <f t="shared" si="13"/>
        <v>No</v>
      </c>
    </row>
    <row r="857" spans="1:60">
      <c r="A857" s="14" t="s">
        <v>1187</v>
      </c>
      <c r="B857" s="14" t="s">
        <v>727</v>
      </c>
      <c r="C857" s="19" t="s">
        <v>23</v>
      </c>
      <c r="D857" s="232">
        <v>9164</v>
      </c>
      <c r="E857" s="233">
        <v>90164</v>
      </c>
      <c r="F857" s="19" t="s">
        <v>153</v>
      </c>
      <c r="G857" s="160" t="s">
        <v>144</v>
      </c>
      <c r="H857" s="36">
        <v>367260</v>
      </c>
      <c r="I857" s="25">
        <v>45</v>
      </c>
      <c r="J857" s="19" t="s">
        <v>25</v>
      </c>
      <c r="K857" s="15" t="s">
        <v>16</v>
      </c>
      <c r="L857" s="15">
        <v>30</v>
      </c>
      <c r="M857" s="16"/>
      <c r="N857" s="37">
        <v>435746</v>
      </c>
      <c r="O857" s="37"/>
      <c r="P857" s="37">
        <v>0</v>
      </c>
      <c r="Q857" s="37"/>
      <c r="R857" s="37">
        <v>0</v>
      </c>
      <c r="S857" s="37"/>
      <c r="T857" s="37">
        <v>0</v>
      </c>
      <c r="U857" s="37"/>
      <c r="V857" s="37">
        <v>0</v>
      </c>
      <c r="W857" s="37"/>
      <c r="X857" s="37">
        <v>0</v>
      </c>
      <c r="Y857" s="37"/>
      <c r="Z857" s="37">
        <v>0</v>
      </c>
      <c r="AA857" s="37"/>
      <c r="AB857" s="25">
        <v>0</v>
      </c>
      <c r="AC857" s="8"/>
      <c r="AE857" s="9">
        <v>2096768</v>
      </c>
      <c r="AG857" s="9">
        <v>0</v>
      </c>
      <c r="AI857" s="9">
        <v>0</v>
      </c>
      <c r="AK857" s="9">
        <v>0</v>
      </c>
      <c r="AM857" s="9">
        <v>0</v>
      </c>
      <c r="AO857" s="9">
        <v>0</v>
      </c>
      <c r="AQ857" s="9">
        <v>0</v>
      </c>
      <c r="AT857" s="38">
        <v>4.8118999999999996</v>
      </c>
      <c r="BH857" s="2" t="str">
        <f t="shared" si="13"/>
        <v>No</v>
      </c>
    </row>
    <row r="858" spans="1:60">
      <c r="A858" s="14" t="s">
        <v>337</v>
      </c>
      <c r="B858" s="14" t="s">
        <v>338</v>
      </c>
      <c r="C858" s="19" t="s">
        <v>73</v>
      </c>
      <c r="D858" s="232">
        <v>57</v>
      </c>
      <c r="E858" s="233">
        <v>57</v>
      </c>
      <c r="F858" s="19" t="s">
        <v>158</v>
      </c>
      <c r="G858" s="160" t="s">
        <v>144</v>
      </c>
      <c r="H858" s="36">
        <v>83794</v>
      </c>
      <c r="I858" s="25">
        <v>45</v>
      </c>
      <c r="J858" s="19" t="s">
        <v>25</v>
      </c>
      <c r="K858" s="15" t="s">
        <v>14</v>
      </c>
      <c r="L858" s="15">
        <v>13</v>
      </c>
      <c r="M858" s="16"/>
      <c r="N858" s="37">
        <v>48524</v>
      </c>
      <c r="O858" s="37"/>
      <c r="P858" s="37">
        <v>3991</v>
      </c>
      <c r="Q858" s="37"/>
      <c r="R858" s="37">
        <v>0</v>
      </c>
      <c r="S858" s="37"/>
      <c r="T858" s="37">
        <v>0</v>
      </c>
      <c r="U858" s="37"/>
      <c r="V858" s="37">
        <v>0</v>
      </c>
      <c r="W858" s="37"/>
      <c r="X858" s="37">
        <v>0</v>
      </c>
      <c r="Y858" s="37"/>
      <c r="Z858" s="37">
        <v>0</v>
      </c>
      <c r="AA858" s="37"/>
      <c r="AB858" s="25">
        <v>0</v>
      </c>
      <c r="AC858" s="8"/>
      <c r="AE858" s="9">
        <v>454293</v>
      </c>
      <c r="AG858" s="9">
        <v>160988</v>
      </c>
      <c r="AI858" s="9">
        <v>0</v>
      </c>
      <c r="AK858" s="9">
        <v>0</v>
      </c>
      <c r="AM858" s="9">
        <v>0</v>
      </c>
      <c r="AO858" s="9">
        <v>0</v>
      </c>
      <c r="AQ858" s="9">
        <v>0</v>
      </c>
      <c r="AT858" s="38">
        <v>9.3621999999999996</v>
      </c>
      <c r="AV858" s="38">
        <v>40.337800000000001</v>
      </c>
      <c r="BH858" s="2" t="str">
        <f t="shared" si="13"/>
        <v>No</v>
      </c>
    </row>
    <row r="859" spans="1:60">
      <c r="A859" s="14" t="s">
        <v>337</v>
      </c>
      <c r="B859" s="14" t="s">
        <v>338</v>
      </c>
      <c r="C859" s="19" t="s">
        <v>73</v>
      </c>
      <c r="D859" s="232">
        <v>57</v>
      </c>
      <c r="E859" s="233">
        <v>57</v>
      </c>
      <c r="F859" s="19" t="s">
        <v>158</v>
      </c>
      <c r="G859" s="160" t="s">
        <v>144</v>
      </c>
      <c r="H859" s="36">
        <v>83794</v>
      </c>
      <c r="I859" s="25">
        <v>45</v>
      </c>
      <c r="J859" s="19" t="s">
        <v>17</v>
      </c>
      <c r="K859" s="15" t="s">
        <v>16</v>
      </c>
      <c r="L859" s="15">
        <v>13</v>
      </c>
      <c r="M859" s="16"/>
      <c r="N859" s="37">
        <v>53416</v>
      </c>
      <c r="O859" s="37"/>
      <c r="P859" s="37">
        <v>9649</v>
      </c>
      <c r="Q859" s="37"/>
      <c r="R859" s="37">
        <v>0</v>
      </c>
      <c r="S859" s="37"/>
      <c r="T859" s="37">
        <v>0</v>
      </c>
      <c r="U859" s="37"/>
      <c r="V859" s="37">
        <v>0</v>
      </c>
      <c r="W859" s="37"/>
      <c r="X859" s="37">
        <v>0</v>
      </c>
      <c r="Y859" s="37"/>
      <c r="Z859" s="37">
        <v>0</v>
      </c>
      <c r="AA859" s="37"/>
      <c r="AB859" s="25">
        <v>0</v>
      </c>
      <c r="AC859" s="8"/>
      <c r="AE859" s="9">
        <v>344657</v>
      </c>
      <c r="AG859" s="9">
        <v>70457</v>
      </c>
      <c r="AI859" s="9">
        <v>0</v>
      </c>
      <c r="AK859" s="9">
        <v>0</v>
      </c>
      <c r="AM859" s="9">
        <v>0</v>
      </c>
      <c r="AO859" s="9">
        <v>0</v>
      </c>
      <c r="AQ859" s="9">
        <v>0</v>
      </c>
      <c r="AT859" s="38">
        <v>6.4523000000000001</v>
      </c>
      <c r="AV859" s="38">
        <v>7.3019999999999996</v>
      </c>
      <c r="BH859" s="2" t="str">
        <f t="shared" si="13"/>
        <v>No</v>
      </c>
    </row>
    <row r="860" spans="1:60">
      <c r="A860" s="14" t="s">
        <v>1187</v>
      </c>
      <c r="B860" s="14" t="s">
        <v>727</v>
      </c>
      <c r="C860" s="19" t="s">
        <v>23</v>
      </c>
      <c r="D860" s="232">
        <v>9164</v>
      </c>
      <c r="E860" s="233">
        <v>90164</v>
      </c>
      <c r="F860" s="19" t="s">
        <v>153</v>
      </c>
      <c r="G860" s="160" t="s">
        <v>144</v>
      </c>
      <c r="H860" s="36">
        <v>367260</v>
      </c>
      <c r="I860" s="25">
        <v>45</v>
      </c>
      <c r="J860" s="19" t="s">
        <v>15</v>
      </c>
      <c r="K860" s="15" t="s">
        <v>16</v>
      </c>
      <c r="L860" s="15">
        <v>10</v>
      </c>
      <c r="M860" s="16"/>
      <c r="N860" s="37">
        <v>0</v>
      </c>
      <c r="O860" s="37"/>
      <c r="P860" s="37">
        <v>31163</v>
      </c>
      <c r="Q860" s="37"/>
      <c r="R860" s="37">
        <v>0</v>
      </c>
      <c r="S860" s="37"/>
      <c r="T860" s="37">
        <v>0</v>
      </c>
      <c r="U860" s="37"/>
      <c r="V860" s="37">
        <v>0</v>
      </c>
      <c r="W860" s="37"/>
      <c r="X860" s="37">
        <v>0</v>
      </c>
      <c r="Y860" s="37"/>
      <c r="Z860" s="37">
        <v>0</v>
      </c>
      <c r="AA860" s="37"/>
      <c r="AB860" s="25">
        <v>0</v>
      </c>
      <c r="AC860" s="8"/>
      <c r="AE860" s="9">
        <v>0</v>
      </c>
      <c r="AG860" s="9">
        <v>275562</v>
      </c>
      <c r="AI860" s="9">
        <v>0</v>
      </c>
      <c r="AK860" s="9">
        <v>0</v>
      </c>
      <c r="AM860" s="9">
        <v>0</v>
      </c>
      <c r="AO860" s="9">
        <v>0</v>
      </c>
      <c r="AQ860" s="9">
        <v>0</v>
      </c>
      <c r="AV860" s="38">
        <v>8.8425999999999991</v>
      </c>
      <c r="BH860" s="2" t="str">
        <f t="shared" si="13"/>
        <v>No</v>
      </c>
    </row>
    <row r="861" spans="1:60">
      <c r="A861" s="14" t="s">
        <v>337</v>
      </c>
      <c r="B861" s="14" t="s">
        <v>338</v>
      </c>
      <c r="C861" s="19" t="s">
        <v>73</v>
      </c>
      <c r="D861" s="232">
        <v>57</v>
      </c>
      <c r="E861" s="233">
        <v>57</v>
      </c>
      <c r="F861" s="19" t="s">
        <v>158</v>
      </c>
      <c r="G861" s="160" t="s">
        <v>144</v>
      </c>
      <c r="H861" s="36">
        <v>83794</v>
      </c>
      <c r="I861" s="25">
        <v>45</v>
      </c>
      <c r="J861" s="19" t="s">
        <v>17</v>
      </c>
      <c r="K861" s="15" t="s">
        <v>14</v>
      </c>
      <c r="L861" s="15">
        <v>1</v>
      </c>
      <c r="M861" s="16"/>
      <c r="N861" s="37">
        <v>0</v>
      </c>
      <c r="O861" s="37"/>
      <c r="P861" s="37">
        <v>4482</v>
      </c>
      <c r="Q861" s="37"/>
      <c r="R861" s="37">
        <v>0</v>
      </c>
      <c r="S861" s="37"/>
      <c r="T861" s="37">
        <v>0</v>
      </c>
      <c r="U861" s="37"/>
      <c r="V861" s="37">
        <v>0</v>
      </c>
      <c r="W861" s="37"/>
      <c r="X861" s="37">
        <v>0</v>
      </c>
      <c r="Y861" s="37"/>
      <c r="Z861" s="37">
        <v>0</v>
      </c>
      <c r="AA861" s="37"/>
      <c r="AB861" s="25">
        <v>0</v>
      </c>
      <c r="AC861" s="8"/>
      <c r="AE861" s="9">
        <v>0</v>
      </c>
      <c r="AG861" s="9">
        <v>34133</v>
      </c>
      <c r="AI861" s="9">
        <v>0</v>
      </c>
      <c r="AK861" s="9">
        <v>0</v>
      </c>
      <c r="AM861" s="9">
        <v>0</v>
      </c>
      <c r="AO861" s="9">
        <v>0</v>
      </c>
      <c r="AQ861" s="9">
        <v>0</v>
      </c>
      <c r="AV861" s="38">
        <v>7.6155999999999997</v>
      </c>
      <c r="BH861" s="2" t="str">
        <f t="shared" si="13"/>
        <v>No</v>
      </c>
    </row>
    <row r="862" spans="1:60">
      <c r="A862" s="14" t="s">
        <v>1188</v>
      </c>
      <c r="B862" s="14" t="s">
        <v>446</v>
      </c>
      <c r="C862" s="19" t="s">
        <v>74</v>
      </c>
      <c r="D862" s="232" t="s">
        <v>447</v>
      </c>
      <c r="E862" s="233">
        <v>30137</v>
      </c>
      <c r="F862" s="19" t="s">
        <v>153</v>
      </c>
      <c r="G862" s="160" t="s">
        <v>144</v>
      </c>
      <c r="H862" s="36">
        <v>54316</v>
      </c>
      <c r="I862" s="25">
        <v>44</v>
      </c>
      <c r="J862" s="19" t="s">
        <v>17</v>
      </c>
      <c r="K862" s="15" t="s">
        <v>14</v>
      </c>
      <c r="L862" s="15">
        <v>9</v>
      </c>
      <c r="M862" s="16"/>
      <c r="N862" s="37">
        <v>103415</v>
      </c>
      <c r="O862" s="37"/>
      <c r="P862" s="37">
        <v>0</v>
      </c>
      <c r="Q862" s="37"/>
      <c r="R862" s="37">
        <v>0</v>
      </c>
      <c r="S862" s="37"/>
      <c r="T862" s="37">
        <v>0</v>
      </c>
      <c r="U862" s="37"/>
      <c r="V862" s="37">
        <v>0</v>
      </c>
      <c r="W862" s="37"/>
      <c r="X862" s="37">
        <v>0</v>
      </c>
      <c r="Y862" s="37"/>
      <c r="Z862" s="37">
        <v>0</v>
      </c>
      <c r="AA862" s="37"/>
      <c r="AB862" s="25">
        <v>0</v>
      </c>
      <c r="AC862" s="8"/>
      <c r="AE862" s="9">
        <v>564260</v>
      </c>
      <c r="AG862" s="9">
        <v>0</v>
      </c>
      <c r="AI862" s="9">
        <v>0</v>
      </c>
      <c r="AK862" s="9">
        <v>0</v>
      </c>
      <c r="AM862" s="9">
        <v>0</v>
      </c>
      <c r="AO862" s="9">
        <v>0</v>
      </c>
      <c r="AQ862" s="9">
        <v>0</v>
      </c>
      <c r="AT862" s="38">
        <v>5.4562999999999997</v>
      </c>
      <c r="BH862" s="2" t="str">
        <f t="shared" si="13"/>
        <v>No</v>
      </c>
    </row>
    <row r="863" spans="1:60">
      <c r="A863" s="14" t="s">
        <v>660</v>
      </c>
      <c r="B863" s="14" t="s">
        <v>661</v>
      </c>
      <c r="C863" s="19" t="s">
        <v>78</v>
      </c>
      <c r="D863" s="232">
        <v>4100</v>
      </c>
      <c r="E863" s="233">
        <v>40100</v>
      </c>
      <c r="F863" s="19" t="s">
        <v>153</v>
      </c>
      <c r="G863" s="160" t="s">
        <v>144</v>
      </c>
      <c r="H863" s="36">
        <v>73107</v>
      </c>
      <c r="I863" s="25">
        <v>44</v>
      </c>
      <c r="J863" s="19" t="s">
        <v>25</v>
      </c>
      <c r="K863" s="15" t="s">
        <v>14</v>
      </c>
      <c r="L863" s="15">
        <v>7</v>
      </c>
      <c r="M863" s="16"/>
      <c r="N863" s="37">
        <v>3288</v>
      </c>
      <c r="O863" s="37"/>
      <c r="P863" s="37">
        <v>4334</v>
      </c>
      <c r="Q863" s="37"/>
      <c r="R863" s="37">
        <v>5617</v>
      </c>
      <c r="S863" s="37"/>
      <c r="T863" s="37">
        <v>0</v>
      </c>
      <c r="U863" s="37"/>
      <c r="V863" s="37">
        <v>0</v>
      </c>
      <c r="W863" s="37"/>
      <c r="X863" s="37">
        <v>0</v>
      </c>
      <c r="Y863" s="37"/>
      <c r="Z863" s="37">
        <v>0</v>
      </c>
      <c r="AA863" s="37"/>
      <c r="AB863" s="25">
        <v>0</v>
      </c>
      <c r="AC863" s="8"/>
      <c r="AE863" s="9">
        <v>39966</v>
      </c>
      <c r="AG863" s="9">
        <v>35991</v>
      </c>
      <c r="AI863" s="9">
        <v>0</v>
      </c>
      <c r="AK863" s="9">
        <v>0</v>
      </c>
      <c r="AM863" s="9">
        <v>0</v>
      </c>
      <c r="AO863" s="9">
        <v>0</v>
      </c>
      <c r="AQ863" s="9">
        <v>0</v>
      </c>
      <c r="AT863" s="38">
        <v>12.155099999999999</v>
      </c>
      <c r="AV863" s="38">
        <v>8.3042999999999996</v>
      </c>
      <c r="AX863" s="38">
        <v>0</v>
      </c>
      <c r="BH863" s="2" t="str">
        <f t="shared" si="13"/>
        <v>No</v>
      </c>
    </row>
    <row r="864" spans="1:60">
      <c r="A864" s="14" t="s">
        <v>1192</v>
      </c>
      <c r="B864" s="14" t="s">
        <v>684</v>
      </c>
      <c r="C864" s="19" t="s">
        <v>68</v>
      </c>
      <c r="D864" s="232">
        <v>2099</v>
      </c>
      <c r="E864" s="233">
        <v>20099</v>
      </c>
      <c r="F864" s="19" t="s">
        <v>153</v>
      </c>
      <c r="G864" s="160" t="s">
        <v>144</v>
      </c>
      <c r="H864" s="36">
        <v>18351295</v>
      </c>
      <c r="I864" s="25">
        <v>44</v>
      </c>
      <c r="J864" s="19" t="s">
        <v>27</v>
      </c>
      <c r="K864" s="15" t="s">
        <v>14</v>
      </c>
      <c r="L864" s="15">
        <v>44</v>
      </c>
      <c r="M864" s="16"/>
      <c r="N864" s="37">
        <v>0</v>
      </c>
      <c r="O864" s="37"/>
      <c r="P864" s="37">
        <v>0</v>
      </c>
      <c r="Q864" s="37"/>
      <c r="R864" s="37">
        <v>0</v>
      </c>
      <c r="S864" s="37"/>
      <c r="T864" s="37">
        <v>0</v>
      </c>
      <c r="U864" s="37"/>
      <c r="V864" s="37">
        <v>0</v>
      </c>
      <c r="W864" s="37"/>
      <c r="X864" s="37">
        <v>0</v>
      </c>
      <c r="Y864" s="37"/>
      <c r="Z864" s="37">
        <v>26209813</v>
      </c>
      <c r="AA864" s="37"/>
      <c r="AB864" s="25">
        <v>0</v>
      </c>
      <c r="AC864" s="8"/>
      <c r="AE864" s="9">
        <v>0</v>
      </c>
      <c r="AG864" s="9">
        <v>0</v>
      </c>
      <c r="AI864" s="9">
        <v>0</v>
      </c>
      <c r="AK864" s="9">
        <v>0</v>
      </c>
      <c r="AM864" s="9">
        <v>0</v>
      </c>
      <c r="AO864" s="9">
        <v>2928053</v>
      </c>
      <c r="AQ864" s="9">
        <v>0</v>
      </c>
      <c r="BD864" s="38">
        <v>0.11169999999999999</v>
      </c>
      <c r="BH864" s="2" t="str">
        <f t="shared" si="13"/>
        <v>No</v>
      </c>
    </row>
    <row r="865" spans="1:60">
      <c r="A865" s="14" t="s">
        <v>1188</v>
      </c>
      <c r="B865" s="14" t="s">
        <v>446</v>
      </c>
      <c r="C865" s="19" t="s">
        <v>74</v>
      </c>
      <c r="D865" s="232" t="s">
        <v>447</v>
      </c>
      <c r="E865" s="233">
        <v>30137</v>
      </c>
      <c r="F865" s="19" t="s">
        <v>153</v>
      </c>
      <c r="G865" s="160" t="s">
        <v>144</v>
      </c>
      <c r="H865" s="36">
        <v>54316</v>
      </c>
      <c r="I865" s="25">
        <v>44</v>
      </c>
      <c r="J865" s="19" t="s">
        <v>15</v>
      </c>
      <c r="K865" s="15" t="s">
        <v>14</v>
      </c>
      <c r="L865" s="15">
        <v>31</v>
      </c>
      <c r="M865" s="16"/>
      <c r="N865" s="37">
        <v>0</v>
      </c>
      <c r="O865" s="37"/>
      <c r="P865" s="37">
        <v>154588</v>
      </c>
      <c r="Q865" s="37"/>
      <c r="R865" s="37">
        <v>0</v>
      </c>
      <c r="S865" s="37"/>
      <c r="T865" s="37">
        <v>0</v>
      </c>
      <c r="U865" s="37"/>
      <c r="V865" s="37">
        <v>0</v>
      </c>
      <c r="W865" s="37"/>
      <c r="X865" s="37">
        <v>0</v>
      </c>
      <c r="Y865" s="37"/>
      <c r="Z865" s="37">
        <v>0</v>
      </c>
      <c r="AA865" s="37"/>
      <c r="AB865" s="25">
        <v>0</v>
      </c>
      <c r="AC865" s="8"/>
      <c r="AE865" s="9">
        <v>0</v>
      </c>
      <c r="AG865" s="9">
        <v>1213479</v>
      </c>
      <c r="AI865" s="9">
        <v>0</v>
      </c>
      <c r="AK865" s="9">
        <v>0</v>
      </c>
      <c r="AM865" s="9">
        <v>0</v>
      </c>
      <c r="AO865" s="9">
        <v>0</v>
      </c>
      <c r="AQ865" s="9">
        <v>0</v>
      </c>
      <c r="AV865" s="38">
        <v>7.8498000000000001</v>
      </c>
      <c r="BH865" s="2" t="str">
        <f t="shared" si="13"/>
        <v>No</v>
      </c>
    </row>
    <row r="866" spans="1:60">
      <c r="A866" s="14" t="s">
        <v>1190</v>
      </c>
      <c r="B866" s="14" t="s">
        <v>191</v>
      </c>
      <c r="C866" s="19" t="s">
        <v>81</v>
      </c>
      <c r="D866" s="232">
        <v>6103</v>
      </c>
      <c r="E866" s="233">
        <v>60103</v>
      </c>
      <c r="F866" s="19" t="s">
        <v>147</v>
      </c>
      <c r="G866" s="160" t="s">
        <v>144</v>
      </c>
      <c r="H866" s="36">
        <v>4944332</v>
      </c>
      <c r="I866" s="25">
        <v>44</v>
      </c>
      <c r="J866" s="19" t="s">
        <v>17</v>
      </c>
      <c r="K866" s="15" t="s">
        <v>16</v>
      </c>
      <c r="L866" s="15">
        <v>3</v>
      </c>
      <c r="M866" s="16"/>
      <c r="N866" s="37">
        <v>25263</v>
      </c>
      <c r="O866" s="37"/>
      <c r="P866" s="37">
        <v>3015</v>
      </c>
      <c r="Q866" s="37"/>
      <c r="R866" s="37">
        <v>0</v>
      </c>
      <c r="S866" s="37"/>
      <c r="T866" s="37">
        <v>0</v>
      </c>
      <c r="U866" s="37"/>
      <c r="V866" s="37">
        <v>0</v>
      </c>
      <c r="W866" s="37"/>
      <c r="X866" s="37">
        <v>0</v>
      </c>
      <c r="Y866" s="37"/>
      <c r="Z866" s="37">
        <v>0</v>
      </c>
      <c r="AA866" s="37"/>
      <c r="AB866" s="25">
        <v>0</v>
      </c>
      <c r="AC866" s="8"/>
      <c r="AE866" s="9">
        <v>0</v>
      </c>
      <c r="AG866" s="9">
        <v>0</v>
      </c>
      <c r="AI866" s="9">
        <v>0</v>
      </c>
      <c r="AK866" s="9">
        <v>0</v>
      </c>
      <c r="AM866" s="9">
        <v>0</v>
      </c>
      <c r="AO866" s="9">
        <v>0</v>
      </c>
      <c r="AQ866" s="9">
        <v>0</v>
      </c>
      <c r="AT866" s="38">
        <v>0</v>
      </c>
      <c r="AV866" s="38">
        <v>0</v>
      </c>
      <c r="BH866" s="2" t="str">
        <f t="shared" si="13"/>
        <v>No</v>
      </c>
    </row>
    <row r="867" spans="1:60">
      <c r="A867" s="14" t="s">
        <v>660</v>
      </c>
      <c r="B867" s="14" t="s">
        <v>661</v>
      </c>
      <c r="C867" s="19" t="s">
        <v>78</v>
      </c>
      <c r="D867" s="232">
        <v>4100</v>
      </c>
      <c r="E867" s="233">
        <v>40100</v>
      </c>
      <c r="F867" s="19" t="s">
        <v>153</v>
      </c>
      <c r="G867" s="160" t="s">
        <v>144</v>
      </c>
      <c r="H867" s="36">
        <v>73107</v>
      </c>
      <c r="I867" s="25">
        <v>44</v>
      </c>
      <c r="J867" s="19" t="s">
        <v>15</v>
      </c>
      <c r="K867" s="15" t="s">
        <v>14</v>
      </c>
      <c r="L867" s="15">
        <v>26</v>
      </c>
      <c r="M867" s="16"/>
      <c r="N867" s="37">
        <v>3977</v>
      </c>
      <c r="O867" s="37"/>
      <c r="P867" s="37">
        <v>7784</v>
      </c>
      <c r="Q867" s="37"/>
      <c r="R867" s="37">
        <v>14808</v>
      </c>
      <c r="S867" s="37"/>
      <c r="T867" s="37">
        <v>0</v>
      </c>
      <c r="U867" s="37"/>
      <c r="V867" s="37">
        <v>0</v>
      </c>
      <c r="W867" s="37"/>
      <c r="X867" s="37">
        <v>0</v>
      </c>
      <c r="Y867" s="37"/>
      <c r="Z867" s="37">
        <v>0</v>
      </c>
      <c r="AA867" s="37"/>
      <c r="AB867" s="25">
        <v>0</v>
      </c>
      <c r="AC867" s="8"/>
      <c r="AE867" s="9">
        <v>7802</v>
      </c>
      <c r="AG867" s="9">
        <v>258925</v>
      </c>
      <c r="AI867" s="9">
        <v>140525</v>
      </c>
      <c r="AK867" s="9">
        <v>0</v>
      </c>
      <c r="AM867" s="9">
        <v>0</v>
      </c>
      <c r="AO867" s="9">
        <v>0</v>
      </c>
      <c r="AQ867" s="9">
        <v>0</v>
      </c>
      <c r="AT867" s="38">
        <v>1.9618</v>
      </c>
      <c r="AV867" s="38">
        <v>33.2637</v>
      </c>
      <c r="AX867" s="38">
        <v>9.4898000000000007</v>
      </c>
      <c r="BH867" s="2" t="str">
        <f t="shared" si="13"/>
        <v>No</v>
      </c>
    </row>
    <row r="868" spans="1:60">
      <c r="A868" s="14" t="s">
        <v>1189</v>
      </c>
      <c r="B868" s="14" t="s">
        <v>744</v>
      </c>
      <c r="C868" s="19" t="s">
        <v>59</v>
      </c>
      <c r="D868" s="232">
        <v>4006</v>
      </c>
      <c r="E868" s="233">
        <v>40006</v>
      </c>
      <c r="F868" s="19" t="s">
        <v>153</v>
      </c>
      <c r="G868" s="160" t="s">
        <v>144</v>
      </c>
      <c r="H868" s="36">
        <v>219957</v>
      </c>
      <c r="I868" s="25">
        <v>44</v>
      </c>
      <c r="J868" s="19" t="s">
        <v>17</v>
      </c>
      <c r="K868" s="15" t="s">
        <v>16</v>
      </c>
      <c r="L868" s="15">
        <v>25</v>
      </c>
      <c r="M868" s="16"/>
      <c r="N868" s="37">
        <v>183705</v>
      </c>
      <c r="O868" s="37"/>
      <c r="P868" s="37">
        <v>0</v>
      </c>
      <c r="Q868" s="37"/>
      <c r="R868" s="37">
        <v>0</v>
      </c>
      <c r="S868" s="37"/>
      <c r="T868" s="37">
        <v>98167</v>
      </c>
      <c r="U868" s="37"/>
      <c r="V868" s="37">
        <v>0</v>
      </c>
      <c r="W868" s="37"/>
      <c r="X868" s="37">
        <v>0</v>
      </c>
      <c r="Y868" s="37"/>
      <c r="Z868" s="37">
        <v>0</v>
      </c>
      <c r="AA868" s="37"/>
      <c r="AB868" s="25">
        <v>0</v>
      </c>
      <c r="AC868" s="8"/>
      <c r="AE868" s="9">
        <v>880653</v>
      </c>
      <c r="AG868" s="9">
        <v>0</v>
      </c>
      <c r="AI868" s="9">
        <v>0</v>
      </c>
      <c r="AK868" s="9">
        <v>454087</v>
      </c>
      <c r="AM868" s="9">
        <v>0</v>
      </c>
      <c r="AO868" s="9">
        <v>0</v>
      </c>
      <c r="AQ868" s="9">
        <v>0</v>
      </c>
      <c r="AT868" s="38">
        <v>4.7938000000000001</v>
      </c>
      <c r="BH868" s="2" t="str">
        <f t="shared" si="13"/>
        <v>No</v>
      </c>
    </row>
    <row r="869" spans="1:60">
      <c r="A869" s="14" t="s">
        <v>1193</v>
      </c>
      <c r="B869" s="14" t="s">
        <v>662</v>
      </c>
      <c r="C869" s="19" t="s">
        <v>38</v>
      </c>
      <c r="D869" s="232">
        <v>4026</v>
      </c>
      <c r="E869" s="233">
        <v>40026</v>
      </c>
      <c r="F869" s="19" t="s">
        <v>147</v>
      </c>
      <c r="G869" s="160" t="s">
        <v>144</v>
      </c>
      <c r="H869" s="36">
        <v>643260</v>
      </c>
      <c r="I869" s="25">
        <v>44</v>
      </c>
      <c r="J869" s="19" t="s">
        <v>15</v>
      </c>
      <c r="K869" s="15" t="s">
        <v>14</v>
      </c>
      <c r="L869" s="15">
        <v>22</v>
      </c>
      <c r="M869" s="16"/>
      <c r="N869" s="37">
        <v>91757</v>
      </c>
      <c r="O869" s="37"/>
      <c r="P869" s="37">
        <v>3591</v>
      </c>
      <c r="Q869" s="37"/>
      <c r="R869" s="37">
        <v>0</v>
      </c>
      <c r="S869" s="37"/>
      <c r="T869" s="37">
        <v>0</v>
      </c>
      <c r="U869" s="37"/>
      <c r="V869" s="37">
        <v>0</v>
      </c>
      <c r="W869" s="37"/>
      <c r="X869" s="37">
        <v>0</v>
      </c>
      <c r="Y869" s="37"/>
      <c r="Z869" s="37">
        <v>0</v>
      </c>
      <c r="AA869" s="37"/>
      <c r="AB869" s="25">
        <v>0</v>
      </c>
      <c r="AC869" s="8"/>
      <c r="AE869" s="9">
        <v>724476</v>
      </c>
      <c r="AG869" s="9">
        <v>28380</v>
      </c>
      <c r="AI869" s="9">
        <v>0</v>
      </c>
      <c r="AK869" s="9">
        <v>0</v>
      </c>
      <c r="AM869" s="9">
        <v>0</v>
      </c>
      <c r="AO869" s="9">
        <v>0</v>
      </c>
      <c r="AQ869" s="9">
        <v>0</v>
      </c>
      <c r="AT869" s="38">
        <v>7.8956</v>
      </c>
      <c r="AV869" s="38">
        <v>7.9031000000000002</v>
      </c>
      <c r="BH869" s="2" t="str">
        <f t="shared" si="13"/>
        <v>No</v>
      </c>
    </row>
    <row r="870" spans="1:60">
      <c r="A870" s="14" t="s">
        <v>1193</v>
      </c>
      <c r="B870" s="14" t="s">
        <v>662</v>
      </c>
      <c r="C870" s="19" t="s">
        <v>38</v>
      </c>
      <c r="D870" s="232">
        <v>4026</v>
      </c>
      <c r="E870" s="233">
        <v>40026</v>
      </c>
      <c r="F870" s="19" t="s">
        <v>147</v>
      </c>
      <c r="G870" s="160" t="s">
        <v>144</v>
      </c>
      <c r="H870" s="36">
        <v>643260</v>
      </c>
      <c r="I870" s="25">
        <v>44</v>
      </c>
      <c r="J870" s="19" t="s">
        <v>17</v>
      </c>
      <c r="K870" s="15" t="s">
        <v>14</v>
      </c>
      <c r="L870" s="15">
        <v>22</v>
      </c>
      <c r="M870" s="16"/>
      <c r="N870" s="37">
        <v>314297</v>
      </c>
      <c r="O870" s="37"/>
      <c r="P870" s="37">
        <v>0</v>
      </c>
      <c r="Q870" s="37"/>
      <c r="R870" s="37">
        <v>0</v>
      </c>
      <c r="S870" s="37"/>
      <c r="T870" s="37">
        <v>0</v>
      </c>
      <c r="U870" s="37"/>
      <c r="V870" s="37">
        <v>0</v>
      </c>
      <c r="W870" s="37"/>
      <c r="X870" s="37">
        <v>0</v>
      </c>
      <c r="Y870" s="37"/>
      <c r="Z870" s="37">
        <v>0</v>
      </c>
      <c r="AA870" s="37"/>
      <c r="AB870" s="25">
        <v>0</v>
      </c>
      <c r="AC870" s="8"/>
      <c r="AE870" s="9">
        <v>1470201</v>
      </c>
      <c r="AG870" s="9">
        <v>0</v>
      </c>
      <c r="AI870" s="9">
        <v>0</v>
      </c>
      <c r="AK870" s="9">
        <v>0</v>
      </c>
      <c r="AM870" s="9">
        <v>0</v>
      </c>
      <c r="AO870" s="9">
        <v>0</v>
      </c>
      <c r="AQ870" s="9">
        <v>0</v>
      </c>
      <c r="AT870" s="38">
        <v>4.6776999999999997</v>
      </c>
      <c r="BH870" s="2" t="str">
        <f t="shared" si="13"/>
        <v>No</v>
      </c>
    </row>
    <row r="871" spans="1:60">
      <c r="A871" s="14" t="s">
        <v>1190</v>
      </c>
      <c r="B871" s="14" t="s">
        <v>191</v>
      </c>
      <c r="C871" s="19" t="s">
        <v>81</v>
      </c>
      <c r="D871" s="232">
        <v>6103</v>
      </c>
      <c r="E871" s="233">
        <v>60103</v>
      </c>
      <c r="F871" s="19" t="s">
        <v>147</v>
      </c>
      <c r="G871" s="160" t="s">
        <v>144</v>
      </c>
      <c r="H871" s="36">
        <v>4944332</v>
      </c>
      <c r="I871" s="25">
        <v>44</v>
      </c>
      <c r="J871" s="19" t="s">
        <v>15</v>
      </c>
      <c r="K871" s="15" t="s">
        <v>16</v>
      </c>
      <c r="L871" s="15">
        <v>21</v>
      </c>
      <c r="M871" s="16"/>
      <c r="N871" s="37">
        <v>93361</v>
      </c>
      <c r="O871" s="37"/>
      <c r="P871" s="37">
        <v>11141</v>
      </c>
      <c r="Q871" s="37"/>
      <c r="R871" s="37">
        <v>0</v>
      </c>
      <c r="S871" s="37"/>
      <c r="T871" s="37">
        <v>0</v>
      </c>
      <c r="U871" s="37"/>
      <c r="V871" s="37">
        <v>0</v>
      </c>
      <c r="W871" s="37"/>
      <c r="X871" s="37">
        <v>0</v>
      </c>
      <c r="Y871" s="37"/>
      <c r="Z871" s="37">
        <v>0</v>
      </c>
      <c r="AA871" s="37"/>
      <c r="AB871" s="25">
        <v>0</v>
      </c>
      <c r="AC871" s="8"/>
      <c r="AE871" s="9">
        <v>1224204</v>
      </c>
      <c r="AG871" s="9">
        <v>56270</v>
      </c>
      <c r="AI871" s="9">
        <v>0</v>
      </c>
      <c r="AK871" s="9">
        <v>0</v>
      </c>
      <c r="AM871" s="9">
        <v>0</v>
      </c>
      <c r="AO871" s="9">
        <v>0</v>
      </c>
      <c r="AQ871" s="9">
        <v>0</v>
      </c>
      <c r="AT871" s="38">
        <v>13.1126</v>
      </c>
      <c r="AV871" s="38">
        <v>5.0507</v>
      </c>
      <c r="BH871" s="2" t="str">
        <f t="shared" si="13"/>
        <v>No</v>
      </c>
    </row>
    <row r="872" spans="1:60">
      <c r="A872" s="14" t="s">
        <v>1190</v>
      </c>
      <c r="B872" s="14" t="s">
        <v>191</v>
      </c>
      <c r="C872" s="19" t="s">
        <v>81</v>
      </c>
      <c r="D872" s="232">
        <v>6103</v>
      </c>
      <c r="E872" s="233">
        <v>60103</v>
      </c>
      <c r="F872" s="19" t="s">
        <v>147</v>
      </c>
      <c r="G872" s="160" t="s">
        <v>144</v>
      </c>
      <c r="H872" s="36">
        <v>4944332</v>
      </c>
      <c r="I872" s="25">
        <v>44</v>
      </c>
      <c r="J872" s="19" t="s">
        <v>25</v>
      </c>
      <c r="K872" s="15" t="s">
        <v>16</v>
      </c>
      <c r="L872" s="15">
        <v>20</v>
      </c>
      <c r="M872" s="16"/>
      <c r="N872" s="37">
        <v>110227</v>
      </c>
      <c r="O872" s="37"/>
      <c r="P872" s="37">
        <v>0</v>
      </c>
      <c r="Q872" s="37"/>
      <c r="R872" s="37">
        <v>0</v>
      </c>
      <c r="S872" s="37"/>
      <c r="T872" s="37">
        <v>0</v>
      </c>
      <c r="U872" s="37"/>
      <c r="V872" s="37">
        <v>0</v>
      </c>
      <c r="W872" s="37"/>
      <c r="X872" s="37">
        <v>0</v>
      </c>
      <c r="Y872" s="37"/>
      <c r="Z872" s="37">
        <v>0</v>
      </c>
      <c r="AA872" s="37"/>
      <c r="AB872" s="25">
        <v>0</v>
      </c>
      <c r="AC872" s="8"/>
      <c r="AE872" s="9">
        <v>579415</v>
      </c>
      <c r="AG872" s="9">
        <v>0</v>
      </c>
      <c r="AI872" s="9">
        <v>0</v>
      </c>
      <c r="AK872" s="9">
        <v>0</v>
      </c>
      <c r="AM872" s="9">
        <v>0</v>
      </c>
      <c r="AO872" s="9">
        <v>0</v>
      </c>
      <c r="AQ872" s="9">
        <v>0</v>
      </c>
      <c r="AT872" s="38">
        <v>5.2565999999999997</v>
      </c>
      <c r="BH872" s="2" t="str">
        <f t="shared" si="13"/>
        <v>No</v>
      </c>
    </row>
    <row r="873" spans="1:60">
      <c r="A873" s="14" t="s">
        <v>1191</v>
      </c>
      <c r="B873" s="14" t="s">
        <v>484</v>
      </c>
      <c r="C873" s="19" t="s">
        <v>81</v>
      </c>
      <c r="D873" s="232">
        <v>6041</v>
      </c>
      <c r="E873" s="233">
        <v>60041</v>
      </c>
      <c r="F873" s="19" t="s">
        <v>147</v>
      </c>
      <c r="G873" s="160" t="s">
        <v>144</v>
      </c>
      <c r="H873" s="36">
        <v>5121892</v>
      </c>
      <c r="I873" s="25">
        <v>44</v>
      </c>
      <c r="J873" s="19" t="s">
        <v>17</v>
      </c>
      <c r="K873" s="15" t="s">
        <v>16</v>
      </c>
      <c r="L873" s="15">
        <v>2</v>
      </c>
      <c r="M873" s="16"/>
      <c r="N873" s="37">
        <v>0</v>
      </c>
      <c r="O873" s="37"/>
      <c r="P873" s="37">
        <v>0</v>
      </c>
      <c r="Q873" s="37"/>
      <c r="R873" s="37">
        <v>0</v>
      </c>
      <c r="S873" s="37"/>
      <c r="T873" s="37">
        <v>0</v>
      </c>
      <c r="U873" s="37"/>
      <c r="V873" s="37">
        <v>0</v>
      </c>
      <c r="W873" s="37"/>
      <c r="X873" s="37">
        <v>0</v>
      </c>
      <c r="Y873" s="37"/>
      <c r="Z873" s="37">
        <v>0</v>
      </c>
      <c r="AA873" s="37"/>
      <c r="AB873" s="25">
        <v>0</v>
      </c>
      <c r="AC873" s="8"/>
      <c r="AE873" s="9">
        <v>0</v>
      </c>
      <c r="AG873" s="9">
        <v>0</v>
      </c>
      <c r="AI873" s="9">
        <v>0</v>
      </c>
      <c r="AK873" s="9">
        <v>0</v>
      </c>
      <c r="AM873" s="9">
        <v>0</v>
      </c>
      <c r="AO873" s="9">
        <v>0</v>
      </c>
      <c r="AQ873" s="9">
        <v>0</v>
      </c>
      <c r="BH873" s="2" t="str">
        <f t="shared" si="13"/>
        <v>No</v>
      </c>
    </row>
    <row r="874" spans="1:60">
      <c r="A874" s="14" t="s">
        <v>1189</v>
      </c>
      <c r="B874" s="14" t="s">
        <v>744</v>
      </c>
      <c r="C874" s="19" t="s">
        <v>59</v>
      </c>
      <c r="D874" s="232">
        <v>4006</v>
      </c>
      <c r="E874" s="233">
        <v>40006</v>
      </c>
      <c r="F874" s="19" t="s">
        <v>153</v>
      </c>
      <c r="G874" s="160" t="s">
        <v>144</v>
      </c>
      <c r="H874" s="36">
        <v>219957</v>
      </c>
      <c r="I874" s="25">
        <v>44</v>
      </c>
      <c r="J874" s="19" t="s">
        <v>18</v>
      </c>
      <c r="K874" s="15" t="s">
        <v>14</v>
      </c>
      <c r="L874" s="15">
        <v>2</v>
      </c>
      <c r="M874" s="16"/>
      <c r="N874" s="37">
        <v>0</v>
      </c>
      <c r="O874" s="37"/>
      <c r="P874" s="37">
        <v>2606</v>
      </c>
      <c r="Q874" s="37"/>
      <c r="R874" s="37">
        <v>0</v>
      </c>
      <c r="S874" s="37"/>
      <c r="T874" s="37">
        <v>0</v>
      </c>
      <c r="U874" s="37"/>
      <c r="V874" s="37">
        <v>0</v>
      </c>
      <c r="W874" s="37"/>
      <c r="X874" s="37">
        <v>0</v>
      </c>
      <c r="Y874" s="37"/>
      <c r="Z874" s="37">
        <v>0</v>
      </c>
      <c r="AA874" s="37"/>
      <c r="AB874" s="25">
        <v>0</v>
      </c>
      <c r="AC874" s="8"/>
      <c r="AE874" s="9">
        <v>0</v>
      </c>
      <c r="AG874" s="9">
        <v>36493</v>
      </c>
      <c r="AI874" s="9">
        <v>0</v>
      </c>
      <c r="AK874" s="9">
        <v>0</v>
      </c>
      <c r="AM874" s="9">
        <v>0</v>
      </c>
      <c r="AO874" s="9">
        <v>0</v>
      </c>
      <c r="AQ874" s="9">
        <v>0</v>
      </c>
      <c r="AV874" s="38">
        <v>14.003500000000001</v>
      </c>
      <c r="BH874" s="2" t="str">
        <f t="shared" si="13"/>
        <v>No</v>
      </c>
    </row>
    <row r="875" spans="1:60">
      <c r="A875" s="14" t="s">
        <v>1189</v>
      </c>
      <c r="B875" s="14" t="s">
        <v>744</v>
      </c>
      <c r="C875" s="19" t="s">
        <v>59</v>
      </c>
      <c r="D875" s="232">
        <v>4006</v>
      </c>
      <c r="E875" s="233">
        <v>40006</v>
      </c>
      <c r="F875" s="19" t="s">
        <v>153</v>
      </c>
      <c r="G875" s="160" t="s">
        <v>144</v>
      </c>
      <c r="H875" s="36">
        <v>219957</v>
      </c>
      <c r="I875" s="25">
        <v>44</v>
      </c>
      <c r="J875" s="19" t="s">
        <v>15</v>
      </c>
      <c r="K875" s="15" t="s">
        <v>14</v>
      </c>
      <c r="L875" s="15">
        <v>17</v>
      </c>
      <c r="M875" s="16"/>
      <c r="N875" s="37">
        <v>0</v>
      </c>
      <c r="O875" s="37"/>
      <c r="P875" s="37">
        <v>64372</v>
      </c>
      <c r="Q875" s="37"/>
      <c r="R875" s="37">
        <v>0</v>
      </c>
      <c r="S875" s="37"/>
      <c r="T875" s="37">
        <v>0</v>
      </c>
      <c r="U875" s="37"/>
      <c r="V875" s="37">
        <v>0</v>
      </c>
      <c r="W875" s="37"/>
      <c r="X875" s="37">
        <v>0</v>
      </c>
      <c r="Y875" s="37"/>
      <c r="Z875" s="37">
        <v>0</v>
      </c>
      <c r="AA875" s="37"/>
      <c r="AB875" s="25">
        <v>0</v>
      </c>
      <c r="AC875" s="8"/>
      <c r="AE875" s="9">
        <v>0</v>
      </c>
      <c r="AG875" s="9">
        <v>488780</v>
      </c>
      <c r="AI875" s="9">
        <v>0</v>
      </c>
      <c r="AK875" s="9">
        <v>0</v>
      </c>
      <c r="AM875" s="9">
        <v>0</v>
      </c>
      <c r="AO875" s="9">
        <v>0</v>
      </c>
      <c r="AQ875" s="9">
        <v>0</v>
      </c>
      <c r="AV875" s="38">
        <v>7.5930999999999997</v>
      </c>
      <c r="BH875" s="2" t="str">
        <f t="shared" si="13"/>
        <v>No</v>
      </c>
    </row>
    <row r="876" spans="1:60">
      <c r="A876" s="14" t="s">
        <v>1191</v>
      </c>
      <c r="B876" s="14" t="s">
        <v>484</v>
      </c>
      <c r="C876" s="19" t="s">
        <v>81</v>
      </c>
      <c r="D876" s="232">
        <v>6041</v>
      </c>
      <c r="E876" s="233">
        <v>60041</v>
      </c>
      <c r="F876" s="19" t="s">
        <v>147</v>
      </c>
      <c r="G876" s="160" t="s">
        <v>144</v>
      </c>
      <c r="H876" s="36">
        <v>5121892</v>
      </c>
      <c r="I876" s="25">
        <v>44</v>
      </c>
      <c r="J876" s="19" t="s">
        <v>15</v>
      </c>
      <c r="K876" s="15" t="s">
        <v>14</v>
      </c>
      <c r="L876" s="15">
        <v>14</v>
      </c>
      <c r="M876" s="16"/>
      <c r="N876" s="37">
        <v>36739</v>
      </c>
      <c r="O876" s="37"/>
      <c r="P876" s="37">
        <v>654</v>
      </c>
      <c r="Q876" s="37"/>
      <c r="R876" s="37">
        <v>0</v>
      </c>
      <c r="S876" s="37"/>
      <c r="T876" s="37">
        <v>0</v>
      </c>
      <c r="U876" s="37"/>
      <c r="V876" s="37">
        <v>0</v>
      </c>
      <c r="W876" s="37"/>
      <c r="X876" s="37">
        <v>0</v>
      </c>
      <c r="Y876" s="37"/>
      <c r="Z876" s="37">
        <v>0</v>
      </c>
      <c r="AA876" s="37"/>
      <c r="AB876" s="25">
        <v>0</v>
      </c>
      <c r="AC876" s="8"/>
      <c r="AE876" s="9">
        <v>283496</v>
      </c>
      <c r="AG876" s="9">
        <v>30596</v>
      </c>
      <c r="AI876" s="9">
        <v>0</v>
      </c>
      <c r="AK876" s="9">
        <v>0</v>
      </c>
      <c r="AM876" s="9">
        <v>0</v>
      </c>
      <c r="AO876" s="9">
        <v>0</v>
      </c>
      <c r="AQ876" s="9">
        <v>0</v>
      </c>
      <c r="AT876" s="38">
        <v>7.7164999999999999</v>
      </c>
      <c r="AV876" s="38">
        <v>46.782899999999998</v>
      </c>
      <c r="BH876" s="2" t="str">
        <f t="shared" si="13"/>
        <v>No</v>
      </c>
    </row>
    <row r="877" spans="1:60">
      <c r="A877" s="14" t="s">
        <v>660</v>
      </c>
      <c r="B877" s="14" t="s">
        <v>661</v>
      </c>
      <c r="C877" s="19" t="s">
        <v>78</v>
      </c>
      <c r="D877" s="232">
        <v>4100</v>
      </c>
      <c r="E877" s="233">
        <v>40100</v>
      </c>
      <c r="F877" s="19" t="s">
        <v>153</v>
      </c>
      <c r="G877" s="160" t="s">
        <v>144</v>
      </c>
      <c r="H877" s="36">
        <v>73107</v>
      </c>
      <c r="I877" s="25">
        <v>44</v>
      </c>
      <c r="J877" s="19" t="s">
        <v>17</v>
      </c>
      <c r="K877" s="15" t="s">
        <v>14</v>
      </c>
      <c r="L877" s="15">
        <v>11</v>
      </c>
      <c r="M877" s="16"/>
      <c r="N877" s="37">
        <v>22627</v>
      </c>
      <c r="O877" s="37"/>
      <c r="P877" s="37">
        <v>9351</v>
      </c>
      <c r="Q877" s="37"/>
      <c r="R877" s="37">
        <v>30639</v>
      </c>
      <c r="S877" s="37"/>
      <c r="T877" s="37">
        <v>0</v>
      </c>
      <c r="U877" s="37"/>
      <c r="V877" s="37">
        <v>0</v>
      </c>
      <c r="W877" s="37"/>
      <c r="X877" s="37">
        <v>0</v>
      </c>
      <c r="Y877" s="37"/>
      <c r="Z877" s="37">
        <v>0</v>
      </c>
      <c r="AA877" s="37"/>
      <c r="AB877" s="25">
        <v>0</v>
      </c>
      <c r="AC877" s="8"/>
      <c r="AE877" s="9">
        <v>111227</v>
      </c>
      <c r="AG877" s="9">
        <v>0</v>
      </c>
      <c r="AI877" s="9">
        <v>0</v>
      </c>
      <c r="AK877" s="9">
        <v>0</v>
      </c>
      <c r="AM877" s="9">
        <v>0</v>
      </c>
      <c r="AO877" s="9">
        <v>0</v>
      </c>
      <c r="AQ877" s="9">
        <v>0</v>
      </c>
      <c r="AT877" s="38">
        <v>4.9157000000000002</v>
      </c>
      <c r="AV877" s="38">
        <v>0</v>
      </c>
      <c r="AX877" s="38">
        <v>0</v>
      </c>
      <c r="BH877" s="2" t="str">
        <f t="shared" si="13"/>
        <v>No</v>
      </c>
    </row>
    <row r="878" spans="1:60">
      <c r="A878" s="14" t="s">
        <v>1194</v>
      </c>
      <c r="B878" s="14" t="s">
        <v>367</v>
      </c>
      <c r="C878" s="19" t="s">
        <v>23</v>
      </c>
      <c r="D878" s="232">
        <v>9092</v>
      </c>
      <c r="E878" s="233">
        <v>90092</v>
      </c>
      <c r="F878" s="19" t="s">
        <v>147</v>
      </c>
      <c r="G878" s="160" t="s">
        <v>144</v>
      </c>
      <c r="H878" s="36">
        <v>133683</v>
      </c>
      <c r="I878" s="25">
        <v>43</v>
      </c>
      <c r="J878" s="19" t="s">
        <v>15</v>
      </c>
      <c r="K878" s="15" t="s">
        <v>16</v>
      </c>
      <c r="L878" s="15">
        <v>9</v>
      </c>
      <c r="M878" s="16"/>
      <c r="N878" s="37">
        <v>0</v>
      </c>
      <c r="O878" s="37"/>
      <c r="P878" s="37">
        <v>39757</v>
      </c>
      <c r="Q878" s="37"/>
      <c r="R878" s="37">
        <v>0</v>
      </c>
      <c r="S878" s="37"/>
      <c r="T878" s="37">
        <v>0</v>
      </c>
      <c r="U878" s="37"/>
      <c r="V878" s="37">
        <v>0</v>
      </c>
      <c r="W878" s="37"/>
      <c r="X878" s="37">
        <v>0</v>
      </c>
      <c r="Y878" s="37"/>
      <c r="Z878" s="37">
        <v>0</v>
      </c>
      <c r="AA878" s="37"/>
      <c r="AB878" s="25">
        <v>0</v>
      </c>
      <c r="AC878" s="8"/>
      <c r="AE878" s="9">
        <v>0</v>
      </c>
      <c r="AG878" s="9">
        <v>249496</v>
      </c>
      <c r="AI878" s="9">
        <v>0</v>
      </c>
      <c r="AK878" s="9">
        <v>0</v>
      </c>
      <c r="AM878" s="9">
        <v>0</v>
      </c>
      <c r="AO878" s="9">
        <v>0</v>
      </c>
      <c r="AQ878" s="9">
        <v>0</v>
      </c>
      <c r="AV878" s="38">
        <v>6.2755000000000001</v>
      </c>
      <c r="BH878" s="2" t="str">
        <f t="shared" si="13"/>
        <v>No</v>
      </c>
    </row>
    <row r="879" spans="1:60">
      <c r="A879" s="14" t="s">
        <v>1195</v>
      </c>
      <c r="B879" s="14" t="s">
        <v>777</v>
      </c>
      <c r="C879" s="19" t="s">
        <v>71</v>
      </c>
      <c r="D879" s="232">
        <v>5166</v>
      </c>
      <c r="E879" s="233">
        <v>50166</v>
      </c>
      <c r="F879" s="19" t="s">
        <v>147</v>
      </c>
      <c r="G879" s="160" t="s">
        <v>144</v>
      </c>
      <c r="H879" s="36">
        <v>1624827</v>
      </c>
      <c r="I879" s="25">
        <v>43</v>
      </c>
      <c r="J879" s="19" t="s">
        <v>17</v>
      </c>
      <c r="K879" s="15" t="s">
        <v>14</v>
      </c>
      <c r="L879" s="15">
        <v>8</v>
      </c>
      <c r="M879" s="16"/>
      <c r="N879" s="37">
        <v>21585</v>
      </c>
      <c r="O879" s="37"/>
      <c r="P879" s="37">
        <v>16119</v>
      </c>
      <c r="Q879" s="37"/>
      <c r="R879" s="37">
        <v>0</v>
      </c>
      <c r="S879" s="37"/>
      <c r="T879" s="37">
        <v>0</v>
      </c>
      <c r="U879" s="37"/>
      <c r="V879" s="37">
        <v>3080</v>
      </c>
      <c r="W879" s="37"/>
      <c r="X879" s="37">
        <v>0</v>
      </c>
      <c r="Y879" s="37"/>
      <c r="Z879" s="37">
        <v>0</v>
      </c>
      <c r="AA879" s="37"/>
      <c r="AB879" s="25">
        <v>0</v>
      </c>
      <c r="AC879" s="8"/>
      <c r="AE879" s="9">
        <v>70087</v>
      </c>
      <c r="AG879" s="9">
        <v>0</v>
      </c>
      <c r="AI879" s="9">
        <v>0</v>
      </c>
      <c r="AK879" s="9">
        <v>0</v>
      </c>
      <c r="AM879" s="9">
        <v>0</v>
      </c>
      <c r="AO879" s="9">
        <v>0</v>
      </c>
      <c r="AQ879" s="9">
        <v>0</v>
      </c>
      <c r="AT879" s="38">
        <v>3.2469999999999999</v>
      </c>
      <c r="AV879" s="38">
        <v>0</v>
      </c>
      <c r="BH879" s="2" t="str">
        <f t="shared" si="13"/>
        <v>No</v>
      </c>
    </row>
    <row r="880" spans="1:60">
      <c r="A880" s="14" t="s">
        <v>758</v>
      </c>
      <c r="B880" s="14" t="s">
        <v>258</v>
      </c>
      <c r="C880" s="19" t="s">
        <v>52</v>
      </c>
      <c r="D880" s="232">
        <v>5158</v>
      </c>
      <c r="E880" s="233">
        <v>50158</v>
      </c>
      <c r="F880" s="19" t="s">
        <v>94</v>
      </c>
      <c r="G880" s="160" t="s">
        <v>144</v>
      </c>
      <c r="H880" s="36">
        <v>306022</v>
      </c>
      <c r="I880" s="25">
        <v>43</v>
      </c>
      <c r="J880" s="19" t="s">
        <v>17</v>
      </c>
      <c r="K880" s="15" t="s">
        <v>14</v>
      </c>
      <c r="L880" s="15">
        <v>43</v>
      </c>
      <c r="M880" s="16"/>
      <c r="N880" s="37">
        <v>300072</v>
      </c>
      <c r="O880" s="37"/>
      <c r="P880" s="37">
        <v>0</v>
      </c>
      <c r="Q880" s="37"/>
      <c r="R880" s="37">
        <v>0</v>
      </c>
      <c r="S880" s="37"/>
      <c r="T880" s="37">
        <v>0</v>
      </c>
      <c r="U880" s="37"/>
      <c r="V880" s="37">
        <v>0</v>
      </c>
      <c r="W880" s="37"/>
      <c r="X880" s="37">
        <v>0</v>
      </c>
      <c r="Y880" s="37"/>
      <c r="Z880" s="37">
        <v>0</v>
      </c>
      <c r="AA880" s="37"/>
      <c r="AB880" s="25">
        <v>0</v>
      </c>
      <c r="AC880" s="8"/>
      <c r="AE880" s="9">
        <v>1449958</v>
      </c>
      <c r="AG880" s="9">
        <v>0</v>
      </c>
      <c r="AI880" s="9">
        <v>0</v>
      </c>
      <c r="AK880" s="9">
        <v>0</v>
      </c>
      <c r="AM880" s="9">
        <v>0</v>
      </c>
      <c r="AO880" s="9">
        <v>0</v>
      </c>
      <c r="AQ880" s="9">
        <v>0</v>
      </c>
      <c r="AT880" s="38">
        <v>4.8319999999999999</v>
      </c>
      <c r="BH880" s="2" t="str">
        <f t="shared" si="13"/>
        <v>No</v>
      </c>
    </row>
    <row r="881" spans="1:60">
      <c r="A881" s="14" t="s">
        <v>136</v>
      </c>
      <c r="B881" s="14" t="s">
        <v>344</v>
      </c>
      <c r="C881" s="19" t="s">
        <v>91</v>
      </c>
      <c r="D881" s="232">
        <v>3107</v>
      </c>
      <c r="E881" s="233">
        <v>30107</v>
      </c>
      <c r="F881" s="19" t="s">
        <v>94</v>
      </c>
      <c r="G881" s="160" t="s">
        <v>144</v>
      </c>
      <c r="H881" s="36">
        <v>70350</v>
      </c>
      <c r="I881" s="25">
        <v>43</v>
      </c>
      <c r="J881" s="19" t="s">
        <v>39</v>
      </c>
      <c r="K881" s="15" t="s">
        <v>14</v>
      </c>
      <c r="L881" s="15">
        <v>43</v>
      </c>
      <c r="M881" s="16"/>
      <c r="N881" s="37">
        <v>0</v>
      </c>
      <c r="O881" s="37"/>
      <c r="P881" s="37">
        <v>0</v>
      </c>
      <c r="Q881" s="37"/>
      <c r="R881" s="37">
        <v>0</v>
      </c>
      <c r="S881" s="37"/>
      <c r="T881" s="37">
        <v>0</v>
      </c>
      <c r="U881" s="37"/>
      <c r="V881" s="37">
        <v>0</v>
      </c>
      <c r="W881" s="37"/>
      <c r="X881" s="37">
        <v>0</v>
      </c>
      <c r="Y881" s="37"/>
      <c r="Z881" s="37">
        <v>3417547</v>
      </c>
      <c r="AA881" s="37"/>
      <c r="AB881" s="25">
        <v>0</v>
      </c>
      <c r="AC881" s="8"/>
      <c r="AE881" s="9">
        <v>0</v>
      </c>
      <c r="AG881" s="9">
        <v>0</v>
      </c>
      <c r="AI881" s="9">
        <v>0</v>
      </c>
      <c r="AK881" s="9">
        <v>0</v>
      </c>
      <c r="AM881" s="9">
        <v>0</v>
      </c>
      <c r="AO881" s="9">
        <v>649449</v>
      </c>
      <c r="AQ881" s="9">
        <v>0</v>
      </c>
      <c r="BD881" s="38">
        <v>0.19</v>
      </c>
      <c r="BH881" s="2" t="str">
        <f t="shared" si="13"/>
        <v>No</v>
      </c>
    </row>
    <row r="882" spans="1:60">
      <c r="A882" s="14" t="s">
        <v>409</v>
      </c>
      <c r="B882" s="14" t="s">
        <v>410</v>
      </c>
      <c r="C882" s="19" t="s">
        <v>34</v>
      </c>
      <c r="D882" s="232">
        <v>1102</v>
      </c>
      <c r="E882" s="233">
        <v>10102</v>
      </c>
      <c r="F882" s="19" t="s">
        <v>222</v>
      </c>
      <c r="G882" s="160" t="s">
        <v>144</v>
      </c>
      <c r="H882" s="36">
        <v>924859</v>
      </c>
      <c r="I882" s="25">
        <v>43</v>
      </c>
      <c r="J882" s="19" t="s">
        <v>24</v>
      </c>
      <c r="K882" s="15" t="s">
        <v>16</v>
      </c>
      <c r="L882" s="15">
        <v>28</v>
      </c>
      <c r="M882" s="16"/>
      <c r="N882" s="37">
        <v>1281747</v>
      </c>
      <c r="O882" s="37"/>
      <c r="P882" s="37">
        <v>0</v>
      </c>
      <c r="Q882" s="37"/>
      <c r="R882" s="37">
        <v>0</v>
      </c>
      <c r="S882" s="37"/>
      <c r="T882" s="37">
        <v>0</v>
      </c>
      <c r="U882" s="37"/>
      <c r="V882" s="37">
        <v>0</v>
      </c>
      <c r="W882" s="37"/>
      <c r="X882" s="37">
        <v>0</v>
      </c>
      <c r="Y882" s="37"/>
      <c r="Z882" s="37">
        <v>0</v>
      </c>
      <c r="AA882" s="37"/>
      <c r="AB882" s="25">
        <v>0</v>
      </c>
      <c r="AC882" s="8"/>
      <c r="AE882" s="9">
        <v>550107</v>
      </c>
      <c r="AG882" s="9">
        <v>0</v>
      </c>
      <c r="AI882" s="9">
        <v>0</v>
      </c>
      <c r="AK882" s="9">
        <v>0</v>
      </c>
      <c r="AM882" s="9">
        <v>0</v>
      </c>
      <c r="AO882" s="9">
        <v>0</v>
      </c>
      <c r="AQ882" s="9">
        <v>0</v>
      </c>
      <c r="AT882" s="38">
        <v>0.42920000000000003</v>
      </c>
      <c r="BH882" s="2" t="str">
        <f t="shared" si="13"/>
        <v>No</v>
      </c>
    </row>
    <row r="883" spans="1:60">
      <c r="A883" s="14" t="s">
        <v>1195</v>
      </c>
      <c r="B883" s="14" t="s">
        <v>777</v>
      </c>
      <c r="C883" s="19" t="s">
        <v>71</v>
      </c>
      <c r="D883" s="232">
        <v>5166</v>
      </c>
      <c r="E883" s="233">
        <v>50166</v>
      </c>
      <c r="F883" s="19" t="s">
        <v>147</v>
      </c>
      <c r="G883" s="160" t="s">
        <v>144</v>
      </c>
      <c r="H883" s="36">
        <v>1624827</v>
      </c>
      <c r="I883" s="25">
        <v>43</v>
      </c>
      <c r="J883" s="19" t="s">
        <v>15</v>
      </c>
      <c r="K883" s="15" t="s">
        <v>16</v>
      </c>
      <c r="L883" s="15">
        <v>19</v>
      </c>
      <c r="M883" s="16"/>
      <c r="N883" s="37">
        <v>0</v>
      </c>
      <c r="O883" s="37"/>
      <c r="P883" s="37">
        <v>62240</v>
      </c>
      <c r="Q883" s="37"/>
      <c r="R883" s="37">
        <v>0</v>
      </c>
      <c r="S883" s="37"/>
      <c r="T883" s="37">
        <v>0</v>
      </c>
      <c r="U883" s="37"/>
      <c r="V883" s="37">
        <v>0</v>
      </c>
      <c r="W883" s="37"/>
      <c r="X883" s="37">
        <v>0</v>
      </c>
      <c r="Y883" s="37"/>
      <c r="Z883" s="37">
        <v>0</v>
      </c>
      <c r="AA883" s="37"/>
      <c r="AB883" s="25">
        <v>0</v>
      </c>
      <c r="AC883" s="8"/>
      <c r="AE883" s="9">
        <v>0</v>
      </c>
      <c r="AG883" s="9">
        <v>642564</v>
      </c>
      <c r="AI883" s="9">
        <v>0</v>
      </c>
      <c r="AK883" s="9">
        <v>0</v>
      </c>
      <c r="AM883" s="9">
        <v>0</v>
      </c>
      <c r="AO883" s="9">
        <v>0</v>
      </c>
      <c r="AQ883" s="9">
        <v>0</v>
      </c>
      <c r="AV883" s="38">
        <v>10.324</v>
      </c>
      <c r="BH883" s="2" t="str">
        <f t="shared" si="13"/>
        <v>No</v>
      </c>
    </row>
    <row r="884" spans="1:60">
      <c r="A884" s="14" t="s">
        <v>1194</v>
      </c>
      <c r="B884" s="14" t="s">
        <v>367</v>
      </c>
      <c r="C884" s="19" t="s">
        <v>23</v>
      </c>
      <c r="D884" s="232">
        <v>9092</v>
      </c>
      <c r="E884" s="233">
        <v>90092</v>
      </c>
      <c r="F884" s="19" t="s">
        <v>147</v>
      </c>
      <c r="G884" s="160" t="s">
        <v>144</v>
      </c>
      <c r="H884" s="36">
        <v>133683</v>
      </c>
      <c r="I884" s="25">
        <v>43</v>
      </c>
      <c r="J884" s="19" t="s">
        <v>17</v>
      </c>
      <c r="K884" s="15" t="s">
        <v>16</v>
      </c>
      <c r="L884" s="15">
        <v>17</v>
      </c>
      <c r="M884" s="16"/>
      <c r="N884" s="37">
        <v>171418</v>
      </c>
      <c r="O884" s="37"/>
      <c r="P884" s="37">
        <v>0</v>
      </c>
      <c r="Q884" s="37"/>
      <c r="R884" s="37">
        <v>0</v>
      </c>
      <c r="S884" s="37"/>
      <c r="T884" s="37">
        <v>0</v>
      </c>
      <c r="U884" s="37"/>
      <c r="V884" s="37">
        <v>0</v>
      </c>
      <c r="W884" s="37"/>
      <c r="X884" s="37">
        <v>0</v>
      </c>
      <c r="Y884" s="37"/>
      <c r="Z884" s="37">
        <v>0</v>
      </c>
      <c r="AA884" s="37"/>
      <c r="AB884" s="25">
        <v>0</v>
      </c>
      <c r="AC884" s="8"/>
      <c r="AE884" s="9">
        <v>845012</v>
      </c>
      <c r="AG884" s="9">
        <v>0</v>
      </c>
      <c r="AI884" s="9">
        <v>0</v>
      </c>
      <c r="AK884" s="9">
        <v>0</v>
      </c>
      <c r="AM884" s="9">
        <v>0</v>
      </c>
      <c r="AO884" s="9">
        <v>0</v>
      </c>
      <c r="AQ884" s="9">
        <v>0</v>
      </c>
      <c r="AT884" s="38">
        <v>4.9295</v>
      </c>
      <c r="BH884" s="2" t="str">
        <f t="shared" si="13"/>
        <v>No</v>
      </c>
    </row>
    <row r="885" spans="1:60">
      <c r="A885" s="14" t="s">
        <v>1194</v>
      </c>
      <c r="B885" s="14" t="s">
        <v>367</v>
      </c>
      <c r="C885" s="19" t="s">
        <v>23</v>
      </c>
      <c r="D885" s="232">
        <v>9092</v>
      </c>
      <c r="E885" s="233">
        <v>90092</v>
      </c>
      <c r="F885" s="19" t="s">
        <v>147</v>
      </c>
      <c r="G885" s="160" t="s">
        <v>144</v>
      </c>
      <c r="H885" s="36">
        <v>133683</v>
      </c>
      <c r="I885" s="25">
        <v>43</v>
      </c>
      <c r="J885" s="19" t="s">
        <v>25</v>
      </c>
      <c r="K885" s="15" t="s">
        <v>16</v>
      </c>
      <c r="L885" s="15">
        <v>17</v>
      </c>
      <c r="M885" s="16"/>
      <c r="N885" s="37">
        <v>229662</v>
      </c>
      <c r="O885" s="37"/>
      <c r="P885" s="37">
        <v>0</v>
      </c>
      <c r="Q885" s="37"/>
      <c r="R885" s="37">
        <v>0</v>
      </c>
      <c r="S885" s="37"/>
      <c r="T885" s="37">
        <v>0</v>
      </c>
      <c r="U885" s="37"/>
      <c r="V885" s="37">
        <v>0</v>
      </c>
      <c r="W885" s="37"/>
      <c r="X885" s="37">
        <v>0</v>
      </c>
      <c r="Y885" s="37"/>
      <c r="Z885" s="37">
        <v>0</v>
      </c>
      <c r="AA885" s="37"/>
      <c r="AB885" s="25">
        <v>0</v>
      </c>
      <c r="AC885" s="8"/>
      <c r="AE885" s="9">
        <v>1007240</v>
      </c>
      <c r="AG885" s="9">
        <v>0</v>
      </c>
      <c r="AI885" s="9">
        <v>0</v>
      </c>
      <c r="AK885" s="9">
        <v>0</v>
      </c>
      <c r="AM885" s="9">
        <v>0</v>
      </c>
      <c r="AO885" s="9">
        <v>0</v>
      </c>
      <c r="AQ885" s="9">
        <v>0</v>
      </c>
      <c r="AT885" s="38">
        <v>4.3856999999999999</v>
      </c>
      <c r="BH885" s="2" t="str">
        <f t="shared" si="13"/>
        <v>No</v>
      </c>
    </row>
    <row r="886" spans="1:60">
      <c r="A886" s="14" t="s">
        <v>1195</v>
      </c>
      <c r="B886" s="14" t="s">
        <v>777</v>
      </c>
      <c r="C886" s="19" t="s">
        <v>71</v>
      </c>
      <c r="D886" s="232">
        <v>5166</v>
      </c>
      <c r="E886" s="233">
        <v>50166</v>
      </c>
      <c r="F886" s="19" t="s">
        <v>147</v>
      </c>
      <c r="G886" s="160" t="s">
        <v>144</v>
      </c>
      <c r="H886" s="36">
        <v>1624827</v>
      </c>
      <c r="I886" s="25">
        <v>43</v>
      </c>
      <c r="J886" s="19" t="s">
        <v>15</v>
      </c>
      <c r="K886" s="15" t="s">
        <v>14</v>
      </c>
      <c r="L886" s="15">
        <v>16</v>
      </c>
      <c r="M886" s="16"/>
      <c r="N886" s="37">
        <v>1422</v>
      </c>
      <c r="O886" s="37"/>
      <c r="P886" s="37">
        <v>48638</v>
      </c>
      <c r="Q886" s="37"/>
      <c r="R886" s="37">
        <v>0</v>
      </c>
      <c r="S886" s="37"/>
      <c r="T886" s="37">
        <v>0</v>
      </c>
      <c r="U886" s="37"/>
      <c r="V886" s="37">
        <v>0</v>
      </c>
      <c r="W886" s="37"/>
      <c r="X886" s="37">
        <v>0</v>
      </c>
      <c r="Y886" s="37"/>
      <c r="Z886" s="37">
        <v>0</v>
      </c>
      <c r="AA886" s="37"/>
      <c r="AB886" s="25">
        <v>0</v>
      </c>
      <c r="AC886" s="8"/>
      <c r="AE886" s="9">
        <v>72523</v>
      </c>
      <c r="AG886" s="9">
        <v>506904</v>
      </c>
      <c r="AI886" s="9">
        <v>0</v>
      </c>
      <c r="AK886" s="9">
        <v>0</v>
      </c>
      <c r="AM886" s="9">
        <v>0</v>
      </c>
      <c r="AO886" s="9">
        <v>0</v>
      </c>
      <c r="AQ886" s="9">
        <v>0</v>
      </c>
      <c r="AT886" s="38">
        <v>51.000700000000002</v>
      </c>
      <c r="AV886" s="38">
        <v>10.422000000000001</v>
      </c>
      <c r="BH886" s="2" t="str">
        <f t="shared" si="13"/>
        <v>No</v>
      </c>
    </row>
    <row r="887" spans="1:60">
      <c r="A887" s="14" t="s">
        <v>409</v>
      </c>
      <c r="B887" s="14" t="s">
        <v>410</v>
      </c>
      <c r="C887" s="19" t="s">
        <v>34</v>
      </c>
      <c r="D887" s="232">
        <v>1102</v>
      </c>
      <c r="E887" s="233">
        <v>10102</v>
      </c>
      <c r="F887" s="19" t="s">
        <v>222</v>
      </c>
      <c r="G887" s="160" t="s">
        <v>144</v>
      </c>
      <c r="H887" s="36">
        <v>924859</v>
      </c>
      <c r="I887" s="25">
        <v>43</v>
      </c>
      <c r="J887" s="19" t="s">
        <v>25</v>
      </c>
      <c r="K887" s="15" t="s">
        <v>16</v>
      </c>
      <c r="L887" s="15">
        <v>15</v>
      </c>
      <c r="M887" s="16"/>
      <c r="N887" s="37">
        <v>110548</v>
      </c>
      <c r="O887" s="37"/>
      <c r="P887" s="37">
        <v>0</v>
      </c>
      <c r="Q887" s="37"/>
      <c r="R887" s="37">
        <v>0</v>
      </c>
      <c r="S887" s="37"/>
      <c r="T887" s="37">
        <v>0</v>
      </c>
      <c r="U887" s="37"/>
      <c r="V887" s="37">
        <v>0</v>
      </c>
      <c r="W887" s="37"/>
      <c r="X887" s="37">
        <v>0</v>
      </c>
      <c r="Y887" s="37"/>
      <c r="Z887" s="37">
        <v>0</v>
      </c>
      <c r="AA887" s="37"/>
      <c r="AB887" s="25">
        <v>0</v>
      </c>
      <c r="AC887" s="8"/>
      <c r="AE887" s="9">
        <v>212522</v>
      </c>
      <c r="AG887" s="9">
        <v>0</v>
      </c>
      <c r="AI887" s="9">
        <v>0</v>
      </c>
      <c r="AK887" s="9">
        <v>0</v>
      </c>
      <c r="AM887" s="9">
        <v>0</v>
      </c>
      <c r="AO887" s="9">
        <v>0</v>
      </c>
      <c r="AQ887" s="9">
        <v>0</v>
      </c>
      <c r="AT887" s="38">
        <v>1.9224000000000001</v>
      </c>
      <c r="BH887" s="2" t="str">
        <f t="shared" si="13"/>
        <v>No</v>
      </c>
    </row>
    <row r="888" spans="1:60">
      <c r="A888" s="14" t="s">
        <v>1197</v>
      </c>
      <c r="B888" s="14" t="s">
        <v>756</v>
      </c>
      <c r="C888" s="19" t="s">
        <v>38</v>
      </c>
      <c r="D888" s="232">
        <v>4128</v>
      </c>
      <c r="E888" s="233">
        <v>40128</v>
      </c>
      <c r="F888" s="19" t="s">
        <v>147</v>
      </c>
      <c r="G888" s="160" t="s">
        <v>144</v>
      </c>
      <c r="H888" s="36">
        <v>191917</v>
      </c>
      <c r="I888" s="25">
        <v>42</v>
      </c>
      <c r="J888" s="19" t="s">
        <v>15</v>
      </c>
      <c r="K888" s="15" t="s">
        <v>16</v>
      </c>
      <c r="L888" s="15">
        <v>32</v>
      </c>
      <c r="M888" s="16"/>
      <c r="N888" s="37">
        <v>5572</v>
      </c>
      <c r="O888" s="37"/>
      <c r="P888" s="37">
        <v>117423</v>
      </c>
      <c r="Q888" s="37"/>
      <c r="R888" s="37">
        <v>0</v>
      </c>
      <c r="S888" s="37"/>
      <c r="T888" s="37">
        <v>0</v>
      </c>
      <c r="U888" s="37"/>
      <c r="V888" s="37">
        <v>0</v>
      </c>
      <c r="W888" s="37"/>
      <c r="X888" s="37">
        <v>0</v>
      </c>
      <c r="Y888" s="37"/>
      <c r="Z888" s="37">
        <v>0</v>
      </c>
      <c r="AA888" s="37"/>
      <c r="AB888" s="25">
        <v>0</v>
      </c>
      <c r="AC888" s="8"/>
      <c r="AE888" s="9">
        <v>47125</v>
      </c>
      <c r="AG888" s="9">
        <v>1092875</v>
      </c>
      <c r="AI888" s="9">
        <v>0</v>
      </c>
      <c r="AK888" s="9">
        <v>0</v>
      </c>
      <c r="AM888" s="9">
        <v>0</v>
      </c>
      <c r="AO888" s="9">
        <v>0</v>
      </c>
      <c r="AQ888" s="9">
        <v>0</v>
      </c>
      <c r="AT888" s="38">
        <v>8.4574999999999996</v>
      </c>
      <c r="AV888" s="38">
        <v>9.3071999999999999</v>
      </c>
      <c r="BH888" s="2" t="str">
        <f t="shared" si="13"/>
        <v>No</v>
      </c>
    </row>
    <row r="889" spans="1:60">
      <c r="A889" s="14" t="s">
        <v>1196</v>
      </c>
      <c r="B889" s="14" t="s">
        <v>488</v>
      </c>
      <c r="C889" s="19" t="s">
        <v>34</v>
      </c>
      <c r="D889" s="232">
        <v>1051</v>
      </c>
      <c r="E889" s="233">
        <v>10051</v>
      </c>
      <c r="F889" s="19" t="s">
        <v>153</v>
      </c>
      <c r="G889" s="160" t="s">
        <v>144</v>
      </c>
      <c r="H889" s="36">
        <v>168136</v>
      </c>
      <c r="I889" s="25">
        <v>42</v>
      </c>
      <c r="J889" s="19" t="s">
        <v>17</v>
      </c>
      <c r="K889" s="15" t="s">
        <v>14</v>
      </c>
      <c r="L889" s="15">
        <v>28</v>
      </c>
      <c r="M889" s="16"/>
      <c r="N889" s="37">
        <v>175356</v>
      </c>
      <c r="O889" s="37"/>
      <c r="P889" s="37">
        <v>46523</v>
      </c>
      <c r="Q889" s="37"/>
      <c r="R889" s="37">
        <v>0</v>
      </c>
      <c r="S889" s="37"/>
      <c r="T889" s="37">
        <v>0</v>
      </c>
      <c r="U889" s="37"/>
      <c r="V889" s="37">
        <v>0</v>
      </c>
      <c r="W889" s="37"/>
      <c r="X889" s="37">
        <v>0</v>
      </c>
      <c r="Y889" s="37"/>
      <c r="Z889" s="37">
        <v>0</v>
      </c>
      <c r="AA889" s="37"/>
      <c r="AB889" s="25">
        <v>0</v>
      </c>
      <c r="AC889" s="8"/>
      <c r="AE889" s="9">
        <v>1051777</v>
      </c>
      <c r="AG889" s="9">
        <v>131729</v>
      </c>
      <c r="AI889" s="9">
        <v>0</v>
      </c>
      <c r="AK889" s="9">
        <v>0</v>
      </c>
      <c r="AM889" s="9">
        <v>0</v>
      </c>
      <c r="AO889" s="9">
        <v>0</v>
      </c>
      <c r="AQ889" s="9">
        <v>0</v>
      </c>
      <c r="AT889" s="38">
        <v>5.9980000000000002</v>
      </c>
      <c r="AV889" s="38">
        <v>2.8315000000000001</v>
      </c>
      <c r="BH889" s="2" t="str">
        <f t="shared" si="13"/>
        <v>No</v>
      </c>
    </row>
    <row r="890" spans="1:60">
      <c r="A890" s="14" t="s">
        <v>1196</v>
      </c>
      <c r="B890" s="14" t="s">
        <v>488</v>
      </c>
      <c r="C890" s="19" t="s">
        <v>34</v>
      </c>
      <c r="D890" s="232">
        <v>1051</v>
      </c>
      <c r="E890" s="233">
        <v>10051</v>
      </c>
      <c r="F890" s="19" t="s">
        <v>153</v>
      </c>
      <c r="G890" s="160" t="s">
        <v>144</v>
      </c>
      <c r="H890" s="36">
        <v>168136</v>
      </c>
      <c r="I890" s="25">
        <v>42</v>
      </c>
      <c r="J890" s="19" t="s">
        <v>15</v>
      </c>
      <c r="K890" s="15" t="s">
        <v>14</v>
      </c>
      <c r="L890" s="15">
        <v>14</v>
      </c>
      <c r="M890" s="16"/>
      <c r="N890" s="37">
        <v>18833</v>
      </c>
      <c r="O890" s="37"/>
      <c r="P890" s="37">
        <v>38627</v>
      </c>
      <c r="Q890" s="37"/>
      <c r="R890" s="37">
        <v>0</v>
      </c>
      <c r="S890" s="37"/>
      <c r="T890" s="37">
        <v>0</v>
      </c>
      <c r="U890" s="37"/>
      <c r="V890" s="37">
        <v>0</v>
      </c>
      <c r="W890" s="37"/>
      <c r="X890" s="37">
        <v>0</v>
      </c>
      <c r="Y890" s="37"/>
      <c r="Z890" s="37">
        <v>0</v>
      </c>
      <c r="AA890" s="37"/>
      <c r="AB890" s="25">
        <v>0</v>
      </c>
      <c r="AC890" s="8"/>
      <c r="AE890" s="9">
        <v>135004</v>
      </c>
      <c r="AG890" s="9">
        <v>284034</v>
      </c>
      <c r="AI890" s="9">
        <v>0</v>
      </c>
      <c r="AK890" s="9">
        <v>0</v>
      </c>
      <c r="AM890" s="9">
        <v>0</v>
      </c>
      <c r="AO890" s="9">
        <v>0</v>
      </c>
      <c r="AQ890" s="9">
        <v>0</v>
      </c>
      <c r="AT890" s="38">
        <v>7.1684999999999999</v>
      </c>
      <c r="AV890" s="38">
        <v>7.3532999999999999</v>
      </c>
      <c r="BH890" s="2" t="str">
        <f t="shared" si="13"/>
        <v>No</v>
      </c>
    </row>
    <row r="891" spans="1:60">
      <c r="A891" s="14" t="s">
        <v>1197</v>
      </c>
      <c r="B891" s="14" t="s">
        <v>756</v>
      </c>
      <c r="C891" s="19" t="s">
        <v>38</v>
      </c>
      <c r="D891" s="232">
        <v>4128</v>
      </c>
      <c r="E891" s="233">
        <v>40128</v>
      </c>
      <c r="F891" s="19" t="s">
        <v>147</v>
      </c>
      <c r="G891" s="160" t="s">
        <v>144</v>
      </c>
      <c r="H891" s="36">
        <v>191917</v>
      </c>
      <c r="I891" s="25">
        <v>42</v>
      </c>
      <c r="J891" s="19" t="s">
        <v>17</v>
      </c>
      <c r="K891" s="15" t="s">
        <v>16</v>
      </c>
      <c r="L891" s="15">
        <v>10</v>
      </c>
      <c r="M891" s="16"/>
      <c r="N891" s="37">
        <v>3473</v>
      </c>
      <c r="O891" s="37"/>
      <c r="P891" s="37">
        <v>80027</v>
      </c>
      <c r="Q891" s="37"/>
      <c r="R891" s="37">
        <v>0</v>
      </c>
      <c r="S891" s="37"/>
      <c r="T891" s="37">
        <v>0</v>
      </c>
      <c r="U891" s="37"/>
      <c r="V891" s="37">
        <v>0</v>
      </c>
      <c r="W891" s="37"/>
      <c r="X891" s="37">
        <v>0</v>
      </c>
      <c r="Y891" s="37"/>
      <c r="Z891" s="37">
        <v>0</v>
      </c>
      <c r="AA891" s="37"/>
      <c r="AB891" s="25">
        <v>0</v>
      </c>
      <c r="AC891" s="8"/>
      <c r="AE891" s="9">
        <v>56501</v>
      </c>
      <c r="AG891" s="9">
        <v>309339</v>
      </c>
      <c r="AI891" s="9">
        <v>0</v>
      </c>
      <c r="AK891" s="9">
        <v>0</v>
      </c>
      <c r="AM891" s="9">
        <v>0</v>
      </c>
      <c r="AO891" s="9">
        <v>0</v>
      </c>
      <c r="AQ891" s="9">
        <v>0</v>
      </c>
      <c r="AT891" s="38">
        <v>16.268599999999999</v>
      </c>
      <c r="AV891" s="38">
        <v>3.8654000000000002</v>
      </c>
      <c r="BH891" s="2" t="str">
        <f t="shared" si="13"/>
        <v>No</v>
      </c>
    </row>
    <row r="892" spans="1:60">
      <c r="A892" s="14" t="s">
        <v>353</v>
      </c>
      <c r="B892" s="14" t="s">
        <v>354</v>
      </c>
      <c r="C892" s="19" t="s">
        <v>23</v>
      </c>
      <c r="D892" s="232">
        <v>9232</v>
      </c>
      <c r="E892" s="233">
        <v>90232</v>
      </c>
      <c r="F892" s="19" t="s">
        <v>153</v>
      </c>
      <c r="G892" s="160" t="s">
        <v>144</v>
      </c>
      <c r="H892" s="36">
        <v>165074</v>
      </c>
      <c r="I892" s="25">
        <v>41</v>
      </c>
      <c r="J892" s="19" t="s">
        <v>15</v>
      </c>
      <c r="K892" s="15" t="s">
        <v>16</v>
      </c>
      <c r="L892" s="15">
        <v>8</v>
      </c>
      <c r="M892" s="16"/>
      <c r="N892" s="37">
        <v>0</v>
      </c>
      <c r="O892" s="37"/>
      <c r="P892" s="37">
        <v>44887</v>
      </c>
      <c r="Q892" s="37"/>
      <c r="R892" s="37">
        <v>0</v>
      </c>
      <c r="S892" s="37"/>
      <c r="T892" s="37">
        <v>0</v>
      </c>
      <c r="U892" s="37"/>
      <c r="V892" s="37">
        <v>0</v>
      </c>
      <c r="W892" s="37"/>
      <c r="X892" s="37">
        <v>0</v>
      </c>
      <c r="Y892" s="37"/>
      <c r="Z892" s="37">
        <v>0</v>
      </c>
      <c r="AA892" s="37"/>
      <c r="AB892" s="25">
        <v>0</v>
      </c>
      <c r="AC892" s="8"/>
      <c r="AE892" s="9">
        <v>0</v>
      </c>
      <c r="AG892" s="9">
        <v>221995</v>
      </c>
      <c r="AI892" s="9">
        <v>0</v>
      </c>
      <c r="AK892" s="9">
        <v>0</v>
      </c>
      <c r="AM892" s="9">
        <v>0</v>
      </c>
      <c r="AO892" s="9">
        <v>0</v>
      </c>
      <c r="AQ892" s="9">
        <v>0</v>
      </c>
      <c r="AV892" s="38">
        <v>4.9455999999999998</v>
      </c>
      <c r="BH892" s="2" t="str">
        <f t="shared" si="13"/>
        <v>No</v>
      </c>
    </row>
    <row r="893" spans="1:60">
      <c r="A893" s="14" t="s">
        <v>1023</v>
      </c>
      <c r="B893" s="14" t="s">
        <v>383</v>
      </c>
      <c r="C893" s="19" t="s">
        <v>23</v>
      </c>
      <c r="D893" s="232">
        <v>9088</v>
      </c>
      <c r="E893" s="233">
        <v>90088</v>
      </c>
      <c r="F893" s="19" t="s">
        <v>153</v>
      </c>
      <c r="G893" s="160" t="s">
        <v>144</v>
      </c>
      <c r="H893" s="36">
        <v>83913</v>
      </c>
      <c r="I893" s="25">
        <v>41</v>
      </c>
      <c r="J893" s="19" t="s">
        <v>25</v>
      </c>
      <c r="K893" s="15" t="s">
        <v>16</v>
      </c>
      <c r="L893" s="15">
        <v>7</v>
      </c>
      <c r="M893" s="16"/>
      <c r="N893" s="37">
        <v>112243</v>
      </c>
      <c r="O893" s="37"/>
      <c r="P893" s="37">
        <v>29330</v>
      </c>
      <c r="Q893" s="37"/>
      <c r="R893" s="37">
        <v>0</v>
      </c>
      <c r="S893" s="37"/>
      <c r="T893" s="37">
        <v>0</v>
      </c>
      <c r="U893" s="37"/>
      <c r="V893" s="37">
        <v>0</v>
      </c>
      <c r="W893" s="37"/>
      <c r="X893" s="37">
        <v>0</v>
      </c>
      <c r="Y893" s="37"/>
      <c r="Z893" s="37">
        <v>0</v>
      </c>
      <c r="AA893" s="37"/>
      <c r="AB893" s="25">
        <v>0</v>
      </c>
      <c r="AC893" s="8"/>
      <c r="AE893" s="9">
        <v>359570</v>
      </c>
      <c r="AG893" s="9">
        <v>0</v>
      </c>
      <c r="AI893" s="9">
        <v>0</v>
      </c>
      <c r="AK893" s="9">
        <v>0</v>
      </c>
      <c r="AM893" s="9">
        <v>0</v>
      </c>
      <c r="AO893" s="9">
        <v>0</v>
      </c>
      <c r="AQ893" s="9">
        <v>0</v>
      </c>
      <c r="AT893" s="38">
        <v>3.2035</v>
      </c>
      <c r="AV893" s="38">
        <v>0</v>
      </c>
      <c r="BH893" s="2" t="str">
        <f t="shared" si="13"/>
        <v>No</v>
      </c>
    </row>
    <row r="894" spans="1:60">
      <c r="A894" s="14" t="s">
        <v>1200</v>
      </c>
      <c r="B894" s="14" t="s">
        <v>1033</v>
      </c>
      <c r="C894" s="19" t="s">
        <v>50</v>
      </c>
      <c r="D894" s="232" t="s">
        <v>1034</v>
      </c>
      <c r="E894" s="233">
        <v>30129</v>
      </c>
      <c r="F894" s="19" t="s">
        <v>147</v>
      </c>
      <c r="G894" s="160" t="s">
        <v>144</v>
      </c>
      <c r="H894" s="36">
        <v>2203663</v>
      </c>
      <c r="I894" s="25">
        <v>41</v>
      </c>
      <c r="J894" s="19" t="s">
        <v>17</v>
      </c>
      <c r="K894" s="15" t="s">
        <v>16</v>
      </c>
      <c r="L894" s="15">
        <v>5</v>
      </c>
      <c r="M894" s="16"/>
      <c r="N894" s="37">
        <v>71250</v>
      </c>
      <c r="O894" s="37"/>
      <c r="P894" s="37">
        <v>0</v>
      </c>
      <c r="Q894" s="37"/>
      <c r="R894" s="37">
        <v>0</v>
      </c>
      <c r="S894" s="37"/>
      <c r="T894" s="37">
        <v>0</v>
      </c>
      <c r="U894" s="37"/>
      <c r="V894" s="37">
        <v>0</v>
      </c>
      <c r="W894" s="37"/>
      <c r="X894" s="37">
        <v>0</v>
      </c>
      <c r="Y894" s="37"/>
      <c r="Z894" s="37">
        <v>0</v>
      </c>
      <c r="AA894" s="37"/>
      <c r="AB894" s="25">
        <v>0</v>
      </c>
      <c r="AC894" s="8"/>
      <c r="AE894" s="9">
        <v>390248</v>
      </c>
      <c r="AG894" s="9">
        <v>0</v>
      </c>
      <c r="AI894" s="9">
        <v>0</v>
      </c>
      <c r="AK894" s="9">
        <v>0</v>
      </c>
      <c r="AM894" s="9">
        <v>0</v>
      </c>
      <c r="AO894" s="9">
        <v>0</v>
      </c>
      <c r="AQ894" s="9">
        <v>0</v>
      </c>
      <c r="AT894" s="38">
        <v>5.4771999999999998</v>
      </c>
      <c r="BH894" s="2" t="str">
        <f t="shared" si="13"/>
        <v>No</v>
      </c>
    </row>
    <row r="895" spans="1:60">
      <c r="A895" s="14" t="s">
        <v>1198</v>
      </c>
      <c r="B895" s="14" t="s">
        <v>734</v>
      </c>
      <c r="C895" s="19" t="s">
        <v>90</v>
      </c>
      <c r="D895" s="232">
        <v>5096</v>
      </c>
      <c r="E895" s="233">
        <v>50096</v>
      </c>
      <c r="F895" s="19" t="s">
        <v>147</v>
      </c>
      <c r="G895" s="160" t="s">
        <v>144</v>
      </c>
      <c r="H895" s="36">
        <v>1376476</v>
      </c>
      <c r="I895" s="25">
        <v>41</v>
      </c>
      <c r="J895" s="19" t="s">
        <v>15</v>
      </c>
      <c r="K895" s="15" t="s">
        <v>14</v>
      </c>
      <c r="L895" s="15">
        <v>5</v>
      </c>
      <c r="M895" s="16"/>
      <c r="N895" s="37">
        <v>12603</v>
      </c>
      <c r="O895" s="37"/>
      <c r="P895" s="37">
        <v>0</v>
      </c>
      <c r="Q895" s="37"/>
      <c r="R895" s="37">
        <v>0</v>
      </c>
      <c r="S895" s="37"/>
      <c r="T895" s="37">
        <v>0</v>
      </c>
      <c r="U895" s="37"/>
      <c r="V895" s="37">
        <v>0</v>
      </c>
      <c r="W895" s="37"/>
      <c r="X895" s="37">
        <v>0</v>
      </c>
      <c r="Y895" s="37"/>
      <c r="Z895" s="37">
        <v>0</v>
      </c>
      <c r="AA895" s="37"/>
      <c r="AB895" s="25">
        <v>0</v>
      </c>
      <c r="AC895" s="8"/>
      <c r="AE895" s="9">
        <v>79284</v>
      </c>
      <c r="AG895" s="9">
        <v>0</v>
      </c>
      <c r="AI895" s="9">
        <v>0</v>
      </c>
      <c r="AK895" s="9">
        <v>0</v>
      </c>
      <c r="AM895" s="9">
        <v>0</v>
      </c>
      <c r="AO895" s="9">
        <v>0</v>
      </c>
      <c r="AQ895" s="9">
        <v>0</v>
      </c>
      <c r="AT895" s="38">
        <v>6.2908999999999997</v>
      </c>
      <c r="BH895" s="2" t="str">
        <f t="shared" si="13"/>
        <v>No</v>
      </c>
    </row>
    <row r="896" spans="1:60">
      <c r="A896" s="14" t="s">
        <v>1199</v>
      </c>
      <c r="B896" s="14" t="s">
        <v>776</v>
      </c>
      <c r="C896" s="19" t="s">
        <v>71</v>
      </c>
      <c r="D896" s="232">
        <v>5165</v>
      </c>
      <c r="E896" s="233">
        <v>50165</v>
      </c>
      <c r="F896" s="19" t="s">
        <v>147</v>
      </c>
      <c r="G896" s="160" t="s">
        <v>144</v>
      </c>
      <c r="H896" s="36">
        <v>724091</v>
      </c>
      <c r="I896" s="25">
        <v>41</v>
      </c>
      <c r="J896" s="19" t="s">
        <v>15</v>
      </c>
      <c r="K896" s="15" t="s">
        <v>16</v>
      </c>
      <c r="L896" s="15">
        <v>41</v>
      </c>
      <c r="M896" s="16"/>
      <c r="N896" s="37">
        <v>0</v>
      </c>
      <c r="O896" s="37"/>
      <c r="P896" s="37">
        <v>166212</v>
      </c>
      <c r="Q896" s="37"/>
      <c r="R896" s="37">
        <v>0</v>
      </c>
      <c r="S896" s="37"/>
      <c r="T896" s="37">
        <v>0</v>
      </c>
      <c r="U896" s="37"/>
      <c r="V896" s="37">
        <v>0</v>
      </c>
      <c r="W896" s="37"/>
      <c r="X896" s="37">
        <v>0</v>
      </c>
      <c r="Y896" s="37"/>
      <c r="Z896" s="37">
        <v>0</v>
      </c>
      <c r="AA896" s="37"/>
      <c r="AB896" s="25">
        <v>0</v>
      </c>
      <c r="AC896" s="8"/>
      <c r="AE896" s="9">
        <v>0</v>
      </c>
      <c r="AG896" s="9">
        <v>1403400</v>
      </c>
      <c r="AI896" s="9">
        <v>0</v>
      </c>
      <c r="AK896" s="9">
        <v>0</v>
      </c>
      <c r="AM896" s="9">
        <v>0</v>
      </c>
      <c r="AO896" s="9">
        <v>0</v>
      </c>
      <c r="AQ896" s="9">
        <v>0</v>
      </c>
      <c r="AV896" s="38">
        <v>8.4434000000000005</v>
      </c>
      <c r="BH896" s="2" t="str">
        <f t="shared" si="13"/>
        <v>No</v>
      </c>
    </row>
    <row r="897" spans="1:60">
      <c r="A897" s="14" t="s">
        <v>599</v>
      </c>
      <c r="B897" s="14" t="s">
        <v>596</v>
      </c>
      <c r="C897" s="19" t="s">
        <v>63</v>
      </c>
      <c r="D897" s="232">
        <v>2166</v>
      </c>
      <c r="E897" s="233">
        <v>20166</v>
      </c>
      <c r="F897" s="19" t="s">
        <v>143</v>
      </c>
      <c r="G897" s="160" t="s">
        <v>144</v>
      </c>
      <c r="H897" s="36">
        <v>18351295</v>
      </c>
      <c r="I897" s="25">
        <v>41</v>
      </c>
      <c r="J897" s="19" t="s">
        <v>17</v>
      </c>
      <c r="K897" s="15" t="s">
        <v>14</v>
      </c>
      <c r="L897" s="15">
        <v>41</v>
      </c>
      <c r="M897" s="16"/>
      <c r="N897" s="37">
        <v>451985</v>
      </c>
      <c r="O897" s="37"/>
      <c r="P897" s="37">
        <v>0</v>
      </c>
      <c r="Q897" s="37"/>
      <c r="R897" s="37">
        <v>0</v>
      </c>
      <c r="S897" s="37"/>
      <c r="T897" s="37">
        <v>0</v>
      </c>
      <c r="U897" s="37"/>
      <c r="V897" s="37">
        <v>0</v>
      </c>
      <c r="W897" s="37"/>
      <c r="X897" s="37">
        <v>0</v>
      </c>
      <c r="Y897" s="37"/>
      <c r="Z897" s="37">
        <v>0</v>
      </c>
      <c r="AA897" s="37"/>
      <c r="AB897" s="25">
        <v>0</v>
      </c>
      <c r="AC897" s="8"/>
      <c r="AE897" s="9">
        <v>1658718</v>
      </c>
      <c r="AG897" s="9">
        <v>0</v>
      </c>
      <c r="AI897" s="9">
        <v>0</v>
      </c>
      <c r="AK897" s="9">
        <v>0</v>
      </c>
      <c r="AM897" s="9">
        <v>0</v>
      </c>
      <c r="AO897" s="9">
        <v>0</v>
      </c>
      <c r="AQ897" s="9">
        <v>0</v>
      </c>
      <c r="AT897" s="38">
        <v>3.6699000000000002</v>
      </c>
      <c r="BH897" s="2" t="str">
        <f t="shared" si="13"/>
        <v>No</v>
      </c>
    </row>
    <row r="898" spans="1:60">
      <c r="A898" s="14" t="s">
        <v>1200</v>
      </c>
      <c r="B898" s="14" t="s">
        <v>1033</v>
      </c>
      <c r="C898" s="19" t="s">
        <v>50</v>
      </c>
      <c r="D898" s="232" t="s">
        <v>1034</v>
      </c>
      <c r="E898" s="233">
        <v>30129</v>
      </c>
      <c r="F898" s="19" t="s">
        <v>147</v>
      </c>
      <c r="G898" s="160" t="s">
        <v>144</v>
      </c>
      <c r="H898" s="36">
        <v>2203663</v>
      </c>
      <c r="I898" s="25">
        <v>41</v>
      </c>
      <c r="J898" s="19" t="s">
        <v>15</v>
      </c>
      <c r="K898" s="15" t="s">
        <v>16</v>
      </c>
      <c r="L898" s="15">
        <v>36</v>
      </c>
      <c r="M898" s="16"/>
      <c r="N898" s="37">
        <v>0</v>
      </c>
      <c r="O898" s="37"/>
      <c r="P898" s="37">
        <v>135100</v>
      </c>
      <c r="Q898" s="37"/>
      <c r="R898" s="37">
        <v>0</v>
      </c>
      <c r="S898" s="37"/>
      <c r="T898" s="37">
        <v>0</v>
      </c>
      <c r="U898" s="37"/>
      <c r="V898" s="37">
        <v>0</v>
      </c>
      <c r="W898" s="37"/>
      <c r="X898" s="37">
        <v>0</v>
      </c>
      <c r="Y898" s="37"/>
      <c r="Z898" s="37">
        <v>0</v>
      </c>
      <c r="AA898" s="37"/>
      <c r="AB898" s="25">
        <v>0</v>
      </c>
      <c r="AC898" s="8"/>
      <c r="AE898" s="9">
        <v>0</v>
      </c>
      <c r="AG898" s="9">
        <v>835776</v>
      </c>
      <c r="AI898" s="9">
        <v>0</v>
      </c>
      <c r="AK898" s="9">
        <v>0</v>
      </c>
      <c r="AM898" s="9">
        <v>0</v>
      </c>
      <c r="AO898" s="9">
        <v>0</v>
      </c>
      <c r="AQ898" s="9">
        <v>0</v>
      </c>
      <c r="AV898" s="38">
        <v>6.1863999999999999</v>
      </c>
      <c r="BH898" s="2" t="str">
        <f t="shared" ref="BH898:BH961" si="14">IF(BG898&amp;BE898&amp;BC898&amp;BA898&amp;AY898&amp;AW898&amp;AU898&amp;AR898&amp;AP898&amp;AN898&amp;AL898&amp;AJ898&amp;AH898&amp;AF898&amp;AC898&amp;AA898&amp;Y898&amp;W898&amp;U898&amp;S898&amp;Q898&amp;O898&lt;&gt;"","Yes","No")</f>
        <v>No</v>
      </c>
    </row>
    <row r="899" spans="1:60">
      <c r="A899" s="14" t="s">
        <v>1198</v>
      </c>
      <c r="B899" s="14" t="s">
        <v>734</v>
      </c>
      <c r="C899" s="19" t="s">
        <v>90</v>
      </c>
      <c r="D899" s="232">
        <v>5096</v>
      </c>
      <c r="E899" s="233">
        <v>50096</v>
      </c>
      <c r="F899" s="19" t="s">
        <v>147</v>
      </c>
      <c r="G899" s="160" t="s">
        <v>144</v>
      </c>
      <c r="H899" s="36">
        <v>1376476</v>
      </c>
      <c r="I899" s="25">
        <v>41</v>
      </c>
      <c r="J899" s="19" t="s">
        <v>15</v>
      </c>
      <c r="K899" s="15" t="s">
        <v>16</v>
      </c>
      <c r="L899" s="15">
        <v>3</v>
      </c>
      <c r="M899" s="16"/>
      <c r="N899" s="37">
        <v>0</v>
      </c>
      <c r="O899" s="37"/>
      <c r="P899" s="37">
        <v>1791</v>
      </c>
      <c r="Q899" s="37"/>
      <c r="R899" s="37">
        <v>0</v>
      </c>
      <c r="S899" s="37"/>
      <c r="T899" s="37">
        <v>0</v>
      </c>
      <c r="U899" s="37"/>
      <c r="V899" s="37">
        <v>0</v>
      </c>
      <c r="W899" s="37"/>
      <c r="X899" s="37">
        <v>0</v>
      </c>
      <c r="Y899" s="37"/>
      <c r="Z899" s="37">
        <v>0</v>
      </c>
      <c r="AA899" s="37"/>
      <c r="AB899" s="25">
        <v>0</v>
      </c>
      <c r="AC899" s="8"/>
      <c r="AE899" s="9">
        <v>0</v>
      </c>
      <c r="AG899" s="9">
        <v>0</v>
      </c>
      <c r="AI899" s="9">
        <v>0</v>
      </c>
      <c r="AK899" s="9">
        <v>0</v>
      </c>
      <c r="AM899" s="9">
        <v>0</v>
      </c>
      <c r="AO899" s="9">
        <v>0</v>
      </c>
      <c r="AQ899" s="9">
        <v>0</v>
      </c>
      <c r="AV899" s="38">
        <v>0</v>
      </c>
      <c r="BH899" s="2" t="str">
        <f t="shared" si="14"/>
        <v>No</v>
      </c>
    </row>
    <row r="900" spans="1:60">
      <c r="A900" s="14" t="s">
        <v>1023</v>
      </c>
      <c r="B900" s="14" t="s">
        <v>383</v>
      </c>
      <c r="C900" s="19" t="s">
        <v>23</v>
      </c>
      <c r="D900" s="232">
        <v>9088</v>
      </c>
      <c r="E900" s="233">
        <v>90088</v>
      </c>
      <c r="F900" s="19" t="s">
        <v>153</v>
      </c>
      <c r="G900" s="160" t="s">
        <v>144</v>
      </c>
      <c r="H900" s="36">
        <v>83913</v>
      </c>
      <c r="I900" s="25">
        <v>41</v>
      </c>
      <c r="J900" s="19" t="s">
        <v>17</v>
      </c>
      <c r="K900" s="15" t="s">
        <v>16</v>
      </c>
      <c r="L900" s="15">
        <v>24</v>
      </c>
      <c r="M900" s="16"/>
      <c r="N900" s="37">
        <v>156241</v>
      </c>
      <c r="O900" s="37"/>
      <c r="P900" s="37">
        <v>45164</v>
      </c>
      <c r="Q900" s="37"/>
      <c r="R900" s="37">
        <v>0</v>
      </c>
      <c r="S900" s="37"/>
      <c r="T900" s="37">
        <v>53213</v>
      </c>
      <c r="U900" s="37"/>
      <c r="V900" s="37">
        <v>0</v>
      </c>
      <c r="W900" s="37"/>
      <c r="X900" s="37">
        <v>0</v>
      </c>
      <c r="Y900" s="37"/>
      <c r="Z900" s="37">
        <v>0</v>
      </c>
      <c r="AA900" s="37"/>
      <c r="AB900" s="25">
        <v>0</v>
      </c>
      <c r="AC900" s="8"/>
      <c r="AE900" s="9">
        <v>697666</v>
      </c>
      <c r="AG900" s="9">
        <v>212195</v>
      </c>
      <c r="AI900" s="9">
        <v>0</v>
      </c>
      <c r="AK900" s="9">
        <v>155236</v>
      </c>
      <c r="AM900" s="9">
        <v>0</v>
      </c>
      <c r="AO900" s="9">
        <v>0</v>
      </c>
      <c r="AQ900" s="9">
        <v>0</v>
      </c>
      <c r="AT900" s="38">
        <v>4.4653</v>
      </c>
      <c r="AV900" s="38">
        <v>4.6982999999999997</v>
      </c>
      <c r="BH900" s="2" t="str">
        <f t="shared" si="14"/>
        <v>No</v>
      </c>
    </row>
    <row r="901" spans="1:60">
      <c r="A901" s="14" t="s">
        <v>641</v>
      </c>
      <c r="B901" s="14" t="s">
        <v>642</v>
      </c>
      <c r="C901" s="19" t="s">
        <v>73</v>
      </c>
      <c r="D901" s="232">
        <v>34</v>
      </c>
      <c r="E901" s="233">
        <v>34</v>
      </c>
      <c r="F901" s="19" t="s">
        <v>153</v>
      </c>
      <c r="G901" s="160" t="s">
        <v>144</v>
      </c>
      <c r="H901" s="36">
        <v>154081</v>
      </c>
      <c r="I901" s="25">
        <v>41</v>
      </c>
      <c r="J901" s="19" t="s">
        <v>15</v>
      </c>
      <c r="K901" s="15" t="s">
        <v>16</v>
      </c>
      <c r="L901" s="15">
        <v>21</v>
      </c>
      <c r="M901" s="16"/>
      <c r="N901" s="37">
        <v>0</v>
      </c>
      <c r="O901" s="37"/>
      <c r="P901" s="37">
        <v>52649</v>
      </c>
      <c r="Q901" s="37"/>
      <c r="R901" s="37">
        <v>0</v>
      </c>
      <c r="S901" s="37"/>
      <c r="T901" s="37">
        <v>0</v>
      </c>
      <c r="U901" s="37"/>
      <c r="V901" s="37">
        <v>0</v>
      </c>
      <c r="W901" s="37"/>
      <c r="X901" s="37">
        <v>0</v>
      </c>
      <c r="Y901" s="37"/>
      <c r="Z901" s="37">
        <v>0</v>
      </c>
      <c r="AA901" s="37"/>
      <c r="AB901" s="25">
        <v>0</v>
      </c>
      <c r="AC901" s="8"/>
      <c r="AE901" s="9">
        <v>0</v>
      </c>
      <c r="AG901" s="9">
        <v>542122</v>
      </c>
      <c r="AI901" s="9">
        <v>0</v>
      </c>
      <c r="AK901" s="9">
        <v>0</v>
      </c>
      <c r="AM901" s="9">
        <v>0</v>
      </c>
      <c r="AO901" s="9">
        <v>0</v>
      </c>
      <c r="AQ901" s="9">
        <v>0</v>
      </c>
      <c r="AV901" s="38">
        <v>10.296900000000001</v>
      </c>
      <c r="BH901" s="2" t="str">
        <f t="shared" si="14"/>
        <v>No</v>
      </c>
    </row>
    <row r="902" spans="1:60">
      <c r="A902" s="14" t="s">
        <v>1198</v>
      </c>
      <c r="B902" s="14" t="s">
        <v>734</v>
      </c>
      <c r="C902" s="19" t="s">
        <v>90</v>
      </c>
      <c r="D902" s="232">
        <v>5096</v>
      </c>
      <c r="E902" s="233">
        <v>50096</v>
      </c>
      <c r="F902" s="19" t="s">
        <v>147</v>
      </c>
      <c r="G902" s="160" t="s">
        <v>144</v>
      </c>
      <c r="H902" s="36">
        <v>1376476</v>
      </c>
      <c r="I902" s="25">
        <v>41</v>
      </c>
      <c r="J902" s="19" t="s">
        <v>17</v>
      </c>
      <c r="K902" s="15" t="s">
        <v>14</v>
      </c>
      <c r="L902" s="15">
        <v>21</v>
      </c>
      <c r="M902" s="16"/>
      <c r="N902" s="37">
        <v>182205</v>
      </c>
      <c r="O902" s="37"/>
      <c r="P902" s="37">
        <v>0</v>
      </c>
      <c r="Q902" s="37"/>
      <c r="R902" s="37">
        <v>0</v>
      </c>
      <c r="S902" s="37"/>
      <c r="T902" s="37">
        <v>0</v>
      </c>
      <c r="U902" s="37"/>
      <c r="V902" s="37">
        <v>0</v>
      </c>
      <c r="W902" s="37"/>
      <c r="X902" s="37">
        <v>0</v>
      </c>
      <c r="Y902" s="37"/>
      <c r="Z902" s="37">
        <v>0</v>
      </c>
      <c r="AA902" s="37"/>
      <c r="AB902" s="25">
        <v>0</v>
      </c>
      <c r="AC902" s="8"/>
      <c r="AE902" s="9">
        <v>875223</v>
      </c>
      <c r="AG902" s="9">
        <v>0</v>
      </c>
      <c r="AI902" s="9">
        <v>0</v>
      </c>
      <c r="AK902" s="9">
        <v>0</v>
      </c>
      <c r="AM902" s="9">
        <v>0</v>
      </c>
      <c r="AO902" s="9">
        <v>0</v>
      </c>
      <c r="AQ902" s="9">
        <v>0</v>
      </c>
      <c r="AT902" s="38">
        <v>4.8034999999999997</v>
      </c>
      <c r="BH902" s="2" t="str">
        <f t="shared" si="14"/>
        <v>No</v>
      </c>
    </row>
    <row r="903" spans="1:60">
      <c r="A903" s="14" t="s">
        <v>353</v>
      </c>
      <c r="B903" s="14" t="s">
        <v>354</v>
      </c>
      <c r="C903" s="19" t="s">
        <v>23</v>
      </c>
      <c r="D903" s="232">
        <v>9232</v>
      </c>
      <c r="E903" s="233">
        <v>90232</v>
      </c>
      <c r="F903" s="19" t="s">
        <v>153</v>
      </c>
      <c r="G903" s="160" t="s">
        <v>144</v>
      </c>
      <c r="H903" s="36">
        <v>165074</v>
      </c>
      <c r="I903" s="25">
        <v>41</v>
      </c>
      <c r="J903" s="19" t="s">
        <v>17</v>
      </c>
      <c r="K903" s="15" t="s">
        <v>16</v>
      </c>
      <c r="L903" s="15">
        <v>21</v>
      </c>
      <c r="M903" s="16"/>
      <c r="N903" s="37">
        <v>190464</v>
      </c>
      <c r="O903" s="37"/>
      <c r="P903" s="37">
        <v>0</v>
      </c>
      <c r="Q903" s="37"/>
      <c r="R903" s="37">
        <v>0</v>
      </c>
      <c r="S903" s="37"/>
      <c r="T903" s="37">
        <v>0</v>
      </c>
      <c r="U903" s="37"/>
      <c r="V903" s="37">
        <v>0</v>
      </c>
      <c r="W903" s="37"/>
      <c r="X903" s="37">
        <v>0</v>
      </c>
      <c r="Y903" s="37"/>
      <c r="Z903" s="37">
        <v>0</v>
      </c>
      <c r="AA903" s="37"/>
      <c r="AB903" s="25">
        <v>6029</v>
      </c>
      <c r="AC903" s="8"/>
      <c r="AE903" s="9">
        <v>778657</v>
      </c>
      <c r="AG903" s="9">
        <v>0</v>
      </c>
      <c r="AI903" s="9">
        <v>0</v>
      </c>
      <c r="AK903" s="9">
        <v>0</v>
      </c>
      <c r="AM903" s="9">
        <v>0</v>
      </c>
      <c r="AO903" s="9">
        <v>0</v>
      </c>
      <c r="AQ903" s="9">
        <v>23518</v>
      </c>
      <c r="AT903" s="38">
        <v>4.0881999999999996</v>
      </c>
      <c r="BF903" s="38">
        <v>3.9007999999999998</v>
      </c>
      <c r="BH903" s="2" t="str">
        <f t="shared" si="14"/>
        <v>No</v>
      </c>
    </row>
    <row r="904" spans="1:60">
      <c r="A904" s="14" t="s">
        <v>641</v>
      </c>
      <c r="B904" s="14" t="s">
        <v>642</v>
      </c>
      <c r="C904" s="19" t="s">
        <v>73</v>
      </c>
      <c r="D904" s="232">
        <v>34</v>
      </c>
      <c r="E904" s="233">
        <v>34</v>
      </c>
      <c r="F904" s="19" t="s">
        <v>153</v>
      </c>
      <c r="G904" s="160" t="s">
        <v>144</v>
      </c>
      <c r="H904" s="36">
        <v>154081</v>
      </c>
      <c r="I904" s="25">
        <v>41</v>
      </c>
      <c r="J904" s="19" t="s">
        <v>17</v>
      </c>
      <c r="K904" s="15" t="s">
        <v>14</v>
      </c>
      <c r="L904" s="15">
        <v>20</v>
      </c>
      <c r="M904" s="16"/>
      <c r="N904" s="37">
        <v>52976</v>
      </c>
      <c r="O904" s="37"/>
      <c r="P904" s="37">
        <v>0</v>
      </c>
      <c r="Q904" s="37"/>
      <c r="R904" s="37">
        <v>0</v>
      </c>
      <c r="S904" s="37"/>
      <c r="T904" s="37">
        <v>173552</v>
      </c>
      <c r="U904" s="37"/>
      <c r="V904" s="37">
        <v>0</v>
      </c>
      <c r="W904" s="37"/>
      <c r="X904" s="37">
        <v>0</v>
      </c>
      <c r="Y904" s="37"/>
      <c r="Z904" s="37">
        <v>0</v>
      </c>
      <c r="AA904" s="37"/>
      <c r="AB904" s="25">
        <v>0</v>
      </c>
      <c r="AC904" s="8"/>
      <c r="AE904" s="9">
        <v>249892</v>
      </c>
      <c r="AG904" s="9">
        <v>0</v>
      </c>
      <c r="AI904" s="9">
        <v>0</v>
      </c>
      <c r="AK904" s="9">
        <v>675449</v>
      </c>
      <c r="AM904" s="9">
        <v>0</v>
      </c>
      <c r="AO904" s="9">
        <v>0</v>
      </c>
      <c r="AQ904" s="9">
        <v>0</v>
      </c>
      <c r="AT904" s="38">
        <v>4.7171000000000003</v>
      </c>
      <c r="BH904" s="2" t="str">
        <f t="shared" si="14"/>
        <v>No</v>
      </c>
    </row>
    <row r="905" spans="1:60">
      <c r="A905" s="14" t="s">
        <v>1198</v>
      </c>
      <c r="B905" s="14" t="s">
        <v>734</v>
      </c>
      <c r="C905" s="19" t="s">
        <v>90</v>
      </c>
      <c r="D905" s="232">
        <v>5096</v>
      </c>
      <c r="E905" s="233">
        <v>50096</v>
      </c>
      <c r="F905" s="19" t="s">
        <v>147</v>
      </c>
      <c r="G905" s="160" t="s">
        <v>144</v>
      </c>
      <c r="H905" s="36">
        <v>1376476</v>
      </c>
      <c r="I905" s="25">
        <v>41</v>
      </c>
      <c r="J905" s="19" t="s">
        <v>25</v>
      </c>
      <c r="K905" s="15" t="s">
        <v>16</v>
      </c>
      <c r="L905" s="15">
        <v>12</v>
      </c>
      <c r="M905" s="16"/>
      <c r="N905" s="37">
        <v>115092</v>
      </c>
      <c r="O905" s="37"/>
      <c r="P905" s="37">
        <v>0</v>
      </c>
      <c r="Q905" s="37"/>
      <c r="R905" s="37">
        <v>0</v>
      </c>
      <c r="S905" s="37"/>
      <c r="T905" s="37">
        <v>0</v>
      </c>
      <c r="U905" s="37"/>
      <c r="V905" s="37">
        <v>0</v>
      </c>
      <c r="W905" s="37"/>
      <c r="X905" s="37">
        <v>0</v>
      </c>
      <c r="Y905" s="37"/>
      <c r="Z905" s="37">
        <v>0</v>
      </c>
      <c r="AA905" s="37"/>
      <c r="AB905" s="25">
        <v>0</v>
      </c>
      <c r="AC905" s="8"/>
      <c r="AE905" s="9">
        <v>0</v>
      </c>
      <c r="AG905" s="9">
        <v>0</v>
      </c>
      <c r="AI905" s="9">
        <v>0</v>
      </c>
      <c r="AK905" s="9">
        <v>0</v>
      </c>
      <c r="AM905" s="9">
        <v>0</v>
      </c>
      <c r="AO905" s="9">
        <v>0</v>
      </c>
      <c r="AQ905" s="9">
        <v>0</v>
      </c>
      <c r="AT905" s="38">
        <v>0</v>
      </c>
      <c r="BH905" s="2" t="str">
        <f t="shared" si="14"/>
        <v>No</v>
      </c>
    </row>
    <row r="906" spans="1:60">
      <c r="A906" s="14" t="s">
        <v>353</v>
      </c>
      <c r="B906" s="14" t="s">
        <v>354</v>
      </c>
      <c r="C906" s="19" t="s">
        <v>23</v>
      </c>
      <c r="D906" s="232">
        <v>9232</v>
      </c>
      <c r="E906" s="233">
        <v>90232</v>
      </c>
      <c r="F906" s="19" t="s">
        <v>153</v>
      </c>
      <c r="G906" s="160" t="s">
        <v>144</v>
      </c>
      <c r="H906" s="36">
        <v>165074</v>
      </c>
      <c r="I906" s="25">
        <v>41</v>
      </c>
      <c r="J906" s="19" t="s">
        <v>25</v>
      </c>
      <c r="K906" s="15" t="s">
        <v>16</v>
      </c>
      <c r="L906" s="15">
        <v>12</v>
      </c>
      <c r="M906" s="16"/>
      <c r="N906" s="37">
        <v>150608</v>
      </c>
      <c r="O906" s="37"/>
      <c r="P906" s="37">
        <v>0</v>
      </c>
      <c r="Q906" s="37"/>
      <c r="R906" s="37">
        <v>0</v>
      </c>
      <c r="S906" s="37"/>
      <c r="T906" s="37">
        <v>84984</v>
      </c>
      <c r="U906" s="37"/>
      <c r="V906" s="37">
        <v>0</v>
      </c>
      <c r="W906" s="37"/>
      <c r="X906" s="37">
        <v>0</v>
      </c>
      <c r="Y906" s="37"/>
      <c r="Z906" s="37">
        <v>0</v>
      </c>
      <c r="AA906" s="37"/>
      <c r="AB906" s="25">
        <v>0</v>
      </c>
      <c r="AC906" s="8"/>
      <c r="AE906" s="9">
        <v>653931</v>
      </c>
      <c r="AG906" s="9">
        <v>0</v>
      </c>
      <c r="AI906" s="9">
        <v>0</v>
      </c>
      <c r="AK906" s="9">
        <v>326563</v>
      </c>
      <c r="AM906" s="9">
        <v>0</v>
      </c>
      <c r="AO906" s="9">
        <v>0</v>
      </c>
      <c r="AQ906" s="9">
        <v>0</v>
      </c>
      <c r="AT906" s="38">
        <v>4.3418999999999999</v>
      </c>
      <c r="BH906" s="2" t="str">
        <f t="shared" si="14"/>
        <v>No</v>
      </c>
    </row>
    <row r="907" spans="1:60">
      <c r="A907" s="14" t="s">
        <v>1023</v>
      </c>
      <c r="B907" s="14" t="s">
        <v>383</v>
      </c>
      <c r="C907" s="19" t="s">
        <v>23</v>
      </c>
      <c r="D907" s="232">
        <v>9088</v>
      </c>
      <c r="E907" s="233">
        <v>90088</v>
      </c>
      <c r="F907" s="19" t="s">
        <v>153</v>
      </c>
      <c r="G907" s="160" t="s">
        <v>144</v>
      </c>
      <c r="H907" s="36">
        <v>83913</v>
      </c>
      <c r="I907" s="25">
        <v>41</v>
      </c>
      <c r="J907" s="19" t="s">
        <v>15</v>
      </c>
      <c r="K907" s="15" t="s">
        <v>16</v>
      </c>
      <c r="L907" s="15">
        <v>10</v>
      </c>
      <c r="M907" s="16"/>
      <c r="N907" s="37">
        <v>0</v>
      </c>
      <c r="O907" s="37"/>
      <c r="P907" s="37">
        <v>62990</v>
      </c>
      <c r="Q907" s="37"/>
      <c r="R907" s="37">
        <v>0</v>
      </c>
      <c r="S907" s="37"/>
      <c r="T907" s="37">
        <v>0</v>
      </c>
      <c r="U907" s="37"/>
      <c r="V907" s="37">
        <v>664</v>
      </c>
      <c r="W907" s="37"/>
      <c r="X907" s="37">
        <v>0</v>
      </c>
      <c r="Y907" s="37"/>
      <c r="Z907" s="37">
        <v>0</v>
      </c>
      <c r="AA907" s="37"/>
      <c r="AB907" s="25">
        <v>0</v>
      </c>
      <c r="AC907" s="8"/>
      <c r="AE907" s="9">
        <v>5243</v>
      </c>
      <c r="AG907" s="9">
        <v>375846</v>
      </c>
      <c r="AI907" s="9">
        <v>0</v>
      </c>
      <c r="AK907" s="9">
        <v>0</v>
      </c>
      <c r="AM907" s="9">
        <v>0</v>
      </c>
      <c r="AO907" s="9">
        <v>0</v>
      </c>
      <c r="AQ907" s="9">
        <v>0</v>
      </c>
      <c r="AV907" s="38">
        <v>5.9668000000000001</v>
      </c>
      <c r="BH907" s="2" t="str">
        <f t="shared" si="14"/>
        <v>No</v>
      </c>
    </row>
    <row r="908" spans="1:60">
      <c r="A908" s="14" t="s">
        <v>149</v>
      </c>
      <c r="B908" s="14" t="s">
        <v>150</v>
      </c>
      <c r="C908" s="19" t="s">
        <v>83</v>
      </c>
      <c r="D908" s="232">
        <v>3094</v>
      </c>
      <c r="E908" s="233">
        <v>30094</v>
      </c>
      <c r="F908" s="19" t="s">
        <v>147</v>
      </c>
      <c r="G908" s="160" t="s">
        <v>144</v>
      </c>
      <c r="H908" s="36">
        <v>66784</v>
      </c>
      <c r="I908" s="25">
        <v>40</v>
      </c>
      <c r="J908" s="19" t="s">
        <v>15</v>
      </c>
      <c r="K908" s="15" t="s">
        <v>14</v>
      </c>
      <c r="L908" s="15">
        <v>8</v>
      </c>
      <c r="M908" s="16"/>
      <c r="N908" s="37">
        <v>0</v>
      </c>
      <c r="O908" s="37"/>
      <c r="P908" s="37">
        <v>24264</v>
      </c>
      <c r="Q908" s="37"/>
      <c r="R908" s="37">
        <v>0</v>
      </c>
      <c r="S908" s="37"/>
      <c r="T908" s="37">
        <v>0</v>
      </c>
      <c r="U908" s="37"/>
      <c r="V908" s="37">
        <v>0</v>
      </c>
      <c r="W908" s="37"/>
      <c r="X908" s="37">
        <v>0</v>
      </c>
      <c r="Y908" s="37"/>
      <c r="Z908" s="37">
        <v>0</v>
      </c>
      <c r="AA908" s="37"/>
      <c r="AB908" s="25">
        <v>0</v>
      </c>
      <c r="AC908" s="8"/>
      <c r="AE908" s="9">
        <v>0</v>
      </c>
      <c r="AG908" s="9">
        <v>169621</v>
      </c>
      <c r="AI908" s="9">
        <v>0</v>
      </c>
      <c r="AK908" s="9">
        <v>0</v>
      </c>
      <c r="AM908" s="9">
        <v>0</v>
      </c>
      <c r="AO908" s="9">
        <v>0</v>
      </c>
      <c r="AQ908" s="9">
        <v>0</v>
      </c>
      <c r="AV908" s="38">
        <v>6.9905999999999997</v>
      </c>
      <c r="BH908" s="2" t="str">
        <f t="shared" si="14"/>
        <v>No</v>
      </c>
    </row>
    <row r="909" spans="1:60">
      <c r="A909" s="14" t="s">
        <v>605</v>
      </c>
      <c r="B909" s="14" t="s">
        <v>376</v>
      </c>
      <c r="C909" s="19" t="s">
        <v>74</v>
      </c>
      <c r="D909" s="232">
        <v>3057</v>
      </c>
      <c r="E909" s="233">
        <v>30057</v>
      </c>
      <c r="F909" s="19" t="s">
        <v>222</v>
      </c>
      <c r="G909" s="160" t="s">
        <v>144</v>
      </c>
      <c r="H909" s="36">
        <v>5441567</v>
      </c>
      <c r="I909" s="25">
        <v>40</v>
      </c>
      <c r="J909" s="19" t="s">
        <v>24</v>
      </c>
      <c r="K909" s="15" t="s">
        <v>16</v>
      </c>
      <c r="L909" s="15">
        <v>40</v>
      </c>
      <c r="M909" s="16"/>
      <c r="N909" s="37">
        <v>0</v>
      </c>
      <c r="O909" s="37"/>
      <c r="P909" s="37">
        <v>0</v>
      </c>
      <c r="Q909" s="37"/>
      <c r="R909" s="37">
        <v>0</v>
      </c>
      <c r="S909" s="37"/>
      <c r="T909" s="37">
        <v>0</v>
      </c>
      <c r="U909" s="37"/>
      <c r="V909" s="37">
        <v>0</v>
      </c>
      <c r="W909" s="37"/>
      <c r="X909" s="37">
        <v>0</v>
      </c>
      <c r="Y909" s="37"/>
      <c r="Z909" s="37">
        <v>30654358</v>
      </c>
      <c r="AA909" s="37"/>
      <c r="AB909" s="25">
        <v>0</v>
      </c>
      <c r="AC909" s="8"/>
      <c r="AE909" s="9">
        <v>0</v>
      </c>
      <c r="AG909" s="9">
        <v>0</v>
      </c>
      <c r="AI909" s="9">
        <v>0</v>
      </c>
      <c r="AK909" s="9">
        <v>0</v>
      </c>
      <c r="AM909" s="9">
        <v>0</v>
      </c>
      <c r="AO909" s="9">
        <v>0</v>
      </c>
      <c r="AQ909" s="9">
        <v>0</v>
      </c>
      <c r="BD909" s="38">
        <v>0</v>
      </c>
      <c r="BH909" s="2" t="str">
        <f t="shared" si="14"/>
        <v>No</v>
      </c>
    </row>
    <row r="910" spans="1:60">
      <c r="A910" s="14" t="s">
        <v>414</v>
      </c>
      <c r="B910" s="14" t="s">
        <v>412</v>
      </c>
      <c r="C910" s="19" t="s">
        <v>34</v>
      </c>
      <c r="D910" s="232">
        <v>1056</v>
      </c>
      <c r="E910" s="233">
        <v>10056</v>
      </c>
      <c r="F910" s="19" t="s">
        <v>222</v>
      </c>
      <c r="G910" s="160" t="s">
        <v>144</v>
      </c>
      <c r="H910" s="36">
        <v>923311</v>
      </c>
      <c r="I910" s="25">
        <v>40</v>
      </c>
      <c r="J910" s="19" t="s">
        <v>17</v>
      </c>
      <c r="K910" s="15" t="s">
        <v>14</v>
      </c>
      <c r="L910" s="15">
        <v>40</v>
      </c>
      <c r="M910" s="16"/>
      <c r="N910" s="37">
        <v>367233</v>
      </c>
      <c r="O910" s="37"/>
      <c r="P910" s="37">
        <v>0</v>
      </c>
      <c r="Q910" s="37"/>
      <c r="R910" s="37">
        <v>0</v>
      </c>
      <c r="S910" s="37"/>
      <c r="T910" s="37">
        <v>0</v>
      </c>
      <c r="U910" s="37"/>
      <c r="V910" s="37">
        <v>0</v>
      </c>
      <c r="W910" s="37"/>
      <c r="X910" s="37">
        <v>0</v>
      </c>
      <c r="Y910" s="37"/>
      <c r="Z910" s="37">
        <v>0</v>
      </c>
      <c r="AA910" s="37"/>
      <c r="AB910" s="25">
        <v>0</v>
      </c>
      <c r="AC910" s="8"/>
      <c r="AE910" s="9">
        <v>1866582</v>
      </c>
      <c r="AG910" s="9">
        <v>0</v>
      </c>
      <c r="AI910" s="9">
        <v>0</v>
      </c>
      <c r="AK910" s="9">
        <v>0</v>
      </c>
      <c r="AM910" s="9">
        <v>0</v>
      </c>
      <c r="AO910" s="9">
        <v>0</v>
      </c>
      <c r="AQ910" s="9">
        <v>0</v>
      </c>
      <c r="AT910" s="38">
        <v>5.0827999999999998</v>
      </c>
      <c r="BH910" s="2" t="str">
        <f t="shared" si="14"/>
        <v>No</v>
      </c>
    </row>
    <row r="911" spans="1:60">
      <c r="A911" s="14" t="s">
        <v>149</v>
      </c>
      <c r="B911" s="14" t="s">
        <v>150</v>
      </c>
      <c r="C911" s="19" t="s">
        <v>83</v>
      </c>
      <c r="D911" s="232">
        <v>3094</v>
      </c>
      <c r="E911" s="233">
        <v>30094</v>
      </c>
      <c r="F911" s="19" t="s">
        <v>147</v>
      </c>
      <c r="G911" s="160" t="s">
        <v>144</v>
      </c>
      <c r="H911" s="36">
        <v>66784</v>
      </c>
      <c r="I911" s="25">
        <v>40</v>
      </c>
      <c r="J911" s="19" t="s">
        <v>17</v>
      </c>
      <c r="K911" s="15" t="s">
        <v>14</v>
      </c>
      <c r="L911" s="15">
        <v>32</v>
      </c>
      <c r="M911" s="16"/>
      <c r="N911" s="37">
        <v>173139</v>
      </c>
      <c r="O911" s="37"/>
      <c r="P911" s="37">
        <v>671</v>
      </c>
      <c r="Q911" s="37"/>
      <c r="R911" s="37">
        <v>0</v>
      </c>
      <c r="S911" s="37"/>
      <c r="T911" s="37">
        <v>0</v>
      </c>
      <c r="U911" s="37"/>
      <c r="V911" s="37">
        <v>0</v>
      </c>
      <c r="W911" s="37"/>
      <c r="X911" s="37">
        <v>0</v>
      </c>
      <c r="Y911" s="37"/>
      <c r="Z911" s="37">
        <v>0</v>
      </c>
      <c r="AA911" s="37"/>
      <c r="AB911" s="25">
        <v>0</v>
      </c>
      <c r="AC911" s="8"/>
      <c r="AE911" s="9">
        <v>653694</v>
      </c>
      <c r="AG911" s="9">
        <v>0</v>
      </c>
      <c r="AI911" s="9">
        <v>0</v>
      </c>
      <c r="AK911" s="9">
        <v>0</v>
      </c>
      <c r="AM911" s="9">
        <v>0</v>
      </c>
      <c r="AO911" s="9">
        <v>0</v>
      </c>
      <c r="AQ911" s="9">
        <v>0</v>
      </c>
      <c r="AT911" s="38">
        <v>3.7755000000000001</v>
      </c>
      <c r="AV911" s="38">
        <v>0</v>
      </c>
      <c r="BH911" s="2" t="str">
        <f t="shared" si="14"/>
        <v>No</v>
      </c>
    </row>
    <row r="912" spans="1:60">
      <c r="A912" s="14" t="s">
        <v>645</v>
      </c>
      <c r="B912" s="14" t="s">
        <v>646</v>
      </c>
      <c r="C912" s="19" t="s">
        <v>52</v>
      </c>
      <c r="D912" s="232">
        <v>5039</v>
      </c>
      <c r="E912" s="233">
        <v>50039</v>
      </c>
      <c r="F912" s="19" t="s">
        <v>153</v>
      </c>
      <c r="G912" s="160" t="s">
        <v>144</v>
      </c>
      <c r="H912" s="36">
        <v>126265</v>
      </c>
      <c r="I912" s="25">
        <v>40</v>
      </c>
      <c r="J912" s="19" t="s">
        <v>17</v>
      </c>
      <c r="K912" s="15" t="s">
        <v>14</v>
      </c>
      <c r="L912" s="15">
        <v>30</v>
      </c>
      <c r="M912" s="16"/>
      <c r="N912" s="37">
        <v>181178</v>
      </c>
      <c r="O912" s="37"/>
      <c r="P912" s="37">
        <v>9237</v>
      </c>
      <c r="Q912" s="37"/>
      <c r="R912" s="37">
        <v>0</v>
      </c>
      <c r="S912" s="37"/>
      <c r="T912" s="37">
        <v>0</v>
      </c>
      <c r="U912" s="37"/>
      <c r="V912" s="37">
        <v>0</v>
      </c>
      <c r="W912" s="37"/>
      <c r="X912" s="37">
        <v>0</v>
      </c>
      <c r="Y912" s="37"/>
      <c r="Z912" s="37">
        <v>0</v>
      </c>
      <c r="AA912" s="37"/>
      <c r="AB912" s="25">
        <v>0</v>
      </c>
      <c r="AC912" s="8"/>
      <c r="AE912" s="9">
        <v>857941</v>
      </c>
      <c r="AG912" s="9">
        <v>0</v>
      </c>
      <c r="AI912" s="9">
        <v>0</v>
      </c>
      <c r="AK912" s="9">
        <v>0</v>
      </c>
      <c r="AM912" s="9">
        <v>0</v>
      </c>
      <c r="AO912" s="9">
        <v>0</v>
      </c>
      <c r="AQ912" s="9">
        <v>0</v>
      </c>
      <c r="AT912" s="38">
        <v>4.7352999999999996</v>
      </c>
      <c r="AV912" s="38">
        <v>0</v>
      </c>
      <c r="BH912" s="2" t="str">
        <f t="shared" si="14"/>
        <v>No</v>
      </c>
    </row>
    <row r="913" spans="1:60">
      <c r="A913" s="14" t="s">
        <v>1201</v>
      </c>
      <c r="B913" s="14" t="s">
        <v>449</v>
      </c>
      <c r="C913" s="19" t="s">
        <v>59</v>
      </c>
      <c r="D913" s="232">
        <v>4009</v>
      </c>
      <c r="E913" s="233">
        <v>40009</v>
      </c>
      <c r="F913" s="19" t="s">
        <v>147</v>
      </c>
      <c r="G913" s="160" t="s">
        <v>144</v>
      </c>
      <c r="H913" s="36">
        <v>310282</v>
      </c>
      <c r="I913" s="25">
        <v>40</v>
      </c>
      <c r="J913" s="19" t="s">
        <v>17</v>
      </c>
      <c r="K913" s="15" t="s">
        <v>14</v>
      </c>
      <c r="L913" s="15">
        <v>23</v>
      </c>
      <c r="M913" s="16"/>
      <c r="N913" s="37">
        <v>261629</v>
      </c>
      <c r="O913" s="37"/>
      <c r="P913" s="37">
        <v>19336</v>
      </c>
      <c r="Q913" s="37"/>
      <c r="R913" s="37">
        <v>27061</v>
      </c>
      <c r="S913" s="37"/>
      <c r="T913" s="37">
        <v>0</v>
      </c>
      <c r="U913" s="37"/>
      <c r="V913" s="37">
        <v>0</v>
      </c>
      <c r="W913" s="37"/>
      <c r="X913" s="37">
        <v>0</v>
      </c>
      <c r="Y913" s="37"/>
      <c r="Z913" s="37">
        <v>0</v>
      </c>
      <c r="AA913" s="37"/>
      <c r="AB913" s="25">
        <v>0</v>
      </c>
      <c r="AC913" s="8"/>
      <c r="AE913" s="9">
        <v>1142998</v>
      </c>
      <c r="AG913" s="9">
        <v>102792</v>
      </c>
      <c r="AI913" s="9">
        <v>0</v>
      </c>
      <c r="AK913" s="9">
        <v>0</v>
      </c>
      <c r="AM913" s="9">
        <v>105662</v>
      </c>
      <c r="AO913" s="9">
        <v>0</v>
      </c>
      <c r="AQ913" s="9">
        <v>0</v>
      </c>
      <c r="AT913" s="38">
        <v>4.3688000000000002</v>
      </c>
      <c r="AV913" s="38">
        <v>5.3160999999999996</v>
      </c>
      <c r="AX913" s="38">
        <v>0</v>
      </c>
      <c r="BH913" s="2" t="str">
        <f t="shared" si="14"/>
        <v>No</v>
      </c>
    </row>
    <row r="914" spans="1:60">
      <c r="A914" s="14" t="s">
        <v>1201</v>
      </c>
      <c r="B914" s="14" t="s">
        <v>449</v>
      </c>
      <c r="C914" s="19" t="s">
        <v>59</v>
      </c>
      <c r="D914" s="232">
        <v>4009</v>
      </c>
      <c r="E914" s="233">
        <v>40009</v>
      </c>
      <c r="F914" s="19" t="s">
        <v>147</v>
      </c>
      <c r="G914" s="160" t="s">
        <v>144</v>
      </c>
      <c r="H914" s="36">
        <v>310282</v>
      </c>
      <c r="I914" s="25">
        <v>40</v>
      </c>
      <c r="J914" s="19" t="s">
        <v>15</v>
      </c>
      <c r="K914" s="15" t="s">
        <v>14</v>
      </c>
      <c r="L914" s="15">
        <v>17</v>
      </c>
      <c r="M914" s="16"/>
      <c r="N914" s="37">
        <v>0</v>
      </c>
      <c r="O914" s="37"/>
      <c r="P914" s="37">
        <v>31266</v>
      </c>
      <c r="Q914" s="37"/>
      <c r="R914" s="37">
        <v>72753</v>
      </c>
      <c r="S914" s="37"/>
      <c r="T914" s="37">
        <v>0</v>
      </c>
      <c r="U914" s="37"/>
      <c r="V914" s="37">
        <v>0</v>
      </c>
      <c r="W914" s="37"/>
      <c r="X914" s="37">
        <v>0</v>
      </c>
      <c r="Y914" s="37"/>
      <c r="Z914" s="37">
        <v>0</v>
      </c>
      <c r="AA914" s="37"/>
      <c r="AB914" s="25">
        <v>0</v>
      </c>
      <c r="AC914" s="8"/>
      <c r="AE914" s="9">
        <v>0</v>
      </c>
      <c r="AG914" s="9">
        <v>0</v>
      </c>
      <c r="AI914" s="9">
        <v>0</v>
      </c>
      <c r="AK914" s="9">
        <v>0</v>
      </c>
      <c r="AM914" s="9">
        <v>569617</v>
      </c>
      <c r="AO914" s="9">
        <v>0</v>
      </c>
      <c r="AQ914" s="9">
        <v>0</v>
      </c>
      <c r="AV914" s="38">
        <v>0</v>
      </c>
      <c r="AX914" s="38">
        <v>0</v>
      </c>
      <c r="BH914" s="2" t="str">
        <f t="shared" si="14"/>
        <v>No</v>
      </c>
    </row>
    <row r="915" spans="1:60">
      <c r="A915" s="14" t="s">
        <v>645</v>
      </c>
      <c r="B915" s="14" t="s">
        <v>646</v>
      </c>
      <c r="C915" s="19" t="s">
        <v>52</v>
      </c>
      <c r="D915" s="232">
        <v>5039</v>
      </c>
      <c r="E915" s="233">
        <v>50039</v>
      </c>
      <c r="F915" s="19" t="s">
        <v>153</v>
      </c>
      <c r="G915" s="160" t="s">
        <v>144</v>
      </c>
      <c r="H915" s="36">
        <v>126265</v>
      </c>
      <c r="I915" s="25">
        <v>40</v>
      </c>
      <c r="J915" s="19" t="s">
        <v>15</v>
      </c>
      <c r="K915" s="15" t="s">
        <v>14</v>
      </c>
      <c r="L915" s="15">
        <v>10</v>
      </c>
      <c r="M915" s="16"/>
      <c r="N915" s="37">
        <v>0</v>
      </c>
      <c r="O915" s="37"/>
      <c r="P915" s="37">
        <v>35284</v>
      </c>
      <c r="Q915" s="37"/>
      <c r="R915" s="37">
        <v>0</v>
      </c>
      <c r="S915" s="37"/>
      <c r="T915" s="37">
        <v>0</v>
      </c>
      <c r="U915" s="37"/>
      <c r="V915" s="37">
        <v>0</v>
      </c>
      <c r="W915" s="37"/>
      <c r="X915" s="37">
        <v>0</v>
      </c>
      <c r="Y915" s="37"/>
      <c r="Z915" s="37">
        <v>0</v>
      </c>
      <c r="AA915" s="37"/>
      <c r="AB915" s="25">
        <v>0</v>
      </c>
      <c r="AC915" s="8"/>
      <c r="AE915" s="9">
        <v>0</v>
      </c>
      <c r="AG915" s="9">
        <v>363913</v>
      </c>
      <c r="AI915" s="9">
        <v>0</v>
      </c>
      <c r="AK915" s="9">
        <v>0</v>
      </c>
      <c r="AM915" s="9">
        <v>0</v>
      </c>
      <c r="AO915" s="9">
        <v>0</v>
      </c>
      <c r="AQ915" s="9">
        <v>0</v>
      </c>
      <c r="AV915" s="38">
        <v>10.313800000000001</v>
      </c>
      <c r="BH915" s="2" t="str">
        <f t="shared" si="14"/>
        <v>No</v>
      </c>
    </row>
    <row r="916" spans="1:60">
      <c r="A916" s="14" t="s">
        <v>1202</v>
      </c>
      <c r="B916" s="14" t="s">
        <v>396</v>
      </c>
      <c r="C916" s="19" t="s">
        <v>23</v>
      </c>
      <c r="D916" s="232">
        <v>9091</v>
      </c>
      <c r="E916" s="233">
        <v>90091</v>
      </c>
      <c r="F916" s="19" t="s">
        <v>147</v>
      </c>
      <c r="G916" s="160" t="s">
        <v>144</v>
      </c>
      <c r="H916" s="36">
        <v>219454</v>
      </c>
      <c r="I916" s="25">
        <v>39</v>
      </c>
      <c r="J916" s="19" t="s">
        <v>15</v>
      </c>
      <c r="K916" s="15" t="s">
        <v>16</v>
      </c>
      <c r="L916" s="15">
        <v>8</v>
      </c>
      <c r="M916" s="16"/>
      <c r="N916" s="37">
        <v>0</v>
      </c>
      <c r="O916" s="37"/>
      <c r="P916" s="37">
        <v>0</v>
      </c>
      <c r="Q916" s="37"/>
      <c r="R916" s="37">
        <v>0</v>
      </c>
      <c r="S916" s="37"/>
      <c r="T916" s="37">
        <v>42720</v>
      </c>
      <c r="U916" s="37"/>
      <c r="V916" s="37">
        <v>0</v>
      </c>
      <c r="W916" s="37"/>
      <c r="X916" s="37">
        <v>0</v>
      </c>
      <c r="Y916" s="37"/>
      <c r="Z916" s="37">
        <v>0</v>
      </c>
      <c r="AA916" s="37"/>
      <c r="AB916" s="25">
        <v>0</v>
      </c>
      <c r="AC916" s="8"/>
      <c r="AE916" s="9">
        <v>0</v>
      </c>
      <c r="AG916" s="9">
        <v>0</v>
      </c>
      <c r="AI916" s="9">
        <v>0</v>
      </c>
      <c r="AK916" s="9">
        <v>205653</v>
      </c>
      <c r="AM916" s="9">
        <v>0</v>
      </c>
      <c r="AO916" s="9">
        <v>0</v>
      </c>
      <c r="AQ916" s="9">
        <v>0</v>
      </c>
      <c r="BH916" s="2" t="str">
        <f t="shared" si="14"/>
        <v>No</v>
      </c>
    </row>
    <row r="917" spans="1:60">
      <c r="A917" s="14" t="s">
        <v>1209</v>
      </c>
      <c r="B917" s="14" t="s">
        <v>270</v>
      </c>
      <c r="C917" s="19" t="s">
        <v>90</v>
      </c>
      <c r="D917" s="232">
        <v>5006</v>
      </c>
      <c r="E917" s="233">
        <v>50006</v>
      </c>
      <c r="F917" s="19" t="s">
        <v>147</v>
      </c>
      <c r="G917" s="160" t="s">
        <v>144</v>
      </c>
      <c r="H917" s="36">
        <v>133700</v>
      </c>
      <c r="I917" s="25">
        <v>39</v>
      </c>
      <c r="J917" s="19" t="s">
        <v>15</v>
      </c>
      <c r="K917" s="15" t="s">
        <v>14</v>
      </c>
      <c r="L917" s="15">
        <v>7</v>
      </c>
      <c r="M917" s="16"/>
      <c r="N917" s="37">
        <v>0</v>
      </c>
      <c r="O917" s="37"/>
      <c r="P917" s="37">
        <v>23006</v>
      </c>
      <c r="Q917" s="37"/>
      <c r="R917" s="37">
        <v>0</v>
      </c>
      <c r="S917" s="37"/>
      <c r="T917" s="37">
        <v>0</v>
      </c>
      <c r="U917" s="37"/>
      <c r="V917" s="37">
        <v>0</v>
      </c>
      <c r="W917" s="37"/>
      <c r="X917" s="37">
        <v>0</v>
      </c>
      <c r="Y917" s="37"/>
      <c r="Z917" s="37">
        <v>0</v>
      </c>
      <c r="AA917" s="37"/>
      <c r="AB917" s="25">
        <v>0</v>
      </c>
      <c r="AC917" s="8"/>
      <c r="AE917" s="9">
        <v>0</v>
      </c>
      <c r="AG917" s="9">
        <v>145820</v>
      </c>
      <c r="AI917" s="9">
        <v>0</v>
      </c>
      <c r="AK917" s="9">
        <v>0</v>
      </c>
      <c r="AM917" s="9">
        <v>0</v>
      </c>
      <c r="AO917" s="9">
        <v>0</v>
      </c>
      <c r="AQ917" s="9">
        <v>0</v>
      </c>
      <c r="AV917" s="38">
        <v>6.3383000000000003</v>
      </c>
      <c r="BH917" s="2" t="str">
        <f t="shared" si="14"/>
        <v>No</v>
      </c>
    </row>
    <row r="918" spans="1:60">
      <c r="A918" s="14" t="s">
        <v>1207</v>
      </c>
      <c r="B918" s="14" t="s">
        <v>1208</v>
      </c>
      <c r="C918" s="19" t="s">
        <v>19</v>
      </c>
      <c r="D918" s="232" t="s">
        <v>1032</v>
      </c>
      <c r="E918" s="233">
        <v>40928</v>
      </c>
      <c r="F918" s="19" t="s">
        <v>147</v>
      </c>
      <c r="G918" s="160" t="s">
        <v>144</v>
      </c>
      <c r="H918" s="36">
        <v>57383</v>
      </c>
      <c r="I918" s="25">
        <v>39</v>
      </c>
      <c r="J918" s="19" t="s">
        <v>15</v>
      </c>
      <c r="K918" s="15" t="s">
        <v>14</v>
      </c>
      <c r="L918" s="15">
        <v>39</v>
      </c>
      <c r="M918" s="16"/>
      <c r="N918" s="37">
        <v>1654</v>
      </c>
      <c r="O918" s="37"/>
      <c r="P918" s="37">
        <v>160215</v>
      </c>
      <c r="Q918" s="37"/>
      <c r="R918" s="37">
        <v>0</v>
      </c>
      <c r="S918" s="37"/>
      <c r="T918" s="37">
        <v>0</v>
      </c>
      <c r="U918" s="37"/>
      <c r="V918" s="37">
        <v>0</v>
      </c>
      <c r="W918" s="37"/>
      <c r="X918" s="37">
        <v>0</v>
      </c>
      <c r="Y918" s="37"/>
      <c r="Z918" s="37">
        <v>0</v>
      </c>
      <c r="AA918" s="37"/>
      <c r="AB918" s="25">
        <v>0</v>
      </c>
      <c r="AC918" s="8"/>
      <c r="AE918" s="9">
        <v>3953</v>
      </c>
      <c r="AG918" s="9">
        <v>1053047</v>
      </c>
      <c r="AI918" s="9">
        <v>0</v>
      </c>
      <c r="AK918" s="9">
        <v>0</v>
      </c>
      <c r="AM918" s="9">
        <v>0</v>
      </c>
      <c r="AO918" s="9">
        <v>0</v>
      </c>
      <c r="AQ918" s="9">
        <v>0</v>
      </c>
      <c r="AT918" s="38">
        <v>2.39</v>
      </c>
      <c r="AV918" s="38">
        <v>6.5727000000000002</v>
      </c>
      <c r="BH918" s="2" t="str">
        <f t="shared" si="14"/>
        <v>No</v>
      </c>
    </row>
    <row r="919" spans="1:60">
      <c r="A919" s="14" t="s">
        <v>1204</v>
      </c>
      <c r="B919" s="14" t="s">
        <v>1205</v>
      </c>
      <c r="C919" s="19" t="s">
        <v>81</v>
      </c>
      <c r="D919" s="232"/>
      <c r="E919" s="233">
        <v>60269</v>
      </c>
      <c r="F919" s="19" t="s">
        <v>94</v>
      </c>
      <c r="G919" s="160" t="s">
        <v>144</v>
      </c>
      <c r="H919" s="36">
        <v>52826</v>
      </c>
      <c r="I919" s="25">
        <v>39</v>
      </c>
      <c r="J919" s="19" t="s">
        <v>17</v>
      </c>
      <c r="K919" s="15" t="s">
        <v>16</v>
      </c>
      <c r="L919" s="15">
        <v>39</v>
      </c>
      <c r="M919" s="16"/>
      <c r="N919" s="37">
        <v>219350</v>
      </c>
      <c r="O919" s="37"/>
      <c r="P919" s="37">
        <v>0</v>
      </c>
      <c r="Q919" s="37"/>
      <c r="R919" s="37">
        <v>0</v>
      </c>
      <c r="S919" s="37"/>
      <c r="T919" s="37">
        <v>0</v>
      </c>
      <c r="U919" s="37"/>
      <c r="V919" s="37">
        <v>0</v>
      </c>
      <c r="W919" s="37"/>
      <c r="X919" s="37">
        <v>0</v>
      </c>
      <c r="Y919" s="37"/>
      <c r="Z919" s="37">
        <v>0</v>
      </c>
      <c r="AA919" s="37"/>
      <c r="AB919" s="25">
        <v>0</v>
      </c>
      <c r="AC919" s="8"/>
      <c r="AE919" s="9">
        <v>910942</v>
      </c>
      <c r="AG919" s="9">
        <v>0</v>
      </c>
      <c r="AI919" s="9">
        <v>0</v>
      </c>
      <c r="AK919" s="9">
        <v>0</v>
      </c>
      <c r="AM919" s="9">
        <v>0</v>
      </c>
      <c r="AO919" s="9">
        <v>0</v>
      </c>
      <c r="AQ919" s="9">
        <v>0</v>
      </c>
      <c r="AT919" s="38">
        <v>4.1528999999999998</v>
      </c>
      <c r="BH919" s="2" t="str">
        <f t="shared" si="14"/>
        <v>No</v>
      </c>
    </row>
    <row r="920" spans="1:60">
      <c r="A920" s="14" t="s">
        <v>1005</v>
      </c>
      <c r="B920" s="14" t="s">
        <v>677</v>
      </c>
      <c r="C920" s="19" t="s">
        <v>78</v>
      </c>
      <c r="D920" s="232"/>
      <c r="E920" s="233">
        <v>40244</v>
      </c>
      <c r="F920" s="19" t="s">
        <v>222</v>
      </c>
      <c r="G920" s="160" t="s">
        <v>144</v>
      </c>
      <c r="H920" s="36">
        <v>180786</v>
      </c>
      <c r="I920" s="25">
        <v>39</v>
      </c>
      <c r="J920" s="19" t="s">
        <v>15</v>
      </c>
      <c r="K920" s="15" t="s">
        <v>14</v>
      </c>
      <c r="L920" s="15">
        <v>39</v>
      </c>
      <c r="M920" s="16"/>
      <c r="N920" s="37">
        <v>0</v>
      </c>
      <c r="O920" s="37"/>
      <c r="P920" s="37">
        <v>215305</v>
      </c>
      <c r="Q920" s="37"/>
      <c r="R920" s="37">
        <v>30397</v>
      </c>
      <c r="S920" s="37"/>
      <c r="T920" s="37">
        <v>0</v>
      </c>
      <c r="U920" s="37"/>
      <c r="V920" s="37">
        <v>0</v>
      </c>
      <c r="W920" s="37"/>
      <c r="X920" s="37">
        <v>0</v>
      </c>
      <c r="Y920" s="37"/>
      <c r="Z920" s="37">
        <v>0</v>
      </c>
      <c r="AA920" s="37"/>
      <c r="AB920" s="25">
        <v>0</v>
      </c>
      <c r="AC920" s="8"/>
      <c r="AE920" s="9">
        <v>0</v>
      </c>
      <c r="AG920" s="9">
        <v>1263016</v>
      </c>
      <c r="AI920" s="9">
        <v>0</v>
      </c>
      <c r="AK920" s="9">
        <v>0</v>
      </c>
      <c r="AM920" s="9">
        <v>443914</v>
      </c>
      <c r="AO920" s="9">
        <v>0</v>
      </c>
      <c r="AQ920" s="9">
        <v>0</v>
      </c>
      <c r="AV920" s="38">
        <v>5.8662000000000001</v>
      </c>
      <c r="AX920" s="38">
        <v>0</v>
      </c>
      <c r="BH920" s="2" t="str">
        <f t="shared" si="14"/>
        <v>No</v>
      </c>
    </row>
    <row r="921" spans="1:60">
      <c r="A921" s="14" t="s">
        <v>1202</v>
      </c>
      <c r="B921" s="14" t="s">
        <v>396</v>
      </c>
      <c r="C921" s="19" t="s">
        <v>23</v>
      </c>
      <c r="D921" s="232">
        <v>9091</v>
      </c>
      <c r="E921" s="233">
        <v>90091</v>
      </c>
      <c r="F921" s="19" t="s">
        <v>147</v>
      </c>
      <c r="G921" s="160" t="s">
        <v>144</v>
      </c>
      <c r="H921" s="36">
        <v>219454</v>
      </c>
      <c r="I921" s="25">
        <v>39</v>
      </c>
      <c r="J921" s="19" t="s">
        <v>25</v>
      </c>
      <c r="K921" s="15" t="s">
        <v>16</v>
      </c>
      <c r="L921" s="15">
        <v>3</v>
      </c>
      <c r="M921" s="16"/>
      <c r="N921" s="37">
        <v>0</v>
      </c>
      <c r="O921" s="37"/>
      <c r="P921" s="37">
        <v>0</v>
      </c>
      <c r="Q921" s="37"/>
      <c r="R921" s="37">
        <v>0</v>
      </c>
      <c r="S921" s="37"/>
      <c r="T921" s="37">
        <v>34551</v>
      </c>
      <c r="U921" s="37"/>
      <c r="V921" s="37">
        <v>0</v>
      </c>
      <c r="W921" s="37"/>
      <c r="X921" s="37">
        <v>0</v>
      </c>
      <c r="Y921" s="37"/>
      <c r="Z921" s="37">
        <v>0</v>
      </c>
      <c r="AA921" s="37"/>
      <c r="AB921" s="25">
        <v>0</v>
      </c>
      <c r="AC921" s="8"/>
      <c r="AE921" s="9">
        <v>0</v>
      </c>
      <c r="AG921" s="9">
        <v>0</v>
      </c>
      <c r="AI921" s="9">
        <v>0</v>
      </c>
      <c r="AK921" s="9">
        <v>233983</v>
      </c>
      <c r="AM921" s="9">
        <v>0</v>
      </c>
      <c r="AO921" s="9">
        <v>0</v>
      </c>
      <c r="AQ921" s="9">
        <v>0</v>
      </c>
      <c r="BH921" s="2" t="str">
        <f t="shared" si="14"/>
        <v>No</v>
      </c>
    </row>
    <row r="922" spans="1:60">
      <c r="A922" s="14" t="s">
        <v>1209</v>
      </c>
      <c r="B922" s="14" t="s">
        <v>270</v>
      </c>
      <c r="C922" s="19" t="s">
        <v>90</v>
      </c>
      <c r="D922" s="232">
        <v>5006</v>
      </c>
      <c r="E922" s="233">
        <v>50006</v>
      </c>
      <c r="F922" s="19" t="s">
        <v>147</v>
      </c>
      <c r="G922" s="160" t="s">
        <v>144</v>
      </c>
      <c r="H922" s="36">
        <v>133700</v>
      </c>
      <c r="I922" s="25">
        <v>39</v>
      </c>
      <c r="J922" s="19" t="s">
        <v>25</v>
      </c>
      <c r="K922" s="15" t="s">
        <v>16</v>
      </c>
      <c r="L922" s="15">
        <v>3</v>
      </c>
      <c r="M922" s="16"/>
      <c r="N922" s="37">
        <v>51474</v>
      </c>
      <c r="O922" s="37"/>
      <c r="P922" s="37">
        <v>0</v>
      </c>
      <c r="Q922" s="37"/>
      <c r="R922" s="37">
        <v>0</v>
      </c>
      <c r="S922" s="37"/>
      <c r="T922" s="37">
        <v>0</v>
      </c>
      <c r="U922" s="37"/>
      <c r="V922" s="37">
        <v>0</v>
      </c>
      <c r="W922" s="37"/>
      <c r="X922" s="37">
        <v>0</v>
      </c>
      <c r="Y922" s="37"/>
      <c r="Z922" s="37">
        <v>0</v>
      </c>
      <c r="AA922" s="37"/>
      <c r="AB922" s="25">
        <v>0</v>
      </c>
      <c r="AC922" s="8"/>
      <c r="AE922" s="9">
        <v>0</v>
      </c>
      <c r="AG922" s="9">
        <v>0</v>
      </c>
      <c r="AI922" s="9">
        <v>0</v>
      </c>
      <c r="AK922" s="9">
        <v>0</v>
      </c>
      <c r="AM922" s="9">
        <v>0</v>
      </c>
      <c r="AO922" s="9">
        <v>0</v>
      </c>
      <c r="AQ922" s="9">
        <v>0</v>
      </c>
      <c r="AT922" s="38">
        <v>0</v>
      </c>
      <c r="BH922" s="2" t="str">
        <f t="shared" si="14"/>
        <v>No</v>
      </c>
    </row>
    <row r="923" spans="1:60">
      <c r="A923" s="14" t="s">
        <v>1206</v>
      </c>
      <c r="B923" s="14" t="s">
        <v>188</v>
      </c>
      <c r="C923" s="19" t="s">
        <v>38</v>
      </c>
      <c r="D923" s="232">
        <v>4158</v>
      </c>
      <c r="E923" s="233">
        <v>40158</v>
      </c>
      <c r="F923" s="19" t="s">
        <v>147</v>
      </c>
      <c r="G923" s="160" t="s">
        <v>144</v>
      </c>
      <c r="H923" s="36">
        <v>131337</v>
      </c>
      <c r="I923" s="25">
        <v>39</v>
      </c>
      <c r="J923" s="19" t="s">
        <v>15</v>
      </c>
      <c r="K923" s="15" t="s">
        <v>16</v>
      </c>
      <c r="L923" s="15">
        <v>29</v>
      </c>
      <c r="M923" s="16"/>
      <c r="N923" s="37">
        <v>0</v>
      </c>
      <c r="O923" s="37"/>
      <c r="P923" s="37">
        <v>179988</v>
      </c>
      <c r="Q923" s="37"/>
      <c r="R923" s="37">
        <v>0</v>
      </c>
      <c r="S923" s="37"/>
      <c r="T923" s="37">
        <v>0</v>
      </c>
      <c r="U923" s="37"/>
      <c r="V923" s="37">
        <v>0</v>
      </c>
      <c r="W923" s="37"/>
      <c r="X923" s="37">
        <v>0</v>
      </c>
      <c r="Y923" s="37"/>
      <c r="Z923" s="37">
        <v>0</v>
      </c>
      <c r="AA923" s="37"/>
      <c r="AB923" s="25">
        <v>0</v>
      </c>
      <c r="AC923" s="8"/>
      <c r="AE923" s="9">
        <v>0</v>
      </c>
      <c r="AG923" s="9">
        <v>1111214</v>
      </c>
      <c r="AI923" s="9">
        <v>0</v>
      </c>
      <c r="AK923" s="9">
        <v>0</v>
      </c>
      <c r="AM923" s="9">
        <v>0</v>
      </c>
      <c r="AO923" s="9">
        <v>0</v>
      </c>
      <c r="AQ923" s="9">
        <v>0</v>
      </c>
      <c r="AV923" s="38">
        <v>6.1738</v>
      </c>
      <c r="BH923" s="2" t="str">
        <f t="shared" si="14"/>
        <v>No</v>
      </c>
    </row>
    <row r="924" spans="1:60">
      <c r="A924" s="14" t="s">
        <v>1209</v>
      </c>
      <c r="B924" s="14" t="s">
        <v>270</v>
      </c>
      <c r="C924" s="19" t="s">
        <v>90</v>
      </c>
      <c r="D924" s="232">
        <v>5006</v>
      </c>
      <c r="E924" s="233">
        <v>50006</v>
      </c>
      <c r="F924" s="19" t="s">
        <v>147</v>
      </c>
      <c r="G924" s="160" t="s">
        <v>144</v>
      </c>
      <c r="H924" s="36">
        <v>133700</v>
      </c>
      <c r="I924" s="25">
        <v>39</v>
      </c>
      <c r="J924" s="19" t="s">
        <v>17</v>
      </c>
      <c r="K924" s="15" t="s">
        <v>14</v>
      </c>
      <c r="L924" s="15">
        <v>29</v>
      </c>
      <c r="M924" s="16"/>
      <c r="N924" s="37">
        <v>246174</v>
      </c>
      <c r="O924" s="37"/>
      <c r="P924" s="37">
        <v>0</v>
      </c>
      <c r="Q924" s="37"/>
      <c r="R924" s="37">
        <v>0</v>
      </c>
      <c r="S924" s="37"/>
      <c r="T924" s="37">
        <v>0</v>
      </c>
      <c r="U924" s="37"/>
      <c r="V924" s="37">
        <v>0</v>
      </c>
      <c r="W924" s="37"/>
      <c r="X924" s="37">
        <v>0</v>
      </c>
      <c r="Y924" s="37"/>
      <c r="Z924" s="37">
        <v>0</v>
      </c>
      <c r="AA924" s="37"/>
      <c r="AB924" s="25">
        <v>0</v>
      </c>
      <c r="AC924" s="8"/>
      <c r="AE924" s="9">
        <v>1053807</v>
      </c>
      <c r="AG924" s="9">
        <v>0</v>
      </c>
      <c r="AI924" s="9">
        <v>0</v>
      </c>
      <c r="AK924" s="9">
        <v>0</v>
      </c>
      <c r="AM924" s="9">
        <v>0</v>
      </c>
      <c r="AO924" s="9">
        <v>0</v>
      </c>
      <c r="AQ924" s="9">
        <v>0</v>
      </c>
      <c r="AT924" s="38">
        <v>4.2807000000000004</v>
      </c>
      <c r="BH924" s="2" t="str">
        <f t="shared" si="14"/>
        <v>No</v>
      </c>
    </row>
    <row r="925" spans="1:60">
      <c r="A925" s="14" t="s">
        <v>1202</v>
      </c>
      <c r="B925" s="14" t="s">
        <v>396</v>
      </c>
      <c r="C925" s="19" t="s">
        <v>23</v>
      </c>
      <c r="D925" s="232">
        <v>9091</v>
      </c>
      <c r="E925" s="233">
        <v>90091</v>
      </c>
      <c r="F925" s="19" t="s">
        <v>147</v>
      </c>
      <c r="G925" s="160" t="s">
        <v>144</v>
      </c>
      <c r="H925" s="36">
        <v>219454</v>
      </c>
      <c r="I925" s="25">
        <v>39</v>
      </c>
      <c r="J925" s="19" t="s">
        <v>17</v>
      </c>
      <c r="K925" s="15" t="s">
        <v>16</v>
      </c>
      <c r="L925" s="15">
        <v>28</v>
      </c>
      <c r="M925" s="16"/>
      <c r="N925" s="37">
        <v>0</v>
      </c>
      <c r="O925" s="37"/>
      <c r="P925" s="37">
        <v>0</v>
      </c>
      <c r="Q925" s="37"/>
      <c r="R925" s="37">
        <v>0</v>
      </c>
      <c r="S925" s="37"/>
      <c r="T925" s="37">
        <v>579344</v>
      </c>
      <c r="U925" s="37"/>
      <c r="V925" s="37">
        <v>0</v>
      </c>
      <c r="W925" s="37"/>
      <c r="X925" s="37">
        <v>0</v>
      </c>
      <c r="Y925" s="37"/>
      <c r="Z925" s="37">
        <v>0</v>
      </c>
      <c r="AA925" s="37"/>
      <c r="AB925" s="25">
        <v>0</v>
      </c>
      <c r="AC925" s="8"/>
      <c r="AE925" s="9">
        <v>0</v>
      </c>
      <c r="AG925" s="9">
        <v>0</v>
      </c>
      <c r="AI925" s="9">
        <v>0</v>
      </c>
      <c r="AK925" s="9">
        <v>1294354</v>
      </c>
      <c r="AM925" s="9">
        <v>0</v>
      </c>
      <c r="AO925" s="9">
        <v>0</v>
      </c>
      <c r="AQ925" s="9">
        <v>0</v>
      </c>
      <c r="BH925" s="2" t="str">
        <f t="shared" si="14"/>
        <v>No</v>
      </c>
    </row>
    <row r="926" spans="1:60">
      <c r="A926" s="14" t="s">
        <v>1203</v>
      </c>
      <c r="B926" s="14" t="s">
        <v>714</v>
      </c>
      <c r="C926" s="19" t="s">
        <v>67</v>
      </c>
      <c r="D926" s="232">
        <v>6077</v>
      </c>
      <c r="E926" s="233">
        <v>60077</v>
      </c>
      <c r="F926" s="19" t="s">
        <v>147</v>
      </c>
      <c r="G926" s="160" t="s">
        <v>144</v>
      </c>
      <c r="H926" s="36">
        <v>89284</v>
      </c>
      <c r="I926" s="25">
        <v>39</v>
      </c>
      <c r="J926" s="19" t="s">
        <v>17</v>
      </c>
      <c r="K926" s="15" t="s">
        <v>14</v>
      </c>
      <c r="L926" s="15">
        <v>26</v>
      </c>
      <c r="M926" s="16"/>
      <c r="N926" s="37">
        <v>1242</v>
      </c>
      <c r="O926" s="37"/>
      <c r="P926" s="37">
        <v>0</v>
      </c>
      <c r="Q926" s="37"/>
      <c r="R926" s="37">
        <v>0</v>
      </c>
      <c r="S926" s="37"/>
      <c r="T926" s="37">
        <v>228312</v>
      </c>
      <c r="U926" s="37"/>
      <c r="V926" s="37">
        <v>0</v>
      </c>
      <c r="W926" s="37"/>
      <c r="X926" s="37">
        <v>0</v>
      </c>
      <c r="Y926" s="37"/>
      <c r="Z926" s="37">
        <v>0</v>
      </c>
      <c r="AA926" s="37"/>
      <c r="AB926" s="25">
        <v>0</v>
      </c>
      <c r="AC926" s="8"/>
      <c r="AE926" s="9">
        <v>9419</v>
      </c>
      <c r="AG926" s="9">
        <v>0</v>
      </c>
      <c r="AI926" s="9">
        <v>0</v>
      </c>
      <c r="AK926" s="9">
        <v>1078326</v>
      </c>
      <c r="AM926" s="9">
        <v>0</v>
      </c>
      <c r="AO926" s="9">
        <v>0</v>
      </c>
      <c r="AQ926" s="9">
        <v>0</v>
      </c>
      <c r="AT926" s="38">
        <v>7.5837000000000003</v>
      </c>
      <c r="BH926" s="2" t="str">
        <f t="shared" si="14"/>
        <v>No</v>
      </c>
    </row>
    <row r="927" spans="1:60">
      <c r="A927" s="14" t="s">
        <v>665</v>
      </c>
      <c r="B927" s="14" t="s">
        <v>666</v>
      </c>
      <c r="C927" s="19" t="s">
        <v>79</v>
      </c>
      <c r="D927" s="232">
        <v>8002</v>
      </c>
      <c r="E927" s="233">
        <v>80002</v>
      </c>
      <c r="F927" s="19" t="s">
        <v>170</v>
      </c>
      <c r="G927" s="160" t="s">
        <v>144</v>
      </c>
      <c r="H927" s="36">
        <v>156777</v>
      </c>
      <c r="I927" s="25">
        <v>39</v>
      </c>
      <c r="J927" s="19" t="s">
        <v>15</v>
      </c>
      <c r="K927" s="15" t="s">
        <v>14</v>
      </c>
      <c r="L927" s="15">
        <v>20</v>
      </c>
      <c r="M927" s="16"/>
      <c r="N927" s="37">
        <v>70305</v>
      </c>
      <c r="O927" s="37"/>
      <c r="P927" s="37">
        <v>0</v>
      </c>
      <c r="Q927" s="37"/>
      <c r="R927" s="37">
        <v>0</v>
      </c>
      <c r="S927" s="37"/>
      <c r="T927" s="37">
        <v>0</v>
      </c>
      <c r="U927" s="37"/>
      <c r="V927" s="37">
        <v>0</v>
      </c>
      <c r="W927" s="37"/>
      <c r="X927" s="37">
        <v>0</v>
      </c>
      <c r="Y927" s="37"/>
      <c r="Z927" s="37">
        <v>0</v>
      </c>
      <c r="AA927" s="37"/>
      <c r="AB927" s="25">
        <v>0</v>
      </c>
      <c r="AC927" s="8"/>
      <c r="AE927" s="9">
        <v>497412</v>
      </c>
      <c r="AG927" s="9">
        <v>0</v>
      </c>
      <c r="AI927" s="9">
        <v>0</v>
      </c>
      <c r="AK927" s="9">
        <v>0</v>
      </c>
      <c r="AM927" s="9">
        <v>0</v>
      </c>
      <c r="AO927" s="9">
        <v>0</v>
      </c>
      <c r="AQ927" s="9">
        <v>0</v>
      </c>
      <c r="AT927" s="38">
        <v>7.0750999999999999</v>
      </c>
      <c r="BH927" s="2" t="str">
        <f t="shared" si="14"/>
        <v>No</v>
      </c>
    </row>
    <row r="928" spans="1:60">
      <c r="A928" s="14" t="s">
        <v>665</v>
      </c>
      <c r="B928" s="14" t="s">
        <v>666</v>
      </c>
      <c r="C928" s="19" t="s">
        <v>79</v>
      </c>
      <c r="D928" s="232">
        <v>8002</v>
      </c>
      <c r="E928" s="233">
        <v>80002</v>
      </c>
      <c r="F928" s="19" t="s">
        <v>170</v>
      </c>
      <c r="G928" s="160" t="s">
        <v>144</v>
      </c>
      <c r="H928" s="36">
        <v>156777</v>
      </c>
      <c r="I928" s="25">
        <v>39</v>
      </c>
      <c r="J928" s="19" t="s">
        <v>17</v>
      </c>
      <c r="K928" s="15" t="s">
        <v>14</v>
      </c>
      <c r="L928" s="15">
        <v>19</v>
      </c>
      <c r="M928" s="16"/>
      <c r="N928" s="37">
        <v>146250</v>
      </c>
      <c r="O928" s="37"/>
      <c r="P928" s="37">
        <v>0</v>
      </c>
      <c r="Q928" s="37"/>
      <c r="R928" s="37">
        <v>0</v>
      </c>
      <c r="S928" s="37"/>
      <c r="T928" s="37">
        <v>0</v>
      </c>
      <c r="U928" s="37"/>
      <c r="V928" s="37">
        <v>0</v>
      </c>
      <c r="W928" s="37"/>
      <c r="X928" s="37">
        <v>0</v>
      </c>
      <c r="Y928" s="37"/>
      <c r="Z928" s="37">
        <v>0</v>
      </c>
      <c r="AA928" s="37"/>
      <c r="AB928" s="25">
        <v>0</v>
      </c>
      <c r="AC928" s="8"/>
      <c r="AE928" s="9">
        <v>740777</v>
      </c>
      <c r="AG928" s="9">
        <v>0</v>
      </c>
      <c r="AI928" s="9">
        <v>0</v>
      </c>
      <c r="AK928" s="9">
        <v>0</v>
      </c>
      <c r="AM928" s="9">
        <v>0</v>
      </c>
      <c r="AO928" s="9">
        <v>0</v>
      </c>
      <c r="AQ928" s="9">
        <v>0</v>
      </c>
      <c r="AT928" s="38">
        <v>5.0651000000000002</v>
      </c>
      <c r="BH928" s="2" t="str">
        <f t="shared" si="14"/>
        <v>No</v>
      </c>
    </row>
    <row r="929" spans="1:60">
      <c r="A929" s="14" t="s">
        <v>1203</v>
      </c>
      <c r="B929" s="14" t="s">
        <v>714</v>
      </c>
      <c r="C929" s="19" t="s">
        <v>67</v>
      </c>
      <c r="D929" s="232">
        <v>6077</v>
      </c>
      <c r="E929" s="233">
        <v>60077</v>
      </c>
      <c r="F929" s="19" t="s">
        <v>147</v>
      </c>
      <c r="G929" s="160" t="s">
        <v>144</v>
      </c>
      <c r="H929" s="36">
        <v>89284</v>
      </c>
      <c r="I929" s="25">
        <v>39</v>
      </c>
      <c r="J929" s="19" t="s">
        <v>15</v>
      </c>
      <c r="K929" s="15" t="s">
        <v>14</v>
      </c>
      <c r="L929" s="15">
        <v>13</v>
      </c>
      <c r="M929" s="16"/>
      <c r="N929" s="37">
        <v>0</v>
      </c>
      <c r="O929" s="37"/>
      <c r="P929" s="37">
        <v>4093</v>
      </c>
      <c r="Q929" s="37"/>
      <c r="R929" s="37">
        <v>0</v>
      </c>
      <c r="S929" s="37"/>
      <c r="T929" s="37">
        <v>24176</v>
      </c>
      <c r="U929" s="37"/>
      <c r="V929" s="37">
        <v>0</v>
      </c>
      <c r="W929" s="37"/>
      <c r="X929" s="37">
        <v>0</v>
      </c>
      <c r="Y929" s="37"/>
      <c r="Z929" s="37">
        <v>0</v>
      </c>
      <c r="AA929" s="37"/>
      <c r="AB929" s="25">
        <v>0</v>
      </c>
      <c r="AC929" s="8"/>
      <c r="AE929" s="9">
        <v>0</v>
      </c>
      <c r="AG929" s="9">
        <v>40720</v>
      </c>
      <c r="AI929" s="9">
        <v>0</v>
      </c>
      <c r="AK929" s="9">
        <v>241768</v>
      </c>
      <c r="AM929" s="9">
        <v>0</v>
      </c>
      <c r="AO929" s="9">
        <v>0</v>
      </c>
      <c r="AQ929" s="9">
        <v>0</v>
      </c>
      <c r="AV929" s="38">
        <v>9.9487000000000005</v>
      </c>
      <c r="BH929" s="2" t="str">
        <f t="shared" si="14"/>
        <v>No</v>
      </c>
    </row>
    <row r="930" spans="1:60">
      <c r="A930" s="14" t="s">
        <v>1206</v>
      </c>
      <c r="B930" s="14" t="s">
        <v>188</v>
      </c>
      <c r="C930" s="19" t="s">
        <v>38</v>
      </c>
      <c r="D930" s="232">
        <v>4158</v>
      </c>
      <c r="E930" s="233">
        <v>40158</v>
      </c>
      <c r="F930" s="19" t="s">
        <v>147</v>
      </c>
      <c r="G930" s="160" t="s">
        <v>144</v>
      </c>
      <c r="H930" s="36">
        <v>131337</v>
      </c>
      <c r="I930" s="25">
        <v>39</v>
      </c>
      <c r="J930" s="19" t="s">
        <v>17</v>
      </c>
      <c r="K930" s="15" t="s">
        <v>16</v>
      </c>
      <c r="L930" s="15">
        <v>10</v>
      </c>
      <c r="M930" s="16"/>
      <c r="N930" s="37">
        <v>122183</v>
      </c>
      <c r="O930" s="37"/>
      <c r="P930" s="37">
        <v>4048</v>
      </c>
      <c r="Q930" s="37"/>
      <c r="R930" s="37">
        <v>0</v>
      </c>
      <c r="S930" s="37"/>
      <c r="T930" s="37">
        <v>0</v>
      </c>
      <c r="U930" s="37"/>
      <c r="V930" s="37">
        <v>0</v>
      </c>
      <c r="W930" s="37"/>
      <c r="X930" s="37">
        <v>0</v>
      </c>
      <c r="Y930" s="37"/>
      <c r="Z930" s="37">
        <v>0</v>
      </c>
      <c r="AA930" s="37"/>
      <c r="AB930" s="25">
        <v>0</v>
      </c>
      <c r="AC930" s="8"/>
      <c r="AE930" s="9">
        <v>654956</v>
      </c>
      <c r="AG930" s="9">
        <v>31147</v>
      </c>
      <c r="AI930" s="9">
        <v>0</v>
      </c>
      <c r="AK930" s="9">
        <v>0</v>
      </c>
      <c r="AM930" s="9">
        <v>0</v>
      </c>
      <c r="AO930" s="9">
        <v>0</v>
      </c>
      <c r="AQ930" s="9">
        <v>0</v>
      </c>
      <c r="AT930" s="38">
        <v>5.3605</v>
      </c>
      <c r="AV930" s="38">
        <v>7.6943999999999999</v>
      </c>
      <c r="BH930" s="2" t="str">
        <f t="shared" si="14"/>
        <v>No</v>
      </c>
    </row>
    <row r="931" spans="1:60">
      <c r="A931" s="14" t="s">
        <v>1211</v>
      </c>
      <c r="B931" s="14" t="s">
        <v>159</v>
      </c>
      <c r="C931" s="19" t="s">
        <v>23</v>
      </c>
      <c r="D931" s="232">
        <v>9196</v>
      </c>
      <c r="E931" s="233">
        <v>90196</v>
      </c>
      <c r="F931" s="19" t="s">
        <v>147</v>
      </c>
      <c r="G931" s="160" t="s">
        <v>144</v>
      </c>
      <c r="H931" s="36">
        <v>1723634</v>
      </c>
      <c r="I931" s="25">
        <v>38</v>
      </c>
      <c r="J931" s="19" t="s">
        <v>18</v>
      </c>
      <c r="K931" s="15" t="s">
        <v>16</v>
      </c>
      <c r="L931" s="15">
        <v>9</v>
      </c>
      <c r="M931" s="16"/>
      <c r="N931" s="37">
        <v>0</v>
      </c>
      <c r="O931" s="37"/>
      <c r="P931" s="37">
        <v>14563</v>
      </c>
      <c r="Q931" s="37"/>
      <c r="R931" s="37">
        <v>0</v>
      </c>
      <c r="S931" s="37"/>
      <c r="T931" s="37">
        <v>0</v>
      </c>
      <c r="U931" s="37"/>
      <c r="V931" s="37">
        <v>0</v>
      </c>
      <c r="W931" s="37"/>
      <c r="X931" s="37">
        <v>0</v>
      </c>
      <c r="Y931" s="37"/>
      <c r="Z931" s="37">
        <v>0</v>
      </c>
      <c r="AA931" s="37"/>
      <c r="AB931" s="25">
        <v>0</v>
      </c>
      <c r="AC931" s="8"/>
      <c r="AE931" s="9">
        <v>0</v>
      </c>
      <c r="AG931" s="9">
        <v>211609</v>
      </c>
      <c r="AI931" s="9">
        <v>0</v>
      </c>
      <c r="AK931" s="9">
        <v>0</v>
      </c>
      <c r="AM931" s="9">
        <v>0</v>
      </c>
      <c r="AO931" s="9">
        <v>0</v>
      </c>
      <c r="AQ931" s="9">
        <v>0</v>
      </c>
      <c r="AV931" s="38">
        <v>14.5306</v>
      </c>
      <c r="BH931" s="2" t="str">
        <f t="shared" si="14"/>
        <v>No</v>
      </c>
    </row>
    <row r="932" spans="1:60">
      <c r="A932" s="14" t="s">
        <v>770</v>
      </c>
      <c r="B932" s="14" t="s">
        <v>771</v>
      </c>
      <c r="C932" s="19" t="s">
        <v>71</v>
      </c>
      <c r="D932" s="232">
        <v>5157</v>
      </c>
      <c r="E932" s="233">
        <v>50157</v>
      </c>
      <c r="F932" s="19" t="s">
        <v>153</v>
      </c>
      <c r="G932" s="160" t="s">
        <v>144</v>
      </c>
      <c r="H932" s="36">
        <v>1624827</v>
      </c>
      <c r="I932" s="25">
        <v>38</v>
      </c>
      <c r="J932" s="19" t="s">
        <v>25</v>
      </c>
      <c r="K932" s="15" t="s">
        <v>14</v>
      </c>
      <c r="L932" s="15">
        <v>8</v>
      </c>
      <c r="M932" s="16"/>
      <c r="N932" s="37">
        <v>26092</v>
      </c>
      <c r="O932" s="37"/>
      <c r="P932" s="37">
        <v>53182</v>
      </c>
      <c r="Q932" s="37"/>
      <c r="R932" s="37">
        <v>0</v>
      </c>
      <c r="S932" s="37"/>
      <c r="T932" s="37">
        <v>0</v>
      </c>
      <c r="U932" s="37"/>
      <c r="V932" s="37">
        <v>0</v>
      </c>
      <c r="W932" s="37"/>
      <c r="X932" s="37">
        <v>0</v>
      </c>
      <c r="Y932" s="37"/>
      <c r="Z932" s="37">
        <v>0</v>
      </c>
      <c r="AA932" s="37"/>
      <c r="AB932" s="25">
        <v>0</v>
      </c>
      <c r="AC932" s="8"/>
      <c r="AE932" s="9">
        <v>60954</v>
      </c>
      <c r="AG932" s="9">
        <v>5027</v>
      </c>
      <c r="AI932" s="9">
        <v>0</v>
      </c>
      <c r="AK932" s="9">
        <v>0</v>
      </c>
      <c r="AM932" s="9">
        <v>0</v>
      </c>
      <c r="AO932" s="9">
        <v>0</v>
      </c>
      <c r="AQ932" s="9">
        <v>0</v>
      </c>
      <c r="AT932" s="38">
        <v>2.3361000000000001</v>
      </c>
      <c r="AV932" s="38">
        <v>9.4500000000000001E-2</v>
      </c>
      <c r="BH932" s="2" t="str">
        <f t="shared" si="14"/>
        <v>No</v>
      </c>
    </row>
    <row r="933" spans="1:60">
      <c r="A933" s="14" t="s">
        <v>1211</v>
      </c>
      <c r="B933" s="14" t="s">
        <v>159</v>
      </c>
      <c r="C933" s="19" t="s">
        <v>23</v>
      </c>
      <c r="D933" s="232">
        <v>9196</v>
      </c>
      <c r="E933" s="233">
        <v>90196</v>
      </c>
      <c r="F933" s="19" t="s">
        <v>147</v>
      </c>
      <c r="G933" s="160" t="s">
        <v>144</v>
      </c>
      <c r="H933" s="36">
        <v>1723634</v>
      </c>
      <c r="I933" s="25">
        <v>38</v>
      </c>
      <c r="J933" s="19" t="s">
        <v>15</v>
      </c>
      <c r="K933" s="15" t="s">
        <v>16</v>
      </c>
      <c r="L933" s="15">
        <v>7</v>
      </c>
      <c r="M933" s="16"/>
      <c r="N933" s="37">
        <v>0</v>
      </c>
      <c r="O933" s="37"/>
      <c r="P933" s="37">
        <v>31012</v>
      </c>
      <c r="Q933" s="37"/>
      <c r="R933" s="37">
        <v>0</v>
      </c>
      <c r="S933" s="37"/>
      <c r="T933" s="37">
        <v>0</v>
      </c>
      <c r="U933" s="37"/>
      <c r="V933" s="37">
        <v>0</v>
      </c>
      <c r="W933" s="37"/>
      <c r="X933" s="37">
        <v>0</v>
      </c>
      <c r="Y933" s="37"/>
      <c r="Z933" s="37">
        <v>0</v>
      </c>
      <c r="AA933" s="37"/>
      <c r="AB933" s="25">
        <v>0</v>
      </c>
      <c r="AC933" s="8"/>
      <c r="AE933" s="9">
        <v>0</v>
      </c>
      <c r="AG933" s="9">
        <v>199051</v>
      </c>
      <c r="AI933" s="9">
        <v>0</v>
      </c>
      <c r="AK933" s="9">
        <v>0</v>
      </c>
      <c r="AM933" s="9">
        <v>0</v>
      </c>
      <c r="AO933" s="9">
        <v>0</v>
      </c>
      <c r="AQ933" s="9">
        <v>0</v>
      </c>
      <c r="AV933" s="38">
        <v>6.4184999999999999</v>
      </c>
      <c r="BH933" s="2" t="str">
        <f t="shared" si="14"/>
        <v>No</v>
      </c>
    </row>
    <row r="934" spans="1:60">
      <c r="A934" s="14" t="s">
        <v>1211</v>
      </c>
      <c r="B934" s="14" t="s">
        <v>159</v>
      </c>
      <c r="C934" s="19" t="s">
        <v>23</v>
      </c>
      <c r="D934" s="232">
        <v>9196</v>
      </c>
      <c r="E934" s="233">
        <v>90196</v>
      </c>
      <c r="F934" s="19" t="s">
        <v>147</v>
      </c>
      <c r="G934" s="160" t="s">
        <v>144</v>
      </c>
      <c r="H934" s="36">
        <v>1723634</v>
      </c>
      <c r="I934" s="25">
        <v>38</v>
      </c>
      <c r="J934" s="19" t="s">
        <v>25</v>
      </c>
      <c r="K934" s="15" t="s">
        <v>16</v>
      </c>
      <c r="L934" s="15">
        <v>4</v>
      </c>
      <c r="M934" s="16"/>
      <c r="N934" s="37">
        <v>37207</v>
      </c>
      <c r="O934" s="37"/>
      <c r="P934" s="37">
        <v>0</v>
      </c>
      <c r="Q934" s="37"/>
      <c r="R934" s="37">
        <v>0</v>
      </c>
      <c r="S934" s="37"/>
      <c r="T934" s="37">
        <v>0</v>
      </c>
      <c r="U934" s="37"/>
      <c r="V934" s="37">
        <v>0</v>
      </c>
      <c r="W934" s="37"/>
      <c r="X934" s="37">
        <v>0</v>
      </c>
      <c r="Y934" s="37"/>
      <c r="Z934" s="37">
        <v>0</v>
      </c>
      <c r="AA934" s="37"/>
      <c r="AB934" s="25">
        <v>0</v>
      </c>
      <c r="AC934" s="8"/>
      <c r="AE934" s="9">
        <v>175352</v>
      </c>
      <c r="AG934" s="9">
        <v>0</v>
      </c>
      <c r="AI934" s="9">
        <v>0</v>
      </c>
      <c r="AK934" s="9">
        <v>0</v>
      </c>
      <c r="AM934" s="9">
        <v>0</v>
      </c>
      <c r="AO934" s="9">
        <v>0</v>
      </c>
      <c r="AQ934" s="9">
        <v>0</v>
      </c>
      <c r="AT934" s="38">
        <v>4.7129000000000003</v>
      </c>
      <c r="BH934" s="2" t="str">
        <f t="shared" si="14"/>
        <v>No</v>
      </c>
    </row>
    <row r="935" spans="1:60">
      <c r="A935" s="14" t="s">
        <v>696</v>
      </c>
      <c r="B935" s="14" t="s">
        <v>697</v>
      </c>
      <c r="C935" s="19" t="s">
        <v>81</v>
      </c>
      <c r="D935" s="232">
        <v>6082</v>
      </c>
      <c r="E935" s="233">
        <v>60082</v>
      </c>
      <c r="F935" s="19" t="s">
        <v>153</v>
      </c>
      <c r="G935" s="160" t="s">
        <v>144</v>
      </c>
      <c r="H935" s="36">
        <v>106383</v>
      </c>
      <c r="I935" s="25">
        <v>38</v>
      </c>
      <c r="J935" s="19" t="s">
        <v>25</v>
      </c>
      <c r="K935" s="15" t="s">
        <v>14</v>
      </c>
      <c r="L935" s="15">
        <v>4</v>
      </c>
      <c r="M935" s="16"/>
      <c r="N935" s="37">
        <v>9949</v>
      </c>
      <c r="O935" s="37"/>
      <c r="P935" s="37">
        <v>0</v>
      </c>
      <c r="Q935" s="37"/>
      <c r="R935" s="37">
        <v>0</v>
      </c>
      <c r="S935" s="37"/>
      <c r="T935" s="37">
        <v>0</v>
      </c>
      <c r="U935" s="37"/>
      <c r="V935" s="37">
        <v>0</v>
      </c>
      <c r="W935" s="37"/>
      <c r="X935" s="37">
        <v>0</v>
      </c>
      <c r="Y935" s="37"/>
      <c r="Z935" s="37">
        <v>0</v>
      </c>
      <c r="AA935" s="37"/>
      <c r="AB935" s="25">
        <v>0</v>
      </c>
      <c r="AC935" s="8"/>
      <c r="AE935" s="9">
        <v>84138</v>
      </c>
      <c r="AG935" s="9">
        <v>0</v>
      </c>
      <c r="AI935" s="9">
        <v>0</v>
      </c>
      <c r="AK935" s="9">
        <v>0</v>
      </c>
      <c r="AM935" s="9">
        <v>0</v>
      </c>
      <c r="AO935" s="9">
        <v>0</v>
      </c>
      <c r="AQ935" s="9">
        <v>0</v>
      </c>
      <c r="AT935" s="38">
        <v>8.4568999999999992</v>
      </c>
      <c r="BH935" s="2" t="str">
        <f t="shared" si="14"/>
        <v>No</v>
      </c>
    </row>
    <row r="936" spans="1:60">
      <c r="A936" s="14" t="s">
        <v>255</v>
      </c>
      <c r="B936" s="14" t="s">
        <v>256</v>
      </c>
      <c r="C936" s="19" t="s">
        <v>63</v>
      </c>
      <c r="D936" s="232">
        <v>2199</v>
      </c>
      <c r="E936" s="233">
        <v>20199</v>
      </c>
      <c r="F936" s="19" t="s">
        <v>147</v>
      </c>
      <c r="G936" s="160" t="s">
        <v>144</v>
      </c>
      <c r="H936" s="36">
        <v>248402</v>
      </c>
      <c r="I936" s="25">
        <v>38</v>
      </c>
      <c r="J936" s="19" t="s">
        <v>15</v>
      </c>
      <c r="K936" s="15" t="s">
        <v>14</v>
      </c>
      <c r="L936" s="15">
        <v>38</v>
      </c>
      <c r="M936" s="16"/>
      <c r="N936" s="37">
        <v>5664</v>
      </c>
      <c r="O936" s="37"/>
      <c r="P936" s="37">
        <v>106385</v>
      </c>
      <c r="Q936" s="37"/>
      <c r="R936" s="37">
        <v>0</v>
      </c>
      <c r="S936" s="37"/>
      <c r="T936" s="37">
        <v>0</v>
      </c>
      <c r="U936" s="37"/>
      <c r="V936" s="37">
        <v>0</v>
      </c>
      <c r="W936" s="37"/>
      <c r="X936" s="37">
        <v>0</v>
      </c>
      <c r="Y936" s="37"/>
      <c r="Z936" s="37">
        <v>0</v>
      </c>
      <c r="AA936" s="37"/>
      <c r="AB936" s="25">
        <v>0</v>
      </c>
      <c r="AC936" s="8"/>
      <c r="AE936" s="9">
        <v>32836</v>
      </c>
      <c r="AG936" s="9">
        <v>707312</v>
      </c>
      <c r="AI936" s="9">
        <v>0</v>
      </c>
      <c r="AK936" s="9">
        <v>0</v>
      </c>
      <c r="AM936" s="9">
        <v>0</v>
      </c>
      <c r="AO936" s="9">
        <v>0</v>
      </c>
      <c r="AQ936" s="9">
        <v>0</v>
      </c>
      <c r="AT936" s="38">
        <v>5.7972999999999999</v>
      </c>
      <c r="AV936" s="38">
        <v>6.6486000000000001</v>
      </c>
      <c r="BH936" s="2" t="str">
        <f t="shared" si="14"/>
        <v>No</v>
      </c>
    </row>
    <row r="937" spans="1:60">
      <c r="A937" s="14" t="s">
        <v>183</v>
      </c>
      <c r="B937" s="14" t="s">
        <v>184</v>
      </c>
      <c r="C937" s="19" t="s">
        <v>21</v>
      </c>
      <c r="D937" s="232">
        <v>9209</v>
      </c>
      <c r="E937" s="233">
        <v>90209</v>
      </c>
      <c r="F937" s="19" t="s">
        <v>185</v>
      </c>
      <c r="G937" s="160" t="s">
        <v>144</v>
      </c>
      <c r="H937" s="36">
        <v>3629114</v>
      </c>
      <c r="I937" s="25">
        <v>38</v>
      </c>
      <c r="J937" s="19" t="s">
        <v>22</v>
      </c>
      <c r="K937" s="15" t="s">
        <v>16</v>
      </c>
      <c r="L937" s="15">
        <v>38</v>
      </c>
      <c r="M937" s="16"/>
      <c r="N937" s="37">
        <v>0</v>
      </c>
      <c r="O937" s="37"/>
      <c r="P937" s="37">
        <v>0</v>
      </c>
      <c r="Q937" s="37"/>
      <c r="R937" s="37">
        <v>0</v>
      </c>
      <c r="S937" s="37"/>
      <c r="T937" s="37">
        <v>0</v>
      </c>
      <c r="U937" s="37"/>
      <c r="V937" s="37">
        <v>0</v>
      </c>
      <c r="W937" s="37"/>
      <c r="X937" s="37">
        <v>0</v>
      </c>
      <c r="Y937" s="37"/>
      <c r="Z937" s="37">
        <v>22732205</v>
      </c>
      <c r="AA937" s="37"/>
      <c r="AB937" s="25">
        <v>0</v>
      </c>
      <c r="AC937" s="8"/>
      <c r="AE937" s="9">
        <v>0</v>
      </c>
      <c r="AG937" s="9">
        <v>0</v>
      </c>
      <c r="AI937" s="9">
        <v>0</v>
      </c>
      <c r="AK937" s="9">
        <v>0</v>
      </c>
      <c r="AM937" s="9">
        <v>0</v>
      </c>
      <c r="AO937" s="9">
        <v>3387823</v>
      </c>
      <c r="AQ937" s="9">
        <v>0</v>
      </c>
      <c r="BD937" s="38">
        <v>0.14899999999999999</v>
      </c>
      <c r="BH937" s="2" t="str">
        <f t="shared" si="14"/>
        <v>No</v>
      </c>
    </row>
    <row r="938" spans="1:60">
      <c r="A938" s="14" t="s">
        <v>1210</v>
      </c>
      <c r="B938" s="14" t="s">
        <v>427</v>
      </c>
      <c r="C938" s="19" t="s">
        <v>19</v>
      </c>
      <c r="D938" s="232"/>
      <c r="E938" s="233">
        <v>40265</v>
      </c>
      <c r="F938" s="19" t="s">
        <v>158</v>
      </c>
      <c r="G938" s="160" t="s">
        <v>144</v>
      </c>
      <c r="H938" s="36">
        <v>70436</v>
      </c>
      <c r="I938" s="25">
        <v>38</v>
      </c>
      <c r="J938" s="19" t="s">
        <v>15</v>
      </c>
      <c r="K938" s="15" t="s">
        <v>14</v>
      </c>
      <c r="L938" s="15">
        <v>38</v>
      </c>
      <c r="M938" s="16"/>
      <c r="N938" s="37">
        <v>0</v>
      </c>
      <c r="O938" s="37"/>
      <c r="P938" s="37">
        <v>80604</v>
      </c>
      <c r="Q938" s="37"/>
      <c r="R938" s="37">
        <v>0</v>
      </c>
      <c r="S938" s="37"/>
      <c r="T938" s="37">
        <v>0</v>
      </c>
      <c r="U938" s="37"/>
      <c r="V938" s="37">
        <v>0</v>
      </c>
      <c r="W938" s="37"/>
      <c r="X938" s="37">
        <v>0</v>
      </c>
      <c r="Y938" s="37"/>
      <c r="Z938" s="37">
        <v>0</v>
      </c>
      <c r="AA938" s="37"/>
      <c r="AB938" s="25">
        <v>0</v>
      </c>
      <c r="AC938" s="8"/>
      <c r="AE938" s="9">
        <v>0</v>
      </c>
      <c r="AG938" s="9">
        <v>713337</v>
      </c>
      <c r="AI938" s="9">
        <v>0</v>
      </c>
      <c r="AK938" s="9">
        <v>0</v>
      </c>
      <c r="AM938" s="9">
        <v>0</v>
      </c>
      <c r="AO938" s="9">
        <v>0</v>
      </c>
      <c r="AQ938" s="9">
        <v>0</v>
      </c>
      <c r="AV938" s="38">
        <v>8.8498999999999999</v>
      </c>
      <c r="BH938" s="2" t="str">
        <f t="shared" si="14"/>
        <v>No</v>
      </c>
    </row>
    <row r="939" spans="1:60">
      <c r="A939" s="14" t="s">
        <v>46</v>
      </c>
      <c r="B939" s="14" t="s">
        <v>236</v>
      </c>
      <c r="C939" s="19" t="s">
        <v>45</v>
      </c>
      <c r="D939" s="232">
        <v>7048</v>
      </c>
      <c r="E939" s="233">
        <v>70048</v>
      </c>
      <c r="F939" s="19" t="s">
        <v>147</v>
      </c>
      <c r="G939" s="160" t="s">
        <v>144</v>
      </c>
      <c r="H939" s="36">
        <v>88053</v>
      </c>
      <c r="I939" s="25">
        <v>38</v>
      </c>
      <c r="J939" s="19" t="s">
        <v>15</v>
      </c>
      <c r="K939" s="15" t="s">
        <v>16</v>
      </c>
      <c r="L939" s="15">
        <v>20</v>
      </c>
      <c r="M939" s="16"/>
      <c r="N939" s="37">
        <v>0</v>
      </c>
      <c r="O939" s="37"/>
      <c r="P939" s="37">
        <v>105377</v>
      </c>
      <c r="Q939" s="37"/>
      <c r="R939" s="37">
        <v>0</v>
      </c>
      <c r="S939" s="37"/>
      <c r="T939" s="37">
        <v>0</v>
      </c>
      <c r="U939" s="37"/>
      <c r="V939" s="37">
        <v>0</v>
      </c>
      <c r="W939" s="37"/>
      <c r="X939" s="37">
        <v>0</v>
      </c>
      <c r="Y939" s="37"/>
      <c r="Z939" s="37">
        <v>0</v>
      </c>
      <c r="AA939" s="37"/>
      <c r="AB939" s="25">
        <v>0</v>
      </c>
      <c r="AC939" s="8"/>
      <c r="AE939" s="9">
        <v>0</v>
      </c>
      <c r="AG939" s="9">
        <v>488735</v>
      </c>
      <c r="AI939" s="9">
        <v>0</v>
      </c>
      <c r="AK939" s="9">
        <v>0</v>
      </c>
      <c r="AM939" s="9">
        <v>0</v>
      </c>
      <c r="AO939" s="9">
        <v>0</v>
      </c>
      <c r="AQ939" s="9">
        <v>0</v>
      </c>
      <c r="AV939" s="38">
        <v>4.6379999999999999</v>
      </c>
      <c r="BH939" s="2" t="str">
        <f t="shared" si="14"/>
        <v>No</v>
      </c>
    </row>
    <row r="940" spans="1:60">
      <c r="A940" s="14" t="s">
        <v>46</v>
      </c>
      <c r="B940" s="14" t="s">
        <v>236</v>
      </c>
      <c r="C940" s="19" t="s">
        <v>45</v>
      </c>
      <c r="D940" s="232">
        <v>7048</v>
      </c>
      <c r="E940" s="233">
        <v>70048</v>
      </c>
      <c r="F940" s="19" t="s">
        <v>147</v>
      </c>
      <c r="G940" s="160" t="s">
        <v>144</v>
      </c>
      <c r="H940" s="36">
        <v>88053</v>
      </c>
      <c r="I940" s="25">
        <v>38</v>
      </c>
      <c r="J940" s="19" t="s">
        <v>17</v>
      </c>
      <c r="K940" s="15" t="s">
        <v>16</v>
      </c>
      <c r="L940" s="15">
        <v>18</v>
      </c>
      <c r="M940" s="16"/>
      <c r="N940" s="37">
        <v>130702</v>
      </c>
      <c r="O940" s="37"/>
      <c r="P940" s="37">
        <v>59738</v>
      </c>
      <c r="Q940" s="37"/>
      <c r="R940" s="37">
        <v>0</v>
      </c>
      <c r="S940" s="37"/>
      <c r="T940" s="37">
        <v>0</v>
      </c>
      <c r="U940" s="37"/>
      <c r="V940" s="37">
        <v>0</v>
      </c>
      <c r="W940" s="37"/>
      <c r="X940" s="37">
        <v>0</v>
      </c>
      <c r="Y940" s="37"/>
      <c r="Z940" s="37">
        <v>0</v>
      </c>
      <c r="AA940" s="37"/>
      <c r="AB940" s="25">
        <v>0</v>
      </c>
      <c r="AC940" s="8"/>
      <c r="AE940" s="9">
        <v>475312</v>
      </c>
      <c r="AG940" s="9">
        <v>395611</v>
      </c>
      <c r="AI940" s="9">
        <v>0</v>
      </c>
      <c r="AK940" s="9">
        <v>0</v>
      </c>
      <c r="AM940" s="9">
        <v>0</v>
      </c>
      <c r="AO940" s="9">
        <v>0</v>
      </c>
      <c r="AQ940" s="9">
        <v>0</v>
      </c>
      <c r="AT940" s="38">
        <v>3.6366000000000001</v>
      </c>
      <c r="AV940" s="38">
        <v>6.6223999999999998</v>
      </c>
      <c r="BH940" s="2" t="str">
        <f t="shared" si="14"/>
        <v>No</v>
      </c>
    </row>
    <row r="941" spans="1:60">
      <c r="A941" s="14" t="s">
        <v>770</v>
      </c>
      <c r="B941" s="14" t="s">
        <v>771</v>
      </c>
      <c r="C941" s="19" t="s">
        <v>71</v>
      </c>
      <c r="D941" s="232">
        <v>5157</v>
      </c>
      <c r="E941" s="233">
        <v>50157</v>
      </c>
      <c r="F941" s="19" t="s">
        <v>153</v>
      </c>
      <c r="G941" s="160" t="s">
        <v>144</v>
      </c>
      <c r="H941" s="36">
        <v>1624827</v>
      </c>
      <c r="I941" s="25">
        <v>38</v>
      </c>
      <c r="J941" s="19" t="s">
        <v>15</v>
      </c>
      <c r="K941" s="15" t="s">
        <v>14</v>
      </c>
      <c r="L941" s="15">
        <v>17</v>
      </c>
      <c r="M941" s="16"/>
      <c r="N941" s="37">
        <v>0</v>
      </c>
      <c r="O941" s="37"/>
      <c r="P941" s="37">
        <v>42101</v>
      </c>
      <c r="Q941" s="37"/>
      <c r="R941" s="37">
        <v>0</v>
      </c>
      <c r="S941" s="37"/>
      <c r="T941" s="37">
        <v>0</v>
      </c>
      <c r="U941" s="37"/>
      <c r="V941" s="37">
        <v>0</v>
      </c>
      <c r="W941" s="37"/>
      <c r="X941" s="37">
        <v>0</v>
      </c>
      <c r="Y941" s="37"/>
      <c r="Z941" s="37">
        <v>0</v>
      </c>
      <c r="AA941" s="37"/>
      <c r="AB941" s="25">
        <v>0</v>
      </c>
      <c r="AC941" s="8"/>
      <c r="AE941" s="9">
        <v>0</v>
      </c>
      <c r="AG941" s="9">
        <v>276100</v>
      </c>
      <c r="AI941" s="9">
        <v>0</v>
      </c>
      <c r="AK941" s="9">
        <v>0</v>
      </c>
      <c r="AM941" s="9">
        <v>0</v>
      </c>
      <c r="AO941" s="9">
        <v>0</v>
      </c>
      <c r="AQ941" s="9">
        <v>0</v>
      </c>
      <c r="AV941" s="38">
        <v>6.5579999999999998</v>
      </c>
      <c r="BH941" s="2" t="str">
        <f t="shared" si="14"/>
        <v>No</v>
      </c>
    </row>
    <row r="942" spans="1:60">
      <c r="A942" s="14" t="s">
        <v>1211</v>
      </c>
      <c r="B942" s="14" t="s">
        <v>159</v>
      </c>
      <c r="C942" s="19" t="s">
        <v>23</v>
      </c>
      <c r="D942" s="232">
        <v>9196</v>
      </c>
      <c r="E942" s="233">
        <v>90196</v>
      </c>
      <c r="F942" s="19" t="s">
        <v>147</v>
      </c>
      <c r="G942" s="160" t="s">
        <v>144</v>
      </c>
      <c r="H942" s="36">
        <v>1723634</v>
      </c>
      <c r="I942" s="25">
        <v>38</v>
      </c>
      <c r="J942" s="19" t="s">
        <v>17</v>
      </c>
      <c r="K942" s="15" t="s">
        <v>14</v>
      </c>
      <c r="L942" s="15">
        <v>16</v>
      </c>
      <c r="M942" s="16"/>
      <c r="N942" s="37">
        <v>26317</v>
      </c>
      <c r="O942" s="37"/>
      <c r="P942" s="37">
        <v>9128</v>
      </c>
      <c r="Q942" s="37"/>
      <c r="R942" s="37">
        <v>0</v>
      </c>
      <c r="S942" s="37"/>
      <c r="T942" s="37">
        <v>361478</v>
      </c>
      <c r="U942" s="37"/>
      <c r="V942" s="37">
        <v>0</v>
      </c>
      <c r="W942" s="37"/>
      <c r="X942" s="37">
        <v>0</v>
      </c>
      <c r="Y942" s="37"/>
      <c r="Z942" s="37">
        <v>0</v>
      </c>
      <c r="AA942" s="37"/>
      <c r="AB942" s="25">
        <v>0</v>
      </c>
      <c r="AC942" s="8"/>
      <c r="AE942" s="9">
        <v>153491</v>
      </c>
      <c r="AG942" s="9">
        <v>58405</v>
      </c>
      <c r="AI942" s="9">
        <v>0</v>
      </c>
      <c r="AK942" s="9">
        <v>1314547</v>
      </c>
      <c r="AM942" s="9">
        <v>0</v>
      </c>
      <c r="AO942" s="9">
        <v>0</v>
      </c>
      <c r="AQ942" s="9">
        <v>0</v>
      </c>
      <c r="AT942" s="38">
        <v>5.8323999999999998</v>
      </c>
      <c r="AV942" s="38">
        <v>6.3983999999999996</v>
      </c>
      <c r="BH942" s="2" t="str">
        <f t="shared" si="14"/>
        <v>No</v>
      </c>
    </row>
    <row r="943" spans="1:60">
      <c r="A943" s="14" t="s">
        <v>770</v>
      </c>
      <c r="B943" s="14" t="s">
        <v>771</v>
      </c>
      <c r="C943" s="19" t="s">
        <v>71</v>
      </c>
      <c r="D943" s="232">
        <v>5157</v>
      </c>
      <c r="E943" s="233">
        <v>50157</v>
      </c>
      <c r="F943" s="19" t="s">
        <v>153</v>
      </c>
      <c r="G943" s="160" t="s">
        <v>144</v>
      </c>
      <c r="H943" s="36">
        <v>1624827</v>
      </c>
      <c r="I943" s="25">
        <v>38</v>
      </c>
      <c r="J943" s="19" t="s">
        <v>17</v>
      </c>
      <c r="K943" s="15" t="s">
        <v>14</v>
      </c>
      <c r="L943" s="15">
        <v>13</v>
      </c>
      <c r="M943" s="16"/>
      <c r="N943" s="37">
        <v>47418</v>
      </c>
      <c r="O943" s="37"/>
      <c r="P943" s="37">
        <v>1072</v>
      </c>
      <c r="Q943" s="37"/>
      <c r="R943" s="37">
        <v>0</v>
      </c>
      <c r="S943" s="37"/>
      <c r="T943" s="37">
        <v>0</v>
      </c>
      <c r="U943" s="37"/>
      <c r="V943" s="37">
        <v>0</v>
      </c>
      <c r="W943" s="37"/>
      <c r="X943" s="37">
        <v>0</v>
      </c>
      <c r="Y943" s="37"/>
      <c r="Z943" s="37">
        <v>0</v>
      </c>
      <c r="AA943" s="37"/>
      <c r="AB943" s="25">
        <v>0</v>
      </c>
      <c r="AC943" s="8"/>
      <c r="AE943" s="9">
        <v>318907</v>
      </c>
      <c r="AG943" s="9">
        <v>385623</v>
      </c>
      <c r="AI943" s="9">
        <v>0</v>
      </c>
      <c r="AK943" s="9">
        <v>0</v>
      </c>
      <c r="AM943" s="9">
        <v>0</v>
      </c>
      <c r="AO943" s="9">
        <v>0</v>
      </c>
      <c r="AQ943" s="9">
        <v>0</v>
      </c>
      <c r="AT943" s="38">
        <v>6.7253999999999996</v>
      </c>
      <c r="AV943" s="38">
        <v>359.72289999999998</v>
      </c>
      <c r="BH943" s="2" t="str">
        <f t="shared" si="14"/>
        <v>No</v>
      </c>
    </row>
    <row r="944" spans="1:60">
      <c r="A944" s="14" t="s">
        <v>696</v>
      </c>
      <c r="B944" s="14" t="s">
        <v>697</v>
      </c>
      <c r="C944" s="19" t="s">
        <v>81</v>
      </c>
      <c r="D944" s="232">
        <v>6082</v>
      </c>
      <c r="E944" s="233">
        <v>60082</v>
      </c>
      <c r="F944" s="19" t="s">
        <v>153</v>
      </c>
      <c r="G944" s="160" t="s">
        <v>144</v>
      </c>
      <c r="H944" s="36">
        <v>106383</v>
      </c>
      <c r="I944" s="25">
        <v>38</v>
      </c>
      <c r="J944" s="19" t="s">
        <v>17</v>
      </c>
      <c r="K944" s="15" t="s">
        <v>14</v>
      </c>
      <c r="L944" s="15">
        <v>12</v>
      </c>
      <c r="M944" s="16"/>
      <c r="N944" s="37">
        <v>8212</v>
      </c>
      <c r="O944" s="37"/>
      <c r="P944" s="37">
        <v>75650</v>
      </c>
      <c r="Q944" s="37"/>
      <c r="R944" s="37">
        <v>0</v>
      </c>
      <c r="S944" s="37"/>
      <c r="T944" s="37">
        <v>0</v>
      </c>
      <c r="U944" s="37"/>
      <c r="V944" s="37">
        <v>0</v>
      </c>
      <c r="W944" s="37"/>
      <c r="X944" s="37">
        <v>0</v>
      </c>
      <c r="Y944" s="37"/>
      <c r="Z944" s="37">
        <v>0</v>
      </c>
      <c r="AA944" s="37"/>
      <c r="AB944" s="25">
        <v>0</v>
      </c>
      <c r="AC944" s="8"/>
      <c r="AE944" s="9">
        <v>57602</v>
      </c>
      <c r="AG944" s="9">
        <v>480903</v>
      </c>
      <c r="AI944" s="9">
        <v>0</v>
      </c>
      <c r="AK944" s="9">
        <v>0</v>
      </c>
      <c r="AM944" s="9">
        <v>0</v>
      </c>
      <c r="AO944" s="9">
        <v>0</v>
      </c>
      <c r="AQ944" s="9">
        <v>0</v>
      </c>
      <c r="AT944" s="38">
        <v>7.0144000000000002</v>
      </c>
      <c r="AV944" s="38">
        <v>6.3569000000000004</v>
      </c>
      <c r="BH944" s="2" t="str">
        <f t="shared" si="14"/>
        <v>No</v>
      </c>
    </row>
    <row r="945" spans="1:60">
      <c r="A945" s="14" t="s">
        <v>696</v>
      </c>
      <c r="B945" s="14" t="s">
        <v>697</v>
      </c>
      <c r="C945" s="19" t="s">
        <v>81</v>
      </c>
      <c r="D945" s="232">
        <v>6082</v>
      </c>
      <c r="E945" s="233">
        <v>60082</v>
      </c>
      <c r="F945" s="19" t="s">
        <v>153</v>
      </c>
      <c r="G945" s="160" t="s">
        <v>144</v>
      </c>
      <c r="H945" s="36">
        <v>106383</v>
      </c>
      <c r="I945" s="25">
        <v>38</v>
      </c>
      <c r="J945" s="19" t="s">
        <v>15</v>
      </c>
      <c r="K945" s="15" t="s">
        <v>14</v>
      </c>
      <c r="L945" s="15">
        <v>12</v>
      </c>
      <c r="M945" s="16"/>
      <c r="N945" s="37">
        <v>3022</v>
      </c>
      <c r="O945" s="37"/>
      <c r="P945" s="37">
        <v>24677</v>
      </c>
      <c r="Q945" s="37"/>
      <c r="R945" s="37">
        <v>0</v>
      </c>
      <c r="S945" s="37"/>
      <c r="T945" s="37">
        <v>0</v>
      </c>
      <c r="U945" s="37"/>
      <c r="V945" s="37">
        <v>0</v>
      </c>
      <c r="W945" s="37"/>
      <c r="X945" s="37">
        <v>0</v>
      </c>
      <c r="Y945" s="37"/>
      <c r="Z945" s="37">
        <v>0</v>
      </c>
      <c r="AA945" s="37"/>
      <c r="AB945" s="25">
        <v>0</v>
      </c>
      <c r="AC945" s="8"/>
      <c r="AE945" s="9">
        <v>52878</v>
      </c>
      <c r="AG945" s="9">
        <v>415171</v>
      </c>
      <c r="AI945" s="9">
        <v>0</v>
      </c>
      <c r="AK945" s="9">
        <v>0</v>
      </c>
      <c r="AM945" s="9">
        <v>0</v>
      </c>
      <c r="AO945" s="9">
        <v>0</v>
      </c>
      <c r="AQ945" s="9">
        <v>0</v>
      </c>
      <c r="AT945" s="38">
        <v>17.497699999999998</v>
      </c>
      <c r="AV945" s="38">
        <v>16.824200000000001</v>
      </c>
      <c r="BH945" s="2" t="str">
        <f t="shared" si="14"/>
        <v>No</v>
      </c>
    </row>
    <row r="946" spans="1:60">
      <c r="A946" s="14" t="s">
        <v>1211</v>
      </c>
      <c r="B946" s="14" t="s">
        <v>159</v>
      </c>
      <c r="C946" s="19" t="s">
        <v>23</v>
      </c>
      <c r="D946" s="232">
        <v>9196</v>
      </c>
      <c r="E946" s="233">
        <v>90196</v>
      </c>
      <c r="F946" s="19" t="s">
        <v>147</v>
      </c>
      <c r="G946" s="160" t="s">
        <v>144</v>
      </c>
      <c r="H946" s="36">
        <v>1723634</v>
      </c>
      <c r="I946" s="25">
        <v>38</v>
      </c>
      <c r="J946" s="19" t="s">
        <v>15</v>
      </c>
      <c r="K946" s="15" t="s">
        <v>14</v>
      </c>
      <c r="L946" s="15">
        <v>1</v>
      </c>
      <c r="M946" s="16"/>
      <c r="N946" s="37">
        <v>0</v>
      </c>
      <c r="O946" s="37"/>
      <c r="P946" s="37">
        <v>958</v>
      </c>
      <c r="Q946" s="37"/>
      <c r="R946" s="37">
        <v>0</v>
      </c>
      <c r="S946" s="37"/>
      <c r="T946" s="37">
        <v>0</v>
      </c>
      <c r="U946" s="37"/>
      <c r="V946" s="37">
        <v>0</v>
      </c>
      <c r="W946" s="37"/>
      <c r="X946" s="37">
        <v>0</v>
      </c>
      <c r="Y946" s="37"/>
      <c r="Z946" s="37">
        <v>0</v>
      </c>
      <c r="AA946" s="37"/>
      <c r="AB946" s="25">
        <v>0</v>
      </c>
      <c r="AC946" s="8"/>
      <c r="AE946" s="9">
        <v>0</v>
      </c>
      <c r="AG946" s="9">
        <v>29041</v>
      </c>
      <c r="AI946" s="9">
        <v>0</v>
      </c>
      <c r="AK946" s="9">
        <v>0</v>
      </c>
      <c r="AM946" s="9">
        <v>0</v>
      </c>
      <c r="AO946" s="9">
        <v>0</v>
      </c>
      <c r="AQ946" s="9">
        <v>0</v>
      </c>
      <c r="AV946" s="38">
        <v>30.3142</v>
      </c>
      <c r="BH946" s="2" t="str">
        <f t="shared" si="14"/>
        <v>No</v>
      </c>
    </row>
    <row r="947" spans="1:60">
      <c r="A947" s="14" t="s">
        <v>1211</v>
      </c>
      <c r="B947" s="14" t="s">
        <v>159</v>
      </c>
      <c r="C947" s="19" t="s">
        <v>23</v>
      </c>
      <c r="D947" s="232">
        <v>9196</v>
      </c>
      <c r="E947" s="233">
        <v>90196</v>
      </c>
      <c r="F947" s="19" t="s">
        <v>147</v>
      </c>
      <c r="G947" s="160" t="s">
        <v>144</v>
      </c>
      <c r="H947" s="36">
        <v>1723634</v>
      </c>
      <c r="I947" s="25">
        <v>38</v>
      </c>
      <c r="J947" s="19" t="s">
        <v>17</v>
      </c>
      <c r="K947" s="15" t="s">
        <v>16</v>
      </c>
      <c r="L947" s="15">
        <v>1</v>
      </c>
      <c r="M947" s="16"/>
      <c r="N947" s="37">
        <v>0</v>
      </c>
      <c r="O947" s="37"/>
      <c r="P947" s="37">
        <v>10115</v>
      </c>
      <c r="Q947" s="37"/>
      <c r="R947" s="37">
        <v>0</v>
      </c>
      <c r="S947" s="37"/>
      <c r="T947" s="37">
        <v>0</v>
      </c>
      <c r="U947" s="37"/>
      <c r="V947" s="37">
        <v>0</v>
      </c>
      <c r="W947" s="37"/>
      <c r="X947" s="37">
        <v>0</v>
      </c>
      <c r="Y947" s="37"/>
      <c r="Z947" s="37">
        <v>0</v>
      </c>
      <c r="AA947" s="37"/>
      <c r="AB947" s="25">
        <v>0</v>
      </c>
      <c r="AC947" s="8"/>
      <c r="AE947" s="9">
        <v>0</v>
      </c>
      <c r="AG947" s="9">
        <v>68469</v>
      </c>
      <c r="AI947" s="9">
        <v>0</v>
      </c>
      <c r="AK947" s="9">
        <v>0</v>
      </c>
      <c r="AM947" s="9">
        <v>0</v>
      </c>
      <c r="AO947" s="9">
        <v>0</v>
      </c>
      <c r="AQ947" s="9">
        <v>0</v>
      </c>
      <c r="AV947" s="38">
        <v>6.7690999999999999</v>
      </c>
      <c r="BH947" s="2" t="str">
        <f t="shared" si="14"/>
        <v>No</v>
      </c>
    </row>
    <row r="948" spans="1:60">
      <c r="A948" s="14" t="s">
        <v>1213</v>
      </c>
      <c r="B948" s="14" t="s">
        <v>229</v>
      </c>
      <c r="C948" s="19" t="s">
        <v>56</v>
      </c>
      <c r="D948" s="232">
        <v>7016</v>
      </c>
      <c r="E948" s="233">
        <v>70016</v>
      </c>
      <c r="F948" s="19" t="s">
        <v>147</v>
      </c>
      <c r="G948" s="160" t="s">
        <v>144</v>
      </c>
      <c r="H948" s="36">
        <v>124748</v>
      </c>
      <c r="I948" s="25">
        <v>37</v>
      </c>
      <c r="J948" s="19" t="s">
        <v>15</v>
      </c>
      <c r="K948" s="15" t="s">
        <v>14</v>
      </c>
      <c r="L948" s="15">
        <v>9</v>
      </c>
      <c r="M948" s="16"/>
      <c r="N948" s="37">
        <v>0</v>
      </c>
      <c r="O948" s="37"/>
      <c r="P948" s="37">
        <v>36865</v>
      </c>
      <c r="Q948" s="37"/>
      <c r="R948" s="37">
        <v>0</v>
      </c>
      <c r="S948" s="37"/>
      <c r="T948" s="37">
        <v>10279</v>
      </c>
      <c r="U948" s="37"/>
      <c r="V948" s="37">
        <v>2617</v>
      </c>
      <c r="W948" s="37"/>
      <c r="X948" s="37">
        <v>0</v>
      </c>
      <c r="Y948" s="37"/>
      <c r="Z948" s="37">
        <v>0</v>
      </c>
      <c r="AA948" s="37"/>
      <c r="AB948" s="25">
        <v>0</v>
      </c>
      <c r="AC948" s="8"/>
      <c r="AE948" s="9">
        <v>17952</v>
      </c>
      <c r="AG948" s="9">
        <v>199621</v>
      </c>
      <c r="AI948" s="9">
        <v>0</v>
      </c>
      <c r="AK948" s="9">
        <v>79933</v>
      </c>
      <c r="AM948" s="9">
        <v>0</v>
      </c>
      <c r="AO948" s="9">
        <v>0</v>
      </c>
      <c r="AQ948" s="9">
        <v>0</v>
      </c>
      <c r="AV948" s="38">
        <v>5.4149000000000003</v>
      </c>
      <c r="BH948" s="2" t="str">
        <f t="shared" si="14"/>
        <v>No</v>
      </c>
    </row>
    <row r="949" spans="1:60">
      <c r="A949" s="14" t="s">
        <v>1011</v>
      </c>
      <c r="B949" s="14" t="s">
        <v>1011</v>
      </c>
      <c r="C949" s="19" t="s">
        <v>53</v>
      </c>
      <c r="D949" s="232">
        <v>5219</v>
      </c>
      <c r="E949" s="233">
        <v>50516</v>
      </c>
      <c r="F949" s="19" t="s">
        <v>147</v>
      </c>
      <c r="G949" s="160" t="s">
        <v>144</v>
      </c>
      <c r="H949" s="36">
        <v>2650890</v>
      </c>
      <c r="I949" s="25">
        <v>37</v>
      </c>
      <c r="J949" s="19" t="s">
        <v>15</v>
      </c>
      <c r="K949" s="15" t="s">
        <v>16</v>
      </c>
      <c r="L949" s="15">
        <v>8</v>
      </c>
      <c r="M949" s="16"/>
      <c r="N949" s="37">
        <v>3321</v>
      </c>
      <c r="O949" s="37"/>
      <c r="P949" s="37">
        <v>32586</v>
      </c>
      <c r="Q949" s="37"/>
      <c r="R949" s="37">
        <v>0</v>
      </c>
      <c r="S949" s="37"/>
      <c r="T949" s="37">
        <v>0</v>
      </c>
      <c r="U949" s="37"/>
      <c r="V949" s="37">
        <v>0</v>
      </c>
      <c r="W949" s="37"/>
      <c r="X949" s="37">
        <v>0</v>
      </c>
      <c r="Y949" s="37"/>
      <c r="Z949" s="37">
        <v>0</v>
      </c>
      <c r="AA949" s="37"/>
      <c r="AB949" s="25">
        <v>0</v>
      </c>
      <c r="AC949" s="8"/>
      <c r="AE949" s="9">
        <v>0</v>
      </c>
      <c r="AG949" s="9">
        <v>133064</v>
      </c>
      <c r="AI949" s="9">
        <v>0</v>
      </c>
      <c r="AK949" s="9">
        <v>0</v>
      </c>
      <c r="AM949" s="9">
        <v>0</v>
      </c>
      <c r="AO949" s="9">
        <v>0</v>
      </c>
      <c r="AQ949" s="9">
        <v>0</v>
      </c>
      <c r="AT949" s="38">
        <v>0</v>
      </c>
      <c r="AV949" s="38">
        <v>4.0834999999999999</v>
      </c>
      <c r="BH949" s="2" t="str">
        <f t="shared" si="14"/>
        <v>No</v>
      </c>
    </row>
    <row r="950" spans="1:60">
      <c r="A950" s="14" t="s">
        <v>279</v>
      </c>
      <c r="B950" s="14" t="s">
        <v>280</v>
      </c>
      <c r="C950" s="19" t="s">
        <v>44</v>
      </c>
      <c r="D950" s="232">
        <v>5110</v>
      </c>
      <c r="E950" s="233">
        <v>50110</v>
      </c>
      <c r="F950" s="19" t="s">
        <v>153</v>
      </c>
      <c r="G950" s="160" t="s">
        <v>144</v>
      </c>
      <c r="H950" s="36">
        <v>108657</v>
      </c>
      <c r="I950" s="25">
        <v>37</v>
      </c>
      <c r="J950" s="19" t="s">
        <v>15</v>
      </c>
      <c r="K950" s="15" t="s">
        <v>14</v>
      </c>
      <c r="L950" s="15">
        <v>8</v>
      </c>
      <c r="M950" s="16"/>
      <c r="N950" s="37">
        <v>0</v>
      </c>
      <c r="O950" s="37"/>
      <c r="P950" s="37">
        <v>28757</v>
      </c>
      <c r="Q950" s="37"/>
      <c r="R950" s="37">
        <v>0</v>
      </c>
      <c r="S950" s="37"/>
      <c r="T950" s="37">
        <v>0</v>
      </c>
      <c r="U950" s="37"/>
      <c r="V950" s="37">
        <v>0</v>
      </c>
      <c r="W950" s="37"/>
      <c r="X950" s="37">
        <v>0</v>
      </c>
      <c r="Y950" s="37"/>
      <c r="Z950" s="37">
        <v>0</v>
      </c>
      <c r="AA950" s="37"/>
      <c r="AB950" s="25">
        <v>0</v>
      </c>
      <c r="AC950" s="8"/>
      <c r="AE950" s="9">
        <v>0</v>
      </c>
      <c r="AG950" s="9">
        <v>174809</v>
      </c>
      <c r="AI950" s="9">
        <v>0</v>
      </c>
      <c r="AK950" s="9">
        <v>0</v>
      </c>
      <c r="AM950" s="9">
        <v>0</v>
      </c>
      <c r="AO950" s="9">
        <v>0</v>
      </c>
      <c r="AQ950" s="9">
        <v>0</v>
      </c>
      <c r="AV950" s="38">
        <v>6.0788000000000002</v>
      </c>
      <c r="BH950" s="2" t="str">
        <f t="shared" si="14"/>
        <v>No</v>
      </c>
    </row>
    <row r="951" spans="1:60">
      <c r="A951" s="14" t="s">
        <v>1214</v>
      </c>
      <c r="B951" s="14" t="s">
        <v>386</v>
      </c>
      <c r="C951" s="19" t="s">
        <v>40</v>
      </c>
      <c r="D951" s="232">
        <v>4058</v>
      </c>
      <c r="E951" s="233">
        <v>40058</v>
      </c>
      <c r="F951" s="19" t="s">
        <v>147</v>
      </c>
      <c r="G951" s="160" t="s">
        <v>144</v>
      </c>
      <c r="H951" s="36">
        <v>60851</v>
      </c>
      <c r="I951" s="25">
        <v>37</v>
      </c>
      <c r="J951" s="19" t="s">
        <v>15</v>
      </c>
      <c r="K951" s="15" t="s">
        <v>14</v>
      </c>
      <c r="L951" s="15">
        <v>6</v>
      </c>
      <c r="M951" s="16"/>
      <c r="N951" s="37">
        <v>1547</v>
      </c>
      <c r="O951" s="37"/>
      <c r="P951" s="37">
        <v>18034</v>
      </c>
      <c r="Q951" s="37"/>
      <c r="R951" s="37">
        <v>0</v>
      </c>
      <c r="S951" s="37"/>
      <c r="T951" s="37">
        <v>0</v>
      </c>
      <c r="U951" s="37"/>
      <c r="V951" s="37">
        <v>0</v>
      </c>
      <c r="W951" s="37"/>
      <c r="X951" s="37">
        <v>0</v>
      </c>
      <c r="Y951" s="37"/>
      <c r="Z951" s="37">
        <v>0</v>
      </c>
      <c r="AA951" s="37"/>
      <c r="AB951" s="25">
        <v>0</v>
      </c>
      <c r="AC951" s="8"/>
      <c r="AE951" s="9">
        <v>98037</v>
      </c>
      <c r="AG951" s="9">
        <v>61035</v>
      </c>
      <c r="AI951" s="9">
        <v>0</v>
      </c>
      <c r="AK951" s="9">
        <v>0</v>
      </c>
      <c r="AM951" s="9">
        <v>0</v>
      </c>
      <c r="AO951" s="9">
        <v>0</v>
      </c>
      <c r="AQ951" s="9">
        <v>0</v>
      </c>
      <c r="AT951" s="38">
        <v>63.372300000000003</v>
      </c>
      <c r="AV951" s="38">
        <v>3.3843999999999999</v>
      </c>
      <c r="BH951" s="2" t="str">
        <f t="shared" si="14"/>
        <v>No</v>
      </c>
    </row>
    <row r="952" spans="1:60">
      <c r="A952" s="14" t="s">
        <v>779</v>
      </c>
      <c r="B952" s="14" t="s">
        <v>172</v>
      </c>
      <c r="C952" s="19" t="s">
        <v>12</v>
      </c>
      <c r="D952" s="232">
        <v>41</v>
      </c>
      <c r="E952" s="233">
        <v>41</v>
      </c>
      <c r="F952" s="19" t="s">
        <v>222</v>
      </c>
      <c r="G952" s="160" t="s">
        <v>144</v>
      </c>
      <c r="H952" s="36">
        <v>251243</v>
      </c>
      <c r="I952" s="25">
        <v>37</v>
      </c>
      <c r="J952" s="19" t="s">
        <v>13</v>
      </c>
      <c r="K952" s="15" t="s">
        <v>14</v>
      </c>
      <c r="L952" s="15">
        <v>37</v>
      </c>
      <c r="M952" s="16"/>
      <c r="N952" s="37">
        <v>789273</v>
      </c>
      <c r="O952" s="37"/>
      <c r="P952" s="37">
        <v>0</v>
      </c>
      <c r="Q952" s="37"/>
      <c r="R952" s="37">
        <v>0</v>
      </c>
      <c r="S952" s="37"/>
      <c r="T952" s="37">
        <v>0</v>
      </c>
      <c r="U952" s="37"/>
      <c r="V952" s="37">
        <v>0</v>
      </c>
      <c r="W952" s="37"/>
      <c r="X952" s="37">
        <v>0</v>
      </c>
      <c r="Y952" s="37"/>
      <c r="Z952" s="37">
        <v>0</v>
      </c>
      <c r="AA952" s="37"/>
      <c r="AB952" s="25">
        <v>0</v>
      </c>
      <c r="AC952" s="8"/>
      <c r="AE952" s="9">
        <v>1283380</v>
      </c>
      <c r="AG952" s="9">
        <v>0</v>
      </c>
      <c r="AI952" s="9">
        <v>0</v>
      </c>
      <c r="AK952" s="9">
        <v>0</v>
      </c>
      <c r="AM952" s="9">
        <v>0</v>
      </c>
      <c r="AO952" s="9">
        <v>0</v>
      </c>
      <c r="AQ952" s="9">
        <v>0</v>
      </c>
      <c r="AT952" s="38">
        <v>1.6259999999999999</v>
      </c>
      <c r="BH952" s="2" t="str">
        <f t="shared" si="14"/>
        <v>No</v>
      </c>
    </row>
    <row r="953" spans="1:60">
      <c r="A953" s="14" t="s">
        <v>1214</v>
      </c>
      <c r="B953" s="14" t="s">
        <v>386</v>
      </c>
      <c r="C953" s="19" t="s">
        <v>40</v>
      </c>
      <c r="D953" s="232">
        <v>4058</v>
      </c>
      <c r="E953" s="233">
        <v>40058</v>
      </c>
      <c r="F953" s="19" t="s">
        <v>147</v>
      </c>
      <c r="G953" s="160" t="s">
        <v>144</v>
      </c>
      <c r="H953" s="36">
        <v>60851</v>
      </c>
      <c r="I953" s="25">
        <v>37</v>
      </c>
      <c r="J953" s="19" t="s">
        <v>17</v>
      </c>
      <c r="K953" s="15" t="s">
        <v>14</v>
      </c>
      <c r="L953" s="15">
        <v>31</v>
      </c>
      <c r="M953" s="16"/>
      <c r="N953" s="37">
        <v>106587</v>
      </c>
      <c r="O953" s="37"/>
      <c r="P953" s="37">
        <v>3821</v>
      </c>
      <c r="Q953" s="37"/>
      <c r="R953" s="37">
        <v>0</v>
      </c>
      <c r="S953" s="37"/>
      <c r="T953" s="37">
        <v>0</v>
      </c>
      <c r="U953" s="37"/>
      <c r="V953" s="37">
        <v>0</v>
      </c>
      <c r="W953" s="37"/>
      <c r="X953" s="37">
        <v>0</v>
      </c>
      <c r="Y953" s="37"/>
      <c r="Z953" s="37">
        <v>0</v>
      </c>
      <c r="AA953" s="37"/>
      <c r="AB953" s="25">
        <v>0</v>
      </c>
      <c r="AC953" s="8"/>
      <c r="AE953" s="9">
        <v>420674</v>
      </c>
      <c r="AG953" s="9">
        <v>22955</v>
      </c>
      <c r="AI953" s="9">
        <v>0</v>
      </c>
      <c r="AK953" s="9">
        <v>0</v>
      </c>
      <c r="AM953" s="9">
        <v>0</v>
      </c>
      <c r="AO953" s="9">
        <v>0</v>
      </c>
      <c r="AQ953" s="9">
        <v>0</v>
      </c>
      <c r="AT953" s="38">
        <v>3.9468000000000001</v>
      </c>
      <c r="AV953" s="38">
        <v>6.0076000000000001</v>
      </c>
      <c r="BH953" s="2" t="str">
        <f t="shared" si="14"/>
        <v>No</v>
      </c>
    </row>
    <row r="954" spans="1:60">
      <c r="A954" s="14" t="s">
        <v>279</v>
      </c>
      <c r="B954" s="14" t="s">
        <v>280</v>
      </c>
      <c r="C954" s="19" t="s">
        <v>44</v>
      </c>
      <c r="D954" s="232">
        <v>5110</v>
      </c>
      <c r="E954" s="233">
        <v>50110</v>
      </c>
      <c r="F954" s="19" t="s">
        <v>153</v>
      </c>
      <c r="G954" s="160" t="s">
        <v>144</v>
      </c>
      <c r="H954" s="36">
        <v>108657</v>
      </c>
      <c r="I954" s="25">
        <v>37</v>
      </c>
      <c r="J954" s="19" t="s">
        <v>17</v>
      </c>
      <c r="K954" s="15" t="s">
        <v>14</v>
      </c>
      <c r="L954" s="15">
        <v>29</v>
      </c>
      <c r="M954" s="16"/>
      <c r="N954" s="37">
        <v>274913</v>
      </c>
      <c r="O954" s="37"/>
      <c r="P954" s="37">
        <v>6162</v>
      </c>
      <c r="Q954" s="37"/>
      <c r="R954" s="37">
        <v>0</v>
      </c>
      <c r="S954" s="37"/>
      <c r="T954" s="37">
        <v>0</v>
      </c>
      <c r="U954" s="37"/>
      <c r="V954" s="37">
        <v>0</v>
      </c>
      <c r="W954" s="37"/>
      <c r="X954" s="37">
        <v>0</v>
      </c>
      <c r="Y954" s="37"/>
      <c r="Z954" s="37">
        <v>0</v>
      </c>
      <c r="AA954" s="37"/>
      <c r="AB954" s="25">
        <v>0</v>
      </c>
      <c r="AC954" s="8"/>
      <c r="AE954" s="9">
        <v>1058092</v>
      </c>
      <c r="AG954" s="9">
        <v>33705</v>
      </c>
      <c r="AI954" s="9">
        <v>0</v>
      </c>
      <c r="AK954" s="9">
        <v>0</v>
      </c>
      <c r="AM954" s="9">
        <v>0</v>
      </c>
      <c r="AO954" s="9">
        <v>0</v>
      </c>
      <c r="AQ954" s="9">
        <v>0</v>
      </c>
      <c r="AT954" s="38">
        <v>3.8488000000000002</v>
      </c>
      <c r="AV954" s="38">
        <v>5.4698000000000002</v>
      </c>
      <c r="BH954" s="2" t="str">
        <f t="shared" si="14"/>
        <v>No</v>
      </c>
    </row>
    <row r="955" spans="1:60">
      <c r="A955" s="14" t="s">
        <v>1011</v>
      </c>
      <c r="B955" s="14" t="s">
        <v>1011</v>
      </c>
      <c r="C955" s="19" t="s">
        <v>53</v>
      </c>
      <c r="D955" s="232">
        <v>5219</v>
      </c>
      <c r="E955" s="233">
        <v>50516</v>
      </c>
      <c r="F955" s="19" t="s">
        <v>147</v>
      </c>
      <c r="G955" s="160" t="s">
        <v>144</v>
      </c>
      <c r="H955" s="36">
        <v>2650890</v>
      </c>
      <c r="I955" s="25">
        <v>37</v>
      </c>
      <c r="J955" s="19" t="s">
        <v>17</v>
      </c>
      <c r="K955" s="15" t="s">
        <v>16</v>
      </c>
      <c r="L955" s="15">
        <v>29</v>
      </c>
      <c r="M955" s="16"/>
      <c r="N955" s="37">
        <v>194828</v>
      </c>
      <c r="O955" s="37"/>
      <c r="P955" s="37">
        <v>14242</v>
      </c>
      <c r="Q955" s="37"/>
      <c r="R955" s="37">
        <v>0</v>
      </c>
      <c r="S955" s="37"/>
      <c r="T955" s="37">
        <v>0</v>
      </c>
      <c r="U955" s="37"/>
      <c r="V955" s="37">
        <v>0</v>
      </c>
      <c r="W955" s="37"/>
      <c r="X955" s="37">
        <v>0</v>
      </c>
      <c r="Y955" s="37"/>
      <c r="Z955" s="37">
        <v>0</v>
      </c>
      <c r="AA955" s="37"/>
      <c r="AB955" s="25">
        <v>0</v>
      </c>
      <c r="AC955" s="8"/>
      <c r="AE955" s="9">
        <v>765622</v>
      </c>
      <c r="AG955" s="9">
        <v>230336</v>
      </c>
      <c r="AI955" s="9">
        <v>0</v>
      </c>
      <c r="AK955" s="9">
        <v>0</v>
      </c>
      <c r="AM955" s="9">
        <v>0</v>
      </c>
      <c r="AO955" s="9">
        <v>0</v>
      </c>
      <c r="AQ955" s="9">
        <v>0</v>
      </c>
      <c r="AT955" s="38">
        <v>3.9297</v>
      </c>
      <c r="AV955" s="38">
        <v>16.172999999999998</v>
      </c>
      <c r="BH955" s="2" t="str">
        <f t="shared" si="14"/>
        <v>No</v>
      </c>
    </row>
    <row r="956" spans="1:60">
      <c r="A956" s="14" t="s">
        <v>1213</v>
      </c>
      <c r="B956" s="14" t="s">
        <v>229</v>
      </c>
      <c r="C956" s="19" t="s">
        <v>56</v>
      </c>
      <c r="D956" s="232">
        <v>7016</v>
      </c>
      <c r="E956" s="233">
        <v>70016</v>
      </c>
      <c r="F956" s="19" t="s">
        <v>147</v>
      </c>
      <c r="G956" s="160" t="s">
        <v>144</v>
      </c>
      <c r="H956" s="36">
        <v>124748</v>
      </c>
      <c r="I956" s="25">
        <v>37</v>
      </c>
      <c r="J956" s="19" t="s">
        <v>17</v>
      </c>
      <c r="K956" s="15" t="s">
        <v>14</v>
      </c>
      <c r="L956" s="15">
        <v>28</v>
      </c>
      <c r="M956" s="16"/>
      <c r="N956" s="37">
        <v>0</v>
      </c>
      <c r="O956" s="37"/>
      <c r="P956" s="37">
        <v>3377</v>
      </c>
      <c r="Q956" s="37"/>
      <c r="R956" s="37">
        <v>0</v>
      </c>
      <c r="S956" s="37"/>
      <c r="T956" s="37">
        <v>27794</v>
      </c>
      <c r="U956" s="37"/>
      <c r="V956" s="37">
        <v>152244</v>
      </c>
      <c r="W956" s="37"/>
      <c r="X956" s="37">
        <v>0</v>
      </c>
      <c r="Y956" s="37"/>
      <c r="Z956" s="37">
        <v>0</v>
      </c>
      <c r="AA956" s="37"/>
      <c r="AB956" s="25">
        <v>195524</v>
      </c>
      <c r="AC956" s="8"/>
      <c r="AE956" s="9">
        <v>509673</v>
      </c>
      <c r="AG956" s="9">
        <v>0</v>
      </c>
      <c r="AI956" s="9">
        <v>0</v>
      </c>
      <c r="AK956" s="9">
        <v>51439</v>
      </c>
      <c r="AM956" s="9">
        <v>0</v>
      </c>
      <c r="AO956" s="9">
        <v>0</v>
      </c>
      <c r="AQ956" s="9">
        <v>109359</v>
      </c>
      <c r="AV956" s="38">
        <v>0</v>
      </c>
      <c r="BF956" s="38">
        <v>0.55930000000000002</v>
      </c>
      <c r="BH956" s="2" t="str">
        <f t="shared" si="14"/>
        <v>No</v>
      </c>
    </row>
    <row r="957" spans="1:60">
      <c r="A957" s="14" t="s">
        <v>1212</v>
      </c>
      <c r="B957" s="14" t="s">
        <v>448</v>
      </c>
      <c r="C957" s="19" t="s">
        <v>60</v>
      </c>
      <c r="D957" s="232">
        <v>8003</v>
      </c>
      <c r="E957" s="233">
        <v>80003</v>
      </c>
      <c r="F957" s="19" t="s">
        <v>147</v>
      </c>
      <c r="G957" s="160" t="s">
        <v>144</v>
      </c>
      <c r="H957" s="36">
        <v>176676</v>
      </c>
      <c r="I957" s="25">
        <v>37</v>
      </c>
      <c r="J957" s="19" t="s">
        <v>17</v>
      </c>
      <c r="K957" s="15" t="s">
        <v>16</v>
      </c>
      <c r="L957" s="15">
        <v>24</v>
      </c>
      <c r="M957" s="16"/>
      <c r="N957" s="37">
        <v>232151</v>
      </c>
      <c r="O957" s="37"/>
      <c r="P957" s="37">
        <v>0</v>
      </c>
      <c r="Q957" s="37"/>
      <c r="R957" s="37">
        <v>0</v>
      </c>
      <c r="S957" s="37"/>
      <c r="T957" s="37">
        <v>0</v>
      </c>
      <c r="U957" s="37"/>
      <c r="V957" s="37">
        <v>0</v>
      </c>
      <c r="W957" s="37"/>
      <c r="X957" s="37">
        <v>0</v>
      </c>
      <c r="Y957" s="37"/>
      <c r="Z957" s="37">
        <v>0</v>
      </c>
      <c r="AA957" s="37"/>
      <c r="AB957" s="25">
        <v>0</v>
      </c>
      <c r="AC957" s="8"/>
      <c r="AE957" s="9">
        <v>1055823</v>
      </c>
      <c r="AG957" s="9">
        <v>0</v>
      </c>
      <c r="AI957" s="9">
        <v>0</v>
      </c>
      <c r="AK957" s="9">
        <v>0</v>
      </c>
      <c r="AM957" s="9">
        <v>0</v>
      </c>
      <c r="AO957" s="9">
        <v>0</v>
      </c>
      <c r="AQ957" s="9">
        <v>0</v>
      </c>
      <c r="AT957" s="38">
        <v>4.548</v>
      </c>
      <c r="BH957" s="2" t="str">
        <f t="shared" si="14"/>
        <v>No</v>
      </c>
    </row>
    <row r="958" spans="1:60">
      <c r="A958" s="14" t="s">
        <v>1035</v>
      </c>
      <c r="B958" s="14" t="s">
        <v>1031</v>
      </c>
      <c r="C958" s="19" t="s">
        <v>23</v>
      </c>
      <c r="D958" s="232"/>
      <c r="E958" s="233">
        <v>99425</v>
      </c>
      <c r="F958" s="19" t="s">
        <v>153</v>
      </c>
      <c r="G958" s="160" t="s">
        <v>144</v>
      </c>
      <c r="H958" s="36">
        <v>12150996</v>
      </c>
      <c r="I958" s="25">
        <v>37</v>
      </c>
      <c r="J958" s="19" t="s">
        <v>15</v>
      </c>
      <c r="K958" s="15" t="s">
        <v>16</v>
      </c>
      <c r="L958" s="15">
        <v>19</v>
      </c>
      <c r="M958" s="16"/>
      <c r="N958" s="37">
        <v>0</v>
      </c>
      <c r="O958" s="37"/>
      <c r="P958" s="37">
        <v>71333</v>
      </c>
      <c r="Q958" s="37"/>
      <c r="R958" s="37">
        <v>0</v>
      </c>
      <c r="S958" s="37"/>
      <c r="T958" s="37">
        <v>0</v>
      </c>
      <c r="U958" s="37"/>
      <c r="V958" s="37">
        <v>0</v>
      </c>
      <c r="W958" s="37"/>
      <c r="X958" s="37">
        <v>0</v>
      </c>
      <c r="Y958" s="37"/>
      <c r="Z958" s="37">
        <v>0</v>
      </c>
      <c r="AA958" s="37"/>
      <c r="AB958" s="25">
        <v>0</v>
      </c>
      <c r="AC958" s="8"/>
      <c r="AE958" s="9">
        <v>0</v>
      </c>
      <c r="AG958" s="9">
        <v>0</v>
      </c>
      <c r="AI958" s="9">
        <v>0</v>
      </c>
      <c r="AK958" s="9">
        <v>0</v>
      </c>
      <c r="AM958" s="9">
        <v>0</v>
      </c>
      <c r="AO958" s="9">
        <v>0</v>
      </c>
      <c r="AQ958" s="9">
        <v>0</v>
      </c>
      <c r="AV958" s="38">
        <v>0</v>
      </c>
      <c r="BH958" s="2" t="str">
        <f t="shared" si="14"/>
        <v>No</v>
      </c>
    </row>
    <row r="959" spans="1:60">
      <c r="A959" s="14" t="s">
        <v>1212</v>
      </c>
      <c r="B959" s="14" t="s">
        <v>448</v>
      </c>
      <c r="C959" s="19" t="s">
        <v>60</v>
      </c>
      <c r="D959" s="232">
        <v>8003</v>
      </c>
      <c r="E959" s="233">
        <v>80003</v>
      </c>
      <c r="F959" s="19" t="s">
        <v>147</v>
      </c>
      <c r="G959" s="160" t="s">
        <v>144</v>
      </c>
      <c r="H959" s="36">
        <v>176676</v>
      </c>
      <c r="I959" s="25">
        <v>37</v>
      </c>
      <c r="J959" s="19" t="s">
        <v>15</v>
      </c>
      <c r="K959" s="15" t="s">
        <v>16</v>
      </c>
      <c r="L959" s="15">
        <v>13</v>
      </c>
      <c r="M959" s="16"/>
      <c r="N959" s="37">
        <v>0</v>
      </c>
      <c r="O959" s="37"/>
      <c r="P959" s="37">
        <v>47179</v>
      </c>
      <c r="Q959" s="37"/>
      <c r="R959" s="37">
        <v>0</v>
      </c>
      <c r="S959" s="37"/>
      <c r="T959" s="37">
        <v>0</v>
      </c>
      <c r="U959" s="37"/>
      <c r="V959" s="37">
        <v>0</v>
      </c>
      <c r="W959" s="37"/>
      <c r="X959" s="37">
        <v>0</v>
      </c>
      <c r="Y959" s="37"/>
      <c r="Z959" s="37">
        <v>0</v>
      </c>
      <c r="AA959" s="37"/>
      <c r="AB959" s="25">
        <v>0</v>
      </c>
      <c r="AC959" s="8"/>
      <c r="AE959" s="9">
        <v>0</v>
      </c>
      <c r="AG959" s="9">
        <v>362796</v>
      </c>
      <c r="AI959" s="9">
        <v>0</v>
      </c>
      <c r="AK959" s="9">
        <v>0</v>
      </c>
      <c r="AM959" s="9">
        <v>0</v>
      </c>
      <c r="AO959" s="9">
        <v>0</v>
      </c>
      <c r="AQ959" s="9">
        <v>0</v>
      </c>
      <c r="AV959" s="38">
        <v>7.6898</v>
      </c>
      <c r="BH959" s="2" t="str">
        <f t="shared" si="14"/>
        <v>No</v>
      </c>
    </row>
    <row r="960" spans="1:60">
      <c r="A960" s="14" t="s">
        <v>575</v>
      </c>
      <c r="B960" s="14" t="s">
        <v>576</v>
      </c>
      <c r="C960" s="19" t="s">
        <v>44</v>
      </c>
      <c r="D960" s="232">
        <v>5054</v>
      </c>
      <c r="E960" s="233">
        <v>50054</v>
      </c>
      <c r="F960" s="19" t="s">
        <v>153</v>
      </c>
      <c r="G960" s="160" t="s">
        <v>144</v>
      </c>
      <c r="H960" s="36">
        <v>90580</v>
      </c>
      <c r="I960" s="25">
        <v>36</v>
      </c>
      <c r="J960" s="19" t="s">
        <v>15</v>
      </c>
      <c r="K960" s="15" t="s">
        <v>14</v>
      </c>
      <c r="L960" s="15">
        <v>9</v>
      </c>
      <c r="M960" s="16"/>
      <c r="N960" s="37">
        <v>4424</v>
      </c>
      <c r="O960" s="37"/>
      <c r="P960" s="37">
        <v>0</v>
      </c>
      <c r="Q960" s="37"/>
      <c r="R960" s="37">
        <v>46656</v>
      </c>
      <c r="S960" s="37"/>
      <c r="T960" s="37">
        <v>0</v>
      </c>
      <c r="U960" s="37"/>
      <c r="V960" s="37">
        <v>0</v>
      </c>
      <c r="W960" s="37"/>
      <c r="X960" s="37">
        <v>0</v>
      </c>
      <c r="Y960" s="37"/>
      <c r="Z960" s="37">
        <v>0</v>
      </c>
      <c r="AA960" s="37"/>
      <c r="AB960" s="25">
        <v>0</v>
      </c>
      <c r="AC960" s="8"/>
      <c r="AE960" s="9">
        <v>32631</v>
      </c>
      <c r="AG960" s="9">
        <v>0</v>
      </c>
      <c r="AI960" s="9">
        <v>209991</v>
      </c>
      <c r="AK960" s="9">
        <v>0</v>
      </c>
      <c r="AM960" s="9">
        <v>0</v>
      </c>
      <c r="AO960" s="9">
        <v>0</v>
      </c>
      <c r="AQ960" s="9">
        <v>0</v>
      </c>
      <c r="AT960" s="38">
        <v>7.3758999999999997</v>
      </c>
      <c r="AX960" s="38">
        <v>4.5007999999999999</v>
      </c>
      <c r="BH960" s="2" t="str">
        <f t="shared" si="14"/>
        <v>No</v>
      </c>
    </row>
    <row r="961" spans="1:60">
      <c r="A961" s="14" t="s">
        <v>575</v>
      </c>
      <c r="B961" s="14" t="s">
        <v>576</v>
      </c>
      <c r="C961" s="19" t="s">
        <v>44</v>
      </c>
      <c r="D961" s="232">
        <v>5054</v>
      </c>
      <c r="E961" s="233">
        <v>50054</v>
      </c>
      <c r="F961" s="19" t="s">
        <v>153</v>
      </c>
      <c r="G961" s="160" t="s">
        <v>144</v>
      </c>
      <c r="H961" s="36">
        <v>90580</v>
      </c>
      <c r="I961" s="25">
        <v>36</v>
      </c>
      <c r="J961" s="19" t="s">
        <v>17</v>
      </c>
      <c r="K961" s="15" t="s">
        <v>14</v>
      </c>
      <c r="L961" s="15">
        <v>27</v>
      </c>
      <c r="M961" s="16"/>
      <c r="N961" s="37">
        <v>0</v>
      </c>
      <c r="O961" s="37"/>
      <c r="P961" s="37">
        <v>0</v>
      </c>
      <c r="Q961" s="37"/>
      <c r="R961" s="37">
        <v>0</v>
      </c>
      <c r="S961" s="37"/>
      <c r="T961" s="37">
        <v>0</v>
      </c>
      <c r="U961" s="37"/>
      <c r="V961" s="37">
        <v>169381</v>
      </c>
      <c r="W961" s="37"/>
      <c r="X961" s="37">
        <v>0</v>
      </c>
      <c r="Y961" s="37"/>
      <c r="Z961" s="37">
        <v>0</v>
      </c>
      <c r="AA961" s="37"/>
      <c r="AB961" s="25">
        <v>0</v>
      </c>
      <c r="AC961" s="8"/>
      <c r="AE961" s="9">
        <v>822535</v>
      </c>
      <c r="AG961" s="9">
        <v>0</v>
      </c>
      <c r="AI961" s="9">
        <v>0</v>
      </c>
      <c r="AK961" s="9">
        <v>0</v>
      </c>
      <c r="AM961" s="9">
        <v>0</v>
      </c>
      <c r="AO961" s="9">
        <v>0</v>
      </c>
      <c r="AQ961" s="9">
        <v>0</v>
      </c>
      <c r="BH961" s="2" t="str">
        <f t="shared" si="14"/>
        <v>No</v>
      </c>
    </row>
    <row r="962" spans="1:60">
      <c r="A962" s="14" t="s">
        <v>472</v>
      </c>
      <c r="B962" s="14" t="s">
        <v>473</v>
      </c>
      <c r="C962" s="19" t="s">
        <v>83</v>
      </c>
      <c r="D962" s="232">
        <v>3008</v>
      </c>
      <c r="E962" s="233">
        <v>30008</v>
      </c>
      <c r="F962" s="19" t="s">
        <v>153</v>
      </c>
      <c r="G962" s="160" t="s">
        <v>144</v>
      </c>
      <c r="H962" s="36">
        <v>116636</v>
      </c>
      <c r="I962" s="25">
        <v>36</v>
      </c>
      <c r="J962" s="19" t="s">
        <v>17</v>
      </c>
      <c r="K962" s="15" t="s">
        <v>14</v>
      </c>
      <c r="L962" s="15">
        <v>26</v>
      </c>
      <c r="M962" s="16"/>
      <c r="N962" s="37">
        <v>246370</v>
      </c>
      <c r="O962" s="37"/>
      <c r="P962" s="37">
        <v>0</v>
      </c>
      <c r="Q962" s="37"/>
      <c r="R962" s="37">
        <v>0</v>
      </c>
      <c r="S962" s="37"/>
      <c r="T962" s="37">
        <v>0</v>
      </c>
      <c r="U962" s="37"/>
      <c r="V962" s="37">
        <v>0</v>
      </c>
      <c r="W962" s="37"/>
      <c r="X962" s="37">
        <v>0</v>
      </c>
      <c r="Y962" s="37"/>
      <c r="Z962" s="37">
        <v>0</v>
      </c>
      <c r="AA962" s="37"/>
      <c r="AB962" s="25">
        <v>0</v>
      </c>
      <c r="AC962" s="8"/>
      <c r="AE962" s="9">
        <v>1092997</v>
      </c>
      <c r="AG962" s="9">
        <v>0</v>
      </c>
      <c r="AI962" s="9">
        <v>0</v>
      </c>
      <c r="AK962" s="9">
        <v>0</v>
      </c>
      <c r="AM962" s="9">
        <v>0</v>
      </c>
      <c r="AO962" s="9">
        <v>0</v>
      </c>
      <c r="AQ962" s="9">
        <v>0</v>
      </c>
      <c r="AT962" s="38">
        <v>4.4363999999999999</v>
      </c>
      <c r="BH962" s="2" t="str">
        <f t="shared" ref="BH962:BH1025" si="15">IF(BG962&amp;BE962&amp;BC962&amp;BA962&amp;AY962&amp;AW962&amp;AU962&amp;AR962&amp;AP962&amp;AN962&amp;AL962&amp;AJ962&amp;AH962&amp;AF962&amp;AC962&amp;AA962&amp;Y962&amp;W962&amp;U962&amp;S962&amp;Q962&amp;O962&lt;&gt;"","Yes","No")</f>
        <v>No</v>
      </c>
    </row>
    <row r="963" spans="1:60">
      <c r="A963" s="14" t="s">
        <v>388</v>
      </c>
      <c r="B963" s="14" t="s">
        <v>389</v>
      </c>
      <c r="C963" s="19" t="s">
        <v>23</v>
      </c>
      <c r="D963" s="232">
        <v>9017</v>
      </c>
      <c r="E963" s="233">
        <v>90017</v>
      </c>
      <c r="F963" s="19" t="s">
        <v>147</v>
      </c>
      <c r="G963" s="160" t="s">
        <v>144</v>
      </c>
      <c r="H963" s="36">
        <v>308231</v>
      </c>
      <c r="I963" s="25">
        <v>36</v>
      </c>
      <c r="J963" s="19" t="s">
        <v>17</v>
      </c>
      <c r="K963" s="15" t="s">
        <v>14</v>
      </c>
      <c r="L963" s="15">
        <v>24</v>
      </c>
      <c r="M963" s="16"/>
      <c r="N963" s="37">
        <v>216975</v>
      </c>
      <c r="O963" s="37"/>
      <c r="P963" s="37">
        <v>0</v>
      </c>
      <c r="Q963" s="37"/>
      <c r="R963" s="37">
        <v>0</v>
      </c>
      <c r="S963" s="37"/>
      <c r="T963" s="37">
        <v>0</v>
      </c>
      <c r="U963" s="37"/>
      <c r="V963" s="37">
        <v>0</v>
      </c>
      <c r="W963" s="37"/>
      <c r="X963" s="37">
        <v>0</v>
      </c>
      <c r="Y963" s="37"/>
      <c r="Z963" s="37">
        <v>0</v>
      </c>
      <c r="AA963" s="37"/>
      <c r="AB963" s="25">
        <v>0</v>
      </c>
      <c r="AC963" s="8"/>
      <c r="AE963" s="9">
        <v>1000352</v>
      </c>
      <c r="AG963" s="9">
        <v>0</v>
      </c>
      <c r="AI963" s="9">
        <v>0</v>
      </c>
      <c r="AK963" s="9">
        <v>0</v>
      </c>
      <c r="AM963" s="9">
        <v>0</v>
      </c>
      <c r="AO963" s="9">
        <v>0</v>
      </c>
      <c r="AQ963" s="9">
        <v>0</v>
      </c>
      <c r="AT963" s="38">
        <v>4.6104000000000003</v>
      </c>
      <c r="BH963" s="2" t="str">
        <f t="shared" si="15"/>
        <v>No</v>
      </c>
    </row>
    <row r="964" spans="1:60">
      <c r="A964" s="14" t="s">
        <v>1215</v>
      </c>
      <c r="B964" s="14" t="s">
        <v>552</v>
      </c>
      <c r="C964" s="19" t="s">
        <v>44</v>
      </c>
      <c r="D964" s="232">
        <v>5043</v>
      </c>
      <c r="E964" s="233">
        <v>50043</v>
      </c>
      <c r="F964" s="19" t="s">
        <v>147</v>
      </c>
      <c r="G964" s="160" t="s">
        <v>144</v>
      </c>
      <c r="H964" s="36">
        <v>229351</v>
      </c>
      <c r="I964" s="25">
        <v>36</v>
      </c>
      <c r="J964" s="19" t="s">
        <v>17</v>
      </c>
      <c r="K964" s="15" t="s">
        <v>14</v>
      </c>
      <c r="L964" s="15">
        <v>22</v>
      </c>
      <c r="M964" s="16"/>
      <c r="N964" s="37">
        <v>191328</v>
      </c>
      <c r="O964" s="37"/>
      <c r="P964" s="37">
        <v>0</v>
      </c>
      <c r="Q964" s="37"/>
      <c r="R964" s="37">
        <v>0</v>
      </c>
      <c r="S964" s="37"/>
      <c r="T964" s="37">
        <v>0</v>
      </c>
      <c r="U964" s="37"/>
      <c r="V964" s="37">
        <v>0</v>
      </c>
      <c r="W964" s="37"/>
      <c r="X964" s="37">
        <v>0</v>
      </c>
      <c r="Y964" s="37"/>
      <c r="Z964" s="37">
        <v>0</v>
      </c>
      <c r="AA964" s="37"/>
      <c r="AB964" s="25">
        <v>0</v>
      </c>
      <c r="AC964" s="8"/>
      <c r="AE964" s="9">
        <v>1181709</v>
      </c>
      <c r="AG964" s="9">
        <v>0</v>
      </c>
      <c r="AI964" s="9">
        <v>0</v>
      </c>
      <c r="AK964" s="9">
        <v>0</v>
      </c>
      <c r="AM964" s="9">
        <v>0</v>
      </c>
      <c r="AO964" s="9">
        <v>0</v>
      </c>
      <c r="AQ964" s="9">
        <v>0</v>
      </c>
      <c r="AT964" s="38">
        <v>6.1764000000000001</v>
      </c>
      <c r="BH964" s="2" t="str">
        <f t="shared" si="15"/>
        <v>No</v>
      </c>
    </row>
    <row r="965" spans="1:60">
      <c r="A965" s="14" t="s">
        <v>1216</v>
      </c>
      <c r="B965" s="14" t="s">
        <v>455</v>
      </c>
      <c r="C965" s="19" t="s">
        <v>50</v>
      </c>
      <c r="D965" s="232">
        <v>3072</v>
      </c>
      <c r="E965" s="233">
        <v>30072</v>
      </c>
      <c r="F965" s="19" t="s">
        <v>147</v>
      </c>
      <c r="G965" s="160" t="s">
        <v>144</v>
      </c>
      <c r="H965" s="36">
        <v>141576</v>
      </c>
      <c r="I965" s="25">
        <v>36</v>
      </c>
      <c r="J965" s="19" t="s">
        <v>17</v>
      </c>
      <c r="K965" s="15" t="s">
        <v>14</v>
      </c>
      <c r="L965" s="15">
        <v>21</v>
      </c>
      <c r="M965" s="16"/>
      <c r="N965" s="37">
        <v>141920</v>
      </c>
      <c r="O965" s="37"/>
      <c r="P965" s="37">
        <v>21678</v>
      </c>
      <c r="Q965" s="37"/>
      <c r="R965" s="37">
        <v>0</v>
      </c>
      <c r="S965" s="37"/>
      <c r="T965" s="37">
        <v>0</v>
      </c>
      <c r="U965" s="37"/>
      <c r="V965" s="37">
        <v>0</v>
      </c>
      <c r="W965" s="37"/>
      <c r="X965" s="37">
        <v>0</v>
      </c>
      <c r="Y965" s="37"/>
      <c r="Z965" s="37">
        <v>0</v>
      </c>
      <c r="AA965" s="37"/>
      <c r="AB965" s="25">
        <v>235022</v>
      </c>
      <c r="AC965" s="8"/>
      <c r="AE965" s="9">
        <v>554815</v>
      </c>
      <c r="AG965" s="9">
        <v>109335</v>
      </c>
      <c r="AI965" s="9">
        <v>0</v>
      </c>
      <c r="AK965" s="9">
        <v>0</v>
      </c>
      <c r="AM965" s="9">
        <v>0</v>
      </c>
      <c r="AO965" s="9">
        <v>0</v>
      </c>
      <c r="AQ965" s="9">
        <v>62881</v>
      </c>
      <c r="AT965" s="38">
        <v>3.9094000000000002</v>
      </c>
      <c r="AV965" s="38">
        <v>5.0435999999999996</v>
      </c>
      <c r="BF965" s="38">
        <v>0.2676</v>
      </c>
      <c r="BH965" s="2" t="str">
        <f t="shared" si="15"/>
        <v>No</v>
      </c>
    </row>
    <row r="966" spans="1:60">
      <c r="A966" s="14" t="s">
        <v>388</v>
      </c>
      <c r="B966" s="14" t="s">
        <v>389</v>
      </c>
      <c r="C966" s="19" t="s">
        <v>23</v>
      </c>
      <c r="D966" s="232">
        <v>9017</v>
      </c>
      <c r="E966" s="233">
        <v>90017</v>
      </c>
      <c r="F966" s="19" t="s">
        <v>147</v>
      </c>
      <c r="G966" s="160" t="s">
        <v>144</v>
      </c>
      <c r="H966" s="36">
        <v>308231</v>
      </c>
      <c r="I966" s="25">
        <v>36</v>
      </c>
      <c r="J966" s="19" t="s">
        <v>17</v>
      </c>
      <c r="K966" s="15" t="s">
        <v>16</v>
      </c>
      <c r="L966" s="15">
        <v>2</v>
      </c>
      <c r="M966" s="16"/>
      <c r="N966" s="37">
        <v>0</v>
      </c>
      <c r="O966" s="37"/>
      <c r="P966" s="37">
        <v>5093</v>
      </c>
      <c r="Q966" s="37"/>
      <c r="R966" s="37">
        <v>0</v>
      </c>
      <c r="S966" s="37"/>
      <c r="T966" s="37">
        <v>0</v>
      </c>
      <c r="U966" s="37"/>
      <c r="V966" s="37">
        <v>0</v>
      </c>
      <c r="W966" s="37"/>
      <c r="X966" s="37">
        <v>0</v>
      </c>
      <c r="Y966" s="37"/>
      <c r="Z966" s="37">
        <v>0</v>
      </c>
      <c r="AA966" s="37"/>
      <c r="AB966" s="25">
        <v>0</v>
      </c>
      <c r="AC966" s="8"/>
      <c r="AE966" s="9">
        <v>0</v>
      </c>
      <c r="AG966" s="9">
        <v>35669</v>
      </c>
      <c r="AI966" s="9">
        <v>0</v>
      </c>
      <c r="AK966" s="9">
        <v>0</v>
      </c>
      <c r="AM966" s="9">
        <v>0</v>
      </c>
      <c r="AO966" s="9">
        <v>0</v>
      </c>
      <c r="AQ966" s="9">
        <v>0</v>
      </c>
      <c r="AV966" s="38">
        <v>7.0034999999999998</v>
      </c>
      <c r="BH966" s="2" t="str">
        <f t="shared" si="15"/>
        <v>No</v>
      </c>
    </row>
    <row r="967" spans="1:60">
      <c r="A967" s="14" t="s">
        <v>1216</v>
      </c>
      <c r="B967" s="14" t="s">
        <v>455</v>
      </c>
      <c r="C967" s="19" t="s">
        <v>50</v>
      </c>
      <c r="D967" s="232">
        <v>3072</v>
      </c>
      <c r="E967" s="233">
        <v>30072</v>
      </c>
      <c r="F967" s="19" t="s">
        <v>147</v>
      </c>
      <c r="G967" s="160" t="s">
        <v>144</v>
      </c>
      <c r="H967" s="36">
        <v>141576</v>
      </c>
      <c r="I967" s="25">
        <v>36</v>
      </c>
      <c r="J967" s="19" t="s">
        <v>15</v>
      </c>
      <c r="K967" s="15" t="s">
        <v>14</v>
      </c>
      <c r="L967" s="15">
        <v>15</v>
      </c>
      <c r="M967" s="16"/>
      <c r="N967" s="37">
        <v>5966</v>
      </c>
      <c r="O967" s="37"/>
      <c r="P967" s="37">
        <v>44790</v>
      </c>
      <c r="Q967" s="37"/>
      <c r="R967" s="37">
        <v>0</v>
      </c>
      <c r="S967" s="37"/>
      <c r="T967" s="37">
        <v>0</v>
      </c>
      <c r="U967" s="37"/>
      <c r="V967" s="37">
        <v>0</v>
      </c>
      <c r="W967" s="37"/>
      <c r="X967" s="37">
        <v>0</v>
      </c>
      <c r="Y967" s="37"/>
      <c r="Z967" s="37">
        <v>0</v>
      </c>
      <c r="AA967" s="37"/>
      <c r="AB967" s="25">
        <v>0</v>
      </c>
      <c r="AC967" s="8"/>
      <c r="AE967" s="9">
        <v>95247</v>
      </c>
      <c r="AG967" s="9">
        <v>408815</v>
      </c>
      <c r="AI967" s="9">
        <v>0</v>
      </c>
      <c r="AK967" s="9">
        <v>0</v>
      </c>
      <c r="AM967" s="9">
        <v>0</v>
      </c>
      <c r="AO967" s="9">
        <v>0</v>
      </c>
      <c r="AQ967" s="9">
        <v>0</v>
      </c>
      <c r="AT967" s="38">
        <v>15.965</v>
      </c>
      <c r="AV967" s="38">
        <v>9.1273999999999997</v>
      </c>
      <c r="BH967" s="2" t="str">
        <f t="shared" si="15"/>
        <v>No</v>
      </c>
    </row>
    <row r="968" spans="1:60">
      <c r="A968" s="14" t="s">
        <v>1215</v>
      </c>
      <c r="B968" s="14" t="s">
        <v>552</v>
      </c>
      <c r="C968" s="19" t="s">
        <v>44</v>
      </c>
      <c r="D968" s="232">
        <v>5043</v>
      </c>
      <c r="E968" s="233">
        <v>50043</v>
      </c>
      <c r="F968" s="19" t="s">
        <v>147</v>
      </c>
      <c r="G968" s="160" t="s">
        <v>144</v>
      </c>
      <c r="H968" s="36">
        <v>229351</v>
      </c>
      <c r="I968" s="25">
        <v>36</v>
      </c>
      <c r="J968" s="19" t="s">
        <v>15</v>
      </c>
      <c r="K968" s="15" t="s">
        <v>14</v>
      </c>
      <c r="L968" s="15">
        <v>14</v>
      </c>
      <c r="M968" s="16"/>
      <c r="N968" s="37">
        <v>67756</v>
      </c>
      <c r="O968" s="37"/>
      <c r="P968" s="37">
        <v>0</v>
      </c>
      <c r="Q968" s="37"/>
      <c r="R968" s="37">
        <v>0</v>
      </c>
      <c r="S968" s="37"/>
      <c r="T968" s="37">
        <v>2576</v>
      </c>
      <c r="U968" s="37"/>
      <c r="V968" s="37">
        <v>0</v>
      </c>
      <c r="W968" s="37"/>
      <c r="X968" s="37">
        <v>0</v>
      </c>
      <c r="Y968" s="37"/>
      <c r="Z968" s="37">
        <v>0</v>
      </c>
      <c r="AA968" s="37"/>
      <c r="AB968" s="25">
        <v>0</v>
      </c>
      <c r="AC968" s="8"/>
      <c r="AE968" s="9">
        <v>447801</v>
      </c>
      <c r="AG968" s="9">
        <v>0</v>
      </c>
      <c r="AI968" s="9">
        <v>0</v>
      </c>
      <c r="AK968" s="9">
        <v>19138</v>
      </c>
      <c r="AM968" s="9">
        <v>0</v>
      </c>
      <c r="AO968" s="9">
        <v>0</v>
      </c>
      <c r="AQ968" s="9">
        <v>0</v>
      </c>
      <c r="AT968" s="38">
        <v>6.609</v>
      </c>
      <c r="BH968" s="2" t="str">
        <f t="shared" si="15"/>
        <v>No</v>
      </c>
    </row>
    <row r="969" spans="1:60">
      <c r="A969" s="14" t="s">
        <v>472</v>
      </c>
      <c r="B969" s="14" t="s">
        <v>473</v>
      </c>
      <c r="C969" s="19" t="s">
        <v>83</v>
      </c>
      <c r="D969" s="232">
        <v>3008</v>
      </c>
      <c r="E969" s="233">
        <v>30008</v>
      </c>
      <c r="F969" s="19" t="s">
        <v>153</v>
      </c>
      <c r="G969" s="160" t="s">
        <v>144</v>
      </c>
      <c r="H969" s="36">
        <v>116636</v>
      </c>
      <c r="I969" s="25">
        <v>36</v>
      </c>
      <c r="J969" s="19" t="s">
        <v>15</v>
      </c>
      <c r="K969" s="15" t="s">
        <v>14</v>
      </c>
      <c r="L969" s="15">
        <v>10</v>
      </c>
      <c r="M969" s="16"/>
      <c r="N969" s="37">
        <v>0</v>
      </c>
      <c r="O969" s="37"/>
      <c r="P969" s="37">
        <v>33772</v>
      </c>
      <c r="Q969" s="37"/>
      <c r="R969" s="37">
        <v>0</v>
      </c>
      <c r="S969" s="37"/>
      <c r="T969" s="37">
        <v>0</v>
      </c>
      <c r="U969" s="37"/>
      <c r="V969" s="37">
        <v>0</v>
      </c>
      <c r="W969" s="37"/>
      <c r="X969" s="37">
        <v>0</v>
      </c>
      <c r="Y969" s="37"/>
      <c r="Z969" s="37">
        <v>0</v>
      </c>
      <c r="AA969" s="37"/>
      <c r="AB969" s="25">
        <v>0</v>
      </c>
      <c r="AC969" s="8"/>
      <c r="AE969" s="9">
        <v>0</v>
      </c>
      <c r="AG969" s="9">
        <v>179462</v>
      </c>
      <c r="AI969" s="9">
        <v>0</v>
      </c>
      <c r="AK969" s="9">
        <v>0</v>
      </c>
      <c r="AM969" s="9">
        <v>0</v>
      </c>
      <c r="AO969" s="9">
        <v>0</v>
      </c>
      <c r="AQ969" s="9">
        <v>0</v>
      </c>
      <c r="AV969" s="38">
        <v>5.3139000000000003</v>
      </c>
      <c r="BH969" s="2" t="str">
        <f t="shared" si="15"/>
        <v>No</v>
      </c>
    </row>
    <row r="970" spans="1:60">
      <c r="A970" s="14" t="s">
        <v>388</v>
      </c>
      <c r="B970" s="14" t="s">
        <v>389</v>
      </c>
      <c r="C970" s="19" t="s">
        <v>23</v>
      </c>
      <c r="D970" s="232">
        <v>9017</v>
      </c>
      <c r="E970" s="233">
        <v>90017</v>
      </c>
      <c r="F970" s="19" t="s">
        <v>147</v>
      </c>
      <c r="G970" s="160" t="s">
        <v>144</v>
      </c>
      <c r="H970" s="36">
        <v>308231</v>
      </c>
      <c r="I970" s="25">
        <v>36</v>
      </c>
      <c r="J970" s="19" t="s">
        <v>15</v>
      </c>
      <c r="K970" s="15" t="s">
        <v>16</v>
      </c>
      <c r="L970" s="15">
        <v>10</v>
      </c>
      <c r="M970" s="16"/>
      <c r="N970" s="37">
        <v>0</v>
      </c>
      <c r="O970" s="37"/>
      <c r="P970" s="37">
        <v>32950</v>
      </c>
      <c r="Q970" s="37"/>
      <c r="R970" s="37">
        <v>0</v>
      </c>
      <c r="S970" s="37"/>
      <c r="T970" s="37">
        <v>0</v>
      </c>
      <c r="U970" s="37"/>
      <c r="V970" s="37">
        <v>0</v>
      </c>
      <c r="W970" s="37"/>
      <c r="X970" s="37">
        <v>0</v>
      </c>
      <c r="Y970" s="37"/>
      <c r="Z970" s="37">
        <v>0</v>
      </c>
      <c r="AA970" s="37"/>
      <c r="AB970" s="25">
        <v>0</v>
      </c>
      <c r="AC970" s="8"/>
      <c r="AE970" s="9">
        <v>0</v>
      </c>
      <c r="AG970" s="9">
        <v>232904</v>
      </c>
      <c r="AI970" s="9">
        <v>0</v>
      </c>
      <c r="AK970" s="9">
        <v>0</v>
      </c>
      <c r="AM970" s="9">
        <v>0</v>
      </c>
      <c r="AO970" s="9">
        <v>0</v>
      </c>
      <c r="AQ970" s="9">
        <v>0</v>
      </c>
      <c r="AV970" s="38">
        <v>7.0683999999999996</v>
      </c>
      <c r="BH970" s="2" t="str">
        <f t="shared" si="15"/>
        <v>No</v>
      </c>
    </row>
    <row r="971" spans="1:60">
      <c r="A971" s="14" t="s">
        <v>704</v>
      </c>
      <c r="B971" s="14" t="s">
        <v>705</v>
      </c>
      <c r="C971" s="19" t="s">
        <v>45</v>
      </c>
      <c r="D971" s="232">
        <v>7014</v>
      </c>
      <c r="E971" s="233">
        <v>70014</v>
      </c>
      <c r="F971" s="19" t="s">
        <v>153</v>
      </c>
      <c r="G971" s="160" t="s">
        <v>144</v>
      </c>
      <c r="H971" s="36">
        <v>150003</v>
      </c>
      <c r="I971" s="25">
        <v>35</v>
      </c>
      <c r="J971" s="19" t="s">
        <v>15</v>
      </c>
      <c r="K971" s="15" t="s">
        <v>14</v>
      </c>
      <c r="L971" s="15">
        <v>7</v>
      </c>
      <c r="M971" s="16"/>
      <c r="N971" s="37">
        <v>0</v>
      </c>
      <c r="O971" s="37"/>
      <c r="P971" s="37">
        <v>26186</v>
      </c>
      <c r="Q971" s="37"/>
      <c r="R971" s="37">
        <v>0</v>
      </c>
      <c r="S971" s="37"/>
      <c r="T971" s="37">
        <v>0</v>
      </c>
      <c r="U971" s="37"/>
      <c r="V971" s="37">
        <v>0</v>
      </c>
      <c r="W971" s="37"/>
      <c r="X971" s="37">
        <v>0</v>
      </c>
      <c r="Y971" s="37"/>
      <c r="Z971" s="37">
        <v>0</v>
      </c>
      <c r="AA971" s="37"/>
      <c r="AB971" s="25">
        <v>0</v>
      </c>
      <c r="AC971" s="8"/>
      <c r="AE971" s="9">
        <v>0</v>
      </c>
      <c r="AG971" s="9">
        <v>156759</v>
      </c>
      <c r="AI971" s="9">
        <v>0</v>
      </c>
      <c r="AK971" s="9">
        <v>0</v>
      </c>
      <c r="AM971" s="9">
        <v>0</v>
      </c>
      <c r="AO971" s="9">
        <v>0</v>
      </c>
      <c r="AQ971" s="9">
        <v>0</v>
      </c>
      <c r="AV971" s="38">
        <v>5.9863999999999997</v>
      </c>
      <c r="BH971" s="2" t="str">
        <f t="shared" si="15"/>
        <v>No</v>
      </c>
    </row>
    <row r="972" spans="1:60">
      <c r="A972" s="14" t="s">
        <v>1218</v>
      </c>
      <c r="B972" s="14" t="s">
        <v>719</v>
      </c>
      <c r="C972" s="19" t="s">
        <v>23</v>
      </c>
      <c r="D972" s="232">
        <v>9142</v>
      </c>
      <c r="E972" s="233">
        <v>90142</v>
      </c>
      <c r="F972" s="19" t="s">
        <v>94</v>
      </c>
      <c r="G972" s="160" t="s">
        <v>144</v>
      </c>
      <c r="H972" s="36">
        <v>72794</v>
      </c>
      <c r="I972" s="25">
        <v>35</v>
      </c>
      <c r="J972" s="19" t="s">
        <v>17</v>
      </c>
      <c r="K972" s="15" t="s">
        <v>14</v>
      </c>
      <c r="L972" s="15">
        <v>35</v>
      </c>
      <c r="M972" s="16"/>
      <c r="N972" s="37">
        <v>17065</v>
      </c>
      <c r="O972" s="37"/>
      <c r="P972" s="37">
        <v>0</v>
      </c>
      <c r="Q972" s="37"/>
      <c r="R972" s="37">
        <v>0</v>
      </c>
      <c r="S972" s="37"/>
      <c r="T972" s="37">
        <v>258990</v>
      </c>
      <c r="U972" s="37"/>
      <c r="V972" s="37">
        <v>0</v>
      </c>
      <c r="W972" s="37"/>
      <c r="X972" s="37">
        <v>0</v>
      </c>
      <c r="Y972" s="37"/>
      <c r="Z972" s="37">
        <v>0</v>
      </c>
      <c r="AA972" s="37"/>
      <c r="AB972" s="25">
        <v>0</v>
      </c>
      <c r="AC972" s="8"/>
      <c r="AE972" s="9">
        <v>56471</v>
      </c>
      <c r="AG972" s="9">
        <v>0</v>
      </c>
      <c r="AI972" s="9">
        <v>0</v>
      </c>
      <c r="AK972" s="9">
        <v>914627</v>
      </c>
      <c r="AM972" s="9">
        <v>0</v>
      </c>
      <c r="AO972" s="9">
        <v>0</v>
      </c>
      <c r="AQ972" s="9">
        <v>0</v>
      </c>
      <c r="AT972" s="38">
        <v>3.3092000000000001</v>
      </c>
      <c r="BH972" s="2" t="str">
        <f t="shared" si="15"/>
        <v>No</v>
      </c>
    </row>
    <row r="973" spans="1:60">
      <c r="A973" s="14" t="s">
        <v>1219</v>
      </c>
      <c r="B973" s="14" t="s">
        <v>208</v>
      </c>
      <c r="C973" s="19" t="s">
        <v>80</v>
      </c>
      <c r="D973" s="232">
        <v>4171</v>
      </c>
      <c r="E973" s="233">
        <v>40171</v>
      </c>
      <c r="F973" s="19" t="s">
        <v>147</v>
      </c>
      <c r="G973" s="160" t="s">
        <v>144</v>
      </c>
      <c r="H973" s="36">
        <v>558696</v>
      </c>
      <c r="I973" s="25">
        <v>35</v>
      </c>
      <c r="J973" s="19" t="s">
        <v>15</v>
      </c>
      <c r="K973" s="15" t="s">
        <v>14</v>
      </c>
      <c r="L973" s="15">
        <v>35</v>
      </c>
      <c r="M973" s="16"/>
      <c r="N973" s="37">
        <v>0</v>
      </c>
      <c r="O973" s="37"/>
      <c r="P973" s="37">
        <v>212615</v>
      </c>
      <c r="Q973" s="37"/>
      <c r="R973" s="37">
        <v>0</v>
      </c>
      <c r="S973" s="37"/>
      <c r="T973" s="37">
        <v>0</v>
      </c>
      <c r="U973" s="37"/>
      <c r="V973" s="37">
        <v>0</v>
      </c>
      <c r="W973" s="37"/>
      <c r="X973" s="37">
        <v>0</v>
      </c>
      <c r="Y973" s="37"/>
      <c r="Z973" s="37">
        <v>0</v>
      </c>
      <c r="AA973" s="37"/>
      <c r="AB973" s="25">
        <v>0</v>
      </c>
      <c r="AC973" s="8"/>
      <c r="AE973" s="9">
        <v>0</v>
      </c>
      <c r="AG973" s="9">
        <v>1631858</v>
      </c>
      <c r="AI973" s="9">
        <v>0</v>
      </c>
      <c r="AK973" s="9">
        <v>0</v>
      </c>
      <c r="AM973" s="9">
        <v>38273</v>
      </c>
      <c r="AO973" s="9">
        <v>0</v>
      </c>
      <c r="AQ973" s="9">
        <v>0</v>
      </c>
      <c r="AV973" s="38">
        <v>7.6752000000000002</v>
      </c>
      <c r="BH973" s="2" t="str">
        <f t="shared" si="15"/>
        <v>No</v>
      </c>
    </row>
    <row r="974" spans="1:60">
      <c r="A974" s="14" t="s">
        <v>1217</v>
      </c>
      <c r="B974" s="14" t="s">
        <v>450</v>
      </c>
      <c r="C974" s="19" t="s">
        <v>42</v>
      </c>
      <c r="D974" s="232">
        <v>7008</v>
      </c>
      <c r="E974" s="233">
        <v>70008</v>
      </c>
      <c r="F974" s="19" t="s">
        <v>147</v>
      </c>
      <c r="G974" s="160" t="s">
        <v>144</v>
      </c>
      <c r="H974" s="36">
        <v>177844</v>
      </c>
      <c r="I974" s="25">
        <v>35</v>
      </c>
      <c r="J974" s="19" t="s">
        <v>17</v>
      </c>
      <c r="K974" s="15" t="s">
        <v>14</v>
      </c>
      <c r="L974" s="15">
        <v>23</v>
      </c>
      <c r="M974" s="16"/>
      <c r="N974" s="37">
        <v>245933</v>
      </c>
      <c r="O974" s="37"/>
      <c r="P974" s="37">
        <v>0</v>
      </c>
      <c r="Q974" s="37"/>
      <c r="R974" s="37">
        <v>0</v>
      </c>
      <c r="S974" s="37"/>
      <c r="T974" s="37">
        <v>0</v>
      </c>
      <c r="U974" s="37"/>
      <c r="V974" s="37">
        <v>0</v>
      </c>
      <c r="W974" s="37"/>
      <c r="X974" s="37">
        <v>0</v>
      </c>
      <c r="Y974" s="37"/>
      <c r="Z974" s="37">
        <v>0</v>
      </c>
      <c r="AA974" s="37"/>
      <c r="AB974" s="25">
        <v>0</v>
      </c>
      <c r="AC974" s="8"/>
      <c r="AE974" s="9">
        <v>1047861</v>
      </c>
      <c r="AG974" s="9">
        <v>0</v>
      </c>
      <c r="AI974" s="9">
        <v>0</v>
      </c>
      <c r="AK974" s="9">
        <v>0</v>
      </c>
      <c r="AM974" s="9">
        <v>0</v>
      </c>
      <c r="AO974" s="9">
        <v>0</v>
      </c>
      <c r="AQ974" s="9">
        <v>0</v>
      </c>
      <c r="AT974" s="38">
        <v>4.2607999999999997</v>
      </c>
      <c r="BH974" s="2" t="str">
        <f t="shared" si="15"/>
        <v>No</v>
      </c>
    </row>
    <row r="975" spans="1:60">
      <c r="A975" s="14" t="s">
        <v>704</v>
      </c>
      <c r="B975" s="14" t="s">
        <v>705</v>
      </c>
      <c r="C975" s="19" t="s">
        <v>45</v>
      </c>
      <c r="D975" s="232">
        <v>7014</v>
      </c>
      <c r="E975" s="233">
        <v>70014</v>
      </c>
      <c r="F975" s="19" t="s">
        <v>153</v>
      </c>
      <c r="G975" s="160" t="s">
        <v>144</v>
      </c>
      <c r="H975" s="36">
        <v>150003</v>
      </c>
      <c r="I975" s="25">
        <v>35</v>
      </c>
      <c r="J975" s="19" t="s">
        <v>17</v>
      </c>
      <c r="K975" s="15" t="s">
        <v>14</v>
      </c>
      <c r="L975" s="15">
        <v>20</v>
      </c>
      <c r="M975" s="16"/>
      <c r="N975" s="37">
        <v>192888</v>
      </c>
      <c r="O975" s="37"/>
      <c r="P975" s="37">
        <v>0</v>
      </c>
      <c r="Q975" s="37"/>
      <c r="R975" s="37">
        <v>0</v>
      </c>
      <c r="S975" s="37"/>
      <c r="T975" s="37">
        <v>0</v>
      </c>
      <c r="U975" s="37"/>
      <c r="V975" s="37">
        <v>0</v>
      </c>
      <c r="W975" s="37"/>
      <c r="X975" s="37">
        <v>0</v>
      </c>
      <c r="Y975" s="37"/>
      <c r="Z975" s="37">
        <v>0</v>
      </c>
      <c r="AA975" s="37"/>
      <c r="AB975" s="25">
        <v>0</v>
      </c>
      <c r="AC975" s="8"/>
      <c r="AE975" s="9">
        <v>977601</v>
      </c>
      <c r="AG975" s="9">
        <v>0</v>
      </c>
      <c r="AI975" s="9">
        <v>0</v>
      </c>
      <c r="AK975" s="9">
        <v>0</v>
      </c>
      <c r="AM975" s="9">
        <v>0</v>
      </c>
      <c r="AO975" s="9">
        <v>0</v>
      </c>
      <c r="AQ975" s="9">
        <v>0</v>
      </c>
      <c r="AT975" s="38">
        <v>5.0682</v>
      </c>
      <c r="BH975" s="2" t="str">
        <f t="shared" si="15"/>
        <v>No</v>
      </c>
    </row>
    <row r="976" spans="1:60">
      <c r="A976" s="14" t="s">
        <v>1217</v>
      </c>
      <c r="B976" s="14" t="s">
        <v>450</v>
      </c>
      <c r="C976" s="19" t="s">
        <v>42</v>
      </c>
      <c r="D976" s="232">
        <v>7008</v>
      </c>
      <c r="E976" s="233">
        <v>70008</v>
      </c>
      <c r="F976" s="19" t="s">
        <v>147</v>
      </c>
      <c r="G976" s="160" t="s">
        <v>144</v>
      </c>
      <c r="H976" s="36">
        <v>177844</v>
      </c>
      <c r="I976" s="25">
        <v>35</v>
      </c>
      <c r="J976" s="19" t="s">
        <v>15</v>
      </c>
      <c r="K976" s="15" t="s">
        <v>16</v>
      </c>
      <c r="L976" s="15">
        <v>12</v>
      </c>
      <c r="M976" s="16"/>
      <c r="N976" s="37">
        <v>18949</v>
      </c>
      <c r="O976" s="37"/>
      <c r="P976" s="37">
        <v>27087</v>
      </c>
      <c r="Q976" s="37"/>
      <c r="R976" s="37">
        <v>0</v>
      </c>
      <c r="S976" s="37"/>
      <c r="T976" s="37">
        <v>0</v>
      </c>
      <c r="U976" s="37"/>
      <c r="V976" s="37">
        <v>0</v>
      </c>
      <c r="W976" s="37"/>
      <c r="X976" s="37">
        <v>0</v>
      </c>
      <c r="Y976" s="37"/>
      <c r="Z976" s="37">
        <v>0</v>
      </c>
      <c r="AA976" s="37"/>
      <c r="AB976" s="25">
        <v>0</v>
      </c>
      <c r="AC976" s="8"/>
      <c r="AE976" s="9">
        <v>163276</v>
      </c>
      <c r="AG976" s="9">
        <v>304305</v>
      </c>
      <c r="AI976" s="9">
        <v>0</v>
      </c>
      <c r="AK976" s="9">
        <v>0</v>
      </c>
      <c r="AM976" s="9">
        <v>0</v>
      </c>
      <c r="AO976" s="9">
        <v>0</v>
      </c>
      <c r="AQ976" s="9">
        <v>0</v>
      </c>
      <c r="AT976" s="38">
        <v>8.6166</v>
      </c>
      <c r="AV976" s="38">
        <v>11.234400000000001</v>
      </c>
      <c r="BH976" s="2" t="str">
        <f t="shared" si="15"/>
        <v>No</v>
      </c>
    </row>
    <row r="977" spans="1:60">
      <c r="A977" s="14" t="s">
        <v>1041</v>
      </c>
      <c r="B977" s="14" t="s">
        <v>1042</v>
      </c>
      <c r="C977" s="19" t="s">
        <v>23</v>
      </c>
      <c r="D977" s="232">
        <v>9229</v>
      </c>
      <c r="E977" s="233">
        <v>90229</v>
      </c>
      <c r="F977" s="19" t="s">
        <v>153</v>
      </c>
      <c r="G977" s="160" t="s">
        <v>144</v>
      </c>
      <c r="H977" s="36">
        <v>1723634</v>
      </c>
      <c r="I977" s="25">
        <v>34</v>
      </c>
      <c r="J977" s="19" t="s">
        <v>17</v>
      </c>
      <c r="K977" s="15" t="s">
        <v>14</v>
      </c>
      <c r="L977" s="15">
        <v>7</v>
      </c>
      <c r="M977" s="16"/>
      <c r="N977" s="37">
        <v>1216</v>
      </c>
      <c r="O977" s="37"/>
      <c r="P977" s="37">
        <v>51376</v>
      </c>
      <c r="Q977" s="37"/>
      <c r="R977" s="37">
        <v>0</v>
      </c>
      <c r="S977" s="37"/>
      <c r="T977" s="37">
        <v>0</v>
      </c>
      <c r="U977" s="37"/>
      <c r="V977" s="37">
        <v>0</v>
      </c>
      <c r="W977" s="37"/>
      <c r="X977" s="37">
        <v>0</v>
      </c>
      <c r="Y977" s="37"/>
      <c r="Z977" s="37">
        <v>0</v>
      </c>
      <c r="AA977" s="37"/>
      <c r="AB977" s="25">
        <v>0</v>
      </c>
      <c r="AC977" s="8"/>
      <c r="AE977" s="9">
        <v>484035</v>
      </c>
      <c r="AG977" s="9">
        <v>45939</v>
      </c>
      <c r="AI977" s="9">
        <v>0</v>
      </c>
      <c r="AK977" s="9">
        <v>0</v>
      </c>
      <c r="AM977" s="9">
        <v>0</v>
      </c>
      <c r="AO977" s="9">
        <v>0</v>
      </c>
      <c r="AQ977" s="9">
        <v>0</v>
      </c>
      <c r="AT977" s="38">
        <v>398.05509999999998</v>
      </c>
      <c r="AV977" s="38">
        <v>0.89419999999999999</v>
      </c>
      <c r="BH977" s="2" t="str">
        <f t="shared" si="15"/>
        <v>No</v>
      </c>
    </row>
    <row r="978" spans="1:60">
      <c r="A978" s="14" t="s">
        <v>1039</v>
      </c>
      <c r="B978" s="14" t="s">
        <v>369</v>
      </c>
      <c r="C978" s="19" t="s">
        <v>23</v>
      </c>
      <c r="D978" s="232"/>
      <c r="E978" s="233">
        <v>99423</v>
      </c>
      <c r="F978" s="19" t="s">
        <v>147</v>
      </c>
      <c r="G978" s="160" t="s">
        <v>144</v>
      </c>
      <c r="H978" s="36">
        <v>12150996</v>
      </c>
      <c r="I978" s="25">
        <v>34</v>
      </c>
      <c r="J978" s="19" t="s">
        <v>15</v>
      </c>
      <c r="K978" s="15" t="s">
        <v>16</v>
      </c>
      <c r="L978" s="15">
        <v>6</v>
      </c>
      <c r="M978" s="16"/>
      <c r="N978" s="37">
        <v>0</v>
      </c>
      <c r="O978" s="37"/>
      <c r="P978" s="37">
        <v>24085</v>
      </c>
      <c r="Q978" s="37"/>
      <c r="R978" s="37">
        <v>0</v>
      </c>
      <c r="S978" s="37"/>
      <c r="T978" s="37">
        <v>0</v>
      </c>
      <c r="U978" s="37"/>
      <c r="V978" s="37">
        <v>0</v>
      </c>
      <c r="W978" s="37"/>
      <c r="X978" s="37">
        <v>0</v>
      </c>
      <c r="Y978" s="37"/>
      <c r="Z978" s="37">
        <v>0</v>
      </c>
      <c r="AA978" s="37"/>
      <c r="AB978" s="25">
        <v>0</v>
      </c>
      <c r="AC978" s="8"/>
      <c r="AE978" s="9">
        <v>0</v>
      </c>
      <c r="AG978" s="9">
        <v>163185</v>
      </c>
      <c r="AI978" s="9">
        <v>0</v>
      </c>
      <c r="AK978" s="9">
        <v>0</v>
      </c>
      <c r="AM978" s="9">
        <v>0</v>
      </c>
      <c r="AO978" s="9">
        <v>0</v>
      </c>
      <c r="AQ978" s="9">
        <v>0</v>
      </c>
      <c r="AV978" s="38">
        <v>6.7754000000000003</v>
      </c>
      <c r="BH978" s="2" t="str">
        <f t="shared" si="15"/>
        <v>No</v>
      </c>
    </row>
    <row r="979" spans="1:60">
      <c r="A979" s="14" t="s">
        <v>1020</v>
      </c>
      <c r="B979" s="14" t="s">
        <v>1021</v>
      </c>
      <c r="C979" s="19" t="s">
        <v>81</v>
      </c>
      <c r="D979" s="232">
        <v>6134</v>
      </c>
      <c r="E979" s="233">
        <v>60134</v>
      </c>
      <c r="F979" s="19" t="s">
        <v>147</v>
      </c>
      <c r="G979" s="160" t="s">
        <v>144</v>
      </c>
      <c r="H979" s="36">
        <v>239938</v>
      </c>
      <c r="I979" s="25">
        <v>34</v>
      </c>
      <c r="J979" s="19" t="s">
        <v>17</v>
      </c>
      <c r="K979" s="15" t="s">
        <v>16</v>
      </c>
      <c r="L979" s="15">
        <v>4</v>
      </c>
      <c r="M979" s="16"/>
      <c r="N979" s="37">
        <v>0</v>
      </c>
      <c r="O979" s="37"/>
      <c r="P979" s="37">
        <v>0</v>
      </c>
      <c r="Q979" s="37"/>
      <c r="R979" s="37">
        <v>31297</v>
      </c>
      <c r="S979" s="37"/>
      <c r="T979" s="37">
        <v>0</v>
      </c>
      <c r="U979" s="37"/>
      <c r="V979" s="37">
        <v>0</v>
      </c>
      <c r="W979" s="37"/>
      <c r="X979" s="37">
        <v>0</v>
      </c>
      <c r="Y979" s="37"/>
      <c r="Z979" s="37">
        <v>0</v>
      </c>
      <c r="AA979" s="37"/>
      <c r="AB979" s="25">
        <v>0</v>
      </c>
      <c r="AC979" s="8"/>
      <c r="AE979" s="9">
        <v>0</v>
      </c>
      <c r="AG979" s="9">
        <v>0</v>
      </c>
      <c r="AI979" s="9">
        <v>101686</v>
      </c>
      <c r="AK979" s="9">
        <v>0</v>
      </c>
      <c r="AM979" s="9">
        <v>0</v>
      </c>
      <c r="AO979" s="9">
        <v>0</v>
      </c>
      <c r="AQ979" s="9">
        <v>0</v>
      </c>
      <c r="AX979" s="38">
        <v>3.2490999999999999</v>
      </c>
      <c r="BH979" s="2" t="str">
        <f t="shared" si="15"/>
        <v>No</v>
      </c>
    </row>
    <row r="980" spans="1:60">
      <c r="A980" s="14" t="s">
        <v>244</v>
      </c>
      <c r="B980" s="14" t="s">
        <v>245</v>
      </c>
      <c r="C980" s="19" t="s">
        <v>23</v>
      </c>
      <c r="D980" s="232">
        <v>9182</v>
      </c>
      <c r="E980" s="233">
        <v>90182</v>
      </c>
      <c r="F980" s="19" t="s">
        <v>153</v>
      </c>
      <c r="G980" s="160" t="s">
        <v>144</v>
      </c>
      <c r="H980" s="36">
        <v>370583</v>
      </c>
      <c r="I980" s="25">
        <v>34</v>
      </c>
      <c r="J980" s="19" t="s">
        <v>24</v>
      </c>
      <c r="K980" s="15" t="s">
        <v>16</v>
      </c>
      <c r="L980" s="15">
        <v>34</v>
      </c>
      <c r="M980" s="16"/>
      <c r="N980" s="37">
        <v>462256</v>
      </c>
      <c r="O980" s="37"/>
      <c r="P980" s="37">
        <v>0</v>
      </c>
      <c r="Q980" s="37"/>
      <c r="R980" s="37">
        <v>0</v>
      </c>
      <c r="S980" s="37"/>
      <c r="T980" s="37">
        <v>0</v>
      </c>
      <c r="U980" s="37"/>
      <c r="V980" s="37">
        <v>0</v>
      </c>
      <c r="W980" s="37"/>
      <c r="X980" s="37">
        <v>0</v>
      </c>
      <c r="Y980" s="37"/>
      <c r="Z980" s="37">
        <v>0</v>
      </c>
      <c r="AA980" s="37"/>
      <c r="AB980" s="25">
        <v>0</v>
      </c>
      <c r="AC980" s="8"/>
      <c r="AE980" s="9">
        <v>189653</v>
      </c>
      <c r="AG980" s="9">
        <v>0</v>
      </c>
      <c r="AI980" s="9">
        <v>0</v>
      </c>
      <c r="AK980" s="9">
        <v>0</v>
      </c>
      <c r="AM980" s="9">
        <v>0</v>
      </c>
      <c r="AO980" s="9">
        <v>0</v>
      </c>
      <c r="AQ980" s="9">
        <v>0</v>
      </c>
      <c r="AT980" s="38">
        <v>0.4103</v>
      </c>
      <c r="BH980" s="2" t="str">
        <f t="shared" si="15"/>
        <v>No</v>
      </c>
    </row>
    <row r="981" spans="1:60">
      <c r="A981" s="14" t="s">
        <v>1221</v>
      </c>
      <c r="B981" s="14" t="s">
        <v>579</v>
      </c>
      <c r="C981" s="19" t="s">
        <v>71</v>
      </c>
      <c r="D981" s="232">
        <v>5163</v>
      </c>
      <c r="E981" s="233">
        <v>50163</v>
      </c>
      <c r="F981" s="19" t="s">
        <v>147</v>
      </c>
      <c r="G981" s="160" t="s">
        <v>144</v>
      </c>
      <c r="H981" s="36">
        <v>76068</v>
      </c>
      <c r="I981" s="25">
        <v>34</v>
      </c>
      <c r="J981" s="19" t="s">
        <v>15</v>
      </c>
      <c r="K981" s="15" t="s">
        <v>16</v>
      </c>
      <c r="L981" s="15">
        <v>34</v>
      </c>
      <c r="M981" s="16"/>
      <c r="N981" s="37">
        <v>12731</v>
      </c>
      <c r="O981" s="37"/>
      <c r="P981" s="37">
        <v>160136</v>
      </c>
      <c r="Q981" s="37"/>
      <c r="R981" s="37">
        <v>0</v>
      </c>
      <c r="S981" s="37"/>
      <c r="T981" s="37">
        <v>0</v>
      </c>
      <c r="U981" s="37"/>
      <c r="V981" s="37">
        <v>0</v>
      </c>
      <c r="W981" s="37"/>
      <c r="X981" s="37">
        <v>0</v>
      </c>
      <c r="Y981" s="37"/>
      <c r="Z981" s="37">
        <v>0</v>
      </c>
      <c r="AA981" s="37"/>
      <c r="AB981" s="25">
        <v>0</v>
      </c>
      <c r="AC981" s="8"/>
      <c r="AE981" s="9">
        <v>147802</v>
      </c>
      <c r="AG981" s="9">
        <v>1549651</v>
      </c>
      <c r="AI981" s="9">
        <v>0</v>
      </c>
      <c r="AK981" s="9">
        <v>0</v>
      </c>
      <c r="AM981" s="9">
        <v>0</v>
      </c>
      <c r="AO981" s="9">
        <v>0</v>
      </c>
      <c r="AQ981" s="9">
        <v>0</v>
      </c>
      <c r="AT981" s="38">
        <v>11.6096</v>
      </c>
      <c r="AV981" s="38">
        <v>9.6770999999999994</v>
      </c>
      <c r="BH981" s="2" t="str">
        <f t="shared" si="15"/>
        <v>No</v>
      </c>
    </row>
    <row r="982" spans="1:60">
      <c r="A982" s="14" t="s">
        <v>1223</v>
      </c>
      <c r="B982" s="14" t="s">
        <v>312</v>
      </c>
      <c r="C982" s="19" t="s">
        <v>59</v>
      </c>
      <c r="D982" s="232">
        <v>4147</v>
      </c>
      <c r="E982" s="233">
        <v>40147</v>
      </c>
      <c r="F982" s="19" t="s">
        <v>94</v>
      </c>
      <c r="G982" s="160" t="s">
        <v>144</v>
      </c>
      <c r="H982" s="36">
        <v>884891</v>
      </c>
      <c r="I982" s="25">
        <v>34</v>
      </c>
      <c r="J982" s="19" t="s">
        <v>17</v>
      </c>
      <c r="K982" s="15" t="s">
        <v>16</v>
      </c>
      <c r="L982" s="15">
        <v>34</v>
      </c>
      <c r="M982" s="16"/>
      <c r="N982" s="37">
        <v>0</v>
      </c>
      <c r="O982" s="37"/>
      <c r="P982" s="37">
        <v>0</v>
      </c>
      <c r="Q982" s="37"/>
      <c r="R982" s="37">
        <v>0</v>
      </c>
      <c r="S982" s="37"/>
      <c r="T982" s="37">
        <v>0</v>
      </c>
      <c r="U982" s="37"/>
      <c r="V982" s="37">
        <v>192760</v>
      </c>
      <c r="W982" s="37"/>
      <c r="X982" s="37">
        <v>0</v>
      </c>
      <c r="Y982" s="37"/>
      <c r="Z982" s="37">
        <v>0</v>
      </c>
      <c r="AA982" s="37"/>
      <c r="AB982" s="25">
        <v>0</v>
      </c>
      <c r="AC982" s="8"/>
      <c r="AE982" s="9">
        <v>782474</v>
      </c>
      <c r="AG982" s="9">
        <v>0</v>
      </c>
      <c r="AI982" s="9">
        <v>0</v>
      </c>
      <c r="AK982" s="9">
        <v>0</v>
      </c>
      <c r="AM982" s="9">
        <v>0</v>
      </c>
      <c r="AO982" s="9">
        <v>0</v>
      </c>
      <c r="AQ982" s="9">
        <v>0</v>
      </c>
      <c r="BH982" s="2" t="str">
        <f t="shared" si="15"/>
        <v>No</v>
      </c>
    </row>
    <row r="983" spans="1:60">
      <c r="A983" s="14" t="s">
        <v>476</v>
      </c>
      <c r="B983" s="14" t="s">
        <v>164</v>
      </c>
      <c r="C983" s="19" t="s">
        <v>51</v>
      </c>
      <c r="D983" s="232">
        <v>1016</v>
      </c>
      <c r="E983" s="233">
        <v>10016</v>
      </c>
      <c r="F983" s="19" t="s">
        <v>153</v>
      </c>
      <c r="G983" s="160" t="s">
        <v>144</v>
      </c>
      <c r="H983" s="36">
        <v>203914</v>
      </c>
      <c r="I983" s="25">
        <v>34</v>
      </c>
      <c r="J983" s="19" t="s">
        <v>17</v>
      </c>
      <c r="K983" s="15" t="s">
        <v>14</v>
      </c>
      <c r="L983" s="15">
        <v>34</v>
      </c>
      <c r="M983" s="16"/>
      <c r="N983" s="37">
        <v>141163</v>
      </c>
      <c r="O983" s="37"/>
      <c r="P983" s="37">
        <v>0</v>
      </c>
      <c r="Q983" s="37"/>
      <c r="R983" s="37">
        <v>0</v>
      </c>
      <c r="S983" s="37"/>
      <c r="T983" s="37">
        <v>194865</v>
      </c>
      <c r="U983" s="37"/>
      <c r="V983" s="37">
        <v>0</v>
      </c>
      <c r="W983" s="37"/>
      <c r="X983" s="37">
        <v>0</v>
      </c>
      <c r="Y983" s="37"/>
      <c r="Z983" s="37">
        <v>0</v>
      </c>
      <c r="AA983" s="37"/>
      <c r="AB983" s="25">
        <v>0</v>
      </c>
      <c r="AC983" s="8"/>
      <c r="AE983" s="9">
        <v>691025</v>
      </c>
      <c r="AG983" s="9">
        <v>0</v>
      </c>
      <c r="AI983" s="9">
        <v>0</v>
      </c>
      <c r="AK983" s="9">
        <v>664819</v>
      </c>
      <c r="AM983" s="9">
        <v>0</v>
      </c>
      <c r="AO983" s="9">
        <v>0</v>
      </c>
      <c r="AQ983" s="9">
        <v>0</v>
      </c>
      <c r="AT983" s="38">
        <v>4.8952</v>
      </c>
      <c r="BH983" s="2" t="str">
        <f t="shared" si="15"/>
        <v>No</v>
      </c>
    </row>
    <row r="984" spans="1:60">
      <c r="A984" s="14" t="s">
        <v>1020</v>
      </c>
      <c r="B984" s="14" t="s">
        <v>1021</v>
      </c>
      <c r="C984" s="19" t="s">
        <v>81</v>
      </c>
      <c r="D984" s="232">
        <v>6134</v>
      </c>
      <c r="E984" s="233">
        <v>60134</v>
      </c>
      <c r="F984" s="19" t="s">
        <v>147</v>
      </c>
      <c r="G984" s="160" t="s">
        <v>144</v>
      </c>
      <c r="H984" s="36">
        <v>239938</v>
      </c>
      <c r="I984" s="25">
        <v>34</v>
      </c>
      <c r="J984" s="19" t="s">
        <v>25</v>
      </c>
      <c r="K984" s="15" t="s">
        <v>16</v>
      </c>
      <c r="L984" s="15">
        <v>30</v>
      </c>
      <c r="M984" s="16"/>
      <c r="N984" s="37">
        <v>242717</v>
      </c>
      <c r="O984" s="37"/>
      <c r="P984" s="37">
        <v>0</v>
      </c>
      <c r="Q984" s="37"/>
      <c r="R984" s="37">
        <v>0</v>
      </c>
      <c r="S984" s="37"/>
      <c r="T984" s="37">
        <v>0</v>
      </c>
      <c r="U984" s="37"/>
      <c r="V984" s="37">
        <v>0</v>
      </c>
      <c r="W984" s="37"/>
      <c r="X984" s="37">
        <v>0</v>
      </c>
      <c r="Y984" s="37"/>
      <c r="Z984" s="37">
        <v>0</v>
      </c>
      <c r="AA984" s="37"/>
      <c r="AB984" s="25">
        <v>0</v>
      </c>
      <c r="AC984" s="8"/>
      <c r="AE984" s="9">
        <v>1017289</v>
      </c>
      <c r="AG984" s="9">
        <v>0</v>
      </c>
      <c r="AI984" s="9">
        <v>0</v>
      </c>
      <c r="AK984" s="9">
        <v>0</v>
      </c>
      <c r="AM984" s="9">
        <v>0</v>
      </c>
      <c r="AO984" s="9">
        <v>0</v>
      </c>
      <c r="AQ984" s="9">
        <v>0</v>
      </c>
      <c r="AT984" s="38">
        <v>4.1913</v>
      </c>
      <c r="BH984" s="2" t="str">
        <f t="shared" si="15"/>
        <v>No</v>
      </c>
    </row>
    <row r="985" spans="1:60">
      <c r="A985" s="14" t="s">
        <v>1039</v>
      </c>
      <c r="B985" s="14" t="s">
        <v>369</v>
      </c>
      <c r="C985" s="19" t="s">
        <v>23</v>
      </c>
      <c r="D985" s="232"/>
      <c r="E985" s="233">
        <v>99423</v>
      </c>
      <c r="F985" s="19" t="s">
        <v>147</v>
      </c>
      <c r="G985" s="160" t="s">
        <v>144</v>
      </c>
      <c r="H985" s="36">
        <v>12150996</v>
      </c>
      <c r="I985" s="25">
        <v>34</v>
      </c>
      <c r="J985" s="19" t="s">
        <v>17</v>
      </c>
      <c r="K985" s="15" t="s">
        <v>16</v>
      </c>
      <c r="L985" s="15">
        <v>28</v>
      </c>
      <c r="M985" s="16"/>
      <c r="N985" s="37">
        <v>0</v>
      </c>
      <c r="O985" s="37"/>
      <c r="P985" s="37">
        <v>0</v>
      </c>
      <c r="Q985" s="37"/>
      <c r="R985" s="37">
        <v>0</v>
      </c>
      <c r="S985" s="37"/>
      <c r="T985" s="37">
        <v>301187</v>
      </c>
      <c r="U985" s="37"/>
      <c r="V985" s="37">
        <v>0</v>
      </c>
      <c r="W985" s="37"/>
      <c r="X985" s="37">
        <v>0</v>
      </c>
      <c r="Y985" s="37"/>
      <c r="Z985" s="37">
        <v>0</v>
      </c>
      <c r="AA985" s="37"/>
      <c r="AB985" s="25">
        <v>0</v>
      </c>
      <c r="AC985" s="8"/>
      <c r="AE985" s="9">
        <v>0</v>
      </c>
      <c r="AG985" s="9">
        <v>0</v>
      </c>
      <c r="AI985" s="9">
        <v>0</v>
      </c>
      <c r="AK985" s="9">
        <v>793336</v>
      </c>
      <c r="AM985" s="9">
        <v>0</v>
      </c>
      <c r="AO985" s="9">
        <v>0</v>
      </c>
      <c r="AQ985" s="9">
        <v>0</v>
      </c>
      <c r="BH985" s="2" t="str">
        <f t="shared" si="15"/>
        <v>No</v>
      </c>
    </row>
    <row r="986" spans="1:60">
      <c r="A986" s="14" t="s">
        <v>1220</v>
      </c>
      <c r="B986" s="14" t="s">
        <v>481</v>
      </c>
      <c r="C986" s="19" t="s">
        <v>90</v>
      </c>
      <c r="D986" s="232">
        <v>5002</v>
      </c>
      <c r="E986" s="233">
        <v>50002</v>
      </c>
      <c r="F986" s="19" t="s">
        <v>147</v>
      </c>
      <c r="G986" s="160" t="s">
        <v>144</v>
      </c>
      <c r="H986" s="36">
        <v>206520</v>
      </c>
      <c r="I986" s="25">
        <v>34</v>
      </c>
      <c r="J986" s="19" t="s">
        <v>17</v>
      </c>
      <c r="K986" s="15" t="s">
        <v>14</v>
      </c>
      <c r="L986" s="15">
        <v>23</v>
      </c>
      <c r="M986" s="16"/>
      <c r="N986" s="37">
        <v>251419</v>
      </c>
      <c r="O986" s="37"/>
      <c r="P986" s="37">
        <v>0</v>
      </c>
      <c r="Q986" s="37"/>
      <c r="R986" s="37">
        <v>0</v>
      </c>
      <c r="S986" s="37"/>
      <c r="T986" s="37">
        <v>0</v>
      </c>
      <c r="U986" s="37"/>
      <c r="V986" s="37">
        <v>0</v>
      </c>
      <c r="W986" s="37"/>
      <c r="X986" s="37">
        <v>0</v>
      </c>
      <c r="Y986" s="37"/>
      <c r="Z986" s="37">
        <v>0</v>
      </c>
      <c r="AA986" s="37"/>
      <c r="AB986" s="25">
        <v>0</v>
      </c>
      <c r="AC986" s="8"/>
      <c r="AE986" s="9">
        <v>1191590</v>
      </c>
      <c r="AG986" s="9">
        <v>0</v>
      </c>
      <c r="AI986" s="9">
        <v>0</v>
      </c>
      <c r="AK986" s="9">
        <v>0</v>
      </c>
      <c r="AM986" s="9">
        <v>0</v>
      </c>
      <c r="AO986" s="9">
        <v>0</v>
      </c>
      <c r="AQ986" s="9">
        <v>0</v>
      </c>
      <c r="AT986" s="38">
        <v>4.7394999999999996</v>
      </c>
      <c r="BH986" s="2" t="str">
        <f t="shared" si="15"/>
        <v>No</v>
      </c>
    </row>
    <row r="987" spans="1:60">
      <c r="A987" s="14" t="s">
        <v>1222</v>
      </c>
      <c r="B987" s="14" t="s">
        <v>247</v>
      </c>
      <c r="C987" s="19" t="s">
        <v>74</v>
      </c>
      <c r="D987" s="232">
        <v>3011</v>
      </c>
      <c r="E987" s="233">
        <v>30011</v>
      </c>
      <c r="F987" s="19" t="s">
        <v>153</v>
      </c>
      <c r="G987" s="160" t="s">
        <v>144</v>
      </c>
      <c r="H987" s="36">
        <v>79930</v>
      </c>
      <c r="I987" s="25">
        <v>34</v>
      </c>
      <c r="J987" s="19" t="s">
        <v>17</v>
      </c>
      <c r="K987" s="15" t="s">
        <v>14</v>
      </c>
      <c r="L987" s="15">
        <v>21</v>
      </c>
      <c r="M987" s="16"/>
      <c r="N987" s="37">
        <v>136026</v>
      </c>
      <c r="O987" s="37"/>
      <c r="P987" s="37">
        <v>0</v>
      </c>
      <c r="Q987" s="37"/>
      <c r="R987" s="37">
        <v>0</v>
      </c>
      <c r="S987" s="37"/>
      <c r="T987" s="37">
        <v>1483</v>
      </c>
      <c r="U987" s="37"/>
      <c r="V987" s="37">
        <v>0</v>
      </c>
      <c r="W987" s="37"/>
      <c r="X987" s="37">
        <v>0</v>
      </c>
      <c r="Y987" s="37"/>
      <c r="Z987" s="37">
        <v>0</v>
      </c>
      <c r="AA987" s="37"/>
      <c r="AB987" s="25">
        <v>0</v>
      </c>
      <c r="AC987" s="8"/>
      <c r="AE987" s="9">
        <v>539774</v>
      </c>
      <c r="AG987" s="9">
        <v>0</v>
      </c>
      <c r="AI987" s="9">
        <v>0</v>
      </c>
      <c r="AK987" s="9">
        <v>21295</v>
      </c>
      <c r="AM987" s="9">
        <v>0</v>
      </c>
      <c r="AO987" s="9">
        <v>0</v>
      </c>
      <c r="AQ987" s="9">
        <v>0</v>
      </c>
      <c r="AT987" s="38">
        <v>3.9681999999999999</v>
      </c>
      <c r="BH987" s="2" t="str">
        <f t="shared" si="15"/>
        <v>No</v>
      </c>
    </row>
    <row r="988" spans="1:60">
      <c r="A988" s="14" t="s">
        <v>1040</v>
      </c>
      <c r="B988" s="14" t="s">
        <v>159</v>
      </c>
      <c r="C988" s="19" t="s">
        <v>51</v>
      </c>
      <c r="D988" s="232">
        <v>1098</v>
      </c>
      <c r="E988" s="233">
        <v>10098</v>
      </c>
      <c r="F988" s="19" t="s">
        <v>153</v>
      </c>
      <c r="G988" s="160" t="s">
        <v>144</v>
      </c>
      <c r="H988" s="36">
        <v>59397</v>
      </c>
      <c r="I988" s="25">
        <v>34</v>
      </c>
      <c r="J988" s="19" t="s">
        <v>17</v>
      </c>
      <c r="K988" s="15" t="s">
        <v>14</v>
      </c>
      <c r="L988" s="15">
        <v>19</v>
      </c>
      <c r="M988" s="16"/>
      <c r="N988" s="37">
        <v>22103</v>
      </c>
      <c r="O988" s="37"/>
      <c r="P988" s="37">
        <v>16163</v>
      </c>
      <c r="Q988" s="37"/>
      <c r="R988" s="37">
        <v>0</v>
      </c>
      <c r="S988" s="37"/>
      <c r="T988" s="37">
        <v>0</v>
      </c>
      <c r="U988" s="37"/>
      <c r="V988" s="37">
        <v>0</v>
      </c>
      <c r="W988" s="37"/>
      <c r="X988" s="37">
        <v>0</v>
      </c>
      <c r="Y988" s="37"/>
      <c r="Z988" s="37">
        <v>0</v>
      </c>
      <c r="AA988" s="37"/>
      <c r="AB988" s="25">
        <v>0</v>
      </c>
      <c r="AC988" s="8"/>
      <c r="AE988" s="9">
        <v>61643</v>
      </c>
      <c r="AG988" s="9">
        <v>73858</v>
      </c>
      <c r="AI988" s="9">
        <v>0</v>
      </c>
      <c r="AK988" s="9">
        <v>0</v>
      </c>
      <c r="AM988" s="9">
        <v>0</v>
      </c>
      <c r="AO988" s="9">
        <v>0</v>
      </c>
      <c r="AQ988" s="9">
        <v>0</v>
      </c>
      <c r="AT988" s="38">
        <v>2.7888999999999999</v>
      </c>
      <c r="AV988" s="38">
        <v>4.5696000000000003</v>
      </c>
      <c r="BH988" s="2" t="str">
        <f t="shared" si="15"/>
        <v>No</v>
      </c>
    </row>
    <row r="989" spans="1:60">
      <c r="A989" s="14" t="s">
        <v>268</v>
      </c>
      <c r="B989" s="14" t="s">
        <v>269</v>
      </c>
      <c r="C989" s="19" t="s">
        <v>74</v>
      </c>
      <c r="D989" s="232">
        <v>3023</v>
      </c>
      <c r="E989" s="233">
        <v>30023</v>
      </c>
      <c r="F989" s="19" t="s">
        <v>153</v>
      </c>
      <c r="G989" s="160" t="s">
        <v>144</v>
      </c>
      <c r="H989" s="36">
        <v>1733853</v>
      </c>
      <c r="I989" s="25">
        <v>34</v>
      </c>
      <c r="J989" s="19" t="s">
        <v>17</v>
      </c>
      <c r="K989" s="15" t="s">
        <v>14</v>
      </c>
      <c r="L989" s="15">
        <v>18</v>
      </c>
      <c r="M989" s="16"/>
      <c r="N989" s="37">
        <v>213714</v>
      </c>
      <c r="O989" s="37"/>
      <c r="P989" s="37">
        <v>2937</v>
      </c>
      <c r="Q989" s="37"/>
      <c r="R989" s="37">
        <v>0</v>
      </c>
      <c r="S989" s="37"/>
      <c r="T989" s="37">
        <v>27142</v>
      </c>
      <c r="U989" s="37"/>
      <c r="V989" s="37">
        <v>0</v>
      </c>
      <c r="W989" s="37"/>
      <c r="X989" s="37">
        <v>0</v>
      </c>
      <c r="Y989" s="37"/>
      <c r="Z989" s="37">
        <v>0</v>
      </c>
      <c r="AA989" s="37"/>
      <c r="AB989" s="25">
        <v>0</v>
      </c>
      <c r="AC989" s="8"/>
      <c r="AE989" s="9">
        <v>533871</v>
      </c>
      <c r="AG989" s="9">
        <v>752</v>
      </c>
      <c r="AI989" s="9">
        <v>0</v>
      </c>
      <c r="AK989" s="9">
        <v>126139</v>
      </c>
      <c r="AM989" s="9">
        <v>0</v>
      </c>
      <c r="AO989" s="9">
        <v>0</v>
      </c>
      <c r="AQ989" s="9">
        <v>0</v>
      </c>
      <c r="AT989" s="38">
        <v>2.4981</v>
      </c>
      <c r="AV989" s="38">
        <v>0.25600000000000001</v>
      </c>
      <c r="BH989" s="2" t="str">
        <f t="shared" si="15"/>
        <v>No</v>
      </c>
    </row>
    <row r="990" spans="1:60">
      <c r="A990" s="14" t="s">
        <v>268</v>
      </c>
      <c r="B990" s="14" t="s">
        <v>269</v>
      </c>
      <c r="C990" s="19" t="s">
        <v>74</v>
      </c>
      <c r="D990" s="232">
        <v>3023</v>
      </c>
      <c r="E990" s="233">
        <v>30023</v>
      </c>
      <c r="F990" s="19" t="s">
        <v>153</v>
      </c>
      <c r="G990" s="160" t="s">
        <v>144</v>
      </c>
      <c r="H990" s="36">
        <v>1733853</v>
      </c>
      <c r="I990" s="25">
        <v>34</v>
      </c>
      <c r="J990" s="19" t="s">
        <v>15</v>
      </c>
      <c r="K990" s="15" t="s">
        <v>14</v>
      </c>
      <c r="L990" s="15">
        <v>16</v>
      </c>
      <c r="M990" s="16"/>
      <c r="N990" s="37">
        <v>1736</v>
      </c>
      <c r="O990" s="37"/>
      <c r="P990" s="37">
        <v>73844</v>
      </c>
      <c r="Q990" s="37"/>
      <c r="R990" s="37">
        <v>0</v>
      </c>
      <c r="S990" s="37"/>
      <c r="T990" s="37">
        <v>0</v>
      </c>
      <c r="U990" s="37"/>
      <c r="V990" s="37">
        <v>0</v>
      </c>
      <c r="W990" s="37"/>
      <c r="X990" s="37">
        <v>0</v>
      </c>
      <c r="Y990" s="37"/>
      <c r="Z990" s="37">
        <v>0</v>
      </c>
      <c r="AA990" s="37"/>
      <c r="AB990" s="25">
        <v>0</v>
      </c>
      <c r="AC990" s="8"/>
      <c r="AE990" s="9">
        <v>0</v>
      </c>
      <c r="AG990" s="9">
        <v>547216</v>
      </c>
      <c r="AI990" s="9">
        <v>0</v>
      </c>
      <c r="AK990" s="9">
        <v>0</v>
      </c>
      <c r="AM990" s="9">
        <v>0</v>
      </c>
      <c r="AO990" s="9">
        <v>0</v>
      </c>
      <c r="AQ990" s="9">
        <v>0</v>
      </c>
      <c r="AT990" s="38">
        <v>0</v>
      </c>
      <c r="AV990" s="38">
        <v>7.4104000000000001</v>
      </c>
      <c r="BH990" s="2" t="str">
        <f t="shared" si="15"/>
        <v>No</v>
      </c>
    </row>
    <row r="991" spans="1:60">
      <c r="A991" s="14" t="s">
        <v>1041</v>
      </c>
      <c r="B991" s="14" t="s">
        <v>1042</v>
      </c>
      <c r="C991" s="19" t="s">
        <v>23</v>
      </c>
      <c r="D991" s="232">
        <v>9229</v>
      </c>
      <c r="E991" s="233">
        <v>90229</v>
      </c>
      <c r="F991" s="19" t="s">
        <v>153</v>
      </c>
      <c r="G991" s="160" t="s">
        <v>144</v>
      </c>
      <c r="H991" s="36">
        <v>1723634</v>
      </c>
      <c r="I991" s="25">
        <v>34</v>
      </c>
      <c r="J991" s="19" t="s">
        <v>15</v>
      </c>
      <c r="K991" s="15" t="s">
        <v>14</v>
      </c>
      <c r="L991" s="15">
        <v>15</v>
      </c>
      <c r="M991" s="16"/>
      <c r="N991" s="37">
        <v>0</v>
      </c>
      <c r="O991" s="37"/>
      <c r="P991" s="37">
        <v>72105</v>
      </c>
      <c r="Q991" s="37"/>
      <c r="R991" s="37">
        <v>0</v>
      </c>
      <c r="S991" s="37"/>
      <c r="T991" s="37">
        <v>0</v>
      </c>
      <c r="U991" s="37"/>
      <c r="V991" s="37">
        <v>0</v>
      </c>
      <c r="W991" s="37"/>
      <c r="X991" s="37">
        <v>0</v>
      </c>
      <c r="Y991" s="37"/>
      <c r="Z991" s="37">
        <v>0</v>
      </c>
      <c r="AA991" s="37"/>
      <c r="AB991" s="25">
        <v>0</v>
      </c>
      <c r="AC991" s="8"/>
      <c r="AE991" s="9">
        <v>0</v>
      </c>
      <c r="AG991" s="9">
        <v>531992</v>
      </c>
      <c r="AI991" s="9">
        <v>0</v>
      </c>
      <c r="AK991" s="9">
        <v>0</v>
      </c>
      <c r="AM991" s="9">
        <v>0</v>
      </c>
      <c r="AO991" s="9">
        <v>0</v>
      </c>
      <c r="AQ991" s="9">
        <v>0</v>
      </c>
      <c r="AV991" s="38">
        <v>7.3780000000000001</v>
      </c>
      <c r="BH991" s="2" t="str">
        <f t="shared" si="15"/>
        <v>No</v>
      </c>
    </row>
    <row r="992" spans="1:60">
      <c r="A992" s="14" t="s">
        <v>1040</v>
      </c>
      <c r="B992" s="14" t="s">
        <v>159</v>
      </c>
      <c r="C992" s="19" t="s">
        <v>51</v>
      </c>
      <c r="D992" s="232">
        <v>1098</v>
      </c>
      <c r="E992" s="233">
        <v>10098</v>
      </c>
      <c r="F992" s="19" t="s">
        <v>153</v>
      </c>
      <c r="G992" s="160" t="s">
        <v>144</v>
      </c>
      <c r="H992" s="36">
        <v>59397</v>
      </c>
      <c r="I992" s="25">
        <v>34</v>
      </c>
      <c r="J992" s="19" t="s">
        <v>15</v>
      </c>
      <c r="K992" s="15" t="s">
        <v>14</v>
      </c>
      <c r="L992" s="15">
        <v>15</v>
      </c>
      <c r="M992" s="16"/>
      <c r="N992" s="37">
        <v>0</v>
      </c>
      <c r="O992" s="37"/>
      <c r="P992" s="37">
        <v>34525</v>
      </c>
      <c r="Q992" s="37"/>
      <c r="R992" s="37">
        <v>0</v>
      </c>
      <c r="S992" s="37"/>
      <c r="T992" s="37">
        <v>0</v>
      </c>
      <c r="U992" s="37"/>
      <c r="V992" s="37">
        <v>0</v>
      </c>
      <c r="W992" s="37"/>
      <c r="X992" s="37">
        <v>0</v>
      </c>
      <c r="Y992" s="37"/>
      <c r="Z992" s="37">
        <v>0</v>
      </c>
      <c r="AA992" s="37"/>
      <c r="AB992" s="25">
        <v>0</v>
      </c>
      <c r="AC992" s="8"/>
      <c r="AE992" s="9">
        <v>0</v>
      </c>
      <c r="AG992" s="9">
        <v>77618</v>
      </c>
      <c r="AI992" s="9">
        <v>0</v>
      </c>
      <c r="AK992" s="9">
        <v>0</v>
      </c>
      <c r="AM992" s="9">
        <v>0</v>
      </c>
      <c r="AO992" s="9">
        <v>0</v>
      </c>
      <c r="AQ992" s="9">
        <v>0</v>
      </c>
      <c r="AV992" s="38">
        <v>2.2482000000000002</v>
      </c>
      <c r="BH992" s="2" t="str">
        <f t="shared" si="15"/>
        <v>No</v>
      </c>
    </row>
    <row r="993" spans="1:60">
      <c r="A993" s="14" t="s">
        <v>751</v>
      </c>
      <c r="B993" s="14" t="s">
        <v>752</v>
      </c>
      <c r="C993" s="19" t="s">
        <v>23</v>
      </c>
      <c r="D993" s="232">
        <v>9061</v>
      </c>
      <c r="E993" s="233">
        <v>90061</v>
      </c>
      <c r="F993" s="19" t="s">
        <v>153</v>
      </c>
      <c r="G993" s="160" t="s">
        <v>144</v>
      </c>
      <c r="H993" s="36">
        <v>116719</v>
      </c>
      <c r="I993" s="25">
        <v>34</v>
      </c>
      <c r="J993" s="19" t="s">
        <v>17</v>
      </c>
      <c r="K993" s="15" t="s">
        <v>16</v>
      </c>
      <c r="L993" s="15">
        <v>14</v>
      </c>
      <c r="M993" s="16"/>
      <c r="N993" s="37">
        <v>148400</v>
      </c>
      <c r="O993" s="37"/>
      <c r="P993" s="37">
        <v>0</v>
      </c>
      <c r="Q993" s="37"/>
      <c r="R993" s="37">
        <v>0</v>
      </c>
      <c r="S993" s="37"/>
      <c r="T993" s="37">
        <v>0</v>
      </c>
      <c r="U993" s="37"/>
      <c r="V993" s="37">
        <v>0</v>
      </c>
      <c r="W993" s="37"/>
      <c r="X993" s="37">
        <v>0</v>
      </c>
      <c r="Y993" s="37"/>
      <c r="Z993" s="37">
        <v>0</v>
      </c>
      <c r="AA993" s="37"/>
      <c r="AB993" s="25">
        <v>0</v>
      </c>
      <c r="AC993" s="8"/>
      <c r="AE993" s="9">
        <v>790942</v>
      </c>
      <c r="AG993" s="9">
        <v>0</v>
      </c>
      <c r="AI993" s="9">
        <v>0</v>
      </c>
      <c r="AK993" s="9">
        <v>0</v>
      </c>
      <c r="AM993" s="9">
        <v>0</v>
      </c>
      <c r="AO993" s="9">
        <v>0</v>
      </c>
      <c r="AQ993" s="9">
        <v>0</v>
      </c>
      <c r="AT993" s="38">
        <v>5.3297999999999996</v>
      </c>
      <c r="BH993" s="2" t="str">
        <f t="shared" si="15"/>
        <v>No</v>
      </c>
    </row>
    <row r="994" spans="1:60">
      <c r="A994" s="14" t="s">
        <v>1041</v>
      </c>
      <c r="B994" s="14" t="s">
        <v>1042</v>
      </c>
      <c r="C994" s="19" t="s">
        <v>23</v>
      </c>
      <c r="D994" s="232">
        <v>9229</v>
      </c>
      <c r="E994" s="233">
        <v>90229</v>
      </c>
      <c r="F994" s="19" t="s">
        <v>153</v>
      </c>
      <c r="G994" s="160" t="s">
        <v>144</v>
      </c>
      <c r="H994" s="36">
        <v>1723634</v>
      </c>
      <c r="I994" s="25">
        <v>34</v>
      </c>
      <c r="J994" s="19" t="s">
        <v>25</v>
      </c>
      <c r="K994" s="15" t="s">
        <v>14</v>
      </c>
      <c r="L994" s="15">
        <v>12</v>
      </c>
      <c r="M994" s="16"/>
      <c r="N994" s="37">
        <v>120076</v>
      </c>
      <c r="O994" s="37"/>
      <c r="P994" s="37">
        <v>0</v>
      </c>
      <c r="Q994" s="37"/>
      <c r="R994" s="37">
        <v>0</v>
      </c>
      <c r="S994" s="37"/>
      <c r="T994" s="37">
        <v>0</v>
      </c>
      <c r="U994" s="37"/>
      <c r="V994" s="37">
        <v>0</v>
      </c>
      <c r="W994" s="37"/>
      <c r="X994" s="37">
        <v>0</v>
      </c>
      <c r="Y994" s="37"/>
      <c r="Z994" s="37">
        <v>0</v>
      </c>
      <c r="AA994" s="37"/>
      <c r="AB994" s="25">
        <v>0</v>
      </c>
      <c r="AC994" s="8"/>
      <c r="AE994" s="9">
        <v>429553</v>
      </c>
      <c r="AG994" s="9">
        <v>0</v>
      </c>
      <c r="AI994" s="9">
        <v>0</v>
      </c>
      <c r="AK994" s="9">
        <v>0</v>
      </c>
      <c r="AM994" s="9">
        <v>0</v>
      </c>
      <c r="AO994" s="9">
        <v>0</v>
      </c>
      <c r="AQ994" s="9">
        <v>0</v>
      </c>
      <c r="AT994" s="38">
        <v>3.5773000000000001</v>
      </c>
      <c r="BH994" s="2" t="str">
        <f t="shared" si="15"/>
        <v>No</v>
      </c>
    </row>
    <row r="995" spans="1:60">
      <c r="A995" s="14" t="s">
        <v>1222</v>
      </c>
      <c r="B995" s="14" t="s">
        <v>247</v>
      </c>
      <c r="C995" s="19" t="s">
        <v>74</v>
      </c>
      <c r="D995" s="232">
        <v>3011</v>
      </c>
      <c r="E995" s="233">
        <v>30011</v>
      </c>
      <c r="F995" s="19" t="s">
        <v>153</v>
      </c>
      <c r="G995" s="160" t="s">
        <v>144</v>
      </c>
      <c r="H995" s="36">
        <v>79930</v>
      </c>
      <c r="I995" s="25">
        <v>34</v>
      </c>
      <c r="J995" s="19" t="s">
        <v>15</v>
      </c>
      <c r="K995" s="15" t="s">
        <v>16</v>
      </c>
      <c r="L995" s="15">
        <v>12</v>
      </c>
      <c r="M995" s="16"/>
      <c r="N995" s="37">
        <v>0</v>
      </c>
      <c r="O995" s="37"/>
      <c r="P995" s="37">
        <v>9248</v>
      </c>
      <c r="Q995" s="37"/>
      <c r="R995" s="37">
        <v>0</v>
      </c>
      <c r="S995" s="37"/>
      <c r="T995" s="37">
        <v>0</v>
      </c>
      <c r="U995" s="37"/>
      <c r="V995" s="37">
        <v>0</v>
      </c>
      <c r="W995" s="37"/>
      <c r="X995" s="37">
        <v>0</v>
      </c>
      <c r="Y995" s="37"/>
      <c r="Z995" s="37">
        <v>0</v>
      </c>
      <c r="AA995" s="37"/>
      <c r="AB995" s="25">
        <v>0</v>
      </c>
      <c r="AC995" s="8"/>
      <c r="AE995" s="9">
        <v>0</v>
      </c>
      <c r="AG995" s="9">
        <v>0</v>
      </c>
      <c r="AI995" s="9">
        <v>0</v>
      </c>
      <c r="AK995" s="9">
        <v>0</v>
      </c>
      <c r="AM995" s="9">
        <v>0</v>
      </c>
      <c r="AO995" s="9">
        <v>0</v>
      </c>
      <c r="AQ995" s="9">
        <v>0</v>
      </c>
      <c r="AV995" s="38">
        <v>0</v>
      </c>
      <c r="BH995" s="2" t="str">
        <f t="shared" si="15"/>
        <v>No</v>
      </c>
    </row>
    <row r="996" spans="1:60">
      <c r="A996" s="14" t="s">
        <v>1220</v>
      </c>
      <c r="B996" s="14" t="s">
        <v>481</v>
      </c>
      <c r="C996" s="19" t="s">
        <v>90</v>
      </c>
      <c r="D996" s="232">
        <v>5002</v>
      </c>
      <c r="E996" s="233">
        <v>50002</v>
      </c>
      <c r="F996" s="19" t="s">
        <v>147</v>
      </c>
      <c r="G996" s="160" t="s">
        <v>144</v>
      </c>
      <c r="H996" s="36">
        <v>206520</v>
      </c>
      <c r="I996" s="25">
        <v>34</v>
      </c>
      <c r="J996" s="19" t="s">
        <v>15</v>
      </c>
      <c r="K996" s="15" t="s">
        <v>16</v>
      </c>
      <c r="L996" s="15">
        <v>11</v>
      </c>
      <c r="M996" s="16"/>
      <c r="N996" s="37">
        <v>0</v>
      </c>
      <c r="O996" s="37"/>
      <c r="P996" s="37">
        <v>39656</v>
      </c>
      <c r="Q996" s="37"/>
      <c r="R996" s="37">
        <v>0</v>
      </c>
      <c r="S996" s="37"/>
      <c r="T996" s="37">
        <v>0</v>
      </c>
      <c r="U996" s="37"/>
      <c r="V996" s="37">
        <v>0</v>
      </c>
      <c r="W996" s="37"/>
      <c r="X996" s="37">
        <v>0</v>
      </c>
      <c r="Y996" s="37"/>
      <c r="Z996" s="37">
        <v>0</v>
      </c>
      <c r="AA996" s="37"/>
      <c r="AB996" s="25">
        <v>0</v>
      </c>
      <c r="AC996" s="8"/>
      <c r="AE996" s="9">
        <v>0</v>
      </c>
      <c r="AG996" s="9">
        <v>309726</v>
      </c>
      <c r="AI996" s="9">
        <v>0</v>
      </c>
      <c r="AK996" s="9">
        <v>0</v>
      </c>
      <c r="AM996" s="9">
        <v>0</v>
      </c>
      <c r="AO996" s="9">
        <v>0</v>
      </c>
      <c r="AQ996" s="9">
        <v>0</v>
      </c>
      <c r="AV996" s="38">
        <v>7.8102999999999998</v>
      </c>
      <c r="BH996" s="2" t="str">
        <f t="shared" si="15"/>
        <v>No</v>
      </c>
    </row>
    <row r="997" spans="1:60">
      <c r="A997" s="14" t="s">
        <v>751</v>
      </c>
      <c r="B997" s="14" t="s">
        <v>752</v>
      </c>
      <c r="C997" s="19" t="s">
        <v>23</v>
      </c>
      <c r="D997" s="232">
        <v>9061</v>
      </c>
      <c r="E997" s="233">
        <v>90061</v>
      </c>
      <c r="F997" s="19" t="s">
        <v>153</v>
      </c>
      <c r="G997" s="160" t="s">
        <v>144</v>
      </c>
      <c r="H997" s="36">
        <v>116719</v>
      </c>
      <c r="I997" s="25">
        <v>34</v>
      </c>
      <c r="J997" s="19" t="s">
        <v>25</v>
      </c>
      <c r="K997" s="15" t="s">
        <v>16</v>
      </c>
      <c r="L997" s="15">
        <v>10</v>
      </c>
      <c r="M997" s="16"/>
      <c r="N997" s="37">
        <v>88301</v>
      </c>
      <c r="O997" s="37"/>
      <c r="P997" s="37">
        <v>0</v>
      </c>
      <c r="Q997" s="37"/>
      <c r="R997" s="37">
        <v>0</v>
      </c>
      <c r="S997" s="37"/>
      <c r="T997" s="37">
        <v>0</v>
      </c>
      <c r="U997" s="37"/>
      <c r="V997" s="37">
        <v>0</v>
      </c>
      <c r="W997" s="37"/>
      <c r="X997" s="37">
        <v>0</v>
      </c>
      <c r="Y997" s="37"/>
      <c r="Z997" s="37">
        <v>0</v>
      </c>
      <c r="AA997" s="37"/>
      <c r="AB997" s="25">
        <v>0</v>
      </c>
      <c r="AC997" s="8"/>
      <c r="AE997" s="9">
        <v>492802</v>
      </c>
      <c r="AG997" s="9">
        <v>0</v>
      </c>
      <c r="AI997" s="9">
        <v>0</v>
      </c>
      <c r="AK997" s="9">
        <v>0</v>
      </c>
      <c r="AM997" s="9">
        <v>0</v>
      </c>
      <c r="AO997" s="9">
        <v>0</v>
      </c>
      <c r="AQ997" s="9">
        <v>0</v>
      </c>
      <c r="AT997" s="38">
        <v>5.5808999999999997</v>
      </c>
      <c r="BH997" s="2" t="str">
        <f t="shared" si="15"/>
        <v>No</v>
      </c>
    </row>
    <row r="998" spans="1:60">
      <c r="A998" s="14" t="s">
        <v>751</v>
      </c>
      <c r="B998" s="14" t="s">
        <v>752</v>
      </c>
      <c r="C998" s="19" t="s">
        <v>23</v>
      </c>
      <c r="D998" s="232">
        <v>9061</v>
      </c>
      <c r="E998" s="233">
        <v>90061</v>
      </c>
      <c r="F998" s="19" t="s">
        <v>153</v>
      </c>
      <c r="G998" s="160" t="s">
        <v>144</v>
      </c>
      <c r="H998" s="36">
        <v>116719</v>
      </c>
      <c r="I998" s="25">
        <v>34</v>
      </c>
      <c r="J998" s="19" t="s">
        <v>15</v>
      </c>
      <c r="K998" s="15" t="s">
        <v>16</v>
      </c>
      <c r="L998" s="15">
        <v>10</v>
      </c>
      <c r="M998" s="16"/>
      <c r="N998" s="37">
        <v>46819</v>
      </c>
      <c r="O998" s="37"/>
      <c r="P998" s="37">
        <v>0</v>
      </c>
      <c r="Q998" s="37"/>
      <c r="R998" s="37">
        <v>0</v>
      </c>
      <c r="S998" s="37"/>
      <c r="T998" s="37">
        <v>0</v>
      </c>
      <c r="U998" s="37"/>
      <c r="V998" s="37">
        <v>0</v>
      </c>
      <c r="W998" s="37"/>
      <c r="X998" s="37">
        <v>0</v>
      </c>
      <c r="Y998" s="37"/>
      <c r="Z998" s="37">
        <v>0</v>
      </c>
      <c r="AA998" s="37"/>
      <c r="AB998" s="25">
        <v>0</v>
      </c>
      <c r="AC998" s="8"/>
      <c r="AE998" s="9">
        <v>225930</v>
      </c>
      <c r="AG998" s="9">
        <v>0</v>
      </c>
      <c r="AI998" s="9">
        <v>0</v>
      </c>
      <c r="AK998" s="9">
        <v>0</v>
      </c>
      <c r="AM998" s="9">
        <v>0</v>
      </c>
      <c r="AO998" s="9">
        <v>0</v>
      </c>
      <c r="AQ998" s="9">
        <v>0</v>
      </c>
      <c r="AT998" s="38">
        <v>4.8255999999999997</v>
      </c>
      <c r="BH998" s="2" t="str">
        <f t="shared" si="15"/>
        <v>No</v>
      </c>
    </row>
    <row r="999" spans="1:60">
      <c r="A999" s="14" t="s">
        <v>1222</v>
      </c>
      <c r="B999" s="14" t="s">
        <v>247</v>
      </c>
      <c r="C999" s="19" t="s">
        <v>74</v>
      </c>
      <c r="D999" s="232">
        <v>3011</v>
      </c>
      <c r="E999" s="233">
        <v>30011</v>
      </c>
      <c r="F999" s="19" t="s">
        <v>153</v>
      </c>
      <c r="G999" s="160" t="s">
        <v>144</v>
      </c>
      <c r="H999" s="36">
        <v>79930</v>
      </c>
      <c r="I999" s="25">
        <v>34</v>
      </c>
      <c r="J999" s="19" t="s">
        <v>15</v>
      </c>
      <c r="K999" s="15" t="s">
        <v>14</v>
      </c>
      <c r="L999" s="15">
        <v>1</v>
      </c>
      <c r="M999" s="16"/>
      <c r="N999" s="37">
        <v>290</v>
      </c>
      <c r="O999" s="37"/>
      <c r="P999" s="37">
        <v>0</v>
      </c>
      <c r="Q999" s="37"/>
      <c r="R999" s="37">
        <v>0</v>
      </c>
      <c r="S999" s="37"/>
      <c r="T999" s="37">
        <v>0</v>
      </c>
      <c r="U999" s="37"/>
      <c r="V999" s="37">
        <v>0</v>
      </c>
      <c r="W999" s="37"/>
      <c r="X999" s="37">
        <v>0</v>
      </c>
      <c r="Y999" s="37"/>
      <c r="Z999" s="37">
        <v>0</v>
      </c>
      <c r="AA999" s="37"/>
      <c r="AB999" s="25">
        <v>0</v>
      </c>
      <c r="AC999" s="8"/>
      <c r="AE999" s="9">
        <v>0</v>
      </c>
      <c r="AG999" s="9">
        <v>0</v>
      </c>
      <c r="AI999" s="9">
        <v>0</v>
      </c>
      <c r="AK999" s="9">
        <v>0</v>
      </c>
      <c r="AM999" s="9">
        <v>0</v>
      </c>
      <c r="AO999" s="9">
        <v>0</v>
      </c>
      <c r="AQ999" s="9">
        <v>0</v>
      </c>
      <c r="AT999" s="38">
        <v>0</v>
      </c>
      <c r="BH999" s="2" t="str">
        <f t="shared" si="15"/>
        <v>No</v>
      </c>
    </row>
    <row r="1000" spans="1:60">
      <c r="A1000" s="14" t="s">
        <v>1224</v>
      </c>
      <c r="B1000" s="14" t="s">
        <v>303</v>
      </c>
      <c r="C1000" s="19" t="s">
        <v>38</v>
      </c>
      <c r="D1000" s="232">
        <v>4097</v>
      </c>
      <c r="E1000" s="233">
        <v>40097</v>
      </c>
      <c r="F1000" s="19" t="s">
        <v>170</v>
      </c>
      <c r="G1000" s="160" t="s">
        <v>144</v>
      </c>
      <c r="H1000" s="36">
        <v>376047</v>
      </c>
      <c r="I1000" s="25">
        <v>33</v>
      </c>
      <c r="J1000" s="19" t="s">
        <v>17</v>
      </c>
      <c r="K1000" s="15" t="s">
        <v>14</v>
      </c>
      <c r="L1000" s="15">
        <v>9</v>
      </c>
      <c r="M1000" s="16"/>
      <c r="N1000" s="37">
        <v>97915</v>
      </c>
      <c r="O1000" s="37"/>
      <c r="P1000" s="37">
        <v>0</v>
      </c>
      <c r="Q1000" s="37"/>
      <c r="R1000" s="37">
        <v>0</v>
      </c>
      <c r="S1000" s="37"/>
      <c r="T1000" s="37">
        <v>0</v>
      </c>
      <c r="U1000" s="37"/>
      <c r="V1000" s="37">
        <v>0</v>
      </c>
      <c r="W1000" s="37"/>
      <c r="X1000" s="37">
        <v>0</v>
      </c>
      <c r="Y1000" s="37"/>
      <c r="Z1000" s="37">
        <v>0</v>
      </c>
      <c r="AA1000" s="37"/>
      <c r="AB1000" s="25">
        <v>0</v>
      </c>
      <c r="AC1000" s="8"/>
      <c r="AE1000" s="9">
        <v>560756</v>
      </c>
      <c r="AG1000" s="9">
        <v>0</v>
      </c>
      <c r="AI1000" s="9">
        <v>0</v>
      </c>
      <c r="AK1000" s="9">
        <v>0</v>
      </c>
      <c r="AM1000" s="9">
        <v>0</v>
      </c>
      <c r="AO1000" s="9">
        <v>0</v>
      </c>
      <c r="AQ1000" s="9">
        <v>0</v>
      </c>
      <c r="AT1000" s="38">
        <v>5.7270000000000003</v>
      </c>
      <c r="BH1000" s="2" t="str">
        <f t="shared" si="15"/>
        <v>No</v>
      </c>
    </row>
    <row r="1001" spans="1:60">
      <c r="A1001" s="14" t="s">
        <v>502</v>
      </c>
      <c r="B1001" s="14" t="s">
        <v>503</v>
      </c>
      <c r="C1001" s="19" t="s">
        <v>83</v>
      </c>
      <c r="D1001" s="232">
        <v>3076</v>
      </c>
      <c r="E1001" s="233">
        <v>30076</v>
      </c>
      <c r="F1001" s="19" t="s">
        <v>153</v>
      </c>
      <c r="G1001" s="160" t="s">
        <v>144</v>
      </c>
      <c r="H1001" s="36">
        <v>75689</v>
      </c>
      <c r="I1001" s="25">
        <v>33</v>
      </c>
      <c r="J1001" s="19" t="s">
        <v>17</v>
      </c>
      <c r="K1001" s="15" t="s">
        <v>16</v>
      </c>
      <c r="L1001" s="15">
        <v>9</v>
      </c>
      <c r="M1001" s="16"/>
      <c r="N1001" s="37">
        <v>0</v>
      </c>
      <c r="O1001" s="37"/>
      <c r="P1001" s="37">
        <v>0</v>
      </c>
      <c r="Q1001" s="37"/>
      <c r="R1001" s="37">
        <v>0</v>
      </c>
      <c r="S1001" s="37"/>
      <c r="T1001" s="37">
        <v>92397</v>
      </c>
      <c r="U1001" s="37"/>
      <c r="V1001" s="37">
        <v>0</v>
      </c>
      <c r="W1001" s="37"/>
      <c r="X1001" s="37">
        <v>0</v>
      </c>
      <c r="Y1001" s="37"/>
      <c r="Z1001" s="37">
        <v>0</v>
      </c>
      <c r="AA1001" s="37"/>
      <c r="AB1001" s="25">
        <v>0</v>
      </c>
      <c r="AC1001" s="8"/>
      <c r="AE1001" s="9">
        <v>0</v>
      </c>
      <c r="AG1001" s="9">
        <v>0</v>
      </c>
      <c r="AI1001" s="9">
        <v>0</v>
      </c>
      <c r="AK1001" s="9">
        <v>234471</v>
      </c>
      <c r="AM1001" s="9">
        <v>0</v>
      </c>
      <c r="AO1001" s="9">
        <v>0</v>
      </c>
      <c r="AQ1001" s="9">
        <v>0</v>
      </c>
      <c r="BH1001" s="2" t="str">
        <f t="shared" si="15"/>
        <v>No</v>
      </c>
    </row>
    <row r="1002" spans="1:60">
      <c r="A1002" s="14" t="s">
        <v>1226</v>
      </c>
      <c r="B1002" s="14" t="s">
        <v>761</v>
      </c>
      <c r="C1002" s="19" t="s">
        <v>90</v>
      </c>
      <c r="D1002" s="232">
        <v>5160</v>
      </c>
      <c r="E1002" s="233">
        <v>50160</v>
      </c>
      <c r="F1002" s="19" t="s">
        <v>147</v>
      </c>
      <c r="G1002" s="160" t="s">
        <v>144</v>
      </c>
      <c r="H1002" s="36">
        <v>1376476</v>
      </c>
      <c r="I1002" s="25">
        <v>33</v>
      </c>
      <c r="J1002" s="19" t="s">
        <v>25</v>
      </c>
      <c r="K1002" s="15" t="s">
        <v>16</v>
      </c>
      <c r="L1002" s="15">
        <v>8</v>
      </c>
      <c r="M1002" s="16"/>
      <c r="N1002" s="37">
        <v>71625</v>
      </c>
      <c r="O1002" s="37"/>
      <c r="P1002" s="37">
        <v>0</v>
      </c>
      <c r="Q1002" s="37"/>
      <c r="R1002" s="37">
        <v>0</v>
      </c>
      <c r="S1002" s="37"/>
      <c r="T1002" s="37">
        <v>0</v>
      </c>
      <c r="U1002" s="37"/>
      <c r="V1002" s="37">
        <v>0</v>
      </c>
      <c r="W1002" s="37"/>
      <c r="X1002" s="37">
        <v>0</v>
      </c>
      <c r="Y1002" s="37"/>
      <c r="Z1002" s="37">
        <v>0</v>
      </c>
      <c r="AA1002" s="37"/>
      <c r="AB1002" s="25">
        <v>0</v>
      </c>
      <c r="AC1002" s="8"/>
      <c r="AE1002" s="9">
        <v>0</v>
      </c>
      <c r="AG1002" s="9">
        <v>0</v>
      </c>
      <c r="AI1002" s="9">
        <v>0</v>
      </c>
      <c r="AK1002" s="9">
        <v>0</v>
      </c>
      <c r="AM1002" s="9">
        <v>0</v>
      </c>
      <c r="AO1002" s="9">
        <v>0</v>
      </c>
      <c r="AQ1002" s="9">
        <v>0</v>
      </c>
      <c r="AT1002" s="38">
        <v>0</v>
      </c>
      <c r="BH1002" s="2" t="str">
        <f t="shared" si="15"/>
        <v>No</v>
      </c>
    </row>
    <row r="1003" spans="1:60">
      <c r="A1003" s="14" t="s">
        <v>215</v>
      </c>
      <c r="B1003" s="14" t="s">
        <v>216</v>
      </c>
      <c r="C1003" s="19" t="s">
        <v>21</v>
      </c>
      <c r="D1003" s="232">
        <v>9219</v>
      </c>
      <c r="E1003" s="233">
        <v>90219</v>
      </c>
      <c r="F1003" s="19" t="s">
        <v>153</v>
      </c>
      <c r="G1003" s="160" t="s">
        <v>144</v>
      </c>
      <c r="H1003" s="36">
        <v>71957</v>
      </c>
      <c r="I1003" s="25">
        <v>33</v>
      </c>
      <c r="J1003" s="19" t="s">
        <v>15</v>
      </c>
      <c r="K1003" s="15" t="s">
        <v>14</v>
      </c>
      <c r="L1003" s="15">
        <v>7</v>
      </c>
      <c r="M1003" s="16"/>
      <c r="N1003" s="37">
        <v>0</v>
      </c>
      <c r="O1003" s="37"/>
      <c r="P1003" s="37">
        <v>18037</v>
      </c>
      <c r="Q1003" s="37"/>
      <c r="R1003" s="37">
        <v>0</v>
      </c>
      <c r="S1003" s="37"/>
      <c r="T1003" s="37">
        <v>0</v>
      </c>
      <c r="U1003" s="37"/>
      <c r="V1003" s="37">
        <v>0</v>
      </c>
      <c r="W1003" s="37"/>
      <c r="X1003" s="37">
        <v>0</v>
      </c>
      <c r="Y1003" s="37"/>
      <c r="Z1003" s="37">
        <v>0</v>
      </c>
      <c r="AA1003" s="37"/>
      <c r="AB1003" s="25">
        <v>0</v>
      </c>
      <c r="AC1003" s="8"/>
      <c r="AE1003" s="9">
        <v>0</v>
      </c>
      <c r="AG1003" s="9">
        <v>123530</v>
      </c>
      <c r="AI1003" s="9">
        <v>0</v>
      </c>
      <c r="AK1003" s="9">
        <v>0</v>
      </c>
      <c r="AM1003" s="9">
        <v>0</v>
      </c>
      <c r="AO1003" s="9">
        <v>0</v>
      </c>
      <c r="AQ1003" s="9">
        <v>0</v>
      </c>
      <c r="AV1003" s="38">
        <v>6.8487</v>
      </c>
      <c r="BH1003" s="2" t="str">
        <f t="shared" si="15"/>
        <v>No</v>
      </c>
    </row>
    <row r="1004" spans="1:60">
      <c r="A1004" s="14" t="s">
        <v>1225</v>
      </c>
      <c r="B1004" s="14" t="s">
        <v>762</v>
      </c>
      <c r="C1004" s="19" t="s">
        <v>90</v>
      </c>
      <c r="D1004" s="232">
        <v>5161</v>
      </c>
      <c r="E1004" s="233">
        <v>50161</v>
      </c>
      <c r="F1004" s="19" t="s">
        <v>147</v>
      </c>
      <c r="G1004" s="160" t="s">
        <v>144</v>
      </c>
      <c r="H1004" s="36">
        <v>1376476</v>
      </c>
      <c r="I1004" s="25">
        <v>33</v>
      </c>
      <c r="J1004" s="19" t="s">
        <v>25</v>
      </c>
      <c r="K1004" s="15" t="s">
        <v>14</v>
      </c>
      <c r="L1004" s="15">
        <v>7</v>
      </c>
      <c r="M1004" s="16"/>
      <c r="N1004" s="37">
        <v>51923</v>
      </c>
      <c r="O1004" s="37"/>
      <c r="P1004" s="37">
        <v>0</v>
      </c>
      <c r="Q1004" s="37"/>
      <c r="R1004" s="37">
        <v>0</v>
      </c>
      <c r="S1004" s="37"/>
      <c r="T1004" s="37">
        <v>0</v>
      </c>
      <c r="U1004" s="37"/>
      <c r="V1004" s="37">
        <v>0</v>
      </c>
      <c r="W1004" s="37"/>
      <c r="X1004" s="37">
        <v>0</v>
      </c>
      <c r="Y1004" s="37"/>
      <c r="Z1004" s="37">
        <v>0</v>
      </c>
      <c r="AA1004" s="37"/>
      <c r="AB1004" s="25">
        <v>0</v>
      </c>
      <c r="AC1004" s="8"/>
      <c r="AE1004" s="9">
        <v>800984</v>
      </c>
      <c r="AG1004" s="9">
        <v>0</v>
      </c>
      <c r="AI1004" s="9">
        <v>0</v>
      </c>
      <c r="AK1004" s="9">
        <v>0</v>
      </c>
      <c r="AM1004" s="9">
        <v>0</v>
      </c>
      <c r="AO1004" s="9">
        <v>0</v>
      </c>
      <c r="AQ1004" s="9">
        <v>0</v>
      </c>
      <c r="AT1004" s="38">
        <v>15.426399999999999</v>
      </c>
      <c r="BH1004" s="2" t="str">
        <f t="shared" si="15"/>
        <v>No</v>
      </c>
    </row>
    <row r="1005" spans="1:60">
      <c r="A1005" s="14" t="s">
        <v>215</v>
      </c>
      <c r="B1005" s="14" t="s">
        <v>216</v>
      </c>
      <c r="C1005" s="19" t="s">
        <v>21</v>
      </c>
      <c r="D1005" s="232">
        <v>9219</v>
      </c>
      <c r="E1005" s="233">
        <v>90219</v>
      </c>
      <c r="F1005" s="19" t="s">
        <v>153</v>
      </c>
      <c r="G1005" s="160" t="s">
        <v>144</v>
      </c>
      <c r="H1005" s="36">
        <v>71957</v>
      </c>
      <c r="I1005" s="25">
        <v>33</v>
      </c>
      <c r="J1005" s="19" t="s">
        <v>18</v>
      </c>
      <c r="K1005" s="15" t="s">
        <v>16</v>
      </c>
      <c r="L1005" s="15">
        <v>6</v>
      </c>
      <c r="M1005" s="16"/>
      <c r="N1005" s="37">
        <v>0</v>
      </c>
      <c r="O1005" s="37"/>
      <c r="P1005" s="37">
        <v>7943</v>
      </c>
      <c r="Q1005" s="37"/>
      <c r="R1005" s="37">
        <v>0</v>
      </c>
      <c r="S1005" s="37"/>
      <c r="T1005" s="37">
        <v>0</v>
      </c>
      <c r="U1005" s="37"/>
      <c r="V1005" s="37">
        <v>0</v>
      </c>
      <c r="W1005" s="37"/>
      <c r="X1005" s="37">
        <v>0</v>
      </c>
      <c r="Y1005" s="37"/>
      <c r="Z1005" s="37">
        <v>0</v>
      </c>
      <c r="AA1005" s="37"/>
      <c r="AB1005" s="25">
        <v>0</v>
      </c>
      <c r="AC1005" s="8"/>
      <c r="AE1005" s="9">
        <v>0</v>
      </c>
      <c r="AG1005" s="9">
        <v>177072</v>
      </c>
      <c r="AI1005" s="9">
        <v>0</v>
      </c>
      <c r="AK1005" s="9">
        <v>0</v>
      </c>
      <c r="AM1005" s="9">
        <v>0</v>
      </c>
      <c r="AO1005" s="9">
        <v>0</v>
      </c>
      <c r="AQ1005" s="9">
        <v>0</v>
      </c>
      <c r="AV1005" s="38">
        <v>22.2928</v>
      </c>
      <c r="BH1005" s="2" t="str">
        <f t="shared" si="15"/>
        <v>No</v>
      </c>
    </row>
    <row r="1006" spans="1:60">
      <c r="A1006" s="14" t="s">
        <v>502</v>
      </c>
      <c r="B1006" s="14" t="s">
        <v>503</v>
      </c>
      <c r="C1006" s="19" t="s">
        <v>83</v>
      </c>
      <c r="D1006" s="232">
        <v>3076</v>
      </c>
      <c r="E1006" s="233">
        <v>30076</v>
      </c>
      <c r="F1006" s="19" t="s">
        <v>153</v>
      </c>
      <c r="G1006" s="160" t="s">
        <v>144</v>
      </c>
      <c r="H1006" s="36">
        <v>75689</v>
      </c>
      <c r="I1006" s="25">
        <v>33</v>
      </c>
      <c r="J1006" s="19" t="s">
        <v>15</v>
      </c>
      <c r="K1006" s="15" t="s">
        <v>14</v>
      </c>
      <c r="L1006" s="15">
        <v>4</v>
      </c>
      <c r="M1006" s="16"/>
      <c r="N1006" s="37">
        <v>640</v>
      </c>
      <c r="O1006" s="37"/>
      <c r="P1006" s="37">
        <v>19850</v>
      </c>
      <c r="Q1006" s="37"/>
      <c r="R1006" s="37">
        <v>0</v>
      </c>
      <c r="S1006" s="37"/>
      <c r="T1006" s="37">
        <v>0</v>
      </c>
      <c r="U1006" s="37"/>
      <c r="V1006" s="37">
        <v>0</v>
      </c>
      <c r="W1006" s="37"/>
      <c r="X1006" s="37">
        <v>0</v>
      </c>
      <c r="Y1006" s="37"/>
      <c r="Z1006" s="37">
        <v>0</v>
      </c>
      <c r="AA1006" s="37"/>
      <c r="AB1006" s="25">
        <v>0</v>
      </c>
      <c r="AC1006" s="8"/>
      <c r="AE1006" s="9">
        <v>6103</v>
      </c>
      <c r="AG1006" s="9">
        <v>141086</v>
      </c>
      <c r="AI1006" s="9">
        <v>0</v>
      </c>
      <c r="AK1006" s="9">
        <v>0</v>
      </c>
      <c r="AM1006" s="9">
        <v>0</v>
      </c>
      <c r="AO1006" s="9">
        <v>0</v>
      </c>
      <c r="AQ1006" s="9">
        <v>0</v>
      </c>
      <c r="AT1006" s="38">
        <v>9.5358999999999998</v>
      </c>
      <c r="AV1006" s="38">
        <v>7.1075999999999997</v>
      </c>
      <c r="BH1006" s="2" t="str">
        <f t="shared" si="15"/>
        <v>No</v>
      </c>
    </row>
    <row r="1007" spans="1:60">
      <c r="A1007" s="14" t="s">
        <v>206</v>
      </c>
      <c r="B1007" s="14" t="s">
        <v>207</v>
      </c>
      <c r="C1007" s="19" t="s">
        <v>19</v>
      </c>
      <c r="D1007" s="232">
        <v>4169</v>
      </c>
      <c r="E1007" s="233">
        <v>40169</v>
      </c>
      <c r="F1007" s="19" t="s">
        <v>158</v>
      </c>
      <c r="G1007" s="160" t="s">
        <v>144</v>
      </c>
      <c r="H1007" s="36">
        <v>749495</v>
      </c>
      <c r="I1007" s="25">
        <v>33</v>
      </c>
      <c r="J1007" s="19" t="s">
        <v>18</v>
      </c>
      <c r="K1007" s="15" t="s">
        <v>16</v>
      </c>
      <c r="L1007" s="15">
        <v>33</v>
      </c>
      <c r="M1007" s="16"/>
      <c r="N1007" s="37">
        <v>0</v>
      </c>
      <c r="O1007" s="37"/>
      <c r="P1007" s="37">
        <v>38180</v>
      </c>
      <c r="Q1007" s="37"/>
      <c r="R1007" s="37">
        <v>0</v>
      </c>
      <c r="S1007" s="37"/>
      <c r="T1007" s="37">
        <v>0</v>
      </c>
      <c r="U1007" s="37"/>
      <c r="V1007" s="37">
        <v>0</v>
      </c>
      <c r="W1007" s="37"/>
      <c r="X1007" s="37">
        <v>0</v>
      </c>
      <c r="Y1007" s="37"/>
      <c r="Z1007" s="37">
        <v>0</v>
      </c>
      <c r="AA1007" s="37"/>
      <c r="AB1007" s="25">
        <v>0</v>
      </c>
      <c r="AC1007" s="8"/>
      <c r="AE1007" s="9">
        <v>0</v>
      </c>
      <c r="AG1007" s="9">
        <v>852316</v>
      </c>
      <c r="AI1007" s="9">
        <v>0</v>
      </c>
      <c r="AK1007" s="9">
        <v>0</v>
      </c>
      <c r="AM1007" s="9">
        <v>0</v>
      </c>
      <c r="AO1007" s="9">
        <v>0</v>
      </c>
      <c r="AQ1007" s="9">
        <v>0</v>
      </c>
      <c r="AV1007" s="38">
        <v>22.323599999999999</v>
      </c>
      <c r="BH1007" s="2" t="str">
        <f t="shared" si="15"/>
        <v>No</v>
      </c>
    </row>
    <row r="1008" spans="1:60">
      <c r="A1008" s="14" t="s">
        <v>1225</v>
      </c>
      <c r="B1008" s="14" t="s">
        <v>762</v>
      </c>
      <c r="C1008" s="19" t="s">
        <v>90</v>
      </c>
      <c r="D1008" s="232">
        <v>5161</v>
      </c>
      <c r="E1008" s="233">
        <v>50161</v>
      </c>
      <c r="F1008" s="19" t="s">
        <v>147</v>
      </c>
      <c r="G1008" s="160" t="s">
        <v>144</v>
      </c>
      <c r="H1008" s="36">
        <v>1376476</v>
      </c>
      <c r="I1008" s="25">
        <v>33</v>
      </c>
      <c r="J1008" s="19" t="s">
        <v>15</v>
      </c>
      <c r="K1008" s="15" t="s">
        <v>16</v>
      </c>
      <c r="L1008" s="15">
        <v>26</v>
      </c>
      <c r="M1008" s="16"/>
      <c r="N1008" s="37">
        <v>0</v>
      </c>
      <c r="O1008" s="37"/>
      <c r="P1008" s="37">
        <v>78981</v>
      </c>
      <c r="Q1008" s="37"/>
      <c r="R1008" s="37">
        <v>0</v>
      </c>
      <c r="S1008" s="37"/>
      <c r="T1008" s="37">
        <v>0</v>
      </c>
      <c r="U1008" s="37"/>
      <c r="V1008" s="37">
        <v>0</v>
      </c>
      <c r="W1008" s="37"/>
      <c r="X1008" s="37">
        <v>0</v>
      </c>
      <c r="Y1008" s="37"/>
      <c r="Z1008" s="37">
        <v>0</v>
      </c>
      <c r="AA1008" s="37"/>
      <c r="AB1008" s="25">
        <v>0</v>
      </c>
      <c r="AC1008" s="8"/>
      <c r="AE1008" s="9">
        <v>0</v>
      </c>
      <c r="AG1008" s="9">
        <v>1113692</v>
      </c>
      <c r="AI1008" s="9">
        <v>0</v>
      </c>
      <c r="AK1008" s="9">
        <v>0</v>
      </c>
      <c r="AM1008" s="9">
        <v>0</v>
      </c>
      <c r="AO1008" s="9">
        <v>0</v>
      </c>
      <c r="AQ1008" s="9">
        <v>0</v>
      </c>
      <c r="AV1008" s="38">
        <v>14.1008</v>
      </c>
      <c r="BH1008" s="2" t="str">
        <f t="shared" si="15"/>
        <v>No</v>
      </c>
    </row>
    <row r="1009" spans="1:60">
      <c r="A1009" s="14" t="s">
        <v>1226</v>
      </c>
      <c r="B1009" s="14" t="s">
        <v>761</v>
      </c>
      <c r="C1009" s="19" t="s">
        <v>90</v>
      </c>
      <c r="D1009" s="232">
        <v>5160</v>
      </c>
      <c r="E1009" s="233">
        <v>50160</v>
      </c>
      <c r="F1009" s="19" t="s">
        <v>147</v>
      </c>
      <c r="G1009" s="160" t="s">
        <v>144</v>
      </c>
      <c r="H1009" s="36">
        <v>1376476</v>
      </c>
      <c r="I1009" s="25">
        <v>33</v>
      </c>
      <c r="J1009" s="19" t="s">
        <v>15</v>
      </c>
      <c r="K1009" s="15" t="s">
        <v>16</v>
      </c>
      <c r="L1009" s="15">
        <v>25</v>
      </c>
      <c r="M1009" s="16"/>
      <c r="N1009" s="37">
        <v>4257</v>
      </c>
      <c r="O1009" s="37"/>
      <c r="P1009" s="37">
        <v>101777</v>
      </c>
      <c r="Q1009" s="37"/>
      <c r="R1009" s="37">
        <v>0</v>
      </c>
      <c r="S1009" s="37"/>
      <c r="T1009" s="37">
        <v>0</v>
      </c>
      <c r="U1009" s="37"/>
      <c r="V1009" s="37">
        <v>0</v>
      </c>
      <c r="W1009" s="37"/>
      <c r="X1009" s="37">
        <v>0</v>
      </c>
      <c r="Y1009" s="37"/>
      <c r="Z1009" s="37">
        <v>0</v>
      </c>
      <c r="AA1009" s="37"/>
      <c r="AB1009" s="25">
        <v>0</v>
      </c>
      <c r="AC1009" s="8"/>
      <c r="AE1009" s="9">
        <v>53433</v>
      </c>
      <c r="AG1009" s="9">
        <v>1129431</v>
      </c>
      <c r="AI1009" s="9">
        <v>0</v>
      </c>
      <c r="AK1009" s="9">
        <v>0</v>
      </c>
      <c r="AM1009" s="9">
        <v>0</v>
      </c>
      <c r="AO1009" s="9">
        <v>0</v>
      </c>
      <c r="AQ1009" s="9">
        <v>0</v>
      </c>
      <c r="AT1009" s="38">
        <v>12.5518</v>
      </c>
      <c r="AV1009" s="38">
        <v>11.097099999999999</v>
      </c>
      <c r="BH1009" s="2" t="str">
        <f t="shared" si="15"/>
        <v>No</v>
      </c>
    </row>
    <row r="1010" spans="1:60">
      <c r="A1010" s="14" t="s">
        <v>1224</v>
      </c>
      <c r="B1010" s="14" t="s">
        <v>303</v>
      </c>
      <c r="C1010" s="19" t="s">
        <v>38</v>
      </c>
      <c r="D1010" s="232">
        <v>4097</v>
      </c>
      <c r="E1010" s="233">
        <v>40097</v>
      </c>
      <c r="F1010" s="19" t="s">
        <v>170</v>
      </c>
      <c r="G1010" s="160" t="s">
        <v>144</v>
      </c>
      <c r="H1010" s="36">
        <v>376047</v>
      </c>
      <c r="I1010" s="25">
        <v>33</v>
      </c>
      <c r="J1010" s="19" t="s">
        <v>15</v>
      </c>
      <c r="K1010" s="15" t="s">
        <v>14</v>
      </c>
      <c r="L1010" s="15">
        <v>24</v>
      </c>
      <c r="M1010" s="16"/>
      <c r="N1010" s="37">
        <v>86267</v>
      </c>
      <c r="O1010" s="37"/>
      <c r="P1010" s="37">
        <v>200</v>
      </c>
      <c r="Q1010" s="37"/>
      <c r="R1010" s="37">
        <v>0</v>
      </c>
      <c r="S1010" s="37"/>
      <c r="T1010" s="37">
        <v>0</v>
      </c>
      <c r="U1010" s="37"/>
      <c r="V1010" s="37">
        <v>0</v>
      </c>
      <c r="W1010" s="37"/>
      <c r="X1010" s="37">
        <v>0</v>
      </c>
      <c r="Y1010" s="37"/>
      <c r="Z1010" s="37">
        <v>0</v>
      </c>
      <c r="AA1010" s="37"/>
      <c r="AB1010" s="25">
        <v>0</v>
      </c>
      <c r="AC1010" s="8"/>
      <c r="AE1010" s="9">
        <v>593597</v>
      </c>
      <c r="AG1010" s="9">
        <v>3732</v>
      </c>
      <c r="AI1010" s="9">
        <v>0</v>
      </c>
      <c r="AK1010" s="9">
        <v>0</v>
      </c>
      <c r="AM1010" s="9">
        <v>0</v>
      </c>
      <c r="AO1010" s="9">
        <v>0</v>
      </c>
      <c r="AQ1010" s="9">
        <v>0</v>
      </c>
      <c r="AT1010" s="38">
        <v>6.8808999999999996</v>
      </c>
      <c r="AV1010" s="38">
        <v>18.66</v>
      </c>
      <c r="BH1010" s="2" t="str">
        <f t="shared" si="15"/>
        <v>No</v>
      </c>
    </row>
    <row r="1011" spans="1:60">
      <c r="A1011" s="14" t="s">
        <v>698</v>
      </c>
      <c r="B1011" s="14" t="s">
        <v>699</v>
      </c>
      <c r="C1011" s="19" t="s">
        <v>91</v>
      </c>
      <c r="D1011" s="232">
        <v>3002</v>
      </c>
      <c r="E1011" s="233">
        <v>30002</v>
      </c>
      <c r="F1011" s="19" t="s">
        <v>153</v>
      </c>
      <c r="G1011" s="160" t="s">
        <v>144</v>
      </c>
      <c r="H1011" s="36">
        <v>202637</v>
      </c>
      <c r="I1011" s="25">
        <v>33</v>
      </c>
      <c r="J1011" s="19" t="s">
        <v>17</v>
      </c>
      <c r="K1011" s="15" t="s">
        <v>14</v>
      </c>
      <c r="L1011" s="15">
        <v>23</v>
      </c>
      <c r="M1011" s="16"/>
      <c r="N1011" s="37">
        <v>201257</v>
      </c>
      <c r="O1011" s="37"/>
      <c r="P1011" s="37">
        <v>0</v>
      </c>
      <c r="Q1011" s="37"/>
      <c r="R1011" s="37">
        <v>0</v>
      </c>
      <c r="S1011" s="37"/>
      <c r="T1011" s="37">
        <v>0</v>
      </c>
      <c r="U1011" s="37"/>
      <c r="V1011" s="37">
        <v>0</v>
      </c>
      <c r="W1011" s="37"/>
      <c r="X1011" s="37">
        <v>0</v>
      </c>
      <c r="Y1011" s="37"/>
      <c r="Z1011" s="37">
        <v>0</v>
      </c>
      <c r="AA1011" s="37"/>
      <c r="AB1011" s="25">
        <v>0</v>
      </c>
      <c r="AC1011" s="8"/>
      <c r="AE1011" s="9">
        <v>921180</v>
      </c>
      <c r="AG1011" s="9">
        <v>0</v>
      </c>
      <c r="AI1011" s="9">
        <v>0</v>
      </c>
      <c r="AK1011" s="9">
        <v>0</v>
      </c>
      <c r="AM1011" s="9">
        <v>0</v>
      </c>
      <c r="AO1011" s="9">
        <v>0</v>
      </c>
      <c r="AQ1011" s="9">
        <v>0</v>
      </c>
      <c r="AT1011" s="38">
        <v>4.5770999999999997</v>
      </c>
      <c r="BH1011" s="2" t="str">
        <f t="shared" si="15"/>
        <v>No</v>
      </c>
    </row>
    <row r="1012" spans="1:60">
      <c r="A1012" s="14" t="s">
        <v>502</v>
      </c>
      <c r="B1012" s="14" t="s">
        <v>503</v>
      </c>
      <c r="C1012" s="19" t="s">
        <v>83</v>
      </c>
      <c r="D1012" s="232">
        <v>3076</v>
      </c>
      <c r="E1012" s="233">
        <v>30076</v>
      </c>
      <c r="F1012" s="19" t="s">
        <v>153</v>
      </c>
      <c r="G1012" s="160" t="s">
        <v>144</v>
      </c>
      <c r="H1012" s="36">
        <v>75689</v>
      </c>
      <c r="I1012" s="25">
        <v>33</v>
      </c>
      <c r="J1012" s="19" t="s">
        <v>17</v>
      </c>
      <c r="K1012" s="15" t="s">
        <v>14</v>
      </c>
      <c r="L1012" s="15">
        <v>20</v>
      </c>
      <c r="M1012" s="16"/>
      <c r="N1012" s="37">
        <v>193050</v>
      </c>
      <c r="O1012" s="37"/>
      <c r="P1012" s="37">
        <v>0</v>
      </c>
      <c r="Q1012" s="37"/>
      <c r="R1012" s="37">
        <v>0</v>
      </c>
      <c r="S1012" s="37"/>
      <c r="T1012" s="37">
        <v>0</v>
      </c>
      <c r="U1012" s="37"/>
      <c r="V1012" s="37">
        <v>0</v>
      </c>
      <c r="W1012" s="37"/>
      <c r="X1012" s="37">
        <v>0</v>
      </c>
      <c r="Y1012" s="37"/>
      <c r="Z1012" s="37">
        <v>0</v>
      </c>
      <c r="AA1012" s="37"/>
      <c r="AB1012" s="25">
        <v>0</v>
      </c>
      <c r="AC1012" s="8"/>
      <c r="AE1012" s="9">
        <v>1082533</v>
      </c>
      <c r="AG1012" s="9">
        <v>0</v>
      </c>
      <c r="AI1012" s="9">
        <v>0</v>
      </c>
      <c r="AK1012" s="9">
        <v>0</v>
      </c>
      <c r="AM1012" s="9">
        <v>0</v>
      </c>
      <c r="AO1012" s="9">
        <v>0</v>
      </c>
      <c r="AQ1012" s="9">
        <v>0</v>
      </c>
      <c r="AT1012" s="38">
        <v>5.6074999999999999</v>
      </c>
      <c r="BH1012" s="2" t="str">
        <f t="shared" si="15"/>
        <v>No</v>
      </c>
    </row>
    <row r="1013" spans="1:60">
      <c r="A1013" s="14" t="s">
        <v>215</v>
      </c>
      <c r="B1013" s="14" t="s">
        <v>216</v>
      </c>
      <c r="C1013" s="19" t="s">
        <v>21</v>
      </c>
      <c r="D1013" s="232">
        <v>9219</v>
      </c>
      <c r="E1013" s="233">
        <v>90219</v>
      </c>
      <c r="F1013" s="19" t="s">
        <v>153</v>
      </c>
      <c r="G1013" s="160" t="s">
        <v>144</v>
      </c>
      <c r="H1013" s="36">
        <v>71957</v>
      </c>
      <c r="I1013" s="25">
        <v>33</v>
      </c>
      <c r="J1013" s="19" t="s">
        <v>17</v>
      </c>
      <c r="K1013" s="15" t="s">
        <v>14</v>
      </c>
      <c r="L1013" s="15">
        <v>20</v>
      </c>
      <c r="M1013" s="16"/>
      <c r="N1013" s="37">
        <v>197697</v>
      </c>
      <c r="O1013" s="37"/>
      <c r="P1013" s="37">
        <v>0</v>
      </c>
      <c r="Q1013" s="37"/>
      <c r="R1013" s="37">
        <v>0</v>
      </c>
      <c r="S1013" s="37"/>
      <c r="T1013" s="37">
        <v>0</v>
      </c>
      <c r="U1013" s="37"/>
      <c r="V1013" s="37">
        <v>0</v>
      </c>
      <c r="W1013" s="37"/>
      <c r="X1013" s="37">
        <v>0</v>
      </c>
      <c r="Y1013" s="37"/>
      <c r="Z1013" s="37">
        <v>0</v>
      </c>
      <c r="AA1013" s="37"/>
      <c r="AB1013" s="25">
        <v>0</v>
      </c>
      <c r="AC1013" s="8"/>
      <c r="AE1013" s="9">
        <v>982767</v>
      </c>
      <c r="AG1013" s="9">
        <v>0</v>
      </c>
      <c r="AI1013" s="9">
        <v>0</v>
      </c>
      <c r="AK1013" s="9">
        <v>0</v>
      </c>
      <c r="AM1013" s="9">
        <v>0</v>
      </c>
      <c r="AO1013" s="9">
        <v>0</v>
      </c>
      <c r="AQ1013" s="9">
        <v>0</v>
      </c>
      <c r="AT1013" s="38">
        <v>4.9710999999999999</v>
      </c>
      <c r="BH1013" s="2" t="str">
        <f t="shared" si="15"/>
        <v>No</v>
      </c>
    </row>
    <row r="1014" spans="1:60">
      <c r="A1014" s="14" t="s">
        <v>166</v>
      </c>
      <c r="B1014" s="14" t="s">
        <v>167</v>
      </c>
      <c r="C1014" s="19" t="s">
        <v>50</v>
      </c>
      <c r="D1014" s="232">
        <v>3096</v>
      </c>
      <c r="E1014" s="233">
        <v>30096</v>
      </c>
      <c r="F1014" s="19" t="s">
        <v>153</v>
      </c>
      <c r="G1014" s="160" t="s">
        <v>144</v>
      </c>
      <c r="H1014" s="36">
        <v>98081</v>
      </c>
      <c r="I1014" s="25">
        <v>33</v>
      </c>
      <c r="J1014" s="19" t="s">
        <v>15</v>
      </c>
      <c r="K1014" s="15" t="s">
        <v>14</v>
      </c>
      <c r="L1014" s="15">
        <v>18</v>
      </c>
      <c r="M1014" s="16"/>
      <c r="N1014" s="37">
        <v>0</v>
      </c>
      <c r="O1014" s="37"/>
      <c r="P1014" s="37">
        <v>36071</v>
      </c>
      <c r="Q1014" s="37"/>
      <c r="R1014" s="37">
        <v>62636</v>
      </c>
      <c r="S1014" s="37"/>
      <c r="T1014" s="37">
        <v>0</v>
      </c>
      <c r="U1014" s="37"/>
      <c r="V1014" s="37">
        <v>0</v>
      </c>
      <c r="W1014" s="37"/>
      <c r="X1014" s="37">
        <v>0</v>
      </c>
      <c r="Y1014" s="37"/>
      <c r="Z1014" s="37">
        <v>0</v>
      </c>
      <c r="AA1014" s="37"/>
      <c r="AB1014" s="25">
        <v>0</v>
      </c>
      <c r="AC1014" s="8"/>
      <c r="AE1014" s="9">
        <v>0</v>
      </c>
      <c r="AG1014" s="9">
        <v>23213</v>
      </c>
      <c r="AI1014" s="9">
        <v>0</v>
      </c>
      <c r="AK1014" s="9">
        <v>0</v>
      </c>
      <c r="AM1014" s="9">
        <v>638244</v>
      </c>
      <c r="AO1014" s="9">
        <v>0</v>
      </c>
      <c r="AQ1014" s="9">
        <v>0</v>
      </c>
      <c r="AV1014" s="38">
        <v>0.64349999999999996</v>
      </c>
      <c r="AX1014" s="38">
        <v>0</v>
      </c>
      <c r="BH1014" s="2" t="str">
        <f t="shared" si="15"/>
        <v>No</v>
      </c>
    </row>
    <row r="1015" spans="1:60">
      <c r="A1015" s="14" t="s">
        <v>166</v>
      </c>
      <c r="B1015" s="14" t="s">
        <v>167</v>
      </c>
      <c r="C1015" s="19" t="s">
        <v>50</v>
      </c>
      <c r="D1015" s="232">
        <v>3096</v>
      </c>
      <c r="E1015" s="233">
        <v>30096</v>
      </c>
      <c r="F1015" s="19" t="s">
        <v>153</v>
      </c>
      <c r="G1015" s="160" t="s">
        <v>144</v>
      </c>
      <c r="H1015" s="36">
        <v>98081</v>
      </c>
      <c r="I1015" s="25">
        <v>33</v>
      </c>
      <c r="J1015" s="19" t="s">
        <v>17</v>
      </c>
      <c r="K1015" s="15" t="s">
        <v>14</v>
      </c>
      <c r="L1015" s="15">
        <v>15</v>
      </c>
      <c r="M1015" s="16"/>
      <c r="N1015" s="37">
        <v>74288</v>
      </c>
      <c r="O1015" s="37"/>
      <c r="P1015" s="37">
        <v>44674</v>
      </c>
      <c r="Q1015" s="37"/>
      <c r="R1015" s="37">
        <v>53076</v>
      </c>
      <c r="S1015" s="37"/>
      <c r="T1015" s="37">
        <v>0</v>
      </c>
      <c r="U1015" s="37"/>
      <c r="V1015" s="37">
        <v>0</v>
      </c>
      <c r="W1015" s="37"/>
      <c r="X1015" s="37">
        <v>0</v>
      </c>
      <c r="Y1015" s="37"/>
      <c r="Z1015" s="37">
        <v>0</v>
      </c>
      <c r="AA1015" s="37"/>
      <c r="AB1015" s="25">
        <v>0</v>
      </c>
      <c r="AC1015" s="8"/>
      <c r="AE1015" s="9">
        <v>348578</v>
      </c>
      <c r="AG1015" s="9">
        <v>35952</v>
      </c>
      <c r="AI1015" s="9">
        <v>0</v>
      </c>
      <c r="AK1015" s="9">
        <v>0</v>
      </c>
      <c r="AM1015" s="9">
        <v>720873</v>
      </c>
      <c r="AO1015" s="9">
        <v>0</v>
      </c>
      <c r="AQ1015" s="9">
        <v>0</v>
      </c>
      <c r="AT1015" s="38">
        <v>4.6923000000000004</v>
      </c>
      <c r="AV1015" s="38">
        <v>0.80479999999999996</v>
      </c>
      <c r="AX1015" s="38">
        <v>0</v>
      </c>
      <c r="BH1015" s="2" t="str">
        <f t="shared" si="15"/>
        <v>No</v>
      </c>
    </row>
    <row r="1016" spans="1:60">
      <c r="A1016" s="14" t="s">
        <v>698</v>
      </c>
      <c r="B1016" s="14" t="s">
        <v>699</v>
      </c>
      <c r="C1016" s="19" t="s">
        <v>91</v>
      </c>
      <c r="D1016" s="232">
        <v>3002</v>
      </c>
      <c r="E1016" s="233">
        <v>30002</v>
      </c>
      <c r="F1016" s="19" t="s">
        <v>153</v>
      </c>
      <c r="G1016" s="160" t="s">
        <v>144</v>
      </c>
      <c r="H1016" s="36">
        <v>202637</v>
      </c>
      <c r="I1016" s="25">
        <v>33</v>
      </c>
      <c r="J1016" s="19" t="s">
        <v>15</v>
      </c>
      <c r="K1016" s="15" t="s">
        <v>14</v>
      </c>
      <c r="L1016" s="15">
        <v>10</v>
      </c>
      <c r="M1016" s="16"/>
      <c r="N1016" s="37">
        <v>0</v>
      </c>
      <c r="O1016" s="37"/>
      <c r="P1016" s="37">
        <v>55714</v>
      </c>
      <c r="Q1016" s="37"/>
      <c r="R1016" s="37">
        <v>0</v>
      </c>
      <c r="S1016" s="37"/>
      <c r="T1016" s="37">
        <v>0</v>
      </c>
      <c r="U1016" s="37"/>
      <c r="V1016" s="37">
        <v>0</v>
      </c>
      <c r="W1016" s="37"/>
      <c r="X1016" s="37">
        <v>0</v>
      </c>
      <c r="Y1016" s="37"/>
      <c r="Z1016" s="37">
        <v>0</v>
      </c>
      <c r="AA1016" s="37"/>
      <c r="AB1016" s="25">
        <v>0</v>
      </c>
      <c r="AC1016" s="8"/>
      <c r="AE1016" s="9">
        <v>0</v>
      </c>
      <c r="AG1016" s="9">
        <v>375349</v>
      </c>
      <c r="AI1016" s="9">
        <v>0</v>
      </c>
      <c r="AK1016" s="9">
        <v>0</v>
      </c>
      <c r="AM1016" s="9">
        <v>0</v>
      </c>
      <c r="AO1016" s="9">
        <v>0</v>
      </c>
      <c r="AQ1016" s="9">
        <v>0</v>
      </c>
      <c r="AV1016" s="38">
        <v>6.7370999999999999</v>
      </c>
      <c r="BH1016" s="2" t="str">
        <f t="shared" si="15"/>
        <v>No</v>
      </c>
    </row>
    <row r="1017" spans="1:60">
      <c r="A1017" s="14" t="s">
        <v>70</v>
      </c>
      <c r="B1017" s="14" t="s">
        <v>568</v>
      </c>
      <c r="C1017" s="19" t="s">
        <v>68</v>
      </c>
      <c r="D1017" s="232">
        <v>2135</v>
      </c>
      <c r="E1017" s="233">
        <v>20135</v>
      </c>
      <c r="F1017" s="19" t="s">
        <v>143</v>
      </c>
      <c r="G1017" s="160" t="s">
        <v>144</v>
      </c>
      <c r="H1017" s="36">
        <v>18351295</v>
      </c>
      <c r="I1017" s="25">
        <v>32</v>
      </c>
      <c r="J1017" s="19" t="s">
        <v>25</v>
      </c>
      <c r="K1017" s="15" t="s">
        <v>14</v>
      </c>
      <c r="L1017" s="15">
        <v>32</v>
      </c>
      <c r="M1017" s="16"/>
      <c r="N1017" s="37">
        <v>350926</v>
      </c>
      <c r="O1017" s="37"/>
      <c r="P1017" s="37">
        <v>0</v>
      </c>
      <c r="Q1017" s="37"/>
      <c r="R1017" s="37">
        <v>0</v>
      </c>
      <c r="S1017" s="37"/>
      <c r="T1017" s="37">
        <v>0</v>
      </c>
      <c r="U1017" s="37"/>
      <c r="V1017" s="37">
        <v>0</v>
      </c>
      <c r="W1017" s="37"/>
      <c r="X1017" s="37">
        <v>0</v>
      </c>
      <c r="Y1017" s="37"/>
      <c r="Z1017" s="37">
        <v>0</v>
      </c>
      <c r="AA1017" s="37"/>
      <c r="AB1017" s="25">
        <v>0</v>
      </c>
      <c r="AC1017" s="8"/>
      <c r="AE1017" s="9">
        <v>1180453</v>
      </c>
      <c r="AG1017" s="9">
        <v>0</v>
      </c>
      <c r="AI1017" s="9">
        <v>0</v>
      </c>
      <c r="AK1017" s="9">
        <v>0</v>
      </c>
      <c r="AM1017" s="9">
        <v>0</v>
      </c>
      <c r="AO1017" s="9">
        <v>0</v>
      </c>
      <c r="AQ1017" s="9">
        <v>0</v>
      </c>
      <c r="AT1017" s="38">
        <v>3.3637999999999999</v>
      </c>
      <c r="BH1017" s="2" t="str">
        <f t="shared" si="15"/>
        <v>No</v>
      </c>
    </row>
    <row r="1018" spans="1:60">
      <c r="A1018" s="14" t="s">
        <v>1228</v>
      </c>
      <c r="B1018" s="14" t="s">
        <v>384</v>
      </c>
      <c r="C1018" s="19" t="s">
        <v>59</v>
      </c>
      <c r="D1018" s="232">
        <v>4224</v>
      </c>
      <c r="E1018" s="233">
        <v>40224</v>
      </c>
      <c r="F1018" s="19" t="s">
        <v>147</v>
      </c>
      <c r="G1018" s="160" t="s">
        <v>144</v>
      </c>
      <c r="H1018" s="36">
        <v>280648</v>
      </c>
      <c r="I1018" s="25">
        <v>32</v>
      </c>
      <c r="J1018" s="19" t="s">
        <v>17</v>
      </c>
      <c r="K1018" s="15" t="s">
        <v>16</v>
      </c>
      <c r="L1018" s="15">
        <v>3</v>
      </c>
      <c r="M1018" s="16"/>
      <c r="N1018" s="37">
        <v>0</v>
      </c>
      <c r="O1018" s="37"/>
      <c r="P1018" s="37">
        <v>14709</v>
      </c>
      <c r="Q1018" s="37"/>
      <c r="R1018" s="37">
        <v>0</v>
      </c>
      <c r="S1018" s="37"/>
      <c r="T1018" s="37">
        <v>7894</v>
      </c>
      <c r="U1018" s="37"/>
      <c r="V1018" s="37">
        <v>0</v>
      </c>
      <c r="W1018" s="37"/>
      <c r="X1018" s="37">
        <v>0</v>
      </c>
      <c r="Y1018" s="37"/>
      <c r="Z1018" s="37">
        <v>0</v>
      </c>
      <c r="AA1018" s="37"/>
      <c r="AB1018" s="25">
        <v>0</v>
      </c>
      <c r="AC1018" s="8"/>
      <c r="AE1018" s="9">
        <v>0</v>
      </c>
      <c r="AG1018" s="9">
        <v>0</v>
      </c>
      <c r="AI1018" s="9">
        <v>0</v>
      </c>
      <c r="AK1018" s="9">
        <v>135958</v>
      </c>
      <c r="AM1018" s="9">
        <v>0</v>
      </c>
      <c r="AO1018" s="9">
        <v>0</v>
      </c>
      <c r="AQ1018" s="9">
        <v>0</v>
      </c>
      <c r="AV1018" s="38">
        <v>0</v>
      </c>
      <c r="BH1018" s="2" t="str">
        <f t="shared" si="15"/>
        <v>No</v>
      </c>
    </row>
    <row r="1019" spans="1:60">
      <c r="A1019" s="14" t="s">
        <v>1228</v>
      </c>
      <c r="B1019" s="14" t="s">
        <v>384</v>
      </c>
      <c r="C1019" s="19" t="s">
        <v>59</v>
      </c>
      <c r="D1019" s="232">
        <v>4224</v>
      </c>
      <c r="E1019" s="233">
        <v>40224</v>
      </c>
      <c r="F1019" s="19" t="s">
        <v>147</v>
      </c>
      <c r="G1019" s="160" t="s">
        <v>144</v>
      </c>
      <c r="H1019" s="36">
        <v>280648</v>
      </c>
      <c r="I1019" s="25">
        <v>32</v>
      </c>
      <c r="J1019" s="19" t="s">
        <v>15</v>
      </c>
      <c r="K1019" s="15" t="s">
        <v>16</v>
      </c>
      <c r="L1019" s="15">
        <v>29</v>
      </c>
      <c r="M1019" s="16"/>
      <c r="N1019" s="37">
        <v>0</v>
      </c>
      <c r="O1019" s="37"/>
      <c r="P1019" s="37">
        <v>90367</v>
      </c>
      <c r="Q1019" s="37"/>
      <c r="R1019" s="37">
        <v>11137</v>
      </c>
      <c r="S1019" s="37"/>
      <c r="T1019" s="37">
        <v>9473</v>
      </c>
      <c r="U1019" s="37"/>
      <c r="V1019" s="37">
        <v>0</v>
      </c>
      <c r="W1019" s="37"/>
      <c r="X1019" s="37">
        <v>0</v>
      </c>
      <c r="Y1019" s="37"/>
      <c r="Z1019" s="37">
        <v>0</v>
      </c>
      <c r="AA1019" s="37"/>
      <c r="AB1019" s="25">
        <v>0</v>
      </c>
      <c r="AC1019" s="8"/>
      <c r="AE1019" s="9">
        <v>0</v>
      </c>
      <c r="AG1019" s="9">
        <v>756145</v>
      </c>
      <c r="AI1019" s="9">
        <v>0</v>
      </c>
      <c r="AK1019" s="9">
        <v>135956</v>
      </c>
      <c r="AM1019" s="9">
        <v>323196</v>
      </c>
      <c r="AO1019" s="9">
        <v>0</v>
      </c>
      <c r="AQ1019" s="9">
        <v>0</v>
      </c>
      <c r="AV1019" s="38">
        <v>8.3674999999999997</v>
      </c>
      <c r="AX1019" s="38">
        <v>0</v>
      </c>
      <c r="BH1019" s="2" t="str">
        <f t="shared" si="15"/>
        <v>No</v>
      </c>
    </row>
    <row r="1020" spans="1:60">
      <c r="A1020" s="14" t="s">
        <v>1227</v>
      </c>
      <c r="B1020" s="14" t="s">
        <v>370</v>
      </c>
      <c r="C1020" s="19" t="s">
        <v>19</v>
      </c>
      <c r="D1020" s="232">
        <v>4071</v>
      </c>
      <c r="E1020" s="233">
        <v>40071</v>
      </c>
      <c r="F1020" s="19" t="s">
        <v>147</v>
      </c>
      <c r="G1020" s="160" t="s">
        <v>144</v>
      </c>
      <c r="H1020" s="36">
        <v>286692</v>
      </c>
      <c r="I1020" s="25">
        <v>32</v>
      </c>
      <c r="J1020" s="19" t="s">
        <v>15</v>
      </c>
      <c r="K1020" s="15" t="s">
        <v>14</v>
      </c>
      <c r="L1020" s="15">
        <v>19</v>
      </c>
      <c r="M1020" s="16"/>
      <c r="N1020" s="37">
        <v>0</v>
      </c>
      <c r="O1020" s="37"/>
      <c r="P1020" s="37">
        <v>74193</v>
      </c>
      <c r="Q1020" s="37"/>
      <c r="R1020" s="37">
        <v>0</v>
      </c>
      <c r="S1020" s="37"/>
      <c r="T1020" s="37">
        <v>0</v>
      </c>
      <c r="U1020" s="37"/>
      <c r="V1020" s="37">
        <v>0</v>
      </c>
      <c r="W1020" s="37"/>
      <c r="X1020" s="37">
        <v>0</v>
      </c>
      <c r="Y1020" s="37"/>
      <c r="Z1020" s="37">
        <v>0</v>
      </c>
      <c r="AA1020" s="37"/>
      <c r="AB1020" s="25">
        <v>0</v>
      </c>
      <c r="AC1020" s="8"/>
      <c r="AE1020" s="9">
        <v>0</v>
      </c>
      <c r="AG1020" s="9">
        <v>544871</v>
      </c>
      <c r="AI1020" s="9">
        <v>0</v>
      </c>
      <c r="AK1020" s="9">
        <v>0</v>
      </c>
      <c r="AM1020" s="9">
        <v>0</v>
      </c>
      <c r="AO1020" s="9">
        <v>0</v>
      </c>
      <c r="AQ1020" s="9">
        <v>0</v>
      </c>
      <c r="AV1020" s="38">
        <v>7.3440000000000003</v>
      </c>
      <c r="BH1020" s="2" t="str">
        <f t="shared" si="15"/>
        <v>No</v>
      </c>
    </row>
    <row r="1021" spans="1:60">
      <c r="A1021" s="14" t="s">
        <v>1229</v>
      </c>
      <c r="B1021" s="14" t="s">
        <v>731</v>
      </c>
      <c r="C1021" s="19" t="s">
        <v>81</v>
      </c>
      <c r="D1021" s="232">
        <v>6012</v>
      </c>
      <c r="E1021" s="233">
        <v>60012</v>
      </c>
      <c r="F1021" s="19" t="s">
        <v>147</v>
      </c>
      <c r="G1021" s="160" t="s">
        <v>144</v>
      </c>
      <c r="H1021" s="36">
        <v>172378</v>
      </c>
      <c r="I1021" s="25">
        <v>32</v>
      </c>
      <c r="J1021" s="19" t="s">
        <v>17</v>
      </c>
      <c r="K1021" s="15" t="s">
        <v>14</v>
      </c>
      <c r="L1021" s="15">
        <v>18</v>
      </c>
      <c r="M1021" s="16"/>
      <c r="N1021" s="37">
        <v>168609</v>
      </c>
      <c r="O1021" s="37"/>
      <c r="P1021" s="37">
        <v>0</v>
      </c>
      <c r="Q1021" s="37"/>
      <c r="R1021" s="37">
        <v>0</v>
      </c>
      <c r="S1021" s="37"/>
      <c r="T1021" s="37">
        <v>0</v>
      </c>
      <c r="U1021" s="37"/>
      <c r="V1021" s="37">
        <v>0</v>
      </c>
      <c r="W1021" s="37"/>
      <c r="X1021" s="37">
        <v>0</v>
      </c>
      <c r="Y1021" s="37"/>
      <c r="Z1021" s="37">
        <v>0</v>
      </c>
      <c r="AA1021" s="37"/>
      <c r="AB1021" s="25">
        <v>0</v>
      </c>
      <c r="AC1021" s="8"/>
      <c r="AE1021" s="9">
        <v>640283</v>
      </c>
      <c r="AG1021" s="9">
        <v>0</v>
      </c>
      <c r="AI1021" s="9">
        <v>0</v>
      </c>
      <c r="AK1021" s="9">
        <v>0</v>
      </c>
      <c r="AM1021" s="9">
        <v>0</v>
      </c>
      <c r="AO1021" s="9">
        <v>0</v>
      </c>
      <c r="AQ1021" s="9">
        <v>0</v>
      </c>
      <c r="AT1021" s="38">
        <v>3.7974000000000001</v>
      </c>
      <c r="BH1021" s="2" t="str">
        <f t="shared" si="15"/>
        <v>No</v>
      </c>
    </row>
    <row r="1022" spans="1:60">
      <c r="A1022" s="14" t="s">
        <v>493</v>
      </c>
      <c r="B1022" s="14" t="s">
        <v>494</v>
      </c>
      <c r="C1022" s="19" t="s">
        <v>38</v>
      </c>
      <c r="D1022" s="232">
        <v>4104</v>
      </c>
      <c r="E1022" s="233">
        <v>40104</v>
      </c>
      <c r="F1022" s="19" t="s">
        <v>147</v>
      </c>
      <c r="G1022" s="160" t="s">
        <v>144</v>
      </c>
      <c r="H1022" s="36">
        <v>149422</v>
      </c>
      <c r="I1022" s="25">
        <v>32</v>
      </c>
      <c r="J1022" s="19" t="s">
        <v>15</v>
      </c>
      <c r="K1022" s="15" t="s">
        <v>16</v>
      </c>
      <c r="L1022" s="15">
        <v>17</v>
      </c>
      <c r="M1022" s="16"/>
      <c r="N1022" s="37">
        <v>0</v>
      </c>
      <c r="O1022" s="37"/>
      <c r="P1022" s="37">
        <v>55117</v>
      </c>
      <c r="Q1022" s="37"/>
      <c r="R1022" s="37">
        <v>0</v>
      </c>
      <c r="S1022" s="37"/>
      <c r="T1022" s="37">
        <v>0</v>
      </c>
      <c r="U1022" s="37"/>
      <c r="V1022" s="37">
        <v>0</v>
      </c>
      <c r="W1022" s="37"/>
      <c r="X1022" s="37">
        <v>0</v>
      </c>
      <c r="Y1022" s="37"/>
      <c r="Z1022" s="37">
        <v>0</v>
      </c>
      <c r="AA1022" s="37"/>
      <c r="AB1022" s="25">
        <v>0</v>
      </c>
      <c r="AC1022" s="8"/>
      <c r="AE1022" s="9">
        <v>0</v>
      </c>
      <c r="AG1022" s="9">
        <v>607627</v>
      </c>
      <c r="AI1022" s="9">
        <v>0</v>
      </c>
      <c r="AK1022" s="9">
        <v>0</v>
      </c>
      <c r="AM1022" s="9">
        <v>0</v>
      </c>
      <c r="AO1022" s="9">
        <v>0</v>
      </c>
      <c r="AQ1022" s="9">
        <v>0</v>
      </c>
      <c r="AV1022" s="38">
        <v>11.0243</v>
      </c>
      <c r="BH1022" s="2" t="str">
        <f t="shared" si="15"/>
        <v>No</v>
      </c>
    </row>
    <row r="1023" spans="1:60">
      <c r="A1023" s="14" t="s">
        <v>493</v>
      </c>
      <c r="B1023" s="14" t="s">
        <v>494</v>
      </c>
      <c r="C1023" s="19" t="s">
        <v>38</v>
      </c>
      <c r="D1023" s="232">
        <v>4104</v>
      </c>
      <c r="E1023" s="233">
        <v>40104</v>
      </c>
      <c r="F1023" s="19" t="s">
        <v>147</v>
      </c>
      <c r="G1023" s="160" t="s">
        <v>144</v>
      </c>
      <c r="H1023" s="36">
        <v>149422</v>
      </c>
      <c r="I1023" s="25">
        <v>32</v>
      </c>
      <c r="J1023" s="19" t="s">
        <v>17</v>
      </c>
      <c r="K1023" s="15" t="s">
        <v>16</v>
      </c>
      <c r="L1023" s="15">
        <v>15</v>
      </c>
      <c r="M1023" s="16"/>
      <c r="N1023" s="37">
        <v>169261</v>
      </c>
      <c r="O1023" s="37"/>
      <c r="P1023" s="37">
        <v>9232</v>
      </c>
      <c r="Q1023" s="37"/>
      <c r="R1023" s="37">
        <v>0</v>
      </c>
      <c r="S1023" s="37"/>
      <c r="T1023" s="37">
        <v>0</v>
      </c>
      <c r="U1023" s="37"/>
      <c r="V1023" s="37">
        <v>0</v>
      </c>
      <c r="W1023" s="37"/>
      <c r="X1023" s="37">
        <v>0</v>
      </c>
      <c r="Y1023" s="37"/>
      <c r="Z1023" s="37">
        <v>0</v>
      </c>
      <c r="AA1023" s="37"/>
      <c r="AB1023" s="25">
        <v>0</v>
      </c>
      <c r="AC1023" s="8"/>
      <c r="AE1023" s="9">
        <v>802703</v>
      </c>
      <c r="AG1023" s="9">
        <v>409788</v>
      </c>
      <c r="AI1023" s="9">
        <v>0</v>
      </c>
      <c r="AK1023" s="9">
        <v>0</v>
      </c>
      <c r="AM1023" s="9">
        <v>0</v>
      </c>
      <c r="AO1023" s="9">
        <v>0</v>
      </c>
      <c r="AQ1023" s="9">
        <v>0</v>
      </c>
      <c r="AT1023" s="38">
        <v>4.7423999999999999</v>
      </c>
      <c r="AV1023" s="38">
        <v>44.387799999999999</v>
      </c>
      <c r="BH1023" s="2" t="str">
        <f t="shared" si="15"/>
        <v>No</v>
      </c>
    </row>
    <row r="1024" spans="1:60">
      <c r="A1024" s="14" t="s">
        <v>1229</v>
      </c>
      <c r="B1024" s="14" t="s">
        <v>731</v>
      </c>
      <c r="C1024" s="19" t="s">
        <v>81</v>
      </c>
      <c r="D1024" s="232">
        <v>6012</v>
      </c>
      <c r="E1024" s="233">
        <v>60012</v>
      </c>
      <c r="F1024" s="19" t="s">
        <v>147</v>
      </c>
      <c r="G1024" s="160" t="s">
        <v>144</v>
      </c>
      <c r="H1024" s="36">
        <v>172378</v>
      </c>
      <c r="I1024" s="25">
        <v>32</v>
      </c>
      <c r="J1024" s="19" t="s">
        <v>15</v>
      </c>
      <c r="K1024" s="15" t="s">
        <v>14</v>
      </c>
      <c r="L1024" s="15">
        <v>14</v>
      </c>
      <c r="M1024" s="16"/>
      <c r="N1024" s="37">
        <v>56368</v>
      </c>
      <c r="O1024" s="37"/>
      <c r="P1024" s="37">
        <v>3897</v>
      </c>
      <c r="Q1024" s="37"/>
      <c r="R1024" s="37">
        <v>0</v>
      </c>
      <c r="S1024" s="37"/>
      <c r="T1024" s="37">
        <v>0</v>
      </c>
      <c r="U1024" s="37"/>
      <c r="V1024" s="37">
        <v>0</v>
      </c>
      <c r="W1024" s="37"/>
      <c r="X1024" s="37">
        <v>0</v>
      </c>
      <c r="Y1024" s="37"/>
      <c r="Z1024" s="37">
        <v>0</v>
      </c>
      <c r="AA1024" s="37"/>
      <c r="AB1024" s="25">
        <v>0</v>
      </c>
      <c r="AC1024" s="8"/>
      <c r="AE1024" s="9">
        <v>554791</v>
      </c>
      <c r="AG1024" s="9">
        <v>79624</v>
      </c>
      <c r="AI1024" s="9">
        <v>0</v>
      </c>
      <c r="AK1024" s="9">
        <v>0</v>
      </c>
      <c r="AM1024" s="9">
        <v>0</v>
      </c>
      <c r="AO1024" s="9">
        <v>0</v>
      </c>
      <c r="AQ1024" s="9">
        <v>0</v>
      </c>
      <c r="AT1024" s="38">
        <v>9.8422999999999998</v>
      </c>
      <c r="AV1024" s="38">
        <v>20.432099999999998</v>
      </c>
      <c r="BH1024" s="2" t="str">
        <f t="shared" si="15"/>
        <v>No</v>
      </c>
    </row>
    <row r="1025" spans="1:60">
      <c r="A1025" s="14" t="s">
        <v>1227</v>
      </c>
      <c r="B1025" s="14" t="s">
        <v>370</v>
      </c>
      <c r="C1025" s="19" t="s">
        <v>19</v>
      </c>
      <c r="D1025" s="232">
        <v>4071</v>
      </c>
      <c r="E1025" s="233">
        <v>40071</v>
      </c>
      <c r="F1025" s="19" t="s">
        <v>147</v>
      </c>
      <c r="G1025" s="160" t="s">
        <v>144</v>
      </c>
      <c r="H1025" s="36">
        <v>286692</v>
      </c>
      <c r="I1025" s="25">
        <v>32</v>
      </c>
      <c r="J1025" s="19" t="s">
        <v>17</v>
      </c>
      <c r="K1025" s="15" t="s">
        <v>14</v>
      </c>
      <c r="L1025" s="15">
        <v>13</v>
      </c>
      <c r="M1025" s="16"/>
      <c r="N1025" s="37">
        <v>120147</v>
      </c>
      <c r="O1025" s="37"/>
      <c r="P1025" s="37">
        <v>0</v>
      </c>
      <c r="Q1025" s="37"/>
      <c r="R1025" s="37">
        <v>0</v>
      </c>
      <c r="S1025" s="37"/>
      <c r="T1025" s="37">
        <v>0</v>
      </c>
      <c r="U1025" s="37"/>
      <c r="V1025" s="37">
        <v>0</v>
      </c>
      <c r="W1025" s="37"/>
      <c r="X1025" s="37">
        <v>0</v>
      </c>
      <c r="Y1025" s="37"/>
      <c r="Z1025" s="37">
        <v>0</v>
      </c>
      <c r="AA1025" s="37"/>
      <c r="AB1025" s="25">
        <v>0</v>
      </c>
      <c r="AC1025" s="8"/>
      <c r="AE1025" s="9">
        <v>576022</v>
      </c>
      <c r="AG1025" s="9">
        <v>0</v>
      </c>
      <c r="AI1025" s="9">
        <v>0</v>
      </c>
      <c r="AK1025" s="9">
        <v>0</v>
      </c>
      <c r="AM1025" s="9">
        <v>0</v>
      </c>
      <c r="AO1025" s="9">
        <v>0</v>
      </c>
      <c r="AQ1025" s="9">
        <v>0</v>
      </c>
      <c r="AT1025" s="38">
        <v>4.7942999999999998</v>
      </c>
      <c r="BH1025" s="2" t="str">
        <f t="shared" si="15"/>
        <v>No</v>
      </c>
    </row>
    <row r="1026" spans="1:60">
      <c r="A1026" s="14" t="s">
        <v>1231</v>
      </c>
      <c r="B1026" s="14" t="s">
        <v>783</v>
      </c>
      <c r="C1026" s="19" t="s">
        <v>74</v>
      </c>
      <c r="D1026" s="232">
        <v>3087</v>
      </c>
      <c r="E1026" s="233">
        <v>30087</v>
      </c>
      <c r="F1026" s="19" t="s">
        <v>147</v>
      </c>
      <c r="G1026" s="160" t="s">
        <v>144</v>
      </c>
      <c r="H1026" s="36">
        <v>51370</v>
      </c>
      <c r="I1026" s="25">
        <v>31</v>
      </c>
      <c r="J1026" s="19" t="s">
        <v>17</v>
      </c>
      <c r="K1026" s="15" t="s">
        <v>14</v>
      </c>
      <c r="L1026" s="15">
        <v>7</v>
      </c>
      <c r="M1026" s="16"/>
      <c r="N1026" s="37">
        <v>48814</v>
      </c>
      <c r="O1026" s="37"/>
      <c r="P1026" s="37">
        <v>9765</v>
      </c>
      <c r="Q1026" s="37"/>
      <c r="R1026" s="37">
        <v>0</v>
      </c>
      <c r="S1026" s="37"/>
      <c r="T1026" s="37">
        <v>0</v>
      </c>
      <c r="U1026" s="37"/>
      <c r="V1026" s="37">
        <v>0</v>
      </c>
      <c r="W1026" s="37"/>
      <c r="X1026" s="37">
        <v>0</v>
      </c>
      <c r="Y1026" s="37"/>
      <c r="Z1026" s="37">
        <v>0</v>
      </c>
      <c r="AA1026" s="37"/>
      <c r="AB1026" s="25">
        <v>0</v>
      </c>
      <c r="AC1026" s="8"/>
      <c r="AE1026" s="9">
        <v>306192</v>
      </c>
      <c r="AG1026" s="9">
        <v>52857</v>
      </c>
      <c r="AI1026" s="9">
        <v>0</v>
      </c>
      <c r="AK1026" s="9">
        <v>0</v>
      </c>
      <c r="AM1026" s="9">
        <v>0</v>
      </c>
      <c r="AO1026" s="9">
        <v>0</v>
      </c>
      <c r="AQ1026" s="9">
        <v>0</v>
      </c>
      <c r="AT1026" s="38">
        <v>6.2725999999999997</v>
      </c>
      <c r="AV1026" s="38">
        <v>5.4128999999999996</v>
      </c>
      <c r="BH1026" s="2" t="str">
        <f t="shared" ref="BH1026:BH1089" si="16">IF(BG1026&amp;BE1026&amp;BC1026&amp;BA1026&amp;AY1026&amp;AW1026&amp;AU1026&amp;AR1026&amp;AP1026&amp;AN1026&amp;AL1026&amp;AJ1026&amp;AH1026&amp;AF1026&amp;AC1026&amp;AA1026&amp;Y1026&amp;W1026&amp;U1026&amp;S1026&amp;Q1026&amp;O1026&lt;&gt;"","Yes","No")</f>
        <v>No</v>
      </c>
    </row>
    <row r="1027" spans="1:60">
      <c r="A1027" s="14" t="s">
        <v>1231</v>
      </c>
      <c r="B1027" s="14" t="s">
        <v>783</v>
      </c>
      <c r="C1027" s="19" t="s">
        <v>74</v>
      </c>
      <c r="D1027" s="232">
        <v>3087</v>
      </c>
      <c r="E1027" s="233">
        <v>30087</v>
      </c>
      <c r="F1027" s="19" t="s">
        <v>147</v>
      </c>
      <c r="G1027" s="160" t="s">
        <v>144</v>
      </c>
      <c r="H1027" s="36">
        <v>51370</v>
      </c>
      <c r="I1027" s="25">
        <v>31</v>
      </c>
      <c r="J1027" s="19" t="s">
        <v>17</v>
      </c>
      <c r="K1027" s="15" t="s">
        <v>16</v>
      </c>
      <c r="L1027" s="15">
        <v>3</v>
      </c>
      <c r="M1027" s="16"/>
      <c r="N1027" s="37">
        <v>35876</v>
      </c>
      <c r="O1027" s="37"/>
      <c r="P1027" s="37">
        <v>0</v>
      </c>
      <c r="Q1027" s="37"/>
      <c r="R1027" s="37">
        <v>0</v>
      </c>
      <c r="S1027" s="37"/>
      <c r="T1027" s="37">
        <v>0</v>
      </c>
      <c r="U1027" s="37"/>
      <c r="V1027" s="37">
        <v>0</v>
      </c>
      <c r="W1027" s="37"/>
      <c r="X1027" s="37">
        <v>0</v>
      </c>
      <c r="Y1027" s="37"/>
      <c r="Z1027" s="37">
        <v>0</v>
      </c>
      <c r="AA1027" s="37"/>
      <c r="AB1027" s="25">
        <v>0</v>
      </c>
      <c r="AC1027" s="8"/>
      <c r="AE1027" s="9">
        <v>140801</v>
      </c>
      <c r="AG1027" s="9">
        <v>0</v>
      </c>
      <c r="AI1027" s="9">
        <v>0</v>
      </c>
      <c r="AK1027" s="9">
        <v>0</v>
      </c>
      <c r="AM1027" s="9">
        <v>0</v>
      </c>
      <c r="AO1027" s="9">
        <v>0</v>
      </c>
      <c r="AQ1027" s="9">
        <v>0</v>
      </c>
      <c r="AT1027" s="38">
        <v>3.9247000000000001</v>
      </c>
      <c r="BH1027" s="2" t="str">
        <f t="shared" si="16"/>
        <v>No</v>
      </c>
    </row>
    <row r="1028" spans="1:60">
      <c r="A1028" s="14" t="s">
        <v>999</v>
      </c>
      <c r="B1028" s="14" t="s">
        <v>1000</v>
      </c>
      <c r="C1028" s="19" t="s">
        <v>49</v>
      </c>
      <c r="D1028" s="232"/>
      <c r="E1028" s="233">
        <v>10183</v>
      </c>
      <c r="F1028" s="19" t="s">
        <v>153</v>
      </c>
      <c r="G1028" s="160" t="s">
        <v>144</v>
      </c>
      <c r="H1028" s="36">
        <v>246695</v>
      </c>
      <c r="I1028" s="25">
        <v>31</v>
      </c>
      <c r="J1028" s="19" t="s">
        <v>17</v>
      </c>
      <c r="K1028" s="15" t="s">
        <v>14</v>
      </c>
      <c r="L1028" s="15">
        <v>21</v>
      </c>
      <c r="M1028" s="16"/>
      <c r="N1028" s="37">
        <v>77164</v>
      </c>
      <c r="O1028" s="37"/>
      <c r="P1028" s="37">
        <v>0</v>
      </c>
      <c r="Q1028" s="37"/>
      <c r="R1028" s="37">
        <v>0</v>
      </c>
      <c r="S1028" s="37"/>
      <c r="T1028" s="37">
        <v>0</v>
      </c>
      <c r="U1028" s="37"/>
      <c r="V1028" s="37">
        <v>0</v>
      </c>
      <c r="W1028" s="37"/>
      <c r="X1028" s="37">
        <v>0</v>
      </c>
      <c r="Y1028" s="37"/>
      <c r="Z1028" s="37">
        <v>0</v>
      </c>
      <c r="AA1028" s="37"/>
      <c r="AB1028" s="25">
        <v>0</v>
      </c>
      <c r="AC1028" s="8"/>
      <c r="AE1028" s="9">
        <v>391553</v>
      </c>
      <c r="AG1028" s="9">
        <v>0</v>
      </c>
      <c r="AI1028" s="9">
        <v>0</v>
      </c>
      <c r="AK1028" s="9">
        <v>0</v>
      </c>
      <c r="AM1028" s="9">
        <v>0</v>
      </c>
      <c r="AO1028" s="9">
        <v>0</v>
      </c>
      <c r="AQ1028" s="9">
        <v>0</v>
      </c>
      <c r="AT1028" s="38">
        <v>5.0743</v>
      </c>
      <c r="BH1028" s="2" t="str">
        <f t="shared" si="16"/>
        <v>No</v>
      </c>
    </row>
    <row r="1029" spans="1:60">
      <c r="A1029" s="14" t="s">
        <v>1231</v>
      </c>
      <c r="B1029" s="14" t="s">
        <v>783</v>
      </c>
      <c r="C1029" s="19" t="s">
        <v>74</v>
      </c>
      <c r="D1029" s="232">
        <v>3087</v>
      </c>
      <c r="E1029" s="233">
        <v>30087</v>
      </c>
      <c r="F1029" s="19" t="s">
        <v>147</v>
      </c>
      <c r="G1029" s="160" t="s">
        <v>144</v>
      </c>
      <c r="H1029" s="36">
        <v>51370</v>
      </c>
      <c r="I1029" s="25">
        <v>31</v>
      </c>
      <c r="J1029" s="19" t="s">
        <v>15</v>
      </c>
      <c r="K1029" s="15" t="s">
        <v>16</v>
      </c>
      <c r="L1029" s="15">
        <v>2</v>
      </c>
      <c r="M1029" s="16"/>
      <c r="N1029" s="37">
        <v>0</v>
      </c>
      <c r="O1029" s="37"/>
      <c r="P1029" s="37">
        <v>5706</v>
      </c>
      <c r="Q1029" s="37"/>
      <c r="R1029" s="37">
        <v>0</v>
      </c>
      <c r="S1029" s="37"/>
      <c r="T1029" s="37">
        <v>0</v>
      </c>
      <c r="U1029" s="37"/>
      <c r="V1029" s="37">
        <v>0</v>
      </c>
      <c r="W1029" s="37"/>
      <c r="X1029" s="37">
        <v>0</v>
      </c>
      <c r="Y1029" s="37"/>
      <c r="Z1029" s="37">
        <v>0</v>
      </c>
      <c r="AA1029" s="37"/>
      <c r="AB1029" s="25">
        <v>0</v>
      </c>
      <c r="AC1029" s="8"/>
      <c r="AE1029" s="9">
        <v>0</v>
      </c>
      <c r="AG1029" s="9">
        <v>74309</v>
      </c>
      <c r="AI1029" s="9">
        <v>0</v>
      </c>
      <c r="AK1029" s="9">
        <v>0</v>
      </c>
      <c r="AM1029" s="9">
        <v>0</v>
      </c>
      <c r="AO1029" s="9">
        <v>0</v>
      </c>
      <c r="AQ1029" s="9">
        <v>0</v>
      </c>
      <c r="AV1029" s="38">
        <v>13.023</v>
      </c>
      <c r="BH1029" s="2" t="str">
        <f t="shared" si="16"/>
        <v>No</v>
      </c>
    </row>
    <row r="1030" spans="1:60">
      <c r="A1030" s="14" t="s">
        <v>1232</v>
      </c>
      <c r="B1030" s="14" t="s">
        <v>1233</v>
      </c>
      <c r="C1030" s="19" t="s">
        <v>23</v>
      </c>
      <c r="D1030" s="232"/>
      <c r="E1030" s="233">
        <v>99424</v>
      </c>
      <c r="F1030" s="19" t="s">
        <v>147</v>
      </c>
      <c r="G1030" s="160" t="s">
        <v>144</v>
      </c>
      <c r="H1030" s="36">
        <v>12150996</v>
      </c>
      <c r="I1030" s="25">
        <v>31</v>
      </c>
      <c r="J1030" s="19" t="s">
        <v>17</v>
      </c>
      <c r="K1030" s="15" t="s">
        <v>16</v>
      </c>
      <c r="L1030" s="15">
        <v>19</v>
      </c>
      <c r="M1030" s="16"/>
      <c r="N1030" s="37">
        <v>0</v>
      </c>
      <c r="O1030" s="37"/>
      <c r="P1030" s="37">
        <v>0</v>
      </c>
      <c r="Q1030" s="37"/>
      <c r="R1030" s="37">
        <v>0</v>
      </c>
      <c r="S1030" s="37"/>
      <c r="T1030" s="37">
        <v>31701</v>
      </c>
      <c r="U1030" s="37"/>
      <c r="V1030" s="37">
        <v>0</v>
      </c>
      <c r="W1030" s="37"/>
      <c r="X1030" s="37">
        <v>0</v>
      </c>
      <c r="Y1030" s="37"/>
      <c r="Z1030" s="37">
        <v>0</v>
      </c>
      <c r="AA1030" s="37"/>
      <c r="AB1030" s="25">
        <v>0</v>
      </c>
      <c r="AC1030" s="8"/>
      <c r="AE1030" s="9">
        <v>0</v>
      </c>
      <c r="AG1030" s="9">
        <v>0</v>
      </c>
      <c r="AI1030" s="9">
        <v>0</v>
      </c>
      <c r="AK1030" s="9">
        <v>776835</v>
      </c>
      <c r="AM1030" s="9">
        <v>0</v>
      </c>
      <c r="AO1030" s="9">
        <v>0</v>
      </c>
      <c r="AQ1030" s="9">
        <v>0</v>
      </c>
      <c r="BH1030" s="2" t="str">
        <f t="shared" si="16"/>
        <v>No</v>
      </c>
    </row>
    <row r="1031" spans="1:60">
      <c r="A1031" s="14" t="s">
        <v>1231</v>
      </c>
      <c r="B1031" s="14" t="s">
        <v>783</v>
      </c>
      <c r="C1031" s="19" t="s">
        <v>74</v>
      </c>
      <c r="D1031" s="232">
        <v>3087</v>
      </c>
      <c r="E1031" s="233">
        <v>30087</v>
      </c>
      <c r="F1031" s="19" t="s">
        <v>147</v>
      </c>
      <c r="G1031" s="160" t="s">
        <v>144</v>
      </c>
      <c r="H1031" s="36">
        <v>51370</v>
      </c>
      <c r="I1031" s="25">
        <v>31</v>
      </c>
      <c r="J1031" s="19" t="s">
        <v>15</v>
      </c>
      <c r="K1031" s="15" t="s">
        <v>14</v>
      </c>
      <c r="L1031" s="15">
        <v>19</v>
      </c>
      <c r="M1031" s="16"/>
      <c r="N1031" s="37">
        <v>0</v>
      </c>
      <c r="O1031" s="37"/>
      <c r="P1031" s="37">
        <v>129258</v>
      </c>
      <c r="Q1031" s="37"/>
      <c r="R1031" s="37">
        <v>0</v>
      </c>
      <c r="S1031" s="37"/>
      <c r="T1031" s="37">
        <v>0</v>
      </c>
      <c r="U1031" s="37"/>
      <c r="V1031" s="37">
        <v>0</v>
      </c>
      <c r="W1031" s="37"/>
      <c r="X1031" s="37">
        <v>0</v>
      </c>
      <c r="Y1031" s="37"/>
      <c r="Z1031" s="37">
        <v>0</v>
      </c>
      <c r="AA1031" s="37"/>
      <c r="AB1031" s="25">
        <v>0</v>
      </c>
      <c r="AC1031" s="8"/>
      <c r="AE1031" s="9">
        <v>0</v>
      </c>
      <c r="AG1031" s="9">
        <v>976003</v>
      </c>
      <c r="AI1031" s="9">
        <v>0</v>
      </c>
      <c r="AK1031" s="9">
        <v>0</v>
      </c>
      <c r="AM1031" s="9">
        <v>0</v>
      </c>
      <c r="AO1031" s="9">
        <v>0</v>
      </c>
      <c r="AQ1031" s="9">
        <v>0</v>
      </c>
      <c r="AV1031" s="38">
        <v>7.5507999999999997</v>
      </c>
      <c r="BH1031" s="2" t="str">
        <f t="shared" si="16"/>
        <v>No</v>
      </c>
    </row>
    <row r="1032" spans="1:60">
      <c r="A1032" s="14" t="s">
        <v>1230</v>
      </c>
      <c r="B1032" s="14" t="s">
        <v>276</v>
      </c>
      <c r="C1032" s="19" t="s">
        <v>58</v>
      </c>
      <c r="D1032" s="232">
        <v>8004</v>
      </c>
      <c r="E1032" s="233">
        <v>80004</v>
      </c>
      <c r="F1032" s="19" t="s">
        <v>147</v>
      </c>
      <c r="G1032" s="160" t="s">
        <v>144</v>
      </c>
      <c r="H1032" s="36">
        <v>114773</v>
      </c>
      <c r="I1032" s="25">
        <v>31</v>
      </c>
      <c r="J1032" s="19" t="s">
        <v>17</v>
      </c>
      <c r="K1032" s="15" t="s">
        <v>14</v>
      </c>
      <c r="L1032" s="15">
        <v>19</v>
      </c>
      <c r="M1032" s="16"/>
      <c r="N1032" s="37">
        <v>124157</v>
      </c>
      <c r="O1032" s="37"/>
      <c r="P1032" s="37">
        <v>0</v>
      </c>
      <c r="Q1032" s="37"/>
      <c r="R1032" s="37">
        <v>0</v>
      </c>
      <c r="S1032" s="37"/>
      <c r="T1032" s="37">
        <v>0</v>
      </c>
      <c r="U1032" s="37"/>
      <c r="V1032" s="37">
        <v>0</v>
      </c>
      <c r="W1032" s="37"/>
      <c r="X1032" s="37">
        <v>0</v>
      </c>
      <c r="Y1032" s="37"/>
      <c r="Z1032" s="37">
        <v>0</v>
      </c>
      <c r="AA1032" s="37"/>
      <c r="AB1032" s="25">
        <v>0</v>
      </c>
      <c r="AC1032" s="8"/>
      <c r="AE1032" s="9">
        <v>640295</v>
      </c>
      <c r="AG1032" s="9">
        <v>0</v>
      </c>
      <c r="AI1032" s="9">
        <v>0</v>
      </c>
      <c r="AK1032" s="9">
        <v>0</v>
      </c>
      <c r="AM1032" s="9">
        <v>0</v>
      </c>
      <c r="AO1032" s="9">
        <v>0</v>
      </c>
      <c r="AQ1032" s="9">
        <v>0</v>
      </c>
      <c r="AT1032" s="38">
        <v>5.1570999999999998</v>
      </c>
      <c r="BH1032" s="2" t="str">
        <f t="shared" si="16"/>
        <v>No</v>
      </c>
    </row>
    <row r="1033" spans="1:60">
      <c r="A1033" s="14" t="s">
        <v>1232</v>
      </c>
      <c r="B1033" s="14" t="s">
        <v>1233</v>
      </c>
      <c r="C1033" s="19" t="s">
        <v>23</v>
      </c>
      <c r="D1033" s="232"/>
      <c r="E1033" s="233">
        <v>99424</v>
      </c>
      <c r="F1033" s="19" t="s">
        <v>147</v>
      </c>
      <c r="G1033" s="160" t="s">
        <v>144</v>
      </c>
      <c r="H1033" s="36">
        <v>12150996</v>
      </c>
      <c r="I1033" s="25">
        <v>31</v>
      </c>
      <c r="J1033" s="19" t="s">
        <v>15</v>
      </c>
      <c r="K1033" s="15" t="s">
        <v>16</v>
      </c>
      <c r="L1033" s="15">
        <v>12</v>
      </c>
      <c r="M1033" s="16"/>
      <c r="N1033" s="37">
        <v>0</v>
      </c>
      <c r="O1033" s="37"/>
      <c r="P1033" s="37">
        <v>31701</v>
      </c>
      <c r="Q1033" s="37"/>
      <c r="R1033" s="37">
        <v>0</v>
      </c>
      <c r="S1033" s="37"/>
      <c r="T1033" s="37">
        <v>0</v>
      </c>
      <c r="U1033" s="37"/>
      <c r="V1033" s="37">
        <v>0</v>
      </c>
      <c r="W1033" s="37"/>
      <c r="X1033" s="37">
        <v>0</v>
      </c>
      <c r="Y1033" s="37"/>
      <c r="Z1033" s="37">
        <v>0</v>
      </c>
      <c r="AA1033" s="37"/>
      <c r="AB1033" s="25">
        <v>0</v>
      </c>
      <c r="AC1033" s="8"/>
      <c r="AE1033" s="9">
        <v>0</v>
      </c>
      <c r="AG1033" s="9">
        <v>268560</v>
      </c>
      <c r="AI1033" s="9">
        <v>0</v>
      </c>
      <c r="AK1033" s="9">
        <v>0</v>
      </c>
      <c r="AM1033" s="9">
        <v>0</v>
      </c>
      <c r="AO1033" s="9">
        <v>0</v>
      </c>
      <c r="AQ1033" s="9">
        <v>0</v>
      </c>
      <c r="AV1033" s="38">
        <v>8.4717000000000002</v>
      </c>
      <c r="BH1033" s="2" t="str">
        <f t="shared" si="16"/>
        <v>No</v>
      </c>
    </row>
    <row r="1034" spans="1:60">
      <c r="A1034" s="14" t="s">
        <v>1230</v>
      </c>
      <c r="B1034" s="14" t="s">
        <v>276</v>
      </c>
      <c r="C1034" s="19" t="s">
        <v>58</v>
      </c>
      <c r="D1034" s="232">
        <v>8004</v>
      </c>
      <c r="E1034" s="233">
        <v>80004</v>
      </c>
      <c r="F1034" s="19" t="s">
        <v>147</v>
      </c>
      <c r="G1034" s="160" t="s">
        <v>144</v>
      </c>
      <c r="H1034" s="36">
        <v>114773</v>
      </c>
      <c r="I1034" s="25">
        <v>31</v>
      </c>
      <c r="J1034" s="19" t="s">
        <v>15</v>
      </c>
      <c r="K1034" s="15" t="s">
        <v>14</v>
      </c>
      <c r="L1034" s="15">
        <v>12</v>
      </c>
      <c r="M1034" s="16"/>
      <c r="N1034" s="37">
        <v>0</v>
      </c>
      <c r="O1034" s="37"/>
      <c r="P1034" s="37">
        <v>32300</v>
      </c>
      <c r="Q1034" s="37"/>
      <c r="R1034" s="37">
        <v>0</v>
      </c>
      <c r="S1034" s="37"/>
      <c r="T1034" s="37">
        <v>0</v>
      </c>
      <c r="U1034" s="37"/>
      <c r="V1034" s="37">
        <v>0</v>
      </c>
      <c r="W1034" s="37"/>
      <c r="X1034" s="37">
        <v>0</v>
      </c>
      <c r="Y1034" s="37"/>
      <c r="Z1034" s="37">
        <v>0</v>
      </c>
      <c r="AA1034" s="37"/>
      <c r="AB1034" s="25">
        <v>0</v>
      </c>
      <c r="AC1034" s="8"/>
      <c r="AE1034" s="9">
        <v>0</v>
      </c>
      <c r="AG1034" s="9">
        <v>195406</v>
      </c>
      <c r="AI1034" s="9">
        <v>0</v>
      </c>
      <c r="AK1034" s="9">
        <v>0</v>
      </c>
      <c r="AM1034" s="9">
        <v>0</v>
      </c>
      <c r="AO1034" s="9">
        <v>0</v>
      </c>
      <c r="AQ1034" s="9">
        <v>0</v>
      </c>
      <c r="AV1034" s="38">
        <v>6.0496999999999996</v>
      </c>
      <c r="BH1034" s="2" t="str">
        <f t="shared" si="16"/>
        <v>No</v>
      </c>
    </row>
    <row r="1035" spans="1:60">
      <c r="A1035" s="14" t="s">
        <v>999</v>
      </c>
      <c r="B1035" s="14" t="s">
        <v>1000</v>
      </c>
      <c r="C1035" s="19" t="s">
        <v>49</v>
      </c>
      <c r="D1035" s="232"/>
      <c r="E1035" s="233">
        <v>10183</v>
      </c>
      <c r="F1035" s="19" t="s">
        <v>153</v>
      </c>
      <c r="G1035" s="160" t="s">
        <v>144</v>
      </c>
      <c r="H1035" s="36">
        <v>246695</v>
      </c>
      <c r="I1035" s="25">
        <v>31</v>
      </c>
      <c r="J1035" s="19" t="s">
        <v>26</v>
      </c>
      <c r="K1035" s="15" t="s">
        <v>14</v>
      </c>
      <c r="L1035" s="15">
        <v>10</v>
      </c>
      <c r="M1035" s="16"/>
      <c r="N1035" s="37">
        <v>3164955</v>
      </c>
      <c r="O1035" s="37"/>
      <c r="P1035" s="37">
        <v>0</v>
      </c>
      <c r="Q1035" s="37"/>
      <c r="R1035" s="37">
        <v>0</v>
      </c>
      <c r="S1035" s="37"/>
      <c r="T1035" s="37">
        <v>0</v>
      </c>
      <c r="U1035" s="37"/>
      <c r="V1035" s="37">
        <v>0</v>
      </c>
      <c r="W1035" s="37"/>
      <c r="X1035" s="37">
        <v>0</v>
      </c>
      <c r="Y1035" s="37"/>
      <c r="Z1035" s="37">
        <v>0</v>
      </c>
      <c r="AA1035" s="37"/>
      <c r="AB1035" s="25">
        <v>0</v>
      </c>
      <c r="AC1035" s="8"/>
      <c r="AE1035" s="9">
        <v>354282</v>
      </c>
      <c r="AG1035" s="9">
        <v>0</v>
      </c>
      <c r="AI1035" s="9">
        <v>0</v>
      </c>
      <c r="AK1035" s="9">
        <v>0</v>
      </c>
      <c r="AM1035" s="9">
        <v>0</v>
      </c>
      <c r="AO1035" s="9">
        <v>0</v>
      </c>
      <c r="AQ1035" s="9">
        <v>0</v>
      </c>
      <c r="AT1035" s="38">
        <v>0.1119</v>
      </c>
      <c r="BH1035" s="2" t="str">
        <f t="shared" si="16"/>
        <v>No</v>
      </c>
    </row>
    <row r="1036" spans="1:60">
      <c r="A1036" s="14" t="s">
        <v>1238</v>
      </c>
      <c r="B1036" s="14" t="s">
        <v>600</v>
      </c>
      <c r="C1036" s="19" t="s">
        <v>90</v>
      </c>
      <c r="D1036" s="232">
        <v>5009</v>
      </c>
      <c r="E1036" s="233">
        <v>50009</v>
      </c>
      <c r="F1036" s="19" t="s">
        <v>147</v>
      </c>
      <c r="G1036" s="160" t="s">
        <v>144</v>
      </c>
      <c r="H1036" s="36">
        <v>74495</v>
      </c>
      <c r="I1036" s="25">
        <v>30</v>
      </c>
      <c r="J1036" s="19" t="s">
        <v>17</v>
      </c>
      <c r="K1036" s="15" t="s">
        <v>14</v>
      </c>
      <c r="L1036" s="15">
        <v>9</v>
      </c>
      <c r="M1036" s="16"/>
      <c r="N1036" s="37">
        <v>106627</v>
      </c>
      <c r="O1036" s="37"/>
      <c r="P1036" s="37">
        <v>0</v>
      </c>
      <c r="Q1036" s="37"/>
      <c r="R1036" s="37">
        <v>0</v>
      </c>
      <c r="S1036" s="37"/>
      <c r="T1036" s="37">
        <v>0</v>
      </c>
      <c r="U1036" s="37"/>
      <c r="V1036" s="37">
        <v>0</v>
      </c>
      <c r="W1036" s="37"/>
      <c r="X1036" s="37">
        <v>0</v>
      </c>
      <c r="Y1036" s="37"/>
      <c r="Z1036" s="37">
        <v>0</v>
      </c>
      <c r="AA1036" s="37"/>
      <c r="AB1036" s="25">
        <v>0</v>
      </c>
      <c r="AC1036" s="8"/>
      <c r="AE1036" s="9">
        <v>497545</v>
      </c>
      <c r="AG1036" s="9">
        <v>0</v>
      </c>
      <c r="AI1036" s="9">
        <v>0</v>
      </c>
      <c r="AK1036" s="9">
        <v>0</v>
      </c>
      <c r="AM1036" s="9">
        <v>0</v>
      </c>
      <c r="AO1036" s="9">
        <v>0</v>
      </c>
      <c r="AQ1036" s="9">
        <v>0</v>
      </c>
      <c r="AT1036" s="38">
        <v>4.6661999999999999</v>
      </c>
      <c r="BH1036" s="2" t="str">
        <f t="shared" si="16"/>
        <v>No</v>
      </c>
    </row>
    <row r="1037" spans="1:60">
      <c r="A1037" s="14" t="s">
        <v>1237</v>
      </c>
      <c r="B1037" s="14" t="s">
        <v>361</v>
      </c>
      <c r="C1037" s="19" t="s">
        <v>81</v>
      </c>
      <c r="D1037" s="232">
        <v>6014</v>
      </c>
      <c r="E1037" s="233">
        <v>60014</v>
      </c>
      <c r="F1037" s="19" t="s">
        <v>147</v>
      </c>
      <c r="G1037" s="160" t="s">
        <v>144</v>
      </c>
      <c r="H1037" s="36">
        <v>217585</v>
      </c>
      <c r="I1037" s="25">
        <v>30</v>
      </c>
      <c r="J1037" s="19" t="s">
        <v>15</v>
      </c>
      <c r="K1037" s="15" t="s">
        <v>14</v>
      </c>
      <c r="L1037" s="15">
        <v>8</v>
      </c>
      <c r="M1037" s="16"/>
      <c r="N1037" s="37">
        <v>0</v>
      </c>
      <c r="O1037" s="37"/>
      <c r="P1037" s="37">
        <v>31676</v>
      </c>
      <c r="Q1037" s="37"/>
      <c r="R1037" s="37">
        <v>0</v>
      </c>
      <c r="S1037" s="37"/>
      <c r="T1037" s="37">
        <v>0</v>
      </c>
      <c r="U1037" s="37"/>
      <c r="V1037" s="37">
        <v>0</v>
      </c>
      <c r="W1037" s="37"/>
      <c r="X1037" s="37">
        <v>0</v>
      </c>
      <c r="Y1037" s="37"/>
      <c r="Z1037" s="37">
        <v>0</v>
      </c>
      <c r="AA1037" s="37"/>
      <c r="AB1037" s="25">
        <v>0</v>
      </c>
      <c r="AC1037" s="8"/>
      <c r="AE1037" s="9">
        <v>0</v>
      </c>
      <c r="AG1037" s="9">
        <v>225183</v>
      </c>
      <c r="AI1037" s="9">
        <v>0</v>
      </c>
      <c r="AK1037" s="9">
        <v>0</v>
      </c>
      <c r="AM1037" s="9">
        <v>0</v>
      </c>
      <c r="AO1037" s="9">
        <v>0</v>
      </c>
      <c r="AQ1037" s="9">
        <v>0</v>
      </c>
      <c r="AV1037" s="38">
        <v>7.1089000000000002</v>
      </c>
      <c r="BH1037" s="2" t="str">
        <f t="shared" si="16"/>
        <v>No</v>
      </c>
    </row>
    <row r="1038" spans="1:60">
      <c r="A1038" s="14" t="s">
        <v>1237</v>
      </c>
      <c r="B1038" s="14" t="s">
        <v>361</v>
      </c>
      <c r="C1038" s="19" t="s">
        <v>81</v>
      </c>
      <c r="D1038" s="232">
        <v>6014</v>
      </c>
      <c r="E1038" s="233">
        <v>60014</v>
      </c>
      <c r="F1038" s="19" t="s">
        <v>147</v>
      </c>
      <c r="G1038" s="160" t="s">
        <v>144</v>
      </c>
      <c r="H1038" s="36">
        <v>217585</v>
      </c>
      <c r="I1038" s="25">
        <v>30</v>
      </c>
      <c r="J1038" s="19" t="s">
        <v>25</v>
      </c>
      <c r="K1038" s="15" t="s">
        <v>16</v>
      </c>
      <c r="L1038" s="15">
        <v>6</v>
      </c>
      <c r="M1038" s="16"/>
      <c r="N1038" s="37">
        <v>27492</v>
      </c>
      <c r="O1038" s="37"/>
      <c r="P1038" s="37">
        <v>66102</v>
      </c>
      <c r="Q1038" s="37"/>
      <c r="R1038" s="37">
        <v>0</v>
      </c>
      <c r="S1038" s="37"/>
      <c r="T1038" s="37">
        <v>0</v>
      </c>
      <c r="U1038" s="37"/>
      <c r="V1038" s="37">
        <v>0</v>
      </c>
      <c r="W1038" s="37"/>
      <c r="X1038" s="37">
        <v>0</v>
      </c>
      <c r="Y1038" s="37"/>
      <c r="Z1038" s="37">
        <v>0</v>
      </c>
      <c r="AA1038" s="37"/>
      <c r="AB1038" s="25">
        <v>0</v>
      </c>
      <c r="AC1038" s="8"/>
      <c r="AE1038" s="9">
        <v>167533</v>
      </c>
      <c r="AG1038" s="9">
        <v>499948</v>
      </c>
      <c r="AI1038" s="9">
        <v>0</v>
      </c>
      <c r="AK1038" s="9">
        <v>0</v>
      </c>
      <c r="AM1038" s="9">
        <v>0</v>
      </c>
      <c r="AO1038" s="9">
        <v>0</v>
      </c>
      <c r="AQ1038" s="9">
        <v>0</v>
      </c>
      <c r="AT1038" s="38">
        <v>6.0938999999999997</v>
      </c>
      <c r="AV1038" s="38">
        <v>7.5632999999999999</v>
      </c>
      <c r="BH1038" s="2" t="str">
        <f t="shared" si="16"/>
        <v>No</v>
      </c>
    </row>
    <row r="1039" spans="1:60">
      <c r="A1039" s="14" t="s">
        <v>1234</v>
      </c>
      <c r="B1039" s="14" t="s">
        <v>1235</v>
      </c>
      <c r="C1039" s="19" t="s">
        <v>44</v>
      </c>
      <c r="D1039" s="232" t="s">
        <v>1236</v>
      </c>
      <c r="E1039" s="233">
        <v>50342</v>
      </c>
      <c r="F1039" s="19" t="s">
        <v>165</v>
      </c>
      <c r="G1039" s="160" t="s">
        <v>144</v>
      </c>
      <c r="H1039" s="36">
        <v>1487483</v>
      </c>
      <c r="I1039" s="25">
        <v>30</v>
      </c>
      <c r="J1039" s="19" t="s">
        <v>15</v>
      </c>
      <c r="K1039" s="15" t="s">
        <v>14</v>
      </c>
      <c r="L1039" s="15">
        <v>30</v>
      </c>
      <c r="M1039" s="16"/>
      <c r="N1039" s="37">
        <v>0</v>
      </c>
      <c r="O1039" s="37"/>
      <c r="P1039" s="37">
        <v>50446</v>
      </c>
      <c r="Q1039" s="37"/>
      <c r="R1039" s="37">
        <v>0</v>
      </c>
      <c r="S1039" s="37"/>
      <c r="T1039" s="37">
        <v>0</v>
      </c>
      <c r="U1039" s="37"/>
      <c r="V1039" s="37">
        <v>0</v>
      </c>
      <c r="W1039" s="37"/>
      <c r="X1039" s="37">
        <v>0</v>
      </c>
      <c r="Y1039" s="37"/>
      <c r="Z1039" s="37">
        <v>0</v>
      </c>
      <c r="AA1039" s="37"/>
      <c r="AB1039" s="25">
        <v>0</v>
      </c>
      <c r="AC1039" s="8"/>
      <c r="AE1039" s="9">
        <v>0</v>
      </c>
      <c r="AG1039" s="9">
        <v>577045</v>
      </c>
      <c r="AI1039" s="9">
        <v>0</v>
      </c>
      <c r="AK1039" s="9">
        <v>0</v>
      </c>
      <c r="AM1039" s="9">
        <v>0</v>
      </c>
      <c r="AO1039" s="9">
        <v>0</v>
      </c>
      <c r="AQ1039" s="9">
        <v>0</v>
      </c>
      <c r="AV1039" s="38">
        <v>11.4389</v>
      </c>
      <c r="BH1039" s="2" t="str">
        <f t="shared" si="16"/>
        <v>No</v>
      </c>
    </row>
    <row r="1040" spans="1:60">
      <c r="A1040" s="14" t="s">
        <v>566</v>
      </c>
      <c r="B1040" s="14" t="s">
        <v>227</v>
      </c>
      <c r="C1040" s="19" t="s">
        <v>58</v>
      </c>
      <c r="D1040" s="232">
        <v>8009</v>
      </c>
      <c r="E1040" s="233">
        <v>80009</v>
      </c>
      <c r="F1040" s="19" t="s">
        <v>153</v>
      </c>
      <c r="G1040" s="160" t="s">
        <v>144</v>
      </c>
      <c r="H1040" s="36">
        <v>82157</v>
      </c>
      <c r="I1040" s="25">
        <v>30</v>
      </c>
      <c r="J1040" s="19" t="s">
        <v>17</v>
      </c>
      <c r="K1040" s="15" t="s">
        <v>14</v>
      </c>
      <c r="L1040" s="15">
        <v>20</v>
      </c>
      <c r="M1040" s="16"/>
      <c r="N1040" s="37">
        <v>165189</v>
      </c>
      <c r="O1040" s="37"/>
      <c r="P1040" s="37">
        <v>0</v>
      </c>
      <c r="Q1040" s="37"/>
      <c r="R1040" s="37">
        <v>0</v>
      </c>
      <c r="S1040" s="37"/>
      <c r="T1040" s="37">
        <v>0</v>
      </c>
      <c r="U1040" s="37"/>
      <c r="V1040" s="37">
        <v>0</v>
      </c>
      <c r="W1040" s="37"/>
      <c r="X1040" s="37">
        <v>0</v>
      </c>
      <c r="Y1040" s="37"/>
      <c r="Z1040" s="37">
        <v>0</v>
      </c>
      <c r="AA1040" s="37"/>
      <c r="AB1040" s="25">
        <v>0</v>
      </c>
      <c r="AC1040" s="8"/>
      <c r="AE1040" s="9">
        <v>743867</v>
      </c>
      <c r="AG1040" s="9">
        <v>0</v>
      </c>
      <c r="AI1040" s="9">
        <v>0</v>
      </c>
      <c r="AK1040" s="9">
        <v>0</v>
      </c>
      <c r="AM1040" s="9">
        <v>0</v>
      </c>
      <c r="AO1040" s="9">
        <v>0</v>
      </c>
      <c r="AQ1040" s="9">
        <v>0</v>
      </c>
      <c r="AT1040" s="38">
        <v>4.5030999999999999</v>
      </c>
      <c r="BH1040" s="2" t="str">
        <f t="shared" si="16"/>
        <v>No</v>
      </c>
    </row>
    <row r="1041" spans="1:60">
      <c r="A1041" s="14" t="s">
        <v>1239</v>
      </c>
      <c r="B1041" s="14" t="s">
        <v>664</v>
      </c>
      <c r="C1041" s="19" t="s">
        <v>42</v>
      </c>
      <c r="D1041" s="232">
        <v>7012</v>
      </c>
      <c r="E1041" s="233">
        <v>70012</v>
      </c>
      <c r="F1041" s="19" t="s">
        <v>147</v>
      </c>
      <c r="G1041" s="160" t="s">
        <v>144</v>
      </c>
      <c r="H1041" s="36">
        <v>106494</v>
      </c>
      <c r="I1041" s="25">
        <v>30</v>
      </c>
      <c r="J1041" s="19" t="s">
        <v>17</v>
      </c>
      <c r="K1041" s="15" t="s">
        <v>14</v>
      </c>
      <c r="L1041" s="15">
        <v>20</v>
      </c>
      <c r="M1041" s="16"/>
      <c r="N1041" s="37">
        <v>147643</v>
      </c>
      <c r="O1041" s="37"/>
      <c r="P1041" s="37">
        <v>0</v>
      </c>
      <c r="Q1041" s="37"/>
      <c r="R1041" s="37">
        <v>0</v>
      </c>
      <c r="S1041" s="37"/>
      <c r="T1041" s="37">
        <v>0</v>
      </c>
      <c r="U1041" s="37"/>
      <c r="V1041" s="37">
        <v>0</v>
      </c>
      <c r="W1041" s="37"/>
      <c r="X1041" s="37">
        <v>0</v>
      </c>
      <c r="Y1041" s="37"/>
      <c r="Z1041" s="37">
        <v>0</v>
      </c>
      <c r="AA1041" s="37"/>
      <c r="AB1041" s="25">
        <v>0</v>
      </c>
      <c r="AC1041" s="8"/>
      <c r="AE1041" s="9">
        <v>620854</v>
      </c>
      <c r="AG1041" s="9">
        <v>0</v>
      </c>
      <c r="AI1041" s="9">
        <v>0</v>
      </c>
      <c r="AK1041" s="9">
        <v>0</v>
      </c>
      <c r="AM1041" s="9">
        <v>0</v>
      </c>
      <c r="AO1041" s="9">
        <v>0</v>
      </c>
      <c r="AQ1041" s="9">
        <v>0</v>
      </c>
      <c r="AT1041" s="38">
        <v>4.2050999999999998</v>
      </c>
      <c r="BH1041" s="2" t="str">
        <f t="shared" si="16"/>
        <v>No</v>
      </c>
    </row>
    <row r="1042" spans="1:60">
      <c r="A1042" s="14" t="s">
        <v>1237</v>
      </c>
      <c r="B1042" s="14" t="s">
        <v>361</v>
      </c>
      <c r="C1042" s="19" t="s">
        <v>81</v>
      </c>
      <c r="D1042" s="232">
        <v>6014</v>
      </c>
      <c r="E1042" s="233">
        <v>60014</v>
      </c>
      <c r="F1042" s="19" t="s">
        <v>147</v>
      </c>
      <c r="G1042" s="160" t="s">
        <v>144</v>
      </c>
      <c r="H1042" s="36">
        <v>217585</v>
      </c>
      <c r="I1042" s="25">
        <v>30</v>
      </c>
      <c r="J1042" s="19" t="s">
        <v>17</v>
      </c>
      <c r="K1042" s="15" t="s">
        <v>14</v>
      </c>
      <c r="L1042" s="15">
        <v>16</v>
      </c>
      <c r="M1042" s="16"/>
      <c r="N1042" s="37">
        <v>221642</v>
      </c>
      <c r="O1042" s="37"/>
      <c r="P1042" s="37">
        <v>5012</v>
      </c>
      <c r="Q1042" s="37"/>
      <c r="R1042" s="37">
        <v>0</v>
      </c>
      <c r="S1042" s="37"/>
      <c r="T1042" s="37">
        <v>0</v>
      </c>
      <c r="U1042" s="37"/>
      <c r="V1042" s="37">
        <v>0</v>
      </c>
      <c r="W1042" s="37"/>
      <c r="X1042" s="37">
        <v>0</v>
      </c>
      <c r="Y1042" s="37"/>
      <c r="Z1042" s="37">
        <v>0</v>
      </c>
      <c r="AA1042" s="37"/>
      <c r="AB1042" s="25">
        <v>0</v>
      </c>
      <c r="AC1042" s="8"/>
      <c r="AE1042" s="9">
        <v>763506</v>
      </c>
      <c r="AG1042" s="9">
        <v>0</v>
      </c>
      <c r="AI1042" s="9">
        <v>0</v>
      </c>
      <c r="AK1042" s="9">
        <v>0</v>
      </c>
      <c r="AM1042" s="9">
        <v>0</v>
      </c>
      <c r="AO1042" s="9">
        <v>0</v>
      </c>
      <c r="AQ1042" s="9">
        <v>0</v>
      </c>
      <c r="AT1042" s="38">
        <v>3.4447999999999999</v>
      </c>
      <c r="AV1042" s="38">
        <v>0</v>
      </c>
      <c r="BH1042" s="2" t="str">
        <f t="shared" si="16"/>
        <v>No</v>
      </c>
    </row>
    <row r="1043" spans="1:60">
      <c r="A1043" s="14" t="s">
        <v>1240</v>
      </c>
      <c r="B1043" s="14" t="s">
        <v>513</v>
      </c>
      <c r="C1043" s="19" t="s">
        <v>90</v>
      </c>
      <c r="D1043" s="232">
        <v>5004</v>
      </c>
      <c r="E1043" s="233">
        <v>50004</v>
      </c>
      <c r="F1043" s="19" t="s">
        <v>147</v>
      </c>
      <c r="G1043" s="160" t="s">
        <v>144</v>
      </c>
      <c r="H1043" s="36">
        <v>100868</v>
      </c>
      <c r="I1043" s="25">
        <v>30</v>
      </c>
      <c r="J1043" s="19" t="s">
        <v>17</v>
      </c>
      <c r="K1043" s="15" t="s">
        <v>14</v>
      </c>
      <c r="L1043" s="15">
        <v>16</v>
      </c>
      <c r="M1043" s="16"/>
      <c r="N1043" s="37">
        <v>147904</v>
      </c>
      <c r="O1043" s="37"/>
      <c r="P1043" s="37">
        <v>0</v>
      </c>
      <c r="Q1043" s="37"/>
      <c r="R1043" s="37">
        <v>0</v>
      </c>
      <c r="S1043" s="37"/>
      <c r="T1043" s="37">
        <v>0</v>
      </c>
      <c r="U1043" s="37"/>
      <c r="V1043" s="37">
        <v>0</v>
      </c>
      <c r="W1043" s="37"/>
      <c r="X1043" s="37">
        <v>0</v>
      </c>
      <c r="Y1043" s="37"/>
      <c r="Z1043" s="37">
        <v>0</v>
      </c>
      <c r="AA1043" s="37"/>
      <c r="AB1043" s="25">
        <v>0</v>
      </c>
      <c r="AC1043" s="8"/>
      <c r="AE1043" s="9">
        <v>879705</v>
      </c>
      <c r="AG1043" s="9">
        <v>0</v>
      </c>
      <c r="AI1043" s="9">
        <v>0</v>
      </c>
      <c r="AK1043" s="9">
        <v>0</v>
      </c>
      <c r="AM1043" s="9">
        <v>0</v>
      </c>
      <c r="AO1043" s="9">
        <v>0</v>
      </c>
      <c r="AQ1043" s="9">
        <v>0</v>
      </c>
      <c r="AT1043" s="38">
        <v>5.9478</v>
      </c>
      <c r="BH1043" s="2" t="str">
        <f t="shared" si="16"/>
        <v>No</v>
      </c>
    </row>
    <row r="1044" spans="1:60">
      <c r="A1044" s="14" t="s">
        <v>1240</v>
      </c>
      <c r="B1044" s="14" t="s">
        <v>513</v>
      </c>
      <c r="C1044" s="19" t="s">
        <v>90</v>
      </c>
      <c r="D1044" s="232">
        <v>5004</v>
      </c>
      <c r="E1044" s="233">
        <v>50004</v>
      </c>
      <c r="F1044" s="19" t="s">
        <v>147</v>
      </c>
      <c r="G1044" s="160" t="s">
        <v>144</v>
      </c>
      <c r="H1044" s="36">
        <v>100868</v>
      </c>
      <c r="I1044" s="25">
        <v>30</v>
      </c>
      <c r="J1044" s="19" t="s">
        <v>15</v>
      </c>
      <c r="K1044" s="15" t="s">
        <v>16</v>
      </c>
      <c r="L1044" s="15">
        <v>14</v>
      </c>
      <c r="M1044" s="16"/>
      <c r="N1044" s="37">
        <v>1802</v>
      </c>
      <c r="O1044" s="37"/>
      <c r="P1044" s="37">
        <v>7305</v>
      </c>
      <c r="Q1044" s="37"/>
      <c r="R1044" s="37">
        <v>0</v>
      </c>
      <c r="S1044" s="37"/>
      <c r="T1044" s="37">
        <v>0</v>
      </c>
      <c r="U1044" s="37"/>
      <c r="V1044" s="37">
        <v>0</v>
      </c>
      <c r="W1044" s="37"/>
      <c r="X1044" s="37">
        <v>0</v>
      </c>
      <c r="Y1044" s="37"/>
      <c r="Z1044" s="37">
        <v>0</v>
      </c>
      <c r="AA1044" s="37"/>
      <c r="AB1044" s="25">
        <v>0</v>
      </c>
      <c r="AC1044" s="8"/>
      <c r="AE1044" s="9">
        <v>0</v>
      </c>
      <c r="AG1044" s="9">
        <v>0</v>
      </c>
      <c r="AI1044" s="9">
        <v>0</v>
      </c>
      <c r="AK1044" s="9">
        <v>0</v>
      </c>
      <c r="AM1044" s="9">
        <v>0</v>
      </c>
      <c r="AO1044" s="9">
        <v>0</v>
      </c>
      <c r="AQ1044" s="9">
        <v>0</v>
      </c>
      <c r="AT1044" s="38">
        <v>0</v>
      </c>
      <c r="AV1044" s="38">
        <v>0</v>
      </c>
      <c r="BH1044" s="2" t="str">
        <f t="shared" si="16"/>
        <v>No</v>
      </c>
    </row>
    <row r="1045" spans="1:60">
      <c r="A1045" s="14" t="s">
        <v>566</v>
      </c>
      <c r="B1045" s="14" t="s">
        <v>227</v>
      </c>
      <c r="C1045" s="19" t="s">
        <v>58</v>
      </c>
      <c r="D1045" s="232">
        <v>8009</v>
      </c>
      <c r="E1045" s="233">
        <v>80009</v>
      </c>
      <c r="F1045" s="19" t="s">
        <v>153</v>
      </c>
      <c r="G1045" s="160" t="s">
        <v>144</v>
      </c>
      <c r="H1045" s="36">
        <v>82157</v>
      </c>
      <c r="I1045" s="25">
        <v>30</v>
      </c>
      <c r="J1045" s="19" t="s">
        <v>15</v>
      </c>
      <c r="K1045" s="15" t="s">
        <v>14</v>
      </c>
      <c r="L1045" s="15">
        <v>10</v>
      </c>
      <c r="M1045" s="16"/>
      <c r="N1045" s="37">
        <v>7880</v>
      </c>
      <c r="O1045" s="37"/>
      <c r="P1045" s="37">
        <v>6904</v>
      </c>
      <c r="Q1045" s="37"/>
      <c r="R1045" s="37">
        <v>0</v>
      </c>
      <c r="S1045" s="37"/>
      <c r="T1045" s="37">
        <v>0</v>
      </c>
      <c r="U1045" s="37"/>
      <c r="V1045" s="37">
        <v>0</v>
      </c>
      <c r="W1045" s="37"/>
      <c r="X1045" s="37">
        <v>0</v>
      </c>
      <c r="Y1045" s="37"/>
      <c r="Z1045" s="37">
        <v>0</v>
      </c>
      <c r="AA1045" s="37"/>
      <c r="AB1045" s="25">
        <v>0</v>
      </c>
      <c r="AC1045" s="8"/>
      <c r="AE1045" s="9">
        <v>63471</v>
      </c>
      <c r="AG1045" s="9">
        <v>99921</v>
      </c>
      <c r="AI1045" s="9">
        <v>0</v>
      </c>
      <c r="AK1045" s="9">
        <v>0</v>
      </c>
      <c r="AM1045" s="9">
        <v>0</v>
      </c>
      <c r="AO1045" s="9">
        <v>0</v>
      </c>
      <c r="AQ1045" s="9">
        <v>0</v>
      </c>
      <c r="AT1045" s="38">
        <v>8.0547000000000004</v>
      </c>
      <c r="AV1045" s="38">
        <v>14.472899999999999</v>
      </c>
      <c r="BH1045" s="2" t="str">
        <f t="shared" si="16"/>
        <v>No</v>
      </c>
    </row>
    <row r="1046" spans="1:60">
      <c r="A1046" s="14" t="s">
        <v>1239</v>
      </c>
      <c r="B1046" s="14" t="s">
        <v>664</v>
      </c>
      <c r="C1046" s="19" t="s">
        <v>42</v>
      </c>
      <c r="D1046" s="232">
        <v>7012</v>
      </c>
      <c r="E1046" s="233">
        <v>70012</v>
      </c>
      <c r="F1046" s="19" t="s">
        <v>147</v>
      </c>
      <c r="G1046" s="160" t="s">
        <v>144</v>
      </c>
      <c r="H1046" s="36">
        <v>106494</v>
      </c>
      <c r="I1046" s="25">
        <v>30</v>
      </c>
      <c r="J1046" s="19" t="s">
        <v>15</v>
      </c>
      <c r="K1046" s="15" t="s">
        <v>16</v>
      </c>
      <c r="L1046" s="15">
        <v>10</v>
      </c>
      <c r="M1046" s="16"/>
      <c r="N1046" s="37">
        <v>603</v>
      </c>
      <c r="O1046" s="37"/>
      <c r="P1046" s="37">
        <v>30433</v>
      </c>
      <c r="Q1046" s="37"/>
      <c r="R1046" s="37">
        <v>0</v>
      </c>
      <c r="S1046" s="37"/>
      <c r="T1046" s="37">
        <v>0</v>
      </c>
      <c r="U1046" s="37"/>
      <c r="V1046" s="37">
        <v>0</v>
      </c>
      <c r="W1046" s="37"/>
      <c r="X1046" s="37">
        <v>0</v>
      </c>
      <c r="Y1046" s="37"/>
      <c r="Z1046" s="37">
        <v>0</v>
      </c>
      <c r="AA1046" s="37"/>
      <c r="AB1046" s="25">
        <v>0</v>
      </c>
      <c r="AC1046" s="8"/>
      <c r="AE1046" s="9">
        <v>4902</v>
      </c>
      <c r="AG1046" s="9">
        <v>196773</v>
      </c>
      <c r="AI1046" s="9">
        <v>0</v>
      </c>
      <c r="AK1046" s="9">
        <v>0</v>
      </c>
      <c r="AM1046" s="9">
        <v>0</v>
      </c>
      <c r="AO1046" s="9">
        <v>0</v>
      </c>
      <c r="AQ1046" s="9">
        <v>0</v>
      </c>
      <c r="AT1046" s="38">
        <v>8.1294000000000004</v>
      </c>
      <c r="AV1046" s="38">
        <v>6.4657999999999998</v>
      </c>
      <c r="BH1046" s="2" t="str">
        <f t="shared" si="16"/>
        <v>No</v>
      </c>
    </row>
    <row r="1047" spans="1:60">
      <c r="A1047" s="14" t="s">
        <v>1238</v>
      </c>
      <c r="B1047" s="14" t="s">
        <v>600</v>
      </c>
      <c r="C1047" s="19" t="s">
        <v>90</v>
      </c>
      <c r="D1047" s="232">
        <v>5009</v>
      </c>
      <c r="E1047" s="233">
        <v>50009</v>
      </c>
      <c r="F1047" s="19" t="s">
        <v>147</v>
      </c>
      <c r="G1047" s="160" t="s">
        <v>144</v>
      </c>
      <c r="H1047" s="36">
        <v>74495</v>
      </c>
      <c r="I1047" s="25">
        <v>30</v>
      </c>
      <c r="J1047" s="19" t="s">
        <v>17</v>
      </c>
      <c r="K1047" s="15" t="s">
        <v>16</v>
      </c>
      <c r="L1047" s="15">
        <v>1</v>
      </c>
      <c r="M1047" s="16"/>
      <c r="N1047" s="37">
        <v>7678</v>
      </c>
      <c r="O1047" s="37"/>
      <c r="P1047" s="37">
        <v>0</v>
      </c>
      <c r="Q1047" s="37"/>
      <c r="R1047" s="37">
        <v>0</v>
      </c>
      <c r="S1047" s="37"/>
      <c r="T1047" s="37">
        <v>0</v>
      </c>
      <c r="U1047" s="37"/>
      <c r="V1047" s="37">
        <v>0</v>
      </c>
      <c r="W1047" s="37"/>
      <c r="X1047" s="37">
        <v>0</v>
      </c>
      <c r="Y1047" s="37"/>
      <c r="Z1047" s="37">
        <v>0</v>
      </c>
      <c r="AA1047" s="37"/>
      <c r="AB1047" s="25">
        <v>0</v>
      </c>
      <c r="AC1047" s="8"/>
      <c r="AE1047" s="9">
        <v>0</v>
      </c>
      <c r="AG1047" s="9">
        <v>0</v>
      </c>
      <c r="AI1047" s="9">
        <v>0</v>
      </c>
      <c r="AK1047" s="9">
        <v>0</v>
      </c>
      <c r="AM1047" s="9">
        <v>0</v>
      </c>
      <c r="AO1047" s="9">
        <v>0</v>
      </c>
      <c r="AQ1047" s="9">
        <v>0</v>
      </c>
      <c r="AT1047" s="38">
        <v>0</v>
      </c>
      <c r="BH1047" s="2" t="str">
        <f t="shared" si="16"/>
        <v>No</v>
      </c>
    </row>
    <row r="1048" spans="1:60">
      <c r="A1048" s="14" t="s">
        <v>1241</v>
      </c>
      <c r="B1048" s="14" t="s">
        <v>591</v>
      </c>
      <c r="C1048" s="19" t="s">
        <v>23</v>
      </c>
      <c r="D1048" s="232">
        <v>9022</v>
      </c>
      <c r="E1048" s="233">
        <v>90022</v>
      </c>
      <c r="F1048" s="19" t="s">
        <v>147</v>
      </c>
      <c r="G1048" s="160" t="s">
        <v>144</v>
      </c>
      <c r="H1048" s="36">
        <v>12150996</v>
      </c>
      <c r="I1048" s="25">
        <v>29</v>
      </c>
      <c r="J1048" s="19" t="s">
        <v>15</v>
      </c>
      <c r="K1048" s="15" t="s">
        <v>16</v>
      </c>
      <c r="L1048" s="15">
        <v>5</v>
      </c>
      <c r="M1048" s="16"/>
      <c r="N1048" s="37">
        <v>0</v>
      </c>
      <c r="O1048" s="37"/>
      <c r="P1048" s="37">
        <v>14238</v>
      </c>
      <c r="Q1048" s="37"/>
      <c r="R1048" s="37">
        <v>0</v>
      </c>
      <c r="S1048" s="37"/>
      <c r="T1048" s="37">
        <v>0</v>
      </c>
      <c r="U1048" s="37"/>
      <c r="V1048" s="37">
        <v>0</v>
      </c>
      <c r="W1048" s="37"/>
      <c r="X1048" s="37">
        <v>0</v>
      </c>
      <c r="Y1048" s="37"/>
      <c r="Z1048" s="37">
        <v>0</v>
      </c>
      <c r="AA1048" s="37"/>
      <c r="AB1048" s="25">
        <v>0</v>
      </c>
      <c r="AC1048" s="8"/>
      <c r="AE1048" s="9">
        <v>0</v>
      </c>
      <c r="AG1048" s="9">
        <v>68734</v>
      </c>
      <c r="AI1048" s="9">
        <v>0</v>
      </c>
      <c r="AK1048" s="9">
        <v>0</v>
      </c>
      <c r="AM1048" s="9">
        <v>0</v>
      </c>
      <c r="AO1048" s="9">
        <v>0</v>
      </c>
      <c r="AQ1048" s="9">
        <v>0</v>
      </c>
      <c r="AV1048" s="38">
        <v>4.8274999999999997</v>
      </c>
      <c r="BH1048" s="2" t="str">
        <f t="shared" si="16"/>
        <v>No</v>
      </c>
    </row>
    <row r="1049" spans="1:60">
      <c r="A1049" s="14" t="s">
        <v>581</v>
      </c>
      <c r="B1049" s="14" t="s">
        <v>180</v>
      </c>
      <c r="C1049" s="19" t="s">
        <v>68</v>
      </c>
      <c r="D1049" s="232">
        <v>2082</v>
      </c>
      <c r="E1049" s="233">
        <v>20082</v>
      </c>
      <c r="F1049" s="19" t="s">
        <v>147</v>
      </c>
      <c r="G1049" s="160" t="s">
        <v>144</v>
      </c>
      <c r="H1049" s="36">
        <v>18351295</v>
      </c>
      <c r="I1049" s="25">
        <v>29</v>
      </c>
      <c r="J1049" s="19" t="s">
        <v>26</v>
      </c>
      <c r="K1049" s="15" t="s">
        <v>14</v>
      </c>
      <c r="L1049" s="15">
        <v>4</v>
      </c>
      <c r="M1049" s="16"/>
      <c r="N1049" s="37">
        <v>4553042</v>
      </c>
      <c r="O1049" s="37"/>
      <c r="P1049" s="37">
        <v>0</v>
      </c>
      <c r="Q1049" s="37"/>
      <c r="R1049" s="37">
        <v>0</v>
      </c>
      <c r="S1049" s="37"/>
      <c r="T1049" s="37">
        <v>0</v>
      </c>
      <c r="U1049" s="37"/>
      <c r="V1049" s="37">
        <v>0</v>
      </c>
      <c r="W1049" s="37"/>
      <c r="X1049" s="37">
        <v>0</v>
      </c>
      <c r="Y1049" s="37"/>
      <c r="Z1049" s="37">
        <v>0</v>
      </c>
      <c r="AA1049" s="37"/>
      <c r="AB1049" s="25">
        <v>0</v>
      </c>
      <c r="AC1049" s="8"/>
      <c r="AE1049" s="9">
        <v>209405</v>
      </c>
      <c r="AG1049" s="9">
        <v>0</v>
      </c>
      <c r="AI1049" s="9">
        <v>0</v>
      </c>
      <c r="AK1049" s="9">
        <v>0</v>
      </c>
      <c r="AM1049" s="9">
        <v>0</v>
      </c>
      <c r="AO1049" s="9">
        <v>0</v>
      </c>
      <c r="AQ1049" s="9">
        <v>0</v>
      </c>
      <c r="AT1049" s="38">
        <v>4.5999999999999999E-2</v>
      </c>
      <c r="BH1049" s="2" t="str">
        <f t="shared" si="16"/>
        <v>No</v>
      </c>
    </row>
    <row r="1050" spans="1:60">
      <c r="A1050" s="14" t="s">
        <v>373</v>
      </c>
      <c r="B1050" s="14" t="s">
        <v>374</v>
      </c>
      <c r="C1050" s="19" t="s">
        <v>44</v>
      </c>
      <c r="D1050" s="232">
        <v>5145</v>
      </c>
      <c r="E1050" s="233">
        <v>50145</v>
      </c>
      <c r="F1050" s="19" t="s">
        <v>147</v>
      </c>
      <c r="G1050" s="160" t="s">
        <v>144</v>
      </c>
      <c r="H1050" s="36">
        <v>62182</v>
      </c>
      <c r="I1050" s="25">
        <v>29</v>
      </c>
      <c r="J1050" s="19" t="s">
        <v>17</v>
      </c>
      <c r="K1050" s="15" t="s">
        <v>14</v>
      </c>
      <c r="L1050" s="15">
        <v>4</v>
      </c>
      <c r="M1050" s="16"/>
      <c r="N1050" s="37">
        <v>30304</v>
      </c>
      <c r="O1050" s="37"/>
      <c r="P1050" s="37">
        <v>0</v>
      </c>
      <c r="Q1050" s="37"/>
      <c r="R1050" s="37">
        <v>0</v>
      </c>
      <c r="S1050" s="37"/>
      <c r="T1050" s="37">
        <v>0</v>
      </c>
      <c r="U1050" s="37"/>
      <c r="V1050" s="37">
        <v>0</v>
      </c>
      <c r="W1050" s="37"/>
      <c r="X1050" s="37">
        <v>0</v>
      </c>
      <c r="Y1050" s="37"/>
      <c r="Z1050" s="37">
        <v>0</v>
      </c>
      <c r="AA1050" s="37"/>
      <c r="AB1050" s="25">
        <v>0</v>
      </c>
      <c r="AC1050" s="8"/>
      <c r="AE1050" s="9">
        <v>161484</v>
      </c>
      <c r="AG1050" s="9">
        <v>0</v>
      </c>
      <c r="AI1050" s="9">
        <v>0</v>
      </c>
      <c r="AK1050" s="9">
        <v>0</v>
      </c>
      <c r="AM1050" s="9">
        <v>0</v>
      </c>
      <c r="AO1050" s="9">
        <v>0</v>
      </c>
      <c r="AQ1050" s="9">
        <v>0</v>
      </c>
      <c r="AT1050" s="38">
        <v>5.3288000000000002</v>
      </c>
      <c r="BH1050" s="2" t="str">
        <f t="shared" si="16"/>
        <v>No</v>
      </c>
    </row>
    <row r="1051" spans="1:60">
      <c r="A1051" s="14" t="s">
        <v>1242</v>
      </c>
      <c r="B1051" s="14" t="s">
        <v>743</v>
      </c>
      <c r="C1051" s="19" t="s">
        <v>74</v>
      </c>
      <c r="D1051" s="232">
        <v>3026</v>
      </c>
      <c r="E1051" s="233">
        <v>30026</v>
      </c>
      <c r="F1051" s="19" t="s">
        <v>147</v>
      </c>
      <c r="G1051" s="160" t="s">
        <v>144</v>
      </c>
      <c r="H1051" s="36">
        <v>56142</v>
      </c>
      <c r="I1051" s="25">
        <v>29</v>
      </c>
      <c r="J1051" s="19" t="s">
        <v>17</v>
      </c>
      <c r="K1051" s="15" t="s">
        <v>14</v>
      </c>
      <c r="L1051" s="15">
        <v>26</v>
      </c>
      <c r="M1051" s="16"/>
      <c r="N1051" s="37">
        <v>96979</v>
      </c>
      <c r="O1051" s="37"/>
      <c r="P1051" s="37">
        <v>3833</v>
      </c>
      <c r="Q1051" s="37"/>
      <c r="R1051" s="37">
        <v>0</v>
      </c>
      <c r="S1051" s="37"/>
      <c r="T1051" s="37">
        <v>129988</v>
      </c>
      <c r="U1051" s="37"/>
      <c r="V1051" s="37">
        <v>0</v>
      </c>
      <c r="W1051" s="37"/>
      <c r="X1051" s="37">
        <v>0</v>
      </c>
      <c r="Y1051" s="37"/>
      <c r="Z1051" s="37">
        <v>0</v>
      </c>
      <c r="AA1051" s="37"/>
      <c r="AB1051" s="25">
        <v>0</v>
      </c>
      <c r="AC1051" s="8"/>
      <c r="AE1051" s="9">
        <v>391419</v>
      </c>
      <c r="AG1051" s="9">
        <v>22189</v>
      </c>
      <c r="AI1051" s="9">
        <v>0</v>
      </c>
      <c r="AK1051" s="9">
        <v>602691</v>
      </c>
      <c r="AM1051" s="9">
        <v>0</v>
      </c>
      <c r="AO1051" s="9">
        <v>0</v>
      </c>
      <c r="AQ1051" s="9">
        <v>0</v>
      </c>
      <c r="AT1051" s="38">
        <v>4.0361000000000002</v>
      </c>
      <c r="AV1051" s="38">
        <v>5.7888999999999999</v>
      </c>
      <c r="BH1051" s="2" t="str">
        <f t="shared" si="16"/>
        <v>No</v>
      </c>
    </row>
    <row r="1052" spans="1:60">
      <c r="A1052" s="14" t="s">
        <v>581</v>
      </c>
      <c r="B1052" s="14" t="s">
        <v>180</v>
      </c>
      <c r="C1052" s="19" t="s">
        <v>68</v>
      </c>
      <c r="D1052" s="232">
        <v>2082</v>
      </c>
      <c r="E1052" s="233">
        <v>20082</v>
      </c>
      <c r="F1052" s="19" t="s">
        <v>147</v>
      </c>
      <c r="G1052" s="160" t="s">
        <v>144</v>
      </c>
      <c r="H1052" s="36">
        <v>18351295</v>
      </c>
      <c r="I1052" s="25">
        <v>29</v>
      </c>
      <c r="J1052" s="19" t="s">
        <v>25</v>
      </c>
      <c r="K1052" s="15" t="s">
        <v>16</v>
      </c>
      <c r="L1052" s="15">
        <v>25</v>
      </c>
      <c r="M1052" s="16"/>
      <c r="N1052" s="37">
        <v>249101</v>
      </c>
      <c r="O1052" s="37"/>
      <c r="P1052" s="37">
        <v>0</v>
      </c>
      <c r="Q1052" s="37"/>
      <c r="R1052" s="37">
        <v>0</v>
      </c>
      <c r="S1052" s="37"/>
      <c r="T1052" s="37">
        <v>0</v>
      </c>
      <c r="U1052" s="37"/>
      <c r="V1052" s="37">
        <v>0</v>
      </c>
      <c r="W1052" s="37"/>
      <c r="X1052" s="37">
        <v>0</v>
      </c>
      <c r="Y1052" s="37"/>
      <c r="Z1052" s="37">
        <v>0</v>
      </c>
      <c r="AA1052" s="37"/>
      <c r="AB1052" s="25">
        <v>0</v>
      </c>
      <c r="AC1052" s="8"/>
      <c r="AE1052" s="9">
        <v>0</v>
      </c>
      <c r="AG1052" s="9">
        <v>0</v>
      </c>
      <c r="AI1052" s="9">
        <v>0</v>
      </c>
      <c r="AK1052" s="9">
        <v>0</v>
      </c>
      <c r="AM1052" s="9">
        <v>0</v>
      </c>
      <c r="AO1052" s="9">
        <v>0</v>
      </c>
      <c r="AQ1052" s="9">
        <v>0</v>
      </c>
      <c r="AT1052" s="38">
        <v>0</v>
      </c>
      <c r="BH1052" s="2" t="str">
        <f t="shared" si="16"/>
        <v>No</v>
      </c>
    </row>
    <row r="1053" spans="1:60">
      <c r="A1053" s="14" t="s">
        <v>373</v>
      </c>
      <c r="B1053" s="14" t="s">
        <v>374</v>
      </c>
      <c r="C1053" s="19" t="s">
        <v>44</v>
      </c>
      <c r="D1053" s="232">
        <v>5145</v>
      </c>
      <c r="E1053" s="233">
        <v>50145</v>
      </c>
      <c r="F1053" s="19" t="s">
        <v>147</v>
      </c>
      <c r="G1053" s="160" t="s">
        <v>144</v>
      </c>
      <c r="H1053" s="36">
        <v>62182</v>
      </c>
      <c r="I1053" s="25">
        <v>29</v>
      </c>
      <c r="J1053" s="19" t="s">
        <v>15</v>
      </c>
      <c r="K1053" s="15" t="s">
        <v>14</v>
      </c>
      <c r="L1053" s="15">
        <v>25</v>
      </c>
      <c r="M1053" s="16"/>
      <c r="N1053" s="37">
        <v>7335</v>
      </c>
      <c r="O1053" s="37"/>
      <c r="P1053" s="37">
        <v>54346</v>
      </c>
      <c r="Q1053" s="37"/>
      <c r="R1053" s="37">
        <v>0</v>
      </c>
      <c r="S1053" s="37"/>
      <c r="T1053" s="37">
        <v>0</v>
      </c>
      <c r="U1053" s="37"/>
      <c r="V1053" s="37">
        <v>0</v>
      </c>
      <c r="W1053" s="37"/>
      <c r="X1053" s="37">
        <v>0</v>
      </c>
      <c r="Y1053" s="37"/>
      <c r="Z1053" s="37">
        <v>0</v>
      </c>
      <c r="AA1053" s="37"/>
      <c r="AB1053" s="25">
        <v>0</v>
      </c>
      <c r="AC1053" s="8"/>
      <c r="AE1053" s="9">
        <v>66223</v>
      </c>
      <c r="AG1053" s="9">
        <v>367322</v>
      </c>
      <c r="AI1053" s="9">
        <v>0</v>
      </c>
      <c r="AK1053" s="9">
        <v>0</v>
      </c>
      <c r="AM1053" s="9">
        <v>0</v>
      </c>
      <c r="AO1053" s="9">
        <v>0</v>
      </c>
      <c r="AQ1053" s="9">
        <v>0</v>
      </c>
      <c r="AT1053" s="38">
        <v>9.0283999999999995</v>
      </c>
      <c r="AV1053" s="38">
        <v>6.7590000000000003</v>
      </c>
      <c r="BH1053" s="2" t="str">
        <f t="shared" si="16"/>
        <v>No</v>
      </c>
    </row>
    <row r="1054" spans="1:60">
      <c r="A1054" s="14" t="s">
        <v>1241</v>
      </c>
      <c r="B1054" s="14" t="s">
        <v>591</v>
      </c>
      <c r="C1054" s="19" t="s">
        <v>23</v>
      </c>
      <c r="D1054" s="232">
        <v>9022</v>
      </c>
      <c r="E1054" s="233">
        <v>90022</v>
      </c>
      <c r="F1054" s="19" t="s">
        <v>147</v>
      </c>
      <c r="G1054" s="160" t="s">
        <v>144</v>
      </c>
      <c r="H1054" s="36">
        <v>12150996</v>
      </c>
      <c r="I1054" s="25">
        <v>29</v>
      </c>
      <c r="J1054" s="19" t="s">
        <v>17</v>
      </c>
      <c r="K1054" s="15" t="s">
        <v>14</v>
      </c>
      <c r="L1054" s="15">
        <v>24</v>
      </c>
      <c r="M1054" s="16"/>
      <c r="N1054" s="37">
        <v>13214</v>
      </c>
      <c r="O1054" s="37"/>
      <c r="P1054" s="37">
        <v>73195</v>
      </c>
      <c r="Q1054" s="37"/>
      <c r="R1054" s="37">
        <v>0</v>
      </c>
      <c r="S1054" s="37"/>
      <c r="T1054" s="37">
        <v>260240</v>
      </c>
      <c r="U1054" s="37"/>
      <c r="V1054" s="37">
        <v>0</v>
      </c>
      <c r="W1054" s="37"/>
      <c r="X1054" s="37">
        <v>0</v>
      </c>
      <c r="Y1054" s="37"/>
      <c r="Z1054" s="37">
        <v>0</v>
      </c>
      <c r="AA1054" s="37"/>
      <c r="AB1054" s="25">
        <v>0</v>
      </c>
      <c r="AC1054" s="8"/>
      <c r="AE1054" s="9">
        <v>34625</v>
      </c>
      <c r="AG1054" s="9">
        <v>235509</v>
      </c>
      <c r="AI1054" s="9">
        <v>0</v>
      </c>
      <c r="AK1054" s="9">
        <v>821435</v>
      </c>
      <c r="AM1054" s="9">
        <v>0</v>
      </c>
      <c r="AO1054" s="9">
        <v>0</v>
      </c>
      <c r="AQ1054" s="9">
        <v>0</v>
      </c>
      <c r="AT1054" s="38">
        <v>2.6202999999999999</v>
      </c>
      <c r="AV1054" s="38">
        <v>3.2176</v>
      </c>
      <c r="BH1054" s="2" t="str">
        <f t="shared" si="16"/>
        <v>No</v>
      </c>
    </row>
    <row r="1055" spans="1:60">
      <c r="A1055" s="14" t="s">
        <v>1242</v>
      </c>
      <c r="B1055" s="14" t="s">
        <v>743</v>
      </c>
      <c r="C1055" s="19" t="s">
        <v>74</v>
      </c>
      <c r="D1055" s="232">
        <v>3026</v>
      </c>
      <c r="E1055" s="233">
        <v>30026</v>
      </c>
      <c r="F1055" s="19" t="s">
        <v>147</v>
      </c>
      <c r="G1055" s="160" t="s">
        <v>144</v>
      </c>
      <c r="H1055" s="36">
        <v>56142</v>
      </c>
      <c r="I1055" s="25">
        <v>29</v>
      </c>
      <c r="J1055" s="19" t="s">
        <v>15</v>
      </c>
      <c r="K1055" s="15" t="s">
        <v>16</v>
      </c>
      <c r="L1055" s="15">
        <v>2</v>
      </c>
      <c r="M1055" s="16"/>
      <c r="N1055" s="37">
        <v>0</v>
      </c>
      <c r="O1055" s="37"/>
      <c r="P1055" s="37">
        <v>202</v>
      </c>
      <c r="Q1055" s="37"/>
      <c r="R1055" s="37">
        <v>0</v>
      </c>
      <c r="S1055" s="37"/>
      <c r="T1055" s="37">
        <v>0</v>
      </c>
      <c r="U1055" s="37"/>
      <c r="V1055" s="37">
        <v>0</v>
      </c>
      <c r="W1055" s="37"/>
      <c r="X1055" s="37">
        <v>0</v>
      </c>
      <c r="Y1055" s="37"/>
      <c r="Z1055" s="37">
        <v>0</v>
      </c>
      <c r="AA1055" s="37"/>
      <c r="AB1055" s="25">
        <v>0</v>
      </c>
      <c r="AC1055" s="8"/>
      <c r="AE1055" s="9">
        <v>0</v>
      </c>
      <c r="AG1055" s="9">
        <v>0</v>
      </c>
      <c r="AI1055" s="9">
        <v>0</v>
      </c>
      <c r="AK1055" s="9">
        <v>0</v>
      </c>
      <c r="AM1055" s="9">
        <v>0</v>
      </c>
      <c r="AO1055" s="9">
        <v>0</v>
      </c>
      <c r="AQ1055" s="9">
        <v>0</v>
      </c>
      <c r="AV1055" s="38">
        <v>0</v>
      </c>
      <c r="BH1055" s="2" t="str">
        <f t="shared" si="16"/>
        <v>No</v>
      </c>
    </row>
    <row r="1056" spans="1:60">
      <c r="A1056" s="14" t="s">
        <v>1242</v>
      </c>
      <c r="B1056" s="14" t="s">
        <v>743</v>
      </c>
      <c r="C1056" s="19" t="s">
        <v>74</v>
      </c>
      <c r="D1056" s="232">
        <v>3026</v>
      </c>
      <c r="E1056" s="233">
        <v>30026</v>
      </c>
      <c r="F1056" s="19" t="s">
        <v>147</v>
      </c>
      <c r="G1056" s="160" t="s">
        <v>144</v>
      </c>
      <c r="H1056" s="36">
        <v>56142</v>
      </c>
      <c r="I1056" s="25">
        <v>29</v>
      </c>
      <c r="J1056" s="19" t="s">
        <v>15</v>
      </c>
      <c r="K1056" s="15" t="s">
        <v>14</v>
      </c>
      <c r="L1056" s="15">
        <v>1</v>
      </c>
      <c r="M1056" s="16"/>
      <c r="N1056" s="37">
        <v>0</v>
      </c>
      <c r="O1056" s="37"/>
      <c r="P1056" s="37">
        <v>249</v>
      </c>
      <c r="Q1056" s="37"/>
      <c r="R1056" s="37">
        <v>0</v>
      </c>
      <c r="S1056" s="37"/>
      <c r="T1056" s="37">
        <v>0</v>
      </c>
      <c r="U1056" s="37"/>
      <c r="V1056" s="37">
        <v>0</v>
      </c>
      <c r="W1056" s="37"/>
      <c r="X1056" s="37">
        <v>0</v>
      </c>
      <c r="Y1056" s="37"/>
      <c r="Z1056" s="37">
        <v>0</v>
      </c>
      <c r="AA1056" s="37"/>
      <c r="AB1056" s="25">
        <v>0</v>
      </c>
      <c r="AC1056" s="8"/>
      <c r="AE1056" s="9">
        <v>0</v>
      </c>
      <c r="AG1056" s="9">
        <v>4396</v>
      </c>
      <c r="AI1056" s="9">
        <v>0</v>
      </c>
      <c r="AK1056" s="9">
        <v>0</v>
      </c>
      <c r="AM1056" s="9">
        <v>0</v>
      </c>
      <c r="AO1056" s="9">
        <v>0</v>
      </c>
      <c r="AQ1056" s="9">
        <v>0</v>
      </c>
      <c r="AV1056" s="38">
        <v>17.654599999999999</v>
      </c>
      <c r="BH1056" s="2" t="str">
        <f t="shared" si="16"/>
        <v>No</v>
      </c>
    </row>
    <row r="1057" spans="1:60">
      <c r="A1057" s="14" t="s">
        <v>1243</v>
      </c>
      <c r="B1057" s="14" t="s">
        <v>427</v>
      </c>
      <c r="C1057" s="19" t="s">
        <v>43</v>
      </c>
      <c r="D1057" s="232">
        <v>5061</v>
      </c>
      <c r="E1057" s="233">
        <v>50061</v>
      </c>
      <c r="F1057" s="19" t="s">
        <v>147</v>
      </c>
      <c r="G1057" s="160" t="s">
        <v>144</v>
      </c>
      <c r="H1057" s="36">
        <v>93863</v>
      </c>
      <c r="I1057" s="25">
        <v>28</v>
      </c>
      <c r="J1057" s="19" t="s">
        <v>15</v>
      </c>
      <c r="K1057" s="15" t="s">
        <v>14</v>
      </c>
      <c r="L1057" s="15">
        <v>6</v>
      </c>
      <c r="M1057" s="16"/>
      <c r="N1057" s="37">
        <v>0</v>
      </c>
      <c r="O1057" s="37"/>
      <c r="P1057" s="37">
        <v>18094</v>
      </c>
      <c r="Q1057" s="37"/>
      <c r="R1057" s="37">
        <v>0</v>
      </c>
      <c r="S1057" s="37"/>
      <c r="T1057" s="37">
        <v>0</v>
      </c>
      <c r="U1057" s="37"/>
      <c r="V1057" s="37">
        <v>4098</v>
      </c>
      <c r="W1057" s="37"/>
      <c r="X1057" s="37">
        <v>0</v>
      </c>
      <c r="Y1057" s="37"/>
      <c r="Z1057" s="37">
        <v>0</v>
      </c>
      <c r="AA1057" s="37"/>
      <c r="AB1057" s="25">
        <v>0</v>
      </c>
      <c r="AC1057" s="8"/>
      <c r="AE1057" s="9">
        <v>34142</v>
      </c>
      <c r="AG1057" s="9">
        <v>111318</v>
      </c>
      <c r="AI1057" s="9">
        <v>0</v>
      </c>
      <c r="AK1057" s="9">
        <v>0</v>
      </c>
      <c r="AM1057" s="9">
        <v>0</v>
      </c>
      <c r="AO1057" s="9">
        <v>0</v>
      </c>
      <c r="AQ1057" s="9">
        <v>0</v>
      </c>
      <c r="AV1057" s="38">
        <v>6.1521999999999997</v>
      </c>
      <c r="BH1057" s="2" t="str">
        <f t="shared" si="16"/>
        <v>No</v>
      </c>
    </row>
    <row r="1058" spans="1:60">
      <c r="A1058" s="14" t="s">
        <v>1245</v>
      </c>
      <c r="B1058" s="14" t="s">
        <v>757</v>
      </c>
      <c r="C1058" s="19" t="s">
        <v>38</v>
      </c>
      <c r="D1058" s="232">
        <v>4129</v>
      </c>
      <c r="E1058" s="233">
        <v>40129</v>
      </c>
      <c r="F1058" s="19" t="s">
        <v>147</v>
      </c>
      <c r="G1058" s="160" t="s">
        <v>144</v>
      </c>
      <c r="H1058" s="36">
        <v>169541</v>
      </c>
      <c r="I1058" s="25">
        <v>28</v>
      </c>
      <c r="J1058" s="19" t="s">
        <v>18</v>
      </c>
      <c r="K1058" s="15" t="s">
        <v>14</v>
      </c>
      <c r="L1058" s="15">
        <v>6</v>
      </c>
      <c r="M1058" s="16"/>
      <c r="N1058" s="37">
        <v>0</v>
      </c>
      <c r="O1058" s="37"/>
      <c r="P1058" s="37">
        <v>4407</v>
      </c>
      <c r="Q1058" s="37"/>
      <c r="R1058" s="37">
        <v>0</v>
      </c>
      <c r="S1058" s="37"/>
      <c r="T1058" s="37">
        <v>0</v>
      </c>
      <c r="U1058" s="37"/>
      <c r="V1058" s="37">
        <v>0</v>
      </c>
      <c r="W1058" s="37"/>
      <c r="X1058" s="37">
        <v>0</v>
      </c>
      <c r="Y1058" s="37"/>
      <c r="Z1058" s="37">
        <v>0</v>
      </c>
      <c r="AA1058" s="37"/>
      <c r="AB1058" s="25">
        <v>0</v>
      </c>
      <c r="AC1058" s="8"/>
      <c r="AE1058" s="9">
        <v>0</v>
      </c>
      <c r="AG1058" s="9">
        <v>0</v>
      </c>
      <c r="AI1058" s="9">
        <v>0</v>
      </c>
      <c r="AK1058" s="9">
        <v>0</v>
      </c>
      <c r="AM1058" s="9">
        <v>0</v>
      </c>
      <c r="AO1058" s="9">
        <v>0</v>
      </c>
      <c r="AQ1058" s="9">
        <v>0</v>
      </c>
      <c r="AV1058" s="38">
        <v>0</v>
      </c>
      <c r="BH1058" s="2" t="str">
        <f t="shared" si="16"/>
        <v>No</v>
      </c>
    </row>
    <row r="1059" spans="1:60">
      <c r="A1059" s="14" t="s">
        <v>1244</v>
      </c>
      <c r="B1059" s="14" t="s">
        <v>496</v>
      </c>
      <c r="C1059" s="19" t="s">
        <v>44</v>
      </c>
      <c r="D1059" s="232">
        <v>5209</v>
      </c>
      <c r="E1059" s="233">
        <v>50209</v>
      </c>
      <c r="F1059" s="19" t="s">
        <v>153</v>
      </c>
      <c r="G1059" s="160" t="s">
        <v>144</v>
      </c>
      <c r="H1059" s="36">
        <v>1487483</v>
      </c>
      <c r="I1059" s="25">
        <v>28</v>
      </c>
      <c r="J1059" s="19" t="s">
        <v>25</v>
      </c>
      <c r="K1059" s="15" t="s">
        <v>16</v>
      </c>
      <c r="L1059" s="15">
        <v>3</v>
      </c>
      <c r="M1059" s="16"/>
      <c r="N1059" s="37">
        <v>0</v>
      </c>
      <c r="O1059" s="37"/>
      <c r="P1059" s="37">
        <v>24118</v>
      </c>
      <c r="Q1059" s="37"/>
      <c r="R1059" s="37">
        <v>0</v>
      </c>
      <c r="S1059" s="37"/>
      <c r="T1059" s="37">
        <v>0</v>
      </c>
      <c r="U1059" s="37"/>
      <c r="V1059" s="37">
        <v>0</v>
      </c>
      <c r="W1059" s="37"/>
      <c r="X1059" s="37">
        <v>0</v>
      </c>
      <c r="Y1059" s="37"/>
      <c r="Z1059" s="37">
        <v>0</v>
      </c>
      <c r="AA1059" s="37"/>
      <c r="AB1059" s="25">
        <v>0</v>
      </c>
      <c r="AC1059" s="8"/>
      <c r="AE1059" s="9">
        <v>0</v>
      </c>
      <c r="AG1059" s="9">
        <v>0</v>
      </c>
      <c r="AI1059" s="9">
        <v>0</v>
      </c>
      <c r="AK1059" s="9">
        <v>0</v>
      </c>
      <c r="AM1059" s="9">
        <v>0</v>
      </c>
      <c r="AO1059" s="9">
        <v>0</v>
      </c>
      <c r="AQ1059" s="9">
        <v>0</v>
      </c>
      <c r="AV1059" s="38">
        <v>0</v>
      </c>
      <c r="BH1059" s="2" t="str">
        <f t="shared" si="16"/>
        <v>No</v>
      </c>
    </row>
    <row r="1060" spans="1:60">
      <c r="A1060" s="14" t="s">
        <v>720</v>
      </c>
      <c r="B1060" s="14" t="s">
        <v>214</v>
      </c>
      <c r="C1060" s="19" t="s">
        <v>42</v>
      </c>
      <c r="D1060" s="232">
        <v>7019</v>
      </c>
      <c r="E1060" s="233">
        <v>70019</v>
      </c>
      <c r="F1060" s="19" t="s">
        <v>94</v>
      </c>
      <c r="G1060" s="160" t="s">
        <v>144</v>
      </c>
      <c r="H1060" s="36">
        <v>106621</v>
      </c>
      <c r="I1060" s="25">
        <v>28</v>
      </c>
      <c r="J1060" s="19" t="s">
        <v>15</v>
      </c>
      <c r="K1060" s="15" t="s">
        <v>14</v>
      </c>
      <c r="L1060" s="15">
        <v>3</v>
      </c>
      <c r="M1060" s="16"/>
      <c r="N1060" s="37">
        <v>11158</v>
      </c>
      <c r="O1060" s="37"/>
      <c r="P1060" s="37">
        <v>0</v>
      </c>
      <c r="Q1060" s="37"/>
      <c r="R1060" s="37">
        <v>0</v>
      </c>
      <c r="S1060" s="37"/>
      <c r="T1060" s="37">
        <v>0</v>
      </c>
      <c r="U1060" s="37"/>
      <c r="V1060" s="37">
        <v>0</v>
      </c>
      <c r="W1060" s="37"/>
      <c r="X1060" s="37">
        <v>0</v>
      </c>
      <c r="Y1060" s="37"/>
      <c r="Z1060" s="37">
        <v>0</v>
      </c>
      <c r="AA1060" s="37"/>
      <c r="AB1060" s="25">
        <v>0</v>
      </c>
      <c r="AC1060" s="8"/>
      <c r="AE1060" s="9">
        <v>75112</v>
      </c>
      <c r="AG1060" s="9">
        <v>0</v>
      </c>
      <c r="AI1060" s="9">
        <v>0</v>
      </c>
      <c r="AK1060" s="9">
        <v>0</v>
      </c>
      <c r="AM1060" s="9">
        <v>0</v>
      </c>
      <c r="AO1060" s="9">
        <v>0</v>
      </c>
      <c r="AQ1060" s="9">
        <v>0</v>
      </c>
      <c r="AT1060" s="38">
        <v>6.7317</v>
      </c>
      <c r="BH1060" s="2" t="str">
        <f t="shared" si="16"/>
        <v>No</v>
      </c>
    </row>
    <row r="1061" spans="1:60">
      <c r="A1061" s="14" t="s">
        <v>219</v>
      </c>
      <c r="B1061" s="14" t="s">
        <v>220</v>
      </c>
      <c r="C1061" s="19" t="s">
        <v>80</v>
      </c>
      <c r="D1061" s="232">
        <v>4178</v>
      </c>
      <c r="E1061" s="233">
        <v>40178</v>
      </c>
      <c r="F1061" s="19" t="s">
        <v>170</v>
      </c>
      <c r="G1061" s="160" t="s">
        <v>144</v>
      </c>
      <c r="H1061" s="36">
        <v>969587</v>
      </c>
      <c r="I1061" s="25">
        <v>28</v>
      </c>
      <c r="J1061" s="19" t="s">
        <v>18</v>
      </c>
      <c r="K1061" s="15" t="s">
        <v>14</v>
      </c>
      <c r="L1061" s="15">
        <v>28</v>
      </c>
      <c r="M1061" s="16"/>
      <c r="N1061" s="37">
        <v>0</v>
      </c>
      <c r="O1061" s="37"/>
      <c r="P1061" s="37">
        <v>33125</v>
      </c>
      <c r="Q1061" s="37"/>
      <c r="R1061" s="37">
        <v>0</v>
      </c>
      <c r="S1061" s="37"/>
      <c r="T1061" s="37">
        <v>0</v>
      </c>
      <c r="U1061" s="37"/>
      <c r="V1061" s="37">
        <v>0</v>
      </c>
      <c r="W1061" s="37"/>
      <c r="X1061" s="37">
        <v>0</v>
      </c>
      <c r="Y1061" s="37"/>
      <c r="Z1061" s="37">
        <v>0</v>
      </c>
      <c r="AA1061" s="37"/>
      <c r="AB1061" s="25">
        <v>0</v>
      </c>
      <c r="AC1061" s="8"/>
      <c r="AE1061" s="9">
        <v>0</v>
      </c>
      <c r="AG1061" s="9">
        <v>572359</v>
      </c>
      <c r="AI1061" s="9">
        <v>0</v>
      </c>
      <c r="AK1061" s="9">
        <v>0</v>
      </c>
      <c r="AM1061" s="9">
        <v>0</v>
      </c>
      <c r="AO1061" s="9">
        <v>0</v>
      </c>
      <c r="AQ1061" s="9">
        <v>0</v>
      </c>
      <c r="AV1061" s="38">
        <v>17.2788</v>
      </c>
      <c r="BH1061" s="2" t="str">
        <f t="shared" si="16"/>
        <v>No</v>
      </c>
    </row>
    <row r="1062" spans="1:60">
      <c r="A1062" s="14" t="s">
        <v>1244</v>
      </c>
      <c r="B1062" s="14" t="s">
        <v>496</v>
      </c>
      <c r="C1062" s="19" t="s">
        <v>44</v>
      </c>
      <c r="D1062" s="232">
        <v>5209</v>
      </c>
      <c r="E1062" s="233">
        <v>50209</v>
      </c>
      <c r="F1062" s="19" t="s">
        <v>153</v>
      </c>
      <c r="G1062" s="160" t="s">
        <v>144</v>
      </c>
      <c r="H1062" s="36">
        <v>1487483</v>
      </c>
      <c r="I1062" s="25">
        <v>28</v>
      </c>
      <c r="J1062" s="19" t="s">
        <v>18</v>
      </c>
      <c r="K1062" s="15" t="s">
        <v>16</v>
      </c>
      <c r="L1062" s="15">
        <v>25</v>
      </c>
      <c r="M1062" s="16"/>
      <c r="N1062" s="37">
        <v>0</v>
      </c>
      <c r="O1062" s="37"/>
      <c r="P1062" s="37">
        <v>22924</v>
      </c>
      <c r="Q1062" s="37"/>
      <c r="R1062" s="37">
        <v>0</v>
      </c>
      <c r="S1062" s="37"/>
      <c r="T1062" s="37">
        <v>0</v>
      </c>
      <c r="U1062" s="37"/>
      <c r="V1062" s="37">
        <v>0</v>
      </c>
      <c r="W1062" s="37"/>
      <c r="X1062" s="37">
        <v>0</v>
      </c>
      <c r="Y1062" s="37"/>
      <c r="Z1062" s="37">
        <v>0</v>
      </c>
      <c r="AA1062" s="37"/>
      <c r="AB1062" s="25">
        <v>0</v>
      </c>
      <c r="AC1062" s="8"/>
      <c r="AE1062" s="9">
        <v>0</v>
      </c>
      <c r="AG1062" s="9">
        <v>383655</v>
      </c>
      <c r="AI1062" s="9">
        <v>0</v>
      </c>
      <c r="AK1062" s="9">
        <v>0</v>
      </c>
      <c r="AM1062" s="9">
        <v>0</v>
      </c>
      <c r="AO1062" s="9">
        <v>0</v>
      </c>
      <c r="AQ1062" s="9">
        <v>0</v>
      </c>
      <c r="AV1062" s="38">
        <v>16.736000000000001</v>
      </c>
      <c r="BH1062" s="2" t="str">
        <f t="shared" si="16"/>
        <v>No</v>
      </c>
    </row>
    <row r="1063" spans="1:60">
      <c r="A1063" s="14" t="s">
        <v>720</v>
      </c>
      <c r="B1063" s="14" t="s">
        <v>214</v>
      </c>
      <c r="C1063" s="19" t="s">
        <v>42</v>
      </c>
      <c r="D1063" s="232">
        <v>7019</v>
      </c>
      <c r="E1063" s="233">
        <v>70019</v>
      </c>
      <c r="F1063" s="19" t="s">
        <v>94</v>
      </c>
      <c r="G1063" s="160" t="s">
        <v>144</v>
      </c>
      <c r="H1063" s="36">
        <v>106621</v>
      </c>
      <c r="I1063" s="25">
        <v>28</v>
      </c>
      <c r="J1063" s="19" t="s">
        <v>17</v>
      </c>
      <c r="K1063" s="15" t="s">
        <v>14</v>
      </c>
      <c r="L1063" s="15">
        <v>25</v>
      </c>
      <c r="M1063" s="16"/>
      <c r="N1063" s="37">
        <v>204865</v>
      </c>
      <c r="O1063" s="37"/>
      <c r="P1063" s="37">
        <v>0</v>
      </c>
      <c r="Q1063" s="37"/>
      <c r="R1063" s="37">
        <v>0</v>
      </c>
      <c r="S1063" s="37"/>
      <c r="T1063" s="37">
        <v>0</v>
      </c>
      <c r="U1063" s="37"/>
      <c r="V1063" s="37">
        <v>0</v>
      </c>
      <c r="W1063" s="37"/>
      <c r="X1063" s="37">
        <v>0</v>
      </c>
      <c r="Y1063" s="37"/>
      <c r="Z1063" s="37">
        <v>0</v>
      </c>
      <c r="AA1063" s="37"/>
      <c r="AB1063" s="25">
        <v>0</v>
      </c>
      <c r="AC1063" s="8"/>
      <c r="AE1063" s="9">
        <v>709800</v>
      </c>
      <c r="AG1063" s="9">
        <v>0</v>
      </c>
      <c r="AI1063" s="9">
        <v>0</v>
      </c>
      <c r="AK1063" s="9">
        <v>0</v>
      </c>
      <c r="AM1063" s="9">
        <v>0</v>
      </c>
      <c r="AO1063" s="9">
        <v>0</v>
      </c>
      <c r="AQ1063" s="9">
        <v>0</v>
      </c>
      <c r="AT1063" s="38">
        <v>3.4647000000000001</v>
      </c>
      <c r="BH1063" s="2" t="str">
        <f t="shared" si="16"/>
        <v>No</v>
      </c>
    </row>
    <row r="1064" spans="1:60">
      <c r="A1064" s="14" t="s">
        <v>1245</v>
      </c>
      <c r="B1064" s="14" t="s">
        <v>757</v>
      </c>
      <c r="C1064" s="19" t="s">
        <v>38</v>
      </c>
      <c r="D1064" s="232">
        <v>4129</v>
      </c>
      <c r="E1064" s="233">
        <v>40129</v>
      </c>
      <c r="F1064" s="19" t="s">
        <v>147</v>
      </c>
      <c r="G1064" s="160" t="s">
        <v>144</v>
      </c>
      <c r="H1064" s="36">
        <v>169541</v>
      </c>
      <c r="I1064" s="25">
        <v>28</v>
      </c>
      <c r="J1064" s="19" t="s">
        <v>15</v>
      </c>
      <c r="K1064" s="15" t="s">
        <v>16</v>
      </c>
      <c r="L1064" s="15">
        <v>22</v>
      </c>
      <c r="M1064" s="16"/>
      <c r="N1064" s="37">
        <v>83270</v>
      </c>
      <c r="O1064" s="37"/>
      <c r="P1064" s="37">
        <v>19818</v>
      </c>
      <c r="Q1064" s="37"/>
      <c r="R1064" s="37">
        <v>0</v>
      </c>
      <c r="S1064" s="37"/>
      <c r="T1064" s="37">
        <v>0</v>
      </c>
      <c r="U1064" s="37"/>
      <c r="V1064" s="37">
        <v>0</v>
      </c>
      <c r="W1064" s="37"/>
      <c r="X1064" s="37">
        <v>0</v>
      </c>
      <c r="Y1064" s="37"/>
      <c r="Z1064" s="37">
        <v>0</v>
      </c>
      <c r="AA1064" s="37"/>
      <c r="AB1064" s="25">
        <v>0</v>
      </c>
      <c r="AC1064" s="8"/>
      <c r="AE1064" s="9">
        <v>808404</v>
      </c>
      <c r="AG1064" s="9">
        <v>224011</v>
      </c>
      <c r="AI1064" s="9">
        <v>0</v>
      </c>
      <c r="AK1064" s="9">
        <v>0</v>
      </c>
      <c r="AM1064" s="9">
        <v>0</v>
      </c>
      <c r="AO1064" s="9">
        <v>0</v>
      </c>
      <c r="AQ1064" s="9">
        <v>0</v>
      </c>
      <c r="AT1064" s="38">
        <v>9.7081999999999997</v>
      </c>
      <c r="AV1064" s="38">
        <v>11.3034</v>
      </c>
      <c r="BH1064" s="2" t="str">
        <f t="shared" si="16"/>
        <v>No</v>
      </c>
    </row>
    <row r="1065" spans="1:60">
      <c r="A1065" s="14" t="s">
        <v>1243</v>
      </c>
      <c r="B1065" s="14" t="s">
        <v>427</v>
      </c>
      <c r="C1065" s="19" t="s">
        <v>43</v>
      </c>
      <c r="D1065" s="232">
        <v>5061</v>
      </c>
      <c r="E1065" s="233">
        <v>50061</v>
      </c>
      <c r="F1065" s="19" t="s">
        <v>147</v>
      </c>
      <c r="G1065" s="160" t="s">
        <v>144</v>
      </c>
      <c r="H1065" s="36">
        <v>93863</v>
      </c>
      <c r="I1065" s="25">
        <v>28</v>
      </c>
      <c r="J1065" s="19" t="s">
        <v>17</v>
      </c>
      <c r="K1065" s="15" t="s">
        <v>14</v>
      </c>
      <c r="L1065" s="15">
        <v>19</v>
      </c>
      <c r="M1065" s="16"/>
      <c r="N1065" s="37">
        <v>0</v>
      </c>
      <c r="O1065" s="37"/>
      <c r="P1065" s="37">
        <v>0</v>
      </c>
      <c r="Q1065" s="37"/>
      <c r="R1065" s="37">
        <v>0</v>
      </c>
      <c r="S1065" s="37"/>
      <c r="T1065" s="37">
        <v>0</v>
      </c>
      <c r="U1065" s="37"/>
      <c r="V1065" s="37">
        <v>211033</v>
      </c>
      <c r="W1065" s="37"/>
      <c r="X1065" s="37">
        <v>0</v>
      </c>
      <c r="Y1065" s="37"/>
      <c r="Z1065" s="37">
        <v>0</v>
      </c>
      <c r="AA1065" s="37"/>
      <c r="AB1065" s="25">
        <v>0</v>
      </c>
      <c r="AC1065" s="8"/>
      <c r="AE1065" s="9">
        <v>990777</v>
      </c>
      <c r="AG1065" s="9">
        <v>0</v>
      </c>
      <c r="AI1065" s="9">
        <v>0</v>
      </c>
      <c r="AK1065" s="9">
        <v>0</v>
      </c>
      <c r="AM1065" s="9">
        <v>0</v>
      </c>
      <c r="AO1065" s="9">
        <v>0</v>
      </c>
      <c r="AQ1065" s="9">
        <v>0</v>
      </c>
      <c r="BH1065" s="2" t="str">
        <f t="shared" si="16"/>
        <v>No</v>
      </c>
    </row>
    <row r="1066" spans="1:60">
      <c r="A1066" s="14" t="s">
        <v>290</v>
      </c>
      <c r="B1066" s="14" t="s">
        <v>291</v>
      </c>
      <c r="C1066" s="19" t="s">
        <v>23</v>
      </c>
      <c r="D1066" s="232">
        <v>9226</v>
      </c>
      <c r="E1066" s="233">
        <v>90226</v>
      </c>
      <c r="F1066" s="19" t="s">
        <v>153</v>
      </c>
      <c r="G1066" s="160" t="s">
        <v>144</v>
      </c>
      <c r="H1066" s="36">
        <v>107672</v>
      </c>
      <c r="I1066" s="25">
        <v>28</v>
      </c>
      <c r="J1066" s="19" t="s">
        <v>17</v>
      </c>
      <c r="K1066" s="15" t="s">
        <v>16</v>
      </c>
      <c r="L1066" s="15">
        <v>18</v>
      </c>
      <c r="M1066" s="16"/>
      <c r="N1066" s="37">
        <v>141388</v>
      </c>
      <c r="O1066" s="37"/>
      <c r="P1066" s="37">
        <v>50291</v>
      </c>
      <c r="Q1066" s="37"/>
      <c r="R1066" s="37">
        <v>0</v>
      </c>
      <c r="S1066" s="37"/>
      <c r="T1066" s="37">
        <v>0</v>
      </c>
      <c r="U1066" s="37"/>
      <c r="V1066" s="37">
        <v>0</v>
      </c>
      <c r="W1066" s="37"/>
      <c r="X1066" s="37">
        <v>0</v>
      </c>
      <c r="Y1066" s="37"/>
      <c r="Z1066" s="37">
        <v>0</v>
      </c>
      <c r="AA1066" s="37"/>
      <c r="AB1066" s="25">
        <v>0</v>
      </c>
      <c r="AC1066" s="8"/>
      <c r="AE1066" s="9">
        <v>696574</v>
      </c>
      <c r="AG1066" s="9">
        <v>339158</v>
      </c>
      <c r="AI1066" s="9">
        <v>0</v>
      </c>
      <c r="AK1066" s="9">
        <v>0</v>
      </c>
      <c r="AM1066" s="9">
        <v>0</v>
      </c>
      <c r="AO1066" s="9">
        <v>0</v>
      </c>
      <c r="AQ1066" s="9">
        <v>0</v>
      </c>
      <c r="AT1066" s="38">
        <v>4.9267000000000003</v>
      </c>
      <c r="AV1066" s="38">
        <v>6.7439</v>
      </c>
      <c r="BH1066" s="2" t="str">
        <f t="shared" si="16"/>
        <v>No</v>
      </c>
    </row>
    <row r="1067" spans="1:60">
      <c r="A1067" s="14" t="s">
        <v>148</v>
      </c>
      <c r="B1067" s="14" t="s">
        <v>1246</v>
      </c>
      <c r="C1067" s="19" t="s">
        <v>50</v>
      </c>
      <c r="D1067" s="232">
        <v>3088</v>
      </c>
      <c r="E1067" s="233">
        <v>30088</v>
      </c>
      <c r="F1067" s="19" t="s">
        <v>147</v>
      </c>
      <c r="G1067" s="160" t="s">
        <v>144</v>
      </c>
      <c r="H1067" s="36">
        <v>109919</v>
      </c>
      <c r="I1067" s="25">
        <v>28</v>
      </c>
      <c r="J1067" s="19" t="s">
        <v>17</v>
      </c>
      <c r="K1067" s="15" t="s">
        <v>16</v>
      </c>
      <c r="L1067" s="15">
        <v>16</v>
      </c>
      <c r="M1067" s="16"/>
      <c r="N1067" s="37">
        <v>0</v>
      </c>
      <c r="O1067" s="37"/>
      <c r="P1067" s="37">
        <v>195933</v>
      </c>
      <c r="Q1067" s="37"/>
      <c r="R1067" s="37">
        <v>0</v>
      </c>
      <c r="S1067" s="37"/>
      <c r="T1067" s="37">
        <v>0</v>
      </c>
      <c r="U1067" s="37"/>
      <c r="V1067" s="37">
        <v>0</v>
      </c>
      <c r="W1067" s="37"/>
      <c r="X1067" s="37">
        <v>0</v>
      </c>
      <c r="Y1067" s="37"/>
      <c r="Z1067" s="37">
        <v>0</v>
      </c>
      <c r="AA1067" s="37"/>
      <c r="AB1067" s="25">
        <v>0</v>
      </c>
      <c r="AC1067" s="8"/>
      <c r="AE1067" s="9">
        <v>0</v>
      </c>
      <c r="AG1067" s="9">
        <v>1173688</v>
      </c>
      <c r="AI1067" s="9">
        <v>0</v>
      </c>
      <c r="AK1067" s="9">
        <v>0</v>
      </c>
      <c r="AM1067" s="9">
        <v>0</v>
      </c>
      <c r="AO1067" s="9">
        <v>0</v>
      </c>
      <c r="AQ1067" s="9">
        <v>0</v>
      </c>
      <c r="AV1067" s="38">
        <v>5.9903000000000004</v>
      </c>
      <c r="BH1067" s="2" t="str">
        <f t="shared" si="16"/>
        <v>No</v>
      </c>
    </row>
    <row r="1068" spans="1:60">
      <c r="A1068" s="14" t="s">
        <v>624</v>
      </c>
      <c r="B1068" s="14" t="s">
        <v>625</v>
      </c>
      <c r="C1068" s="19" t="s">
        <v>23</v>
      </c>
      <c r="D1068" s="232">
        <v>9093</v>
      </c>
      <c r="E1068" s="233">
        <v>90093</v>
      </c>
      <c r="F1068" s="19" t="s">
        <v>153</v>
      </c>
      <c r="G1068" s="160" t="s">
        <v>144</v>
      </c>
      <c r="H1068" s="36">
        <v>117731</v>
      </c>
      <c r="I1068" s="25">
        <v>28</v>
      </c>
      <c r="J1068" s="19" t="s">
        <v>17</v>
      </c>
      <c r="K1068" s="15" t="s">
        <v>16</v>
      </c>
      <c r="L1068" s="15">
        <v>15</v>
      </c>
      <c r="M1068" s="16"/>
      <c r="N1068" s="37">
        <v>151969</v>
      </c>
      <c r="O1068" s="37"/>
      <c r="P1068" s="37">
        <v>8919</v>
      </c>
      <c r="Q1068" s="37"/>
      <c r="R1068" s="37">
        <v>0</v>
      </c>
      <c r="S1068" s="37"/>
      <c r="T1068" s="37">
        <v>0</v>
      </c>
      <c r="U1068" s="37"/>
      <c r="V1068" s="37">
        <v>0</v>
      </c>
      <c r="W1068" s="37"/>
      <c r="X1068" s="37">
        <v>0</v>
      </c>
      <c r="Y1068" s="37"/>
      <c r="Z1068" s="37">
        <v>0</v>
      </c>
      <c r="AA1068" s="37"/>
      <c r="AB1068" s="25">
        <v>0</v>
      </c>
      <c r="AC1068" s="8"/>
      <c r="AE1068" s="9">
        <v>723358</v>
      </c>
      <c r="AG1068" s="9">
        <v>84923</v>
      </c>
      <c r="AI1068" s="9">
        <v>0</v>
      </c>
      <c r="AK1068" s="9">
        <v>0</v>
      </c>
      <c r="AM1068" s="9">
        <v>0</v>
      </c>
      <c r="AO1068" s="9">
        <v>0</v>
      </c>
      <c r="AQ1068" s="9">
        <v>0</v>
      </c>
      <c r="AT1068" s="38">
        <v>4.7599</v>
      </c>
      <c r="AV1068" s="38">
        <v>9.5215999999999994</v>
      </c>
      <c r="BH1068" s="2" t="str">
        <f t="shared" si="16"/>
        <v>No</v>
      </c>
    </row>
    <row r="1069" spans="1:60">
      <c r="A1069" s="14" t="s">
        <v>624</v>
      </c>
      <c r="B1069" s="14" t="s">
        <v>625</v>
      </c>
      <c r="C1069" s="19" t="s">
        <v>23</v>
      </c>
      <c r="D1069" s="232">
        <v>9093</v>
      </c>
      <c r="E1069" s="233">
        <v>90093</v>
      </c>
      <c r="F1069" s="19" t="s">
        <v>153</v>
      </c>
      <c r="G1069" s="160" t="s">
        <v>144</v>
      </c>
      <c r="H1069" s="36">
        <v>117731</v>
      </c>
      <c r="I1069" s="25">
        <v>28</v>
      </c>
      <c r="J1069" s="19" t="s">
        <v>15</v>
      </c>
      <c r="K1069" s="15" t="s">
        <v>16</v>
      </c>
      <c r="L1069" s="15">
        <v>13</v>
      </c>
      <c r="M1069" s="16"/>
      <c r="N1069" s="37">
        <v>0</v>
      </c>
      <c r="O1069" s="37"/>
      <c r="P1069" s="37">
        <v>53689</v>
      </c>
      <c r="Q1069" s="37"/>
      <c r="R1069" s="37">
        <v>0</v>
      </c>
      <c r="S1069" s="37"/>
      <c r="T1069" s="37">
        <v>0</v>
      </c>
      <c r="U1069" s="37"/>
      <c r="V1069" s="37">
        <v>0</v>
      </c>
      <c r="W1069" s="37"/>
      <c r="X1069" s="37">
        <v>0</v>
      </c>
      <c r="Y1069" s="37"/>
      <c r="Z1069" s="37">
        <v>0</v>
      </c>
      <c r="AA1069" s="37"/>
      <c r="AB1069" s="25">
        <v>0</v>
      </c>
      <c r="AC1069" s="8"/>
      <c r="AE1069" s="9">
        <v>0</v>
      </c>
      <c r="AG1069" s="9">
        <v>361043</v>
      </c>
      <c r="AI1069" s="9">
        <v>0</v>
      </c>
      <c r="AK1069" s="9">
        <v>0</v>
      </c>
      <c r="AM1069" s="9">
        <v>0</v>
      </c>
      <c r="AO1069" s="9">
        <v>0</v>
      </c>
      <c r="AQ1069" s="9">
        <v>0</v>
      </c>
      <c r="AV1069" s="38">
        <v>6.7247000000000003</v>
      </c>
      <c r="BH1069" s="2" t="str">
        <f t="shared" si="16"/>
        <v>No</v>
      </c>
    </row>
    <row r="1070" spans="1:60">
      <c r="A1070" s="14" t="s">
        <v>148</v>
      </c>
      <c r="B1070" s="14" t="s">
        <v>1246</v>
      </c>
      <c r="C1070" s="19" t="s">
        <v>50</v>
      </c>
      <c r="D1070" s="232">
        <v>3088</v>
      </c>
      <c r="E1070" s="233">
        <v>30088</v>
      </c>
      <c r="F1070" s="19" t="s">
        <v>147</v>
      </c>
      <c r="G1070" s="160" t="s">
        <v>144</v>
      </c>
      <c r="H1070" s="36">
        <v>109919</v>
      </c>
      <c r="I1070" s="25">
        <v>28</v>
      </c>
      <c r="J1070" s="19" t="s">
        <v>15</v>
      </c>
      <c r="K1070" s="15" t="s">
        <v>16</v>
      </c>
      <c r="L1070" s="15">
        <v>12</v>
      </c>
      <c r="M1070" s="16"/>
      <c r="N1070" s="37">
        <v>0</v>
      </c>
      <c r="O1070" s="37"/>
      <c r="P1070" s="37">
        <v>50584</v>
      </c>
      <c r="Q1070" s="37"/>
      <c r="R1070" s="37">
        <v>0</v>
      </c>
      <c r="S1070" s="37"/>
      <c r="T1070" s="37">
        <v>0</v>
      </c>
      <c r="U1070" s="37"/>
      <c r="V1070" s="37">
        <v>0</v>
      </c>
      <c r="W1070" s="37"/>
      <c r="X1070" s="37">
        <v>0</v>
      </c>
      <c r="Y1070" s="37"/>
      <c r="Z1070" s="37">
        <v>0</v>
      </c>
      <c r="AA1070" s="37"/>
      <c r="AB1070" s="25">
        <v>0</v>
      </c>
      <c r="AC1070" s="8"/>
      <c r="AE1070" s="9">
        <v>0</v>
      </c>
      <c r="AG1070" s="9">
        <v>515007</v>
      </c>
      <c r="AI1070" s="9">
        <v>0</v>
      </c>
      <c r="AK1070" s="9">
        <v>0</v>
      </c>
      <c r="AM1070" s="9">
        <v>0</v>
      </c>
      <c r="AO1070" s="9">
        <v>0</v>
      </c>
      <c r="AQ1070" s="9">
        <v>0</v>
      </c>
      <c r="AV1070" s="38">
        <v>10.1812</v>
      </c>
      <c r="BH1070" s="2" t="str">
        <f t="shared" si="16"/>
        <v>No</v>
      </c>
    </row>
    <row r="1071" spans="1:60">
      <c r="A1071" s="14" t="s">
        <v>290</v>
      </c>
      <c r="B1071" s="14" t="s">
        <v>291</v>
      </c>
      <c r="C1071" s="19" t="s">
        <v>23</v>
      </c>
      <c r="D1071" s="232">
        <v>9226</v>
      </c>
      <c r="E1071" s="233">
        <v>90226</v>
      </c>
      <c r="F1071" s="19" t="s">
        <v>153</v>
      </c>
      <c r="G1071" s="160" t="s">
        <v>144</v>
      </c>
      <c r="H1071" s="36">
        <v>107672</v>
      </c>
      <c r="I1071" s="25">
        <v>28</v>
      </c>
      <c r="J1071" s="19" t="s">
        <v>15</v>
      </c>
      <c r="K1071" s="15" t="s">
        <v>16</v>
      </c>
      <c r="L1071" s="15">
        <v>10</v>
      </c>
      <c r="M1071" s="16"/>
      <c r="N1071" s="37">
        <v>0</v>
      </c>
      <c r="O1071" s="37"/>
      <c r="P1071" s="37">
        <v>69986</v>
      </c>
      <c r="Q1071" s="37"/>
      <c r="R1071" s="37">
        <v>0</v>
      </c>
      <c r="S1071" s="37"/>
      <c r="T1071" s="37">
        <v>0</v>
      </c>
      <c r="U1071" s="37"/>
      <c r="V1071" s="37">
        <v>0</v>
      </c>
      <c r="W1071" s="37"/>
      <c r="X1071" s="37">
        <v>0</v>
      </c>
      <c r="Y1071" s="37"/>
      <c r="Z1071" s="37">
        <v>0</v>
      </c>
      <c r="AA1071" s="37"/>
      <c r="AB1071" s="25">
        <v>0</v>
      </c>
      <c r="AC1071" s="8"/>
      <c r="AE1071" s="9">
        <v>0</v>
      </c>
      <c r="AG1071" s="9">
        <v>467758</v>
      </c>
      <c r="AI1071" s="9">
        <v>0</v>
      </c>
      <c r="AK1071" s="9">
        <v>0</v>
      </c>
      <c r="AM1071" s="9">
        <v>0</v>
      </c>
      <c r="AO1071" s="9">
        <v>0</v>
      </c>
      <c r="AQ1071" s="9">
        <v>0</v>
      </c>
      <c r="AV1071" s="38">
        <v>6.6836000000000002</v>
      </c>
      <c r="BH1071" s="2" t="str">
        <f t="shared" si="16"/>
        <v>No</v>
      </c>
    </row>
    <row r="1072" spans="1:60">
      <c r="A1072" s="14" t="s">
        <v>1247</v>
      </c>
      <c r="B1072" s="14" t="s">
        <v>574</v>
      </c>
      <c r="C1072" s="19" t="s">
        <v>19</v>
      </c>
      <c r="D1072" s="232">
        <v>4044</v>
      </c>
      <c r="E1072" s="233">
        <v>40044</v>
      </c>
      <c r="F1072" s="19" t="s">
        <v>147</v>
      </c>
      <c r="G1072" s="160" t="s">
        <v>144</v>
      </c>
      <c r="H1072" s="36">
        <v>263907</v>
      </c>
      <c r="I1072" s="25">
        <v>27</v>
      </c>
      <c r="J1072" s="19" t="s">
        <v>15</v>
      </c>
      <c r="K1072" s="15" t="s">
        <v>14</v>
      </c>
      <c r="L1072" s="15">
        <v>8</v>
      </c>
      <c r="M1072" s="16"/>
      <c r="N1072" s="37">
        <v>151</v>
      </c>
      <c r="O1072" s="37"/>
      <c r="P1072" s="37">
        <v>42021</v>
      </c>
      <c r="Q1072" s="37"/>
      <c r="R1072" s="37">
        <v>0</v>
      </c>
      <c r="S1072" s="37"/>
      <c r="T1072" s="37">
        <v>0</v>
      </c>
      <c r="U1072" s="37"/>
      <c r="V1072" s="37">
        <v>0</v>
      </c>
      <c r="W1072" s="37"/>
      <c r="X1072" s="37">
        <v>0</v>
      </c>
      <c r="Y1072" s="37"/>
      <c r="Z1072" s="37">
        <v>0</v>
      </c>
      <c r="AA1072" s="37"/>
      <c r="AB1072" s="25">
        <v>0</v>
      </c>
      <c r="AC1072" s="8"/>
      <c r="AE1072" s="9">
        <v>7819</v>
      </c>
      <c r="AG1072" s="9">
        <v>312792</v>
      </c>
      <c r="AI1072" s="9">
        <v>0</v>
      </c>
      <c r="AK1072" s="9">
        <v>0</v>
      </c>
      <c r="AM1072" s="9">
        <v>0</v>
      </c>
      <c r="AO1072" s="9">
        <v>0</v>
      </c>
      <c r="AQ1072" s="9">
        <v>0</v>
      </c>
      <c r="AT1072" s="38">
        <v>51.781500000000001</v>
      </c>
      <c r="AV1072" s="38">
        <v>7.4436999999999998</v>
      </c>
      <c r="BH1072" s="2" t="str">
        <f t="shared" si="16"/>
        <v>No</v>
      </c>
    </row>
    <row r="1073" spans="1:60">
      <c r="A1073" s="14" t="s">
        <v>1248</v>
      </c>
      <c r="B1073" s="14" t="s">
        <v>385</v>
      </c>
      <c r="C1073" s="19" t="s">
        <v>23</v>
      </c>
      <c r="D1073" s="232">
        <v>9086</v>
      </c>
      <c r="E1073" s="233">
        <v>90086</v>
      </c>
      <c r="F1073" s="19" t="s">
        <v>147</v>
      </c>
      <c r="G1073" s="160" t="s">
        <v>144</v>
      </c>
      <c r="H1073" s="36">
        <v>1932666</v>
      </c>
      <c r="I1073" s="25">
        <v>27</v>
      </c>
      <c r="J1073" s="19" t="s">
        <v>15</v>
      </c>
      <c r="K1073" s="15" t="s">
        <v>14</v>
      </c>
      <c r="L1073" s="15">
        <v>27</v>
      </c>
      <c r="M1073" s="16"/>
      <c r="N1073" s="37">
        <v>0</v>
      </c>
      <c r="O1073" s="37"/>
      <c r="P1073" s="37">
        <v>10</v>
      </c>
      <c r="Q1073" s="37"/>
      <c r="R1073" s="37">
        <v>0</v>
      </c>
      <c r="S1073" s="37"/>
      <c r="T1073" s="37">
        <v>100430</v>
      </c>
      <c r="U1073" s="37"/>
      <c r="V1073" s="37">
        <v>0</v>
      </c>
      <c r="W1073" s="37"/>
      <c r="X1073" s="37">
        <v>0</v>
      </c>
      <c r="Y1073" s="37"/>
      <c r="Z1073" s="37">
        <v>0</v>
      </c>
      <c r="AA1073" s="37"/>
      <c r="AB1073" s="25">
        <v>0</v>
      </c>
      <c r="AC1073" s="8"/>
      <c r="AE1073" s="9">
        <v>0</v>
      </c>
      <c r="AG1073" s="9">
        <v>42</v>
      </c>
      <c r="AI1073" s="9">
        <v>0</v>
      </c>
      <c r="AK1073" s="9">
        <v>672841</v>
      </c>
      <c r="AM1073" s="9">
        <v>0</v>
      </c>
      <c r="AO1073" s="9">
        <v>0</v>
      </c>
      <c r="AQ1073" s="9">
        <v>0</v>
      </c>
      <c r="AV1073" s="38">
        <v>4.2</v>
      </c>
      <c r="BH1073" s="2" t="str">
        <f t="shared" si="16"/>
        <v>No</v>
      </c>
    </row>
    <row r="1074" spans="1:60">
      <c r="A1074" s="14" t="s">
        <v>253</v>
      </c>
      <c r="B1074" s="14" t="s">
        <v>254</v>
      </c>
      <c r="C1074" s="19" t="s">
        <v>71</v>
      </c>
      <c r="D1074" s="232">
        <v>5191</v>
      </c>
      <c r="E1074" s="233">
        <v>50191</v>
      </c>
      <c r="F1074" s="19" t="s">
        <v>158</v>
      </c>
      <c r="G1074" s="160" t="s">
        <v>144</v>
      </c>
      <c r="H1074" s="36">
        <v>1368035</v>
      </c>
      <c r="I1074" s="25">
        <v>27</v>
      </c>
      <c r="J1074" s="19" t="s">
        <v>18</v>
      </c>
      <c r="K1074" s="15" t="s">
        <v>16</v>
      </c>
      <c r="L1074" s="15">
        <v>27</v>
      </c>
      <c r="M1074" s="16"/>
      <c r="N1074" s="37">
        <v>0</v>
      </c>
      <c r="O1074" s="37"/>
      <c r="P1074" s="37">
        <v>33790</v>
      </c>
      <c r="Q1074" s="37"/>
      <c r="R1074" s="37">
        <v>0</v>
      </c>
      <c r="S1074" s="37"/>
      <c r="T1074" s="37">
        <v>0</v>
      </c>
      <c r="U1074" s="37"/>
      <c r="V1074" s="37">
        <v>0</v>
      </c>
      <c r="W1074" s="37"/>
      <c r="X1074" s="37">
        <v>0</v>
      </c>
      <c r="Y1074" s="37"/>
      <c r="Z1074" s="37">
        <v>0</v>
      </c>
      <c r="AA1074" s="37"/>
      <c r="AB1074" s="25">
        <v>0</v>
      </c>
      <c r="AC1074" s="8"/>
      <c r="AE1074" s="9">
        <v>0</v>
      </c>
      <c r="AG1074" s="9">
        <v>666645</v>
      </c>
      <c r="AI1074" s="9">
        <v>0</v>
      </c>
      <c r="AK1074" s="9">
        <v>0</v>
      </c>
      <c r="AM1074" s="9">
        <v>0</v>
      </c>
      <c r="AO1074" s="9">
        <v>0</v>
      </c>
      <c r="AQ1074" s="9">
        <v>0</v>
      </c>
      <c r="AV1074" s="38">
        <v>19.729099999999999</v>
      </c>
      <c r="BH1074" s="2" t="str">
        <f t="shared" si="16"/>
        <v>No</v>
      </c>
    </row>
    <row r="1075" spans="1:60">
      <c r="A1075" s="14" t="s">
        <v>1247</v>
      </c>
      <c r="B1075" s="14" t="s">
        <v>574</v>
      </c>
      <c r="C1075" s="19" t="s">
        <v>19</v>
      </c>
      <c r="D1075" s="232">
        <v>4044</v>
      </c>
      <c r="E1075" s="233">
        <v>40044</v>
      </c>
      <c r="F1075" s="19" t="s">
        <v>147</v>
      </c>
      <c r="G1075" s="160" t="s">
        <v>144</v>
      </c>
      <c r="H1075" s="36">
        <v>263907</v>
      </c>
      <c r="I1075" s="25">
        <v>27</v>
      </c>
      <c r="J1075" s="19" t="s">
        <v>17</v>
      </c>
      <c r="K1075" s="15" t="s">
        <v>14</v>
      </c>
      <c r="L1075" s="15">
        <v>19</v>
      </c>
      <c r="M1075" s="16"/>
      <c r="N1075" s="37">
        <v>75970</v>
      </c>
      <c r="O1075" s="37"/>
      <c r="P1075" s="37">
        <v>97317</v>
      </c>
      <c r="Q1075" s="37"/>
      <c r="R1075" s="37">
        <v>0</v>
      </c>
      <c r="S1075" s="37"/>
      <c r="T1075" s="37">
        <v>0</v>
      </c>
      <c r="U1075" s="37"/>
      <c r="V1075" s="37">
        <v>0</v>
      </c>
      <c r="W1075" s="37"/>
      <c r="X1075" s="37">
        <v>0</v>
      </c>
      <c r="Y1075" s="37"/>
      <c r="Z1075" s="37">
        <v>0</v>
      </c>
      <c r="AA1075" s="37"/>
      <c r="AB1075" s="25">
        <v>0</v>
      </c>
      <c r="AC1075" s="8"/>
      <c r="AE1075" s="9">
        <v>482137</v>
      </c>
      <c r="AG1075" s="9">
        <v>345373</v>
      </c>
      <c r="AI1075" s="9">
        <v>0</v>
      </c>
      <c r="AK1075" s="9">
        <v>0</v>
      </c>
      <c r="AM1075" s="9">
        <v>0</v>
      </c>
      <c r="AO1075" s="9">
        <v>0</v>
      </c>
      <c r="AQ1075" s="9">
        <v>0</v>
      </c>
      <c r="AT1075" s="38">
        <v>6.3464</v>
      </c>
      <c r="AV1075" s="38">
        <v>3.5489000000000002</v>
      </c>
      <c r="BH1075" s="2" t="str">
        <f t="shared" si="16"/>
        <v>No</v>
      </c>
    </row>
    <row r="1076" spans="1:60">
      <c r="A1076" s="14" t="s">
        <v>1250</v>
      </c>
      <c r="B1076" s="14" t="s">
        <v>659</v>
      </c>
      <c r="C1076" s="19" t="s">
        <v>23</v>
      </c>
      <c r="D1076" s="232">
        <v>9087</v>
      </c>
      <c r="E1076" s="233">
        <v>90087</v>
      </c>
      <c r="F1076" s="19" t="s">
        <v>147</v>
      </c>
      <c r="G1076" s="160" t="s">
        <v>144</v>
      </c>
      <c r="H1076" s="36">
        <v>130447</v>
      </c>
      <c r="I1076" s="25">
        <v>26</v>
      </c>
      <c r="J1076" s="19" t="s">
        <v>15</v>
      </c>
      <c r="K1076" s="15" t="s">
        <v>16</v>
      </c>
      <c r="L1076" s="15">
        <v>6</v>
      </c>
      <c r="M1076" s="16"/>
      <c r="N1076" s="37">
        <v>0</v>
      </c>
      <c r="O1076" s="37"/>
      <c r="P1076" s="37">
        <v>22236</v>
      </c>
      <c r="Q1076" s="37"/>
      <c r="R1076" s="37">
        <v>0</v>
      </c>
      <c r="S1076" s="37"/>
      <c r="T1076" s="37">
        <v>0</v>
      </c>
      <c r="U1076" s="37"/>
      <c r="V1076" s="37">
        <v>0</v>
      </c>
      <c r="W1076" s="37"/>
      <c r="X1076" s="37">
        <v>0</v>
      </c>
      <c r="Y1076" s="37"/>
      <c r="Z1076" s="37">
        <v>0</v>
      </c>
      <c r="AA1076" s="37"/>
      <c r="AB1076" s="25">
        <v>0</v>
      </c>
      <c r="AC1076" s="8"/>
      <c r="AE1076" s="9">
        <v>0</v>
      </c>
      <c r="AG1076" s="9">
        <v>154109</v>
      </c>
      <c r="AI1076" s="9">
        <v>0</v>
      </c>
      <c r="AK1076" s="9">
        <v>0</v>
      </c>
      <c r="AM1076" s="9">
        <v>0</v>
      </c>
      <c r="AO1076" s="9">
        <v>0</v>
      </c>
      <c r="AQ1076" s="9">
        <v>0</v>
      </c>
      <c r="AV1076" s="38">
        <v>6.9306000000000001</v>
      </c>
      <c r="BH1076" s="2" t="str">
        <f t="shared" si="16"/>
        <v>No</v>
      </c>
    </row>
    <row r="1077" spans="1:60">
      <c r="A1077" s="14" t="s">
        <v>781</v>
      </c>
      <c r="B1077" s="14" t="s">
        <v>782</v>
      </c>
      <c r="C1077" s="19" t="s">
        <v>68</v>
      </c>
      <c r="D1077" s="232">
        <v>2177</v>
      </c>
      <c r="E1077" s="233">
        <v>20177</v>
      </c>
      <c r="F1077" s="19" t="s">
        <v>143</v>
      </c>
      <c r="G1077" s="160" t="s">
        <v>144</v>
      </c>
      <c r="H1077" s="36">
        <v>18351295</v>
      </c>
      <c r="I1077" s="25">
        <v>26</v>
      </c>
      <c r="J1077" s="19" t="s">
        <v>25</v>
      </c>
      <c r="K1077" s="15" t="s">
        <v>14</v>
      </c>
      <c r="L1077" s="15">
        <v>26</v>
      </c>
      <c r="M1077" s="16"/>
      <c r="N1077" s="37">
        <v>472809</v>
      </c>
      <c r="O1077" s="37"/>
      <c r="P1077" s="37">
        <v>0</v>
      </c>
      <c r="Q1077" s="37"/>
      <c r="R1077" s="37">
        <v>0</v>
      </c>
      <c r="S1077" s="37"/>
      <c r="T1077" s="37">
        <v>0</v>
      </c>
      <c r="U1077" s="37"/>
      <c r="V1077" s="37">
        <v>0</v>
      </c>
      <c r="W1077" s="37"/>
      <c r="X1077" s="37">
        <v>0</v>
      </c>
      <c r="Y1077" s="37"/>
      <c r="Z1077" s="37">
        <v>0</v>
      </c>
      <c r="AA1077" s="37"/>
      <c r="AB1077" s="25">
        <v>0</v>
      </c>
      <c r="AC1077" s="8"/>
      <c r="AE1077" s="9">
        <v>5061488</v>
      </c>
      <c r="AG1077" s="9">
        <v>0</v>
      </c>
      <c r="AI1077" s="9">
        <v>0</v>
      </c>
      <c r="AK1077" s="9">
        <v>0</v>
      </c>
      <c r="AM1077" s="9">
        <v>0</v>
      </c>
      <c r="AO1077" s="9">
        <v>0</v>
      </c>
      <c r="AQ1077" s="9">
        <v>0</v>
      </c>
      <c r="AT1077" s="38">
        <v>10.7051</v>
      </c>
      <c r="BH1077" s="2" t="str">
        <f t="shared" si="16"/>
        <v>No</v>
      </c>
    </row>
    <row r="1078" spans="1:60">
      <c r="A1078" s="14" t="s">
        <v>1249</v>
      </c>
      <c r="B1078" s="14" t="s">
        <v>214</v>
      </c>
      <c r="C1078" s="19" t="s">
        <v>42</v>
      </c>
      <c r="D1078" s="232">
        <v>7045</v>
      </c>
      <c r="E1078" s="233">
        <v>70045</v>
      </c>
      <c r="F1078" s="19" t="s">
        <v>147</v>
      </c>
      <c r="G1078" s="160" t="s">
        <v>144</v>
      </c>
      <c r="H1078" s="36">
        <v>106621</v>
      </c>
      <c r="I1078" s="25">
        <v>26</v>
      </c>
      <c r="J1078" s="19" t="s">
        <v>15</v>
      </c>
      <c r="K1078" s="15" t="s">
        <v>14</v>
      </c>
      <c r="L1078" s="15">
        <v>25</v>
      </c>
      <c r="M1078" s="16"/>
      <c r="N1078" s="37">
        <v>16559</v>
      </c>
      <c r="O1078" s="37"/>
      <c r="P1078" s="37">
        <v>62512</v>
      </c>
      <c r="Q1078" s="37"/>
      <c r="R1078" s="37">
        <v>0</v>
      </c>
      <c r="S1078" s="37"/>
      <c r="T1078" s="37">
        <v>0</v>
      </c>
      <c r="U1078" s="37"/>
      <c r="V1078" s="37">
        <v>0</v>
      </c>
      <c r="W1078" s="37"/>
      <c r="X1078" s="37">
        <v>0</v>
      </c>
      <c r="Y1078" s="37"/>
      <c r="Z1078" s="37">
        <v>0</v>
      </c>
      <c r="AA1078" s="37"/>
      <c r="AB1078" s="25">
        <v>0</v>
      </c>
      <c r="AC1078" s="8"/>
      <c r="AE1078" s="9">
        <v>150155</v>
      </c>
      <c r="AG1078" s="9">
        <v>431176</v>
      </c>
      <c r="AI1078" s="9">
        <v>0</v>
      </c>
      <c r="AK1078" s="9">
        <v>0</v>
      </c>
      <c r="AM1078" s="9">
        <v>0</v>
      </c>
      <c r="AO1078" s="9">
        <v>0</v>
      </c>
      <c r="AQ1078" s="9">
        <v>0</v>
      </c>
      <c r="AT1078" s="38">
        <v>9.0678999999999998</v>
      </c>
      <c r="AV1078" s="38">
        <v>6.8975</v>
      </c>
      <c r="BH1078" s="2" t="str">
        <f t="shared" si="16"/>
        <v>No</v>
      </c>
    </row>
    <row r="1079" spans="1:60">
      <c r="A1079" s="14" t="s">
        <v>1250</v>
      </c>
      <c r="B1079" s="14" t="s">
        <v>659</v>
      </c>
      <c r="C1079" s="19" t="s">
        <v>23</v>
      </c>
      <c r="D1079" s="232">
        <v>9087</v>
      </c>
      <c r="E1079" s="233">
        <v>90087</v>
      </c>
      <c r="F1079" s="19" t="s">
        <v>147</v>
      </c>
      <c r="G1079" s="160" t="s">
        <v>144</v>
      </c>
      <c r="H1079" s="36">
        <v>130447</v>
      </c>
      <c r="I1079" s="25">
        <v>26</v>
      </c>
      <c r="J1079" s="19" t="s">
        <v>17</v>
      </c>
      <c r="K1079" s="15" t="s">
        <v>16</v>
      </c>
      <c r="L1079" s="15">
        <v>20</v>
      </c>
      <c r="M1079" s="16"/>
      <c r="N1079" s="37">
        <v>208727</v>
      </c>
      <c r="O1079" s="37"/>
      <c r="P1079" s="37">
        <v>11542</v>
      </c>
      <c r="Q1079" s="37"/>
      <c r="R1079" s="37">
        <v>0</v>
      </c>
      <c r="S1079" s="37"/>
      <c r="T1079" s="37">
        <v>0</v>
      </c>
      <c r="U1079" s="37"/>
      <c r="V1079" s="37">
        <v>0</v>
      </c>
      <c r="W1079" s="37"/>
      <c r="X1079" s="37">
        <v>0</v>
      </c>
      <c r="Y1079" s="37"/>
      <c r="Z1079" s="37">
        <v>0</v>
      </c>
      <c r="AA1079" s="37"/>
      <c r="AB1079" s="25">
        <v>0</v>
      </c>
      <c r="AC1079" s="8"/>
      <c r="AE1079" s="9">
        <v>844222</v>
      </c>
      <c r="AG1079" s="9">
        <v>83746</v>
      </c>
      <c r="AI1079" s="9">
        <v>0</v>
      </c>
      <c r="AK1079" s="9">
        <v>0</v>
      </c>
      <c r="AM1079" s="9">
        <v>0</v>
      </c>
      <c r="AO1079" s="9">
        <v>0</v>
      </c>
      <c r="AQ1079" s="9">
        <v>0</v>
      </c>
      <c r="AT1079" s="38">
        <v>4.0446</v>
      </c>
      <c r="AV1079" s="38">
        <v>7.2557999999999998</v>
      </c>
      <c r="BH1079" s="2" t="str">
        <f t="shared" si="16"/>
        <v>No</v>
      </c>
    </row>
    <row r="1080" spans="1:60">
      <c r="A1080" s="14" t="s">
        <v>1249</v>
      </c>
      <c r="B1080" s="14" t="s">
        <v>214</v>
      </c>
      <c r="C1080" s="19" t="s">
        <v>42</v>
      </c>
      <c r="D1080" s="232">
        <v>7045</v>
      </c>
      <c r="E1080" s="233">
        <v>70045</v>
      </c>
      <c r="F1080" s="19" t="s">
        <v>147</v>
      </c>
      <c r="G1080" s="160" t="s">
        <v>144</v>
      </c>
      <c r="H1080" s="36">
        <v>106621</v>
      </c>
      <c r="I1080" s="25">
        <v>26</v>
      </c>
      <c r="J1080" s="19" t="s">
        <v>17</v>
      </c>
      <c r="K1080" s="15" t="s">
        <v>14</v>
      </c>
      <c r="L1080" s="15">
        <v>1</v>
      </c>
      <c r="M1080" s="16"/>
      <c r="N1080" s="37">
        <v>0</v>
      </c>
      <c r="O1080" s="37"/>
      <c r="P1080" s="37">
        <v>286</v>
      </c>
      <c r="Q1080" s="37"/>
      <c r="R1080" s="37">
        <v>0</v>
      </c>
      <c r="S1080" s="37"/>
      <c r="T1080" s="37">
        <v>0</v>
      </c>
      <c r="U1080" s="37"/>
      <c r="V1080" s="37">
        <v>0</v>
      </c>
      <c r="W1080" s="37"/>
      <c r="X1080" s="37">
        <v>0</v>
      </c>
      <c r="Y1080" s="37"/>
      <c r="Z1080" s="37">
        <v>0</v>
      </c>
      <c r="AA1080" s="37"/>
      <c r="AB1080" s="25">
        <v>0</v>
      </c>
      <c r="AC1080" s="8"/>
      <c r="AE1080" s="9">
        <v>0</v>
      </c>
      <c r="AG1080" s="9">
        <v>0</v>
      </c>
      <c r="AI1080" s="9">
        <v>0</v>
      </c>
      <c r="AK1080" s="9">
        <v>0</v>
      </c>
      <c r="AM1080" s="9">
        <v>0</v>
      </c>
      <c r="AO1080" s="9">
        <v>0</v>
      </c>
      <c r="AQ1080" s="9">
        <v>0</v>
      </c>
      <c r="AV1080" s="38">
        <v>0</v>
      </c>
      <c r="BH1080" s="2" t="str">
        <f t="shared" si="16"/>
        <v>No</v>
      </c>
    </row>
    <row r="1081" spans="1:60">
      <c r="A1081" s="14" t="s">
        <v>407</v>
      </c>
      <c r="B1081" s="14" t="s">
        <v>408</v>
      </c>
      <c r="C1081" s="19" t="s">
        <v>86</v>
      </c>
      <c r="D1081" s="232">
        <v>16</v>
      </c>
      <c r="E1081" s="233">
        <v>16</v>
      </c>
      <c r="F1081" s="19" t="s">
        <v>147</v>
      </c>
      <c r="G1081" s="160" t="s">
        <v>144</v>
      </c>
      <c r="H1081" s="36">
        <v>63952</v>
      </c>
      <c r="I1081" s="25">
        <v>25</v>
      </c>
      <c r="J1081" s="19" t="s">
        <v>17</v>
      </c>
      <c r="K1081" s="15" t="s">
        <v>14</v>
      </c>
      <c r="L1081" s="15">
        <v>9</v>
      </c>
      <c r="M1081" s="16"/>
      <c r="N1081" s="37">
        <v>0</v>
      </c>
      <c r="O1081" s="37"/>
      <c r="P1081" s="37">
        <v>0</v>
      </c>
      <c r="Q1081" s="37"/>
      <c r="R1081" s="37">
        <v>0</v>
      </c>
      <c r="S1081" s="37"/>
      <c r="T1081" s="37">
        <v>0</v>
      </c>
      <c r="U1081" s="37"/>
      <c r="V1081" s="37">
        <v>72417</v>
      </c>
      <c r="W1081" s="37"/>
      <c r="X1081" s="37">
        <v>0</v>
      </c>
      <c r="Y1081" s="37"/>
      <c r="Z1081" s="37">
        <v>0</v>
      </c>
      <c r="AA1081" s="37"/>
      <c r="AB1081" s="25">
        <v>0</v>
      </c>
      <c r="AC1081" s="8"/>
      <c r="AE1081" s="9">
        <v>337589</v>
      </c>
      <c r="AG1081" s="9">
        <v>0</v>
      </c>
      <c r="AI1081" s="9">
        <v>0</v>
      </c>
      <c r="AK1081" s="9">
        <v>0</v>
      </c>
      <c r="AM1081" s="9">
        <v>0</v>
      </c>
      <c r="AO1081" s="9">
        <v>0</v>
      </c>
      <c r="AQ1081" s="9">
        <v>0</v>
      </c>
      <c r="BH1081" s="2" t="str">
        <f t="shared" si="16"/>
        <v>No</v>
      </c>
    </row>
    <row r="1082" spans="1:60">
      <c r="A1082" s="14" t="s">
        <v>273</v>
      </c>
      <c r="B1082" s="14" t="s">
        <v>274</v>
      </c>
      <c r="C1082" s="19" t="s">
        <v>49</v>
      </c>
      <c r="D1082" s="232">
        <v>1007</v>
      </c>
      <c r="E1082" s="233">
        <v>10007</v>
      </c>
      <c r="F1082" s="19" t="s">
        <v>173</v>
      </c>
      <c r="G1082" s="160" t="s">
        <v>144</v>
      </c>
      <c r="H1082" s="36">
        <v>59124</v>
      </c>
      <c r="I1082" s="25">
        <v>25</v>
      </c>
      <c r="J1082" s="19" t="s">
        <v>15</v>
      </c>
      <c r="K1082" s="15" t="s">
        <v>16</v>
      </c>
      <c r="L1082" s="15">
        <v>9</v>
      </c>
      <c r="M1082" s="16"/>
      <c r="N1082" s="37">
        <v>0</v>
      </c>
      <c r="O1082" s="37"/>
      <c r="P1082" s="37">
        <v>47455</v>
      </c>
      <c r="Q1082" s="37"/>
      <c r="R1082" s="37">
        <v>0</v>
      </c>
      <c r="S1082" s="37"/>
      <c r="T1082" s="37">
        <v>0</v>
      </c>
      <c r="U1082" s="37"/>
      <c r="V1082" s="37">
        <v>0</v>
      </c>
      <c r="W1082" s="37"/>
      <c r="X1082" s="37">
        <v>0</v>
      </c>
      <c r="Y1082" s="37"/>
      <c r="Z1082" s="37">
        <v>0</v>
      </c>
      <c r="AA1082" s="37"/>
      <c r="AB1082" s="25">
        <v>0</v>
      </c>
      <c r="AC1082" s="8"/>
      <c r="AE1082" s="9">
        <v>0</v>
      </c>
      <c r="AG1082" s="9">
        <v>367640</v>
      </c>
      <c r="AI1082" s="9">
        <v>0</v>
      </c>
      <c r="AK1082" s="9">
        <v>0</v>
      </c>
      <c r="AM1082" s="9">
        <v>0</v>
      </c>
      <c r="AO1082" s="9">
        <v>0</v>
      </c>
      <c r="AQ1082" s="9">
        <v>0</v>
      </c>
      <c r="AV1082" s="38">
        <v>7.7470999999999997</v>
      </c>
      <c r="BH1082" s="2" t="str">
        <f t="shared" si="16"/>
        <v>No</v>
      </c>
    </row>
    <row r="1083" spans="1:60">
      <c r="A1083" s="14" t="s">
        <v>1252</v>
      </c>
      <c r="B1083" s="14" t="s">
        <v>1253</v>
      </c>
      <c r="C1083" s="19" t="s">
        <v>52</v>
      </c>
      <c r="D1083" s="232"/>
      <c r="E1083" s="233">
        <v>50522</v>
      </c>
      <c r="F1083" s="19" t="s">
        <v>153</v>
      </c>
      <c r="G1083" s="160" t="s">
        <v>144</v>
      </c>
      <c r="H1083" s="36">
        <v>51240</v>
      </c>
      <c r="I1083" s="25">
        <v>25</v>
      </c>
      <c r="J1083" s="19" t="s">
        <v>17</v>
      </c>
      <c r="K1083" s="15" t="s">
        <v>14</v>
      </c>
      <c r="L1083" s="15">
        <v>8</v>
      </c>
      <c r="M1083" s="16"/>
      <c r="N1083" s="37">
        <v>45059</v>
      </c>
      <c r="O1083" s="37"/>
      <c r="P1083" s="37">
        <v>0</v>
      </c>
      <c r="Q1083" s="37"/>
      <c r="R1083" s="37">
        <v>0</v>
      </c>
      <c r="S1083" s="37"/>
      <c r="T1083" s="37">
        <v>0</v>
      </c>
      <c r="U1083" s="37"/>
      <c r="V1083" s="37">
        <v>0</v>
      </c>
      <c r="W1083" s="37"/>
      <c r="X1083" s="37">
        <v>0</v>
      </c>
      <c r="Y1083" s="37"/>
      <c r="Z1083" s="37">
        <v>0</v>
      </c>
      <c r="AA1083" s="37"/>
      <c r="AB1083" s="25">
        <v>0</v>
      </c>
      <c r="AC1083" s="8"/>
      <c r="AE1083" s="9">
        <v>648665</v>
      </c>
      <c r="AG1083" s="9">
        <v>0</v>
      </c>
      <c r="AI1083" s="9">
        <v>0</v>
      </c>
      <c r="AK1083" s="9">
        <v>0</v>
      </c>
      <c r="AM1083" s="9">
        <v>0</v>
      </c>
      <c r="AO1083" s="9">
        <v>0</v>
      </c>
      <c r="AQ1083" s="9">
        <v>0</v>
      </c>
      <c r="AT1083" s="38">
        <v>14.395899999999999</v>
      </c>
      <c r="BH1083" s="2" t="str">
        <f t="shared" si="16"/>
        <v>No</v>
      </c>
    </row>
    <row r="1084" spans="1:60">
      <c r="A1084" s="14" t="s">
        <v>1254</v>
      </c>
      <c r="B1084" s="14" t="s">
        <v>532</v>
      </c>
      <c r="C1084" s="19" t="s">
        <v>68</v>
      </c>
      <c r="D1084" s="232">
        <v>2178</v>
      </c>
      <c r="E1084" s="233">
        <v>20178</v>
      </c>
      <c r="F1084" s="19" t="s">
        <v>147</v>
      </c>
      <c r="G1084" s="160" t="s">
        <v>144</v>
      </c>
      <c r="H1084" s="36">
        <v>423566</v>
      </c>
      <c r="I1084" s="25">
        <v>25</v>
      </c>
      <c r="J1084" s="19" t="s">
        <v>15</v>
      </c>
      <c r="K1084" s="15" t="s">
        <v>14</v>
      </c>
      <c r="L1084" s="15">
        <v>5</v>
      </c>
      <c r="M1084" s="16"/>
      <c r="N1084" s="37">
        <v>3165</v>
      </c>
      <c r="O1084" s="37"/>
      <c r="P1084" s="37">
        <v>21485</v>
      </c>
      <c r="Q1084" s="37"/>
      <c r="R1084" s="37">
        <v>0</v>
      </c>
      <c r="S1084" s="37"/>
      <c r="T1084" s="37">
        <v>0</v>
      </c>
      <c r="U1084" s="37"/>
      <c r="V1084" s="37">
        <v>3104</v>
      </c>
      <c r="W1084" s="37"/>
      <c r="X1084" s="37">
        <v>0</v>
      </c>
      <c r="Y1084" s="37"/>
      <c r="Z1084" s="37">
        <v>0</v>
      </c>
      <c r="AA1084" s="37"/>
      <c r="AB1084" s="25">
        <v>0</v>
      </c>
      <c r="AC1084" s="8"/>
      <c r="AE1084" s="9">
        <v>0</v>
      </c>
      <c r="AG1084" s="9">
        <v>203259</v>
      </c>
      <c r="AI1084" s="9">
        <v>0</v>
      </c>
      <c r="AK1084" s="9">
        <v>0</v>
      </c>
      <c r="AM1084" s="9">
        <v>0</v>
      </c>
      <c r="AO1084" s="9">
        <v>0</v>
      </c>
      <c r="AQ1084" s="9">
        <v>0</v>
      </c>
      <c r="AT1084" s="38">
        <v>0</v>
      </c>
      <c r="AV1084" s="38">
        <v>9.4604999999999997</v>
      </c>
      <c r="BH1084" s="2" t="str">
        <f t="shared" si="16"/>
        <v>No</v>
      </c>
    </row>
    <row r="1085" spans="1:60">
      <c r="A1085" s="14" t="s">
        <v>1036</v>
      </c>
      <c r="B1085" s="14" t="s">
        <v>1037</v>
      </c>
      <c r="C1085" s="19" t="s">
        <v>129</v>
      </c>
      <c r="D1085" s="232" t="s">
        <v>1038</v>
      </c>
      <c r="E1085" s="233">
        <v>91092</v>
      </c>
      <c r="F1085" s="19" t="s">
        <v>153</v>
      </c>
      <c r="G1085" s="160" t="s">
        <v>144</v>
      </c>
      <c r="H1085" s="36">
        <v>210000</v>
      </c>
      <c r="I1085" s="25">
        <v>25</v>
      </c>
      <c r="J1085" s="19" t="s">
        <v>15</v>
      </c>
      <c r="K1085" s="15" t="s">
        <v>14</v>
      </c>
      <c r="L1085" s="15">
        <v>4</v>
      </c>
      <c r="M1085" s="16"/>
      <c r="N1085" s="37">
        <v>7469</v>
      </c>
      <c r="O1085" s="37"/>
      <c r="P1085" s="37">
        <v>8325</v>
      </c>
      <c r="Q1085" s="37"/>
      <c r="R1085" s="37">
        <v>0</v>
      </c>
      <c r="S1085" s="37"/>
      <c r="T1085" s="37">
        <v>0</v>
      </c>
      <c r="U1085" s="37"/>
      <c r="V1085" s="37">
        <v>0</v>
      </c>
      <c r="W1085" s="37"/>
      <c r="X1085" s="37">
        <v>0</v>
      </c>
      <c r="Y1085" s="37"/>
      <c r="Z1085" s="37">
        <v>0</v>
      </c>
      <c r="AA1085" s="37"/>
      <c r="AB1085" s="25">
        <v>0</v>
      </c>
      <c r="AC1085" s="8"/>
      <c r="AE1085" s="9">
        <v>16501</v>
      </c>
      <c r="AG1085" s="9">
        <v>36698</v>
      </c>
      <c r="AI1085" s="9">
        <v>0</v>
      </c>
      <c r="AK1085" s="9">
        <v>0</v>
      </c>
      <c r="AM1085" s="9">
        <v>0</v>
      </c>
      <c r="AO1085" s="9">
        <v>0</v>
      </c>
      <c r="AQ1085" s="9">
        <v>0</v>
      </c>
      <c r="AT1085" s="38">
        <v>2.2092999999999998</v>
      </c>
      <c r="AV1085" s="38">
        <v>4.4081999999999999</v>
      </c>
      <c r="BH1085" s="2" t="str">
        <f t="shared" si="16"/>
        <v>No</v>
      </c>
    </row>
    <row r="1086" spans="1:60">
      <c r="A1086" s="14" t="s">
        <v>1010</v>
      </c>
      <c r="B1086" s="14" t="s">
        <v>548</v>
      </c>
      <c r="C1086" s="19" t="s">
        <v>53</v>
      </c>
      <c r="D1086" s="232">
        <v>5218</v>
      </c>
      <c r="E1086" s="233">
        <v>50515</v>
      </c>
      <c r="F1086" s="19" t="s">
        <v>94</v>
      </c>
      <c r="G1086" s="160" t="s">
        <v>144</v>
      </c>
      <c r="H1086" s="36">
        <v>2650890</v>
      </c>
      <c r="I1086" s="25">
        <v>25</v>
      </c>
      <c r="J1086" s="19" t="s">
        <v>15</v>
      </c>
      <c r="K1086" s="15" t="s">
        <v>14</v>
      </c>
      <c r="L1086" s="15">
        <v>3</v>
      </c>
      <c r="M1086" s="16"/>
      <c r="N1086" s="37">
        <v>0</v>
      </c>
      <c r="O1086" s="37"/>
      <c r="P1086" s="37">
        <v>3596</v>
      </c>
      <c r="Q1086" s="37"/>
      <c r="R1086" s="37">
        <v>0</v>
      </c>
      <c r="S1086" s="37"/>
      <c r="T1086" s="37">
        <v>0</v>
      </c>
      <c r="U1086" s="37"/>
      <c r="V1086" s="37">
        <v>0</v>
      </c>
      <c r="W1086" s="37"/>
      <c r="X1086" s="37">
        <v>0</v>
      </c>
      <c r="Y1086" s="37"/>
      <c r="Z1086" s="37">
        <v>0</v>
      </c>
      <c r="AA1086" s="37"/>
      <c r="AB1086" s="25">
        <v>0</v>
      </c>
      <c r="AC1086" s="8"/>
      <c r="AE1086" s="9">
        <v>0</v>
      </c>
      <c r="AG1086" s="9">
        <v>35054</v>
      </c>
      <c r="AI1086" s="9">
        <v>0</v>
      </c>
      <c r="AK1086" s="9">
        <v>0</v>
      </c>
      <c r="AM1086" s="9">
        <v>0</v>
      </c>
      <c r="AO1086" s="9">
        <v>0</v>
      </c>
      <c r="AQ1086" s="9">
        <v>0</v>
      </c>
      <c r="AV1086" s="38">
        <v>9.7481000000000009</v>
      </c>
      <c r="BH1086" s="2" t="str">
        <f t="shared" si="16"/>
        <v>No</v>
      </c>
    </row>
    <row r="1087" spans="1:60">
      <c r="A1087" s="14" t="s">
        <v>1036</v>
      </c>
      <c r="B1087" s="14" t="s">
        <v>1037</v>
      </c>
      <c r="C1087" s="19" t="s">
        <v>129</v>
      </c>
      <c r="D1087" s="232" t="s">
        <v>1038</v>
      </c>
      <c r="E1087" s="233">
        <v>91092</v>
      </c>
      <c r="F1087" s="19" t="s">
        <v>153</v>
      </c>
      <c r="G1087" s="160" t="s">
        <v>144</v>
      </c>
      <c r="H1087" s="36">
        <v>210000</v>
      </c>
      <c r="I1087" s="25">
        <v>25</v>
      </c>
      <c r="J1087" s="19" t="s">
        <v>25</v>
      </c>
      <c r="K1087" s="15" t="s">
        <v>14</v>
      </c>
      <c r="L1087" s="15">
        <v>3</v>
      </c>
      <c r="M1087" s="16"/>
      <c r="N1087" s="37">
        <v>49711</v>
      </c>
      <c r="O1087" s="37"/>
      <c r="P1087" s="37">
        <v>0</v>
      </c>
      <c r="Q1087" s="37"/>
      <c r="R1087" s="37">
        <v>0</v>
      </c>
      <c r="S1087" s="37"/>
      <c r="T1087" s="37">
        <v>0</v>
      </c>
      <c r="U1087" s="37"/>
      <c r="V1087" s="37">
        <v>0</v>
      </c>
      <c r="W1087" s="37"/>
      <c r="X1087" s="37">
        <v>0</v>
      </c>
      <c r="Y1087" s="37"/>
      <c r="Z1087" s="37">
        <v>0</v>
      </c>
      <c r="AA1087" s="37"/>
      <c r="AB1087" s="25">
        <v>0</v>
      </c>
      <c r="AC1087" s="8"/>
      <c r="AE1087" s="9">
        <v>0</v>
      </c>
      <c r="AG1087" s="9">
        <v>0</v>
      </c>
      <c r="AI1087" s="9">
        <v>0</v>
      </c>
      <c r="AK1087" s="9">
        <v>0</v>
      </c>
      <c r="AM1087" s="9">
        <v>0</v>
      </c>
      <c r="AO1087" s="9">
        <v>0</v>
      </c>
      <c r="AQ1087" s="9">
        <v>0</v>
      </c>
      <c r="AT1087" s="38">
        <v>0</v>
      </c>
      <c r="BH1087" s="2" t="str">
        <f t="shared" si="16"/>
        <v>No</v>
      </c>
    </row>
    <row r="1088" spans="1:60">
      <c r="A1088" s="14" t="s">
        <v>1251</v>
      </c>
      <c r="B1088" s="14" t="s">
        <v>226</v>
      </c>
      <c r="C1088" s="19" t="s">
        <v>40</v>
      </c>
      <c r="D1088" s="232">
        <v>4047</v>
      </c>
      <c r="E1088" s="233">
        <v>40047</v>
      </c>
      <c r="F1088" s="19" t="s">
        <v>147</v>
      </c>
      <c r="G1088" s="160" t="s">
        <v>144</v>
      </c>
      <c r="H1088" s="36">
        <v>128754</v>
      </c>
      <c r="I1088" s="25">
        <v>25</v>
      </c>
      <c r="J1088" s="19" t="s">
        <v>15</v>
      </c>
      <c r="K1088" s="15" t="s">
        <v>14</v>
      </c>
      <c r="L1088" s="15">
        <v>3</v>
      </c>
      <c r="M1088" s="16"/>
      <c r="N1088" s="37">
        <v>5921</v>
      </c>
      <c r="O1088" s="37"/>
      <c r="P1088" s="37">
        <v>7109</v>
      </c>
      <c r="Q1088" s="37"/>
      <c r="R1088" s="37">
        <v>0</v>
      </c>
      <c r="S1088" s="37"/>
      <c r="T1088" s="37">
        <v>0</v>
      </c>
      <c r="U1088" s="37"/>
      <c r="V1088" s="37">
        <v>0</v>
      </c>
      <c r="W1088" s="37"/>
      <c r="X1088" s="37">
        <v>0</v>
      </c>
      <c r="Y1088" s="37"/>
      <c r="Z1088" s="37">
        <v>0</v>
      </c>
      <c r="AA1088" s="37"/>
      <c r="AB1088" s="25">
        <v>0</v>
      </c>
      <c r="AC1088" s="8"/>
      <c r="AE1088" s="9">
        <v>46817</v>
      </c>
      <c r="AG1088" s="9">
        <v>56588</v>
      </c>
      <c r="AI1088" s="9">
        <v>0</v>
      </c>
      <c r="AK1088" s="9">
        <v>0</v>
      </c>
      <c r="AM1088" s="9">
        <v>0</v>
      </c>
      <c r="AO1088" s="9">
        <v>0</v>
      </c>
      <c r="AQ1088" s="9">
        <v>0</v>
      </c>
      <c r="AT1088" s="38">
        <v>7.9069000000000003</v>
      </c>
      <c r="AV1088" s="38">
        <v>7.9600999999999997</v>
      </c>
      <c r="BH1088" s="2" t="str">
        <f t="shared" si="16"/>
        <v>No</v>
      </c>
    </row>
    <row r="1089" spans="1:60">
      <c r="A1089" s="14" t="s">
        <v>1043</v>
      </c>
      <c r="B1089" s="14" t="s">
        <v>309</v>
      </c>
      <c r="C1089" s="19" t="s">
        <v>21</v>
      </c>
      <c r="D1089" s="232">
        <v>9222</v>
      </c>
      <c r="E1089" s="233">
        <v>90222</v>
      </c>
      <c r="F1089" s="19" t="s">
        <v>158</v>
      </c>
      <c r="G1089" s="160" t="s">
        <v>144</v>
      </c>
      <c r="H1089" s="36">
        <v>843168</v>
      </c>
      <c r="I1089" s="25">
        <v>25</v>
      </c>
      <c r="J1089" s="19" t="s">
        <v>18</v>
      </c>
      <c r="K1089" s="15" t="s">
        <v>16</v>
      </c>
      <c r="L1089" s="15">
        <v>25</v>
      </c>
      <c r="M1089" s="16"/>
      <c r="N1089" s="37">
        <v>0</v>
      </c>
      <c r="O1089" s="37"/>
      <c r="P1089" s="37">
        <v>21541</v>
      </c>
      <c r="Q1089" s="37"/>
      <c r="R1089" s="37">
        <v>0</v>
      </c>
      <c r="S1089" s="37"/>
      <c r="T1089" s="37">
        <v>0</v>
      </c>
      <c r="U1089" s="37"/>
      <c r="V1089" s="37">
        <v>0</v>
      </c>
      <c r="W1089" s="37"/>
      <c r="X1089" s="37">
        <v>0</v>
      </c>
      <c r="Y1089" s="37"/>
      <c r="Z1089" s="37">
        <v>0</v>
      </c>
      <c r="AA1089" s="37"/>
      <c r="AB1089" s="25">
        <v>0</v>
      </c>
      <c r="AC1089" s="8"/>
      <c r="AE1089" s="9">
        <v>0</v>
      </c>
      <c r="AG1089" s="9">
        <v>247626</v>
      </c>
      <c r="AI1089" s="9">
        <v>0</v>
      </c>
      <c r="AK1089" s="9">
        <v>0</v>
      </c>
      <c r="AM1089" s="9">
        <v>0</v>
      </c>
      <c r="AO1089" s="9">
        <v>0</v>
      </c>
      <c r="AQ1089" s="9">
        <v>0</v>
      </c>
      <c r="AV1089" s="38">
        <v>11.4956</v>
      </c>
      <c r="BH1089" s="2" t="str">
        <f t="shared" si="16"/>
        <v>No</v>
      </c>
    </row>
    <row r="1090" spans="1:60">
      <c r="A1090" s="14" t="s">
        <v>1251</v>
      </c>
      <c r="B1090" s="14" t="s">
        <v>226</v>
      </c>
      <c r="C1090" s="19" t="s">
        <v>40</v>
      </c>
      <c r="D1090" s="232">
        <v>4047</v>
      </c>
      <c r="E1090" s="233">
        <v>40047</v>
      </c>
      <c r="F1090" s="19" t="s">
        <v>147</v>
      </c>
      <c r="G1090" s="160" t="s">
        <v>144</v>
      </c>
      <c r="H1090" s="36">
        <v>128754</v>
      </c>
      <c r="I1090" s="25">
        <v>25</v>
      </c>
      <c r="J1090" s="19" t="s">
        <v>17</v>
      </c>
      <c r="K1090" s="15" t="s">
        <v>14</v>
      </c>
      <c r="L1090" s="15">
        <v>22</v>
      </c>
      <c r="M1090" s="16"/>
      <c r="N1090" s="37">
        <v>253129</v>
      </c>
      <c r="O1090" s="37"/>
      <c r="P1090" s="37">
        <v>0</v>
      </c>
      <c r="Q1090" s="37"/>
      <c r="R1090" s="37">
        <v>0</v>
      </c>
      <c r="S1090" s="37"/>
      <c r="T1090" s="37">
        <v>0</v>
      </c>
      <c r="U1090" s="37"/>
      <c r="V1090" s="37">
        <v>37703</v>
      </c>
      <c r="W1090" s="37"/>
      <c r="X1090" s="37">
        <v>0</v>
      </c>
      <c r="Y1090" s="37"/>
      <c r="Z1090" s="37">
        <v>0</v>
      </c>
      <c r="AA1090" s="37"/>
      <c r="AB1090" s="25">
        <v>0</v>
      </c>
      <c r="AC1090" s="8"/>
      <c r="AE1090" s="9">
        <v>1076697</v>
      </c>
      <c r="AG1090" s="9">
        <v>0</v>
      </c>
      <c r="AI1090" s="9">
        <v>0</v>
      </c>
      <c r="AK1090" s="9">
        <v>0</v>
      </c>
      <c r="AM1090" s="9">
        <v>0</v>
      </c>
      <c r="AO1090" s="9">
        <v>0</v>
      </c>
      <c r="AQ1090" s="9">
        <v>0</v>
      </c>
      <c r="AT1090" s="38">
        <v>4.2535999999999996</v>
      </c>
      <c r="BH1090" s="2" t="str">
        <f t="shared" ref="BH1090:BH1153" si="17">IF(BG1090&amp;BE1090&amp;BC1090&amp;BA1090&amp;AY1090&amp;AW1090&amp;AU1090&amp;AR1090&amp;AP1090&amp;AN1090&amp;AL1090&amp;AJ1090&amp;AH1090&amp;AF1090&amp;AC1090&amp;AA1090&amp;Y1090&amp;W1090&amp;U1090&amp;S1090&amp;Q1090&amp;O1090&lt;&gt;"","Yes","No")</f>
        <v>No</v>
      </c>
    </row>
    <row r="1091" spans="1:60">
      <c r="A1091" s="14" t="s">
        <v>1010</v>
      </c>
      <c r="B1091" s="14" t="s">
        <v>548</v>
      </c>
      <c r="C1091" s="19" t="s">
        <v>53</v>
      </c>
      <c r="D1091" s="232">
        <v>5218</v>
      </c>
      <c r="E1091" s="233">
        <v>50515</v>
      </c>
      <c r="F1091" s="19" t="s">
        <v>94</v>
      </c>
      <c r="G1091" s="160" t="s">
        <v>144</v>
      </c>
      <c r="H1091" s="36">
        <v>2650890</v>
      </c>
      <c r="I1091" s="25">
        <v>25</v>
      </c>
      <c r="J1091" s="19" t="s">
        <v>17</v>
      </c>
      <c r="K1091" s="15" t="s">
        <v>16</v>
      </c>
      <c r="L1091" s="15">
        <v>22</v>
      </c>
      <c r="M1091" s="16"/>
      <c r="N1091" s="37">
        <v>135807</v>
      </c>
      <c r="O1091" s="37"/>
      <c r="P1091" s="37">
        <v>15077</v>
      </c>
      <c r="Q1091" s="37"/>
      <c r="R1091" s="37">
        <v>0</v>
      </c>
      <c r="S1091" s="37"/>
      <c r="T1091" s="37">
        <v>0</v>
      </c>
      <c r="U1091" s="37"/>
      <c r="V1091" s="37">
        <v>0</v>
      </c>
      <c r="W1091" s="37"/>
      <c r="X1091" s="37">
        <v>0</v>
      </c>
      <c r="Y1091" s="37"/>
      <c r="Z1091" s="37">
        <v>0</v>
      </c>
      <c r="AA1091" s="37"/>
      <c r="AB1091" s="25">
        <v>0</v>
      </c>
      <c r="AC1091" s="8"/>
      <c r="AE1091" s="9">
        <v>520700</v>
      </c>
      <c r="AG1091" s="9">
        <v>79326</v>
      </c>
      <c r="AI1091" s="9">
        <v>0</v>
      </c>
      <c r="AK1091" s="9">
        <v>0</v>
      </c>
      <c r="AM1091" s="9">
        <v>0</v>
      </c>
      <c r="AO1091" s="9">
        <v>0</v>
      </c>
      <c r="AQ1091" s="9">
        <v>0</v>
      </c>
      <c r="AT1091" s="38">
        <v>3.8340999999999998</v>
      </c>
      <c r="AV1091" s="38">
        <v>5.2614000000000001</v>
      </c>
      <c r="BH1091" s="2" t="str">
        <f t="shared" si="17"/>
        <v>No</v>
      </c>
    </row>
    <row r="1092" spans="1:60">
      <c r="A1092" s="14" t="s">
        <v>1254</v>
      </c>
      <c r="B1092" s="14" t="s">
        <v>532</v>
      </c>
      <c r="C1092" s="19" t="s">
        <v>68</v>
      </c>
      <c r="D1092" s="232">
        <v>2178</v>
      </c>
      <c r="E1092" s="233">
        <v>20178</v>
      </c>
      <c r="F1092" s="19" t="s">
        <v>147</v>
      </c>
      <c r="G1092" s="160" t="s">
        <v>144</v>
      </c>
      <c r="H1092" s="36">
        <v>423566</v>
      </c>
      <c r="I1092" s="25">
        <v>25</v>
      </c>
      <c r="J1092" s="19" t="s">
        <v>17</v>
      </c>
      <c r="K1092" s="15" t="s">
        <v>14</v>
      </c>
      <c r="L1092" s="15">
        <v>20</v>
      </c>
      <c r="M1092" s="16"/>
      <c r="N1092" s="37">
        <v>63905</v>
      </c>
      <c r="O1092" s="37"/>
      <c r="P1092" s="37">
        <v>10643</v>
      </c>
      <c r="Q1092" s="37"/>
      <c r="R1092" s="37">
        <v>0</v>
      </c>
      <c r="S1092" s="37"/>
      <c r="T1092" s="37">
        <v>0</v>
      </c>
      <c r="U1092" s="37"/>
      <c r="V1092" s="37">
        <v>72183</v>
      </c>
      <c r="W1092" s="37"/>
      <c r="X1092" s="37">
        <v>0</v>
      </c>
      <c r="Y1092" s="37"/>
      <c r="Z1092" s="37">
        <v>0</v>
      </c>
      <c r="AA1092" s="37"/>
      <c r="AB1092" s="25">
        <v>0</v>
      </c>
      <c r="AC1092" s="8"/>
      <c r="AE1092" s="9">
        <v>819974</v>
      </c>
      <c r="AG1092" s="9">
        <v>88328</v>
      </c>
      <c r="AI1092" s="9">
        <v>0</v>
      </c>
      <c r="AK1092" s="9">
        <v>0</v>
      </c>
      <c r="AM1092" s="9">
        <v>0</v>
      </c>
      <c r="AO1092" s="9">
        <v>0</v>
      </c>
      <c r="AQ1092" s="9">
        <v>0</v>
      </c>
      <c r="AT1092" s="38">
        <v>12.831099999999999</v>
      </c>
      <c r="AV1092" s="38">
        <v>8.2992000000000008</v>
      </c>
      <c r="BH1092" s="2" t="str">
        <f t="shared" si="17"/>
        <v>No</v>
      </c>
    </row>
    <row r="1093" spans="1:60">
      <c r="A1093" s="14" t="s">
        <v>1252</v>
      </c>
      <c r="B1093" s="14" t="s">
        <v>1253</v>
      </c>
      <c r="C1093" s="19" t="s">
        <v>52</v>
      </c>
      <c r="D1093" s="232"/>
      <c r="E1093" s="233">
        <v>50522</v>
      </c>
      <c r="F1093" s="19" t="s">
        <v>153</v>
      </c>
      <c r="G1093" s="160" t="s">
        <v>144</v>
      </c>
      <c r="H1093" s="36">
        <v>51240</v>
      </c>
      <c r="I1093" s="25">
        <v>25</v>
      </c>
      <c r="J1093" s="19" t="s">
        <v>15</v>
      </c>
      <c r="K1093" s="15" t="s">
        <v>14</v>
      </c>
      <c r="L1093" s="15">
        <v>17</v>
      </c>
      <c r="M1093" s="16"/>
      <c r="N1093" s="37">
        <v>78550</v>
      </c>
      <c r="O1093" s="37"/>
      <c r="P1093" s="37">
        <v>0</v>
      </c>
      <c r="Q1093" s="37"/>
      <c r="R1093" s="37">
        <v>0</v>
      </c>
      <c r="S1093" s="37"/>
      <c r="T1093" s="37">
        <v>0</v>
      </c>
      <c r="U1093" s="37"/>
      <c r="V1093" s="37">
        <v>0</v>
      </c>
      <c r="W1093" s="37"/>
      <c r="X1093" s="37">
        <v>0</v>
      </c>
      <c r="Y1093" s="37"/>
      <c r="Z1093" s="37">
        <v>0</v>
      </c>
      <c r="AA1093" s="37"/>
      <c r="AB1093" s="25">
        <v>0</v>
      </c>
      <c r="AC1093" s="8"/>
      <c r="AE1093" s="9">
        <v>156873</v>
      </c>
      <c r="AG1093" s="9">
        <v>0</v>
      </c>
      <c r="AI1093" s="9">
        <v>0</v>
      </c>
      <c r="AK1093" s="9">
        <v>0</v>
      </c>
      <c r="AM1093" s="9">
        <v>0</v>
      </c>
      <c r="AO1093" s="9">
        <v>0</v>
      </c>
      <c r="AQ1093" s="9">
        <v>0</v>
      </c>
      <c r="AT1093" s="38">
        <v>1.9971000000000001</v>
      </c>
      <c r="BH1093" s="2" t="str">
        <f t="shared" si="17"/>
        <v>No</v>
      </c>
    </row>
    <row r="1094" spans="1:60">
      <c r="A1094" s="14" t="s">
        <v>1036</v>
      </c>
      <c r="B1094" s="14" t="s">
        <v>1037</v>
      </c>
      <c r="C1094" s="19" t="s">
        <v>129</v>
      </c>
      <c r="D1094" s="232" t="s">
        <v>1038</v>
      </c>
      <c r="E1094" s="233">
        <v>91092</v>
      </c>
      <c r="F1094" s="19" t="s">
        <v>153</v>
      </c>
      <c r="G1094" s="160" t="s">
        <v>144</v>
      </c>
      <c r="H1094" s="36">
        <v>210000</v>
      </c>
      <c r="I1094" s="25">
        <v>25</v>
      </c>
      <c r="J1094" s="19" t="s">
        <v>17</v>
      </c>
      <c r="K1094" s="15" t="s">
        <v>14</v>
      </c>
      <c r="L1094" s="15">
        <v>16</v>
      </c>
      <c r="M1094" s="16"/>
      <c r="N1094" s="37">
        <v>85539</v>
      </c>
      <c r="O1094" s="37"/>
      <c r="P1094" s="37">
        <v>2639</v>
      </c>
      <c r="Q1094" s="37"/>
      <c r="R1094" s="37">
        <v>0</v>
      </c>
      <c r="S1094" s="37"/>
      <c r="T1094" s="37">
        <v>0</v>
      </c>
      <c r="U1094" s="37"/>
      <c r="V1094" s="37">
        <v>0</v>
      </c>
      <c r="W1094" s="37"/>
      <c r="X1094" s="37">
        <v>0</v>
      </c>
      <c r="Y1094" s="37"/>
      <c r="Z1094" s="37">
        <v>0</v>
      </c>
      <c r="AA1094" s="37"/>
      <c r="AB1094" s="25">
        <v>0</v>
      </c>
      <c r="AC1094" s="8"/>
      <c r="AE1094" s="9">
        <v>764913</v>
      </c>
      <c r="AG1094" s="9">
        <v>0</v>
      </c>
      <c r="AI1094" s="9">
        <v>0</v>
      </c>
      <c r="AK1094" s="9">
        <v>0</v>
      </c>
      <c r="AM1094" s="9">
        <v>0</v>
      </c>
      <c r="AO1094" s="9">
        <v>0</v>
      </c>
      <c r="AQ1094" s="9">
        <v>0</v>
      </c>
      <c r="AT1094" s="38">
        <v>8.9422999999999995</v>
      </c>
      <c r="AV1094" s="38">
        <v>0</v>
      </c>
      <c r="BH1094" s="2" t="str">
        <f t="shared" si="17"/>
        <v>No</v>
      </c>
    </row>
    <row r="1095" spans="1:60">
      <c r="A1095" s="14" t="s">
        <v>273</v>
      </c>
      <c r="B1095" s="14" t="s">
        <v>274</v>
      </c>
      <c r="C1095" s="19" t="s">
        <v>49</v>
      </c>
      <c r="D1095" s="232">
        <v>1007</v>
      </c>
      <c r="E1095" s="233">
        <v>10007</v>
      </c>
      <c r="F1095" s="19" t="s">
        <v>173</v>
      </c>
      <c r="G1095" s="160" t="s">
        <v>144</v>
      </c>
      <c r="H1095" s="36">
        <v>59124</v>
      </c>
      <c r="I1095" s="25">
        <v>25</v>
      </c>
      <c r="J1095" s="19" t="s">
        <v>17</v>
      </c>
      <c r="K1095" s="15" t="s">
        <v>16</v>
      </c>
      <c r="L1095" s="15">
        <v>16</v>
      </c>
      <c r="M1095" s="16"/>
      <c r="N1095" s="37">
        <v>66224</v>
      </c>
      <c r="O1095" s="37"/>
      <c r="P1095" s="37">
        <v>78838</v>
      </c>
      <c r="Q1095" s="37"/>
      <c r="R1095" s="37">
        <v>0</v>
      </c>
      <c r="S1095" s="37"/>
      <c r="T1095" s="37">
        <v>0</v>
      </c>
      <c r="U1095" s="37"/>
      <c r="V1095" s="37">
        <v>0</v>
      </c>
      <c r="W1095" s="37"/>
      <c r="X1095" s="37">
        <v>0</v>
      </c>
      <c r="Y1095" s="37"/>
      <c r="Z1095" s="37">
        <v>0</v>
      </c>
      <c r="AA1095" s="37"/>
      <c r="AB1095" s="25">
        <v>0</v>
      </c>
      <c r="AC1095" s="8"/>
      <c r="AE1095" s="9">
        <v>420419</v>
      </c>
      <c r="AG1095" s="9">
        <v>537847</v>
      </c>
      <c r="AI1095" s="9">
        <v>0</v>
      </c>
      <c r="AK1095" s="9">
        <v>0</v>
      </c>
      <c r="AM1095" s="9">
        <v>0</v>
      </c>
      <c r="AO1095" s="9">
        <v>0</v>
      </c>
      <c r="AQ1095" s="9">
        <v>0</v>
      </c>
      <c r="AT1095" s="38">
        <v>6.3483999999999998</v>
      </c>
      <c r="AV1095" s="38">
        <v>6.8221999999999996</v>
      </c>
      <c r="BH1095" s="2" t="str">
        <f t="shared" si="17"/>
        <v>No</v>
      </c>
    </row>
    <row r="1096" spans="1:60">
      <c r="A1096" s="14" t="s">
        <v>407</v>
      </c>
      <c r="B1096" s="14" t="s">
        <v>408</v>
      </c>
      <c r="C1096" s="19" t="s">
        <v>86</v>
      </c>
      <c r="D1096" s="232">
        <v>16</v>
      </c>
      <c r="E1096" s="233">
        <v>16</v>
      </c>
      <c r="F1096" s="19" t="s">
        <v>147</v>
      </c>
      <c r="G1096" s="160" t="s">
        <v>144</v>
      </c>
      <c r="H1096" s="36">
        <v>63952</v>
      </c>
      <c r="I1096" s="25">
        <v>25</v>
      </c>
      <c r="J1096" s="19" t="s">
        <v>15</v>
      </c>
      <c r="K1096" s="15" t="s">
        <v>16</v>
      </c>
      <c r="L1096" s="15">
        <v>16</v>
      </c>
      <c r="M1096" s="16"/>
      <c r="N1096" s="37">
        <v>0</v>
      </c>
      <c r="O1096" s="37"/>
      <c r="P1096" s="37">
        <v>29845</v>
      </c>
      <c r="Q1096" s="37"/>
      <c r="R1096" s="37">
        <v>9682</v>
      </c>
      <c r="S1096" s="37"/>
      <c r="T1096" s="37">
        <v>0</v>
      </c>
      <c r="U1096" s="37"/>
      <c r="V1096" s="37">
        <v>1824</v>
      </c>
      <c r="W1096" s="37"/>
      <c r="X1096" s="37">
        <v>0</v>
      </c>
      <c r="Y1096" s="37"/>
      <c r="Z1096" s="37">
        <v>0</v>
      </c>
      <c r="AA1096" s="37"/>
      <c r="AB1096" s="25">
        <v>0</v>
      </c>
      <c r="AC1096" s="8"/>
      <c r="AE1096" s="9">
        <v>25913</v>
      </c>
      <c r="AG1096" s="9">
        <v>170467</v>
      </c>
      <c r="AI1096" s="9">
        <v>43700</v>
      </c>
      <c r="AK1096" s="9">
        <v>0</v>
      </c>
      <c r="AM1096" s="9">
        <v>0</v>
      </c>
      <c r="AO1096" s="9">
        <v>0</v>
      </c>
      <c r="AQ1096" s="9">
        <v>0</v>
      </c>
      <c r="AV1096" s="38">
        <v>5.7117000000000004</v>
      </c>
      <c r="AX1096" s="38">
        <v>4.5134999999999996</v>
      </c>
      <c r="BH1096" s="2" t="str">
        <f t="shared" si="17"/>
        <v>No</v>
      </c>
    </row>
    <row r="1097" spans="1:60">
      <c r="A1097" s="14" t="s">
        <v>1255</v>
      </c>
      <c r="B1097" s="14" t="s">
        <v>371</v>
      </c>
      <c r="C1097" s="19" t="s">
        <v>57</v>
      </c>
      <c r="D1097" s="232">
        <v>4015</v>
      </c>
      <c r="E1097" s="233">
        <v>40015</v>
      </c>
      <c r="F1097" s="19" t="s">
        <v>147</v>
      </c>
      <c r="G1097" s="160" t="s">
        <v>144</v>
      </c>
      <c r="H1097" s="36">
        <v>351478</v>
      </c>
      <c r="I1097" s="25">
        <v>25</v>
      </c>
      <c r="J1097" s="19" t="s">
        <v>17</v>
      </c>
      <c r="K1097" s="15" t="s">
        <v>16</v>
      </c>
      <c r="L1097" s="15">
        <v>14</v>
      </c>
      <c r="M1097" s="16"/>
      <c r="N1097" s="37">
        <v>292339</v>
      </c>
      <c r="O1097" s="37"/>
      <c r="P1097" s="37">
        <v>0</v>
      </c>
      <c r="Q1097" s="37"/>
      <c r="R1097" s="37">
        <v>0</v>
      </c>
      <c r="S1097" s="37"/>
      <c r="T1097" s="37">
        <v>0</v>
      </c>
      <c r="U1097" s="37"/>
      <c r="V1097" s="37">
        <v>0</v>
      </c>
      <c r="W1097" s="37"/>
      <c r="X1097" s="37">
        <v>0</v>
      </c>
      <c r="Y1097" s="37"/>
      <c r="Z1097" s="37">
        <v>0</v>
      </c>
      <c r="AA1097" s="37"/>
      <c r="AB1097" s="25">
        <v>0</v>
      </c>
      <c r="AC1097" s="8"/>
      <c r="AE1097" s="9">
        <v>821492</v>
      </c>
      <c r="AG1097" s="9">
        <v>0</v>
      </c>
      <c r="AI1097" s="9">
        <v>0</v>
      </c>
      <c r="AK1097" s="9">
        <v>0</v>
      </c>
      <c r="AM1097" s="9">
        <v>0</v>
      </c>
      <c r="AO1097" s="9">
        <v>0</v>
      </c>
      <c r="AQ1097" s="9">
        <v>0</v>
      </c>
      <c r="AT1097" s="38">
        <v>2.8100999999999998</v>
      </c>
      <c r="BH1097" s="2" t="str">
        <f t="shared" si="17"/>
        <v>No</v>
      </c>
    </row>
    <row r="1098" spans="1:60">
      <c r="A1098" s="14" t="s">
        <v>1255</v>
      </c>
      <c r="B1098" s="14" t="s">
        <v>371</v>
      </c>
      <c r="C1098" s="19" t="s">
        <v>57</v>
      </c>
      <c r="D1098" s="232">
        <v>4015</v>
      </c>
      <c r="E1098" s="233">
        <v>40015</v>
      </c>
      <c r="F1098" s="19" t="s">
        <v>147</v>
      </c>
      <c r="G1098" s="160" t="s">
        <v>144</v>
      </c>
      <c r="H1098" s="36">
        <v>351478</v>
      </c>
      <c r="I1098" s="25">
        <v>25</v>
      </c>
      <c r="J1098" s="19" t="s">
        <v>15</v>
      </c>
      <c r="K1098" s="15" t="s">
        <v>16</v>
      </c>
      <c r="L1098" s="15">
        <v>11</v>
      </c>
      <c r="M1098" s="16"/>
      <c r="N1098" s="37">
        <v>30977</v>
      </c>
      <c r="O1098" s="37"/>
      <c r="P1098" s="37">
        <v>25134</v>
      </c>
      <c r="Q1098" s="37"/>
      <c r="R1098" s="37">
        <v>0</v>
      </c>
      <c r="S1098" s="37"/>
      <c r="T1098" s="37">
        <v>0</v>
      </c>
      <c r="U1098" s="37"/>
      <c r="V1098" s="37">
        <v>0</v>
      </c>
      <c r="W1098" s="37"/>
      <c r="X1098" s="37">
        <v>0</v>
      </c>
      <c r="Y1098" s="37"/>
      <c r="Z1098" s="37">
        <v>0</v>
      </c>
      <c r="AA1098" s="37"/>
      <c r="AB1098" s="25">
        <v>0</v>
      </c>
      <c r="AC1098" s="8"/>
      <c r="AE1098" s="9">
        <v>490242</v>
      </c>
      <c r="AG1098" s="9">
        <v>93430</v>
      </c>
      <c r="AI1098" s="9">
        <v>0</v>
      </c>
      <c r="AK1098" s="9">
        <v>0</v>
      </c>
      <c r="AM1098" s="9">
        <v>0</v>
      </c>
      <c r="AO1098" s="9">
        <v>0</v>
      </c>
      <c r="AQ1098" s="9">
        <v>0</v>
      </c>
      <c r="AT1098" s="38">
        <v>15.826000000000001</v>
      </c>
      <c r="AV1098" s="38">
        <v>3.7172999999999998</v>
      </c>
      <c r="BH1098" s="2" t="str">
        <f t="shared" si="17"/>
        <v>No</v>
      </c>
    </row>
    <row r="1099" spans="1:60">
      <c r="A1099" s="14" t="s">
        <v>1036</v>
      </c>
      <c r="B1099" s="14" t="s">
        <v>1037</v>
      </c>
      <c r="C1099" s="19" t="s">
        <v>129</v>
      </c>
      <c r="D1099" s="232" t="s">
        <v>1038</v>
      </c>
      <c r="E1099" s="233">
        <v>91092</v>
      </c>
      <c r="F1099" s="19" t="s">
        <v>153</v>
      </c>
      <c r="G1099" s="160" t="s">
        <v>144</v>
      </c>
      <c r="H1099" s="36">
        <v>210000</v>
      </c>
      <c r="I1099" s="25">
        <v>25</v>
      </c>
      <c r="J1099" s="19" t="s">
        <v>15</v>
      </c>
      <c r="K1099" s="15" t="s">
        <v>16</v>
      </c>
      <c r="L1099" s="15">
        <v>1</v>
      </c>
      <c r="M1099" s="16"/>
      <c r="N1099" s="37">
        <v>0</v>
      </c>
      <c r="O1099" s="37"/>
      <c r="P1099" s="37">
        <v>1081</v>
      </c>
      <c r="Q1099" s="37"/>
      <c r="R1099" s="37">
        <v>0</v>
      </c>
      <c r="S1099" s="37"/>
      <c r="T1099" s="37">
        <v>0</v>
      </c>
      <c r="U1099" s="37"/>
      <c r="V1099" s="37">
        <v>0</v>
      </c>
      <c r="W1099" s="37"/>
      <c r="X1099" s="37">
        <v>0</v>
      </c>
      <c r="Y1099" s="37"/>
      <c r="Z1099" s="37">
        <v>0</v>
      </c>
      <c r="AA1099" s="37"/>
      <c r="AB1099" s="25">
        <v>0</v>
      </c>
      <c r="AC1099" s="8"/>
      <c r="AE1099" s="9">
        <v>0</v>
      </c>
      <c r="AG1099" s="9">
        <v>0</v>
      </c>
      <c r="AI1099" s="9">
        <v>0</v>
      </c>
      <c r="AK1099" s="9">
        <v>0</v>
      </c>
      <c r="AM1099" s="9">
        <v>0</v>
      </c>
      <c r="AO1099" s="9">
        <v>0</v>
      </c>
      <c r="AQ1099" s="9">
        <v>0</v>
      </c>
      <c r="AV1099" s="38">
        <v>0</v>
      </c>
      <c r="BH1099" s="2" t="str">
        <f t="shared" si="17"/>
        <v>No</v>
      </c>
    </row>
    <row r="1100" spans="1:60">
      <c r="A1100" s="14" t="s">
        <v>209</v>
      </c>
      <c r="B1100" s="14" t="s">
        <v>210</v>
      </c>
      <c r="C1100" s="19" t="s">
        <v>52</v>
      </c>
      <c r="D1100" s="232">
        <v>5184</v>
      </c>
      <c r="E1100" s="233">
        <v>50184</v>
      </c>
      <c r="F1100" s="19" t="s">
        <v>153</v>
      </c>
      <c r="G1100" s="160" t="s">
        <v>144</v>
      </c>
      <c r="H1100" s="36">
        <v>99941</v>
      </c>
      <c r="I1100" s="25">
        <v>24</v>
      </c>
      <c r="J1100" s="19" t="s">
        <v>17</v>
      </c>
      <c r="K1100" s="15" t="s">
        <v>14</v>
      </c>
      <c r="L1100" s="15">
        <v>9</v>
      </c>
      <c r="M1100" s="16"/>
      <c r="N1100" s="37">
        <v>27911</v>
      </c>
      <c r="O1100" s="37"/>
      <c r="P1100" s="37">
        <v>43208</v>
      </c>
      <c r="Q1100" s="37"/>
      <c r="R1100" s="37">
        <v>0</v>
      </c>
      <c r="S1100" s="37"/>
      <c r="T1100" s="37">
        <v>0</v>
      </c>
      <c r="U1100" s="37"/>
      <c r="V1100" s="37">
        <v>0</v>
      </c>
      <c r="W1100" s="37"/>
      <c r="X1100" s="37">
        <v>0</v>
      </c>
      <c r="Y1100" s="37"/>
      <c r="Z1100" s="37">
        <v>0</v>
      </c>
      <c r="AA1100" s="37"/>
      <c r="AB1100" s="25">
        <v>0</v>
      </c>
      <c r="AC1100" s="8"/>
      <c r="AE1100" s="9">
        <v>146713</v>
      </c>
      <c r="AG1100" s="9">
        <v>185373</v>
      </c>
      <c r="AI1100" s="9">
        <v>0</v>
      </c>
      <c r="AK1100" s="9">
        <v>0</v>
      </c>
      <c r="AM1100" s="9">
        <v>0</v>
      </c>
      <c r="AO1100" s="9">
        <v>0</v>
      </c>
      <c r="AQ1100" s="9">
        <v>0</v>
      </c>
      <c r="AT1100" s="38">
        <v>5.2565</v>
      </c>
      <c r="AV1100" s="38">
        <v>4.2901999999999996</v>
      </c>
      <c r="BH1100" s="2" t="str">
        <f t="shared" si="17"/>
        <v>No</v>
      </c>
    </row>
    <row r="1101" spans="1:60">
      <c r="A1101" s="14" t="s">
        <v>151</v>
      </c>
      <c r="B1101" s="14" t="s">
        <v>152</v>
      </c>
      <c r="C1101" s="19" t="s">
        <v>74</v>
      </c>
      <c r="D1101" s="232">
        <v>3095</v>
      </c>
      <c r="E1101" s="233">
        <v>30095</v>
      </c>
      <c r="F1101" s="19" t="s">
        <v>153</v>
      </c>
      <c r="G1101" s="160" t="s">
        <v>144</v>
      </c>
      <c r="H1101" s="36">
        <v>77086</v>
      </c>
      <c r="I1101" s="25">
        <v>24</v>
      </c>
      <c r="J1101" s="19" t="s">
        <v>17</v>
      </c>
      <c r="K1101" s="15" t="s">
        <v>14</v>
      </c>
      <c r="L1101" s="15">
        <v>8</v>
      </c>
      <c r="M1101" s="16"/>
      <c r="N1101" s="37">
        <v>70768</v>
      </c>
      <c r="O1101" s="37"/>
      <c r="P1101" s="37">
        <v>0</v>
      </c>
      <c r="Q1101" s="37"/>
      <c r="R1101" s="37">
        <v>0</v>
      </c>
      <c r="S1101" s="37"/>
      <c r="T1101" s="37">
        <v>0</v>
      </c>
      <c r="U1101" s="37"/>
      <c r="V1101" s="37">
        <v>0</v>
      </c>
      <c r="W1101" s="37"/>
      <c r="X1101" s="37">
        <v>0</v>
      </c>
      <c r="Y1101" s="37"/>
      <c r="Z1101" s="37">
        <v>0</v>
      </c>
      <c r="AA1101" s="37"/>
      <c r="AB1101" s="25">
        <v>0</v>
      </c>
      <c r="AC1101" s="8"/>
      <c r="AE1101" s="9">
        <v>376421</v>
      </c>
      <c r="AG1101" s="9">
        <v>0</v>
      </c>
      <c r="AI1101" s="9">
        <v>0</v>
      </c>
      <c r="AK1101" s="9">
        <v>0</v>
      </c>
      <c r="AM1101" s="9">
        <v>0</v>
      </c>
      <c r="AO1101" s="9">
        <v>0</v>
      </c>
      <c r="AQ1101" s="9">
        <v>0</v>
      </c>
      <c r="AT1101" s="38">
        <v>5.3190999999999997</v>
      </c>
      <c r="BH1101" s="2" t="str">
        <f t="shared" si="17"/>
        <v>No</v>
      </c>
    </row>
    <row r="1102" spans="1:60">
      <c r="A1102" s="14" t="s">
        <v>151</v>
      </c>
      <c r="B1102" s="14" t="s">
        <v>152</v>
      </c>
      <c r="C1102" s="19" t="s">
        <v>74</v>
      </c>
      <c r="D1102" s="232">
        <v>3095</v>
      </c>
      <c r="E1102" s="233">
        <v>30095</v>
      </c>
      <c r="F1102" s="19" t="s">
        <v>153</v>
      </c>
      <c r="G1102" s="160" t="s">
        <v>144</v>
      </c>
      <c r="H1102" s="36">
        <v>77086</v>
      </c>
      <c r="I1102" s="25">
        <v>24</v>
      </c>
      <c r="J1102" s="19" t="s">
        <v>25</v>
      </c>
      <c r="K1102" s="15" t="s">
        <v>14</v>
      </c>
      <c r="L1102" s="15">
        <v>4</v>
      </c>
      <c r="M1102" s="16"/>
      <c r="N1102" s="37">
        <v>26182</v>
      </c>
      <c r="O1102" s="37"/>
      <c r="P1102" s="37">
        <v>0</v>
      </c>
      <c r="Q1102" s="37"/>
      <c r="R1102" s="37">
        <v>0</v>
      </c>
      <c r="S1102" s="37"/>
      <c r="T1102" s="37">
        <v>0</v>
      </c>
      <c r="U1102" s="37"/>
      <c r="V1102" s="37">
        <v>0</v>
      </c>
      <c r="W1102" s="37"/>
      <c r="X1102" s="37">
        <v>0</v>
      </c>
      <c r="Y1102" s="37"/>
      <c r="Z1102" s="37">
        <v>0</v>
      </c>
      <c r="AA1102" s="37"/>
      <c r="AB1102" s="25">
        <v>0</v>
      </c>
      <c r="AC1102" s="8"/>
      <c r="AE1102" s="9">
        <v>126474</v>
      </c>
      <c r="AG1102" s="9">
        <v>0</v>
      </c>
      <c r="AI1102" s="9">
        <v>0</v>
      </c>
      <c r="AK1102" s="9">
        <v>0</v>
      </c>
      <c r="AM1102" s="9">
        <v>0</v>
      </c>
      <c r="AO1102" s="9">
        <v>0</v>
      </c>
      <c r="AQ1102" s="9">
        <v>0</v>
      </c>
      <c r="AT1102" s="38">
        <v>4.8305999999999996</v>
      </c>
      <c r="BH1102" s="2" t="str">
        <f t="shared" si="17"/>
        <v>No</v>
      </c>
    </row>
    <row r="1103" spans="1:60">
      <c r="A1103" s="14" t="s">
        <v>1256</v>
      </c>
      <c r="B1103" s="14" t="s">
        <v>236</v>
      </c>
      <c r="C1103" s="19" t="s">
        <v>45</v>
      </c>
      <c r="D1103" s="232"/>
      <c r="E1103" s="233">
        <v>70044</v>
      </c>
      <c r="F1103" s="19" t="s">
        <v>94</v>
      </c>
      <c r="G1103" s="160" t="s">
        <v>144</v>
      </c>
      <c r="H1103" s="36">
        <v>88053</v>
      </c>
      <c r="I1103" s="25">
        <v>24</v>
      </c>
      <c r="J1103" s="19" t="s">
        <v>17</v>
      </c>
      <c r="K1103" s="15" t="s">
        <v>16</v>
      </c>
      <c r="L1103" s="15">
        <v>24</v>
      </c>
      <c r="M1103" s="16"/>
      <c r="N1103" s="37">
        <v>47623</v>
      </c>
      <c r="O1103" s="37"/>
      <c r="P1103" s="37">
        <v>0</v>
      </c>
      <c r="Q1103" s="37"/>
      <c r="R1103" s="37">
        <v>0</v>
      </c>
      <c r="S1103" s="37"/>
      <c r="T1103" s="37">
        <v>0</v>
      </c>
      <c r="U1103" s="37"/>
      <c r="V1103" s="37">
        <v>77757</v>
      </c>
      <c r="W1103" s="37"/>
      <c r="X1103" s="37">
        <v>0</v>
      </c>
      <c r="Y1103" s="37"/>
      <c r="Z1103" s="37">
        <v>0</v>
      </c>
      <c r="AA1103" s="37"/>
      <c r="AB1103" s="25">
        <v>0</v>
      </c>
      <c r="AC1103" s="8"/>
      <c r="AE1103" s="9">
        <v>515224</v>
      </c>
      <c r="AG1103" s="9">
        <v>0</v>
      </c>
      <c r="AI1103" s="9">
        <v>0</v>
      </c>
      <c r="AK1103" s="9">
        <v>0</v>
      </c>
      <c r="AM1103" s="9">
        <v>0</v>
      </c>
      <c r="AO1103" s="9">
        <v>0</v>
      </c>
      <c r="AQ1103" s="9">
        <v>0</v>
      </c>
      <c r="AT1103" s="38">
        <v>10.8188</v>
      </c>
      <c r="BH1103" s="2" t="str">
        <f t="shared" si="17"/>
        <v>No</v>
      </c>
    </row>
    <row r="1104" spans="1:60">
      <c r="A1104" s="14" t="s">
        <v>209</v>
      </c>
      <c r="B1104" s="14" t="s">
        <v>210</v>
      </c>
      <c r="C1104" s="19" t="s">
        <v>52</v>
      </c>
      <c r="D1104" s="232">
        <v>5184</v>
      </c>
      <c r="E1104" s="233">
        <v>50184</v>
      </c>
      <c r="F1104" s="19" t="s">
        <v>153</v>
      </c>
      <c r="G1104" s="160" t="s">
        <v>144</v>
      </c>
      <c r="H1104" s="36">
        <v>99941</v>
      </c>
      <c r="I1104" s="25">
        <v>24</v>
      </c>
      <c r="J1104" s="19" t="s">
        <v>15</v>
      </c>
      <c r="K1104" s="15" t="s">
        <v>14</v>
      </c>
      <c r="L1104" s="15">
        <v>15</v>
      </c>
      <c r="M1104" s="16"/>
      <c r="N1104" s="37">
        <v>33365</v>
      </c>
      <c r="O1104" s="37"/>
      <c r="P1104" s="37">
        <v>51651</v>
      </c>
      <c r="Q1104" s="37"/>
      <c r="R1104" s="37">
        <v>0</v>
      </c>
      <c r="S1104" s="37"/>
      <c r="T1104" s="37">
        <v>0</v>
      </c>
      <c r="U1104" s="37"/>
      <c r="V1104" s="37">
        <v>0</v>
      </c>
      <c r="W1104" s="37"/>
      <c r="X1104" s="37">
        <v>0</v>
      </c>
      <c r="Y1104" s="37"/>
      <c r="Z1104" s="37">
        <v>0</v>
      </c>
      <c r="AA1104" s="37"/>
      <c r="AB1104" s="25">
        <v>0</v>
      </c>
      <c r="AC1104" s="8"/>
      <c r="AE1104" s="9">
        <v>547</v>
      </c>
      <c r="AG1104" s="9">
        <v>676600</v>
      </c>
      <c r="AI1104" s="9">
        <v>0</v>
      </c>
      <c r="AK1104" s="9">
        <v>0</v>
      </c>
      <c r="AM1104" s="9">
        <v>0</v>
      </c>
      <c r="AO1104" s="9">
        <v>0</v>
      </c>
      <c r="AQ1104" s="9">
        <v>0</v>
      </c>
      <c r="AT1104" s="38">
        <v>1.6400000000000001E-2</v>
      </c>
      <c r="AV1104" s="38">
        <v>13.099500000000001</v>
      </c>
      <c r="BH1104" s="2" t="str">
        <f t="shared" si="17"/>
        <v>No</v>
      </c>
    </row>
    <row r="1105" spans="1:60">
      <c r="A1105" s="14" t="s">
        <v>151</v>
      </c>
      <c r="B1105" s="14" t="s">
        <v>152</v>
      </c>
      <c r="C1105" s="19" t="s">
        <v>74</v>
      </c>
      <c r="D1105" s="232">
        <v>3095</v>
      </c>
      <c r="E1105" s="233">
        <v>30095</v>
      </c>
      <c r="F1105" s="19" t="s">
        <v>153</v>
      </c>
      <c r="G1105" s="160" t="s">
        <v>144</v>
      </c>
      <c r="H1105" s="36">
        <v>77086</v>
      </c>
      <c r="I1105" s="25">
        <v>24</v>
      </c>
      <c r="J1105" s="19" t="s">
        <v>15</v>
      </c>
      <c r="K1105" s="15" t="s">
        <v>14</v>
      </c>
      <c r="L1105" s="15">
        <v>12</v>
      </c>
      <c r="M1105" s="16"/>
      <c r="N1105" s="37">
        <v>0</v>
      </c>
      <c r="O1105" s="37"/>
      <c r="P1105" s="37">
        <v>40333</v>
      </c>
      <c r="Q1105" s="37"/>
      <c r="R1105" s="37">
        <v>0</v>
      </c>
      <c r="S1105" s="37"/>
      <c r="T1105" s="37">
        <v>0</v>
      </c>
      <c r="U1105" s="37"/>
      <c r="V1105" s="37">
        <v>0</v>
      </c>
      <c r="W1105" s="37"/>
      <c r="X1105" s="37">
        <v>0</v>
      </c>
      <c r="Y1105" s="37"/>
      <c r="Z1105" s="37">
        <v>0</v>
      </c>
      <c r="AA1105" s="37"/>
      <c r="AB1105" s="25">
        <v>0</v>
      </c>
      <c r="AC1105" s="8"/>
      <c r="AE1105" s="9">
        <v>0</v>
      </c>
      <c r="AG1105" s="9">
        <v>278954</v>
      </c>
      <c r="AI1105" s="9">
        <v>0</v>
      </c>
      <c r="AK1105" s="9">
        <v>0</v>
      </c>
      <c r="AM1105" s="9">
        <v>0</v>
      </c>
      <c r="AO1105" s="9">
        <v>0</v>
      </c>
      <c r="AQ1105" s="9">
        <v>0</v>
      </c>
      <c r="AV1105" s="38">
        <v>6.9162999999999997</v>
      </c>
      <c r="BH1105" s="2" t="str">
        <f t="shared" si="17"/>
        <v>No</v>
      </c>
    </row>
    <row r="1106" spans="1:60">
      <c r="A1106" s="14" t="s">
        <v>405</v>
      </c>
      <c r="B1106" s="14" t="s">
        <v>406</v>
      </c>
      <c r="C1106" s="19" t="s">
        <v>13</v>
      </c>
      <c r="D1106" s="232">
        <v>6072</v>
      </c>
      <c r="E1106" s="233">
        <v>60072</v>
      </c>
      <c r="F1106" s="19" t="s">
        <v>153</v>
      </c>
      <c r="G1106" s="160" t="s">
        <v>144</v>
      </c>
      <c r="H1106" s="36">
        <v>295083</v>
      </c>
      <c r="I1106" s="25">
        <v>23</v>
      </c>
      <c r="J1106" s="19" t="s">
        <v>15</v>
      </c>
      <c r="K1106" s="15" t="s">
        <v>14</v>
      </c>
      <c r="L1106" s="15">
        <v>9</v>
      </c>
      <c r="M1106" s="16"/>
      <c r="N1106" s="37">
        <v>0</v>
      </c>
      <c r="O1106" s="37"/>
      <c r="P1106" s="37">
        <v>16709</v>
      </c>
      <c r="Q1106" s="37"/>
      <c r="R1106" s="37">
        <v>0</v>
      </c>
      <c r="S1106" s="37"/>
      <c r="T1106" s="37">
        <v>0</v>
      </c>
      <c r="U1106" s="37"/>
      <c r="V1106" s="37">
        <v>0</v>
      </c>
      <c r="W1106" s="37"/>
      <c r="X1106" s="37">
        <v>0</v>
      </c>
      <c r="Y1106" s="37"/>
      <c r="Z1106" s="37">
        <v>0</v>
      </c>
      <c r="AA1106" s="37"/>
      <c r="AB1106" s="25">
        <v>0</v>
      </c>
      <c r="AC1106" s="8"/>
      <c r="AE1106" s="9">
        <v>0</v>
      </c>
      <c r="AG1106" s="9">
        <v>374335</v>
      </c>
      <c r="AI1106" s="9">
        <v>0</v>
      </c>
      <c r="AK1106" s="9">
        <v>16656</v>
      </c>
      <c r="AM1106" s="9">
        <v>0</v>
      </c>
      <c r="AO1106" s="9">
        <v>0</v>
      </c>
      <c r="AQ1106" s="9">
        <v>0</v>
      </c>
      <c r="AV1106" s="38">
        <v>22.403199999999998</v>
      </c>
      <c r="BH1106" s="2" t="str">
        <f t="shared" si="17"/>
        <v>No</v>
      </c>
    </row>
    <row r="1107" spans="1:60">
      <c r="A1107" s="14" t="s">
        <v>424</v>
      </c>
      <c r="B1107" s="14" t="s">
        <v>425</v>
      </c>
      <c r="C1107" s="19" t="s">
        <v>34</v>
      </c>
      <c r="D1107" s="232">
        <v>1045</v>
      </c>
      <c r="E1107" s="233">
        <v>10045</v>
      </c>
      <c r="F1107" s="19" t="s">
        <v>170</v>
      </c>
      <c r="G1107" s="160" t="s">
        <v>144</v>
      </c>
      <c r="H1107" s="36">
        <v>924859</v>
      </c>
      <c r="I1107" s="25">
        <v>23</v>
      </c>
      <c r="J1107" s="19" t="s">
        <v>17</v>
      </c>
      <c r="K1107" s="15" t="s">
        <v>16</v>
      </c>
      <c r="L1107" s="15">
        <v>5</v>
      </c>
      <c r="M1107" s="16"/>
      <c r="N1107" s="37">
        <v>54898</v>
      </c>
      <c r="O1107" s="37"/>
      <c r="P1107" s="37">
        <v>0</v>
      </c>
      <c r="Q1107" s="37"/>
      <c r="R1107" s="37">
        <v>0</v>
      </c>
      <c r="S1107" s="37"/>
      <c r="T1107" s="37">
        <v>0</v>
      </c>
      <c r="U1107" s="37"/>
      <c r="V1107" s="37">
        <v>0</v>
      </c>
      <c r="W1107" s="37"/>
      <c r="X1107" s="37">
        <v>0</v>
      </c>
      <c r="Y1107" s="37"/>
      <c r="Z1107" s="37">
        <v>0</v>
      </c>
      <c r="AA1107" s="37"/>
      <c r="AB1107" s="25">
        <v>0</v>
      </c>
      <c r="AC1107" s="8"/>
      <c r="AE1107" s="9">
        <v>206876</v>
      </c>
      <c r="AG1107" s="9">
        <v>0</v>
      </c>
      <c r="AI1107" s="9">
        <v>0</v>
      </c>
      <c r="AK1107" s="9">
        <v>0</v>
      </c>
      <c r="AM1107" s="9">
        <v>0</v>
      </c>
      <c r="AO1107" s="9">
        <v>0</v>
      </c>
      <c r="AQ1107" s="9">
        <v>0</v>
      </c>
      <c r="AT1107" s="38">
        <v>3.7684000000000002</v>
      </c>
      <c r="BH1107" s="2" t="str">
        <f t="shared" si="17"/>
        <v>No</v>
      </c>
    </row>
    <row r="1108" spans="1:60">
      <c r="A1108" s="14" t="s">
        <v>1257</v>
      </c>
      <c r="B1108" s="14" t="s">
        <v>765</v>
      </c>
      <c r="C1108" s="19" t="s">
        <v>23</v>
      </c>
      <c r="D1108" s="232">
        <v>9119</v>
      </c>
      <c r="E1108" s="233">
        <v>90119</v>
      </c>
      <c r="F1108" s="19" t="s">
        <v>147</v>
      </c>
      <c r="G1108" s="160" t="s">
        <v>144</v>
      </c>
      <c r="H1108" s="36">
        <v>583681</v>
      </c>
      <c r="I1108" s="25">
        <v>23</v>
      </c>
      <c r="J1108" s="19" t="s">
        <v>17</v>
      </c>
      <c r="K1108" s="15" t="s">
        <v>14</v>
      </c>
      <c r="L1108" s="15">
        <v>23</v>
      </c>
      <c r="M1108" s="16"/>
      <c r="N1108" s="37">
        <v>0</v>
      </c>
      <c r="O1108" s="37"/>
      <c r="P1108" s="37">
        <v>0</v>
      </c>
      <c r="Q1108" s="37"/>
      <c r="R1108" s="37">
        <v>114497</v>
      </c>
      <c r="S1108" s="37"/>
      <c r="T1108" s="37">
        <v>0</v>
      </c>
      <c r="U1108" s="37"/>
      <c r="V1108" s="37">
        <v>0</v>
      </c>
      <c r="W1108" s="37"/>
      <c r="X1108" s="37">
        <v>0</v>
      </c>
      <c r="Y1108" s="37"/>
      <c r="Z1108" s="37">
        <v>0</v>
      </c>
      <c r="AA1108" s="37"/>
      <c r="AB1108" s="25">
        <v>0</v>
      </c>
      <c r="AC1108" s="8"/>
      <c r="AE1108" s="9">
        <v>0</v>
      </c>
      <c r="AG1108" s="9">
        <v>0</v>
      </c>
      <c r="AI1108" s="9">
        <v>333070</v>
      </c>
      <c r="AK1108" s="9">
        <v>0</v>
      </c>
      <c r="AM1108" s="9">
        <v>0</v>
      </c>
      <c r="AO1108" s="9">
        <v>0</v>
      </c>
      <c r="AQ1108" s="9">
        <v>0</v>
      </c>
      <c r="AX1108" s="38">
        <v>2.9089999999999998</v>
      </c>
      <c r="BH1108" s="2" t="str">
        <f t="shared" si="17"/>
        <v>No</v>
      </c>
    </row>
    <row r="1109" spans="1:60">
      <c r="A1109" s="14" t="s">
        <v>560</v>
      </c>
      <c r="B1109" s="14" t="s">
        <v>561</v>
      </c>
      <c r="C1109" s="19" t="s">
        <v>74</v>
      </c>
      <c r="D1109" s="232">
        <v>3061</v>
      </c>
      <c r="E1109" s="233">
        <v>30061</v>
      </c>
      <c r="F1109" s="19" t="s">
        <v>153</v>
      </c>
      <c r="G1109" s="160" t="s">
        <v>144</v>
      </c>
      <c r="H1109" s="36">
        <v>66086</v>
      </c>
      <c r="I1109" s="25">
        <v>23</v>
      </c>
      <c r="J1109" s="19" t="s">
        <v>17</v>
      </c>
      <c r="K1109" s="15" t="s">
        <v>16</v>
      </c>
      <c r="L1109" s="15">
        <v>22</v>
      </c>
      <c r="M1109" s="16"/>
      <c r="N1109" s="37">
        <v>89536</v>
      </c>
      <c r="O1109" s="37"/>
      <c r="P1109" s="37">
        <v>0</v>
      </c>
      <c r="Q1109" s="37"/>
      <c r="R1109" s="37">
        <v>0</v>
      </c>
      <c r="S1109" s="37"/>
      <c r="T1109" s="37">
        <v>91620</v>
      </c>
      <c r="U1109" s="37"/>
      <c r="V1109" s="37">
        <v>0</v>
      </c>
      <c r="W1109" s="37"/>
      <c r="X1109" s="37">
        <v>0</v>
      </c>
      <c r="Y1109" s="37"/>
      <c r="Z1109" s="37">
        <v>0</v>
      </c>
      <c r="AA1109" s="37"/>
      <c r="AB1109" s="25">
        <v>0</v>
      </c>
      <c r="AC1109" s="8"/>
      <c r="AE1109" s="9">
        <v>546285</v>
      </c>
      <c r="AG1109" s="9">
        <v>0</v>
      </c>
      <c r="AI1109" s="9">
        <v>0</v>
      </c>
      <c r="AK1109" s="9">
        <v>376678</v>
      </c>
      <c r="AM1109" s="9">
        <v>0</v>
      </c>
      <c r="AO1109" s="9">
        <v>0</v>
      </c>
      <c r="AQ1109" s="9">
        <v>0</v>
      </c>
      <c r="AT1109" s="38">
        <v>6.1013000000000002</v>
      </c>
      <c r="BH1109" s="2" t="str">
        <f t="shared" si="17"/>
        <v>No</v>
      </c>
    </row>
    <row r="1110" spans="1:60">
      <c r="A1110" s="14" t="s">
        <v>424</v>
      </c>
      <c r="B1110" s="14" t="s">
        <v>425</v>
      </c>
      <c r="C1110" s="19" t="s">
        <v>34</v>
      </c>
      <c r="D1110" s="232">
        <v>1045</v>
      </c>
      <c r="E1110" s="233">
        <v>10045</v>
      </c>
      <c r="F1110" s="19" t="s">
        <v>170</v>
      </c>
      <c r="G1110" s="160" t="s">
        <v>144</v>
      </c>
      <c r="H1110" s="36">
        <v>924859</v>
      </c>
      <c r="I1110" s="25">
        <v>23</v>
      </c>
      <c r="J1110" s="19" t="s">
        <v>25</v>
      </c>
      <c r="K1110" s="15" t="s">
        <v>16</v>
      </c>
      <c r="L1110" s="15">
        <v>18</v>
      </c>
      <c r="M1110" s="16"/>
      <c r="N1110" s="37">
        <v>224664</v>
      </c>
      <c r="O1110" s="37"/>
      <c r="P1110" s="37">
        <v>0</v>
      </c>
      <c r="Q1110" s="37"/>
      <c r="R1110" s="37">
        <v>0</v>
      </c>
      <c r="S1110" s="37"/>
      <c r="T1110" s="37">
        <v>0</v>
      </c>
      <c r="U1110" s="37"/>
      <c r="V1110" s="37">
        <v>0</v>
      </c>
      <c r="W1110" s="37"/>
      <c r="X1110" s="37">
        <v>0</v>
      </c>
      <c r="Y1110" s="37"/>
      <c r="Z1110" s="37">
        <v>0</v>
      </c>
      <c r="AA1110" s="37"/>
      <c r="AB1110" s="25">
        <v>0</v>
      </c>
      <c r="AC1110" s="8"/>
      <c r="AE1110" s="9">
        <v>1081596</v>
      </c>
      <c r="AG1110" s="9">
        <v>0</v>
      </c>
      <c r="AI1110" s="9">
        <v>0</v>
      </c>
      <c r="AK1110" s="9">
        <v>0</v>
      </c>
      <c r="AM1110" s="9">
        <v>0</v>
      </c>
      <c r="AO1110" s="9">
        <v>0</v>
      </c>
      <c r="AQ1110" s="9">
        <v>0</v>
      </c>
      <c r="AT1110" s="38">
        <v>4.8143000000000002</v>
      </c>
      <c r="BH1110" s="2" t="str">
        <f t="shared" si="17"/>
        <v>No</v>
      </c>
    </row>
    <row r="1111" spans="1:60">
      <c r="A1111" s="14" t="s">
        <v>405</v>
      </c>
      <c r="B1111" s="14" t="s">
        <v>406</v>
      </c>
      <c r="C1111" s="19" t="s">
        <v>13</v>
      </c>
      <c r="D1111" s="232">
        <v>6072</v>
      </c>
      <c r="E1111" s="233">
        <v>60072</v>
      </c>
      <c r="F1111" s="19" t="s">
        <v>153</v>
      </c>
      <c r="G1111" s="160" t="s">
        <v>144</v>
      </c>
      <c r="H1111" s="36">
        <v>295083</v>
      </c>
      <c r="I1111" s="25">
        <v>23</v>
      </c>
      <c r="J1111" s="19" t="s">
        <v>17</v>
      </c>
      <c r="K1111" s="15" t="s">
        <v>14</v>
      </c>
      <c r="L1111" s="15">
        <v>14</v>
      </c>
      <c r="M1111" s="16"/>
      <c r="N1111" s="37">
        <v>20519</v>
      </c>
      <c r="O1111" s="37"/>
      <c r="P1111" s="37">
        <v>59286</v>
      </c>
      <c r="Q1111" s="37"/>
      <c r="R1111" s="37">
        <v>0</v>
      </c>
      <c r="S1111" s="37"/>
      <c r="T1111" s="37">
        <v>6118</v>
      </c>
      <c r="U1111" s="37"/>
      <c r="V1111" s="37">
        <v>0</v>
      </c>
      <c r="W1111" s="37"/>
      <c r="X1111" s="37">
        <v>0</v>
      </c>
      <c r="Y1111" s="37"/>
      <c r="Z1111" s="37">
        <v>0</v>
      </c>
      <c r="AA1111" s="37"/>
      <c r="AB1111" s="25">
        <v>0</v>
      </c>
      <c r="AC1111" s="8"/>
      <c r="AE1111" s="9">
        <v>128896</v>
      </c>
      <c r="AG1111" s="9">
        <v>413773</v>
      </c>
      <c r="AI1111" s="9">
        <v>0</v>
      </c>
      <c r="AK1111" s="9">
        <v>23144</v>
      </c>
      <c r="AM1111" s="9">
        <v>0</v>
      </c>
      <c r="AO1111" s="9">
        <v>0</v>
      </c>
      <c r="AQ1111" s="9">
        <v>0</v>
      </c>
      <c r="AT1111" s="38">
        <v>6.2817999999999996</v>
      </c>
      <c r="AV1111" s="38">
        <v>6.9793000000000003</v>
      </c>
      <c r="BH1111" s="2" t="str">
        <f t="shared" si="17"/>
        <v>No</v>
      </c>
    </row>
    <row r="1112" spans="1:60">
      <c r="A1112" s="14" t="s">
        <v>1258</v>
      </c>
      <c r="B1112" s="14" t="s">
        <v>621</v>
      </c>
      <c r="C1112" s="19" t="s">
        <v>33</v>
      </c>
      <c r="D1112" s="232">
        <v>8007</v>
      </c>
      <c r="E1112" s="233">
        <v>80007</v>
      </c>
      <c r="F1112" s="19" t="s">
        <v>147</v>
      </c>
      <c r="G1112" s="160" t="s">
        <v>144</v>
      </c>
      <c r="H1112" s="36">
        <v>136550</v>
      </c>
      <c r="I1112" s="25">
        <v>23</v>
      </c>
      <c r="J1112" s="19" t="s">
        <v>17</v>
      </c>
      <c r="K1112" s="15" t="s">
        <v>14</v>
      </c>
      <c r="L1112" s="15">
        <v>13</v>
      </c>
      <c r="M1112" s="16"/>
      <c r="N1112" s="37">
        <v>116950</v>
      </c>
      <c r="O1112" s="37"/>
      <c r="P1112" s="37">
        <v>0</v>
      </c>
      <c r="Q1112" s="37"/>
      <c r="R1112" s="37">
        <v>0</v>
      </c>
      <c r="S1112" s="37"/>
      <c r="T1112" s="37">
        <v>0</v>
      </c>
      <c r="U1112" s="37"/>
      <c r="V1112" s="37">
        <v>0</v>
      </c>
      <c r="W1112" s="37"/>
      <c r="X1112" s="37">
        <v>0</v>
      </c>
      <c r="Y1112" s="37"/>
      <c r="Z1112" s="37">
        <v>0</v>
      </c>
      <c r="AA1112" s="37"/>
      <c r="AB1112" s="25">
        <v>0</v>
      </c>
      <c r="AC1112" s="8"/>
      <c r="AE1112" s="9">
        <v>502875</v>
      </c>
      <c r="AG1112" s="9">
        <v>0</v>
      </c>
      <c r="AI1112" s="9">
        <v>0</v>
      </c>
      <c r="AK1112" s="9">
        <v>0</v>
      </c>
      <c r="AM1112" s="9">
        <v>0</v>
      </c>
      <c r="AO1112" s="9">
        <v>0</v>
      </c>
      <c r="AQ1112" s="9">
        <v>0</v>
      </c>
      <c r="AT1112" s="38">
        <v>4.2999000000000001</v>
      </c>
      <c r="BH1112" s="2" t="str">
        <f t="shared" si="17"/>
        <v>No</v>
      </c>
    </row>
    <row r="1113" spans="1:60">
      <c r="A1113" s="14" t="s">
        <v>1258</v>
      </c>
      <c r="B1113" s="14" t="s">
        <v>621</v>
      </c>
      <c r="C1113" s="19" t="s">
        <v>33</v>
      </c>
      <c r="D1113" s="232">
        <v>8007</v>
      </c>
      <c r="E1113" s="233">
        <v>80007</v>
      </c>
      <c r="F1113" s="19" t="s">
        <v>147</v>
      </c>
      <c r="G1113" s="160" t="s">
        <v>144</v>
      </c>
      <c r="H1113" s="36">
        <v>136550</v>
      </c>
      <c r="I1113" s="25">
        <v>23</v>
      </c>
      <c r="J1113" s="19" t="s">
        <v>15</v>
      </c>
      <c r="K1113" s="15" t="s">
        <v>16</v>
      </c>
      <c r="L1113" s="15">
        <v>10</v>
      </c>
      <c r="M1113" s="16"/>
      <c r="N1113" s="37">
        <v>0</v>
      </c>
      <c r="O1113" s="37"/>
      <c r="P1113" s="37">
        <v>21551</v>
      </c>
      <c r="Q1113" s="37"/>
      <c r="R1113" s="37">
        <v>0</v>
      </c>
      <c r="S1113" s="37"/>
      <c r="T1113" s="37">
        <v>0</v>
      </c>
      <c r="U1113" s="37"/>
      <c r="V1113" s="37">
        <v>0</v>
      </c>
      <c r="W1113" s="37"/>
      <c r="X1113" s="37">
        <v>0</v>
      </c>
      <c r="Y1113" s="37"/>
      <c r="Z1113" s="37">
        <v>0</v>
      </c>
      <c r="AA1113" s="37"/>
      <c r="AB1113" s="25">
        <v>0</v>
      </c>
      <c r="AC1113" s="8"/>
      <c r="AE1113" s="9">
        <v>0</v>
      </c>
      <c r="AG1113" s="9">
        <v>298525</v>
      </c>
      <c r="AI1113" s="9">
        <v>0</v>
      </c>
      <c r="AK1113" s="9">
        <v>0</v>
      </c>
      <c r="AM1113" s="9">
        <v>0</v>
      </c>
      <c r="AO1113" s="9">
        <v>0</v>
      </c>
      <c r="AQ1113" s="9">
        <v>0</v>
      </c>
      <c r="AV1113" s="38">
        <v>13.852</v>
      </c>
      <c r="BH1113" s="2" t="str">
        <f t="shared" si="17"/>
        <v>No</v>
      </c>
    </row>
    <row r="1114" spans="1:60">
      <c r="A1114" s="14" t="s">
        <v>560</v>
      </c>
      <c r="B1114" s="14" t="s">
        <v>561</v>
      </c>
      <c r="C1114" s="19" t="s">
        <v>74</v>
      </c>
      <c r="D1114" s="232">
        <v>3061</v>
      </c>
      <c r="E1114" s="233">
        <v>30061</v>
      </c>
      <c r="F1114" s="19" t="s">
        <v>153</v>
      </c>
      <c r="G1114" s="160" t="s">
        <v>144</v>
      </c>
      <c r="H1114" s="36">
        <v>66086</v>
      </c>
      <c r="I1114" s="25">
        <v>23</v>
      </c>
      <c r="J1114" s="19" t="s">
        <v>15</v>
      </c>
      <c r="K1114" s="15" t="s">
        <v>16</v>
      </c>
      <c r="L1114" s="15">
        <v>1</v>
      </c>
      <c r="M1114" s="16"/>
      <c r="N1114" s="37">
        <v>0</v>
      </c>
      <c r="O1114" s="37"/>
      <c r="P1114" s="37">
        <v>785</v>
      </c>
      <c r="Q1114" s="37"/>
      <c r="R1114" s="37">
        <v>0</v>
      </c>
      <c r="S1114" s="37"/>
      <c r="T1114" s="37">
        <v>0</v>
      </c>
      <c r="U1114" s="37"/>
      <c r="V1114" s="37">
        <v>0</v>
      </c>
      <c r="W1114" s="37"/>
      <c r="X1114" s="37">
        <v>0</v>
      </c>
      <c r="Y1114" s="37"/>
      <c r="Z1114" s="37">
        <v>0</v>
      </c>
      <c r="AA1114" s="37"/>
      <c r="AB1114" s="25">
        <v>0</v>
      </c>
      <c r="AC1114" s="8"/>
      <c r="AE1114" s="9">
        <v>0</v>
      </c>
      <c r="AG1114" s="9">
        <v>0</v>
      </c>
      <c r="AI1114" s="9">
        <v>0</v>
      </c>
      <c r="AK1114" s="9">
        <v>0</v>
      </c>
      <c r="AM1114" s="9">
        <v>0</v>
      </c>
      <c r="AO1114" s="9">
        <v>0</v>
      </c>
      <c r="AQ1114" s="9">
        <v>0</v>
      </c>
      <c r="AV1114" s="38">
        <v>0</v>
      </c>
      <c r="BH1114" s="2" t="str">
        <f t="shared" si="17"/>
        <v>No</v>
      </c>
    </row>
    <row r="1115" spans="1:60">
      <c r="A1115" s="14" t="s">
        <v>1261</v>
      </c>
      <c r="B1115" s="14" t="s">
        <v>492</v>
      </c>
      <c r="C1115" s="19" t="s">
        <v>68</v>
      </c>
      <c r="D1115" s="232">
        <v>2071</v>
      </c>
      <c r="E1115" s="233">
        <v>20071</v>
      </c>
      <c r="F1115" s="19" t="s">
        <v>147</v>
      </c>
      <c r="G1115" s="160" t="s">
        <v>144</v>
      </c>
      <c r="H1115" s="36">
        <v>18351295</v>
      </c>
      <c r="I1115" s="25">
        <v>22</v>
      </c>
      <c r="J1115" s="19" t="s">
        <v>17</v>
      </c>
      <c r="K1115" s="15" t="s">
        <v>14</v>
      </c>
      <c r="L1115" s="15">
        <v>8</v>
      </c>
      <c r="M1115" s="16"/>
      <c r="N1115" s="37">
        <v>51211</v>
      </c>
      <c r="O1115" s="37"/>
      <c r="P1115" s="37">
        <v>0</v>
      </c>
      <c r="Q1115" s="37"/>
      <c r="R1115" s="37">
        <v>0</v>
      </c>
      <c r="S1115" s="37"/>
      <c r="T1115" s="37">
        <v>0</v>
      </c>
      <c r="U1115" s="37"/>
      <c r="V1115" s="37">
        <v>0</v>
      </c>
      <c r="W1115" s="37"/>
      <c r="X1115" s="37">
        <v>0</v>
      </c>
      <c r="Y1115" s="37"/>
      <c r="Z1115" s="37">
        <v>0</v>
      </c>
      <c r="AA1115" s="37"/>
      <c r="AB1115" s="25">
        <v>0</v>
      </c>
      <c r="AC1115" s="8"/>
      <c r="AE1115" s="9">
        <v>416576</v>
      </c>
      <c r="AG1115" s="9">
        <v>0</v>
      </c>
      <c r="AI1115" s="9">
        <v>0</v>
      </c>
      <c r="AK1115" s="9">
        <v>0</v>
      </c>
      <c r="AM1115" s="9">
        <v>0</v>
      </c>
      <c r="AO1115" s="9">
        <v>0</v>
      </c>
      <c r="AQ1115" s="9">
        <v>0</v>
      </c>
      <c r="AT1115" s="38">
        <v>8.1344999999999992</v>
      </c>
      <c r="BH1115" s="2" t="str">
        <f t="shared" si="17"/>
        <v>No</v>
      </c>
    </row>
    <row r="1116" spans="1:60">
      <c r="A1116" s="14" t="s">
        <v>998</v>
      </c>
      <c r="B1116" s="14" t="s">
        <v>429</v>
      </c>
      <c r="C1116" s="19" t="s">
        <v>62</v>
      </c>
      <c r="D1116" s="232">
        <v>1086</v>
      </c>
      <c r="E1116" s="233">
        <v>10086</v>
      </c>
      <c r="F1116" s="19" t="s">
        <v>153</v>
      </c>
      <c r="G1116" s="160" t="s">
        <v>144</v>
      </c>
      <c r="H1116" s="36">
        <v>88087</v>
      </c>
      <c r="I1116" s="25">
        <v>22</v>
      </c>
      <c r="J1116" s="19" t="s">
        <v>15</v>
      </c>
      <c r="K1116" s="15" t="s">
        <v>14</v>
      </c>
      <c r="L1116" s="15">
        <v>8</v>
      </c>
      <c r="M1116" s="16"/>
      <c r="N1116" s="37">
        <v>0</v>
      </c>
      <c r="O1116" s="37"/>
      <c r="P1116" s="37">
        <v>22243</v>
      </c>
      <c r="Q1116" s="37"/>
      <c r="R1116" s="37">
        <v>0</v>
      </c>
      <c r="S1116" s="37"/>
      <c r="T1116" s="37">
        <v>0</v>
      </c>
      <c r="U1116" s="37"/>
      <c r="V1116" s="37">
        <v>0</v>
      </c>
      <c r="W1116" s="37"/>
      <c r="X1116" s="37">
        <v>0</v>
      </c>
      <c r="Y1116" s="37"/>
      <c r="Z1116" s="37">
        <v>0</v>
      </c>
      <c r="AA1116" s="37"/>
      <c r="AB1116" s="25">
        <v>0</v>
      </c>
      <c r="AC1116" s="8"/>
      <c r="AE1116" s="9">
        <v>0</v>
      </c>
      <c r="AG1116" s="9">
        <v>284785</v>
      </c>
      <c r="AI1116" s="9">
        <v>0</v>
      </c>
      <c r="AK1116" s="9">
        <v>0</v>
      </c>
      <c r="AM1116" s="9">
        <v>0</v>
      </c>
      <c r="AO1116" s="9">
        <v>0</v>
      </c>
      <c r="AQ1116" s="9">
        <v>0</v>
      </c>
      <c r="AV1116" s="38">
        <v>12.8034</v>
      </c>
      <c r="BH1116" s="2" t="str">
        <f t="shared" si="17"/>
        <v>No</v>
      </c>
    </row>
    <row r="1117" spans="1:60">
      <c r="A1117" s="14" t="s">
        <v>482</v>
      </c>
      <c r="B1117" s="14" t="s">
        <v>483</v>
      </c>
      <c r="C1117" s="19" t="s">
        <v>78</v>
      </c>
      <c r="D1117" s="232">
        <v>4053</v>
      </c>
      <c r="E1117" s="233">
        <v>40053</v>
      </c>
      <c r="F1117" s="19" t="s">
        <v>153</v>
      </c>
      <c r="G1117" s="160" t="s">
        <v>144</v>
      </c>
      <c r="H1117" s="36">
        <v>400492</v>
      </c>
      <c r="I1117" s="25">
        <v>22</v>
      </c>
      <c r="J1117" s="19" t="s">
        <v>15</v>
      </c>
      <c r="K1117" s="15" t="s">
        <v>14</v>
      </c>
      <c r="L1117" s="15">
        <v>5</v>
      </c>
      <c r="M1117" s="16"/>
      <c r="N1117" s="37">
        <v>0</v>
      </c>
      <c r="O1117" s="37"/>
      <c r="P1117" s="37">
        <v>17353</v>
      </c>
      <c r="Q1117" s="37"/>
      <c r="R1117" s="37">
        <v>0</v>
      </c>
      <c r="S1117" s="37"/>
      <c r="T1117" s="37">
        <v>0</v>
      </c>
      <c r="U1117" s="37"/>
      <c r="V1117" s="37">
        <v>0</v>
      </c>
      <c r="W1117" s="37"/>
      <c r="X1117" s="37">
        <v>0</v>
      </c>
      <c r="Y1117" s="37"/>
      <c r="Z1117" s="37">
        <v>0</v>
      </c>
      <c r="AA1117" s="37"/>
      <c r="AB1117" s="25">
        <v>0</v>
      </c>
      <c r="AC1117" s="8"/>
      <c r="AE1117" s="9">
        <v>0</v>
      </c>
      <c r="AG1117" s="9">
        <v>100699</v>
      </c>
      <c r="AI1117" s="9">
        <v>0</v>
      </c>
      <c r="AK1117" s="9">
        <v>0</v>
      </c>
      <c r="AM1117" s="9">
        <v>0</v>
      </c>
      <c r="AO1117" s="9">
        <v>0</v>
      </c>
      <c r="AQ1117" s="9">
        <v>0</v>
      </c>
      <c r="AV1117" s="38">
        <v>5.8029999999999999</v>
      </c>
      <c r="BH1117" s="2" t="str">
        <f t="shared" si="17"/>
        <v>No</v>
      </c>
    </row>
    <row r="1118" spans="1:60">
      <c r="A1118" s="14" t="s">
        <v>201</v>
      </c>
      <c r="B1118" s="14" t="s">
        <v>202</v>
      </c>
      <c r="C1118" s="19" t="s">
        <v>82</v>
      </c>
      <c r="D1118" s="232">
        <v>8028</v>
      </c>
      <c r="E1118" s="233">
        <v>80028</v>
      </c>
      <c r="F1118" s="19" t="s">
        <v>153</v>
      </c>
      <c r="G1118" s="160" t="s">
        <v>144</v>
      </c>
      <c r="H1118" s="36">
        <v>94983</v>
      </c>
      <c r="I1118" s="25">
        <v>22</v>
      </c>
      <c r="J1118" s="19" t="s">
        <v>15</v>
      </c>
      <c r="K1118" s="15" t="s">
        <v>14</v>
      </c>
      <c r="L1118" s="15">
        <v>5</v>
      </c>
      <c r="M1118" s="16"/>
      <c r="N1118" s="37">
        <v>0</v>
      </c>
      <c r="O1118" s="37"/>
      <c r="P1118" s="37">
        <v>23368</v>
      </c>
      <c r="Q1118" s="37"/>
      <c r="R1118" s="37">
        <v>0</v>
      </c>
      <c r="S1118" s="37"/>
      <c r="T1118" s="37">
        <v>0</v>
      </c>
      <c r="U1118" s="37"/>
      <c r="V1118" s="37">
        <v>0</v>
      </c>
      <c r="W1118" s="37"/>
      <c r="X1118" s="37">
        <v>0</v>
      </c>
      <c r="Y1118" s="37"/>
      <c r="Z1118" s="37">
        <v>0</v>
      </c>
      <c r="AA1118" s="37"/>
      <c r="AB1118" s="25">
        <v>0</v>
      </c>
      <c r="AC1118" s="8"/>
      <c r="AE1118" s="9">
        <v>0</v>
      </c>
      <c r="AG1118" s="9">
        <v>149360</v>
      </c>
      <c r="AI1118" s="9">
        <v>0</v>
      </c>
      <c r="AK1118" s="9">
        <v>0</v>
      </c>
      <c r="AM1118" s="9">
        <v>0</v>
      </c>
      <c r="AO1118" s="9">
        <v>0</v>
      </c>
      <c r="AQ1118" s="9">
        <v>0</v>
      </c>
      <c r="AV1118" s="38">
        <v>6.3916000000000004</v>
      </c>
      <c r="BH1118" s="2" t="str">
        <f t="shared" si="17"/>
        <v>No</v>
      </c>
    </row>
    <row r="1119" spans="1:60">
      <c r="A1119" s="14" t="s">
        <v>1259</v>
      </c>
      <c r="B1119" s="14" t="s">
        <v>355</v>
      </c>
      <c r="C1119" s="19" t="s">
        <v>56</v>
      </c>
      <c r="D1119" s="232">
        <v>7003</v>
      </c>
      <c r="E1119" s="233">
        <v>70003</v>
      </c>
      <c r="F1119" s="19" t="s">
        <v>147</v>
      </c>
      <c r="G1119" s="160" t="s">
        <v>144</v>
      </c>
      <c r="H1119" s="36">
        <v>273724</v>
      </c>
      <c r="I1119" s="25">
        <v>22</v>
      </c>
      <c r="J1119" s="19" t="s">
        <v>15</v>
      </c>
      <c r="K1119" s="15" t="s">
        <v>14</v>
      </c>
      <c r="L1119" s="15">
        <v>4</v>
      </c>
      <c r="M1119" s="16"/>
      <c r="N1119" s="37">
        <v>0</v>
      </c>
      <c r="O1119" s="37"/>
      <c r="P1119" s="37">
        <v>23916</v>
      </c>
      <c r="Q1119" s="37"/>
      <c r="R1119" s="37">
        <v>0</v>
      </c>
      <c r="S1119" s="37"/>
      <c r="T1119" s="37">
        <v>0</v>
      </c>
      <c r="U1119" s="37"/>
      <c r="V1119" s="37">
        <v>0</v>
      </c>
      <c r="W1119" s="37"/>
      <c r="X1119" s="37">
        <v>0</v>
      </c>
      <c r="Y1119" s="37"/>
      <c r="Z1119" s="37">
        <v>0</v>
      </c>
      <c r="AA1119" s="37"/>
      <c r="AB1119" s="25">
        <v>0</v>
      </c>
      <c r="AC1119" s="8"/>
      <c r="AE1119" s="9">
        <v>0</v>
      </c>
      <c r="AG1119" s="9">
        <v>175328</v>
      </c>
      <c r="AI1119" s="9">
        <v>0</v>
      </c>
      <c r="AK1119" s="9">
        <v>0</v>
      </c>
      <c r="AM1119" s="9">
        <v>0</v>
      </c>
      <c r="AO1119" s="9">
        <v>0</v>
      </c>
      <c r="AQ1119" s="9">
        <v>0</v>
      </c>
      <c r="AV1119" s="38">
        <v>7.3310000000000004</v>
      </c>
      <c r="BH1119" s="2" t="str">
        <f t="shared" si="17"/>
        <v>No</v>
      </c>
    </row>
    <row r="1120" spans="1:60">
      <c r="A1120" s="14" t="s">
        <v>1260</v>
      </c>
      <c r="B1120" s="14" t="s">
        <v>766</v>
      </c>
      <c r="C1120" s="19" t="s">
        <v>34</v>
      </c>
      <c r="D1120" s="232">
        <v>1040</v>
      </c>
      <c r="E1120" s="233">
        <v>10040</v>
      </c>
      <c r="F1120" s="19" t="s">
        <v>153</v>
      </c>
      <c r="G1120" s="160" t="s">
        <v>144</v>
      </c>
      <c r="H1120" s="36">
        <v>209190</v>
      </c>
      <c r="I1120" s="25">
        <v>22</v>
      </c>
      <c r="J1120" s="19" t="s">
        <v>15</v>
      </c>
      <c r="K1120" s="15" t="s">
        <v>16</v>
      </c>
      <c r="L1120" s="15">
        <v>4</v>
      </c>
      <c r="M1120" s="16"/>
      <c r="N1120" s="37">
        <v>0</v>
      </c>
      <c r="O1120" s="37"/>
      <c r="P1120" s="37">
        <v>12896</v>
      </c>
      <c r="Q1120" s="37"/>
      <c r="R1120" s="37">
        <v>0</v>
      </c>
      <c r="S1120" s="37"/>
      <c r="T1120" s="37">
        <v>0</v>
      </c>
      <c r="U1120" s="37"/>
      <c r="V1120" s="37">
        <v>0</v>
      </c>
      <c r="W1120" s="37"/>
      <c r="X1120" s="37">
        <v>0</v>
      </c>
      <c r="Y1120" s="37"/>
      <c r="Z1120" s="37">
        <v>0</v>
      </c>
      <c r="AA1120" s="37"/>
      <c r="AB1120" s="25">
        <v>0</v>
      </c>
      <c r="AC1120" s="8"/>
      <c r="AE1120" s="9">
        <v>0</v>
      </c>
      <c r="AG1120" s="9">
        <v>122365</v>
      </c>
      <c r="AI1120" s="9">
        <v>0</v>
      </c>
      <c r="AK1120" s="9">
        <v>0</v>
      </c>
      <c r="AM1120" s="9">
        <v>0</v>
      </c>
      <c r="AO1120" s="9">
        <v>0</v>
      </c>
      <c r="AQ1120" s="9">
        <v>0</v>
      </c>
      <c r="AV1120" s="38">
        <v>9.4885999999999999</v>
      </c>
      <c r="BH1120" s="2" t="str">
        <f t="shared" si="17"/>
        <v>No</v>
      </c>
    </row>
    <row r="1121" spans="1:60">
      <c r="A1121" s="14" t="s">
        <v>1259</v>
      </c>
      <c r="B1121" s="14" t="s">
        <v>355</v>
      </c>
      <c r="C1121" s="19" t="s">
        <v>56</v>
      </c>
      <c r="D1121" s="232">
        <v>7003</v>
      </c>
      <c r="E1121" s="233">
        <v>70003</v>
      </c>
      <c r="F1121" s="19" t="s">
        <v>147</v>
      </c>
      <c r="G1121" s="160" t="s">
        <v>144</v>
      </c>
      <c r="H1121" s="36">
        <v>273724</v>
      </c>
      <c r="I1121" s="25">
        <v>22</v>
      </c>
      <c r="J1121" s="19" t="s">
        <v>17</v>
      </c>
      <c r="K1121" s="15" t="s">
        <v>14</v>
      </c>
      <c r="L1121" s="15">
        <v>18</v>
      </c>
      <c r="M1121" s="16"/>
      <c r="N1121" s="37">
        <v>237790</v>
      </c>
      <c r="O1121" s="37"/>
      <c r="P1121" s="37">
        <v>0</v>
      </c>
      <c r="Q1121" s="37"/>
      <c r="R1121" s="37">
        <v>0</v>
      </c>
      <c r="S1121" s="37"/>
      <c r="T1121" s="37">
        <v>0</v>
      </c>
      <c r="U1121" s="37"/>
      <c r="V1121" s="37">
        <v>0</v>
      </c>
      <c r="W1121" s="37"/>
      <c r="X1121" s="37">
        <v>0</v>
      </c>
      <c r="Y1121" s="37"/>
      <c r="Z1121" s="37">
        <v>0</v>
      </c>
      <c r="AA1121" s="37"/>
      <c r="AB1121" s="25">
        <v>0</v>
      </c>
      <c r="AC1121" s="8"/>
      <c r="AE1121" s="9">
        <v>1112604</v>
      </c>
      <c r="AG1121" s="9">
        <v>0</v>
      </c>
      <c r="AI1121" s="9">
        <v>0</v>
      </c>
      <c r="AK1121" s="9">
        <v>0</v>
      </c>
      <c r="AM1121" s="9">
        <v>0</v>
      </c>
      <c r="AO1121" s="9">
        <v>0</v>
      </c>
      <c r="AQ1121" s="9">
        <v>0</v>
      </c>
      <c r="AT1121" s="38">
        <v>4.6788999999999996</v>
      </c>
      <c r="BH1121" s="2" t="str">
        <f t="shared" si="17"/>
        <v>No</v>
      </c>
    </row>
    <row r="1122" spans="1:60">
      <c r="A1122" s="14" t="s">
        <v>1260</v>
      </c>
      <c r="B1122" s="14" t="s">
        <v>766</v>
      </c>
      <c r="C1122" s="19" t="s">
        <v>34</v>
      </c>
      <c r="D1122" s="232">
        <v>1040</v>
      </c>
      <c r="E1122" s="233">
        <v>10040</v>
      </c>
      <c r="F1122" s="19" t="s">
        <v>153</v>
      </c>
      <c r="G1122" s="160" t="s">
        <v>144</v>
      </c>
      <c r="H1122" s="36">
        <v>209190</v>
      </c>
      <c r="I1122" s="25">
        <v>22</v>
      </c>
      <c r="J1122" s="19" t="s">
        <v>17</v>
      </c>
      <c r="K1122" s="15" t="s">
        <v>14</v>
      </c>
      <c r="L1122" s="15">
        <v>18</v>
      </c>
      <c r="M1122" s="16"/>
      <c r="N1122" s="37">
        <v>244025</v>
      </c>
      <c r="O1122" s="37"/>
      <c r="P1122" s="37">
        <v>9215</v>
      </c>
      <c r="Q1122" s="37"/>
      <c r="R1122" s="37">
        <v>0</v>
      </c>
      <c r="S1122" s="37"/>
      <c r="T1122" s="37">
        <v>0</v>
      </c>
      <c r="U1122" s="37"/>
      <c r="V1122" s="37">
        <v>0</v>
      </c>
      <c r="W1122" s="37"/>
      <c r="X1122" s="37">
        <v>0</v>
      </c>
      <c r="Y1122" s="37"/>
      <c r="Z1122" s="37">
        <v>0</v>
      </c>
      <c r="AA1122" s="37"/>
      <c r="AB1122" s="25">
        <v>0</v>
      </c>
      <c r="AC1122" s="8"/>
      <c r="AE1122" s="9">
        <v>1094214</v>
      </c>
      <c r="AG1122" s="9">
        <v>0</v>
      </c>
      <c r="AI1122" s="9">
        <v>0</v>
      </c>
      <c r="AK1122" s="9">
        <v>0</v>
      </c>
      <c r="AM1122" s="9">
        <v>0</v>
      </c>
      <c r="AO1122" s="9">
        <v>0</v>
      </c>
      <c r="AQ1122" s="9">
        <v>0</v>
      </c>
      <c r="AT1122" s="38">
        <v>4.484</v>
      </c>
      <c r="AV1122" s="38">
        <v>0</v>
      </c>
      <c r="BH1122" s="2" t="str">
        <f t="shared" si="17"/>
        <v>No</v>
      </c>
    </row>
    <row r="1123" spans="1:60">
      <c r="A1123" s="14" t="s">
        <v>482</v>
      </c>
      <c r="B1123" s="14" t="s">
        <v>483</v>
      </c>
      <c r="C1123" s="19" t="s">
        <v>78</v>
      </c>
      <c r="D1123" s="232">
        <v>4053</v>
      </c>
      <c r="E1123" s="233">
        <v>40053</v>
      </c>
      <c r="F1123" s="19" t="s">
        <v>153</v>
      </c>
      <c r="G1123" s="160" t="s">
        <v>144</v>
      </c>
      <c r="H1123" s="36">
        <v>400492</v>
      </c>
      <c r="I1123" s="25">
        <v>22</v>
      </c>
      <c r="J1123" s="19" t="s">
        <v>17</v>
      </c>
      <c r="K1123" s="15" t="s">
        <v>14</v>
      </c>
      <c r="L1123" s="15">
        <v>17</v>
      </c>
      <c r="M1123" s="16"/>
      <c r="N1123" s="37">
        <v>185688</v>
      </c>
      <c r="O1123" s="37"/>
      <c r="P1123" s="37">
        <v>24825</v>
      </c>
      <c r="Q1123" s="37"/>
      <c r="R1123" s="37">
        <v>0</v>
      </c>
      <c r="S1123" s="37"/>
      <c r="T1123" s="37">
        <v>0</v>
      </c>
      <c r="U1123" s="37"/>
      <c r="V1123" s="37">
        <v>0</v>
      </c>
      <c r="W1123" s="37"/>
      <c r="X1123" s="37">
        <v>0</v>
      </c>
      <c r="Y1123" s="37"/>
      <c r="Z1123" s="37">
        <v>0</v>
      </c>
      <c r="AA1123" s="37"/>
      <c r="AB1123" s="25">
        <v>0</v>
      </c>
      <c r="AC1123" s="8"/>
      <c r="AE1123" s="9">
        <v>701184</v>
      </c>
      <c r="AG1123" s="9">
        <v>127595</v>
      </c>
      <c r="AI1123" s="9">
        <v>0</v>
      </c>
      <c r="AK1123" s="9">
        <v>0</v>
      </c>
      <c r="AM1123" s="9">
        <v>0</v>
      </c>
      <c r="AO1123" s="9">
        <v>0</v>
      </c>
      <c r="AQ1123" s="9">
        <v>0</v>
      </c>
      <c r="AT1123" s="38">
        <v>3.7761</v>
      </c>
      <c r="AV1123" s="38">
        <v>5.1398000000000001</v>
      </c>
      <c r="BH1123" s="2" t="str">
        <f t="shared" si="17"/>
        <v>No</v>
      </c>
    </row>
    <row r="1124" spans="1:60">
      <c r="A1124" s="14" t="s">
        <v>201</v>
      </c>
      <c r="B1124" s="14" t="s">
        <v>202</v>
      </c>
      <c r="C1124" s="19" t="s">
        <v>82</v>
      </c>
      <c r="D1124" s="232">
        <v>8028</v>
      </c>
      <c r="E1124" s="233">
        <v>80028</v>
      </c>
      <c r="F1124" s="19" t="s">
        <v>153</v>
      </c>
      <c r="G1124" s="160" t="s">
        <v>144</v>
      </c>
      <c r="H1124" s="36">
        <v>94983</v>
      </c>
      <c r="I1124" s="25">
        <v>22</v>
      </c>
      <c r="J1124" s="19" t="s">
        <v>17</v>
      </c>
      <c r="K1124" s="15" t="s">
        <v>14</v>
      </c>
      <c r="L1124" s="15">
        <v>17</v>
      </c>
      <c r="M1124" s="16"/>
      <c r="N1124" s="37">
        <v>176821</v>
      </c>
      <c r="O1124" s="37"/>
      <c r="P1124" s="37">
        <v>0</v>
      </c>
      <c r="Q1124" s="37"/>
      <c r="R1124" s="37">
        <v>0</v>
      </c>
      <c r="S1124" s="37"/>
      <c r="T1124" s="37">
        <v>0</v>
      </c>
      <c r="U1124" s="37"/>
      <c r="V1124" s="37">
        <v>0</v>
      </c>
      <c r="W1124" s="37"/>
      <c r="X1124" s="37">
        <v>0</v>
      </c>
      <c r="Y1124" s="37"/>
      <c r="Z1124" s="37">
        <v>0</v>
      </c>
      <c r="AA1124" s="37"/>
      <c r="AB1124" s="25">
        <v>0</v>
      </c>
      <c r="AC1124" s="8"/>
      <c r="AE1124" s="9">
        <v>887885</v>
      </c>
      <c r="AG1124" s="9">
        <v>0</v>
      </c>
      <c r="AI1124" s="9">
        <v>0</v>
      </c>
      <c r="AK1124" s="9">
        <v>0</v>
      </c>
      <c r="AM1124" s="9">
        <v>0</v>
      </c>
      <c r="AO1124" s="9">
        <v>0</v>
      </c>
      <c r="AQ1124" s="9">
        <v>0</v>
      </c>
      <c r="AT1124" s="38">
        <v>5.0213999999999999</v>
      </c>
      <c r="BH1124" s="2" t="str">
        <f t="shared" si="17"/>
        <v>No</v>
      </c>
    </row>
    <row r="1125" spans="1:60">
      <c r="A1125" s="14" t="s">
        <v>1261</v>
      </c>
      <c r="B1125" s="14" t="s">
        <v>492</v>
      </c>
      <c r="C1125" s="19" t="s">
        <v>68</v>
      </c>
      <c r="D1125" s="232">
        <v>2071</v>
      </c>
      <c r="E1125" s="233">
        <v>20071</v>
      </c>
      <c r="F1125" s="19" t="s">
        <v>147</v>
      </c>
      <c r="G1125" s="160" t="s">
        <v>144</v>
      </c>
      <c r="H1125" s="36">
        <v>18351295</v>
      </c>
      <c r="I1125" s="25">
        <v>22</v>
      </c>
      <c r="J1125" s="19" t="s">
        <v>15</v>
      </c>
      <c r="K1125" s="15" t="s">
        <v>14</v>
      </c>
      <c r="L1125" s="15">
        <v>14</v>
      </c>
      <c r="M1125" s="16"/>
      <c r="N1125" s="37">
        <v>2634</v>
      </c>
      <c r="O1125" s="37"/>
      <c r="P1125" s="37">
        <v>39839</v>
      </c>
      <c r="Q1125" s="37"/>
      <c r="R1125" s="37">
        <v>0</v>
      </c>
      <c r="S1125" s="37"/>
      <c r="T1125" s="37">
        <v>0</v>
      </c>
      <c r="U1125" s="37"/>
      <c r="V1125" s="37">
        <v>0</v>
      </c>
      <c r="W1125" s="37"/>
      <c r="X1125" s="37">
        <v>0</v>
      </c>
      <c r="Y1125" s="37"/>
      <c r="Z1125" s="37">
        <v>0</v>
      </c>
      <c r="AA1125" s="37"/>
      <c r="AB1125" s="25">
        <v>0</v>
      </c>
      <c r="AC1125" s="8"/>
      <c r="AE1125" s="9">
        <v>21406</v>
      </c>
      <c r="AG1125" s="9">
        <v>262104</v>
      </c>
      <c r="AI1125" s="9">
        <v>0</v>
      </c>
      <c r="AK1125" s="9">
        <v>0</v>
      </c>
      <c r="AM1125" s="9">
        <v>0</v>
      </c>
      <c r="AO1125" s="9">
        <v>0</v>
      </c>
      <c r="AQ1125" s="9">
        <v>0</v>
      </c>
      <c r="AT1125" s="38">
        <v>8.1267999999999994</v>
      </c>
      <c r="AV1125" s="38">
        <v>6.5791000000000004</v>
      </c>
      <c r="BH1125" s="2" t="str">
        <f t="shared" si="17"/>
        <v>No</v>
      </c>
    </row>
    <row r="1126" spans="1:60">
      <c r="A1126" s="14" t="s">
        <v>998</v>
      </c>
      <c r="B1126" s="14" t="s">
        <v>429</v>
      </c>
      <c r="C1126" s="19" t="s">
        <v>62</v>
      </c>
      <c r="D1126" s="232">
        <v>1086</v>
      </c>
      <c r="E1126" s="233">
        <v>10086</v>
      </c>
      <c r="F1126" s="19" t="s">
        <v>153</v>
      </c>
      <c r="G1126" s="160" t="s">
        <v>144</v>
      </c>
      <c r="H1126" s="36">
        <v>88087</v>
      </c>
      <c r="I1126" s="25">
        <v>22</v>
      </c>
      <c r="J1126" s="19" t="s">
        <v>17</v>
      </c>
      <c r="K1126" s="15" t="s">
        <v>14</v>
      </c>
      <c r="L1126" s="15">
        <v>14</v>
      </c>
      <c r="M1126" s="16"/>
      <c r="N1126" s="37">
        <v>134043</v>
      </c>
      <c r="O1126" s="37"/>
      <c r="P1126" s="37">
        <v>3329</v>
      </c>
      <c r="Q1126" s="37"/>
      <c r="R1126" s="37">
        <v>0</v>
      </c>
      <c r="S1126" s="37"/>
      <c r="T1126" s="37">
        <v>0</v>
      </c>
      <c r="U1126" s="37"/>
      <c r="V1126" s="37">
        <v>0</v>
      </c>
      <c r="W1126" s="37"/>
      <c r="X1126" s="37">
        <v>0</v>
      </c>
      <c r="Y1126" s="37"/>
      <c r="Z1126" s="37">
        <v>0</v>
      </c>
      <c r="AA1126" s="37"/>
      <c r="AB1126" s="25">
        <v>0</v>
      </c>
      <c r="AC1126" s="8"/>
      <c r="AE1126" s="9">
        <v>714990</v>
      </c>
      <c r="AG1126" s="9">
        <v>25851</v>
      </c>
      <c r="AI1126" s="9">
        <v>0</v>
      </c>
      <c r="AK1126" s="9">
        <v>0</v>
      </c>
      <c r="AM1126" s="9">
        <v>0</v>
      </c>
      <c r="AO1126" s="9">
        <v>0</v>
      </c>
      <c r="AQ1126" s="9">
        <v>0</v>
      </c>
      <c r="AT1126" s="38">
        <v>5.3339999999999996</v>
      </c>
      <c r="AV1126" s="38">
        <v>7.7653999999999996</v>
      </c>
      <c r="BH1126" s="2" t="str">
        <f t="shared" si="17"/>
        <v>No</v>
      </c>
    </row>
    <row r="1127" spans="1:60">
      <c r="A1127" s="14" t="s">
        <v>753</v>
      </c>
      <c r="B1127" s="14" t="s">
        <v>754</v>
      </c>
      <c r="C1127" s="19" t="s">
        <v>58</v>
      </c>
      <c r="D1127" s="232">
        <v>8012</v>
      </c>
      <c r="E1127" s="233">
        <v>80012</v>
      </c>
      <c r="F1127" s="19" t="s">
        <v>153</v>
      </c>
      <c r="G1127" s="160" t="s">
        <v>144</v>
      </c>
      <c r="H1127" s="36">
        <v>65207</v>
      </c>
      <c r="I1127" s="25">
        <v>21</v>
      </c>
      <c r="J1127" s="19" t="s">
        <v>15</v>
      </c>
      <c r="K1127" s="15" t="s">
        <v>14</v>
      </c>
      <c r="L1127" s="15">
        <v>8</v>
      </c>
      <c r="M1127" s="16"/>
      <c r="N1127" s="37">
        <v>0</v>
      </c>
      <c r="O1127" s="37"/>
      <c r="P1127" s="37">
        <v>13977</v>
      </c>
      <c r="Q1127" s="37"/>
      <c r="R1127" s="37">
        <v>0</v>
      </c>
      <c r="S1127" s="37"/>
      <c r="T1127" s="37">
        <v>0</v>
      </c>
      <c r="U1127" s="37"/>
      <c r="V1127" s="37">
        <v>0</v>
      </c>
      <c r="W1127" s="37"/>
      <c r="X1127" s="37">
        <v>0</v>
      </c>
      <c r="Y1127" s="37"/>
      <c r="Z1127" s="37">
        <v>0</v>
      </c>
      <c r="AA1127" s="37"/>
      <c r="AB1127" s="25">
        <v>0</v>
      </c>
      <c r="AC1127" s="8"/>
      <c r="AE1127" s="9">
        <v>0</v>
      </c>
      <c r="AG1127" s="9">
        <v>199651</v>
      </c>
      <c r="AI1127" s="9">
        <v>0</v>
      </c>
      <c r="AK1127" s="9">
        <v>0</v>
      </c>
      <c r="AM1127" s="9">
        <v>0</v>
      </c>
      <c r="AO1127" s="9">
        <v>0</v>
      </c>
      <c r="AQ1127" s="9">
        <v>0</v>
      </c>
      <c r="AV1127" s="38">
        <v>14.2843</v>
      </c>
      <c r="BH1127" s="2" t="str">
        <f t="shared" si="17"/>
        <v>No</v>
      </c>
    </row>
    <row r="1128" spans="1:60">
      <c r="A1128" s="14" t="s">
        <v>1264</v>
      </c>
      <c r="B1128" s="14" t="s">
        <v>378</v>
      </c>
      <c r="C1128" s="19" t="s">
        <v>48</v>
      </c>
      <c r="D1128" s="232">
        <v>6038</v>
      </c>
      <c r="E1128" s="233">
        <v>60038</v>
      </c>
      <c r="F1128" s="19" t="s">
        <v>147</v>
      </c>
      <c r="G1128" s="160" t="s">
        <v>144</v>
      </c>
      <c r="H1128" s="36">
        <v>252720</v>
      </c>
      <c r="I1128" s="25">
        <v>21</v>
      </c>
      <c r="J1128" s="19" t="s">
        <v>15</v>
      </c>
      <c r="K1128" s="15" t="s">
        <v>16</v>
      </c>
      <c r="L1128" s="15">
        <v>6</v>
      </c>
      <c r="M1128" s="16"/>
      <c r="N1128" s="37">
        <v>0</v>
      </c>
      <c r="O1128" s="37"/>
      <c r="P1128" s="37">
        <v>25019</v>
      </c>
      <c r="Q1128" s="37"/>
      <c r="R1128" s="37">
        <v>0</v>
      </c>
      <c r="S1128" s="37"/>
      <c r="T1128" s="37">
        <v>0</v>
      </c>
      <c r="U1128" s="37"/>
      <c r="V1128" s="37">
        <v>0</v>
      </c>
      <c r="W1128" s="37"/>
      <c r="X1128" s="37">
        <v>0</v>
      </c>
      <c r="Y1128" s="37"/>
      <c r="Z1128" s="37">
        <v>0</v>
      </c>
      <c r="AA1128" s="37"/>
      <c r="AB1128" s="25">
        <v>0</v>
      </c>
      <c r="AC1128" s="8"/>
      <c r="AE1128" s="9">
        <v>0</v>
      </c>
      <c r="AG1128" s="9">
        <v>278182</v>
      </c>
      <c r="AI1128" s="9">
        <v>0</v>
      </c>
      <c r="AK1128" s="9">
        <v>0</v>
      </c>
      <c r="AM1128" s="9">
        <v>0</v>
      </c>
      <c r="AO1128" s="9">
        <v>0</v>
      </c>
      <c r="AQ1128" s="9">
        <v>0</v>
      </c>
      <c r="AV1128" s="38">
        <v>11.1188</v>
      </c>
      <c r="BH1128" s="2" t="str">
        <f t="shared" si="17"/>
        <v>No</v>
      </c>
    </row>
    <row r="1129" spans="1:60">
      <c r="A1129" s="14" t="s">
        <v>161</v>
      </c>
      <c r="B1129" s="14" t="s">
        <v>162</v>
      </c>
      <c r="C1129" s="19" t="s">
        <v>23</v>
      </c>
      <c r="D1129" s="232">
        <v>9200</v>
      </c>
      <c r="E1129" s="233">
        <v>90200</v>
      </c>
      <c r="F1129" s="19" t="s">
        <v>153</v>
      </c>
      <c r="G1129" s="160" t="s">
        <v>144</v>
      </c>
      <c r="H1129" s="36">
        <v>87941</v>
      </c>
      <c r="I1129" s="25">
        <v>21</v>
      </c>
      <c r="J1129" s="19" t="s">
        <v>15</v>
      </c>
      <c r="K1129" s="15" t="s">
        <v>16</v>
      </c>
      <c r="L1129" s="15">
        <v>5</v>
      </c>
      <c r="M1129" s="16"/>
      <c r="N1129" s="37">
        <v>0</v>
      </c>
      <c r="O1129" s="37"/>
      <c r="P1129" s="37">
        <v>11438</v>
      </c>
      <c r="Q1129" s="37"/>
      <c r="R1129" s="37">
        <v>0</v>
      </c>
      <c r="S1129" s="37"/>
      <c r="T1129" s="37">
        <v>0</v>
      </c>
      <c r="U1129" s="37"/>
      <c r="V1129" s="37">
        <v>0</v>
      </c>
      <c r="W1129" s="37"/>
      <c r="X1129" s="37">
        <v>0</v>
      </c>
      <c r="Y1129" s="37"/>
      <c r="Z1129" s="37">
        <v>0</v>
      </c>
      <c r="AA1129" s="37"/>
      <c r="AB1129" s="25">
        <v>0</v>
      </c>
      <c r="AC1129" s="8"/>
      <c r="AE1129" s="9">
        <v>0</v>
      </c>
      <c r="AG1129" s="9">
        <v>20091</v>
      </c>
      <c r="AI1129" s="9">
        <v>0</v>
      </c>
      <c r="AK1129" s="9">
        <v>0</v>
      </c>
      <c r="AM1129" s="9">
        <v>0</v>
      </c>
      <c r="AO1129" s="9">
        <v>0</v>
      </c>
      <c r="AQ1129" s="9">
        <v>0</v>
      </c>
      <c r="AV1129" s="38">
        <v>1.7565</v>
      </c>
      <c r="BH1129" s="2" t="str">
        <f t="shared" si="17"/>
        <v>No</v>
      </c>
    </row>
    <row r="1130" spans="1:60">
      <c r="A1130" s="14" t="s">
        <v>457</v>
      </c>
      <c r="B1130" s="14" t="s">
        <v>458</v>
      </c>
      <c r="C1130" s="19" t="s">
        <v>44</v>
      </c>
      <c r="D1130" s="232">
        <v>5045</v>
      </c>
      <c r="E1130" s="233">
        <v>50045</v>
      </c>
      <c r="F1130" s="19" t="s">
        <v>147</v>
      </c>
      <c r="G1130" s="160" t="s">
        <v>144</v>
      </c>
      <c r="H1130" s="36">
        <v>8608208</v>
      </c>
      <c r="I1130" s="25">
        <v>21</v>
      </c>
      <c r="J1130" s="19" t="s">
        <v>15</v>
      </c>
      <c r="K1130" s="15" t="s">
        <v>14</v>
      </c>
      <c r="L1130" s="15">
        <v>4</v>
      </c>
      <c r="M1130" s="16"/>
      <c r="N1130" s="37">
        <v>0</v>
      </c>
      <c r="O1130" s="37"/>
      <c r="P1130" s="37">
        <v>27441</v>
      </c>
      <c r="Q1130" s="37"/>
      <c r="R1130" s="37">
        <v>0</v>
      </c>
      <c r="S1130" s="37"/>
      <c r="T1130" s="37">
        <v>0</v>
      </c>
      <c r="U1130" s="37"/>
      <c r="V1130" s="37">
        <v>0</v>
      </c>
      <c r="W1130" s="37"/>
      <c r="X1130" s="37">
        <v>0</v>
      </c>
      <c r="Y1130" s="37"/>
      <c r="Z1130" s="37">
        <v>0</v>
      </c>
      <c r="AA1130" s="37"/>
      <c r="AB1130" s="25">
        <v>0</v>
      </c>
      <c r="AC1130" s="8"/>
      <c r="AE1130" s="9">
        <v>0</v>
      </c>
      <c r="AG1130" s="9">
        <v>261468</v>
      </c>
      <c r="AI1130" s="9">
        <v>0</v>
      </c>
      <c r="AK1130" s="9">
        <v>0</v>
      </c>
      <c r="AM1130" s="9">
        <v>0</v>
      </c>
      <c r="AO1130" s="9">
        <v>0</v>
      </c>
      <c r="AQ1130" s="9">
        <v>0</v>
      </c>
      <c r="AV1130" s="38">
        <v>9.5283999999999995</v>
      </c>
      <c r="BH1130" s="2" t="str">
        <f t="shared" si="17"/>
        <v>No</v>
      </c>
    </row>
    <row r="1131" spans="1:60">
      <c r="A1131" s="14" t="s">
        <v>1266</v>
      </c>
      <c r="B1131" s="14" t="s">
        <v>1006</v>
      </c>
      <c r="C1131" s="19" t="s">
        <v>38</v>
      </c>
      <c r="D1131" s="232" t="s">
        <v>1007</v>
      </c>
      <c r="E1131" s="233">
        <v>41068</v>
      </c>
      <c r="F1131" s="19" t="s">
        <v>147</v>
      </c>
      <c r="G1131" s="160" t="s">
        <v>144</v>
      </c>
      <c r="H1131" s="36">
        <v>349064</v>
      </c>
      <c r="I1131" s="25">
        <v>21</v>
      </c>
      <c r="J1131" s="19" t="s">
        <v>15</v>
      </c>
      <c r="K1131" s="15" t="s">
        <v>14</v>
      </c>
      <c r="L1131" s="15">
        <v>21</v>
      </c>
      <c r="M1131" s="16"/>
      <c r="N1131" s="37">
        <v>0</v>
      </c>
      <c r="O1131" s="37"/>
      <c r="P1131" s="37">
        <v>96704</v>
      </c>
      <c r="Q1131" s="37"/>
      <c r="R1131" s="37">
        <v>0</v>
      </c>
      <c r="S1131" s="37"/>
      <c r="T1131" s="37">
        <v>0</v>
      </c>
      <c r="U1131" s="37"/>
      <c r="V1131" s="37">
        <v>0</v>
      </c>
      <c r="W1131" s="37"/>
      <c r="X1131" s="37">
        <v>0</v>
      </c>
      <c r="Y1131" s="37"/>
      <c r="Z1131" s="37">
        <v>0</v>
      </c>
      <c r="AA1131" s="37"/>
      <c r="AB1131" s="25">
        <v>0</v>
      </c>
      <c r="AC1131" s="8"/>
      <c r="AE1131" s="9">
        <v>0</v>
      </c>
      <c r="AG1131" s="9">
        <v>837713</v>
      </c>
      <c r="AI1131" s="9">
        <v>0</v>
      </c>
      <c r="AK1131" s="9">
        <v>0</v>
      </c>
      <c r="AM1131" s="9">
        <v>0</v>
      </c>
      <c r="AO1131" s="9">
        <v>0</v>
      </c>
      <c r="AQ1131" s="9">
        <v>0</v>
      </c>
      <c r="AV1131" s="38">
        <v>8.6626999999999992</v>
      </c>
      <c r="BH1131" s="2" t="str">
        <f t="shared" si="17"/>
        <v>No</v>
      </c>
    </row>
    <row r="1132" spans="1:60">
      <c r="A1132" s="14" t="s">
        <v>1265</v>
      </c>
      <c r="B1132" s="14" t="s">
        <v>214</v>
      </c>
      <c r="C1132" s="19" t="s">
        <v>42</v>
      </c>
      <c r="D1132" s="232">
        <v>7018</v>
      </c>
      <c r="E1132" s="233">
        <v>70018</v>
      </c>
      <c r="F1132" s="19" t="s">
        <v>147</v>
      </c>
      <c r="G1132" s="160" t="s">
        <v>144</v>
      </c>
      <c r="H1132" s="36">
        <v>106621</v>
      </c>
      <c r="I1132" s="25">
        <v>21</v>
      </c>
      <c r="J1132" s="19" t="s">
        <v>17</v>
      </c>
      <c r="K1132" s="15" t="s">
        <v>14</v>
      </c>
      <c r="L1132" s="15">
        <v>21</v>
      </c>
      <c r="M1132" s="16"/>
      <c r="N1132" s="37">
        <v>196864</v>
      </c>
      <c r="O1132" s="37"/>
      <c r="P1132" s="37">
        <v>0</v>
      </c>
      <c r="Q1132" s="37"/>
      <c r="R1132" s="37">
        <v>0</v>
      </c>
      <c r="S1132" s="37"/>
      <c r="T1132" s="37">
        <v>0</v>
      </c>
      <c r="U1132" s="37"/>
      <c r="V1132" s="37">
        <v>0</v>
      </c>
      <c r="W1132" s="37"/>
      <c r="X1132" s="37">
        <v>0</v>
      </c>
      <c r="Y1132" s="37"/>
      <c r="Z1132" s="37">
        <v>0</v>
      </c>
      <c r="AA1132" s="37"/>
      <c r="AB1132" s="25">
        <v>0</v>
      </c>
      <c r="AC1132" s="8"/>
      <c r="AE1132" s="9">
        <v>746098</v>
      </c>
      <c r="AG1132" s="9">
        <v>0</v>
      </c>
      <c r="AI1132" s="9">
        <v>0</v>
      </c>
      <c r="AK1132" s="9">
        <v>0</v>
      </c>
      <c r="AM1132" s="9">
        <v>0</v>
      </c>
      <c r="AO1132" s="9">
        <v>0</v>
      </c>
      <c r="AQ1132" s="9">
        <v>0</v>
      </c>
      <c r="AT1132" s="38">
        <v>3.7898999999999998</v>
      </c>
      <c r="BH1132" s="2" t="str">
        <f t="shared" si="17"/>
        <v>No</v>
      </c>
    </row>
    <row r="1133" spans="1:60">
      <c r="A1133" s="14" t="s">
        <v>1262</v>
      </c>
      <c r="B1133" s="14" t="s">
        <v>1048</v>
      </c>
      <c r="C1133" s="19" t="s">
        <v>78</v>
      </c>
      <c r="D1133" s="232">
        <v>4208</v>
      </c>
      <c r="E1133" s="233">
        <v>40208</v>
      </c>
      <c r="F1133" s="19" t="s">
        <v>147</v>
      </c>
      <c r="G1133" s="160" t="s">
        <v>144</v>
      </c>
      <c r="H1133" s="36">
        <v>400492</v>
      </c>
      <c r="I1133" s="25">
        <v>21</v>
      </c>
      <c r="J1133" s="19" t="s">
        <v>17</v>
      </c>
      <c r="K1133" s="15" t="s">
        <v>14</v>
      </c>
      <c r="L1133" s="15">
        <v>21</v>
      </c>
      <c r="M1133" s="16"/>
      <c r="N1133" s="37">
        <v>130431</v>
      </c>
      <c r="O1133" s="37"/>
      <c r="P1133" s="37">
        <v>0</v>
      </c>
      <c r="Q1133" s="37"/>
      <c r="R1133" s="37">
        <v>0</v>
      </c>
      <c r="S1133" s="37"/>
      <c r="T1133" s="37">
        <v>0</v>
      </c>
      <c r="U1133" s="37"/>
      <c r="V1133" s="37">
        <v>0</v>
      </c>
      <c r="W1133" s="37"/>
      <c r="X1133" s="37">
        <v>0</v>
      </c>
      <c r="Y1133" s="37"/>
      <c r="Z1133" s="37">
        <v>0</v>
      </c>
      <c r="AA1133" s="37"/>
      <c r="AB1133" s="25">
        <v>53440</v>
      </c>
      <c r="AC1133" s="8"/>
      <c r="AE1133" s="9">
        <v>561399</v>
      </c>
      <c r="AG1133" s="9">
        <v>0</v>
      </c>
      <c r="AI1133" s="9">
        <v>0</v>
      </c>
      <c r="AK1133" s="9">
        <v>0</v>
      </c>
      <c r="AM1133" s="9">
        <v>0</v>
      </c>
      <c r="AO1133" s="9">
        <v>0</v>
      </c>
      <c r="AQ1133" s="9">
        <v>144261</v>
      </c>
      <c r="AT1133" s="38">
        <v>4.3041999999999998</v>
      </c>
      <c r="BF1133" s="38">
        <v>2.6995</v>
      </c>
      <c r="BH1133" s="2" t="str">
        <f t="shared" si="17"/>
        <v>No</v>
      </c>
    </row>
    <row r="1134" spans="1:60">
      <c r="A1134" s="14" t="s">
        <v>163</v>
      </c>
      <c r="B1134" s="14" t="s">
        <v>164</v>
      </c>
      <c r="C1134" s="19" t="s">
        <v>51</v>
      </c>
      <c r="D1134" s="232">
        <v>1115</v>
      </c>
      <c r="E1134" s="233">
        <v>10115</v>
      </c>
      <c r="F1134" s="19" t="s">
        <v>153</v>
      </c>
      <c r="G1134" s="160" t="s">
        <v>144</v>
      </c>
      <c r="H1134" s="36">
        <v>203914</v>
      </c>
      <c r="I1134" s="25">
        <v>21</v>
      </c>
      <c r="J1134" s="19" t="s">
        <v>24</v>
      </c>
      <c r="K1134" s="15" t="s">
        <v>16</v>
      </c>
      <c r="L1134" s="15">
        <v>21</v>
      </c>
      <c r="M1134" s="16"/>
      <c r="N1134" s="37">
        <v>853003</v>
      </c>
      <c r="O1134" s="37"/>
      <c r="P1134" s="37">
        <v>0</v>
      </c>
      <c r="Q1134" s="37"/>
      <c r="R1134" s="37">
        <v>0</v>
      </c>
      <c r="S1134" s="37"/>
      <c r="T1134" s="37">
        <v>0</v>
      </c>
      <c r="U1134" s="37"/>
      <c r="V1134" s="37">
        <v>0</v>
      </c>
      <c r="W1134" s="37"/>
      <c r="X1134" s="37">
        <v>0</v>
      </c>
      <c r="Y1134" s="37"/>
      <c r="Z1134" s="37">
        <v>0</v>
      </c>
      <c r="AA1134" s="37"/>
      <c r="AB1134" s="25">
        <v>0</v>
      </c>
      <c r="AC1134" s="8"/>
      <c r="AE1134" s="9">
        <v>0</v>
      </c>
      <c r="AG1134" s="9">
        <v>0</v>
      </c>
      <c r="AI1134" s="9">
        <v>0</v>
      </c>
      <c r="AK1134" s="9">
        <v>0</v>
      </c>
      <c r="AM1134" s="9">
        <v>0</v>
      </c>
      <c r="AO1134" s="9">
        <v>0</v>
      </c>
      <c r="AQ1134" s="9">
        <v>0</v>
      </c>
      <c r="AT1134" s="38">
        <v>0</v>
      </c>
      <c r="BH1134" s="2" t="str">
        <f t="shared" si="17"/>
        <v>No</v>
      </c>
    </row>
    <row r="1135" spans="1:60">
      <c r="A1135" s="14" t="s">
        <v>328</v>
      </c>
      <c r="B1135" s="14" t="s">
        <v>329</v>
      </c>
      <c r="C1135" s="19" t="s">
        <v>71</v>
      </c>
      <c r="D1135" s="232">
        <v>5197</v>
      </c>
      <c r="E1135" s="233">
        <v>50197</v>
      </c>
      <c r="F1135" s="19" t="s">
        <v>147</v>
      </c>
      <c r="G1135" s="160" t="s">
        <v>144</v>
      </c>
      <c r="H1135" s="36">
        <v>387550</v>
      </c>
      <c r="I1135" s="25">
        <v>21</v>
      </c>
      <c r="J1135" s="19" t="s">
        <v>15</v>
      </c>
      <c r="K1135" s="15" t="s">
        <v>16</v>
      </c>
      <c r="L1135" s="15">
        <v>21</v>
      </c>
      <c r="M1135" s="16"/>
      <c r="N1135" s="37">
        <v>15386</v>
      </c>
      <c r="O1135" s="37"/>
      <c r="P1135" s="37">
        <v>59642</v>
      </c>
      <c r="Q1135" s="37"/>
      <c r="R1135" s="37">
        <v>0</v>
      </c>
      <c r="S1135" s="37"/>
      <c r="T1135" s="37">
        <v>0</v>
      </c>
      <c r="U1135" s="37"/>
      <c r="V1135" s="37">
        <v>0</v>
      </c>
      <c r="W1135" s="37"/>
      <c r="X1135" s="37">
        <v>0</v>
      </c>
      <c r="Y1135" s="37"/>
      <c r="Z1135" s="37">
        <v>0</v>
      </c>
      <c r="AA1135" s="37"/>
      <c r="AB1135" s="25">
        <v>0</v>
      </c>
      <c r="AC1135" s="8"/>
      <c r="AE1135" s="9">
        <v>0</v>
      </c>
      <c r="AG1135" s="9">
        <v>0</v>
      </c>
      <c r="AI1135" s="9">
        <v>0</v>
      </c>
      <c r="AK1135" s="9">
        <v>0</v>
      </c>
      <c r="AM1135" s="9">
        <v>0</v>
      </c>
      <c r="AO1135" s="9">
        <v>0</v>
      </c>
      <c r="AQ1135" s="9">
        <v>0</v>
      </c>
      <c r="AT1135" s="38">
        <v>0</v>
      </c>
      <c r="AV1135" s="38">
        <v>0</v>
      </c>
      <c r="BH1135" s="2" t="str">
        <f t="shared" si="17"/>
        <v>No</v>
      </c>
    </row>
    <row r="1136" spans="1:60">
      <c r="A1136" s="14" t="s">
        <v>457</v>
      </c>
      <c r="B1136" s="14" t="s">
        <v>458</v>
      </c>
      <c r="C1136" s="19" t="s">
        <v>44</v>
      </c>
      <c r="D1136" s="232">
        <v>5045</v>
      </c>
      <c r="E1136" s="233">
        <v>50045</v>
      </c>
      <c r="F1136" s="19" t="s">
        <v>147</v>
      </c>
      <c r="G1136" s="160" t="s">
        <v>144</v>
      </c>
      <c r="H1136" s="36">
        <v>8608208</v>
      </c>
      <c r="I1136" s="25">
        <v>21</v>
      </c>
      <c r="J1136" s="19" t="s">
        <v>17</v>
      </c>
      <c r="K1136" s="15" t="s">
        <v>14</v>
      </c>
      <c r="L1136" s="15">
        <v>17</v>
      </c>
      <c r="M1136" s="16"/>
      <c r="N1136" s="37">
        <v>201769</v>
      </c>
      <c r="O1136" s="37"/>
      <c r="P1136" s="37">
        <v>0</v>
      </c>
      <c r="Q1136" s="37"/>
      <c r="R1136" s="37">
        <v>0</v>
      </c>
      <c r="S1136" s="37"/>
      <c r="T1136" s="37">
        <v>0</v>
      </c>
      <c r="U1136" s="37"/>
      <c r="V1136" s="37">
        <v>0</v>
      </c>
      <c r="W1136" s="37"/>
      <c r="X1136" s="37">
        <v>0</v>
      </c>
      <c r="Y1136" s="37"/>
      <c r="Z1136" s="37">
        <v>0</v>
      </c>
      <c r="AA1136" s="37"/>
      <c r="AB1136" s="25">
        <v>0</v>
      </c>
      <c r="AC1136" s="8"/>
      <c r="AE1136" s="9">
        <v>916222</v>
      </c>
      <c r="AG1136" s="9">
        <v>0</v>
      </c>
      <c r="AI1136" s="9">
        <v>0</v>
      </c>
      <c r="AK1136" s="9">
        <v>0</v>
      </c>
      <c r="AM1136" s="9">
        <v>0</v>
      </c>
      <c r="AO1136" s="9">
        <v>0</v>
      </c>
      <c r="AQ1136" s="9">
        <v>0</v>
      </c>
      <c r="AT1136" s="38">
        <v>4.5408999999999997</v>
      </c>
      <c r="BH1136" s="2" t="str">
        <f t="shared" si="17"/>
        <v>No</v>
      </c>
    </row>
    <row r="1137" spans="1:60">
      <c r="A1137" s="14" t="s">
        <v>161</v>
      </c>
      <c r="B1137" s="14" t="s">
        <v>162</v>
      </c>
      <c r="C1137" s="19" t="s">
        <v>23</v>
      </c>
      <c r="D1137" s="232">
        <v>9200</v>
      </c>
      <c r="E1137" s="233">
        <v>90200</v>
      </c>
      <c r="F1137" s="19" t="s">
        <v>153</v>
      </c>
      <c r="G1137" s="160" t="s">
        <v>144</v>
      </c>
      <c r="H1137" s="36">
        <v>87941</v>
      </c>
      <c r="I1137" s="25">
        <v>21</v>
      </c>
      <c r="J1137" s="19" t="s">
        <v>17</v>
      </c>
      <c r="K1137" s="15" t="s">
        <v>16</v>
      </c>
      <c r="L1137" s="15">
        <v>16</v>
      </c>
      <c r="M1137" s="16"/>
      <c r="N1137" s="37">
        <v>0</v>
      </c>
      <c r="O1137" s="37"/>
      <c r="P1137" s="37">
        <v>638</v>
      </c>
      <c r="Q1137" s="37"/>
      <c r="R1137" s="37">
        <v>0</v>
      </c>
      <c r="S1137" s="37"/>
      <c r="T1137" s="37">
        <v>231937</v>
      </c>
      <c r="U1137" s="37"/>
      <c r="V1137" s="37">
        <v>0</v>
      </c>
      <c r="W1137" s="37"/>
      <c r="X1137" s="37">
        <v>0</v>
      </c>
      <c r="Y1137" s="37"/>
      <c r="Z1137" s="37">
        <v>0</v>
      </c>
      <c r="AA1137" s="37"/>
      <c r="AB1137" s="25">
        <v>0</v>
      </c>
      <c r="AC1137" s="8"/>
      <c r="AE1137" s="9">
        <v>0</v>
      </c>
      <c r="AG1137" s="9">
        <v>12672</v>
      </c>
      <c r="AI1137" s="9">
        <v>0</v>
      </c>
      <c r="AK1137" s="9">
        <v>930023</v>
      </c>
      <c r="AM1137" s="9">
        <v>0</v>
      </c>
      <c r="AO1137" s="9">
        <v>0</v>
      </c>
      <c r="AQ1137" s="9">
        <v>0</v>
      </c>
      <c r="AV1137" s="38">
        <v>19.862100000000002</v>
      </c>
      <c r="BH1137" s="2" t="str">
        <f t="shared" si="17"/>
        <v>No</v>
      </c>
    </row>
    <row r="1138" spans="1:60">
      <c r="A1138" s="14" t="s">
        <v>1264</v>
      </c>
      <c r="B1138" s="14" t="s">
        <v>378</v>
      </c>
      <c r="C1138" s="19" t="s">
        <v>48</v>
      </c>
      <c r="D1138" s="232">
        <v>6038</v>
      </c>
      <c r="E1138" s="233">
        <v>60038</v>
      </c>
      <c r="F1138" s="19" t="s">
        <v>147</v>
      </c>
      <c r="G1138" s="160" t="s">
        <v>144</v>
      </c>
      <c r="H1138" s="36">
        <v>252720</v>
      </c>
      <c r="I1138" s="25">
        <v>21</v>
      </c>
      <c r="J1138" s="19" t="s">
        <v>17</v>
      </c>
      <c r="K1138" s="15" t="s">
        <v>14</v>
      </c>
      <c r="L1138" s="15">
        <v>15</v>
      </c>
      <c r="M1138" s="16"/>
      <c r="N1138" s="37">
        <v>72588</v>
      </c>
      <c r="O1138" s="37"/>
      <c r="P1138" s="37">
        <v>0</v>
      </c>
      <c r="Q1138" s="37"/>
      <c r="R1138" s="37">
        <v>0</v>
      </c>
      <c r="S1138" s="37"/>
      <c r="T1138" s="37">
        <v>182327</v>
      </c>
      <c r="U1138" s="37"/>
      <c r="V1138" s="37">
        <v>0</v>
      </c>
      <c r="W1138" s="37"/>
      <c r="X1138" s="37">
        <v>0</v>
      </c>
      <c r="Y1138" s="37"/>
      <c r="Z1138" s="37">
        <v>0</v>
      </c>
      <c r="AA1138" s="37"/>
      <c r="AB1138" s="25">
        <v>0</v>
      </c>
      <c r="AC1138" s="8"/>
      <c r="AE1138" s="9">
        <v>234366</v>
      </c>
      <c r="AG1138" s="9">
        <v>0</v>
      </c>
      <c r="AI1138" s="9">
        <v>0</v>
      </c>
      <c r="AK1138" s="9">
        <v>596072</v>
      </c>
      <c r="AM1138" s="9">
        <v>0</v>
      </c>
      <c r="AO1138" s="9">
        <v>0</v>
      </c>
      <c r="AQ1138" s="9">
        <v>0</v>
      </c>
      <c r="AT1138" s="38">
        <v>3.2286999999999999</v>
      </c>
      <c r="BH1138" s="2" t="str">
        <f t="shared" si="17"/>
        <v>No</v>
      </c>
    </row>
    <row r="1139" spans="1:60">
      <c r="A1139" s="14" t="s">
        <v>753</v>
      </c>
      <c r="B1139" s="14" t="s">
        <v>754</v>
      </c>
      <c r="C1139" s="19" t="s">
        <v>58</v>
      </c>
      <c r="D1139" s="232">
        <v>8012</v>
      </c>
      <c r="E1139" s="233">
        <v>80012</v>
      </c>
      <c r="F1139" s="19" t="s">
        <v>153</v>
      </c>
      <c r="G1139" s="160" t="s">
        <v>144</v>
      </c>
      <c r="H1139" s="36">
        <v>65207</v>
      </c>
      <c r="I1139" s="25">
        <v>21</v>
      </c>
      <c r="J1139" s="19" t="s">
        <v>17</v>
      </c>
      <c r="K1139" s="15" t="s">
        <v>14</v>
      </c>
      <c r="L1139" s="15">
        <v>13</v>
      </c>
      <c r="M1139" s="16"/>
      <c r="N1139" s="37">
        <v>99616</v>
      </c>
      <c r="O1139" s="37"/>
      <c r="P1139" s="37">
        <v>0</v>
      </c>
      <c r="Q1139" s="37"/>
      <c r="R1139" s="37">
        <v>0</v>
      </c>
      <c r="S1139" s="37"/>
      <c r="T1139" s="37">
        <v>0</v>
      </c>
      <c r="U1139" s="37"/>
      <c r="V1139" s="37">
        <v>0</v>
      </c>
      <c r="W1139" s="37"/>
      <c r="X1139" s="37">
        <v>0</v>
      </c>
      <c r="Y1139" s="37"/>
      <c r="Z1139" s="37">
        <v>0</v>
      </c>
      <c r="AA1139" s="37"/>
      <c r="AB1139" s="25">
        <v>0</v>
      </c>
      <c r="AC1139" s="8"/>
      <c r="AE1139" s="9">
        <v>460512</v>
      </c>
      <c r="AG1139" s="9">
        <v>0</v>
      </c>
      <c r="AI1139" s="9">
        <v>0</v>
      </c>
      <c r="AK1139" s="9">
        <v>0</v>
      </c>
      <c r="AM1139" s="9">
        <v>0</v>
      </c>
      <c r="AO1139" s="9">
        <v>0</v>
      </c>
      <c r="AQ1139" s="9">
        <v>0</v>
      </c>
      <c r="AT1139" s="38">
        <v>4.6228999999999996</v>
      </c>
      <c r="BH1139" s="2" t="str">
        <f t="shared" si="17"/>
        <v>No</v>
      </c>
    </row>
    <row r="1140" spans="1:60">
      <c r="A1140" s="14" t="s">
        <v>1263</v>
      </c>
      <c r="B1140" s="14" t="s">
        <v>371</v>
      </c>
      <c r="C1140" s="19" t="s">
        <v>52</v>
      </c>
      <c r="D1140" s="232">
        <v>5034</v>
      </c>
      <c r="E1140" s="233">
        <v>50034</v>
      </c>
      <c r="F1140" s="19" t="s">
        <v>153</v>
      </c>
      <c r="G1140" s="160" t="s">
        <v>144</v>
      </c>
      <c r="H1140" s="36">
        <v>90057</v>
      </c>
      <c r="I1140" s="25">
        <v>21</v>
      </c>
      <c r="J1140" s="19" t="s">
        <v>17</v>
      </c>
      <c r="K1140" s="15" t="s">
        <v>14</v>
      </c>
      <c r="L1140" s="15">
        <v>11</v>
      </c>
      <c r="M1140" s="16"/>
      <c r="N1140" s="37">
        <v>91498</v>
      </c>
      <c r="O1140" s="37"/>
      <c r="P1140" s="37">
        <v>0</v>
      </c>
      <c r="Q1140" s="37"/>
      <c r="R1140" s="37">
        <v>0</v>
      </c>
      <c r="S1140" s="37"/>
      <c r="T1140" s="37">
        <v>0</v>
      </c>
      <c r="U1140" s="37"/>
      <c r="V1140" s="37">
        <v>0</v>
      </c>
      <c r="W1140" s="37"/>
      <c r="X1140" s="37">
        <v>0</v>
      </c>
      <c r="Y1140" s="37"/>
      <c r="Z1140" s="37">
        <v>0</v>
      </c>
      <c r="AA1140" s="37"/>
      <c r="AB1140" s="25">
        <v>0</v>
      </c>
      <c r="AC1140" s="8"/>
      <c r="AE1140" s="9">
        <v>374811</v>
      </c>
      <c r="AG1140" s="9">
        <v>0</v>
      </c>
      <c r="AI1140" s="9">
        <v>0</v>
      </c>
      <c r="AK1140" s="9">
        <v>0</v>
      </c>
      <c r="AM1140" s="9">
        <v>0</v>
      </c>
      <c r="AO1140" s="9">
        <v>0</v>
      </c>
      <c r="AQ1140" s="9">
        <v>0</v>
      </c>
      <c r="AT1140" s="38">
        <v>4.0964</v>
      </c>
      <c r="BH1140" s="2" t="str">
        <f t="shared" si="17"/>
        <v>No</v>
      </c>
    </row>
    <row r="1141" spans="1:60">
      <c r="A1141" s="14" t="s">
        <v>462</v>
      </c>
      <c r="B1141" s="14" t="s">
        <v>463</v>
      </c>
      <c r="C1141" s="19" t="s">
        <v>60</v>
      </c>
      <c r="D1141" s="232">
        <v>8008</v>
      </c>
      <c r="E1141" s="233">
        <v>80008</v>
      </c>
      <c r="F1141" s="19" t="s">
        <v>147</v>
      </c>
      <c r="G1141" s="160" t="s">
        <v>144</v>
      </c>
      <c r="H1141" s="36">
        <v>61270</v>
      </c>
      <c r="I1141" s="25">
        <v>21</v>
      </c>
      <c r="J1141" s="19" t="s">
        <v>15</v>
      </c>
      <c r="K1141" s="15" t="s">
        <v>16</v>
      </c>
      <c r="L1141" s="15">
        <v>11</v>
      </c>
      <c r="M1141" s="16"/>
      <c r="N1141" s="37">
        <v>0</v>
      </c>
      <c r="O1141" s="37"/>
      <c r="P1141" s="37">
        <v>22561</v>
      </c>
      <c r="Q1141" s="37"/>
      <c r="R1141" s="37">
        <v>0</v>
      </c>
      <c r="S1141" s="37"/>
      <c r="T1141" s="37">
        <v>0</v>
      </c>
      <c r="U1141" s="37"/>
      <c r="V1141" s="37">
        <v>0</v>
      </c>
      <c r="W1141" s="37"/>
      <c r="X1141" s="37">
        <v>0</v>
      </c>
      <c r="Y1141" s="37"/>
      <c r="Z1141" s="37">
        <v>0</v>
      </c>
      <c r="AA1141" s="37"/>
      <c r="AB1141" s="25">
        <v>0</v>
      </c>
      <c r="AC1141" s="8"/>
      <c r="AE1141" s="9">
        <v>0</v>
      </c>
      <c r="AG1141" s="9">
        <v>257417</v>
      </c>
      <c r="AI1141" s="9">
        <v>0</v>
      </c>
      <c r="AK1141" s="9">
        <v>0</v>
      </c>
      <c r="AM1141" s="9">
        <v>0</v>
      </c>
      <c r="AO1141" s="9">
        <v>0</v>
      </c>
      <c r="AQ1141" s="9">
        <v>0</v>
      </c>
      <c r="AV1141" s="38">
        <v>11.409800000000001</v>
      </c>
      <c r="BH1141" s="2" t="str">
        <f t="shared" si="17"/>
        <v>No</v>
      </c>
    </row>
    <row r="1142" spans="1:60">
      <c r="A1142" s="14" t="s">
        <v>462</v>
      </c>
      <c r="B1142" s="14" t="s">
        <v>463</v>
      </c>
      <c r="C1142" s="19" t="s">
        <v>60</v>
      </c>
      <c r="D1142" s="232">
        <v>8008</v>
      </c>
      <c r="E1142" s="233">
        <v>80008</v>
      </c>
      <c r="F1142" s="19" t="s">
        <v>147</v>
      </c>
      <c r="G1142" s="160" t="s">
        <v>144</v>
      </c>
      <c r="H1142" s="36">
        <v>61270</v>
      </c>
      <c r="I1142" s="25">
        <v>21</v>
      </c>
      <c r="J1142" s="19" t="s">
        <v>17</v>
      </c>
      <c r="K1142" s="15" t="s">
        <v>14</v>
      </c>
      <c r="L1142" s="15">
        <v>10</v>
      </c>
      <c r="M1142" s="16"/>
      <c r="N1142" s="37">
        <v>59948</v>
      </c>
      <c r="O1142" s="37"/>
      <c r="P1142" s="37">
        <v>22315</v>
      </c>
      <c r="Q1142" s="37"/>
      <c r="R1142" s="37">
        <v>0</v>
      </c>
      <c r="S1142" s="37"/>
      <c r="T1142" s="37">
        <v>0</v>
      </c>
      <c r="U1142" s="37"/>
      <c r="V1142" s="37">
        <v>0</v>
      </c>
      <c r="W1142" s="37"/>
      <c r="X1142" s="37">
        <v>0</v>
      </c>
      <c r="Y1142" s="37"/>
      <c r="Z1142" s="37">
        <v>0</v>
      </c>
      <c r="AA1142" s="37"/>
      <c r="AB1142" s="25">
        <v>0</v>
      </c>
      <c r="AC1142" s="8"/>
      <c r="AE1142" s="9">
        <v>242696</v>
      </c>
      <c r="AG1142" s="9">
        <v>147222</v>
      </c>
      <c r="AI1142" s="9">
        <v>0</v>
      </c>
      <c r="AK1142" s="9">
        <v>0</v>
      </c>
      <c r="AM1142" s="9">
        <v>0</v>
      </c>
      <c r="AO1142" s="9">
        <v>0</v>
      </c>
      <c r="AQ1142" s="9">
        <v>0</v>
      </c>
      <c r="AT1142" s="38">
        <v>4.0484</v>
      </c>
      <c r="AV1142" s="38">
        <v>6.5974000000000004</v>
      </c>
      <c r="BH1142" s="2" t="str">
        <f t="shared" si="17"/>
        <v>No</v>
      </c>
    </row>
    <row r="1143" spans="1:60">
      <c r="A1143" s="14" t="s">
        <v>1263</v>
      </c>
      <c r="B1143" s="14" t="s">
        <v>371</v>
      </c>
      <c r="C1143" s="19" t="s">
        <v>52</v>
      </c>
      <c r="D1143" s="232">
        <v>5034</v>
      </c>
      <c r="E1143" s="233">
        <v>50034</v>
      </c>
      <c r="F1143" s="19" t="s">
        <v>153</v>
      </c>
      <c r="G1143" s="160" t="s">
        <v>144</v>
      </c>
      <c r="H1143" s="36">
        <v>90057</v>
      </c>
      <c r="I1143" s="25">
        <v>21</v>
      </c>
      <c r="J1143" s="19" t="s">
        <v>15</v>
      </c>
      <c r="K1143" s="15" t="s">
        <v>14</v>
      </c>
      <c r="L1143" s="15">
        <v>10</v>
      </c>
      <c r="M1143" s="16"/>
      <c r="N1143" s="37">
        <v>12856</v>
      </c>
      <c r="O1143" s="37"/>
      <c r="P1143" s="37">
        <v>11978</v>
      </c>
      <c r="Q1143" s="37"/>
      <c r="R1143" s="37">
        <v>0</v>
      </c>
      <c r="S1143" s="37"/>
      <c r="T1143" s="37">
        <v>0</v>
      </c>
      <c r="U1143" s="37"/>
      <c r="V1143" s="37">
        <v>0</v>
      </c>
      <c r="W1143" s="37"/>
      <c r="X1143" s="37">
        <v>0</v>
      </c>
      <c r="Y1143" s="37"/>
      <c r="Z1143" s="37">
        <v>0</v>
      </c>
      <c r="AA1143" s="37"/>
      <c r="AB1143" s="25">
        <v>0</v>
      </c>
      <c r="AC1143" s="8"/>
      <c r="AE1143" s="9">
        <v>102240</v>
      </c>
      <c r="AG1143" s="9">
        <v>146069</v>
      </c>
      <c r="AI1143" s="9">
        <v>0</v>
      </c>
      <c r="AK1143" s="9">
        <v>0</v>
      </c>
      <c r="AM1143" s="9">
        <v>0</v>
      </c>
      <c r="AO1143" s="9">
        <v>0</v>
      </c>
      <c r="AQ1143" s="9">
        <v>0</v>
      </c>
      <c r="AT1143" s="38">
        <v>7.9527000000000001</v>
      </c>
      <c r="AV1143" s="38">
        <v>12.194800000000001</v>
      </c>
      <c r="BH1143" s="2" t="str">
        <f t="shared" si="17"/>
        <v>No</v>
      </c>
    </row>
    <row r="1144" spans="1:60">
      <c r="A1144" s="14" t="s">
        <v>1267</v>
      </c>
      <c r="B1144" s="14" t="s">
        <v>249</v>
      </c>
      <c r="C1144" s="19" t="s">
        <v>63</v>
      </c>
      <c r="D1144" s="232">
        <v>2193</v>
      </c>
      <c r="E1144" s="233">
        <v>20193</v>
      </c>
      <c r="F1144" s="19" t="s">
        <v>147</v>
      </c>
      <c r="G1144" s="160" t="s">
        <v>144</v>
      </c>
      <c r="H1144" s="36">
        <v>95259</v>
      </c>
      <c r="I1144" s="25">
        <v>20</v>
      </c>
      <c r="J1144" s="19" t="s">
        <v>15</v>
      </c>
      <c r="K1144" s="15" t="s">
        <v>14</v>
      </c>
      <c r="L1144" s="15">
        <v>20</v>
      </c>
      <c r="M1144" s="16"/>
      <c r="N1144" s="37">
        <v>427</v>
      </c>
      <c r="O1144" s="37"/>
      <c r="P1144" s="37">
        <v>70927</v>
      </c>
      <c r="Q1144" s="37"/>
      <c r="R1144" s="37">
        <v>0</v>
      </c>
      <c r="S1144" s="37"/>
      <c r="T1144" s="37">
        <v>0</v>
      </c>
      <c r="U1144" s="37"/>
      <c r="V1144" s="37">
        <v>0</v>
      </c>
      <c r="W1144" s="37"/>
      <c r="X1144" s="37">
        <v>0</v>
      </c>
      <c r="Y1144" s="37"/>
      <c r="Z1144" s="37">
        <v>0</v>
      </c>
      <c r="AA1144" s="37"/>
      <c r="AB1144" s="25">
        <v>0</v>
      </c>
      <c r="AC1144" s="8"/>
      <c r="AE1144" s="9">
        <v>2849</v>
      </c>
      <c r="AG1144" s="9">
        <v>563417</v>
      </c>
      <c r="AI1144" s="9">
        <v>0</v>
      </c>
      <c r="AK1144" s="9">
        <v>0</v>
      </c>
      <c r="AM1144" s="9">
        <v>0</v>
      </c>
      <c r="AO1144" s="9">
        <v>0</v>
      </c>
      <c r="AQ1144" s="9">
        <v>0</v>
      </c>
      <c r="AT1144" s="38">
        <v>6.6721000000000004</v>
      </c>
      <c r="AV1144" s="38">
        <v>7.9436</v>
      </c>
      <c r="BH1144" s="2" t="str">
        <f t="shared" si="17"/>
        <v>No</v>
      </c>
    </row>
    <row r="1145" spans="1:60">
      <c r="A1145" s="14" t="s">
        <v>1044</v>
      </c>
      <c r="B1145" s="14" t="s">
        <v>1045</v>
      </c>
      <c r="C1145" s="19" t="s">
        <v>49</v>
      </c>
      <c r="D1145" s="232">
        <v>1053</v>
      </c>
      <c r="E1145" s="233">
        <v>10053</v>
      </c>
      <c r="F1145" s="19" t="s">
        <v>153</v>
      </c>
      <c r="G1145" s="160" t="s">
        <v>144</v>
      </c>
      <c r="H1145" s="36">
        <v>4181019</v>
      </c>
      <c r="I1145" s="25">
        <v>19</v>
      </c>
      <c r="J1145" s="19" t="s">
        <v>15</v>
      </c>
      <c r="K1145" s="15" t="s">
        <v>16</v>
      </c>
      <c r="L1145" s="15">
        <v>8</v>
      </c>
      <c r="M1145" s="16"/>
      <c r="N1145" s="37">
        <v>0</v>
      </c>
      <c r="O1145" s="37"/>
      <c r="P1145" s="37">
        <v>22218</v>
      </c>
      <c r="Q1145" s="37"/>
      <c r="R1145" s="37">
        <v>0</v>
      </c>
      <c r="S1145" s="37"/>
      <c r="T1145" s="37">
        <v>0</v>
      </c>
      <c r="U1145" s="37"/>
      <c r="V1145" s="37">
        <v>0</v>
      </c>
      <c r="W1145" s="37"/>
      <c r="X1145" s="37">
        <v>0</v>
      </c>
      <c r="Y1145" s="37"/>
      <c r="Z1145" s="37">
        <v>0</v>
      </c>
      <c r="AA1145" s="37"/>
      <c r="AB1145" s="25">
        <v>0</v>
      </c>
      <c r="AC1145" s="8"/>
      <c r="AE1145" s="9">
        <v>0</v>
      </c>
      <c r="AG1145" s="9">
        <v>189966</v>
      </c>
      <c r="AI1145" s="9">
        <v>0</v>
      </c>
      <c r="AK1145" s="9">
        <v>0</v>
      </c>
      <c r="AM1145" s="9">
        <v>0</v>
      </c>
      <c r="AO1145" s="9">
        <v>0</v>
      </c>
      <c r="AQ1145" s="9">
        <v>0</v>
      </c>
      <c r="AV1145" s="38">
        <v>8.5501000000000005</v>
      </c>
      <c r="BH1145" s="2" t="str">
        <f t="shared" si="17"/>
        <v>No</v>
      </c>
    </row>
    <row r="1146" spans="1:60">
      <c r="A1146" s="14" t="s">
        <v>263</v>
      </c>
      <c r="B1146" s="14" t="s">
        <v>264</v>
      </c>
      <c r="C1146" s="19" t="s">
        <v>40</v>
      </c>
      <c r="D1146" s="232">
        <v>4023</v>
      </c>
      <c r="E1146" s="233">
        <v>40023</v>
      </c>
      <c r="F1146" s="19" t="s">
        <v>147</v>
      </c>
      <c r="G1146" s="160" t="s">
        <v>144</v>
      </c>
      <c r="H1146" s="36">
        <v>386787</v>
      </c>
      <c r="I1146" s="25">
        <v>19</v>
      </c>
      <c r="J1146" s="19" t="s">
        <v>15</v>
      </c>
      <c r="K1146" s="15" t="s">
        <v>16</v>
      </c>
      <c r="L1146" s="15">
        <v>7</v>
      </c>
      <c r="M1146" s="16"/>
      <c r="N1146" s="37">
        <v>27874</v>
      </c>
      <c r="O1146" s="37"/>
      <c r="P1146" s="37">
        <v>0</v>
      </c>
      <c r="Q1146" s="37"/>
      <c r="R1146" s="37">
        <v>0</v>
      </c>
      <c r="S1146" s="37"/>
      <c r="T1146" s="37">
        <v>0</v>
      </c>
      <c r="U1146" s="37"/>
      <c r="V1146" s="37">
        <v>0</v>
      </c>
      <c r="W1146" s="37"/>
      <c r="X1146" s="37">
        <v>0</v>
      </c>
      <c r="Y1146" s="37"/>
      <c r="Z1146" s="37">
        <v>0</v>
      </c>
      <c r="AA1146" s="37"/>
      <c r="AB1146" s="25">
        <v>0</v>
      </c>
      <c r="AC1146" s="8"/>
      <c r="AE1146" s="9">
        <v>230534</v>
      </c>
      <c r="AG1146" s="9">
        <v>0</v>
      </c>
      <c r="AI1146" s="9">
        <v>0</v>
      </c>
      <c r="AK1146" s="9">
        <v>0</v>
      </c>
      <c r="AM1146" s="9">
        <v>0</v>
      </c>
      <c r="AO1146" s="9">
        <v>0</v>
      </c>
      <c r="AQ1146" s="9">
        <v>0</v>
      </c>
      <c r="AT1146" s="38">
        <v>8.2706</v>
      </c>
      <c r="BH1146" s="2" t="str">
        <f t="shared" si="17"/>
        <v>No</v>
      </c>
    </row>
    <row r="1147" spans="1:60">
      <c r="A1147" s="14" t="s">
        <v>1268</v>
      </c>
      <c r="B1147" s="14" t="s">
        <v>369</v>
      </c>
      <c r="C1147" s="19" t="s">
        <v>21</v>
      </c>
      <c r="D1147" s="232">
        <v>9034</v>
      </c>
      <c r="E1147" s="233">
        <v>90034</v>
      </c>
      <c r="F1147" s="19" t="s">
        <v>147</v>
      </c>
      <c r="G1147" s="160" t="s">
        <v>144</v>
      </c>
      <c r="H1147" s="36">
        <v>3629114</v>
      </c>
      <c r="I1147" s="25">
        <v>19</v>
      </c>
      <c r="J1147" s="19" t="s">
        <v>17</v>
      </c>
      <c r="K1147" s="15" t="s">
        <v>14</v>
      </c>
      <c r="L1147" s="15">
        <v>4</v>
      </c>
      <c r="M1147" s="16"/>
      <c r="N1147" s="37">
        <v>9406</v>
      </c>
      <c r="O1147" s="37"/>
      <c r="P1147" s="37">
        <v>10896</v>
      </c>
      <c r="Q1147" s="37"/>
      <c r="R1147" s="37">
        <v>2137</v>
      </c>
      <c r="S1147" s="37"/>
      <c r="T1147" s="37">
        <v>0</v>
      </c>
      <c r="U1147" s="37"/>
      <c r="V1147" s="37">
        <v>0</v>
      </c>
      <c r="W1147" s="37"/>
      <c r="X1147" s="37">
        <v>0</v>
      </c>
      <c r="Y1147" s="37"/>
      <c r="Z1147" s="37">
        <v>0</v>
      </c>
      <c r="AA1147" s="37"/>
      <c r="AB1147" s="25">
        <v>0</v>
      </c>
      <c r="AC1147" s="8"/>
      <c r="AE1147" s="9">
        <v>41302</v>
      </c>
      <c r="AG1147" s="9">
        <v>55075</v>
      </c>
      <c r="AI1147" s="9">
        <v>7645</v>
      </c>
      <c r="AK1147" s="9">
        <v>0</v>
      </c>
      <c r="AM1147" s="9">
        <v>0</v>
      </c>
      <c r="AO1147" s="9">
        <v>0</v>
      </c>
      <c r="AQ1147" s="9">
        <v>0</v>
      </c>
      <c r="AT1147" s="38">
        <v>4.391</v>
      </c>
      <c r="AV1147" s="38">
        <v>5.0545999999999998</v>
      </c>
      <c r="AX1147" s="38">
        <v>3.5773999999999999</v>
      </c>
      <c r="BH1147" s="2" t="str">
        <f t="shared" si="17"/>
        <v>No</v>
      </c>
    </row>
    <row r="1148" spans="1:60">
      <c r="A1148" s="14" t="s">
        <v>1269</v>
      </c>
      <c r="B1148" s="14" t="s">
        <v>537</v>
      </c>
      <c r="C1148" s="19" t="s">
        <v>50</v>
      </c>
      <c r="D1148" s="232"/>
      <c r="E1148" s="233">
        <v>30201</v>
      </c>
      <c r="F1148" s="19" t="s">
        <v>147</v>
      </c>
      <c r="G1148" s="160" t="s">
        <v>144</v>
      </c>
      <c r="H1148" s="36">
        <v>2203663</v>
      </c>
      <c r="I1148" s="25">
        <v>19</v>
      </c>
      <c r="J1148" s="19" t="s">
        <v>26</v>
      </c>
      <c r="K1148" s="15" t="s">
        <v>16</v>
      </c>
      <c r="L1148" s="15">
        <v>3</v>
      </c>
      <c r="M1148" s="16"/>
      <c r="N1148" s="37">
        <v>9173</v>
      </c>
      <c r="O1148" s="37"/>
      <c r="P1148" s="37">
        <v>0</v>
      </c>
      <c r="Q1148" s="37"/>
      <c r="R1148" s="37">
        <v>0</v>
      </c>
      <c r="S1148" s="37"/>
      <c r="T1148" s="37">
        <v>0</v>
      </c>
      <c r="U1148" s="37"/>
      <c r="V1148" s="37">
        <v>0</v>
      </c>
      <c r="W1148" s="37"/>
      <c r="X1148" s="37">
        <v>0</v>
      </c>
      <c r="Y1148" s="37"/>
      <c r="Z1148" s="37">
        <v>0</v>
      </c>
      <c r="AA1148" s="37"/>
      <c r="AB1148" s="25">
        <v>0</v>
      </c>
      <c r="AC1148" s="8"/>
      <c r="AE1148" s="9">
        <v>26647</v>
      </c>
      <c r="AG1148" s="9">
        <v>0</v>
      </c>
      <c r="AI1148" s="9">
        <v>0</v>
      </c>
      <c r="AK1148" s="9">
        <v>0</v>
      </c>
      <c r="AM1148" s="9">
        <v>0</v>
      </c>
      <c r="AO1148" s="9">
        <v>0</v>
      </c>
      <c r="AQ1148" s="9">
        <v>0</v>
      </c>
      <c r="AT1148" s="38">
        <v>2.9049</v>
      </c>
      <c r="BH1148" s="2" t="str">
        <f t="shared" si="17"/>
        <v>No</v>
      </c>
    </row>
    <row r="1149" spans="1:60">
      <c r="A1149" s="14" t="s">
        <v>733</v>
      </c>
      <c r="B1149" s="14" t="s">
        <v>228</v>
      </c>
      <c r="C1149" s="19" t="s">
        <v>86</v>
      </c>
      <c r="D1149" s="232">
        <v>35</v>
      </c>
      <c r="E1149" s="233">
        <v>35</v>
      </c>
      <c r="F1149" s="19" t="s">
        <v>222</v>
      </c>
      <c r="G1149" s="160" t="s">
        <v>144</v>
      </c>
      <c r="H1149" s="36">
        <v>3059393</v>
      </c>
      <c r="I1149" s="25">
        <v>19</v>
      </c>
      <c r="J1149" s="19" t="s">
        <v>26</v>
      </c>
      <c r="K1149" s="15" t="s">
        <v>14</v>
      </c>
      <c r="L1149" s="15">
        <v>19</v>
      </c>
      <c r="M1149" s="16"/>
      <c r="N1149" s="37">
        <v>18049153</v>
      </c>
      <c r="O1149" s="37"/>
      <c r="P1149" s="37">
        <v>0</v>
      </c>
      <c r="Q1149" s="37"/>
      <c r="R1149" s="37">
        <v>0</v>
      </c>
      <c r="S1149" s="37"/>
      <c r="T1149" s="37">
        <v>0</v>
      </c>
      <c r="U1149" s="37"/>
      <c r="V1149" s="37">
        <v>856323</v>
      </c>
      <c r="W1149" s="37"/>
      <c r="X1149" s="37">
        <v>0</v>
      </c>
      <c r="Y1149" s="37"/>
      <c r="Z1149" s="37">
        <v>0</v>
      </c>
      <c r="AA1149" s="37"/>
      <c r="AB1149" s="25">
        <v>0</v>
      </c>
      <c r="AC1149" s="8"/>
      <c r="AE1149" s="9">
        <v>916027</v>
      </c>
      <c r="AG1149" s="9">
        <v>0</v>
      </c>
      <c r="AI1149" s="9">
        <v>0</v>
      </c>
      <c r="AK1149" s="9">
        <v>0</v>
      </c>
      <c r="AM1149" s="9">
        <v>0</v>
      </c>
      <c r="AO1149" s="9">
        <v>0</v>
      </c>
      <c r="AQ1149" s="9">
        <v>0</v>
      </c>
      <c r="AT1149" s="38">
        <v>5.0799999999999998E-2</v>
      </c>
      <c r="BH1149" s="2" t="str">
        <f t="shared" si="17"/>
        <v>No</v>
      </c>
    </row>
    <row r="1150" spans="1:60">
      <c r="A1150" s="14" t="s">
        <v>1269</v>
      </c>
      <c r="B1150" s="14" t="s">
        <v>537</v>
      </c>
      <c r="C1150" s="19" t="s">
        <v>50</v>
      </c>
      <c r="D1150" s="232"/>
      <c r="E1150" s="233">
        <v>30201</v>
      </c>
      <c r="F1150" s="19" t="s">
        <v>147</v>
      </c>
      <c r="G1150" s="160" t="s">
        <v>144</v>
      </c>
      <c r="H1150" s="36">
        <v>2203663</v>
      </c>
      <c r="I1150" s="25">
        <v>19</v>
      </c>
      <c r="J1150" s="19" t="s">
        <v>17</v>
      </c>
      <c r="K1150" s="15" t="s">
        <v>16</v>
      </c>
      <c r="L1150" s="15">
        <v>16</v>
      </c>
      <c r="M1150" s="16"/>
      <c r="N1150" s="37">
        <v>103510</v>
      </c>
      <c r="O1150" s="37"/>
      <c r="P1150" s="37">
        <v>0</v>
      </c>
      <c r="Q1150" s="37"/>
      <c r="R1150" s="37">
        <v>0</v>
      </c>
      <c r="S1150" s="37"/>
      <c r="T1150" s="37">
        <v>0</v>
      </c>
      <c r="U1150" s="37"/>
      <c r="V1150" s="37">
        <v>0</v>
      </c>
      <c r="W1150" s="37"/>
      <c r="X1150" s="37">
        <v>0</v>
      </c>
      <c r="Y1150" s="37"/>
      <c r="Z1150" s="37">
        <v>0</v>
      </c>
      <c r="AA1150" s="37"/>
      <c r="AB1150" s="25">
        <v>0</v>
      </c>
      <c r="AC1150" s="8"/>
      <c r="AE1150" s="9">
        <v>384023</v>
      </c>
      <c r="AG1150" s="9">
        <v>0</v>
      </c>
      <c r="AI1150" s="9">
        <v>0</v>
      </c>
      <c r="AK1150" s="9">
        <v>0</v>
      </c>
      <c r="AM1150" s="9">
        <v>0</v>
      </c>
      <c r="AO1150" s="9">
        <v>0</v>
      </c>
      <c r="AQ1150" s="9">
        <v>0</v>
      </c>
      <c r="AT1150" s="38">
        <v>3.71</v>
      </c>
      <c r="BH1150" s="2" t="str">
        <f t="shared" si="17"/>
        <v>No</v>
      </c>
    </row>
    <row r="1151" spans="1:60">
      <c r="A1151" s="14" t="s">
        <v>1268</v>
      </c>
      <c r="B1151" s="14" t="s">
        <v>369</v>
      </c>
      <c r="C1151" s="19" t="s">
        <v>21</v>
      </c>
      <c r="D1151" s="232">
        <v>9034</v>
      </c>
      <c r="E1151" s="233">
        <v>90034</v>
      </c>
      <c r="F1151" s="19" t="s">
        <v>147</v>
      </c>
      <c r="G1151" s="160" t="s">
        <v>144</v>
      </c>
      <c r="H1151" s="36">
        <v>3629114</v>
      </c>
      <c r="I1151" s="25">
        <v>19</v>
      </c>
      <c r="J1151" s="19" t="s">
        <v>15</v>
      </c>
      <c r="K1151" s="15" t="s">
        <v>14</v>
      </c>
      <c r="L1151" s="15">
        <v>15</v>
      </c>
      <c r="M1151" s="16"/>
      <c r="N1151" s="37">
        <v>1321</v>
      </c>
      <c r="O1151" s="37"/>
      <c r="P1151" s="37">
        <v>49678</v>
      </c>
      <c r="Q1151" s="37"/>
      <c r="R1151" s="37">
        <v>14585</v>
      </c>
      <c r="S1151" s="37"/>
      <c r="T1151" s="37">
        <v>0</v>
      </c>
      <c r="U1151" s="37"/>
      <c r="V1151" s="37">
        <v>0</v>
      </c>
      <c r="W1151" s="37"/>
      <c r="X1151" s="37">
        <v>0</v>
      </c>
      <c r="Y1151" s="37"/>
      <c r="Z1151" s="37">
        <v>0</v>
      </c>
      <c r="AA1151" s="37"/>
      <c r="AB1151" s="25">
        <v>0</v>
      </c>
      <c r="AC1151" s="8"/>
      <c r="AE1151" s="9">
        <v>8159</v>
      </c>
      <c r="AG1151" s="9">
        <v>247235</v>
      </c>
      <c r="AI1151" s="9">
        <v>62551</v>
      </c>
      <c r="AK1151" s="9">
        <v>0</v>
      </c>
      <c r="AM1151" s="9">
        <v>0</v>
      </c>
      <c r="AO1151" s="9">
        <v>0</v>
      </c>
      <c r="AQ1151" s="9">
        <v>0</v>
      </c>
      <c r="AT1151" s="38">
        <v>6.1764000000000001</v>
      </c>
      <c r="AV1151" s="38">
        <v>4.9767999999999999</v>
      </c>
      <c r="AX1151" s="38">
        <v>4.2887000000000004</v>
      </c>
      <c r="BH1151" s="2" t="str">
        <f t="shared" si="17"/>
        <v>No</v>
      </c>
    </row>
    <row r="1152" spans="1:60">
      <c r="A1152" s="14" t="s">
        <v>263</v>
      </c>
      <c r="B1152" s="14" t="s">
        <v>264</v>
      </c>
      <c r="C1152" s="19" t="s">
        <v>40</v>
      </c>
      <c r="D1152" s="232">
        <v>4023</v>
      </c>
      <c r="E1152" s="233">
        <v>40023</v>
      </c>
      <c r="F1152" s="19" t="s">
        <v>147</v>
      </c>
      <c r="G1152" s="160" t="s">
        <v>144</v>
      </c>
      <c r="H1152" s="36">
        <v>386787</v>
      </c>
      <c r="I1152" s="25">
        <v>19</v>
      </c>
      <c r="J1152" s="19" t="s">
        <v>17</v>
      </c>
      <c r="K1152" s="15" t="s">
        <v>16</v>
      </c>
      <c r="L1152" s="15">
        <v>12</v>
      </c>
      <c r="M1152" s="16"/>
      <c r="N1152" s="37">
        <v>144047</v>
      </c>
      <c r="O1152" s="37"/>
      <c r="P1152" s="37">
        <v>0</v>
      </c>
      <c r="Q1152" s="37"/>
      <c r="R1152" s="37">
        <v>0</v>
      </c>
      <c r="S1152" s="37"/>
      <c r="T1152" s="37">
        <v>0</v>
      </c>
      <c r="U1152" s="37"/>
      <c r="V1152" s="37">
        <v>0</v>
      </c>
      <c r="W1152" s="37"/>
      <c r="X1152" s="37">
        <v>0</v>
      </c>
      <c r="Y1152" s="37"/>
      <c r="Z1152" s="37">
        <v>0</v>
      </c>
      <c r="AA1152" s="37"/>
      <c r="AB1152" s="25">
        <v>0</v>
      </c>
      <c r="AC1152" s="8"/>
      <c r="AE1152" s="9">
        <v>575843</v>
      </c>
      <c r="AG1152" s="9">
        <v>0</v>
      </c>
      <c r="AI1152" s="9">
        <v>0</v>
      </c>
      <c r="AK1152" s="9">
        <v>0</v>
      </c>
      <c r="AM1152" s="9">
        <v>0</v>
      </c>
      <c r="AO1152" s="9">
        <v>0</v>
      </c>
      <c r="AQ1152" s="9">
        <v>0</v>
      </c>
      <c r="AT1152" s="38">
        <v>3.9975999999999998</v>
      </c>
      <c r="BH1152" s="2" t="str">
        <f t="shared" si="17"/>
        <v>No</v>
      </c>
    </row>
    <row r="1153" spans="1:60">
      <c r="A1153" s="14" t="s">
        <v>1044</v>
      </c>
      <c r="B1153" s="14" t="s">
        <v>1045</v>
      </c>
      <c r="C1153" s="19" t="s">
        <v>49</v>
      </c>
      <c r="D1153" s="232">
        <v>1053</v>
      </c>
      <c r="E1153" s="233">
        <v>10053</v>
      </c>
      <c r="F1153" s="19" t="s">
        <v>153</v>
      </c>
      <c r="G1153" s="160" t="s">
        <v>144</v>
      </c>
      <c r="H1153" s="36">
        <v>4181019</v>
      </c>
      <c r="I1153" s="25">
        <v>19</v>
      </c>
      <c r="J1153" s="19" t="s">
        <v>17</v>
      </c>
      <c r="K1153" s="15" t="s">
        <v>16</v>
      </c>
      <c r="L1153" s="15">
        <v>11</v>
      </c>
      <c r="M1153" s="16"/>
      <c r="N1153" s="37">
        <v>31015</v>
      </c>
      <c r="O1153" s="37"/>
      <c r="P1153" s="37">
        <v>6240</v>
      </c>
      <c r="Q1153" s="37"/>
      <c r="R1153" s="37">
        <v>0</v>
      </c>
      <c r="S1153" s="37"/>
      <c r="T1153" s="37">
        <v>0</v>
      </c>
      <c r="U1153" s="37"/>
      <c r="V1153" s="37">
        <v>0</v>
      </c>
      <c r="W1153" s="37"/>
      <c r="X1153" s="37">
        <v>0</v>
      </c>
      <c r="Y1153" s="37"/>
      <c r="Z1153" s="37">
        <v>0</v>
      </c>
      <c r="AA1153" s="37"/>
      <c r="AB1153" s="25">
        <v>0</v>
      </c>
      <c r="AC1153" s="8"/>
      <c r="AE1153" s="9">
        <v>241004</v>
      </c>
      <c r="AG1153" s="9">
        <v>42269</v>
      </c>
      <c r="AI1153" s="9">
        <v>0</v>
      </c>
      <c r="AK1153" s="9">
        <v>0</v>
      </c>
      <c r="AM1153" s="9">
        <v>0</v>
      </c>
      <c r="AO1153" s="9">
        <v>0</v>
      </c>
      <c r="AQ1153" s="9">
        <v>0</v>
      </c>
      <c r="AT1153" s="38">
        <v>7.7706</v>
      </c>
      <c r="AV1153" s="38">
        <v>6.7739000000000003</v>
      </c>
      <c r="BH1153" s="2" t="str">
        <f t="shared" si="17"/>
        <v>No</v>
      </c>
    </row>
    <row r="1154" spans="1:60">
      <c r="A1154" s="14" t="s">
        <v>485</v>
      </c>
      <c r="B1154" s="14" t="s">
        <v>486</v>
      </c>
      <c r="C1154" s="19" t="s">
        <v>44</v>
      </c>
      <c r="D1154" s="232">
        <v>5149</v>
      </c>
      <c r="E1154" s="233">
        <v>50149</v>
      </c>
      <c r="F1154" s="19" t="s">
        <v>158</v>
      </c>
      <c r="G1154" s="160" t="s">
        <v>144</v>
      </c>
      <c r="H1154" s="36">
        <v>143592</v>
      </c>
      <c r="I1154" s="25">
        <v>18</v>
      </c>
      <c r="J1154" s="19" t="s">
        <v>15</v>
      </c>
      <c r="K1154" s="15" t="s">
        <v>16</v>
      </c>
      <c r="L1154" s="15">
        <v>9</v>
      </c>
      <c r="M1154" s="16"/>
      <c r="N1154" s="37">
        <v>0</v>
      </c>
      <c r="O1154" s="37"/>
      <c r="P1154" s="37">
        <v>25393</v>
      </c>
      <c r="Q1154" s="37"/>
      <c r="R1154" s="37">
        <v>0</v>
      </c>
      <c r="S1154" s="37"/>
      <c r="T1154" s="37">
        <v>0</v>
      </c>
      <c r="U1154" s="37"/>
      <c r="V1154" s="37">
        <v>0</v>
      </c>
      <c r="W1154" s="37"/>
      <c r="X1154" s="37">
        <v>0</v>
      </c>
      <c r="Y1154" s="37"/>
      <c r="Z1154" s="37">
        <v>0</v>
      </c>
      <c r="AA1154" s="37"/>
      <c r="AB1154" s="25">
        <v>0</v>
      </c>
      <c r="AC1154" s="8"/>
      <c r="AE1154" s="9">
        <v>0</v>
      </c>
      <c r="AG1154" s="9">
        <v>392361</v>
      </c>
      <c r="AI1154" s="9">
        <v>0</v>
      </c>
      <c r="AK1154" s="9">
        <v>0</v>
      </c>
      <c r="AM1154" s="9">
        <v>0</v>
      </c>
      <c r="AO1154" s="9">
        <v>0</v>
      </c>
      <c r="AQ1154" s="9">
        <v>0</v>
      </c>
      <c r="AV1154" s="38">
        <v>15.451499999999999</v>
      </c>
      <c r="BH1154" s="2" t="str">
        <f t="shared" ref="BH1154:BH1217" si="18">IF(BG1154&amp;BE1154&amp;BC1154&amp;BA1154&amp;AY1154&amp;AW1154&amp;AU1154&amp;AR1154&amp;AP1154&amp;AN1154&amp;AL1154&amp;AJ1154&amp;AH1154&amp;AF1154&amp;AC1154&amp;AA1154&amp;Y1154&amp;W1154&amp;U1154&amp;S1154&amp;Q1154&amp;O1154&lt;&gt;"","Yes","No")</f>
        <v>No</v>
      </c>
    </row>
    <row r="1155" spans="1:60">
      <c r="A1155" s="14" t="s">
        <v>485</v>
      </c>
      <c r="B1155" s="14" t="s">
        <v>486</v>
      </c>
      <c r="C1155" s="19" t="s">
        <v>44</v>
      </c>
      <c r="D1155" s="232">
        <v>5149</v>
      </c>
      <c r="E1155" s="233">
        <v>50149</v>
      </c>
      <c r="F1155" s="19" t="s">
        <v>158</v>
      </c>
      <c r="G1155" s="160" t="s">
        <v>144</v>
      </c>
      <c r="H1155" s="36">
        <v>143592</v>
      </c>
      <c r="I1155" s="25">
        <v>18</v>
      </c>
      <c r="J1155" s="19" t="s">
        <v>17</v>
      </c>
      <c r="K1155" s="15" t="s">
        <v>16</v>
      </c>
      <c r="L1155" s="15">
        <v>9</v>
      </c>
      <c r="M1155" s="16"/>
      <c r="N1155" s="37">
        <v>112724</v>
      </c>
      <c r="O1155" s="37"/>
      <c r="P1155" s="37">
        <v>0</v>
      </c>
      <c r="Q1155" s="37"/>
      <c r="R1155" s="37">
        <v>0</v>
      </c>
      <c r="S1155" s="37"/>
      <c r="T1155" s="37">
        <v>0</v>
      </c>
      <c r="U1155" s="37"/>
      <c r="V1155" s="37">
        <v>0</v>
      </c>
      <c r="W1155" s="37"/>
      <c r="X1155" s="37">
        <v>0</v>
      </c>
      <c r="Y1155" s="37"/>
      <c r="Z1155" s="37">
        <v>0</v>
      </c>
      <c r="AA1155" s="37"/>
      <c r="AB1155" s="25">
        <v>0</v>
      </c>
      <c r="AC1155" s="8"/>
      <c r="AE1155" s="9">
        <v>632836</v>
      </c>
      <c r="AG1155" s="9">
        <v>0</v>
      </c>
      <c r="AI1155" s="9">
        <v>0</v>
      </c>
      <c r="AK1155" s="9">
        <v>0</v>
      </c>
      <c r="AM1155" s="9">
        <v>0</v>
      </c>
      <c r="AO1155" s="9">
        <v>0</v>
      </c>
      <c r="AQ1155" s="9">
        <v>0</v>
      </c>
      <c r="AT1155" s="38">
        <v>5.6139999999999999</v>
      </c>
      <c r="BH1155" s="2" t="str">
        <f t="shared" si="18"/>
        <v>No</v>
      </c>
    </row>
    <row r="1156" spans="1:60">
      <c r="A1156" s="14" t="s">
        <v>1270</v>
      </c>
      <c r="B1156" s="14" t="s">
        <v>623</v>
      </c>
      <c r="C1156" s="19" t="s">
        <v>68</v>
      </c>
      <c r="D1156" s="232">
        <v>2096</v>
      </c>
      <c r="E1156" s="233">
        <v>20096</v>
      </c>
      <c r="F1156" s="19" t="s">
        <v>147</v>
      </c>
      <c r="G1156" s="160" t="s">
        <v>144</v>
      </c>
      <c r="H1156" s="36">
        <v>18351295</v>
      </c>
      <c r="I1156" s="25">
        <v>18</v>
      </c>
      <c r="J1156" s="19" t="s">
        <v>15</v>
      </c>
      <c r="K1156" s="15" t="s">
        <v>16</v>
      </c>
      <c r="L1156" s="15">
        <v>8</v>
      </c>
      <c r="M1156" s="16"/>
      <c r="N1156" s="37">
        <v>0</v>
      </c>
      <c r="O1156" s="37"/>
      <c r="P1156" s="37">
        <v>21300</v>
      </c>
      <c r="Q1156" s="37"/>
      <c r="R1156" s="37">
        <v>0</v>
      </c>
      <c r="S1156" s="37"/>
      <c r="T1156" s="37">
        <v>0</v>
      </c>
      <c r="U1156" s="37"/>
      <c r="V1156" s="37">
        <v>0</v>
      </c>
      <c r="W1156" s="37"/>
      <c r="X1156" s="37">
        <v>0</v>
      </c>
      <c r="Y1156" s="37"/>
      <c r="Z1156" s="37">
        <v>0</v>
      </c>
      <c r="AA1156" s="37"/>
      <c r="AB1156" s="25">
        <v>0</v>
      </c>
      <c r="AC1156" s="8"/>
      <c r="AE1156" s="9">
        <v>0</v>
      </c>
      <c r="AG1156" s="9">
        <v>140475</v>
      </c>
      <c r="AI1156" s="9">
        <v>0</v>
      </c>
      <c r="AK1156" s="9">
        <v>0</v>
      </c>
      <c r="AM1156" s="9">
        <v>0</v>
      </c>
      <c r="AO1156" s="9">
        <v>0</v>
      </c>
      <c r="AQ1156" s="9">
        <v>0</v>
      </c>
      <c r="AV1156" s="38">
        <v>6.5951000000000004</v>
      </c>
      <c r="BH1156" s="2" t="str">
        <f t="shared" si="18"/>
        <v>No</v>
      </c>
    </row>
    <row r="1157" spans="1:60">
      <c r="A1157" s="14" t="s">
        <v>1271</v>
      </c>
      <c r="B1157" s="14" t="s">
        <v>1272</v>
      </c>
      <c r="C1157" s="19" t="s">
        <v>73</v>
      </c>
      <c r="D1157" s="232">
        <v>46</v>
      </c>
      <c r="E1157" s="233">
        <v>46</v>
      </c>
      <c r="F1157" s="19" t="s">
        <v>147</v>
      </c>
      <c r="G1157" s="160" t="s">
        <v>144</v>
      </c>
      <c r="H1157" s="36">
        <v>1849898</v>
      </c>
      <c r="I1157" s="25">
        <v>18</v>
      </c>
      <c r="J1157" s="19" t="s">
        <v>15</v>
      </c>
      <c r="K1157" s="15" t="s">
        <v>14</v>
      </c>
      <c r="L1157" s="15">
        <v>6</v>
      </c>
      <c r="M1157" s="16"/>
      <c r="N1157" s="37">
        <v>214</v>
      </c>
      <c r="O1157" s="37"/>
      <c r="P1157" s="37">
        <v>8049</v>
      </c>
      <c r="Q1157" s="37"/>
      <c r="R1157" s="37">
        <v>0</v>
      </c>
      <c r="S1157" s="37"/>
      <c r="T1157" s="37">
        <v>1803</v>
      </c>
      <c r="U1157" s="37"/>
      <c r="V1157" s="37">
        <v>0</v>
      </c>
      <c r="W1157" s="37"/>
      <c r="X1157" s="37">
        <v>0</v>
      </c>
      <c r="Y1157" s="37"/>
      <c r="Z1157" s="37">
        <v>0</v>
      </c>
      <c r="AA1157" s="37"/>
      <c r="AB1157" s="25">
        <v>0</v>
      </c>
      <c r="AC1157" s="8"/>
      <c r="AE1157" s="9">
        <v>5524</v>
      </c>
      <c r="AG1157" s="9">
        <v>29146</v>
      </c>
      <c r="AI1157" s="9">
        <v>0</v>
      </c>
      <c r="AK1157" s="9">
        <v>77915</v>
      </c>
      <c r="AM1157" s="9">
        <v>0</v>
      </c>
      <c r="AO1157" s="9">
        <v>0</v>
      </c>
      <c r="AQ1157" s="9">
        <v>0</v>
      </c>
      <c r="AT1157" s="38">
        <v>25.813099999999999</v>
      </c>
      <c r="AV1157" s="38">
        <v>3.6211000000000002</v>
      </c>
      <c r="BH1157" s="2" t="str">
        <f t="shared" si="18"/>
        <v>No</v>
      </c>
    </row>
    <row r="1158" spans="1:60">
      <c r="A1158" s="14" t="s">
        <v>1273</v>
      </c>
      <c r="B1158" s="14" t="s">
        <v>267</v>
      </c>
      <c r="C1158" s="19" t="s">
        <v>81</v>
      </c>
      <c r="D1158" s="232">
        <v>6016</v>
      </c>
      <c r="E1158" s="233">
        <v>60016</v>
      </c>
      <c r="F1158" s="19" t="s">
        <v>147</v>
      </c>
      <c r="G1158" s="160" t="s">
        <v>144</v>
      </c>
      <c r="H1158" s="36">
        <v>147922</v>
      </c>
      <c r="I1158" s="25">
        <v>18</v>
      </c>
      <c r="J1158" s="19" t="s">
        <v>15</v>
      </c>
      <c r="K1158" s="15" t="s">
        <v>16</v>
      </c>
      <c r="L1158" s="15">
        <v>6</v>
      </c>
      <c r="M1158" s="16"/>
      <c r="N1158" s="37">
        <v>31413</v>
      </c>
      <c r="O1158" s="37"/>
      <c r="P1158" s="37">
        <v>0</v>
      </c>
      <c r="Q1158" s="37"/>
      <c r="R1158" s="37">
        <v>0</v>
      </c>
      <c r="S1158" s="37"/>
      <c r="T1158" s="37">
        <v>0</v>
      </c>
      <c r="U1158" s="37"/>
      <c r="V1158" s="37">
        <v>0</v>
      </c>
      <c r="W1158" s="37"/>
      <c r="X1158" s="37">
        <v>0</v>
      </c>
      <c r="Y1158" s="37"/>
      <c r="Z1158" s="37">
        <v>0</v>
      </c>
      <c r="AA1158" s="37"/>
      <c r="AB1158" s="25">
        <v>0</v>
      </c>
      <c r="AC1158" s="8"/>
      <c r="AE1158" s="9">
        <v>206035</v>
      </c>
      <c r="AG1158" s="9">
        <v>0</v>
      </c>
      <c r="AI1158" s="9">
        <v>0</v>
      </c>
      <c r="AK1158" s="9">
        <v>0</v>
      </c>
      <c r="AM1158" s="9">
        <v>0</v>
      </c>
      <c r="AO1158" s="9">
        <v>0</v>
      </c>
      <c r="AQ1158" s="9">
        <v>0</v>
      </c>
      <c r="AT1158" s="38">
        <v>6.5589000000000004</v>
      </c>
      <c r="BH1158" s="2" t="str">
        <f t="shared" si="18"/>
        <v>No</v>
      </c>
    </row>
    <row r="1159" spans="1:60">
      <c r="A1159" s="14" t="s">
        <v>347</v>
      </c>
      <c r="B1159" s="14" t="s">
        <v>348</v>
      </c>
      <c r="C1159" s="19" t="s">
        <v>71</v>
      </c>
      <c r="D1159" s="232">
        <v>5198</v>
      </c>
      <c r="E1159" s="233">
        <v>50198</v>
      </c>
      <c r="F1159" s="19" t="s">
        <v>147</v>
      </c>
      <c r="G1159" s="160" t="s">
        <v>144</v>
      </c>
      <c r="H1159" s="36">
        <v>1780673</v>
      </c>
      <c r="I1159" s="25">
        <v>18</v>
      </c>
      <c r="J1159" s="19" t="s">
        <v>17</v>
      </c>
      <c r="K1159" s="15" t="s">
        <v>14</v>
      </c>
      <c r="L1159" s="15">
        <v>5</v>
      </c>
      <c r="M1159" s="16"/>
      <c r="N1159" s="37">
        <v>5248</v>
      </c>
      <c r="O1159" s="37"/>
      <c r="P1159" s="37">
        <v>20838</v>
      </c>
      <c r="Q1159" s="37"/>
      <c r="R1159" s="37">
        <v>0</v>
      </c>
      <c r="S1159" s="37"/>
      <c r="T1159" s="37">
        <v>0</v>
      </c>
      <c r="U1159" s="37"/>
      <c r="V1159" s="37">
        <v>0</v>
      </c>
      <c r="W1159" s="37"/>
      <c r="X1159" s="37">
        <v>0</v>
      </c>
      <c r="Y1159" s="37"/>
      <c r="Z1159" s="37">
        <v>0</v>
      </c>
      <c r="AA1159" s="37"/>
      <c r="AB1159" s="25">
        <v>0</v>
      </c>
      <c r="AC1159" s="8"/>
      <c r="AE1159" s="9">
        <v>41934</v>
      </c>
      <c r="AG1159" s="9">
        <v>166498</v>
      </c>
      <c r="AI1159" s="9">
        <v>0</v>
      </c>
      <c r="AK1159" s="9">
        <v>0</v>
      </c>
      <c r="AM1159" s="9">
        <v>0</v>
      </c>
      <c r="AO1159" s="9">
        <v>0</v>
      </c>
      <c r="AQ1159" s="9">
        <v>0</v>
      </c>
      <c r="AT1159" s="38">
        <v>7.9904999999999999</v>
      </c>
      <c r="AV1159" s="38">
        <v>7.9901</v>
      </c>
      <c r="BH1159" s="2" t="str">
        <f t="shared" si="18"/>
        <v>No</v>
      </c>
    </row>
    <row r="1160" spans="1:60">
      <c r="A1160" s="14" t="s">
        <v>1271</v>
      </c>
      <c r="B1160" s="14" t="s">
        <v>1272</v>
      </c>
      <c r="C1160" s="19" t="s">
        <v>73</v>
      </c>
      <c r="D1160" s="232">
        <v>46</v>
      </c>
      <c r="E1160" s="233">
        <v>46</v>
      </c>
      <c r="F1160" s="19" t="s">
        <v>147</v>
      </c>
      <c r="G1160" s="160" t="s">
        <v>144</v>
      </c>
      <c r="H1160" s="36">
        <v>1849898</v>
      </c>
      <c r="I1160" s="25">
        <v>18</v>
      </c>
      <c r="J1160" s="19" t="s">
        <v>17</v>
      </c>
      <c r="K1160" s="15" t="s">
        <v>14</v>
      </c>
      <c r="L1160" s="15">
        <v>12</v>
      </c>
      <c r="M1160" s="16"/>
      <c r="N1160" s="37">
        <v>45016</v>
      </c>
      <c r="O1160" s="37"/>
      <c r="P1160" s="37">
        <v>32197</v>
      </c>
      <c r="Q1160" s="37"/>
      <c r="R1160" s="37">
        <v>0</v>
      </c>
      <c r="S1160" s="37"/>
      <c r="T1160" s="37">
        <v>7215</v>
      </c>
      <c r="U1160" s="37"/>
      <c r="V1160" s="37">
        <v>0</v>
      </c>
      <c r="W1160" s="37"/>
      <c r="X1160" s="37">
        <v>0</v>
      </c>
      <c r="Y1160" s="37"/>
      <c r="Z1160" s="37">
        <v>0</v>
      </c>
      <c r="AA1160" s="37"/>
      <c r="AB1160" s="25">
        <v>0</v>
      </c>
      <c r="AC1160" s="8"/>
      <c r="AE1160" s="9">
        <v>239177</v>
      </c>
      <c r="AG1160" s="9">
        <v>35100</v>
      </c>
      <c r="AI1160" s="9">
        <v>0</v>
      </c>
      <c r="AK1160" s="9">
        <v>14189</v>
      </c>
      <c r="AM1160" s="9">
        <v>0</v>
      </c>
      <c r="AO1160" s="9">
        <v>0</v>
      </c>
      <c r="AQ1160" s="9">
        <v>0</v>
      </c>
      <c r="AT1160" s="38">
        <v>5.3132000000000001</v>
      </c>
      <c r="AV1160" s="38">
        <v>1.0902000000000001</v>
      </c>
      <c r="BH1160" s="2" t="str">
        <f t="shared" si="18"/>
        <v>No</v>
      </c>
    </row>
    <row r="1161" spans="1:60">
      <c r="A1161" s="14" t="s">
        <v>1273</v>
      </c>
      <c r="B1161" s="14" t="s">
        <v>267</v>
      </c>
      <c r="C1161" s="19" t="s">
        <v>81</v>
      </c>
      <c r="D1161" s="232">
        <v>6016</v>
      </c>
      <c r="E1161" s="233">
        <v>60016</v>
      </c>
      <c r="F1161" s="19" t="s">
        <v>147</v>
      </c>
      <c r="G1161" s="160" t="s">
        <v>144</v>
      </c>
      <c r="H1161" s="36">
        <v>147922</v>
      </c>
      <c r="I1161" s="25">
        <v>18</v>
      </c>
      <c r="J1161" s="19" t="s">
        <v>17</v>
      </c>
      <c r="K1161" s="15" t="s">
        <v>16</v>
      </c>
      <c r="L1161" s="15">
        <v>12</v>
      </c>
      <c r="M1161" s="16"/>
      <c r="N1161" s="37">
        <v>0</v>
      </c>
      <c r="O1161" s="37"/>
      <c r="P1161" s="37">
        <v>0</v>
      </c>
      <c r="Q1161" s="37"/>
      <c r="R1161" s="37">
        <v>0</v>
      </c>
      <c r="S1161" s="37"/>
      <c r="T1161" s="37">
        <v>261863</v>
      </c>
      <c r="U1161" s="37"/>
      <c r="V1161" s="37">
        <v>0</v>
      </c>
      <c r="W1161" s="37"/>
      <c r="X1161" s="37">
        <v>0</v>
      </c>
      <c r="Y1161" s="37"/>
      <c r="Z1161" s="37">
        <v>0</v>
      </c>
      <c r="AA1161" s="37"/>
      <c r="AB1161" s="25">
        <v>0</v>
      </c>
      <c r="AC1161" s="8"/>
      <c r="AE1161" s="9">
        <v>0</v>
      </c>
      <c r="AG1161" s="9">
        <v>0</v>
      </c>
      <c r="AI1161" s="9">
        <v>0</v>
      </c>
      <c r="AK1161" s="9">
        <v>722195</v>
      </c>
      <c r="AM1161" s="9">
        <v>0</v>
      </c>
      <c r="AO1161" s="9">
        <v>0</v>
      </c>
      <c r="AQ1161" s="9">
        <v>0</v>
      </c>
      <c r="BH1161" s="2" t="str">
        <f t="shared" si="18"/>
        <v>No</v>
      </c>
    </row>
    <row r="1162" spans="1:60">
      <c r="A1162" s="14" t="s">
        <v>347</v>
      </c>
      <c r="B1162" s="14" t="s">
        <v>348</v>
      </c>
      <c r="C1162" s="19" t="s">
        <v>71</v>
      </c>
      <c r="D1162" s="232">
        <v>5198</v>
      </c>
      <c r="E1162" s="233">
        <v>50198</v>
      </c>
      <c r="F1162" s="19" t="s">
        <v>147</v>
      </c>
      <c r="G1162" s="160" t="s">
        <v>144</v>
      </c>
      <c r="H1162" s="36">
        <v>1780673</v>
      </c>
      <c r="I1162" s="25">
        <v>18</v>
      </c>
      <c r="J1162" s="19" t="s">
        <v>15</v>
      </c>
      <c r="K1162" s="15" t="s">
        <v>14</v>
      </c>
      <c r="L1162" s="15">
        <v>11</v>
      </c>
      <c r="M1162" s="16"/>
      <c r="N1162" s="37">
        <v>23463</v>
      </c>
      <c r="O1162" s="37"/>
      <c r="P1162" s="37">
        <v>16716</v>
      </c>
      <c r="Q1162" s="37"/>
      <c r="R1162" s="37">
        <v>0</v>
      </c>
      <c r="S1162" s="37"/>
      <c r="T1162" s="37">
        <v>0</v>
      </c>
      <c r="U1162" s="37"/>
      <c r="V1162" s="37">
        <v>0</v>
      </c>
      <c r="W1162" s="37"/>
      <c r="X1162" s="37">
        <v>0</v>
      </c>
      <c r="Y1162" s="37"/>
      <c r="Z1162" s="37">
        <v>0</v>
      </c>
      <c r="AA1162" s="37"/>
      <c r="AB1162" s="25">
        <v>0</v>
      </c>
      <c r="AC1162" s="8"/>
      <c r="AE1162" s="9">
        <v>210463</v>
      </c>
      <c r="AG1162" s="9">
        <v>141851</v>
      </c>
      <c r="AI1162" s="9">
        <v>0</v>
      </c>
      <c r="AK1162" s="9">
        <v>0</v>
      </c>
      <c r="AM1162" s="9">
        <v>0</v>
      </c>
      <c r="AO1162" s="9">
        <v>0</v>
      </c>
      <c r="AQ1162" s="9">
        <v>0</v>
      </c>
      <c r="AT1162" s="38">
        <v>8.9700000000000006</v>
      </c>
      <c r="AV1162" s="38">
        <v>8.4859000000000009</v>
      </c>
      <c r="BH1162" s="2" t="str">
        <f t="shared" si="18"/>
        <v>No</v>
      </c>
    </row>
    <row r="1163" spans="1:60">
      <c r="A1163" s="14" t="s">
        <v>1270</v>
      </c>
      <c r="B1163" s="14" t="s">
        <v>623</v>
      </c>
      <c r="C1163" s="19" t="s">
        <v>68</v>
      </c>
      <c r="D1163" s="232">
        <v>2096</v>
      </c>
      <c r="E1163" s="233">
        <v>20096</v>
      </c>
      <c r="F1163" s="19" t="s">
        <v>147</v>
      </c>
      <c r="G1163" s="160" t="s">
        <v>144</v>
      </c>
      <c r="H1163" s="36">
        <v>18351295</v>
      </c>
      <c r="I1163" s="25">
        <v>18</v>
      </c>
      <c r="J1163" s="19" t="s">
        <v>17</v>
      </c>
      <c r="K1163" s="15" t="s">
        <v>16</v>
      </c>
      <c r="L1163" s="15">
        <v>10</v>
      </c>
      <c r="M1163" s="16"/>
      <c r="N1163" s="37">
        <v>2430</v>
      </c>
      <c r="O1163" s="37"/>
      <c r="P1163" s="37">
        <v>68087</v>
      </c>
      <c r="Q1163" s="37"/>
      <c r="R1163" s="37">
        <v>0</v>
      </c>
      <c r="S1163" s="37"/>
      <c r="T1163" s="37">
        <v>0</v>
      </c>
      <c r="U1163" s="37"/>
      <c r="V1163" s="37">
        <v>0</v>
      </c>
      <c r="W1163" s="37"/>
      <c r="X1163" s="37">
        <v>0</v>
      </c>
      <c r="Y1163" s="37"/>
      <c r="Z1163" s="37">
        <v>0</v>
      </c>
      <c r="AA1163" s="37"/>
      <c r="AB1163" s="25">
        <v>0</v>
      </c>
      <c r="AC1163" s="8"/>
      <c r="AE1163" s="9">
        <v>16904</v>
      </c>
      <c r="AG1163" s="9">
        <v>452781</v>
      </c>
      <c r="AI1163" s="9">
        <v>0</v>
      </c>
      <c r="AK1163" s="9">
        <v>0</v>
      </c>
      <c r="AM1163" s="9">
        <v>0</v>
      </c>
      <c r="AO1163" s="9">
        <v>0</v>
      </c>
      <c r="AQ1163" s="9">
        <v>0</v>
      </c>
      <c r="AT1163" s="38">
        <v>6.9564000000000004</v>
      </c>
      <c r="AV1163" s="38">
        <v>6.65</v>
      </c>
      <c r="BH1163" s="2" t="str">
        <f t="shared" si="18"/>
        <v>No</v>
      </c>
    </row>
    <row r="1164" spans="1:60">
      <c r="A1164" s="14" t="s">
        <v>1274</v>
      </c>
      <c r="B1164" s="14" t="s">
        <v>238</v>
      </c>
      <c r="C1164" s="19" t="s">
        <v>40</v>
      </c>
      <c r="D1164" s="232">
        <v>4021</v>
      </c>
      <c r="E1164" s="233">
        <v>40021</v>
      </c>
      <c r="F1164" s="19" t="s">
        <v>147</v>
      </c>
      <c r="G1164" s="160" t="s">
        <v>144</v>
      </c>
      <c r="H1164" s="36">
        <v>95779</v>
      </c>
      <c r="I1164" s="25">
        <v>17</v>
      </c>
      <c r="J1164" s="19" t="s">
        <v>15</v>
      </c>
      <c r="K1164" s="15" t="s">
        <v>14</v>
      </c>
      <c r="L1164" s="15">
        <v>5</v>
      </c>
      <c r="M1164" s="16"/>
      <c r="N1164" s="37">
        <v>0</v>
      </c>
      <c r="O1164" s="37"/>
      <c r="P1164" s="37">
        <v>0</v>
      </c>
      <c r="Q1164" s="37"/>
      <c r="R1164" s="37">
        <v>0</v>
      </c>
      <c r="S1164" s="37"/>
      <c r="T1164" s="37">
        <v>22551</v>
      </c>
      <c r="U1164" s="37"/>
      <c r="V1164" s="37">
        <v>0</v>
      </c>
      <c r="W1164" s="37"/>
      <c r="X1164" s="37">
        <v>0</v>
      </c>
      <c r="Y1164" s="37"/>
      <c r="Z1164" s="37">
        <v>0</v>
      </c>
      <c r="AA1164" s="37"/>
      <c r="AB1164" s="25">
        <v>0</v>
      </c>
      <c r="AC1164" s="8"/>
      <c r="AE1164" s="9">
        <v>0</v>
      </c>
      <c r="AG1164" s="9">
        <v>24315</v>
      </c>
      <c r="AI1164" s="9">
        <v>0</v>
      </c>
      <c r="AK1164" s="9">
        <v>156914</v>
      </c>
      <c r="AM1164" s="9">
        <v>0</v>
      </c>
      <c r="AO1164" s="9">
        <v>0</v>
      </c>
      <c r="AQ1164" s="9">
        <v>0</v>
      </c>
      <c r="BH1164" s="2" t="str">
        <f t="shared" si="18"/>
        <v>No</v>
      </c>
    </row>
    <row r="1165" spans="1:60">
      <c r="A1165" s="14" t="s">
        <v>759</v>
      </c>
      <c r="B1165" s="14" t="s">
        <v>760</v>
      </c>
      <c r="C1165" s="19" t="s">
        <v>43</v>
      </c>
      <c r="D1165" s="232">
        <v>5159</v>
      </c>
      <c r="E1165" s="233">
        <v>50159</v>
      </c>
      <c r="F1165" s="19" t="s">
        <v>147</v>
      </c>
      <c r="G1165" s="160" t="s">
        <v>144</v>
      </c>
      <c r="H1165" s="36">
        <v>81926</v>
      </c>
      <c r="I1165" s="25">
        <v>17</v>
      </c>
      <c r="J1165" s="19" t="s">
        <v>25</v>
      </c>
      <c r="K1165" s="15" t="s">
        <v>16</v>
      </c>
      <c r="L1165" s="15">
        <v>2</v>
      </c>
      <c r="M1165" s="16"/>
      <c r="N1165" s="37">
        <v>42637</v>
      </c>
      <c r="O1165" s="37"/>
      <c r="P1165" s="37">
        <v>0</v>
      </c>
      <c r="Q1165" s="37"/>
      <c r="R1165" s="37">
        <v>0</v>
      </c>
      <c r="S1165" s="37"/>
      <c r="T1165" s="37">
        <v>0</v>
      </c>
      <c r="U1165" s="37"/>
      <c r="V1165" s="37">
        <v>0</v>
      </c>
      <c r="W1165" s="37"/>
      <c r="X1165" s="37">
        <v>0</v>
      </c>
      <c r="Y1165" s="37"/>
      <c r="Z1165" s="37">
        <v>0</v>
      </c>
      <c r="AA1165" s="37"/>
      <c r="AB1165" s="25">
        <v>0</v>
      </c>
      <c r="AC1165" s="8"/>
      <c r="AE1165" s="9">
        <v>0</v>
      </c>
      <c r="AG1165" s="9">
        <v>0</v>
      </c>
      <c r="AI1165" s="9">
        <v>0</v>
      </c>
      <c r="AK1165" s="9">
        <v>0</v>
      </c>
      <c r="AM1165" s="9">
        <v>0</v>
      </c>
      <c r="AO1165" s="9">
        <v>0</v>
      </c>
      <c r="AQ1165" s="9">
        <v>0</v>
      </c>
      <c r="AT1165" s="38">
        <v>0</v>
      </c>
      <c r="BH1165" s="2" t="str">
        <f t="shared" si="18"/>
        <v>No</v>
      </c>
    </row>
    <row r="1166" spans="1:60">
      <c r="A1166" s="14" t="s">
        <v>759</v>
      </c>
      <c r="B1166" s="14" t="s">
        <v>760</v>
      </c>
      <c r="C1166" s="19" t="s">
        <v>43</v>
      </c>
      <c r="D1166" s="232">
        <v>5159</v>
      </c>
      <c r="E1166" s="233">
        <v>50159</v>
      </c>
      <c r="F1166" s="19" t="s">
        <v>147</v>
      </c>
      <c r="G1166" s="160" t="s">
        <v>144</v>
      </c>
      <c r="H1166" s="36">
        <v>81926</v>
      </c>
      <c r="I1166" s="25">
        <v>17</v>
      </c>
      <c r="J1166" s="19" t="s">
        <v>15</v>
      </c>
      <c r="K1166" s="15" t="s">
        <v>16</v>
      </c>
      <c r="L1166" s="15">
        <v>2</v>
      </c>
      <c r="M1166" s="16"/>
      <c r="N1166" s="37">
        <v>21782</v>
      </c>
      <c r="O1166" s="37"/>
      <c r="P1166" s="37">
        <v>7165</v>
      </c>
      <c r="Q1166" s="37"/>
      <c r="R1166" s="37">
        <v>0</v>
      </c>
      <c r="S1166" s="37"/>
      <c r="T1166" s="37">
        <v>0</v>
      </c>
      <c r="U1166" s="37"/>
      <c r="V1166" s="37">
        <v>0</v>
      </c>
      <c r="W1166" s="37"/>
      <c r="X1166" s="37">
        <v>0</v>
      </c>
      <c r="Y1166" s="37"/>
      <c r="Z1166" s="37">
        <v>0</v>
      </c>
      <c r="AA1166" s="37"/>
      <c r="AB1166" s="25">
        <v>0</v>
      </c>
      <c r="AC1166" s="8"/>
      <c r="AE1166" s="9">
        <v>162451</v>
      </c>
      <c r="AG1166" s="9">
        <v>50967</v>
      </c>
      <c r="AI1166" s="9">
        <v>0</v>
      </c>
      <c r="AK1166" s="9">
        <v>0</v>
      </c>
      <c r="AM1166" s="9">
        <v>0</v>
      </c>
      <c r="AO1166" s="9">
        <v>0</v>
      </c>
      <c r="AQ1166" s="9">
        <v>0</v>
      </c>
      <c r="AT1166" s="38">
        <v>7.4580000000000002</v>
      </c>
      <c r="AV1166" s="38">
        <v>7.1132999999999997</v>
      </c>
      <c r="BH1166" s="2" t="str">
        <f t="shared" si="18"/>
        <v>No</v>
      </c>
    </row>
    <row r="1167" spans="1:60">
      <c r="A1167" s="14" t="s">
        <v>1276</v>
      </c>
      <c r="B1167" s="14" t="s">
        <v>154</v>
      </c>
      <c r="C1167" s="19" t="s">
        <v>71</v>
      </c>
      <c r="D1167" s="232">
        <v>5169</v>
      </c>
      <c r="E1167" s="233">
        <v>50169</v>
      </c>
      <c r="F1167" s="19" t="s">
        <v>147</v>
      </c>
      <c r="G1167" s="160" t="s">
        <v>144</v>
      </c>
      <c r="H1167" s="36">
        <v>724091</v>
      </c>
      <c r="I1167" s="25">
        <v>17</v>
      </c>
      <c r="J1167" s="19" t="s">
        <v>15</v>
      </c>
      <c r="K1167" s="15" t="s">
        <v>16</v>
      </c>
      <c r="L1167" s="15">
        <v>17</v>
      </c>
      <c r="M1167" s="16"/>
      <c r="N1167" s="37">
        <v>0</v>
      </c>
      <c r="O1167" s="37"/>
      <c r="P1167" s="37">
        <v>61927</v>
      </c>
      <c r="Q1167" s="37"/>
      <c r="R1167" s="37">
        <v>0</v>
      </c>
      <c r="S1167" s="37"/>
      <c r="T1167" s="37">
        <v>0</v>
      </c>
      <c r="U1167" s="37"/>
      <c r="V1167" s="37">
        <v>0</v>
      </c>
      <c r="W1167" s="37"/>
      <c r="X1167" s="37">
        <v>0</v>
      </c>
      <c r="Y1167" s="37"/>
      <c r="Z1167" s="37">
        <v>0</v>
      </c>
      <c r="AA1167" s="37"/>
      <c r="AB1167" s="25">
        <v>0</v>
      </c>
      <c r="AC1167" s="8"/>
      <c r="AE1167" s="9">
        <v>0</v>
      </c>
      <c r="AG1167" s="9">
        <v>490381</v>
      </c>
      <c r="AI1167" s="9">
        <v>0</v>
      </c>
      <c r="AK1167" s="9">
        <v>0</v>
      </c>
      <c r="AM1167" s="9">
        <v>0</v>
      </c>
      <c r="AO1167" s="9">
        <v>0</v>
      </c>
      <c r="AQ1167" s="9">
        <v>0</v>
      </c>
      <c r="AV1167" s="38">
        <v>7.9187000000000003</v>
      </c>
      <c r="BH1167" s="2" t="str">
        <f t="shared" si="18"/>
        <v>No</v>
      </c>
    </row>
    <row r="1168" spans="1:60">
      <c r="A1168" s="14" t="s">
        <v>1275</v>
      </c>
      <c r="B1168" s="14" t="s">
        <v>261</v>
      </c>
      <c r="C1168" s="19" t="s">
        <v>59</v>
      </c>
      <c r="D1168" s="232">
        <v>4005</v>
      </c>
      <c r="E1168" s="233">
        <v>40005</v>
      </c>
      <c r="F1168" s="19" t="s">
        <v>147</v>
      </c>
      <c r="G1168" s="160" t="s">
        <v>144</v>
      </c>
      <c r="H1168" s="36">
        <v>280648</v>
      </c>
      <c r="I1168" s="25">
        <v>17</v>
      </c>
      <c r="J1168" s="19" t="s">
        <v>17</v>
      </c>
      <c r="K1168" s="15" t="s">
        <v>14</v>
      </c>
      <c r="L1168" s="15">
        <v>17</v>
      </c>
      <c r="M1168" s="16"/>
      <c r="N1168" s="37">
        <v>207372</v>
      </c>
      <c r="O1168" s="37"/>
      <c r="P1168" s="37">
        <v>0</v>
      </c>
      <c r="Q1168" s="37"/>
      <c r="R1168" s="37">
        <v>0</v>
      </c>
      <c r="S1168" s="37"/>
      <c r="T1168" s="37">
        <v>0</v>
      </c>
      <c r="U1168" s="37"/>
      <c r="V1168" s="37">
        <v>0</v>
      </c>
      <c r="W1168" s="37"/>
      <c r="X1168" s="37">
        <v>0</v>
      </c>
      <c r="Y1168" s="37"/>
      <c r="Z1168" s="37">
        <v>0</v>
      </c>
      <c r="AA1168" s="37"/>
      <c r="AB1168" s="25">
        <v>0</v>
      </c>
      <c r="AC1168" s="8"/>
      <c r="AE1168" s="9">
        <v>1073897</v>
      </c>
      <c r="AG1168" s="9">
        <v>0</v>
      </c>
      <c r="AI1168" s="9">
        <v>0</v>
      </c>
      <c r="AK1168" s="9">
        <v>0</v>
      </c>
      <c r="AM1168" s="9">
        <v>0</v>
      </c>
      <c r="AO1168" s="9">
        <v>0</v>
      </c>
      <c r="AQ1168" s="9">
        <v>0</v>
      </c>
      <c r="AT1168" s="38">
        <v>5.1786000000000003</v>
      </c>
      <c r="BH1168" s="2" t="str">
        <f t="shared" si="18"/>
        <v>No</v>
      </c>
    </row>
    <row r="1169" spans="1:60">
      <c r="A1169" s="14" t="s">
        <v>397</v>
      </c>
      <c r="B1169" s="14" t="s">
        <v>398</v>
      </c>
      <c r="C1169" s="19" t="s">
        <v>38</v>
      </c>
      <c r="D1169" s="232">
        <v>4232</v>
      </c>
      <c r="E1169" s="233">
        <v>40232</v>
      </c>
      <c r="F1169" s="19" t="s">
        <v>222</v>
      </c>
      <c r="G1169" s="160" t="s">
        <v>144</v>
      </c>
      <c r="H1169" s="36">
        <v>1510516</v>
      </c>
      <c r="I1169" s="25">
        <v>17</v>
      </c>
      <c r="J1169" s="19" t="s">
        <v>24</v>
      </c>
      <c r="K1169" s="15" t="s">
        <v>16</v>
      </c>
      <c r="L1169" s="15">
        <v>17</v>
      </c>
      <c r="M1169" s="16"/>
      <c r="N1169" s="37">
        <v>539462</v>
      </c>
      <c r="O1169" s="37"/>
      <c r="P1169" s="37">
        <v>0</v>
      </c>
      <c r="Q1169" s="37"/>
      <c r="R1169" s="37">
        <v>0</v>
      </c>
      <c r="S1169" s="37"/>
      <c r="T1169" s="37">
        <v>0</v>
      </c>
      <c r="U1169" s="37"/>
      <c r="V1169" s="37">
        <v>0</v>
      </c>
      <c r="W1169" s="37"/>
      <c r="X1169" s="37">
        <v>0</v>
      </c>
      <c r="Y1169" s="37"/>
      <c r="Z1169" s="37">
        <v>0</v>
      </c>
      <c r="AA1169" s="37"/>
      <c r="AB1169" s="25">
        <v>0</v>
      </c>
      <c r="AC1169" s="8"/>
      <c r="AE1169" s="9">
        <v>306798</v>
      </c>
      <c r="AG1169" s="9">
        <v>0</v>
      </c>
      <c r="AI1169" s="9">
        <v>0</v>
      </c>
      <c r="AK1169" s="9">
        <v>0</v>
      </c>
      <c r="AM1169" s="9">
        <v>0</v>
      </c>
      <c r="AO1169" s="9">
        <v>0</v>
      </c>
      <c r="AQ1169" s="9">
        <v>0</v>
      </c>
      <c r="AT1169" s="38">
        <v>0.56869999999999998</v>
      </c>
      <c r="BH1169" s="2" t="str">
        <f t="shared" si="18"/>
        <v>No</v>
      </c>
    </row>
    <row r="1170" spans="1:60">
      <c r="A1170" s="14" t="s">
        <v>1002</v>
      </c>
      <c r="B1170" s="14" t="s">
        <v>180</v>
      </c>
      <c r="C1170" s="19" t="s">
        <v>68</v>
      </c>
      <c r="D1170" s="232"/>
      <c r="E1170" s="233">
        <v>22930</v>
      </c>
      <c r="F1170" s="19" t="s">
        <v>165</v>
      </c>
      <c r="G1170" s="160" t="s">
        <v>144</v>
      </c>
      <c r="H1170" s="36">
        <v>18351295</v>
      </c>
      <c r="I1170" s="25">
        <v>17</v>
      </c>
      <c r="J1170" s="19" t="s">
        <v>26</v>
      </c>
      <c r="K1170" s="15" t="s">
        <v>16</v>
      </c>
      <c r="L1170" s="15">
        <v>17</v>
      </c>
      <c r="M1170" s="16"/>
      <c r="N1170" s="37">
        <v>1968796</v>
      </c>
      <c r="O1170" s="37"/>
      <c r="P1170" s="37">
        <v>0</v>
      </c>
      <c r="Q1170" s="37"/>
      <c r="R1170" s="37">
        <v>0</v>
      </c>
      <c r="S1170" s="37"/>
      <c r="T1170" s="37">
        <v>0</v>
      </c>
      <c r="U1170" s="37"/>
      <c r="V1170" s="37">
        <v>0</v>
      </c>
      <c r="W1170" s="37"/>
      <c r="X1170" s="37">
        <v>0</v>
      </c>
      <c r="Y1170" s="37"/>
      <c r="Z1170" s="37">
        <v>0</v>
      </c>
      <c r="AA1170" s="37"/>
      <c r="AB1170" s="25">
        <v>0</v>
      </c>
      <c r="AC1170" s="8"/>
      <c r="AE1170" s="9">
        <v>598802</v>
      </c>
      <c r="AG1170" s="9">
        <v>0</v>
      </c>
      <c r="AI1170" s="9">
        <v>0</v>
      </c>
      <c r="AK1170" s="9">
        <v>0</v>
      </c>
      <c r="AM1170" s="9">
        <v>0</v>
      </c>
      <c r="AO1170" s="9">
        <v>0</v>
      </c>
      <c r="AQ1170" s="9">
        <v>0</v>
      </c>
      <c r="AT1170" s="38">
        <v>0.30409999999999998</v>
      </c>
      <c r="BH1170" s="2" t="str">
        <f t="shared" si="18"/>
        <v>No</v>
      </c>
    </row>
    <row r="1171" spans="1:60">
      <c r="A1171" s="14" t="s">
        <v>759</v>
      </c>
      <c r="B1171" s="14" t="s">
        <v>760</v>
      </c>
      <c r="C1171" s="19" t="s">
        <v>43</v>
      </c>
      <c r="D1171" s="232">
        <v>5159</v>
      </c>
      <c r="E1171" s="233">
        <v>50159</v>
      </c>
      <c r="F1171" s="19" t="s">
        <v>147</v>
      </c>
      <c r="G1171" s="160" t="s">
        <v>144</v>
      </c>
      <c r="H1171" s="36">
        <v>81926</v>
      </c>
      <c r="I1171" s="25">
        <v>17</v>
      </c>
      <c r="J1171" s="19" t="s">
        <v>17</v>
      </c>
      <c r="K1171" s="15" t="s">
        <v>16</v>
      </c>
      <c r="L1171" s="15">
        <v>13</v>
      </c>
      <c r="M1171" s="16"/>
      <c r="N1171" s="37">
        <v>233119</v>
      </c>
      <c r="O1171" s="37"/>
      <c r="P1171" s="37">
        <v>0</v>
      </c>
      <c r="Q1171" s="37"/>
      <c r="R1171" s="37">
        <v>0</v>
      </c>
      <c r="S1171" s="37"/>
      <c r="T1171" s="37">
        <v>0</v>
      </c>
      <c r="U1171" s="37"/>
      <c r="V1171" s="37">
        <v>0</v>
      </c>
      <c r="W1171" s="37"/>
      <c r="X1171" s="37">
        <v>0</v>
      </c>
      <c r="Y1171" s="37"/>
      <c r="Z1171" s="37">
        <v>0</v>
      </c>
      <c r="AA1171" s="37"/>
      <c r="AB1171" s="25">
        <v>0</v>
      </c>
      <c r="AC1171" s="8"/>
      <c r="AE1171" s="9">
        <v>1255060</v>
      </c>
      <c r="AG1171" s="9">
        <v>0</v>
      </c>
      <c r="AI1171" s="9">
        <v>0</v>
      </c>
      <c r="AK1171" s="9">
        <v>0</v>
      </c>
      <c r="AM1171" s="9">
        <v>0</v>
      </c>
      <c r="AO1171" s="9">
        <v>0</v>
      </c>
      <c r="AQ1171" s="9">
        <v>0</v>
      </c>
      <c r="AT1171" s="38">
        <v>5.3837999999999999</v>
      </c>
      <c r="BH1171" s="2" t="str">
        <f t="shared" si="18"/>
        <v>No</v>
      </c>
    </row>
    <row r="1172" spans="1:60">
      <c r="A1172" s="14" t="s">
        <v>1274</v>
      </c>
      <c r="B1172" s="14" t="s">
        <v>238</v>
      </c>
      <c r="C1172" s="19" t="s">
        <v>40</v>
      </c>
      <c r="D1172" s="232">
        <v>4021</v>
      </c>
      <c r="E1172" s="233">
        <v>40021</v>
      </c>
      <c r="F1172" s="19" t="s">
        <v>147</v>
      </c>
      <c r="G1172" s="160" t="s">
        <v>144</v>
      </c>
      <c r="H1172" s="36">
        <v>95779</v>
      </c>
      <c r="I1172" s="25">
        <v>17</v>
      </c>
      <c r="J1172" s="19" t="s">
        <v>17</v>
      </c>
      <c r="K1172" s="15" t="s">
        <v>14</v>
      </c>
      <c r="L1172" s="15">
        <v>12</v>
      </c>
      <c r="M1172" s="16"/>
      <c r="N1172" s="37">
        <v>82803</v>
      </c>
      <c r="O1172" s="37"/>
      <c r="P1172" s="37">
        <v>0</v>
      </c>
      <c r="Q1172" s="37"/>
      <c r="R1172" s="37">
        <v>0</v>
      </c>
      <c r="S1172" s="37"/>
      <c r="T1172" s="37">
        <v>41716</v>
      </c>
      <c r="U1172" s="37"/>
      <c r="V1172" s="37">
        <v>0</v>
      </c>
      <c r="W1172" s="37"/>
      <c r="X1172" s="37">
        <v>0</v>
      </c>
      <c r="Y1172" s="37"/>
      <c r="Z1172" s="37">
        <v>0</v>
      </c>
      <c r="AA1172" s="37"/>
      <c r="AB1172" s="25">
        <v>0</v>
      </c>
      <c r="AC1172" s="8"/>
      <c r="AE1172" s="9">
        <v>328302</v>
      </c>
      <c r="AG1172" s="9">
        <v>0</v>
      </c>
      <c r="AI1172" s="9">
        <v>0</v>
      </c>
      <c r="AK1172" s="9">
        <v>290272</v>
      </c>
      <c r="AM1172" s="9">
        <v>0</v>
      </c>
      <c r="AO1172" s="9">
        <v>0</v>
      </c>
      <c r="AQ1172" s="9">
        <v>0</v>
      </c>
      <c r="AT1172" s="38">
        <v>3.9649000000000001</v>
      </c>
      <c r="BH1172" s="2" t="str">
        <f t="shared" si="18"/>
        <v>No</v>
      </c>
    </row>
    <row r="1173" spans="1:60">
      <c r="A1173" s="14" t="s">
        <v>198</v>
      </c>
      <c r="B1173" s="14" t="s">
        <v>199</v>
      </c>
      <c r="C1173" s="19" t="s">
        <v>23</v>
      </c>
      <c r="D1173" s="232">
        <v>9213</v>
      </c>
      <c r="E1173" s="233">
        <v>90213</v>
      </c>
      <c r="F1173" s="19" t="s">
        <v>147</v>
      </c>
      <c r="G1173" s="160" t="s">
        <v>144</v>
      </c>
      <c r="H1173" s="36">
        <v>64078</v>
      </c>
      <c r="I1173" s="25">
        <v>16</v>
      </c>
      <c r="J1173" s="19" t="s">
        <v>17</v>
      </c>
      <c r="K1173" s="15" t="s">
        <v>16</v>
      </c>
      <c r="L1173" s="15">
        <v>9</v>
      </c>
      <c r="M1173" s="16"/>
      <c r="N1173" s="37">
        <v>49023</v>
      </c>
      <c r="O1173" s="37"/>
      <c r="P1173" s="37">
        <v>0</v>
      </c>
      <c r="Q1173" s="37"/>
      <c r="R1173" s="37">
        <v>0</v>
      </c>
      <c r="S1173" s="37"/>
      <c r="T1173" s="37">
        <v>0</v>
      </c>
      <c r="U1173" s="37"/>
      <c r="V1173" s="37">
        <v>0</v>
      </c>
      <c r="W1173" s="37"/>
      <c r="X1173" s="37">
        <v>0</v>
      </c>
      <c r="Y1173" s="37"/>
      <c r="Z1173" s="37">
        <v>0</v>
      </c>
      <c r="AA1173" s="37"/>
      <c r="AB1173" s="25">
        <v>0</v>
      </c>
      <c r="AC1173" s="8"/>
      <c r="AE1173" s="9">
        <v>266221</v>
      </c>
      <c r="AG1173" s="9">
        <v>0</v>
      </c>
      <c r="AI1173" s="9">
        <v>0</v>
      </c>
      <c r="AK1173" s="9">
        <v>0</v>
      </c>
      <c r="AM1173" s="9">
        <v>0</v>
      </c>
      <c r="AO1173" s="9">
        <v>0</v>
      </c>
      <c r="AQ1173" s="9">
        <v>0</v>
      </c>
      <c r="AT1173" s="38">
        <v>5.4305000000000003</v>
      </c>
      <c r="BH1173" s="2" t="str">
        <f t="shared" si="18"/>
        <v>No</v>
      </c>
    </row>
    <row r="1174" spans="1:60">
      <c r="A1174" s="14" t="s">
        <v>198</v>
      </c>
      <c r="B1174" s="14" t="s">
        <v>199</v>
      </c>
      <c r="C1174" s="19" t="s">
        <v>23</v>
      </c>
      <c r="D1174" s="232">
        <v>9213</v>
      </c>
      <c r="E1174" s="233">
        <v>90213</v>
      </c>
      <c r="F1174" s="19" t="s">
        <v>147</v>
      </c>
      <c r="G1174" s="160" t="s">
        <v>144</v>
      </c>
      <c r="H1174" s="36">
        <v>64078</v>
      </c>
      <c r="I1174" s="25">
        <v>16</v>
      </c>
      <c r="J1174" s="19" t="s">
        <v>15</v>
      </c>
      <c r="K1174" s="15" t="s">
        <v>16</v>
      </c>
      <c r="L1174" s="15">
        <v>7</v>
      </c>
      <c r="M1174" s="16"/>
      <c r="N1174" s="37">
        <v>0</v>
      </c>
      <c r="O1174" s="37"/>
      <c r="P1174" s="37">
        <v>13172</v>
      </c>
      <c r="Q1174" s="37"/>
      <c r="R1174" s="37">
        <v>0</v>
      </c>
      <c r="S1174" s="37"/>
      <c r="T1174" s="37">
        <v>0</v>
      </c>
      <c r="U1174" s="37"/>
      <c r="V1174" s="37">
        <v>0</v>
      </c>
      <c r="W1174" s="37"/>
      <c r="X1174" s="37">
        <v>0</v>
      </c>
      <c r="Y1174" s="37"/>
      <c r="Z1174" s="37">
        <v>0</v>
      </c>
      <c r="AA1174" s="37"/>
      <c r="AB1174" s="25">
        <v>0</v>
      </c>
      <c r="AC1174" s="8"/>
      <c r="AE1174" s="9">
        <v>0</v>
      </c>
      <c r="AG1174" s="9">
        <v>78162</v>
      </c>
      <c r="AI1174" s="9">
        <v>0</v>
      </c>
      <c r="AK1174" s="9">
        <v>0</v>
      </c>
      <c r="AM1174" s="9">
        <v>0</v>
      </c>
      <c r="AO1174" s="9">
        <v>0</v>
      </c>
      <c r="AQ1174" s="9">
        <v>0</v>
      </c>
      <c r="AV1174" s="38">
        <v>5.9340000000000002</v>
      </c>
      <c r="BH1174" s="2" t="str">
        <f t="shared" si="18"/>
        <v>No</v>
      </c>
    </row>
    <row r="1175" spans="1:60">
      <c r="A1175" s="14" t="s">
        <v>363</v>
      </c>
      <c r="B1175" s="14" t="s">
        <v>164</v>
      </c>
      <c r="C1175" s="19" t="s">
        <v>73</v>
      </c>
      <c r="D1175" s="232">
        <v>58</v>
      </c>
      <c r="E1175" s="233">
        <v>58</v>
      </c>
      <c r="F1175" s="19" t="s">
        <v>147</v>
      </c>
      <c r="G1175" s="160" t="s">
        <v>144</v>
      </c>
      <c r="H1175" s="36">
        <v>1849898</v>
      </c>
      <c r="I1175" s="25">
        <v>16</v>
      </c>
      <c r="J1175" s="19" t="s">
        <v>120</v>
      </c>
      <c r="K1175" s="15" t="s">
        <v>16</v>
      </c>
      <c r="L1175" s="15">
        <v>2</v>
      </c>
      <c r="M1175" s="16"/>
      <c r="N1175" s="37">
        <v>0</v>
      </c>
      <c r="O1175" s="37"/>
      <c r="P1175" s="37">
        <v>0</v>
      </c>
      <c r="Q1175" s="37"/>
      <c r="R1175" s="37">
        <v>0</v>
      </c>
      <c r="S1175" s="37"/>
      <c r="T1175" s="37">
        <v>0</v>
      </c>
      <c r="U1175" s="37"/>
      <c r="V1175" s="37">
        <v>0</v>
      </c>
      <c r="W1175" s="37"/>
      <c r="X1175" s="37">
        <v>0</v>
      </c>
      <c r="Y1175" s="37"/>
      <c r="Z1175" s="37">
        <v>375400</v>
      </c>
      <c r="AA1175" s="37"/>
      <c r="AB1175" s="25">
        <v>0</v>
      </c>
      <c r="AC1175" s="8"/>
      <c r="AE1175" s="9">
        <v>0</v>
      </c>
      <c r="AG1175" s="9">
        <v>0</v>
      </c>
      <c r="AI1175" s="9">
        <v>0</v>
      </c>
      <c r="AK1175" s="9">
        <v>0</v>
      </c>
      <c r="AM1175" s="9">
        <v>0</v>
      </c>
      <c r="AO1175" s="9">
        <v>34000</v>
      </c>
      <c r="AQ1175" s="9">
        <v>0</v>
      </c>
      <c r="BD1175" s="38">
        <v>9.06E-2</v>
      </c>
      <c r="BH1175" s="2" t="str">
        <f t="shared" si="18"/>
        <v>No</v>
      </c>
    </row>
    <row r="1176" spans="1:60">
      <c r="A1176" s="14" t="s">
        <v>594</v>
      </c>
      <c r="B1176" s="14" t="s">
        <v>595</v>
      </c>
      <c r="C1176" s="19" t="s">
        <v>91</v>
      </c>
      <c r="D1176" s="232">
        <v>3035</v>
      </c>
      <c r="E1176" s="233">
        <v>30035</v>
      </c>
      <c r="F1176" s="19" t="s">
        <v>153</v>
      </c>
      <c r="G1176" s="160" t="s">
        <v>144</v>
      </c>
      <c r="H1176" s="36">
        <v>81249</v>
      </c>
      <c r="I1176" s="25">
        <v>16</v>
      </c>
      <c r="J1176" s="19" t="s">
        <v>15</v>
      </c>
      <c r="K1176" s="15" t="s">
        <v>14</v>
      </c>
      <c r="L1176" s="15">
        <v>2</v>
      </c>
      <c r="M1176" s="16"/>
      <c r="N1176" s="37">
        <v>0</v>
      </c>
      <c r="O1176" s="37"/>
      <c r="P1176" s="37">
        <v>6125</v>
      </c>
      <c r="Q1176" s="37"/>
      <c r="R1176" s="37">
        <v>0</v>
      </c>
      <c r="S1176" s="37"/>
      <c r="T1176" s="37">
        <v>0</v>
      </c>
      <c r="U1176" s="37"/>
      <c r="V1176" s="37">
        <v>0</v>
      </c>
      <c r="W1176" s="37"/>
      <c r="X1176" s="37">
        <v>0</v>
      </c>
      <c r="Y1176" s="37"/>
      <c r="Z1176" s="37">
        <v>0</v>
      </c>
      <c r="AA1176" s="37"/>
      <c r="AB1176" s="25">
        <v>0</v>
      </c>
      <c r="AC1176" s="8"/>
      <c r="AE1176" s="9">
        <v>0</v>
      </c>
      <c r="AG1176" s="9">
        <v>44890</v>
      </c>
      <c r="AI1176" s="9">
        <v>0</v>
      </c>
      <c r="AK1176" s="9">
        <v>0</v>
      </c>
      <c r="AM1176" s="9">
        <v>0</v>
      </c>
      <c r="AO1176" s="9">
        <v>0</v>
      </c>
      <c r="AQ1176" s="9">
        <v>0</v>
      </c>
      <c r="AV1176" s="38">
        <v>7.3289999999999997</v>
      </c>
      <c r="BH1176" s="2" t="str">
        <f t="shared" si="18"/>
        <v>No</v>
      </c>
    </row>
    <row r="1177" spans="1:60">
      <c r="A1177" s="14" t="s">
        <v>1046</v>
      </c>
      <c r="B1177" s="14" t="s">
        <v>1047</v>
      </c>
      <c r="C1177" s="19" t="s">
        <v>81</v>
      </c>
      <c r="D1177" s="232">
        <v>6107</v>
      </c>
      <c r="E1177" s="233">
        <v>60107</v>
      </c>
      <c r="F1177" s="19" t="s">
        <v>147</v>
      </c>
      <c r="G1177" s="160" t="s">
        <v>144</v>
      </c>
      <c r="H1177" s="36">
        <v>61900</v>
      </c>
      <c r="I1177" s="25">
        <v>16</v>
      </c>
      <c r="J1177" s="19" t="s">
        <v>15</v>
      </c>
      <c r="K1177" s="15" t="s">
        <v>16</v>
      </c>
      <c r="L1177" s="15">
        <v>16</v>
      </c>
      <c r="M1177" s="16"/>
      <c r="N1177" s="37">
        <v>0</v>
      </c>
      <c r="O1177" s="37"/>
      <c r="P1177" s="37">
        <v>69705</v>
      </c>
      <c r="Q1177" s="37"/>
      <c r="R1177" s="37">
        <v>0</v>
      </c>
      <c r="S1177" s="37"/>
      <c r="T1177" s="37">
        <v>0</v>
      </c>
      <c r="U1177" s="37"/>
      <c r="V1177" s="37">
        <v>0</v>
      </c>
      <c r="W1177" s="37"/>
      <c r="X1177" s="37">
        <v>0</v>
      </c>
      <c r="Y1177" s="37"/>
      <c r="Z1177" s="37">
        <v>0</v>
      </c>
      <c r="AA1177" s="37"/>
      <c r="AB1177" s="25">
        <v>0</v>
      </c>
      <c r="AC1177" s="8"/>
      <c r="AE1177" s="9">
        <v>0</v>
      </c>
      <c r="AG1177" s="9">
        <v>492269</v>
      </c>
      <c r="AI1177" s="9">
        <v>0</v>
      </c>
      <c r="AK1177" s="9">
        <v>0</v>
      </c>
      <c r="AM1177" s="9">
        <v>0</v>
      </c>
      <c r="AO1177" s="9">
        <v>0</v>
      </c>
      <c r="AQ1177" s="9">
        <v>0</v>
      </c>
      <c r="AV1177" s="38">
        <v>7.0621999999999998</v>
      </c>
      <c r="BH1177" s="2" t="str">
        <f t="shared" si="18"/>
        <v>No</v>
      </c>
    </row>
    <row r="1178" spans="1:60">
      <c r="A1178" s="14" t="s">
        <v>363</v>
      </c>
      <c r="B1178" s="14" t="s">
        <v>164</v>
      </c>
      <c r="C1178" s="19" t="s">
        <v>73</v>
      </c>
      <c r="D1178" s="232">
        <v>58</v>
      </c>
      <c r="E1178" s="233">
        <v>58</v>
      </c>
      <c r="F1178" s="19" t="s">
        <v>147</v>
      </c>
      <c r="G1178" s="160" t="s">
        <v>144</v>
      </c>
      <c r="H1178" s="36">
        <v>1849898</v>
      </c>
      <c r="I1178" s="25">
        <v>16</v>
      </c>
      <c r="J1178" s="19" t="s">
        <v>20</v>
      </c>
      <c r="K1178" s="15" t="s">
        <v>16</v>
      </c>
      <c r="L1178" s="15">
        <v>14</v>
      </c>
      <c r="M1178" s="16"/>
      <c r="N1178" s="37">
        <v>0</v>
      </c>
      <c r="O1178" s="37"/>
      <c r="P1178" s="37">
        <v>0</v>
      </c>
      <c r="Q1178" s="37"/>
      <c r="R1178" s="37">
        <v>0</v>
      </c>
      <c r="S1178" s="37"/>
      <c r="T1178" s="37">
        <v>0</v>
      </c>
      <c r="U1178" s="37"/>
      <c r="V1178" s="37">
        <v>0</v>
      </c>
      <c r="W1178" s="37"/>
      <c r="X1178" s="37">
        <v>0</v>
      </c>
      <c r="Y1178" s="37"/>
      <c r="Z1178" s="37">
        <v>2671183</v>
      </c>
      <c r="AA1178" s="37"/>
      <c r="AB1178" s="25">
        <v>0</v>
      </c>
      <c r="AC1178" s="8"/>
      <c r="AE1178" s="9">
        <v>0</v>
      </c>
      <c r="AG1178" s="9">
        <v>0</v>
      </c>
      <c r="AI1178" s="9">
        <v>0</v>
      </c>
      <c r="AK1178" s="9">
        <v>0</v>
      </c>
      <c r="AM1178" s="9">
        <v>0</v>
      </c>
      <c r="AO1178" s="9">
        <v>432862</v>
      </c>
      <c r="AQ1178" s="9">
        <v>0</v>
      </c>
      <c r="BD1178" s="38">
        <v>0.16200000000000001</v>
      </c>
      <c r="BH1178" s="2" t="str">
        <f t="shared" si="18"/>
        <v>No</v>
      </c>
    </row>
    <row r="1179" spans="1:60">
      <c r="A1179" s="14" t="s">
        <v>594</v>
      </c>
      <c r="B1179" s="14" t="s">
        <v>595</v>
      </c>
      <c r="C1179" s="19" t="s">
        <v>91</v>
      </c>
      <c r="D1179" s="232">
        <v>3035</v>
      </c>
      <c r="E1179" s="233">
        <v>30035</v>
      </c>
      <c r="F1179" s="19" t="s">
        <v>153</v>
      </c>
      <c r="G1179" s="160" t="s">
        <v>144</v>
      </c>
      <c r="H1179" s="36">
        <v>81249</v>
      </c>
      <c r="I1179" s="25">
        <v>16</v>
      </c>
      <c r="J1179" s="19" t="s">
        <v>17</v>
      </c>
      <c r="K1179" s="15" t="s">
        <v>14</v>
      </c>
      <c r="L1179" s="15">
        <v>14</v>
      </c>
      <c r="M1179" s="16"/>
      <c r="N1179" s="37">
        <v>115083</v>
      </c>
      <c r="O1179" s="37"/>
      <c r="P1179" s="37">
        <v>181644</v>
      </c>
      <c r="Q1179" s="37"/>
      <c r="R1179" s="37">
        <v>0</v>
      </c>
      <c r="S1179" s="37"/>
      <c r="T1179" s="37">
        <v>0</v>
      </c>
      <c r="U1179" s="37"/>
      <c r="V1179" s="37">
        <v>0</v>
      </c>
      <c r="W1179" s="37"/>
      <c r="X1179" s="37">
        <v>0</v>
      </c>
      <c r="Y1179" s="37"/>
      <c r="Z1179" s="37">
        <v>0</v>
      </c>
      <c r="AA1179" s="37"/>
      <c r="AB1179" s="25">
        <v>0</v>
      </c>
      <c r="AC1179" s="8"/>
      <c r="AE1179" s="9">
        <v>573594</v>
      </c>
      <c r="AG1179" s="9">
        <v>181644</v>
      </c>
      <c r="AI1179" s="9">
        <v>0</v>
      </c>
      <c r="AK1179" s="9">
        <v>0</v>
      </c>
      <c r="AM1179" s="9">
        <v>0</v>
      </c>
      <c r="AO1179" s="9">
        <v>0</v>
      </c>
      <c r="AQ1179" s="9">
        <v>0</v>
      </c>
      <c r="AT1179" s="38">
        <v>4.9842000000000004</v>
      </c>
      <c r="AV1179" s="38">
        <v>1</v>
      </c>
      <c r="BH1179" s="2" t="str">
        <f t="shared" si="18"/>
        <v>No</v>
      </c>
    </row>
    <row r="1180" spans="1:60">
      <c r="A1180" s="14" t="s">
        <v>499</v>
      </c>
      <c r="B1180" s="14" t="s">
        <v>371</v>
      </c>
      <c r="C1180" s="19" t="s">
        <v>80</v>
      </c>
      <c r="D1180" s="232">
        <v>4057</v>
      </c>
      <c r="E1180" s="233">
        <v>40057</v>
      </c>
      <c r="F1180" s="19" t="s">
        <v>153</v>
      </c>
      <c r="G1180" s="160" t="s">
        <v>144</v>
      </c>
      <c r="H1180" s="36">
        <v>71880</v>
      </c>
      <c r="I1180" s="25">
        <v>15</v>
      </c>
      <c r="J1180" s="19" t="s">
        <v>17</v>
      </c>
      <c r="K1180" s="15" t="s">
        <v>14</v>
      </c>
      <c r="L1180" s="15">
        <v>9</v>
      </c>
      <c r="M1180" s="16"/>
      <c r="N1180" s="37">
        <v>99014</v>
      </c>
      <c r="O1180" s="37"/>
      <c r="P1180" s="37">
        <v>11174</v>
      </c>
      <c r="Q1180" s="37"/>
      <c r="R1180" s="37">
        <v>0</v>
      </c>
      <c r="S1180" s="37"/>
      <c r="T1180" s="37">
        <v>0</v>
      </c>
      <c r="U1180" s="37"/>
      <c r="V1180" s="37">
        <v>0</v>
      </c>
      <c r="W1180" s="37"/>
      <c r="X1180" s="37">
        <v>0</v>
      </c>
      <c r="Y1180" s="37"/>
      <c r="Z1180" s="37">
        <v>0</v>
      </c>
      <c r="AA1180" s="37"/>
      <c r="AB1180" s="25">
        <v>0</v>
      </c>
      <c r="AC1180" s="8"/>
      <c r="AE1180" s="9">
        <v>501221</v>
      </c>
      <c r="AG1180" s="9">
        <v>0</v>
      </c>
      <c r="AI1180" s="9">
        <v>0</v>
      </c>
      <c r="AK1180" s="9">
        <v>0</v>
      </c>
      <c r="AM1180" s="9">
        <v>0</v>
      </c>
      <c r="AO1180" s="9">
        <v>0</v>
      </c>
      <c r="AQ1180" s="9">
        <v>0</v>
      </c>
      <c r="AT1180" s="38">
        <v>5.0621</v>
      </c>
      <c r="AV1180" s="38">
        <v>0</v>
      </c>
      <c r="BH1180" s="2" t="str">
        <f t="shared" si="18"/>
        <v>No</v>
      </c>
    </row>
    <row r="1181" spans="1:60">
      <c r="A1181" s="14" t="s">
        <v>1279</v>
      </c>
      <c r="B1181" s="14" t="s">
        <v>578</v>
      </c>
      <c r="C1181" s="19" t="s">
        <v>62</v>
      </c>
      <c r="D1181" s="232">
        <v>1087</v>
      </c>
      <c r="E1181" s="233">
        <v>10087</v>
      </c>
      <c r="F1181" s="19" t="s">
        <v>147</v>
      </c>
      <c r="G1181" s="160" t="s">
        <v>144</v>
      </c>
      <c r="H1181" s="36">
        <v>226400</v>
      </c>
      <c r="I1181" s="25">
        <v>15</v>
      </c>
      <c r="J1181" s="19" t="s">
        <v>17</v>
      </c>
      <c r="K1181" s="15" t="s">
        <v>16</v>
      </c>
      <c r="L1181" s="15">
        <v>9</v>
      </c>
      <c r="M1181" s="16"/>
      <c r="N1181" s="37">
        <v>0</v>
      </c>
      <c r="O1181" s="37"/>
      <c r="P1181" s="37">
        <v>0</v>
      </c>
      <c r="Q1181" s="37"/>
      <c r="R1181" s="37">
        <v>0</v>
      </c>
      <c r="S1181" s="37"/>
      <c r="T1181" s="37">
        <v>54175</v>
      </c>
      <c r="U1181" s="37"/>
      <c r="V1181" s="37">
        <v>41231</v>
      </c>
      <c r="W1181" s="37"/>
      <c r="X1181" s="37">
        <v>0</v>
      </c>
      <c r="Y1181" s="37"/>
      <c r="Z1181" s="37">
        <v>0</v>
      </c>
      <c r="AA1181" s="37"/>
      <c r="AB1181" s="25">
        <v>0</v>
      </c>
      <c r="AC1181" s="8"/>
      <c r="AE1181" s="9">
        <v>228322</v>
      </c>
      <c r="AG1181" s="9">
        <v>0</v>
      </c>
      <c r="AI1181" s="9">
        <v>0</v>
      </c>
      <c r="AK1181" s="9">
        <v>248378</v>
      </c>
      <c r="AM1181" s="9">
        <v>0</v>
      </c>
      <c r="AO1181" s="9">
        <v>0</v>
      </c>
      <c r="AQ1181" s="9">
        <v>0</v>
      </c>
      <c r="BH1181" s="2" t="str">
        <f t="shared" si="18"/>
        <v>No</v>
      </c>
    </row>
    <row r="1182" spans="1:60">
      <c r="A1182" s="14" t="s">
        <v>1279</v>
      </c>
      <c r="B1182" s="14" t="s">
        <v>578</v>
      </c>
      <c r="C1182" s="19" t="s">
        <v>62</v>
      </c>
      <c r="D1182" s="232">
        <v>1087</v>
      </c>
      <c r="E1182" s="233">
        <v>10087</v>
      </c>
      <c r="F1182" s="19" t="s">
        <v>147</v>
      </c>
      <c r="G1182" s="160" t="s">
        <v>144</v>
      </c>
      <c r="H1182" s="36">
        <v>226400</v>
      </c>
      <c r="I1182" s="25">
        <v>15</v>
      </c>
      <c r="J1182" s="19" t="s">
        <v>15</v>
      </c>
      <c r="K1182" s="15" t="s">
        <v>16</v>
      </c>
      <c r="L1182" s="15">
        <v>6</v>
      </c>
      <c r="M1182" s="16"/>
      <c r="N1182" s="37">
        <v>0</v>
      </c>
      <c r="O1182" s="37"/>
      <c r="P1182" s="37">
        <v>0</v>
      </c>
      <c r="Q1182" s="37"/>
      <c r="R1182" s="37">
        <v>0</v>
      </c>
      <c r="S1182" s="37"/>
      <c r="T1182" s="37">
        <v>0</v>
      </c>
      <c r="U1182" s="37"/>
      <c r="V1182" s="37">
        <v>15150</v>
      </c>
      <c r="W1182" s="37"/>
      <c r="X1182" s="37">
        <v>0</v>
      </c>
      <c r="Y1182" s="37"/>
      <c r="Z1182" s="37">
        <v>0</v>
      </c>
      <c r="AA1182" s="37"/>
      <c r="AB1182" s="25">
        <v>0</v>
      </c>
      <c r="AC1182" s="8"/>
      <c r="AE1182" s="9">
        <v>160655</v>
      </c>
      <c r="AG1182" s="9">
        <v>0</v>
      </c>
      <c r="AI1182" s="9">
        <v>0</v>
      </c>
      <c r="AK1182" s="9">
        <v>0</v>
      </c>
      <c r="AM1182" s="9">
        <v>0</v>
      </c>
      <c r="AO1182" s="9">
        <v>0</v>
      </c>
      <c r="AQ1182" s="9">
        <v>0</v>
      </c>
      <c r="BH1182" s="2" t="str">
        <f t="shared" si="18"/>
        <v>No</v>
      </c>
    </row>
    <row r="1183" spans="1:60">
      <c r="A1183" s="14" t="s">
        <v>499</v>
      </c>
      <c r="B1183" s="14" t="s">
        <v>371</v>
      </c>
      <c r="C1183" s="19" t="s">
        <v>80</v>
      </c>
      <c r="D1183" s="232">
        <v>4057</v>
      </c>
      <c r="E1183" s="233">
        <v>40057</v>
      </c>
      <c r="F1183" s="19" t="s">
        <v>153</v>
      </c>
      <c r="G1183" s="160" t="s">
        <v>144</v>
      </c>
      <c r="H1183" s="36">
        <v>71880</v>
      </c>
      <c r="I1183" s="25">
        <v>15</v>
      </c>
      <c r="J1183" s="19" t="s">
        <v>15</v>
      </c>
      <c r="K1183" s="15" t="s">
        <v>14</v>
      </c>
      <c r="L1183" s="15">
        <v>6</v>
      </c>
      <c r="M1183" s="16"/>
      <c r="N1183" s="37">
        <v>58</v>
      </c>
      <c r="O1183" s="37"/>
      <c r="P1183" s="37">
        <v>37872</v>
      </c>
      <c r="Q1183" s="37"/>
      <c r="R1183" s="37">
        <v>0</v>
      </c>
      <c r="S1183" s="37"/>
      <c r="T1183" s="37">
        <v>0</v>
      </c>
      <c r="U1183" s="37"/>
      <c r="V1183" s="37">
        <v>0</v>
      </c>
      <c r="W1183" s="37"/>
      <c r="X1183" s="37">
        <v>0</v>
      </c>
      <c r="Y1183" s="37"/>
      <c r="Z1183" s="37">
        <v>0</v>
      </c>
      <c r="AA1183" s="37"/>
      <c r="AB1183" s="25">
        <v>0</v>
      </c>
      <c r="AC1183" s="8"/>
      <c r="AE1183" s="9">
        <v>3323</v>
      </c>
      <c r="AG1183" s="9">
        <v>306182</v>
      </c>
      <c r="AI1183" s="9">
        <v>0</v>
      </c>
      <c r="AK1183" s="9">
        <v>0</v>
      </c>
      <c r="AM1183" s="9">
        <v>0</v>
      </c>
      <c r="AO1183" s="9">
        <v>0</v>
      </c>
      <c r="AQ1183" s="9">
        <v>0</v>
      </c>
      <c r="AT1183" s="38">
        <v>57.293100000000003</v>
      </c>
      <c r="AV1183" s="38">
        <v>8.0846999999999998</v>
      </c>
      <c r="BH1183" s="2" t="str">
        <f t="shared" si="18"/>
        <v>No</v>
      </c>
    </row>
    <row r="1184" spans="1:60">
      <c r="A1184" s="14" t="s">
        <v>1277</v>
      </c>
      <c r="B1184" s="14" t="s">
        <v>1278</v>
      </c>
      <c r="C1184" s="19" t="s">
        <v>43</v>
      </c>
      <c r="D1184" s="232">
        <v>5204</v>
      </c>
      <c r="E1184" s="233">
        <v>50204</v>
      </c>
      <c r="F1184" s="19" t="s">
        <v>153</v>
      </c>
      <c r="G1184" s="160" t="s">
        <v>144</v>
      </c>
      <c r="H1184" s="36">
        <v>67821</v>
      </c>
      <c r="I1184" s="25">
        <v>15</v>
      </c>
      <c r="J1184" s="19" t="s">
        <v>17</v>
      </c>
      <c r="K1184" s="15" t="s">
        <v>14</v>
      </c>
      <c r="L1184" s="15">
        <v>15</v>
      </c>
      <c r="M1184" s="16"/>
      <c r="N1184" s="37">
        <v>0</v>
      </c>
      <c r="O1184" s="37"/>
      <c r="P1184" s="37">
        <v>60005</v>
      </c>
      <c r="Q1184" s="37"/>
      <c r="R1184" s="37">
        <v>0</v>
      </c>
      <c r="S1184" s="37"/>
      <c r="T1184" s="37">
        <v>0</v>
      </c>
      <c r="U1184" s="37"/>
      <c r="V1184" s="37">
        <v>0</v>
      </c>
      <c r="W1184" s="37"/>
      <c r="X1184" s="37">
        <v>0</v>
      </c>
      <c r="Y1184" s="37"/>
      <c r="Z1184" s="37">
        <v>0</v>
      </c>
      <c r="AA1184" s="37"/>
      <c r="AB1184" s="25">
        <v>0</v>
      </c>
      <c r="AC1184" s="8"/>
      <c r="AE1184" s="9">
        <v>0</v>
      </c>
      <c r="AG1184" s="9">
        <v>454338</v>
      </c>
      <c r="AI1184" s="9">
        <v>0</v>
      </c>
      <c r="AK1184" s="9">
        <v>0</v>
      </c>
      <c r="AM1184" s="9">
        <v>0</v>
      </c>
      <c r="AO1184" s="9">
        <v>0</v>
      </c>
      <c r="AQ1184" s="9">
        <v>0</v>
      </c>
      <c r="AV1184" s="38">
        <v>7.5716999999999999</v>
      </c>
      <c r="BH1184" s="2" t="str">
        <f t="shared" si="18"/>
        <v>No</v>
      </c>
    </row>
    <row r="1185" spans="1:60">
      <c r="A1185" s="14" t="s">
        <v>1280</v>
      </c>
      <c r="B1185" s="14" t="s">
        <v>362</v>
      </c>
      <c r="C1185" s="19" t="s">
        <v>23</v>
      </c>
      <c r="D1185" s="232">
        <v>9043</v>
      </c>
      <c r="E1185" s="233">
        <v>90043</v>
      </c>
      <c r="F1185" s="19" t="s">
        <v>147</v>
      </c>
      <c r="G1185" s="160" t="s">
        <v>144</v>
      </c>
      <c r="H1185" s="36">
        <v>12150996</v>
      </c>
      <c r="I1185" s="25">
        <v>14</v>
      </c>
      <c r="J1185" s="19" t="s">
        <v>15</v>
      </c>
      <c r="K1185" s="15" t="s">
        <v>14</v>
      </c>
      <c r="L1185" s="15">
        <v>4</v>
      </c>
      <c r="M1185" s="16"/>
      <c r="N1185" s="37">
        <v>0</v>
      </c>
      <c r="O1185" s="37"/>
      <c r="P1185" s="37">
        <v>0</v>
      </c>
      <c r="Q1185" s="37"/>
      <c r="R1185" s="37">
        <v>0</v>
      </c>
      <c r="S1185" s="37"/>
      <c r="T1185" s="37">
        <v>10560</v>
      </c>
      <c r="U1185" s="37"/>
      <c r="V1185" s="37">
        <v>0</v>
      </c>
      <c r="W1185" s="37"/>
      <c r="X1185" s="37">
        <v>0</v>
      </c>
      <c r="Y1185" s="37"/>
      <c r="Z1185" s="37">
        <v>0</v>
      </c>
      <c r="AA1185" s="37"/>
      <c r="AB1185" s="25">
        <v>0</v>
      </c>
      <c r="AC1185" s="8"/>
      <c r="AE1185" s="9">
        <v>0</v>
      </c>
      <c r="AG1185" s="9">
        <v>0</v>
      </c>
      <c r="AI1185" s="9">
        <v>0</v>
      </c>
      <c r="AK1185" s="9">
        <v>74250</v>
      </c>
      <c r="AM1185" s="9">
        <v>0</v>
      </c>
      <c r="AO1185" s="9">
        <v>0</v>
      </c>
      <c r="AQ1185" s="9">
        <v>0</v>
      </c>
      <c r="BH1185" s="2" t="str">
        <f t="shared" si="18"/>
        <v>No</v>
      </c>
    </row>
    <row r="1186" spans="1:60">
      <c r="A1186" s="14" t="s">
        <v>1281</v>
      </c>
      <c r="B1186" s="14" t="s">
        <v>200</v>
      </c>
      <c r="C1186" s="19" t="s">
        <v>23</v>
      </c>
      <c r="D1186" s="232">
        <v>9214</v>
      </c>
      <c r="E1186" s="233">
        <v>90214</v>
      </c>
      <c r="F1186" s="19" t="s">
        <v>147</v>
      </c>
      <c r="G1186" s="160" t="s">
        <v>144</v>
      </c>
      <c r="H1186" s="36">
        <v>12150996</v>
      </c>
      <c r="I1186" s="25">
        <v>14</v>
      </c>
      <c r="J1186" s="19" t="s">
        <v>15</v>
      </c>
      <c r="K1186" s="15" t="s">
        <v>16</v>
      </c>
      <c r="L1186" s="15">
        <v>4</v>
      </c>
      <c r="M1186" s="16"/>
      <c r="N1186" s="37">
        <v>0</v>
      </c>
      <c r="O1186" s="37"/>
      <c r="P1186" s="37">
        <v>0</v>
      </c>
      <c r="Q1186" s="37"/>
      <c r="R1186" s="37">
        <v>0</v>
      </c>
      <c r="S1186" s="37"/>
      <c r="T1186" s="37">
        <v>19497</v>
      </c>
      <c r="U1186" s="37"/>
      <c r="V1186" s="37">
        <v>0</v>
      </c>
      <c r="W1186" s="37"/>
      <c r="X1186" s="37">
        <v>0</v>
      </c>
      <c r="Y1186" s="37"/>
      <c r="Z1186" s="37">
        <v>0</v>
      </c>
      <c r="AA1186" s="37"/>
      <c r="AB1186" s="25">
        <v>0</v>
      </c>
      <c r="AC1186" s="8"/>
      <c r="AE1186" s="9">
        <v>0</v>
      </c>
      <c r="AG1186" s="9">
        <v>0</v>
      </c>
      <c r="AI1186" s="9">
        <v>0</v>
      </c>
      <c r="AK1186" s="9">
        <v>89771</v>
      </c>
      <c r="AM1186" s="9">
        <v>0</v>
      </c>
      <c r="AO1186" s="9">
        <v>0</v>
      </c>
      <c r="AQ1186" s="9">
        <v>0</v>
      </c>
      <c r="BH1186" s="2" t="str">
        <f t="shared" si="18"/>
        <v>No</v>
      </c>
    </row>
    <row r="1187" spans="1:60">
      <c r="A1187" s="14" t="s">
        <v>1282</v>
      </c>
      <c r="B1187" s="14" t="s">
        <v>390</v>
      </c>
      <c r="C1187" s="19" t="s">
        <v>21</v>
      </c>
      <c r="D1187" s="232">
        <v>9131</v>
      </c>
      <c r="E1187" s="233">
        <v>90131</v>
      </c>
      <c r="F1187" s="19" t="s">
        <v>147</v>
      </c>
      <c r="G1187" s="160" t="s">
        <v>144</v>
      </c>
      <c r="H1187" s="36">
        <v>3629114</v>
      </c>
      <c r="I1187" s="25">
        <v>14</v>
      </c>
      <c r="J1187" s="19" t="s">
        <v>17</v>
      </c>
      <c r="K1187" s="15" t="s">
        <v>16</v>
      </c>
      <c r="L1187" s="15">
        <v>14</v>
      </c>
      <c r="M1187" s="16"/>
      <c r="N1187" s="37">
        <v>0</v>
      </c>
      <c r="O1187" s="37"/>
      <c r="P1187" s="37">
        <v>0</v>
      </c>
      <c r="Q1187" s="37"/>
      <c r="R1187" s="37">
        <v>0</v>
      </c>
      <c r="S1187" s="37"/>
      <c r="T1187" s="37">
        <v>42414</v>
      </c>
      <c r="U1187" s="37"/>
      <c r="V1187" s="37">
        <v>98159</v>
      </c>
      <c r="W1187" s="37"/>
      <c r="X1187" s="37">
        <v>0</v>
      </c>
      <c r="Y1187" s="37"/>
      <c r="Z1187" s="37">
        <v>0</v>
      </c>
      <c r="AA1187" s="37"/>
      <c r="AB1187" s="25">
        <v>0</v>
      </c>
      <c r="AC1187" s="8"/>
      <c r="AE1187" s="9">
        <v>792386</v>
      </c>
      <c r="AG1187" s="9">
        <v>0</v>
      </c>
      <c r="AI1187" s="9">
        <v>0</v>
      </c>
      <c r="AK1187" s="9">
        <v>190861</v>
      </c>
      <c r="AM1187" s="9">
        <v>0</v>
      </c>
      <c r="AO1187" s="9">
        <v>0</v>
      </c>
      <c r="AQ1187" s="9">
        <v>0</v>
      </c>
      <c r="BH1187" s="2" t="str">
        <f t="shared" si="18"/>
        <v>No</v>
      </c>
    </row>
    <row r="1188" spans="1:60">
      <c r="A1188" s="14" t="s">
        <v>1008</v>
      </c>
      <c r="B1188" s="14" t="s">
        <v>1009</v>
      </c>
      <c r="C1188" s="19" t="s">
        <v>38</v>
      </c>
      <c r="D1188" s="232"/>
      <c r="E1188" s="233">
        <v>44929</v>
      </c>
      <c r="F1188" s="19" t="s">
        <v>147</v>
      </c>
      <c r="G1188" s="160" t="s">
        <v>144</v>
      </c>
      <c r="H1188" s="36">
        <v>5502379</v>
      </c>
      <c r="I1188" s="25">
        <v>14</v>
      </c>
      <c r="J1188" s="19" t="s">
        <v>17</v>
      </c>
      <c r="K1188" s="15" t="s">
        <v>16</v>
      </c>
      <c r="L1188" s="15">
        <v>13</v>
      </c>
      <c r="M1188" s="16"/>
      <c r="N1188" s="37">
        <v>45145</v>
      </c>
      <c r="O1188" s="37"/>
      <c r="P1188" s="37">
        <v>26298</v>
      </c>
      <c r="Q1188" s="37"/>
      <c r="R1188" s="37">
        <v>0</v>
      </c>
      <c r="S1188" s="37"/>
      <c r="T1188" s="37">
        <v>0</v>
      </c>
      <c r="U1188" s="37"/>
      <c r="V1188" s="37">
        <v>0</v>
      </c>
      <c r="W1188" s="37"/>
      <c r="X1188" s="37">
        <v>0</v>
      </c>
      <c r="Y1188" s="37"/>
      <c r="Z1188" s="37">
        <v>0</v>
      </c>
      <c r="AA1188" s="37"/>
      <c r="AB1188" s="25">
        <v>0</v>
      </c>
      <c r="AC1188" s="8"/>
      <c r="AE1188" s="9">
        <v>293149</v>
      </c>
      <c r="AG1188" s="9">
        <v>45888</v>
      </c>
      <c r="AI1188" s="9">
        <v>0</v>
      </c>
      <c r="AK1188" s="9">
        <v>0</v>
      </c>
      <c r="AM1188" s="9">
        <v>0</v>
      </c>
      <c r="AO1188" s="9">
        <v>0</v>
      </c>
      <c r="AQ1188" s="9">
        <v>0</v>
      </c>
      <c r="AT1188" s="38">
        <v>6.4935</v>
      </c>
      <c r="AV1188" s="38">
        <v>1.7448999999999999</v>
      </c>
      <c r="BH1188" s="2" t="str">
        <f t="shared" si="18"/>
        <v>No</v>
      </c>
    </row>
    <row r="1189" spans="1:60">
      <c r="A1189" s="14" t="s">
        <v>1280</v>
      </c>
      <c r="B1189" s="14" t="s">
        <v>362</v>
      </c>
      <c r="C1189" s="19" t="s">
        <v>23</v>
      </c>
      <c r="D1189" s="232">
        <v>9043</v>
      </c>
      <c r="E1189" s="233">
        <v>90043</v>
      </c>
      <c r="F1189" s="19" t="s">
        <v>147</v>
      </c>
      <c r="G1189" s="160" t="s">
        <v>144</v>
      </c>
      <c r="H1189" s="36">
        <v>12150996</v>
      </c>
      <c r="I1189" s="25">
        <v>14</v>
      </c>
      <c r="J1189" s="19" t="s">
        <v>17</v>
      </c>
      <c r="K1189" s="15" t="s">
        <v>14</v>
      </c>
      <c r="L1189" s="15">
        <v>10</v>
      </c>
      <c r="M1189" s="16"/>
      <c r="N1189" s="37">
        <v>0</v>
      </c>
      <c r="O1189" s="37"/>
      <c r="P1189" s="37">
        <v>0</v>
      </c>
      <c r="Q1189" s="37"/>
      <c r="R1189" s="37">
        <v>0</v>
      </c>
      <c r="S1189" s="37"/>
      <c r="T1189" s="37">
        <v>127030</v>
      </c>
      <c r="U1189" s="37"/>
      <c r="V1189" s="37">
        <v>0</v>
      </c>
      <c r="W1189" s="37"/>
      <c r="X1189" s="37">
        <v>0</v>
      </c>
      <c r="Y1189" s="37"/>
      <c r="Z1189" s="37">
        <v>0</v>
      </c>
      <c r="AA1189" s="37"/>
      <c r="AB1189" s="25">
        <v>0</v>
      </c>
      <c r="AC1189" s="8"/>
      <c r="AE1189" s="9">
        <v>0</v>
      </c>
      <c r="AG1189" s="9">
        <v>0</v>
      </c>
      <c r="AI1189" s="9">
        <v>0</v>
      </c>
      <c r="AK1189" s="9">
        <v>408614</v>
      </c>
      <c r="AM1189" s="9">
        <v>0</v>
      </c>
      <c r="AO1189" s="9">
        <v>0</v>
      </c>
      <c r="AQ1189" s="9">
        <v>0</v>
      </c>
      <c r="BH1189" s="2" t="str">
        <f t="shared" si="18"/>
        <v>No</v>
      </c>
    </row>
    <row r="1190" spans="1:60">
      <c r="A1190" s="14" t="s">
        <v>1281</v>
      </c>
      <c r="B1190" s="14" t="s">
        <v>200</v>
      </c>
      <c r="C1190" s="19" t="s">
        <v>23</v>
      </c>
      <c r="D1190" s="232">
        <v>9214</v>
      </c>
      <c r="E1190" s="233">
        <v>90214</v>
      </c>
      <c r="F1190" s="19" t="s">
        <v>147</v>
      </c>
      <c r="G1190" s="160" t="s">
        <v>144</v>
      </c>
      <c r="H1190" s="36">
        <v>12150996</v>
      </c>
      <c r="I1190" s="25">
        <v>14</v>
      </c>
      <c r="J1190" s="19" t="s">
        <v>17</v>
      </c>
      <c r="K1190" s="15" t="s">
        <v>16</v>
      </c>
      <c r="L1190" s="15">
        <v>10</v>
      </c>
      <c r="M1190" s="16"/>
      <c r="N1190" s="37">
        <v>0</v>
      </c>
      <c r="O1190" s="37"/>
      <c r="P1190" s="37">
        <v>0</v>
      </c>
      <c r="Q1190" s="37"/>
      <c r="R1190" s="37">
        <v>0</v>
      </c>
      <c r="S1190" s="37"/>
      <c r="T1190" s="37">
        <v>125876</v>
      </c>
      <c r="U1190" s="37"/>
      <c r="V1190" s="37">
        <v>0</v>
      </c>
      <c r="W1190" s="37"/>
      <c r="X1190" s="37">
        <v>0</v>
      </c>
      <c r="Y1190" s="37"/>
      <c r="Z1190" s="37">
        <v>0</v>
      </c>
      <c r="AA1190" s="37"/>
      <c r="AB1190" s="25">
        <v>0</v>
      </c>
      <c r="AC1190" s="8"/>
      <c r="AE1190" s="9">
        <v>0</v>
      </c>
      <c r="AG1190" s="9">
        <v>0</v>
      </c>
      <c r="AI1190" s="9">
        <v>0</v>
      </c>
      <c r="AK1190" s="9">
        <v>474987</v>
      </c>
      <c r="AM1190" s="9">
        <v>0</v>
      </c>
      <c r="AO1190" s="9">
        <v>0</v>
      </c>
      <c r="AQ1190" s="9">
        <v>0</v>
      </c>
      <c r="BH1190" s="2" t="str">
        <f t="shared" si="18"/>
        <v>No</v>
      </c>
    </row>
    <row r="1191" spans="1:60">
      <c r="A1191" s="14" t="s">
        <v>1008</v>
      </c>
      <c r="B1191" s="14" t="s">
        <v>1009</v>
      </c>
      <c r="C1191" s="19" t="s">
        <v>38</v>
      </c>
      <c r="D1191" s="232"/>
      <c r="E1191" s="233">
        <v>44929</v>
      </c>
      <c r="F1191" s="19" t="s">
        <v>147</v>
      </c>
      <c r="G1191" s="160" t="s">
        <v>144</v>
      </c>
      <c r="H1191" s="36">
        <v>5502379</v>
      </c>
      <c r="I1191" s="25">
        <v>14</v>
      </c>
      <c r="J1191" s="19" t="s">
        <v>26</v>
      </c>
      <c r="K1191" s="15" t="s">
        <v>16</v>
      </c>
      <c r="L1191" s="15">
        <v>1</v>
      </c>
      <c r="M1191" s="16"/>
      <c r="N1191" s="37">
        <v>20000</v>
      </c>
      <c r="O1191" s="37"/>
      <c r="P1191" s="37">
        <v>0</v>
      </c>
      <c r="Q1191" s="37"/>
      <c r="R1191" s="37">
        <v>0</v>
      </c>
      <c r="S1191" s="37"/>
      <c r="T1191" s="37">
        <v>0</v>
      </c>
      <c r="U1191" s="37"/>
      <c r="V1191" s="37">
        <v>0</v>
      </c>
      <c r="W1191" s="37"/>
      <c r="X1191" s="37">
        <v>0</v>
      </c>
      <c r="Y1191" s="37"/>
      <c r="Z1191" s="37">
        <v>0</v>
      </c>
      <c r="AA1191" s="37"/>
      <c r="AB1191" s="25">
        <v>0</v>
      </c>
      <c r="AC1191" s="8"/>
      <c r="AE1191" s="9">
        <v>8906</v>
      </c>
      <c r="AG1191" s="9">
        <v>0</v>
      </c>
      <c r="AI1191" s="9">
        <v>0</v>
      </c>
      <c r="AK1191" s="9">
        <v>0</v>
      </c>
      <c r="AM1191" s="9">
        <v>0</v>
      </c>
      <c r="AO1191" s="9">
        <v>0</v>
      </c>
      <c r="AQ1191" s="9">
        <v>0</v>
      </c>
      <c r="AT1191" s="38">
        <v>0.44529999999999997</v>
      </c>
      <c r="BH1191" s="2" t="str">
        <f t="shared" si="18"/>
        <v>No</v>
      </c>
    </row>
    <row r="1192" spans="1:60">
      <c r="A1192" s="14" t="s">
        <v>562</v>
      </c>
      <c r="B1192" s="14" t="s">
        <v>563</v>
      </c>
      <c r="C1192" s="19" t="s">
        <v>34</v>
      </c>
      <c r="D1192" s="232">
        <v>1107</v>
      </c>
      <c r="E1192" s="233">
        <v>10107</v>
      </c>
      <c r="F1192" s="19" t="s">
        <v>153</v>
      </c>
      <c r="G1192" s="160" t="s">
        <v>144</v>
      </c>
      <c r="H1192" s="36">
        <v>923311</v>
      </c>
      <c r="I1192" s="25">
        <v>13</v>
      </c>
      <c r="J1192" s="19" t="s">
        <v>15</v>
      </c>
      <c r="K1192" s="15" t="s">
        <v>14</v>
      </c>
      <c r="L1192" s="15">
        <v>7</v>
      </c>
      <c r="M1192" s="16"/>
      <c r="N1192" s="37">
        <v>0</v>
      </c>
      <c r="O1192" s="37"/>
      <c r="P1192" s="37">
        <v>42476</v>
      </c>
      <c r="Q1192" s="37"/>
      <c r="R1192" s="37">
        <v>0</v>
      </c>
      <c r="S1192" s="37"/>
      <c r="T1192" s="37">
        <v>0</v>
      </c>
      <c r="U1192" s="37"/>
      <c r="V1192" s="37">
        <v>0</v>
      </c>
      <c r="W1192" s="37"/>
      <c r="X1192" s="37">
        <v>0</v>
      </c>
      <c r="Y1192" s="37"/>
      <c r="Z1192" s="37">
        <v>0</v>
      </c>
      <c r="AA1192" s="37"/>
      <c r="AB1192" s="25">
        <v>0</v>
      </c>
      <c r="AC1192" s="8"/>
      <c r="AE1192" s="9">
        <v>0</v>
      </c>
      <c r="AG1192" s="9">
        <v>264753</v>
      </c>
      <c r="AI1192" s="9">
        <v>0</v>
      </c>
      <c r="AK1192" s="9">
        <v>0</v>
      </c>
      <c r="AM1192" s="9">
        <v>0</v>
      </c>
      <c r="AO1192" s="9">
        <v>0</v>
      </c>
      <c r="AQ1192" s="9">
        <v>0</v>
      </c>
      <c r="AV1192" s="38">
        <v>6.2329999999999997</v>
      </c>
      <c r="BH1192" s="2" t="str">
        <f t="shared" si="18"/>
        <v>No</v>
      </c>
    </row>
    <row r="1193" spans="1:60">
      <c r="A1193" s="14" t="s">
        <v>562</v>
      </c>
      <c r="B1193" s="14" t="s">
        <v>563</v>
      </c>
      <c r="C1193" s="19" t="s">
        <v>34</v>
      </c>
      <c r="D1193" s="232">
        <v>1107</v>
      </c>
      <c r="E1193" s="233">
        <v>10107</v>
      </c>
      <c r="F1193" s="19" t="s">
        <v>153</v>
      </c>
      <c r="G1193" s="160" t="s">
        <v>144</v>
      </c>
      <c r="H1193" s="36">
        <v>923311</v>
      </c>
      <c r="I1193" s="25">
        <v>13</v>
      </c>
      <c r="J1193" s="19" t="s">
        <v>17</v>
      </c>
      <c r="K1193" s="15" t="s">
        <v>14</v>
      </c>
      <c r="L1193" s="15">
        <v>6</v>
      </c>
      <c r="M1193" s="16"/>
      <c r="N1193" s="37">
        <v>0</v>
      </c>
      <c r="O1193" s="37"/>
      <c r="P1193" s="37">
        <v>0</v>
      </c>
      <c r="Q1193" s="37"/>
      <c r="R1193" s="37">
        <v>0</v>
      </c>
      <c r="S1193" s="37"/>
      <c r="T1193" s="37">
        <v>0</v>
      </c>
      <c r="U1193" s="37"/>
      <c r="V1193" s="37">
        <v>72031</v>
      </c>
      <c r="W1193" s="37"/>
      <c r="X1193" s="37">
        <v>0</v>
      </c>
      <c r="Y1193" s="37"/>
      <c r="Z1193" s="37">
        <v>0</v>
      </c>
      <c r="AA1193" s="37"/>
      <c r="AB1193" s="25">
        <v>0</v>
      </c>
      <c r="AC1193" s="8"/>
      <c r="AE1193" s="9">
        <v>294558</v>
      </c>
      <c r="AG1193" s="9">
        <v>0</v>
      </c>
      <c r="AI1193" s="9">
        <v>0</v>
      </c>
      <c r="AK1193" s="9">
        <v>0</v>
      </c>
      <c r="AM1193" s="9">
        <v>0</v>
      </c>
      <c r="AO1193" s="9">
        <v>0</v>
      </c>
      <c r="AQ1193" s="9">
        <v>0</v>
      </c>
      <c r="BH1193" s="2" t="str">
        <f t="shared" si="18"/>
        <v>No</v>
      </c>
    </row>
    <row r="1194" spans="1:60">
      <c r="A1194" s="14" t="s">
        <v>1283</v>
      </c>
      <c r="B1194" s="14" t="s">
        <v>302</v>
      </c>
      <c r="C1194" s="19" t="s">
        <v>34</v>
      </c>
      <c r="D1194" s="232">
        <v>1130</v>
      </c>
      <c r="E1194" s="233">
        <v>10130</v>
      </c>
      <c r="F1194" s="19" t="s">
        <v>170</v>
      </c>
      <c r="G1194" s="160" t="s">
        <v>144</v>
      </c>
      <c r="H1194" s="36">
        <v>924859</v>
      </c>
      <c r="I1194" s="25">
        <v>13</v>
      </c>
      <c r="J1194" s="19" t="s">
        <v>17</v>
      </c>
      <c r="K1194" s="15" t="s">
        <v>16</v>
      </c>
      <c r="L1194" s="15">
        <v>13</v>
      </c>
      <c r="M1194" s="16"/>
      <c r="N1194" s="37">
        <v>223048</v>
      </c>
      <c r="O1194" s="37"/>
      <c r="P1194" s="37">
        <v>0</v>
      </c>
      <c r="Q1194" s="37"/>
      <c r="R1194" s="37">
        <v>0</v>
      </c>
      <c r="S1194" s="37"/>
      <c r="T1194" s="37">
        <v>0</v>
      </c>
      <c r="U1194" s="37"/>
      <c r="V1194" s="37">
        <v>0</v>
      </c>
      <c r="W1194" s="37"/>
      <c r="X1194" s="37">
        <v>0</v>
      </c>
      <c r="Y1194" s="37"/>
      <c r="Z1194" s="37">
        <v>0</v>
      </c>
      <c r="AA1194" s="37"/>
      <c r="AB1194" s="25">
        <v>0</v>
      </c>
      <c r="AC1194" s="8"/>
      <c r="AE1194" s="9">
        <v>888207</v>
      </c>
      <c r="AG1194" s="9">
        <v>0</v>
      </c>
      <c r="AI1194" s="9">
        <v>0</v>
      </c>
      <c r="AK1194" s="9">
        <v>0</v>
      </c>
      <c r="AM1194" s="9">
        <v>0</v>
      </c>
      <c r="AO1194" s="9">
        <v>0</v>
      </c>
      <c r="AQ1194" s="9">
        <v>0</v>
      </c>
      <c r="AT1194" s="38">
        <v>3.9821</v>
      </c>
      <c r="BH1194" s="2" t="str">
        <f t="shared" si="18"/>
        <v>No</v>
      </c>
    </row>
    <row r="1195" spans="1:60">
      <c r="A1195" s="14" t="s">
        <v>357</v>
      </c>
      <c r="B1195" s="14" t="s">
        <v>358</v>
      </c>
      <c r="C1195" s="19" t="s">
        <v>71</v>
      </c>
      <c r="D1195" s="232">
        <v>5199</v>
      </c>
      <c r="E1195" s="233">
        <v>50199</v>
      </c>
      <c r="F1195" s="19" t="s">
        <v>153</v>
      </c>
      <c r="G1195" s="160" t="s">
        <v>144</v>
      </c>
      <c r="H1195" s="36">
        <v>1368035</v>
      </c>
      <c r="I1195" s="25">
        <v>12</v>
      </c>
      <c r="J1195" s="19" t="s">
        <v>17</v>
      </c>
      <c r="K1195" s="15" t="s">
        <v>14</v>
      </c>
      <c r="L1195" s="15">
        <v>7</v>
      </c>
      <c r="M1195" s="16"/>
      <c r="N1195" s="37">
        <v>0</v>
      </c>
      <c r="O1195" s="37"/>
      <c r="P1195" s="37">
        <v>34313</v>
      </c>
      <c r="Q1195" s="37"/>
      <c r="R1195" s="37">
        <v>0</v>
      </c>
      <c r="S1195" s="37"/>
      <c r="T1195" s="37">
        <v>0</v>
      </c>
      <c r="U1195" s="37"/>
      <c r="V1195" s="37">
        <v>0</v>
      </c>
      <c r="W1195" s="37"/>
      <c r="X1195" s="37">
        <v>0</v>
      </c>
      <c r="Y1195" s="37"/>
      <c r="Z1195" s="37">
        <v>0</v>
      </c>
      <c r="AA1195" s="37"/>
      <c r="AB1195" s="25">
        <v>0</v>
      </c>
      <c r="AC1195" s="8"/>
      <c r="AE1195" s="9">
        <v>0</v>
      </c>
      <c r="AG1195" s="9">
        <v>38036</v>
      </c>
      <c r="AI1195" s="9">
        <v>0</v>
      </c>
      <c r="AK1195" s="9">
        <v>0</v>
      </c>
      <c r="AM1195" s="9">
        <v>0</v>
      </c>
      <c r="AO1195" s="9">
        <v>0</v>
      </c>
      <c r="AQ1195" s="9">
        <v>0</v>
      </c>
      <c r="AV1195" s="38">
        <v>1.1085</v>
      </c>
      <c r="BH1195" s="2" t="str">
        <f t="shared" si="18"/>
        <v>No</v>
      </c>
    </row>
    <row r="1196" spans="1:60">
      <c r="A1196" s="14" t="s">
        <v>127</v>
      </c>
      <c r="B1196" s="14" t="s">
        <v>239</v>
      </c>
      <c r="C1196" s="19" t="s">
        <v>38</v>
      </c>
      <c r="D1196" s="232">
        <v>4192</v>
      </c>
      <c r="E1196" s="233">
        <v>40192</v>
      </c>
      <c r="F1196" s="19" t="s">
        <v>147</v>
      </c>
      <c r="G1196" s="160" t="s">
        <v>144</v>
      </c>
      <c r="H1196" s="36">
        <v>376047</v>
      </c>
      <c r="I1196" s="25">
        <v>12</v>
      </c>
      <c r="J1196" s="19" t="s">
        <v>17</v>
      </c>
      <c r="K1196" s="15" t="s">
        <v>16</v>
      </c>
      <c r="L1196" s="15">
        <v>6</v>
      </c>
      <c r="M1196" s="16"/>
      <c r="N1196" s="37">
        <v>56278</v>
      </c>
      <c r="O1196" s="37"/>
      <c r="P1196" s="37">
        <v>4526</v>
      </c>
      <c r="Q1196" s="37"/>
      <c r="R1196" s="37">
        <v>0</v>
      </c>
      <c r="S1196" s="37"/>
      <c r="T1196" s="37">
        <v>0</v>
      </c>
      <c r="U1196" s="37"/>
      <c r="V1196" s="37">
        <v>0</v>
      </c>
      <c r="W1196" s="37"/>
      <c r="X1196" s="37">
        <v>0</v>
      </c>
      <c r="Y1196" s="37"/>
      <c r="Z1196" s="37">
        <v>0</v>
      </c>
      <c r="AA1196" s="37"/>
      <c r="AB1196" s="25">
        <v>0</v>
      </c>
      <c r="AC1196" s="8"/>
      <c r="AE1196" s="9">
        <v>322422</v>
      </c>
      <c r="AG1196" s="9">
        <v>4684</v>
      </c>
      <c r="AI1196" s="9">
        <v>0</v>
      </c>
      <c r="AK1196" s="9">
        <v>0</v>
      </c>
      <c r="AM1196" s="9">
        <v>0</v>
      </c>
      <c r="AO1196" s="9">
        <v>0</v>
      </c>
      <c r="AQ1196" s="9">
        <v>0</v>
      </c>
      <c r="AT1196" s="38">
        <v>5.7290999999999999</v>
      </c>
      <c r="AV1196" s="38">
        <v>1.0348999999999999</v>
      </c>
      <c r="BH1196" s="2" t="str">
        <f t="shared" si="18"/>
        <v>No</v>
      </c>
    </row>
    <row r="1197" spans="1:60">
      <c r="A1197" s="14" t="s">
        <v>357</v>
      </c>
      <c r="B1197" s="14" t="s">
        <v>358</v>
      </c>
      <c r="C1197" s="19" t="s">
        <v>71</v>
      </c>
      <c r="D1197" s="232">
        <v>5199</v>
      </c>
      <c r="E1197" s="233">
        <v>50199</v>
      </c>
      <c r="F1197" s="19" t="s">
        <v>153</v>
      </c>
      <c r="G1197" s="160" t="s">
        <v>144</v>
      </c>
      <c r="H1197" s="36">
        <v>1368035</v>
      </c>
      <c r="I1197" s="25">
        <v>12</v>
      </c>
      <c r="J1197" s="19" t="s">
        <v>15</v>
      </c>
      <c r="K1197" s="15" t="s">
        <v>14</v>
      </c>
      <c r="L1197" s="15">
        <v>5</v>
      </c>
      <c r="M1197" s="16"/>
      <c r="N1197" s="37">
        <v>237</v>
      </c>
      <c r="O1197" s="37"/>
      <c r="P1197" s="37">
        <v>32967</v>
      </c>
      <c r="Q1197" s="37"/>
      <c r="R1197" s="37">
        <v>0</v>
      </c>
      <c r="S1197" s="37"/>
      <c r="T1197" s="37">
        <v>0</v>
      </c>
      <c r="U1197" s="37"/>
      <c r="V1197" s="37">
        <v>0</v>
      </c>
      <c r="W1197" s="37"/>
      <c r="X1197" s="37">
        <v>0</v>
      </c>
      <c r="Y1197" s="37"/>
      <c r="Z1197" s="37">
        <v>0</v>
      </c>
      <c r="AA1197" s="37"/>
      <c r="AB1197" s="25">
        <v>0</v>
      </c>
      <c r="AC1197" s="8"/>
      <c r="AE1197" s="9">
        <v>1267</v>
      </c>
      <c r="AG1197" s="9">
        <v>423333</v>
      </c>
      <c r="AI1197" s="9">
        <v>0</v>
      </c>
      <c r="AK1197" s="9">
        <v>0</v>
      </c>
      <c r="AM1197" s="9">
        <v>0</v>
      </c>
      <c r="AO1197" s="9">
        <v>0</v>
      </c>
      <c r="AQ1197" s="9">
        <v>0</v>
      </c>
      <c r="AT1197" s="38">
        <v>5.3460000000000001</v>
      </c>
      <c r="AV1197" s="38">
        <v>12.841100000000001</v>
      </c>
      <c r="BH1197" s="2" t="str">
        <f t="shared" si="18"/>
        <v>No</v>
      </c>
    </row>
    <row r="1198" spans="1:60">
      <c r="A1198" s="14" t="s">
        <v>127</v>
      </c>
      <c r="B1198" s="14" t="s">
        <v>239</v>
      </c>
      <c r="C1198" s="19" t="s">
        <v>38</v>
      </c>
      <c r="D1198" s="232">
        <v>4192</v>
      </c>
      <c r="E1198" s="233">
        <v>40192</v>
      </c>
      <c r="F1198" s="19" t="s">
        <v>147</v>
      </c>
      <c r="G1198" s="160" t="s">
        <v>144</v>
      </c>
      <c r="H1198" s="36">
        <v>376047</v>
      </c>
      <c r="I1198" s="25">
        <v>12</v>
      </c>
      <c r="J1198" s="19" t="s">
        <v>15</v>
      </c>
      <c r="K1198" s="15" t="s">
        <v>16</v>
      </c>
      <c r="L1198" s="15">
        <v>4</v>
      </c>
      <c r="M1198" s="16"/>
      <c r="N1198" s="37">
        <v>0</v>
      </c>
      <c r="O1198" s="37"/>
      <c r="P1198" s="37">
        <v>10230</v>
      </c>
      <c r="Q1198" s="37"/>
      <c r="R1198" s="37">
        <v>0</v>
      </c>
      <c r="S1198" s="37"/>
      <c r="T1198" s="37">
        <v>0</v>
      </c>
      <c r="U1198" s="37"/>
      <c r="V1198" s="37">
        <v>0</v>
      </c>
      <c r="W1198" s="37"/>
      <c r="X1198" s="37">
        <v>0</v>
      </c>
      <c r="Y1198" s="37"/>
      <c r="Z1198" s="37">
        <v>0</v>
      </c>
      <c r="AA1198" s="37"/>
      <c r="AB1198" s="25">
        <v>0</v>
      </c>
      <c r="AC1198" s="8"/>
      <c r="AE1198" s="9">
        <v>0</v>
      </c>
      <c r="AG1198" s="9">
        <v>84483</v>
      </c>
      <c r="AI1198" s="9">
        <v>0</v>
      </c>
      <c r="AK1198" s="9">
        <v>0</v>
      </c>
      <c r="AM1198" s="9">
        <v>0</v>
      </c>
      <c r="AO1198" s="9">
        <v>0</v>
      </c>
      <c r="AQ1198" s="9">
        <v>0</v>
      </c>
      <c r="AV1198" s="38">
        <v>8.2584</v>
      </c>
      <c r="BH1198" s="2" t="str">
        <f t="shared" si="18"/>
        <v>No</v>
      </c>
    </row>
    <row r="1199" spans="1:60">
      <c r="A1199" s="14" t="s">
        <v>127</v>
      </c>
      <c r="B1199" s="14" t="s">
        <v>239</v>
      </c>
      <c r="C1199" s="19" t="s">
        <v>38</v>
      </c>
      <c r="D1199" s="232">
        <v>4192</v>
      </c>
      <c r="E1199" s="233">
        <v>40192</v>
      </c>
      <c r="F1199" s="19" t="s">
        <v>147</v>
      </c>
      <c r="G1199" s="160" t="s">
        <v>144</v>
      </c>
      <c r="H1199" s="36">
        <v>376047</v>
      </c>
      <c r="I1199" s="25">
        <v>12</v>
      </c>
      <c r="J1199" s="19" t="s">
        <v>25</v>
      </c>
      <c r="K1199" s="15" t="s">
        <v>16</v>
      </c>
      <c r="L1199" s="15">
        <v>2</v>
      </c>
      <c r="M1199" s="16"/>
      <c r="N1199" s="37">
        <v>13404</v>
      </c>
      <c r="O1199" s="37"/>
      <c r="P1199" s="37">
        <v>3792</v>
      </c>
      <c r="Q1199" s="37"/>
      <c r="R1199" s="37">
        <v>0</v>
      </c>
      <c r="S1199" s="37"/>
      <c r="T1199" s="37">
        <v>0</v>
      </c>
      <c r="U1199" s="37"/>
      <c r="V1199" s="37">
        <v>0</v>
      </c>
      <c r="W1199" s="37"/>
      <c r="X1199" s="37">
        <v>0</v>
      </c>
      <c r="Y1199" s="37"/>
      <c r="Z1199" s="37">
        <v>0</v>
      </c>
      <c r="AA1199" s="37"/>
      <c r="AB1199" s="25">
        <v>0</v>
      </c>
      <c r="AC1199" s="8"/>
      <c r="AE1199" s="9">
        <v>129007</v>
      </c>
      <c r="AG1199" s="9">
        <v>22457</v>
      </c>
      <c r="AI1199" s="9">
        <v>0</v>
      </c>
      <c r="AK1199" s="9">
        <v>0</v>
      </c>
      <c r="AM1199" s="9">
        <v>0</v>
      </c>
      <c r="AO1199" s="9">
        <v>0</v>
      </c>
      <c r="AQ1199" s="9">
        <v>0</v>
      </c>
      <c r="AT1199" s="38">
        <v>9.6244999999999994</v>
      </c>
      <c r="AV1199" s="38">
        <v>5.9222000000000001</v>
      </c>
      <c r="BH1199" s="2" t="str">
        <f t="shared" si="18"/>
        <v>No</v>
      </c>
    </row>
    <row r="1200" spans="1:60">
      <c r="A1200" s="14" t="s">
        <v>725</v>
      </c>
      <c r="B1200" s="14" t="s">
        <v>726</v>
      </c>
      <c r="C1200" s="19" t="s">
        <v>34</v>
      </c>
      <c r="D1200" s="232">
        <v>1042</v>
      </c>
      <c r="E1200" s="233">
        <v>10042</v>
      </c>
      <c r="F1200" s="19" t="s">
        <v>153</v>
      </c>
      <c r="G1200" s="160" t="s">
        <v>144</v>
      </c>
      <c r="H1200" s="36">
        <v>923311</v>
      </c>
      <c r="I1200" s="25">
        <v>12</v>
      </c>
      <c r="J1200" s="19" t="s">
        <v>15</v>
      </c>
      <c r="K1200" s="15" t="s">
        <v>14</v>
      </c>
      <c r="L1200" s="15">
        <v>12</v>
      </c>
      <c r="M1200" s="16"/>
      <c r="N1200" s="37">
        <v>0</v>
      </c>
      <c r="O1200" s="37"/>
      <c r="P1200" s="37">
        <v>7493</v>
      </c>
      <c r="Q1200" s="37"/>
      <c r="R1200" s="37">
        <v>51255</v>
      </c>
      <c r="S1200" s="37"/>
      <c r="T1200" s="37">
        <v>0</v>
      </c>
      <c r="U1200" s="37"/>
      <c r="V1200" s="37">
        <v>0</v>
      </c>
      <c r="W1200" s="37"/>
      <c r="X1200" s="37">
        <v>0</v>
      </c>
      <c r="Y1200" s="37"/>
      <c r="Z1200" s="37">
        <v>0</v>
      </c>
      <c r="AA1200" s="37"/>
      <c r="AB1200" s="25">
        <v>0</v>
      </c>
      <c r="AC1200" s="8"/>
      <c r="AE1200" s="9">
        <v>0</v>
      </c>
      <c r="AG1200" s="9">
        <v>0</v>
      </c>
      <c r="AI1200" s="9">
        <v>0</v>
      </c>
      <c r="AK1200" s="9">
        <v>0</v>
      </c>
      <c r="AM1200" s="9">
        <v>282264</v>
      </c>
      <c r="AO1200" s="9">
        <v>0</v>
      </c>
      <c r="AQ1200" s="9">
        <v>0</v>
      </c>
      <c r="AV1200" s="38">
        <v>0</v>
      </c>
      <c r="AX1200" s="38">
        <v>0</v>
      </c>
      <c r="BH1200" s="2" t="str">
        <f t="shared" si="18"/>
        <v>No</v>
      </c>
    </row>
    <row r="1201" spans="1:60">
      <c r="A1201" s="14" t="s">
        <v>387</v>
      </c>
      <c r="B1201" s="14" t="s">
        <v>178</v>
      </c>
      <c r="C1201" s="19" t="s">
        <v>23</v>
      </c>
      <c r="D1201" s="232">
        <v>9156</v>
      </c>
      <c r="E1201" s="233">
        <v>90156</v>
      </c>
      <c r="F1201" s="19" t="s">
        <v>147</v>
      </c>
      <c r="G1201" s="160" t="s">
        <v>144</v>
      </c>
      <c r="H1201" s="36">
        <v>59219</v>
      </c>
      <c r="I1201" s="25">
        <v>12</v>
      </c>
      <c r="J1201" s="19" t="s">
        <v>17</v>
      </c>
      <c r="K1201" s="15" t="s">
        <v>16</v>
      </c>
      <c r="L1201" s="15">
        <v>12</v>
      </c>
      <c r="M1201" s="16"/>
      <c r="N1201" s="37">
        <v>101330</v>
      </c>
      <c r="O1201" s="37"/>
      <c r="P1201" s="37">
        <v>3925</v>
      </c>
      <c r="Q1201" s="37"/>
      <c r="R1201" s="37">
        <v>0</v>
      </c>
      <c r="S1201" s="37"/>
      <c r="T1201" s="37">
        <v>0</v>
      </c>
      <c r="U1201" s="37"/>
      <c r="V1201" s="37">
        <v>0</v>
      </c>
      <c r="W1201" s="37"/>
      <c r="X1201" s="37">
        <v>0</v>
      </c>
      <c r="Y1201" s="37"/>
      <c r="Z1201" s="37">
        <v>0</v>
      </c>
      <c r="AA1201" s="37"/>
      <c r="AB1201" s="25">
        <v>0</v>
      </c>
      <c r="AC1201" s="8"/>
      <c r="AE1201" s="9">
        <v>470737</v>
      </c>
      <c r="AG1201" s="9">
        <v>9762</v>
      </c>
      <c r="AI1201" s="9">
        <v>0</v>
      </c>
      <c r="AK1201" s="9">
        <v>0</v>
      </c>
      <c r="AM1201" s="9">
        <v>0</v>
      </c>
      <c r="AO1201" s="9">
        <v>0</v>
      </c>
      <c r="AQ1201" s="9">
        <v>0</v>
      </c>
      <c r="AT1201" s="38">
        <v>4.6456</v>
      </c>
      <c r="AV1201" s="38">
        <v>2.4870999999999999</v>
      </c>
      <c r="BH1201" s="2" t="str">
        <f t="shared" si="18"/>
        <v>No</v>
      </c>
    </row>
    <row r="1202" spans="1:60">
      <c r="A1202" s="14" t="s">
        <v>69</v>
      </c>
      <c r="B1202" s="14" t="s">
        <v>142</v>
      </c>
      <c r="C1202" s="19" t="s">
        <v>68</v>
      </c>
      <c r="D1202" s="232">
        <v>2137</v>
      </c>
      <c r="E1202" s="233">
        <v>20137</v>
      </c>
      <c r="F1202" s="19" t="s">
        <v>143</v>
      </c>
      <c r="G1202" s="160" t="s">
        <v>144</v>
      </c>
      <c r="H1202" s="36">
        <v>423566</v>
      </c>
      <c r="I1202" s="25">
        <v>12</v>
      </c>
      <c r="J1202" s="19" t="s">
        <v>25</v>
      </c>
      <c r="K1202" s="15" t="s">
        <v>14</v>
      </c>
      <c r="L1202" s="15">
        <v>12</v>
      </c>
      <c r="M1202" s="16"/>
      <c r="N1202" s="37">
        <v>139388</v>
      </c>
      <c r="O1202" s="37"/>
      <c r="P1202" s="37">
        <v>0</v>
      </c>
      <c r="Q1202" s="37"/>
      <c r="R1202" s="37">
        <v>0</v>
      </c>
      <c r="S1202" s="37"/>
      <c r="T1202" s="37">
        <v>0</v>
      </c>
      <c r="U1202" s="37"/>
      <c r="V1202" s="37">
        <v>0</v>
      </c>
      <c r="W1202" s="37"/>
      <c r="X1202" s="37">
        <v>0</v>
      </c>
      <c r="Y1202" s="37"/>
      <c r="Z1202" s="37">
        <v>0</v>
      </c>
      <c r="AA1202" s="37"/>
      <c r="AB1202" s="25">
        <v>0</v>
      </c>
      <c r="AC1202" s="8"/>
      <c r="AE1202" s="9">
        <v>700911</v>
      </c>
      <c r="AG1202" s="9">
        <v>0</v>
      </c>
      <c r="AI1202" s="9">
        <v>0</v>
      </c>
      <c r="AK1202" s="9">
        <v>0</v>
      </c>
      <c r="AM1202" s="9">
        <v>0</v>
      </c>
      <c r="AO1202" s="9">
        <v>0</v>
      </c>
      <c r="AQ1202" s="9">
        <v>0</v>
      </c>
      <c r="AT1202" s="38">
        <v>5.0285000000000002</v>
      </c>
      <c r="BH1202" s="2" t="str">
        <f t="shared" si="18"/>
        <v>No</v>
      </c>
    </row>
    <row r="1203" spans="1:60">
      <c r="A1203" s="14" t="s">
        <v>1284</v>
      </c>
      <c r="B1203" s="14" t="s">
        <v>382</v>
      </c>
      <c r="C1203" s="19" t="s">
        <v>53</v>
      </c>
      <c r="D1203" s="232">
        <v>5026</v>
      </c>
      <c r="E1203" s="233">
        <v>50026</v>
      </c>
      <c r="F1203" s="19" t="s">
        <v>147</v>
      </c>
      <c r="G1203" s="160" t="s">
        <v>144</v>
      </c>
      <c r="H1203" s="36">
        <v>176676</v>
      </c>
      <c r="I1203" s="25">
        <v>11</v>
      </c>
      <c r="J1203" s="19" t="s">
        <v>17</v>
      </c>
      <c r="K1203" s="15" t="s">
        <v>16</v>
      </c>
      <c r="L1203" s="15">
        <v>8</v>
      </c>
      <c r="M1203" s="16"/>
      <c r="N1203" s="37">
        <v>107403</v>
      </c>
      <c r="O1203" s="37"/>
      <c r="P1203" s="37">
        <v>0</v>
      </c>
      <c r="Q1203" s="37"/>
      <c r="R1203" s="37">
        <v>0</v>
      </c>
      <c r="S1203" s="37"/>
      <c r="T1203" s="37">
        <v>0</v>
      </c>
      <c r="U1203" s="37"/>
      <c r="V1203" s="37">
        <v>0</v>
      </c>
      <c r="W1203" s="37"/>
      <c r="X1203" s="37">
        <v>0</v>
      </c>
      <c r="Y1203" s="37"/>
      <c r="Z1203" s="37">
        <v>0</v>
      </c>
      <c r="AA1203" s="37"/>
      <c r="AB1203" s="25">
        <v>0</v>
      </c>
      <c r="AC1203" s="8"/>
      <c r="AE1203" s="9">
        <v>493911</v>
      </c>
      <c r="AG1203" s="9">
        <v>0</v>
      </c>
      <c r="AI1203" s="9">
        <v>0</v>
      </c>
      <c r="AK1203" s="9">
        <v>0</v>
      </c>
      <c r="AM1203" s="9">
        <v>0</v>
      </c>
      <c r="AO1203" s="9">
        <v>0</v>
      </c>
      <c r="AQ1203" s="9">
        <v>0</v>
      </c>
      <c r="AT1203" s="38">
        <v>4.5987</v>
      </c>
      <c r="BH1203" s="2" t="str">
        <f t="shared" si="18"/>
        <v>No</v>
      </c>
    </row>
    <row r="1204" spans="1:60">
      <c r="A1204" s="14" t="s">
        <v>1286</v>
      </c>
      <c r="B1204" s="14" t="s">
        <v>691</v>
      </c>
      <c r="C1204" s="19" t="s">
        <v>44</v>
      </c>
      <c r="D1204" s="232">
        <v>5053</v>
      </c>
      <c r="E1204" s="233">
        <v>50053</v>
      </c>
      <c r="F1204" s="19" t="s">
        <v>147</v>
      </c>
      <c r="G1204" s="160" t="s">
        <v>144</v>
      </c>
      <c r="H1204" s="36">
        <v>92742</v>
      </c>
      <c r="I1204" s="25">
        <v>11</v>
      </c>
      <c r="J1204" s="19" t="s">
        <v>17</v>
      </c>
      <c r="K1204" s="15" t="s">
        <v>14</v>
      </c>
      <c r="L1204" s="15">
        <v>8</v>
      </c>
      <c r="M1204" s="16"/>
      <c r="N1204" s="37">
        <v>35656</v>
      </c>
      <c r="O1204" s="37"/>
      <c r="P1204" s="37">
        <v>22939</v>
      </c>
      <c r="Q1204" s="37"/>
      <c r="R1204" s="37">
        <v>0</v>
      </c>
      <c r="S1204" s="37"/>
      <c r="T1204" s="37">
        <v>0</v>
      </c>
      <c r="U1204" s="37"/>
      <c r="V1204" s="37">
        <v>0</v>
      </c>
      <c r="W1204" s="37"/>
      <c r="X1204" s="37">
        <v>0</v>
      </c>
      <c r="Y1204" s="37"/>
      <c r="Z1204" s="37">
        <v>0</v>
      </c>
      <c r="AA1204" s="37"/>
      <c r="AB1204" s="25">
        <v>0</v>
      </c>
      <c r="AC1204" s="8"/>
      <c r="AE1204" s="9">
        <v>295781</v>
      </c>
      <c r="AG1204" s="9">
        <v>143738</v>
      </c>
      <c r="AI1204" s="9">
        <v>0</v>
      </c>
      <c r="AK1204" s="9">
        <v>0</v>
      </c>
      <c r="AM1204" s="9">
        <v>0</v>
      </c>
      <c r="AO1204" s="9">
        <v>0</v>
      </c>
      <c r="AQ1204" s="9">
        <v>0</v>
      </c>
      <c r="AT1204" s="38">
        <v>8.2954000000000008</v>
      </c>
      <c r="AV1204" s="38">
        <v>6.2660999999999998</v>
      </c>
      <c r="BH1204" s="2" t="str">
        <f t="shared" si="18"/>
        <v>No</v>
      </c>
    </row>
    <row r="1205" spans="1:60">
      <c r="A1205" s="14" t="s">
        <v>1284</v>
      </c>
      <c r="B1205" s="14" t="s">
        <v>382</v>
      </c>
      <c r="C1205" s="19" t="s">
        <v>53</v>
      </c>
      <c r="D1205" s="232">
        <v>5026</v>
      </c>
      <c r="E1205" s="233">
        <v>50026</v>
      </c>
      <c r="F1205" s="19" t="s">
        <v>147</v>
      </c>
      <c r="G1205" s="160" t="s">
        <v>144</v>
      </c>
      <c r="H1205" s="36">
        <v>176676</v>
      </c>
      <c r="I1205" s="25">
        <v>11</v>
      </c>
      <c r="J1205" s="19" t="s">
        <v>15</v>
      </c>
      <c r="K1205" s="15" t="s">
        <v>16</v>
      </c>
      <c r="L1205" s="15">
        <v>3</v>
      </c>
      <c r="M1205" s="16"/>
      <c r="N1205" s="37">
        <v>0</v>
      </c>
      <c r="O1205" s="37"/>
      <c r="P1205" s="37">
        <v>5357</v>
      </c>
      <c r="Q1205" s="37"/>
      <c r="R1205" s="37">
        <v>0</v>
      </c>
      <c r="S1205" s="37"/>
      <c r="T1205" s="37">
        <v>0</v>
      </c>
      <c r="U1205" s="37"/>
      <c r="V1205" s="37">
        <v>0</v>
      </c>
      <c r="W1205" s="37"/>
      <c r="X1205" s="37">
        <v>0</v>
      </c>
      <c r="Y1205" s="37"/>
      <c r="Z1205" s="37">
        <v>0</v>
      </c>
      <c r="AA1205" s="37"/>
      <c r="AB1205" s="25">
        <v>0</v>
      </c>
      <c r="AC1205" s="8"/>
      <c r="AE1205" s="9">
        <v>0</v>
      </c>
      <c r="AG1205" s="9">
        <v>79970</v>
      </c>
      <c r="AI1205" s="9">
        <v>0</v>
      </c>
      <c r="AK1205" s="9">
        <v>0</v>
      </c>
      <c r="AM1205" s="9">
        <v>0</v>
      </c>
      <c r="AO1205" s="9">
        <v>0</v>
      </c>
      <c r="AQ1205" s="9">
        <v>0</v>
      </c>
      <c r="AV1205" s="38">
        <v>14.928100000000001</v>
      </c>
      <c r="BH1205" s="2" t="str">
        <f t="shared" si="18"/>
        <v>No</v>
      </c>
    </row>
    <row r="1206" spans="1:60">
      <c r="A1206" s="14" t="s">
        <v>1286</v>
      </c>
      <c r="B1206" s="14" t="s">
        <v>691</v>
      </c>
      <c r="C1206" s="19" t="s">
        <v>44</v>
      </c>
      <c r="D1206" s="232">
        <v>5053</v>
      </c>
      <c r="E1206" s="233">
        <v>50053</v>
      </c>
      <c r="F1206" s="19" t="s">
        <v>147</v>
      </c>
      <c r="G1206" s="160" t="s">
        <v>144</v>
      </c>
      <c r="H1206" s="36">
        <v>92742</v>
      </c>
      <c r="I1206" s="25">
        <v>11</v>
      </c>
      <c r="J1206" s="19" t="s">
        <v>15</v>
      </c>
      <c r="K1206" s="15" t="s">
        <v>14</v>
      </c>
      <c r="L1206" s="15">
        <v>3</v>
      </c>
      <c r="M1206" s="16"/>
      <c r="N1206" s="37">
        <v>1310</v>
      </c>
      <c r="O1206" s="37"/>
      <c r="P1206" s="37">
        <v>12500</v>
      </c>
      <c r="Q1206" s="37"/>
      <c r="R1206" s="37">
        <v>0</v>
      </c>
      <c r="S1206" s="37"/>
      <c r="T1206" s="37">
        <v>0</v>
      </c>
      <c r="U1206" s="37"/>
      <c r="V1206" s="37">
        <v>0</v>
      </c>
      <c r="W1206" s="37"/>
      <c r="X1206" s="37">
        <v>0</v>
      </c>
      <c r="Y1206" s="37"/>
      <c r="Z1206" s="37">
        <v>0</v>
      </c>
      <c r="AA1206" s="37"/>
      <c r="AB1206" s="25">
        <v>0</v>
      </c>
      <c r="AC1206" s="8"/>
      <c r="AE1206" s="9">
        <v>10649</v>
      </c>
      <c r="AG1206" s="9">
        <v>64672</v>
      </c>
      <c r="AI1206" s="9">
        <v>0</v>
      </c>
      <c r="AK1206" s="9">
        <v>0</v>
      </c>
      <c r="AM1206" s="9">
        <v>0</v>
      </c>
      <c r="AO1206" s="9">
        <v>0</v>
      </c>
      <c r="AQ1206" s="9">
        <v>0</v>
      </c>
      <c r="AT1206" s="38">
        <v>8.1289999999999996</v>
      </c>
      <c r="AV1206" s="38">
        <v>5.1738</v>
      </c>
      <c r="BH1206" s="2" t="str">
        <f t="shared" si="18"/>
        <v>No</v>
      </c>
    </row>
    <row r="1207" spans="1:60">
      <c r="A1207" s="14" t="s">
        <v>145</v>
      </c>
      <c r="B1207" s="14" t="s">
        <v>146</v>
      </c>
      <c r="C1207" s="19" t="s">
        <v>73</v>
      </c>
      <c r="D1207" s="232">
        <v>47</v>
      </c>
      <c r="E1207" s="233">
        <v>47</v>
      </c>
      <c r="F1207" s="19" t="s">
        <v>147</v>
      </c>
      <c r="G1207" s="160" t="s">
        <v>144</v>
      </c>
      <c r="H1207" s="36">
        <v>62433</v>
      </c>
      <c r="I1207" s="25">
        <v>11</v>
      </c>
      <c r="J1207" s="19" t="s">
        <v>17</v>
      </c>
      <c r="K1207" s="15" t="s">
        <v>16</v>
      </c>
      <c r="L1207" s="15">
        <v>11</v>
      </c>
      <c r="M1207" s="16"/>
      <c r="N1207" s="37">
        <v>0</v>
      </c>
      <c r="O1207" s="37"/>
      <c r="P1207" s="37">
        <v>0</v>
      </c>
      <c r="Q1207" s="37"/>
      <c r="R1207" s="37">
        <v>0</v>
      </c>
      <c r="S1207" s="37"/>
      <c r="T1207" s="37">
        <v>0</v>
      </c>
      <c r="U1207" s="37"/>
      <c r="V1207" s="37">
        <v>92904</v>
      </c>
      <c r="W1207" s="37"/>
      <c r="X1207" s="37">
        <v>0</v>
      </c>
      <c r="Y1207" s="37"/>
      <c r="Z1207" s="37">
        <v>0</v>
      </c>
      <c r="AA1207" s="37"/>
      <c r="AB1207" s="25">
        <v>0</v>
      </c>
      <c r="AC1207" s="8"/>
      <c r="AE1207" s="9">
        <v>443362</v>
      </c>
      <c r="AG1207" s="9">
        <v>0</v>
      </c>
      <c r="AI1207" s="9">
        <v>0</v>
      </c>
      <c r="AK1207" s="9">
        <v>0</v>
      </c>
      <c r="AM1207" s="9">
        <v>0</v>
      </c>
      <c r="AO1207" s="9">
        <v>0</v>
      </c>
      <c r="AQ1207" s="9">
        <v>0</v>
      </c>
      <c r="BH1207" s="2" t="str">
        <f t="shared" si="18"/>
        <v>No</v>
      </c>
    </row>
    <row r="1208" spans="1:60">
      <c r="A1208" s="14" t="s">
        <v>1285</v>
      </c>
      <c r="B1208" s="14" t="s">
        <v>199</v>
      </c>
      <c r="C1208" s="19" t="s">
        <v>23</v>
      </c>
      <c r="D1208" s="232"/>
      <c r="E1208" s="233">
        <v>90299</v>
      </c>
      <c r="F1208" s="19" t="s">
        <v>153</v>
      </c>
      <c r="G1208" s="160" t="s">
        <v>144</v>
      </c>
      <c r="H1208" s="36">
        <v>308231</v>
      </c>
      <c r="I1208" s="25">
        <v>11</v>
      </c>
      <c r="J1208" s="19" t="s">
        <v>24</v>
      </c>
      <c r="K1208" s="15" t="s">
        <v>14</v>
      </c>
      <c r="L1208" s="15">
        <v>11</v>
      </c>
      <c r="M1208" s="16"/>
      <c r="N1208" s="37">
        <v>272298</v>
      </c>
      <c r="O1208" s="37"/>
      <c r="P1208" s="37">
        <v>0</v>
      </c>
      <c r="Q1208" s="37"/>
      <c r="R1208" s="37">
        <v>0</v>
      </c>
      <c r="S1208" s="37"/>
      <c r="T1208" s="37">
        <v>0</v>
      </c>
      <c r="U1208" s="37"/>
      <c r="V1208" s="37">
        <v>0</v>
      </c>
      <c r="W1208" s="37"/>
      <c r="X1208" s="37">
        <v>0</v>
      </c>
      <c r="Y1208" s="37"/>
      <c r="Z1208" s="37">
        <v>0</v>
      </c>
      <c r="AA1208" s="37"/>
      <c r="AB1208" s="25">
        <v>0</v>
      </c>
      <c r="AC1208" s="8"/>
      <c r="AE1208" s="9">
        <v>835370</v>
      </c>
      <c r="AG1208" s="9">
        <v>0</v>
      </c>
      <c r="AI1208" s="9">
        <v>0</v>
      </c>
      <c r="AK1208" s="9">
        <v>0</v>
      </c>
      <c r="AM1208" s="9">
        <v>0</v>
      </c>
      <c r="AO1208" s="9">
        <v>0</v>
      </c>
      <c r="AQ1208" s="9">
        <v>0</v>
      </c>
      <c r="AT1208" s="38">
        <v>3.0678999999999998</v>
      </c>
      <c r="BH1208" s="2" t="str">
        <f t="shared" si="18"/>
        <v>No</v>
      </c>
    </row>
    <row r="1209" spans="1:60">
      <c r="A1209" s="14" t="s">
        <v>1288</v>
      </c>
      <c r="B1209" s="14" t="s">
        <v>403</v>
      </c>
      <c r="C1209" s="19" t="s">
        <v>23</v>
      </c>
      <c r="D1209" s="232">
        <v>9244</v>
      </c>
      <c r="E1209" s="233">
        <v>90244</v>
      </c>
      <c r="F1209" s="19" t="s">
        <v>147</v>
      </c>
      <c r="G1209" s="160" t="s">
        <v>144</v>
      </c>
      <c r="H1209" s="36">
        <v>219454</v>
      </c>
      <c r="I1209" s="25">
        <v>10</v>
      </c>
      <c r="J1209" s="19" t="s">
        <v>17</v>
      </c>
      <c r="K1209" s="15" t="s">
        <v>16</v>
      </c>
      <c r="L1209" s="15">
        <v>7</v>
      </c>
      <c r="M1209" s="16"/>
      <c r="N1209" s="37">
        <v>0</v>
      </c>
      <c r="O1209" s="37"/>
      <c r="P1209" s="37">
        <v>0</v>
      </c>
      <c r="Q1209" s="37"/>
      <c r="R1209" s="37">
        <v>0</v>
      </c>
      <c r="S1209" s="37"/>
      <c r="T1209" s="37">
        <v>98192</v>
      </c>
      <c r="U1209" s="37"/>
      <c r="V1209" s="37">
        <v>0</v>
      </c>
      <c r="W1209" s="37"/>
      <c r="X1209" s="37">
        <v>11251</v>
      </c>
      <c r="Y1209" s="37"/>
      <c r="Z1209" s="37">
        <v>0</v>
      </c>
      <c r="AA1209" s="37"/>
      <c r="AB1209" s="25">
        <v>0</v>
      </c>
      <c r="AC1209" s="8"/>
      <c r="AE1209" s="9">
        <v>0</v>
      </c>
      <c r="AG1209" s="9">
        <v>0</v>
      </c>
      <c r="AI1209" s="9">
        <v>0</v>
      </c>
      <c r="AK1209" s="9">
        <v>544775</v>
      </c>
      <c r="AM1209" s="9">
        <v>46110</v>
      </c>
      <c r="AO1209" s="9">
        <v>0</v>
      </c>
      <c r="AQ1209" s="9">
        <v>0</v>
      </c>
      <c r="AZ1209" s="38">
        <v>48.420099999999998</v>
      </c>
      <c r="BH1209" s="2" t="str">
        <f t="shared" si="18"/>
        <v>No</v>
      </c>
    </row>
    <row r="1210" spans="1:60">
      <c r="A1210" s="14" t="s">
        <v>168</v>
      </c>
      <c r="B1210" s="14" t="s">
        <v>169</v>
      </c>
      <c r="C1210" s="19" t="s">
        <v>23</v>
      </c>
      <c r="D1210" s="232">
        <v>9201</v>
      </c>
      <c r="E1210" s="233">
        <v>90201</v>
      </c>
      <c r="F1210" s="19" t="s">
        <v>147</v>
      </c>
      <c r="G1210" s="160" t="s">
        <v>144</v>
      </c>
      <c r="H1210" s="36">
        <v>99904</v>
      </c>
      <c r="I1210" s="25">
        <v>10</v>
      </c>
      <c r="J1210" s="19" t="s">
        <v>17</v>
      </c>
      <c r="K1210" s="15" t="s">
        <v>16</v>
      </c>
      <c r="L1210" s="15">
        <v>6</v>
      </c>
      <c r="M1210" s="16"/>
      <c r="N1210" s="37">
        <v>0</v>
      </c>
      <c r="O1210" s="37"/>
      <c r="P1210" s="37">
        <v>19954</v>
      </c>
      <c r="Q1210" s="37"/>
      <c r="R1210" s="37">
        <v>0</v>
      </c>
      <c r="S1210" s="37"/>
      <c r="T1210" s="37">
        <v>9405</v>
      </c>
      <c r="U1210" s="37"/>
      <c r="V1210" s="37">
        <v>0</v>
      </c>
      <c r="W1210" s="37"/>
      <c r="X1210" s="37">
        <v>0</v>
      </c>
      <c r="Y1210" s="37"/>
      <c r="Z1210" s="37">
        <v>0</v>
      </c>
      <c r="AA1210" s="37"/>
      <c r="AB1210" s="25">
        <v>0</v>
      </c>
      <c r="AC1210" s="8"/>
      <c r="AE1210" s="9">
        <v>0</v>
      </c>
      <c r="AG1210" s="9">
        <v>64174</v>
      </c>
      <c r="AI1210" s="9">
        <v>0</v>
      </c>
      <c r="AK1210" s="9">
        <v>68749</v>
      </c>
      <c r="AM1210" s="9">
        <v>0</v>
      </c>
      <c r="AO1210" s="9">
        <v>0</v>
      </c>
      <c r="AQ1210" s="9">
        <v>0</v>
      </c>
      <c r="AV1210" s="38">
        <v>3.2161</v>
      </c>
      <c r="BH1210" s="2" t="str">
        <f t="shared" si="18"/>
        <v>No</v>
      </c>
    </row>
    <row r="1211" spans="1:60">
      <c r="A1211" s="14" t="s">
        <v>168</v>
      </c>
      <c r="B1211" s="14" t="s">
        <v>169</v>
      </c>
      <c r="C1211" s="19" t="s">
        <v>23</v>
      </c>
      <c r="D1211" s="232">
        <v>9201</v>
      </c>
      <c r="E1211" s="233">
        <v>90201</v>
      </c>
      <c r="F1211" s="19" t="s">
        <v>147</v>
      </c>
      <c r="G1211" s="160" t="s">
        <v>144</v>
      </c>
      <c r="H1211" s="36">
        <v>99904</v>
      </c>
      <c r="I1211" s="25">
        <v>10</v>
      </c>
      <c r="J1211" s="19" t="s">
        <v>15</v>
      </c>
      <c r="K1211" s="15" t="s">
        <v>16</v>
      </c>
      <c r="L1211" s="15">
        <v>4</v>
      </c>
      <c r="M1211" s="16"/>
      <c r="N1211" s="37">
        <v>0</v>
      </c>
      <c r="O1211" s="37"/>
      <c r="P1211" s="37">
        <v>3914</v>
      </c>
      <c r="Q1211" s="37"/>
      <c r="R1211" s="37">
        <v>0</v>
      </c>
      <c r="S1211" s="37"/>
      <c r="T1211" s="37">
        <v>0</v>
      </c>
      <c r="U1211" s="37"/>
      <c r="V1211" s="37">
        <v>0</v>
      </c>
      <c r="W1211" s="37"/>
      <c r="X1211" s="37">
        <v>0</v>
      </c>
      <c r="Y1211" s="37"/>
      <c r="Z1211" s="37">
        <v>0</v>
      </c>
      <c r="AA1211" s="37"/>
      <c r="AB1211" s="25">
        <v>0</v>
      </c>
      <c r="AC1211" s="8"/>
      <c r="AE1211" s="9">
        <v>0</v>
      </c>
      <c r="AG1211" s="9">
        <v>190049</v>
      </c>
      <c r="AI1211" s="9">
        <v>0</v>
      </c>
      <c r="AK1211" s="9">
        <v>0</v>
      </c>
      <c r="AM1211" s="9">
        <v>0</v>
      </c>
      <c r="AO1211" s="9">
        <v>0</v>
      </c>
      <c r="AQ1211" s="9">
        <v>0</v>
      </c>
      <c r="AV1211" s="38">
        <v>48.556199999999997</v>
      </c>
      <c r="BH1211" s="2" t="str">
        <f t="shared" si="18"/>
        <v>No</v>
      </c>
    </row>
    <row r="1212" spans="1:60">
      <c r="A1212" s="14" t="s">
        <v>1288</v>
      </c>
      <c r="B1212" s="14" t="s">
        <v>403</v>
      </c>
      <c r="C1212" s="19" t="s">
        <v>23</v>
      </c>
      <c r="D1212" s="232">
        <v>9244</v>
      </c>
      <c r="E1212" s="233">
        <v>90244</v>
      </c>
      <c r="F1212" s="19" t="s">
        <v>147</v>
      </c>
      <c r="G1212" s="160" t="s">
        <v>144</v>
      </c>
      <c r="H1212" s="36">
        <v>219454</v>
      </c>
      <c r="I1212" s="25">
        <v>10</v>
      </c>
      <c r="J1212" s="19" t="s">
        <v>15</v>
      </c>
      <c r="K1212" s="15" t="s">
        <v>16</v>
      </c>
      <c r="L1212" s="15">
        <v>3</v>
      </c>
      <c r="M1212" s="16"/>
      <c r="N1212" s="37">
        <v>0</v>
      </c>
      <c r="O1212" s="37"/>
      <c r="P1212" s="37">
        <v>16239</v>
      </c>
      <c r="Q1212" s="37"/>
      <c r="R1212" s="37">
        <v>0</v>
      </c>
      <c r="S1212" s="37"/>
      <c r="T1212" s="37">
        <v>2143</v>
      </c>
      <c r="U1212" s="37"/>
      <c r="V1212" s="37">
        <v>0</v>
      </c>
      <c r="W1212" s="37"/>
      <c r="X1212" s="37">
        <v>0</v>
      </c>
      <c r="Y1212" s="37"/>
      <c r="Z1212" s="37">
        <v>0</v>
      </c>
      <c r="AA1212" s="37"/>
      <c r="AB1212" s="25">
        <v>0</v>
      </c>
      <c r="AC1212" s="8"/>
      <c r="AE1212" s="9">
        <v>0</v>
      </c>
      <c r="AG1212" s="9">
        <v>35840</v>
      </c>
      <c r="AI1212" s="9">
        <v>0</v>
      </c>
      <c r="AK1212" s="9">
        <v>54497</v>
      </c>
      <c r="AM1212" s="9">
        <v>0</v>
      </c>
      <c r="AO1212" s="9">
        <v>0</v>
      </c>
      <c r="AQ1212" s="9">
        <v>0</v>
      </c>
      <c r="AV1212" s="38">
        <v>2.2069999999999999</v>
      </c>
      <c r="BH1212" s="2" t="str">
        <f t="shared" si="18"/>
        <v>No</v>
      </c>
    </row>
    <row r="1213" spans="1:60">
      <c r="A1213" s="14" t="s">
        <v>434</v>
      </c>
      <c r="B1213" s="14" t="s">
        <v>364</v>
      </c>
      <c r="C1213" s="19" t="s">
        <v>52</v>
      </c>
      <c r="D1213" s="232">
        <v>5141</v>
      </c>
      <c r="E1213" s="233">
        <v>50141</v>
      </c>
      <c r="F1213" s="19" t="s">
        <v>153</v>
      </c>
      <c r="G1213" s="160" t="s">
        <v>144</v>
      </c>
      <c r="H1213" s="36">
        <v>3734090</v>
      </c>
      <c r="I1213" s="25">
        <v>10</v>
      </c>
      <c r="J1213" s="19" t="s">
        <v>39</v>
      </c>
      <c r="K1213" s="15" t="s">
        <v>14</v>
      </c>
      <c r="L1213" s="15">
        <v>10</v>
      </c>
      <c r="M1213" s="16"/>
      <c r="N1213" s="37">
        <v>0</v>
      </c>
      <c r="O1213" s="37"/>
      <c r="P1213" s="37">
        <v>0</v>
      </c>
      <c r="Q1213" s="37"/>
      <c r="R1213" s="37">
        <v>0</v>
      </c>
      <c r="S1213" s="37"/>
      <c r="T1213" s="37">
        <v>0</v>
      </c>
      <c r="U1213" s="37"/>
      <c r="V1213" s="37">
        <v>0</v>
      </c>
      <c r="W1213" s="37"/>
      <c r="X1213" s="37">
        <v>0</v>
      </c>
      <c r="Y1213" s="37"/>
      <c r="Z1213" s="37">
        <v>4557280</v>
      </c>
      <c r="AA1213" s="37"/>
      <c r="AB1213" s="25">
        <v>0</v>
      </c>
      <c r="AC1213" s="8"/>
      <c r="AE1213" s="9">
        <v>0</v>
      </c>
      <c r="AG1213" s="9">
        <v>0</v>
      </c>
      <c r="AI1213" s="9">
        <v>0</v>
      </c>
      <c r="AK1213" s="9">
        <v>0</v>
      </c>
      <c r="AM1213" s="9">
        <v>0</v>
      </c>
      <c r="AO1213" s="9">
        <v>571306</v>
      </c>
      <c r="AQ1213" s="9">
        <v>0</v>
      </c>
      <c r="BD1213" s="38">
        <v>0.12540000000000001</v>
      </c>
      <c r="BH1213" s="2" t="str">
        <f t="shared" si="18"/>
        <v>No</v>
      </c>
    </row>
    <row r="1214" spans="1:60">
      <c r="A1214" s="14" t="s">
        <v>1287</v>
      </c>
      <c r="B1214" s="14" t="s">
        <v>278</v>
      </c>
      <c r="C1214" s="19" t="s">
        <v>23</v>
      </c>
      <c r="D1214" s="232">
        <v>9225</v>
      </c>
      <c r="E1214" s="233">
        <v>90225</v>
      </c>
      <c r="F1214" s="19" t="s">
        <v>153</v>
      </c>
      <c r="G1214" s="160" t="s">
        <v>144</v>
      </c>
      <c r="H1214" s="36">
        <v>3281212</v>
      </c>
      <c r="I1214" s="25">
        <v>10</v>
      </c>
      <c r="J1214" s="19" t="s">
        <v>26</v>
      </c>
      <c r="K1214" s="15" t="s">
        <v>16</v>
      </c>
      <c r="L1214" s="15">
        <v>10</v>
      </c>
      <c r="M1214" s="16"/>
      <c r="N1214" s="37">
        <v>2894478</v>
      </c>
      <c r="O1214" s="37"/>
      <c r="P1214" s="37">
        <v>0</v>
      </c>
      <c r="Q1214" s="37"/>
      <c r="R1214" s="37">
        <v>0</v>
      </c>
      <c r="S1214" s="37"/>
      <c r="T1214" s="37">
        <v>0</v>
      </c>
      <c r="U1214" s="37"/>
      <c r="V1214" s="37">
        <v>0</v>
      </c>
      <c r="W1214" s="37"/>
      <c r="X1214" s="37">
        <v>0</v>
      </c>
      <c r="Y1214" s="37"/>
      <c r="Z1214" s="37">
        <v>0</v>
      </c>
      <c r="AA1214" s="37"/>
      <c r="AB1214" s="25">
        <v>0</v>
      </c>
      <c r="AC1214" s="8"/>
      <c r="AE1214" s="9">
        <v>424518</v>
      </c>
      <c r="AG1214" s="9">
        <v>0</v>
      </c>
      <c r="AI1214" s="9">
        <v>0</v>
      </c>
      <c r="AK1214" s="9">
        <v>0</v>
      </c>
      <c r="AM1214" s="9">
        <v>0</v>
      </c>
      <c r="AO1214" s="9">
        <v>0</v>
      </c>
      <c r="AQ1214" s="9">
        <v>0</v>
      </c>
      <c r="AT1214" s="38">
        <v>0.1467</v>
      </c>
      <c r="BH1214" s="2" t="str">
        <f t="shared" si="18"/>
        <v>No</v>
      </c>
    </row>
    <row r="1215" spans="1:60">
      <c r="A1215" s="14" t="s">
        <v>1289</v>
      </c>
      <c r="B1215" s="14" t="s">
        <v>155</v>
      </c>
      <c r="C1215" s="19" t="s">
        <v>33</v>
      </c>
      <c r="D1215" s="232">
        <v>8025</v>
      </c>
      <c r="E1215" s="233">
        <v>80025</v>
      </c>
      <c r="F1215" s="19" t="s">
        <v>147</v>
      </c>
      <c r="G1215" s="160" t="s">
        <v>144</v>
      </c>
      <c r="H1215" s="36">
        <v>264465</v>
      </c>
      <c r="I1215" s="25">
        <v>9</v>
      </c>
      <c r="J1215" s="19" t="s">
        <v>17</v>
      </c>
      <c r="K1215" s="15" t="s">
        <v>14</v>
      </c>
      <c r="L1215" s="15">
        <v>4</v>
      </c>
      <c r="M1215" s="16"/>
      <c r="N1215" s="37">
        <v>24387</v>
      </c>
      <c r="O1215" s="37"/>
      <c r="P1215" s="37">
        <v>16200</v>
      </c>
      <c r="Q1215" s="37"/>
      <c r="R1215" s="37">
        <v>0</v>
      </c>
      <c r="S1215" s="37"/>
      <c r="T1215" s="37">
        <v>0</v>
      </c>
      <c r="U1215" s="37"/>
      <c r="V1215" s="37">
        <v>0</v>
      </c>
      <c r="W1215" s="37"/>
      <c r="X1215" s="37">
        <v>0</v>
      </c>
      <c r="Y1215" s="37"/>
      <c r="Z1215" s="37">
        <v>0</v>
      </c>
      <c r="AA1215" s="37"/>
      <c r="AB1215" s="25">
        <v>0</v>
      </c>
      <c r="AC1215" s="8"/>
      <c r="AE1215" s="9">
        <v>79319</v>
      </c>
      <c r="AG1215" s="9">
        <v>66394</v>
      </c>
      <c r="AI1215" s="9">
        <v>0</v>
      </c>
      <c r="AK1215" s="9">
        <v>0</v>
      </c>
      <c r="AM1215" s="9">
        <v>0</v>
      </c>
      <c r="AO1215" s="9">
        <v>0</v>
      </c>
      <c r="AQ1215" s="9">
        <v>0</v>
      </c>
      <c r="AT1215" s="38">
        <v>3.2524999999999999</v>
      </c>
      <c r="AV1215" s="38">
        <v>4.0983999999999998</v>
      </c>
      <c r="BH1215" s="2" t="str">
        <f t="shared" si="18"/>
        <v>No</v>
      </c>
    </row>
    <row r="1216" spans="1:60">
      <c r="A1216" s="14" t="s">
        <v>1289</v>
      </c>
      <c r="B1216" s="14" t="s">
        <v>155</v>
      </c>
      <c r="C1216" s="19" t="s">
        <v>33</v>
      </c>
      <c r="D1216" s="232">
        <v>8025</v>
      </c>
      <c r="E1216" s="233">
        <v>80025</v>
      </c>
      <c r="F1216" s="19" t="s">
        <v>147</v>
      </c>
      <c r="G1216" s="160" t="s">
        <v>144</v>
      </c>
      <c r="H1216" s="36">
        <v>264465</v>
      </c>
      <c r="I1216" s="25">
        <v>9</v>
      </c>
      <c r="J1216" s="19" t="s">
        <v>15</v>
      </c>
      <c r="K1216" s="15" t="s">
        <v>14</v>
      </c>
      <c r="L1216" s="15">
        <v>2</v>
      </c>
      <c r="M1216" s="16"/>
      <c r="N1216" s="37">
        <v>0</v>
      </c>
      <c r="O1216" s="37"/>
      <c r="P1216" s="37">
        <v>2089</v>
      </c>
      <c r="Q1216" s="37"/>
      <c r="R1216" s="37">
        <v>0</v>
      </c>
      <c r="S1216" s="37"/>
      <c r="T1216" s="37">
        <v>0</v>
      </c>
      <c r="U1216" s="37"/>
      <c r="V1216" s="37">
        <v>0</v>
      </c>
      <c r="W1216" s="37"/>
      <c r="X1216" s="37">
        <v>0</v>
      </c>
      <c r="Y1216" s="37"/>
      <c r="Z1216" s="37">
        <v>0</v>
      </c>
      <c r="AA1216" s="37"/>
      <c r="AB1216" s="25">
        <v>0</v>
      </c>
      <c r="AC1216" s="8"/>
      <c r="AE1216" s="9">
        <v>0</v>
      </c>
      <c r="AG1216" s="9">
        <v>73173</v>
      </c>
      <c r="AI1216" s="9">
        <v>0</v>
      </c>
      <c r="AK1216" s="9">
        <v>0</v>
      </c>
      <c r="AM1216" s="9">
        <v>0</v>
      </c>
      <c r="AO1216" s="9">
        <v>0</v>
      </c>
      <c r="AQ1216" s="9">
        <v>0</v>
      </c>
      <c r="AV1216" s="38">
        <v>35.027799999999999</v>
      </c>
      <c r="BH1216" s="2" t="str">
        <f t="shared" si="18"/>
        <v>No</v>
      </c>
    </row>
    <row r="1217" spans="1:60">
      <c r="A1217" s="14" t="s">
        <v>1292</v>
      </c>
      <c r="B1217" s="14" t="s">
        <v>228</v>
      </c>
      <c r="C1217" s="19" t="s">
        <v>86</v>
      </c>
      <c r="D1217" s="232">
        <v>23</v>
      </c>
      <c r="E1217" s="233">
        <v>23</v>
      </c>
      <c r="F1217" s="19" t="s">
        <v>147</v>
      </c>
      <c r="G1217" s="160" t="s">
        <v>144</v>
      </c>
      <c r="H1217" s="36">
        <v>3059393</v>
      </c>
      <c r="I1217" s="25">
        <v>8</v>
      </c>
      <c r="J1217" s="19" t="s">
        <v>39</v>
      </c>
      <c r="K1217" s="15" t="s">
        <v>16</v>
      </c>
      <c r="L1217" s="15">
        <v>8</v>
      </c>
      <c r="M1217" s="16"/>
      <c r="N1217" s="37">
        <v>0</v>
      </c>
      <c r="O1217" s="37"/>
      <c r="P1217" s="37">
        <v>0</v>
      </c>
      <c r="Q1217" s="37"/>
      <c r="R1217" s="37">
        <v>0</v>
      </c>
      <c r="S1217" s="37"/>
      <c r="T1217" s="37">
        <v>0</v>
      </c>
      <c r="U1217" s="37"/>
      <c r="V1217" s="37">
        <v>0</v>
      </c>
      <c r="W1217" s="37"/>
      <c r="X1217" s="37">
        <v>0</v>
      </c>
      <c r="Y1217" s="37"/>
      <c r="Z1217" s="37">
        <v>619019</v>
      </c>
      <c r="AA1217" s="37"/>
      <c r="AB1217" s="25">
        <v>0</v>
      </c>
      <c r="AC1217" s="8"/>
      <c r="AE1217" s="9">
        <v>0</v>
      </c>
      <c r="AG1217" s="9">
        <v>0</v>
      </c>
      <c r="AI1217" s="9">
        <v>0</v>
      </c>
      <c r="AK1217" s="9">
        <v>0</v>
      </c>
      <c r="AM1217" s="9">
        <v>0</v>
      </c>
      <c r="AO1217" s="9">
        <v>217400</v>
      </c>
      <c r="AQ1217" s="9">
        <v>0</v>
      </c>
      <c r="BD1217" s="38">
        <v>0.35120000000000001</v>
      </c>
      <c r="BH1217" s="2" t="str">
        <f t="shared" si="18"/>
        <v>No</v>
      </c>
    </row>
    <row r="1218" spans="1:60">
      <c r="A1218" s="14" t="s">
        <v>1291</v>
      </c>
      <c r="B1218" s="14" t="s">
        <v>365</v>
      </c>
      <c r="C1218" s="19" t="s">
        <v>83</v>
      </c>
      <c r="D1218" s="232">
        <v>3058</v>
      </c>
      <c r="E1218" s="233">
        <v>30058</v>
      </c>
      <c r="F1218" s="19" t="s">
        <v>147</v>
      </c>
      <c r="G1218" s="160" t="s">
        <v>144</v>
      </c>
      <c r="H1218" s="36">
        <v>4586770</v>
      </c>
      <c r="I1218" s="25">
        <v>8</v>
      </c>
      <c r="J1218" s="19" t="s">
        <v>17</v>
      </c>
      <c r="K1218" s="15" t="s">
        <v>14</v>
      </c>
      <c r="L1218" s="15">
        <v>8</v>
      </c>
      <c r="M1218" s="16"/>
      <c r="N1218" s="37">
        <v>86179</v>
      </c>
      <c r="O1218" s="37"/>
      <c r="P1218" s="37">
        <v>0</v>
      </c>
      <c r="Q1218" s="37"/>
      <c r="R1218" s="37">
        <v>0</v>
      </c>
      <c r="S1218" s="37"/>
      <c r="T1218" s="37">
        <v>0</v>
      </c>
      <c r="U1218" s="37"/>
      <c r="V1218" s="37">
        <v>0</v>
      </c>
      <c r="W1218" s="37"/>
      <c r="X1218" s="37">
        <v>0</v>
      </c>
      <c r="Y1218" s="37"/>
      <c r="Z1218" s="37">
        <v>0</v>
      </c>
      <c r="AA1218" s="37"/>
      <c r="AB1218" s="25">
        <v>0</v>
      </c>
      <c r="AC1218" s="8"/>
      <c r="AE1218" s="9">
        <v>457475</v>
      </c>
      <c r="AG1218" s="9">
        <v>0</v>
      </c>
      <c r="AI1218" s="9">
        <v>0</v>
      </c>
      <c r="AK1218" s="9">
        <v>0</v>
      </c>
      <c r="AM1218" s="9">
        <v>0</v>
      </c>
      <c r="AO1218" s="9">
        <v>0</v>
      </c>
      <c r="AQ1218" s="9">
        <v>0</v>
      </c>
      <c r="AT1218" s="38">
        <v>5.3083999999999998</v>
      </c>
      <c r="BH1218" s="2" t="str">
        <f t="shared" ref="BH1218:BH1252" si="19">IF(BG1218&amp;BE1218&amp;BC1218&amp;BA1218&amp;AY1218&amp;AW1218&amp;AU1218&amp;AR1218&amp;AP1218&amp;AN1218&amp;AL1218&amp;AJ1218&amp;AH1218&amp;AF1218&amp;AC1218&amp;AA1218&amp;Y1218&amp;W1218&amp;U1218&amp;S1218&amp;Q1218&amp;O1218&lt;&gt;"","Yes","No")</f>
        <v>No</v>
      </c>
    </row>
    <row r="1219" spans="1:60">
      <c r="A1219" s="14" t="s">
        <v>130</v>
      </c>
      <c r="B1219" s="14" t="s">
        <v>180</v>
      </c>
      <c r="C1219" s="19" t="s">
        <v>68</v>
      </c>
      <c r="D1219" s="232">
        <v>2189</v>
      </c>
      <c r="E1219" s="233">
        <v>20189</v>
      </c>
      <c r="F1219" s="19" t="s">
        <v>143</v>
      </c>
      <c r="G1219" s="160" t="s">
        <v>144</v>
      </c>
      <c r="H1219" s="36">
        <v>18351295</v>
      </c>
      <c r="I1219" s="25">
        <v>8</v>
      </c>
      <c r="J1219" s="19" t="s">
        <v>26</v>
      </c>
      <c r="K1219" s="15" t="s">
        <v>14</v>
      </c>
      <c r="L1219" s="15">
        <v>8</v>
      </c>
      <c r="M1219" s="16"/>
      <c r="N1219" s="37">
        <v>783820</v>
      </c>
      <c r="O1219" s="37"/>
      <c r="P1219" s="37">
        <v>0</v>
      </c>
      <c r="Q1219" s="37"/>
      <c r="R1219" s="37">
        <v>0</v>
      </c>
      <c r="S1219" s="37"/>
      <c r="T1219" s="37">
        <v>0</v>
      </c>
      <c r="U1219" s="37"/>
      <c r="V1219" s="37">
        <v>0</v>
      </c>
      <c r="W1219" s="37"/>
      <c r="X1219" s="37">
        <v>0</v>
      </c>
      <c r="Y1219" s="37"/>
      <c r="Z1219" s="37">
        <v>0</v>
      </c>
      <c r="AA1219" s="37"/>
      <c r="AB1219" s="25">
        <v>0</v>
      </c>
      <c r="AC1219" s="8"/>
      <c r="AE1219" s="9">
        <v>312243</v>
      </c>
      <c r="AG1219" s="9">
        <v>0</v>
      </c>
      <c r="AI1219" s="9">
        <v>0</v>
      </c>
      <c r="AK1219" s="9">
        <v>0</v>
      </c>
      <c r="AM1219" s="9">
        <v>0</v>
      </c>
      <c r="AO1219" s="9">
        <v>0</v>
      </c>
      <c r="AQ1219" s="9">
        <v>0</v>
      </c>
      <c r="AT1219" s="38">
        <v>0.39839999999999998</v>
      </c>
      <c r="BH1219" s="2" t="str">
        <f t="shared" si="19"/>
        <v>No</v>
      </c>
    </row>
    <row r="1220" spans="1:60">
      <c r="A1220" s="14" t="s">
        <v>1290</v>
      </c>
      <c r="B1220" s="14" t="s">
        <v>688</v>
      </c>
      <c r="C1220" s="19" t="s">
        <v>38</v>
      </c>
      <c r="D1220" s="232">
        <v>4120</v>
      </c>
      <c r="E1220" s="233">
        <v>40120</v>
      </c>
      <c r="F1220" s="19" t="s">
        <v>147</v>
      </c>
      <c r="G1220" s="160" t="s">
        <v>144</v>
      </c>
      <c r="H1220" s="36">
        <v>156909</v>
      </c>
      <c r="I1220" s="25">
        <v>8</v>
      </c>
      <c r="J1220" s="19" t="s">
        <v>17</v>
      </c>
      <c r="K1220" s="15" t="s">
        <v>16</v>
      </c>
      <c r="L1220" s="15">
        <v>6</v>
      </c>
      <c r="M1220" s="16"/>
      <c r="N1220" s="37">
        <v>128638</v>
      </c>
      <c r="O1220" s="37"/>
      <c r="P1220" s="37">
        <v>0</v>
      </c>
      <c r="Q1220" s="37"/>
      <c r="R1220" s="37">
        <v>0</v>
      </c>
      <c r="S1220" s="37"/>
      <c r="T1220" s="37">
        <v>0</v>
      </c>
      <c r="U1220" s="37"/>
      <c r="V1220" s="37">
        <v>0</v>
      </c>
      <c r="W1220" s="37"/>
      <c r="X1220" s="37">
        <v>0</v>
      </c>
      <c r="Y1220" s="37"/>
      <c r="Z1220" s="37">
        <v>0</v>
      </c>
      <c r="AA1220" s="37"/>
      <c r="AB1220" s="25">
        <v>0</v>
      </c>
      <c r="AC1220" s="8"/>
      <c r="AE1220" s="9">
        <v>361593</v>
      </c>
      <c r="AG1220" s="9">
        <v>0</v>
      </c>
      <c r="AI1220" s="9">
        <v>0</v>
      </c>
      <c r="AK1220" s="9">
        <v>0</v>
      </c>
      <c r="AM1220" s="9">
        <v>0</v>
      </c>
      <c r="AO1220" s="9">
        <v>0</v>
      </c>
      <c r="AQ1220" s="9">
        <v>0</v>
      </c>
      <c r="AT1220" s="38">
        <v>2.8109000000000002</v>
      </c>
      <c r="BH1220" s="2" t="str">
        <f t="shared" si="19"/>
        <v>No</v>
      </c>
    </row>
    <row r="1221" spans="1:60">
      <c r="A1221" s="14" t="s">
        <v>379</v>
      </c>
      <c r="B1221" s="14" t="s">
        <v>380</v>
      </c>
      <c r="C1221" s="19" t="s">
        <v>68</v>
      </c>
      <c r="D1221" s="232">
        <v>2006</v>
      </c>
      <c r="E1221" s="233">
        <v>20006</v>
      </c>
      <c r="F1221" s="19" t="s">
        <v>147</v>
      </c>
      <c r="G1221" s="160" t="s">
        <v>144</v>
      </c>
      <c r="H1221" s="36">
        <v>18351295</v>
      </c>
      <c r="I1221" s="25">
        <v>8</v>
      </c>
      <c r="J1221" s="19" t="s">
        <v>17</v>
      </c>
      <c r="K1221" s="15" t="s">
        <v>14</v>
      </c>
      <c r="L1221" s="15">
        <v>5</v>
      </c>
      <c r="M1221" s="16"/>
      <c r="N1221" s="37">
        <v>63149</v>
      </c>
      <c r="O1221" s="37"/>
      <c r="P1221" s="37">
        <v>0</v>
      </c>
      <c r="Q1221" s="37"/>
      <c r="R1221" s="37">
        <v>0</v>
      </c>
      <c r="S1221" s="37"/>
      <c r="T1221" s="37">
        <v>0</v>
      </c>
      <c r="U1221" s="37"/>
      <c r="V1221" s="37">
        <v>0</v>
      </c>
      <c r="W1221" s="37"/>
      <c r="X1221" s="37">
        <v>0</v>
      </c>
      <c r="Y1221" s="37"/>
      <c r="Z1221" s="37">
        <v>0</v>
      </c>
      <c r="AA1221" s="37"/>
      <c r="AB1221" s="25">
        <v>0</v>
      </c>
      <c r="AC1221" s="8"/>
      <c r="AE1221" s="9">
        <v>449322</v>
      </c>
      <c r="AG1221" s="9">
        <v>0</v>
      </c>
      <c r="AI1221" s="9">
        <v>0</v>
      </c>
      <c r="AK1221" s="9">
        <v>0</v>
      </c>
      <c r="AM1221" s="9">
        <v>0</v>
      </c>
      <c r="AO1221" s="9">
        <v>0</v>
      </c>
      <c r="AQ1221" s="9">
        <v>0</v>
      </c>
      <c r="AT1221" s="38">
        <v>7.1153000000000004</v>
      </c>
      <c r="BH1221" s="2" t="str">
        <f t="shared" si="19"/>
        <v>No</v>
      </c>
    </row>
    <row r="1222" spans="1:60">
      <c r="A1222" s="14" t="s">
        <v>379</v>
      </c>
      <c r="B1222" s="14" t="s">
        <v>380</v>
      </c>
      <c r="C1222" s="19" t="s">
        <v>68</v>
      </c>
      <c r="D1222" s="232">
        <v>2006</v>
      </c>
      <c r="E1222" s="233">
        <v>20006</v>
      </c>
      <c r="F1222" s="19" t="s">
        <v>147</v>
      </c>
      <c r="G1222" s="160" t="s">
        <v>144</v>
      </c>
      <c r="H1222" s="36">
        <v>18351295</v>
      </c>
      <c r="I1222" s="25">
        <v>8</v>
      </c>
      <c r="J1222" s="19" t="s">
        <v>15</v>
      </c>
      <c r="K1222" s="15" t="s">
        <v>14</v>
      </c>
      <c r="L1222" s="15">
        <v>3</v>
      </c>
      <c r="M1222" s="16"/>
      <c r="N1222" s="37">
        <v>0</v>
      </c>
      <c r="O1222" s="37"/>
      <c r="P1222" s="37">
        <v>9557</v>
      </c>
      <c r="Q1222" s="37"/>
      <c r="R1222" s="37">
        <v>0</v>
      </c>
      <c r="S1222" s="37"/>
      <c r="T1222" s="37">
        <v>0</v>
      </c>
      <c r="U1222" s="37"/>
      <c r="V1222" s="37">
        <v>0</v>
      </c>
      <c r="W1222" s="37"/>
      <c r="X1222" s="37">
        <v>0</v>
      </c>
      <c r="Y1222" s="37"/>
      <c r="Z1222" s="37">
        <v>0</v>
      </c>
      <c r="AA1222" s="37"/>
      <c r="AB1222" s="25">
        <v>0</v>
      </c>
      <c r="AC1222" s="8"/>
      <c r="AE1222" s="9">
        <v>0</v>
      </c>
      <c r="AG1222" s="9">
        <v>55971</v>
      </c>
      <c r="AI1222" s="9">
        <v>0</v>
      </c>
      <c r="AK1222" s="9">
        <v>0</v>
      </c>
      <c r="AM1222" s="9">
        <v>0</v>
      </c>
      <c r="AO1222" s="9">
        <v>0</v>
      </c>
      <c r="AQ1222" s="9">
        <v>0</v>
      </c>
      <c r="AV1222" s="38">
        <v>5.8564999999999996</v>
      </c>
      <c r="BH1222" s="2" t="str">
        <f t="shared" si="19"/>
        <v>No</v>
      </c>
    </row>
    <row r="1223" spans="1:60">
      <c r="A1223" s="14" t="s">
        <v>1290</v>
      </c>
      <c r="B1223" s="14" t="s">
        <v>688</v>
      </c>
      <c r="C1223" s="19" t="s">
        <v>38</v>
      </c>
      <c r="D1223" s="232">
        <v>4120</v>
      </c>
      <c r="E1223" s="233">
        <v>40120</v>
      </c>
      <c r="F1223" s="19" t="s">
        <v>147</v>
      </c>
      <c r="G1223" s="160" t="s">
        <v>144</v>
      </c>
      <c r="H1223" s="36">
        <v>156909</v>
      </c>
      <c r="I1223" s="25">
        <v>8</v>
      </c>
      <c r="J1223" s="19" t="s">
        <v>15</v>
      </c>
      <c r="K1223" s="15" t="s">
        <v>16</v>
      </c>
      <c r="L1223" s="15">
        <v>2</v>
      </c>
      <c r="M1223" s="16"/>
      <c r="N1223" s="37">
        <v>0</v>
      </c>
      <c r="O1223" s="37"/>
      <c r="P1223" s="37">
        <v>7758</v>
      </c>
      <c r="Q1223" s="37"/>
      <c r="R1223" s="37">
        <v>0</v>
      </c>
      <c r="S1223" s="37"/>
      <c r="T1223" s="37">
        <v>0</v>
      </c>
      <c r="U1223" s="37"/>
      <c r="V1223" s="37">
        <v>0</v>
      </c>
      <c r="W1223" s="37"/>
      <c r="X1223" s="37">
        <v>0</v>
      </c>
      <c r="Y1223" s="37"/>
      <c r="Z1223" s="37">
        <v>0</v>
      </c>
      <c r="AA1223" s="37"/>
      <c r="AB1223" s="25">
        <v>0</v>
      </c>
      <c r="AC1223" s="8"/>
      <c r="AE1223" s="9">
        <v>0</v>
      </c>
      <c r="AG1223" s="9">
        <v>0</v>
      </c>
      <c r="AI1223" s="9">
        <v>0</v>
      </c>
      <c r="AK1223" s="9">
        <v>0</v>
      </c>
      <c r="AM1223" s="9">
        <v>0</v>
      </c>
      <c r="AO1223" s="9">
        <v>0</v>
      </c>
      <c r="AQ1223" s="9">
        <v>0</v>
      </c>
      <c r="AV1223" s="38">
        <v>0</v>
      </c>
      <c r="BH1223" s="2" t="str">
        <f t="shared" si="19"/>
        <v>No</v>
      </c>
    </row>
    <row r="1224" spans="1:60">
      <c r="A1224" s="14" t="s">
        <v>1295</v>
      </c>
      <c r="B1224" s="14" t="s">
        <v>377</v>
      </c>
      <c r="C1224" s="19" t="s">
        <v>23</v>
      </c>
      <c r="D1224" s="232">
        <v>9024</v>
      </c>
      <c r="E1224" s="233">
        <v>90024</v>
      </c>
      <c r="F1224" s="19" t="s">
        <v>147</v>
      </c>
      <c r="G1224" s="160" t="s">
        <v>144</v>
      </c>
      <c r="H1224" s="36">
        <v>12150996</v>
      </c>
      <c r="I1224" s="25">
        <v>7</v>
      </c>
      <c r="J1224" s="19" t="s">
        <v>15</v>
      </c>
      <c r="K1224" s="15" t="s">
        <v>16</v>
      </c>
      <c r="L1224" s="15">
        <v>7</v>
      </c>
      <c r="M1224" s="16"/>
      <c r="N1224" s="37">
        <v>0</v>
      </c>
      <c r="O1224" s="37"/>
      <c r="P1224" s="37">
        <v>8274</v>
      </c>
      <c r="Q1224" s="37"/>
      <c r="R1224" s="37">
        <v>0</v>
      </c>
      <c r="S1224" s="37"/>
      <c r="T1224" s="37">
        <v>12719</v>
      </c>
      <c r="U1224" s="37"/>
      <c r="V1224" s="37">
        <v>0</v>
      </c>
      <c r="W1224" s="37"/>
      <c r="X1224" s="37">
        <v>0</v>
      </c>
      <c r="Y1224" s="37"/>
      <c r="Z1224" s="37">
        <v>0</v>
      </c>
      <c r="AA1224" s="37"/>
      <c r="AB1224" s="25">
        <v>0</v>
      </c>
      <c r="AC1224" s="8"/>
      <c r="AE1224" s="9">
        <v>0</v>
      </c>
      <c r="AG1224" s="9">
        <v>42873</v>
      </c>
      <c r="AI1224" s="9">
        <v>0</v>
      </c>
      <c r="AK1224" s="9">
        <v>59713</v>
      </c>
      <c r="AM1224" s="9">
        <v>0</v>
      </c>
      <c r="AO1224" s="9">
        <v>0</v>
      </c>
      <c r="AQ1224" s="9">
        <v>0</v>
      </c>
      <c r="AV1224" s="38">
        <v>5.1817000000000002</v>
      </c>
      <c r="BH1224" s="2" t="str">
        <f t="shared" si="19"/>
        <v>No</v>
      </c>
    </row>
    <row r="1225" spans="1:60">
      <c r="A1225" s="14" t="s">
        <v>1294</v>
      </c>
      <c r="B1225" s="14" t="s">
        <v>221</v>
      </c>
      <c r="C1225" s="19" t="s">
        <v>76</v>
      </c>
      <c r="D1225" s="232">
        <v>4175</v>
      </c>
      <c r="E1225" s="233">
        <v>40175</v>
      </c>
      <c r="F1225" s="19" t="s">
        <v>147</v>
      </c>
      <c r="G1225" s="160" t="s">
        <v>144</v>
      </c>
      <c r="H1225" s="36">
        <v>2148346</v>
      </c>
      <c r="I1225" s="25">
        <v>7</v>
      </c>
      <c r="J1225" s="19" t="s">
        <v>26</v>
      </c>
      <c r="K1225" s="15" t="s">
        <v>14</v>
      </c>
      <c r="L1225" s="15">
        <v>7</v>
      </c>
      <c r="M1225" s="16"/>
      <c r="N1225" s="37">
        <v>1834523</v>
      </c>
      <c r="O1225" s="37"/>
      <c r="P1225" s="37">
        <v>0</v>
      </c>
      <c r="Q1225" s="37"/>
      <c r="R1225" s="37">
        <v>0</v>
      </c>
      <c r="S1225" s="37"/>
      <c r="T1225" s="37">
        <v>0</v>
      </c>
      <c r="U1225" s="37"/>
      <c r="V1225" s="37">
        <v>0</v>
      </c>
      <c r="W1225" s="37"/>
      <c r="X1225" s="37">
        <v>0</v>
      </c>
      <c r="Y1225" s="37"/>
      <c r="Z1225" s="37">
        <v>0</v>
      </c>
      <c r="AA1225" s="37"/>
      <c r="AB1225" s="25">
        <v>0</v>
      </c>
      <c r="AC1225" s="8"/>
      <c r="AE1225" s="9">
        <v>153092</v>
      </c>
      <c r="AG1225" s="9">
        <v>0</v>
      </c>
      <c r="AI1225" s="9">
        <v>0</v>
      </c>
      <c r="AK1225" s="9">
        <v>0</v>
      </c>
      <c r="AM1225" s="9">
        <v>0</v>
      </c>
      <c r="AO1225" s="9">
        <v>0</v>
      </c>
      <c r="AQ1225" s="9">
        <v>0</v>
      </c>
      <c r="AT1225" s="38">
        <v>8.3500000000000005E-2</v>
      </c>
      <c r="BH1225" s="2" t="str">
        <f t="shared" si="19"/>
        <v>No</v>
      </c>
    </row>
    <row r="1226" spans="1:60">
      <c r="A1226" s="14" t="s">
        <v>1293</v>
      </c>
      <c r="B1226" s="14" t="s">
        <v>415</v>
      </c>
      <c r="C1226" s="19" t="s">
        <v>42</v>
      </c>
      <c r="D1226" s="232">
        <v>7030</v>
      </c>
      <c r="E1226" s="233">
        <v>70030</v>
      </c>
      <c r="F1226" s="19" t="s">
        <v>147</v>
      </c>
      <c r="G1226" s="160" t="s">
        <v>144</v>
      </c>
      <c r="H1226" s="36">
        <v>106621</v>
      </c>
      <c r="I1226" s="25">
        <v>7</v>
      </c>
      <c r="J1226" s="19" t="s">
        <v>17</v>
      </c>
      <c r="K1226" s="15" t="s">
        <v>14</v>
      </c>
      <c r="L1226" s="15">
        <v>7</v>
      </c>
      <c r="M1226" s="16"/>
      <c r="N1226" s="37">
        <v>54372</v>
      </c>
      <c r="O1226" s="37"/>
      <c r="P1226" s="37">
        <v>0</v>
      </c>
      <c r="Q1226" s="37"/>
      <c r="R1226" s="37">
        <v>0</v>
      </c>
      <c r="S1226" s="37"/>
      <c r="T1226" s="37">
        <v>0</v>
      </c>
      <c r="U1226" s="37"/>
      <c r="V1226" s="37">
        <v>0</v>
      </c>
      <c r="W1226" s="37"/>
      <c r="X1226" s="37">
        <v>0</v>
      </c>
      <c r="Y1226" s="37"/>
      <c r="Z1226" s="37">
        <v>0</v>
      </c>
      <c r="AA1226" s="37"/>
      <c r="AB1226" s="25">
        <v>0</v>
      </c>
      <c r="AC1226" s="8"/>
      <c r="AE1226" s="9">
        <v>204614</v>
      </c>
      <c r="AG1226" s="9">
        <v>0</v>
      </c>
      <c r="AI1226" s="9">
        <v>0</v>
      </c>
      <c r="AK1226" s="9">
        <v>0</v>
      </c>
      <c r="AM1226" s="9">
        <v>0</v>
      </c>
      <c r="AO1226" s="9">
        <v>0</v>
      </c>
      <c r="AQ1226" s="9">
        <v>0</v>
      </c>
      <c r="AT1226" s="38">
        <v>3.7631999999999999</v>
      </c>
      <c r="BH1226" s="2" t="str">
        <f t="shared" si="19"/>
        <v>No</v>
      </c>
    </row>
    <row r="1227" spans="1:60">
      <c r="A1227" s="14" t="s">
        <v>1012</v>
      </c>
      <c r="B1227" s="14" t="s">
        <v>1013</v>
      </c>
      <c r="C1227" s="19" t="s">
        <v>53</v>
      </c>
      <c r="D1227" s="232">
        <v>5220</v>
      </c>
      <c r="E1227" s="233">
        <v>50517</v>
      </c>
      <c r="F1227" s="19" t="s">
        <v>147</v>
      </c>
      <c r="G1227" s="160" t="s">
        <v>144</v>
      </c>
      <c r="H1227" s="36">
        <v>2650890</v>
      </c>
      <c r="I1227" s="25">
        <v>7</v>
      </c>
      <c r="J1227" s="19" t="s">
        <v>15</v>
      </c>
      <c r="K1227" s="15" t="s">
        <v>16</v>
      </c>
      <c r="L1227" s="15">
        <v>6</v>
      </c>
      <c r="M1227" s="16"/>
      <c r="N1227" s="37">
        <v>0</v>
      </c>
      <c r="O1227" s="37"/>
      <c r="P1227" s="37">
        <v>31937</v>
      </c>
      <c r="Q1227" s="37"/>
      <c r="R1227" s="37">
        <v>0</v>
      </c>
      <c r="S1227" s="37"/>
      <c r="T1227" s="37">
        <v>0</v>
      </c>
      <c r="U1227" s="37"/>
      <c r="V1227" s="37">
        <v>0</v>
      </c>
      <c r="W1227" s="37"/>
      <c r="X1227" s="37">
        <v>0</v>
      </c>
      <c r="Y1227" s="37"/>
      <c r="Z1227" s="37">
        <v>0</v>
      </c>
      <c r="AA1227" s="37"/>
      <c r="AB1227" s="25">
        <v>0</v>
      </c>
      <c r="AC1227" s="8"/>
      <c r="AE1227" s="9">
        <v>0</v>
      </c>
      <c r="AG1227" s="9">
        <v>224178</v>
      </c>
      <c r="AI1227" s="9">
        <v>0</v>
      </c>
      <c r="AK1227" s="9">
        <v>0</v>
      </c>
      <c r="AM1227" s="9">
        <v>0</v>
      </c>
      <c r="AO1227" s="9">
        <v>0</v>
      </c>
      <c r="AQ1227" s="9">
        <v>0</v>
      </c>
      <c r="AV1227" s="38">
        <v>7.0194000000000001</v>
      </c>
      <c r="BH1227" s="2" t="str">
        <f t="shared" si="19"/>
        <v>No</v>
      </c>
    </row>
    <row r="1228" spans="1:60">
      <c r="A1228" s="14" t="s">
        <v>1012</v>
      </c>
      <c r="B1228" s="14" t="s">
        <v>1013</v>
      </c>
      <c r="C1228" s="19" t="s">
        <v>53</v>
      </c>
      <c r="D1228" s="232">
        <v>5220</v>
      </c>
      <c r="E1228" s="233">
        <v>50517</v>
      </c>
      <c r="F1228" s="19" t="s">
        <v>147</v>
      </c>
      <c r="G1228" s="160" t="s">
        <v>144</v>
      </c>
      <c r="H1228" s="36">
        <v>2650890</v>
      </c>
      <c r="I1228" s="25">
        <v>7</v>
      </c>
      <c r="J1228" s="19" t="s">
        <v>17</v>
      </c>
      <c r="K1228" s="15" t="s">
        <v>16</v>
      </c>
      <c r="L1228" s="15">
        <v>1</v>
      </c>
      <c r="M1228" s="16"/>
      <c r="N1228" s="37">
        <v>3273</v>
      </c>
      <c r="O1228" s="37"/>
      <c r="P1228" s="37">
        <v>0</v>
      </c>
      <c r="Q1228" s="37"/>
      <c r="R1228" s="37">
        <v>0</v>
      </c>
      <c r="S1228" s="37"/>
      <c r="T1228" s="37">
        <v>0</v>
      </c>
      <c r="U1228" s="37"/>
      <c r="V1228" s="37">
        <v>0</v>
      </c>
      <c r="W1228" s="37"/>
      <c r="X1228" s="37">
        <v>0</v>
      </c>
      <c r="Y1228" s="37"/>
      <c r="Z1228" s="37">
        <v>0</v>
      </c>
      <c r="AA1228" s="37"/>
      <c r="AB1228" s="25">
        <v>0</v>
      </c>
      <c r="AC1228" s="8"/>
      <c r="AE1228" s="9">
        <v>1084852</v>
      </c>
      <c r="AG1228" s="9">
        <v>0</v>
      </c>
      <c r="AI1228" s="9">
        <v>0</v>
      </c>
      <c r="AK1228" s="9">
        <v>0</v>
      </c>
      <c r="AM1228" s="9">
        <v>0</v>
      </c>
      <c r="AO1228" s="9">
        <v>0</v>
      </c>
      <c r="AQ1228" s="9">
        <v>0</v>
      </c>
      <c r="AT1228" s="38">
        <v>331.45490000000001</v>
      </c>
      <c r="BH1228" s="2" t="str">
        <f t="shared" si="19"/>
        <v>No</v>
      </c>
    </row>
    <row r="1229" spans="1:60">
      <c r="A1229" s="14" t="s">
        <v>774</v>
      </c>
      <c r="B1229" s="14" t="s">
        <v>142</v>
      </c>
      <c r="C1229" s="19" t="s">
        <v>68</v>
      </c>
      <c r="D1229" s="232">
        <v>2175</v>
      </c>
      <c r="E1229" s="233">
        <v>20175</v>
      </c>
      <c r="F1229" s="19" t="s">
        <v>143</v>
      </c>
      <c r="G1229" s="160" t="s">
        <v>144</v>
      </c>
      <c r="H1229" s="36">
        <v>18351295</v>
      </c>
      <c r="I1229" s="25">
        <v>6</v>
      </c>
      <c r="J1229" s="19" t="s">
        <v>17</v>
      </c>
      <c r="K1229" s="15" t="s">
        <v>16</v>
      </c>
      <c r="L1229" s="15">
        <v>6</v>
      </c>
      <c r="M1229" s="16"/>
      <c r="N1229" s="37">
        <v>71231</v>
      </c>
      <c r="O1229" s="37"/>
      <c r="P1229" s="37">
        <v>0</v>
      </c>
      <c r="Q1229" s="37"/>
      <c r="R1229" s="37">
        <v>0</v>
      </c>
      <c r="S1229" s="37"/>
      <c r="T1229" s="37">
        <v>0</v>
      </c>
      <c r="U1229" s="37"/>
      <c r="V1229" s="37">
        <v>0</v>
      </c>
      <c r="W1229" s="37"/>
      <c r="X1229" s="37">
        <v>0</v>
      </c>
      <c r="Y1229" s="37"/>
      <c r="Z1229" s="37">
        <v>0</v>
      </c>
      <c r="AA1229" s="37"/>
      <c r="AB1229" s="25">
        <v>0</v>
      </c>
      <c r="AC1229" s="8"/>
      <c r="AE1229" s="9">
        <v>0</v>
      </c>
      <c r="AG1229" s="9">
        <v>0</v>
      </c>
      <c r="AI1229" s="9">
        <v>0</v>
      </c>
      <c r="AK1229" s="9">
        <v>0</v>
      </c>
      <c r="AM1229" s="9">
        <v>0</v>
      </c>
      <c r="AO1229" s="9">
        <v>0</v>
      </c>
      <c r="AQ1229" s="9">
        <v>0</v>
      </c>
      <c r="AT1229" s="38">
        <v>0</v>
      </c>
      <c r="BH1229" s="2" t="str">
        <f t="shared" si="19"/>
        <v>No</v>
      </c>
    </row>
    <row r="1230" spans="1:60">
      <c r="A1230" s="14" t="s">
        <v>1296</v>
      </c>
      <c r="B1230" s="14" t="s">
        <v>292</v>
      </c>
      <c r="C1230" s="19" t="s">
        <v>74</v>
      </c>
      <c r="D1230" s="232">
        <v>3077</v>
      </c>
      <c r="E1230" s="233">
        <v>30077</v>
      </c>
      <c r="F1230" s="19" t="s">
        <v>147</v>
      </c>
      <c r="G1230" s="160" t="s">
        <v>144</v>
      </c>
      <c r="H1230" s="36">
        <v>107682</v>
      </c>
      <c r="I1230" s="25">
        <v>6</v>
      </c>
      <c r="J1230" s="19" t="s">
        <v>17</v>
      </c>
      <c r="K1230" s="15" t="s">
        <v>16</v>
      </c>
      <c r="L1230" s="15">
        <v>5</v>
      </c>
      <c r="M1230" s="16"/>
      <c r="N1230" s="37">
        <v>72895</v>
      </c>
      <c r="O1230" s="37"/>
      <c r="P1230" s="37">
        <v>0</v>
      </c>
      <c r="Q1230" s="37"/>
      <c r="R1230" s="37">
        <v>0</v>
      </c>
      <c r="S1230" s="37"/>
      <c r="T1230" s="37">
        <v>0</v>
      </c>
      <c r="U1230" s="37"/>
      <c r="V1230" s="37">
        <v>0</v>
      </c>
      <c r="W1230" s="37"/>
      <c r="X1230" s="37">
        <v>0</v>
      </c>
      <c r="Y1230" s="37"/>
      <c r="Z1230" s="37">
        <v>0</v>
      </c>
      <c r="AA1230" s="37"/>
      <c r="AB1230" s="25">
        <v>0</v>
      </c>
      <c r="AC1230" s="8"/>
      <c r="AE1230" s="9">
        <v>268144</v>
      </c>
      <c r="AG1230" s="9">
        <v>0</v>
      </c>
      <c r="AI1230" s="9">
        <v>0</v>
      </c>
      <c r="AK1230" s="9">
        <v>0</v>
      </c>
      <c r="AM1230" s="9">
        <v>0</v>
      </c>
      <c r="AO1230" s="9">
        <v>0</v>
      </c>
      <c r="AQ1230" s="9">
        <v>0</v>
      </c>
      <c r="AT1230" s="38">
        <v>3.6785000000000001</v>
      </c>
      <c r="BH1230" s="2" t="str">
        <f t="shared" si="19"/>
        <v>No</v>
      </c>
    </row>
    <row r="1231" spans="1:60">
      <c r="A1231" s="14" t="s">
        <v>349</v>
      </c>
      <c r="B1231" s="14" t="s">
        <v>350</v>
      </c>
      <c r="C1231" s="19" t="s">
        <v>48</v>
      </c>
      <c r="D1231" s="232">
        <v>6127</v>
      </c>
      <c r="E1231" s="233">
        <v>60127</v>
      </c>
      <c r="F1231" s="19" t="s">
        <v>147</v>
      </c>
      <c r="G1231" s="160" t="s">
        <v>144</v>
      </c>
      <c r="H1231" s="36">
        <v>899703</v>
      </c>
      <c r="I1231" s="25">
        <v>6</v>
      </c>
      <c r="J1231" s="19" t="s">
        <v>15</v>
      </c>
      <c r="K1231" s="15" t="s">
        <v>14</v>
      </c>
      <c r="L1231" s="15">
        <v>4</v>
      </c>
      <c r="M1231" s="16"/>
      <c r="N1231" s="37">
        <v>0</v>
      </c>
      <c r="O1231" s="37"/>
      <c r="P1231" s="37">
        <v>14252</v>
      </c>
      <c r="Q1231" s="37"/>
      <c r="R1231" s="37">
        <v>0</v>
      </c>
      <c r="S1231" s="37"/>
      <c r="T1231" s="37">
        <v>0</v>
      </c>
      <c r="U1231" s="37"/>
      <c r="V1231" s="37">
        <v>0</v>
      </c>
      <c r="W1231" s="37"/>
      <c r="X1231" s="37">
        <v>0</v>
      </c>
      <c r="Y1231" s="37"/>
      <c r="Z1231" s="37">
        <v>0</v>
      </c>
      <c r="AA1231" s="37"/>
      <c r="AB1231" s="25">
        <v>0</v>
      </c>
      <c r="AC1231" s="8"/>
      <c r="AE1231" s="9">
        <v>0</v>
      </c>
      <c r="AG1231" s="9">
        <v>130878</v>
      </c>
      <c r="AI1231" s="9">
        <v>0</v>
      </c>
      <c r="AK1231" s="9">
        <v>0</v>
      </c>
      <c r="AM1231" s="9">
        <v>0</v>
      </c>
      <c r="AO1231" s="9">
        <v>0</v>
      </c>
      <c r="AQ1231" s="9">
        <v>0</v>
      </c>
      <c r="AV1231" s="38">
        <v>9.1830999999999996</v>
      </c>
      <c r="BH1231" s="2" t="str">
        <f t="shared" si="19"/>
        <v>No</v>
      </c>
    </row>
    <row r="1232" spans="1:60">
      <c r="A1232" s="14" t="s">
        <v>349</v>
      </c>
      <c r="B1232" s="14" t="s">
        <v>350</v>
      </c>
      <c r="C1232" s="19" t="s">
        <v>48</v>
      </c>
      <c r="D1232" s="232">
        <v>6127</v>
      </c>
      <c r="E1232" s="233">
        <v>60127</v>
      </c>
      <c r="F1232" s="19" t="s">
        <v>147</v>
      </c>
      <c r="G1232" s="160" t="s">
        <v>144</v>
      </c>
      <c r="H1232" s="36">
        <v>899703</v>
      </c>
      <c r="I1232" s="25">
        <v>6</v>
      </c>
      <c r="J1232" s="19" t="s">
        <v>26</v>
      </c>
      <c r="K1232" s="15" t="s">
        <v>14</v>
      </c>
      <c r="L1232" s="15">
        <v>2</v>
      </c>
      <c r="M1232" s="16"/>
      <c r="N1232" s="37">
        <v>293000</v>
      </c>
      <c r="O1232" s="37"/>
      <c r="P1232" s="37">
        <v>0</v>
      </c>
      <c r="Q1232" s="37"/>
      <c r="R1232" s="37">
        <v>0</v>
      </c>
      <c r="S1232" s="37"/>
      <c r="T1232" s="37">
        <v>0</v>
      </c>
      <c r="U1232" s="37"/>
      <c r="V1232" s="37">
        <v>0</v>
      </c>
      <c r="W1232" s="37"/>
      <c r="X1232" s="37">
        <v>0</v>
      </c>
      <c r="Y1232" s="37"/>
      <c r="Z1232" s="37">
        <v>0</v>
      </c>
      <c r="AA1232" s="37"/>
      <c r="AB1232" s="25">
        <v>0</v>
      </c>
      <c r="AC1232" s="8"/>
      <c r="AE1232" s="9">
        <v>20036</v>
      </c>
      <c r="AG1232" s="9">
        <v>0</v>
      </c>
      <c r="AI1232" s="9">
        <v>0</v>
      </c>
      <c r="AK1232" s="9">
        <v>0</v>
      </c>
      <c r="AM1232" s="9">
        <v>0</v>
      </c>
      <c r="AO1232" s="9">
        <v>0</v>
      </c>
      <c r="AQ1232" s="9">
        <v>0</v>
      </c>
      <c r="AT1232" s="38">
        <v>6.8400000000000002E-2</v>
      </c>
      <c r="BH1232" s="2" t="str">
        <f t="shared" si="19"/>
        <v>No</v>
      </c>
    </row>
    <row r="1233" spans="1:60">
      <c r="A1233" s="14" t="s">
        <v>1296</v>
      </c>
      <c r="B1233" s="14" t="s">
        <v>292</v>
      </c>
      <c r="C1233" s="19" t="s">
        <v>74</v>
      </c>
      <c r="D1233" s="232">
        <v>3077</v>
      </c>
      <c r="E1233" s="233">
        <v>30077</v>
      </c>
      <c r="F1233" s="19" t="s">
        <v>147</v>
      </c>
      <c r="G1233" s="160" t="s">
        <v>144</v>
      </c>
      <c r="H1233" s="36">
        <v>107682</v>
      </c>
      <c r="I1233" s="25">
        <v>6</v>
      </c>
      <c r="J1233" s="19" t="s">
        <v>15</v>
      </c>
      <c r="K1233" s="15" t="s">
        <v>16</v>
      </c>
      <c r="L1233" s="15">
        <v>1</v>
      </c>
      <c r="M1233" s="16"/>
      <c r="N1233" s="37">
        <v>0</v>
      </c>
      <c r="O1233" s="37"/>
      <c r="P1233" s="37">
        <v>2210</v>
      </c>
      <c r="Q1233" s="37"/>
      <c r="R1233" s="37">
        <v>0</v>
      </c>
      <c r="S1233" s="37"/>
      <c r="T1233" s="37">
        <v>0</v>
      </c>
      <c r="U1233" s="37"/>
      <c r="V1233" s="37">
        <v>0</v>
      </c>
      <c r="W1233" s="37"/>
      <c r="X1233" s="37">
        <v>0</v>
      </c>
      <c r="Y1233" s="37"/>
      <c r="Z1233" s="37">
        <v>0</v>
      </c>
      <c r="AA1233" s="37"/>
      <c r="AB1233" s="25">
        <v>0</v>
      </c>
      <c r="AC1233" s="8"/>
      <c r="AE1233" s="9">
        <v>0</v>
      </c>
      <c r="AG1233" s="9">
        <v>22099</v>
      </c>
      <c r="AI1233" s="9">
        <v>0</v>
      </c>
      <c r="AK1233" s="9">
        <v>0</v>
      </c>
      <c r="AM1233" s="9">
        <v>0</v>
      </c>
      <c r="AO1233" s="9">
        <v>0</v>
      </c>
      <c r="AQ1233" s="9">
        <v>0</v>
      </c>
      <c r="AV1233" s="38">
        <v>9.9994999999999994</v>
      </c>
      <c r="BH1233" s="2" t="str">
        <f t="shared" si="19"/>
        <v>No</v>
      </c>
    </row>
    <row r="1234" spans="1:60">
      <c r="A1234" s="14" t="s">
        <v>1299</v>
      </c>
      <c r="B1234" s="14" t="s">
        <v>475</v>
      </c>
      <c r="C1234" s="19" t="s">
        <v>21</v>
      </c>
      <c r="D1234" s="232">
        <v>9140</v>
      </c>
      <c r="E1234" s="233">
        <v>90140</v>
      </c>
      <c r="F1234" s="19" t="s">
        <v>147</v>
      </c>
      <c r="G1234" s="160" t="s">
        <v>144</v>
      </c>
      <c r="H1234" s="36">
        <v>3629114</v>
      </c>
      <c r="I1234" s="25">
        <v>5</v>
      </c>
      <c r="J1234" s="19" t="s">
        <v>15</v>
      </c>
      <c r="K1234" s="15" t="s">
        <v>14</v>
      </c>
      <c r="L1234" s="15">
        <v>5</v>
      </c>
      <c r="M1234" s="16"/>
      <c r="N1234" s="37">
        <v>0</v>
      </c>
      <c r="O1234" s="37"/>
      <c r="P1234" s="37">
        <v>17745</v>
      </c>
      <c r="Q1234" s="37"/>
      <c r="R1234" s="37">
        <v>0</v>
      </c>
      <c r="S1234" s="37"/>
      <c r="T1234" s="37">
        <v>0</v>
      </c>
      <c r="U1234" s="37"/>
      <c r="V1234" s="37">
        <v>0</v>
      </c>
      <c r="W1234" s="37"/>
      <c r="X1234" s="37">
        <v>0</v>
      </c>
      <c r="Y1234" s="37"/>
      <c r="Z1234" s="37">
        <v>0</v>
      </c>
      <c r="AA1234" s="37"/>
      <c r="AB1234" s="25">
        <v>0</v>
      </c>
      <c r="AC1234" s="8"/>
      <c r="AE1234" s="9">
        <v>0</v>
      </c>
      <c r="AG1234" s="9">
        <v>103542</v>
      </c>
      <c r="AI1234" s="9">
        <v>0</v>
      </c>
      <c r="AK1234" s="9">
        <v>0</v>
      </c>
      <c r="AM1234" s="9">
        <v>0</v>
      </c>
      <c r="AO1234" s="9">
        <v>0</v>
      </c>
      <c r="AQ1234" s="9">
        <v>0</v>
      </c>
      <c r="AV1234" s="38">
        <v>5.835</v>
      </c>
      <c r="BH1234" s="2" t="str">
        <f t="shared" si="19"/>
        <v>No</v>
      </c>
    </row>
    <row r="1235" spans="1:60">
      <c r="A1235" s="14" t="s">
        <v>1297</v>
      </c>
      <c r="B1235" s="14" t="s">
        <v>364</v>
      </c>
      <c r="C1235" s="19" t="s">
        <v>52</v>
      </c>
      <c r="D1235" s="232">
        <v>5213</v>
      </c>
      <c r="E1235" s="233">
        <v>50213</v>
      </c>
      <c r="F1235" s="19" t="s">
        <v>165</v>
      </c>
      <c r="G1235" s="160" t="s">
        <v>144</v>
      </c>
      <c r="H1235" s="36">
        <v>3734090</v>
      </c>
      <c r="I1235" s="25">
        <v>5</v>
      </c>
      <c r="J1235" s="19" t="s">
        <v>20</v>
      </c>
      <c r="K1235" s="15" t="s">
        <v>16</v>
      </c>
      <c r="L1235" s="15">
        <v>5</v>
      </c>
      <c r="M1235" s="16"/>
      <c r="N1235" s="37">
        <v>0</v>
      </c>
      <c r="O1235" s="37"/>
      <c r="P1235" s="37">
        <v>0</v>
      </c>
      <c r="Q1235" s="37"/>
      <c r="R1235" s="37">
        <v>0</v>
      </c>
      <c r="S1235" s="37"/>
      <c r="T1235" s="37">
        <v>0</v>
      </c>
      <c r="U1235" s="37"/>
      <c r="V1235" s="37">
        <v>0</v>
      </c>
      <c r="W1235" s="37"/>
      <c r="X1235" s="37">
        <v>0</v>
      </c>
      <c r="Y1235" s="37"/>
      <c r="Z1235" s="37">
        <v>2548610</v>
      </c>
      <c r="AA1235" s="37"/>
      <c r="AB1235" s="25">
        <v>0</v>
      </c>
      <c r="AC1235" s="8"/>
      <c r="AE1235" s="9">
        <v>0</v>
      </c>
      <c r="AG1235" s="9">
        <v>0</v>
      </c>
      <c r="AI1235" s="9">
        <v>0</v>
      </c>
      <c r="AK1235" s="9">
        <v>0</v>
      </c>
      <c r="AM1235" s="9">
        <v>0</v>
      </c>
      <c r="AO1235" s="9">
        <v>187011</v>
      </c>
      <c r="AQ1235" s="9">
        <v>0</v>
      </c>
      <c r="BD1235" s="38">
        <v>7.3400000000000007E-2</v>
      </c>
      <c r="BH1235" s="2" t="str">
        <f t="shared" si="19"/>
        <v>No</v>
      </c>
    </row>
    <row r="1236" spans="1:60">
      <c r="A1236" s="14" t="s">
        <v>1298</v>
      </c>
      <c r="B1236" s="14" t="s">
        <v>227</v>
      </c>
      <c r="C1236" s="19" t="s">
        <v>58</v>
      </c>
      <c r="D1236" s="232">
        <v>8107</v>
      </c>
      <c r="E1236" s="233">
        <v>80107</v>
      </c>
      <c r="F1236" s="19" t="s">
        <v>94</v>
      </c>
      <c r="G1236" s="160" t="s">
        <v>144</v>
      </c>
      <c r="H1236" s="36">
        <v>82157</v>
      </c>
      <c r="I1236" s="25">
        <v>5</v>
      </c>
      <c r="J1236" s="19" t="s">
        <v>17</v>
      </c>
      <c r="K1236" s="15" t="s">
        <v>14</v>
      </c>
      <c r="L1236" s="15">
        <v>5</v>
      </c>
      <c r="M1236" s="16"/>
      <c r="N1236" s="37">
        <v>15651</v>
      </c>
      <c r="O1236" s="37"/>
      <c r="P1236" s="37">
        <v>0</v>
      </c>
      <c r="Q1236" s="37"/>
      <c r="R1236" s="37">
        <v>0</v>
      </c>
      <c r="S1236" s="37"/>
      <c r="T1236" s="37">
        <v>0</v>
      </c>
      <c r="U1236" s="37"/>
      <c r="V1236" s="37">
        <v>0</v>
      </c>
      <c r="W1236" s="37"/>
      <c r="X1236" s="37">
        <v>0</v>
      </c>
      <c r="Y1236" s="37"/>
      <c r="Z1236" s="37">
        <v>0</v>
      </c>
      <c r="AA1236" s="37"/>
      <c r="AB1236" s="25">
        <v>97304</v>
      </c>
      <c r="AC1236" s="8"/>
      <c r="AE1236" s="9">
        <v>76528</v>
      </c>
      <c r="AG1236" s="9">
        <v>0</v>
      </c>
      <c r="AI1236" s="9">
        <v>0</v>
      </c>
      <c r="AK1236" s="9">
        <v>0</v>
      </c>
      <c r="AM1236" s="9">
        <v>0</v>
      </c>
      <c r="AO1236" s="9">
        <v>0</v>
      </c>
      <c r="AQ1236" s="9">
        <v>38503</v>
      </c>
      <c r="AT1236" s="38">
        <v>4.8897000000000004</v>
      </c>
      <c r="BF1236" s="38">
        <v>0.3957</v>
      </c>
      <c r="BH1236" s="2" t="str">
        <f t="shared" si="19"/>
        <v>No</v>
      </c>
    </row>
    <row r="1237" spans="1:60">
      <c r="A1237" s="14" t="s">
        <v>1300</v>
      </c>
      <c r="B1237" s="14" t="s">
        <v>509</v>
      </c>
      <c r="C1237" s="19" t="s">
        <v>56</v>
      </c>
      <c r="D1237" s="232"/>
      <c r="E1237" s="233">
        <v>70271</v>
      </c>
      <c r="F1237" s="19" t="s">
        <v>147</v>
      </c>
      <c r="G1237" s="160" t="s">
        <v>144</v>
      </c>
      <c r="H1237" s="36">
        <v>1519417</v>
      </c>
      <c r="I1237" s="25">
        <v>4</v>
      </c>
      <c r="J1237" s="19" t="s">
        <v>20</v>
      </c>
      <c r="K1237" s="15" t="s">
        <v>16</v>
      </c>
      <c r="L1237" s="15">
        <v>4</v>
      </c>
      <c r="M1237" s="16"/>
      <c r="N1237" s="37">
        <v>0</v>
      </c>
      <c r="O1237" s="37"/>
      <c r="P1237" s="37">
        <v>0</v>
      </c>
      <c r="Q1237" s="37"/>
      <c r="R1237" s="37">
        <v>0</v>
      </c>
      <c r="S1237" s="37"/>
      <c r="T1237" s="37">
        <v>0</v>
      </c>
      <c r="U1237" s="37"/>
      <c r="V1237" s="37">
        <v>0</v>
      </c>
      <c r="W1237" s="37"/>
      <c r="X1237" s="37">
        <v>0</v>
      </c>
      <c r="Y1237" s="37"/>
      <c r="Z1237" s="37">
        <v>829033</v>
      </c>
      <c r="AA1237" s="37"/>
      <c r="AB1237" s="25">
        <v>0</v>
      </c>
      <c r="AC1237" s="8"/>
      <c r="AE1237" s="9">
        <v>0</v>
      </c>
      <c r="AG1237" s="9">
        <v>0</v>
      </c>
      <c r="AI1237" s="9">
        <v>0</v>
      </c>
      <c r="AK1237" s="9">
        <v>0</v>
      </c>
      <c r="AM1237" s="9">
        <v>0</v>
      </c>
      <c r="AO1237" s="9">
        <v>132229</v>
      </c>
      <c r="AQ1237" s="9">
        <v>0</v>
      </c>
      <c r="BD1237" s="38">
        <v>0.1595</v>
      </c>
      <c r="BH1237" s="2" t="str">
        <f t="shared" si="19"/>
        <v>No</v>
      </c>
    </row>
    <row r="1238" spans="1:60">
      <c r="A1238" s="14" t="s">
        <v>321</v>
      </c>
      <c r="B1238" s="14" t="s">
        <v>164</v>
      </c>
      <c r="C1238" s="19" t="s">
        <v>51</v>
      </c>
      <c r="D1238" s="232">
        <v>1088</v>
      </c>
      <c r="E1238" s="233">
        <v>10088</v>
      </c>
      <c r="F1238" s="19" t="s">
        <v>153</v>
      </c>
      <c r="G1238" s="160" t="s">
        <v>144</v>
      </c>
      <c r="H1238" s="36">
        <v>203914</v>
      </c>
      <c r="I1238" s="25">
        <v>4</v>
      </c>
      <c r="J1238" s="19" t="s">
        <v>26</v>
      </c>
      <c r="K1238" s="15" t="s">
        <v>14</v>
      </c>
      <c r="L1238" s="15">
        <v>4</v>
      </c>
      <c r="M1238" s="16"/>
      <c r="N1238" s="37">
        <v>225511</v>
      </c>
      <c r="O1238" s="37"/>
      <c r="P1238" s="37">
        <v>0</v>
      </c>
      <c r="Q1238" s="37"/>
      <c r="R1238" s="37">
        <v>0</v>
      </c>
      <c r="S1238" s="37"/>
      <c r="T1238" s="37">
        <v>0</v>
      </c>
      <c r="U1238" s="37"/>
      <c r="V1238" s="37">
        <v>36963</v>
      </c>
      <c r="W1238" s="37"/>
      <c r="X1238" s="37">
        <v>0</v>
      </c>
      <c r="Y1238" s="37"/>
      <c r="Z1238" s="37">
        <v>0</v>
      </c>
      <c r="AA1238" s="37"/>
      <c r="AB1238" s="25">
        <v>0</v>
      </c>
      <c r="AC1238" s="8"/>
      <c r="AE1238" s="9">
        <v>87211</v>
      </c>
      <c r="AG1238" s="9">
        <v>0</v>
      </c>
      <c r="AI1238" s="9">
        <v>0</v>
      </c>
      <c r="AK1238" s="9">
        <v>0</v>
      </c>
      <c r="AM1238" s="9">
        <v>0</v>
      </c>
      <c r="AO1238" s="9">
        <v>0</v>
      </c>
      <c r="AQ1238" s="9">
        <v>0</v>
      </c>
      <c r="AT1238" s="38">
        <v>0.38669999999999999</v>
      </c>
      <c r="BH1238" s="2" t="str">
        <f t="shared" si="19"/>
        <v>No</v>
      </c>
    </row>
    <row r="1239" spans="1:60">
      <c r="A1239" s="14" t="s">
        <v>1301</v>
      </c>
      <c r="B1239" s="14" t="s">
        <v>346</v>
      </c>
      <c r="C1239" s="19" t="s">
        <v>43</v>
      </c>
      <c r="D1239" s="232"/>
      <c r="E1239" s="233">
        <v>50521</v>
      </c>
      <c r="F1239" s="19" t="s">
        <v>143</v>
      </c>
      <c r="G1239" s="160" t="s">
        <v>144</v>
      </c>
      <c r="H1239" s="36">
        <v>8608208</v>
      </c>
      <c r="I1239" s="25">
        <v>4</v>
      </c>
      <c r="J1239" s="19" t="s">
        <v>26</v>
      </c>
      <c r="K1239" s="15" t="s">
        <v>14</v>
      </c>
      <c r="L1239" s="15">
        <v>4</v>
      </c>
      <c r="M1239" s="16"/>
      <c r="N1239" s="37">
        <v>31821</v>
      </c>
      <c r="O1239" s="37"/>
      <c r="P1239" s="37">
        <v>0</v>
      </c>
      <c r="Q1239" s="37"/>
      <c r="R1239" s="37">
        <v>0</v>
      </c>
      <c r="S1239" s="37"/>
      <c r="T1239" s="37">
        <v>0</v>
      </c>
      <c r="U1239" s="37"/>
      <c r="V1239" s="37">
        <v>0</v>
      </c>
      <c r="W1239" s="37"/>
      <c r="X1239" s="37">
        <v>0</v>
      </c>
      <c r="Y1239" s="37"/>
      <c r="Z1239" s="37">
        <v>0</v>
      </c>
      <c r="AA1239" s="37"/>
      <c r="AB1239" s="25">
        <v>0</v>
      </c>
      <c r="AC1239" s="8"/>
      <c r="AE1239" s="9">
        <v>45402</v>
      </c>
      <c r="AG1239" s="9">
        <v>0</v>
      </c>
      <c r="AI1239" s="9">
        <v>0</v>
      </c>
      <c r="AK1239" s="9">
        <v>0</v>
      </c>
      <c r="AM1239" s="9">
        <v>0</v>
      </c>
      <c r="AO1239" s="9">
        <v>0</v>
      </c>
      <c r="AQ1239" s="9">
        <v>0</v>
      </c>
      <c r="AT1239" s="38">
        <v>1.4268000000000001</v>
      </c>
      <c r="BH1239" s="2" t="str">
        <f t="shared" si="19"/>
        <v>No</v>
      </c>
    </row>
    <row r="1240" spans="1:60">
      <c r="A1240" s="14" t="s">
        <v>391</v>
      </c>
      <c r="B1240" s="14" t="s">
        <v>392</v>
      </c>
      <c r="C1240" s="19" t="s">
        <v>81</v>
      </c>
      <c r="D1240" s="232">
        <v>6133</v>
      </c>
      <c r="E1240" s="233">
        <v>60133</v>
      </c>
      <c r="F1240" s="19" t="s">
        <v>165</v>
      </c>
      <c r="G1240" s="160" t="s">
        <v>144</v>
      </c>
      <c r="H1240" s="36">
        <v>5121892</v>
      </c>
      <c r="I1240" s="25">
        <v>3</v>
      </c>
      <c r="J1240" s="19" t="s">
        <v>20</v>
      </c>
      <c r="K1240" s="15" t="s">
        <v>14</v>
      </c>
      <c r="L1240" s="15">
        <v>3</v>
      </c>
      <c r="M1240" s="16"/>
      <c r="N1240" s="37">
        <v>0</v>
      </c>
      <c r="O1240" s="37"/>
      <c r="P1240" s="37">
        <v>0</v>
      </c>
      <c r="Q1240" s="37"/>
      <c r="R1240" s="37">
        <v>0</v>
      </c>
      <c r="S1240" s="37"/>
      <c r="T1240" s="37">
        <v>0</v>
      </c>
      <c r="U1240" s="37"/>
      <c r="V1240" s="37">
        <v>0</v>
      </c>
      <c r="W1240" s="37"/>
      <c r="X1240" s="37">
        <v>0</v>
      </c>
      <c r="Y1240" s="37"/>
      <c r="Z1240" s="37">
        <v>260312</v>
      </c>
      <c r="AA1240" s="37"/>
      <c r="AB1240" s="25">
        <v>0</v>
      </c>
      <c r="AC1240" s="8"/>
      <c r="AE1240" s="9">
        <v>0</v>
      </c>
      <c r="AG1240" s="9">
        <v>0</v>
      </c>
      <c r="AI1240" s="9">
        <v>0</v>
      </c>
      <c r="AK1240" s="9">
        <v>0</v>
      </c>
      <c r="AM1240" s="9">
        <v>0</v>
      </c>
      <c r="AO1240" s="9">
        <v>59313</v>
      </c>
      <c r="AQ1240" s="9">
        <v>0</v>
      </c>
      <c r="BD1240" s="38">
        <v>0.22789999999999999</v>
      </c>
      <c r="BH1240" s="2" t="str">
        <f t="shared" si="19"/>
        <v>No</v>
      </c>
    </row>
    <row r="1241" spans="1:60">
      <c r="A1241" s="14" t="s">
        <v>1302</v>
      </c>
      <c r="B1241" s="14" t="s">
        <v>564</v>
      </c>
      <c r="C1241" s="19" t="s">
        <v>90</v>
      </c>
      <c r="D1241" s="232"/>
      <c r="E1241" s="233">
        <v>55312</v>
      </c>
      <c r="F1241" s="19" t="s">
        <v>147</v>
      </c>
      <c r="G1241" s="160" t="s">
        <v>144</v>
      </c>
      <c r="H1241" s="36">
        <v>1376476</v>
      </c>
      <c r="I1241" s="25">
        <v>3</v>
      </c>
      <c r="J1241" s="19" t="s">
        <v>20</v>
      </c>
      <c r="K1241" s="15" t="s">
        <v>16</v>
      </c>
      <c r="L1241" s="15">
        <v>3</v>
      </c>
      <c r="M1241" s="16"/>
      <c r="N1241" s="37">
        <v>0</v>
      </c>
      <c r="O1241" s="37"/>
      <c r="P1241" s="37">
        <v>0</v>
      </c>
      <c r="Q1241" s="37"/>
      <c r="R1241" s="37">
        <v>0</v>
      </c>
      <c r="S1241" s="37"/>
      <c r="T1241" s="37">
        <v>0</v>
      </c>
      <c r="U1241" s="37"/>
      <c r="V1241" s="37">
        <v>0</v>
      </c>
      <c r="W1241" s="37"/>
      <c r="X1241" s="37">
        <v>0</v>
      </c>
      <c r="Y1241" s="37"/>
      <c r="Z1241" s="37">
        <v>0</v>
      </c>
      <c r="AA1241" s="37"/>
      <c r="AB1241" s="25">
        <v>0</v>
      </c>
      <c r="AC1241" s="8"/>
      <c r="AE1241" s="9">
        <v>0</v>
      </c>
      <c r="AG1241" s="9">
        <v>0</v>
      </c>
      <c r="AI1241" s="9">
        <v>0</v>
      </c>
      <c r="AK1241" s="9">
        <v>0</v>
      </c>
      <c r="AM1241" s="9">
        <v>0</v>
      </c>
      <c r="AO1241" s="9">
        <v>14129</v>
      </c>
      <c r="AQ1241" s="9">
        <v>0</v>
      </c>
      <c r="BH1241" s="2" t="str">
        <f t="shared" si="19"/>
        <v>No</v>
      </c>
    </row>
    <row r="1242" spans="1:60">
      <c r="A1242" s="14" t="s">
        <v>1303</v>
      </c>
      <c r="B1242" s="14" t="s">
        <v>171</v>
      </c>
      <c r="C1242" s="19" t="s">
        <v>40</v>
      </c>
      <c r="D1242" s="232">
        <v>4230</v>
      </c>
      <c r="E1242" s="233">
        <v>40230</v>
      </c>
      <c r="F1242" s="19" t="s">
        <v>147</v>
      </c>
      <c r="G1242" s="160" t="s">
        <v>144</v>
      </c>
      <c r="H1242" s="36">
        <v>4515419</v>
      </c>
      <c r="I1242" s="25">
        <v>3</v>
      </c>
      <c r="J1242" s="19" t="s">
        <v>20</v>
      </c>
      <c r="K1242" s="15" t="s">
        <v>14</v>
      </c>
      <c r="L1242" s="15">
        <v>3</v>
      </c>
      <c r="M1242" s="16"/>
      <c r="N1242" s="37">
        <v>0</v>
      </c>
      <c r="O1242" s="37"/>
      <c r="P1242" s="37">
        <v>0</v>
      </c>
      <c r="Q1242" s="37"/>
      <c r="R1242" s="37">
        <v>0</v>
      </c>
      <c r="S1242" s="37"/>
      <c r="T1242" s="37">
        <v>0</v>
      </c>
      <c r="U1242" s="37"/>
      <c r="V1242" s="37">
        <v>0</v>
      </c>
      <c r="W1242" s="37"/>
      <c r="X1242" s="37">
        <v>0</v>
      </c>
      <c r="Y1242" s="37"/>
      <c r="Z1242" s="37">
        <v>693900</v>
      </c>
      <c r="AA1242" s="37"/>
      <c r="AB1242" s="25">
        <v>0</v>
      </c>
      <c r="AC1242" s="8"/>
      <c r="AE1242" s="9">
        <v>0</v>
      </c>
      <c r="AG1242" s="9">
        <v>0</v>
      </c>
      <c r="AI1242" s="9">
        <v>0</v>
      </c>
      <c r="AK1242" s="9">
        <v>0</v>
      </c>
      <c r="AM1242" s="9">
        <v>0</v>
      </c>
      <c r="AO1242" s="9">
        <v>60503</v>
      </c>
      <c r="AQ1242" s="9">
        <v>0</v>
      </c>
      <c r="BD1242" s="38">
        <v>8.72E-2</v>
      </c>
      <c r="BH1242" s="2" t="str">
        <f t="shared" si="19"/>
        <v>No</v>
      </c>
    </row>
    <row r="1243" spans="1:60">
      <c r="A1243" s="14" t="s">
        <v>1049</v>
      </c>
      <c r="B1243" s="14" t="s">
        <v>609</v>
      </c>
      <c r="C1243" s="19" t="s">
        <v>38</v>
      </c>
      <c r="D1243" s="232"/>
      <c r="E1243" s="233">
        <v>40258</v>
      </c>
      <c r="F1243" s="19" t="s">
        <v>165</v>
      </c>
      <c r="G1243" s="160" t="s">
        <v>144</v>
      </c>
      <c r="H1243" s="36">
        <v>2441770</v>
      </c>
      <c r="I1243" s="25">
        <v>2</v>
      </c>
      <c r="J1243" s="19" t="s">
        <v>17</v>
      </c>
      <c r="K1243" s="15" t="s">
        <v>14</v>
      </c>
      <c r="L1243" s="15">
        <v>2</v>
      </c>
      <c r="M1243" s="16"/>
      <c r="N1243" s="37">
        <v>5423</v>
      </c>
      <c r="O1243" s="37"/>
      <c r="P1243" s="37">
        <v>4202</v>
      </c>
      <c r="Q1243" s="37"/>
      <c r="R1243" s="37">
        <v>0</v>
      </c>
      <c r="S1243" s="37"/>
      <c r="T1243" s="37">
        <v>0</v>
      </c>
      <c r="U1243" s="37"/>
      <c r="V1243" s="37">
        <v>0</v>
      </c>
      <c r="W1243" s="37"/>
      <c r="X1243" s="37">
        <v>0</v>
      </c>
      <c r="Y1243" s="37"/>
      <c r="Z1243" s="37">
        <v>0</v>
      </c>
      <c r="AA1243" s="37"/>
      <c r="AB1243" s="25">
        <v>0</v>
      </c>
      <c r="AC1243" s="8"/>
      <c r="AE1243" s="9">
        <v>26806</v>
      </c>
      <c r="AG1243" s="9">
        <v>26262</v>
      </c>
      <c r="AI1243" s="9">
        <v>0</v>
      </c>
      <c r="AK1243" s="9">
        <v>0</v>
      </c>
      <c r="AM1243" s="9">
        <v>0</v>
      </c>
      <c r="AO1243" s="9">
        <v>0</v>
      </c>
      <c r="AQ1243" s="9">
        <v>0</v>
      </c>
      <c r="AT1243" s="38">
        <v>4.9429999999999996</v>
      </c>
      <c r="AV1243" s="38">
        <v>6.2499000000000002</v>
      </c>
      <c r="BH1243" s="2" t="str">
        <f t="shared" si="19"/>
        <v>No</v>
      </c>
    </row>
    <row r="1244" spans="1:60">
      <c r="A1244" s="14" t="s">
        <v>1304</v>
      </c>
      <c r="B1244" s="14" t="s">
        <v>607</v>
      </c>
      <c r="C1244" s="19" t="s">
        <v>86</v>
      </c>
      <c r="D1244" s="232">
        <v>28</v>
      </c>
      <c r="E1244" s="233">
        <v>28</v>
      </c>
      <c r="F1244" s="19" t="s">
        <v>147</v>
      </c>
      <c r="G1244" s="160" t="s">
        <v>144</v>
      </c>
      <c r="H1244" s="36">
        <v>3059393</v>
      </c>
      <c r="I1244" s="25">
        <v>2</v>
      </c>
      <c r="J1244" s="19" t="s">
        <v>26</v>
      </c>
      <c r="K1244" s="15" t="s">
        <v>16</v>
      </c>
      <c r="L1244" s="15">
        <v>2</v>
      </c>
      <c r="M1244" s="16"/>
      <c r="N1244" s="37">
        <v>193867</v>
      </c>
      <c r="O1244" s="37"/>
      <c r="P1244" s="37">
        <v>0</v>
      </c>
      <c r="Q1244" s="37"/>
      <c r="R1244" s="37">
        <v>0</v>
      </c>
      <c r="S1244" s="37"/>
      <c r="T1244" s="37">
        <v>0</v>
      </c>
      <c r="U1244" s="37"/>
      <c r="V1244" s="37">
        <v>0</v>
      </c>
      <c r="W1244" s="37"/>
      <c r="X1244" s="37">
        <v>0</v>
      </c>
      <c r="Y1244" s="37"/>
      <c r="Z1244" s="37">
        <v>0</v>
      </c>
      <c r="AA1244" s="37"/>
      <c r="AB1244" s="25">
        <v>0</v>
      </c>
      <c r="AC1244" s="8"/>
      <c r="AE1244" s="9">
        <v>41023</v>
      </c>
      <c r="AG1244" s="9">
        <v>0</v>
      </c>
      <c r="AI1244" s="9">
        <v>0</v>
      </c>
      <c r="AK1244" s="9">
        <v>0</v>
      </c>
      <c r="AM1244" s="9">
        <v>0</v>
      </c>
      <c r="AO1244" s="9">
        <v>0</v>
      </c>
      <c r="AQ1244" s="9">
        <v>0</v>
      </c>
      <c r="AT1244" s="38">
        <v>0.21160000000000001</v>
      </c>
      <c r="BH1244" s="2" t="str">
        <f t="shared" si="19"/>
        <v>No</v>
      </c>
    </row>
    <row r="1245" spans="1:60">
      <c r="A1245" s="14" t="s">
        <v>1305</v>
      </c>
      <c r="B1245" s="14" t="s">
        <v>634</v>
      </c>
      <c r="C1245" s="19" t="s">
        <v>77</v>
      </c>
      <c r="D1245" s="232"/>
      <c r="E1245" s="233">
        <v>11147</v>
      </c>
      <c r="F1245" s="19" t="s">
        <v>222</v>
      </c>
      <c r="G1245" s="160" t="s">
        <v>144</v>
      </c>
      <c r="H1245" s="36">
        <v>1190956</v>
      </c>
      <c r="I1245" s="25">
        <v>1</v>
      </c>
      <c r="J1245" s="19" t="s">
        <v>26</v>
      </c>
      <c r="K1245" s="15" t="s">
        <v>16</v>
      </c>
      <c r="L1245" s="15">
        <v>1</v>
      </c>
      <c r="M1245" s="16"/>
      <c r="N1245" s="37">
        <v>128231</v>
      </c>
      <c r="O1245" s="37"/>
      <c r="P1245" s="37">
        <v>0</v>
      </c>
      <c r="Q1245" s="37"/>
      <c r="R1245" s="37">
        <v>0</v>
      </c>
      <c r="S1245" s="37"/>
      <c r="T1245" s="37">
        <v>0</v>
      </c>
      <c r="U1245" s="37"/>
      <c r="V1245" s="37">
        <v>0</v>
      </c>
      <c r="W1245" s="37"/>
      <c r="X1245" s="37">
        <v>0</v>
      </c>
      <c r="Y1245" s="37"/>
      <c r="Z1245" s="37">
        <v>0</v>
      </c>
      <c r="AA1245" s="37"/>
      <c r="AB1245" s="25">
        <v>0</v>
      </c>
      <c r="AC1245" s="8"/>
      <c r="AE1245" s="9">
        <v>20717</v>
      </c>
      <c r="AG1245" s="9">
        <v>0</v>
      </c>
      <c r="AI1245" s="9">
        <v>0</v>
      </c>
      <c r="AK1245" s="9">
        <v>0</v>
      </c>
      <c r="AM1245" s="9">
        <v>0</v>
      </c>
      <c r="AO1245" s="9">
        <v>0</v>
      </c>
      <c r="AQ1245" s="9">
        <v>0</v>
      </c>
      <c r="AT1245" s="38">
        <v>0.16159999999999999</v>
      </c>
      <c r="BH1245" s="2" t="str">
        <f t="shared" si="19"/>
        <v>No</v>
      </c>
    </row>
    <row r="1246" spans="1:60">
      <c r="A1246" s="14"/>
      <c r="B1246" s="14"/>
      <c r="C1246" s="19"/>
      <c r="D1246" s="232"/>
      <c r="E1246" s="233"/>
      <c r="F1246" s="19"/>
      <c r="G1246" s="160"/>
      <c r="H1246" s="36"/>
      <c r="I1246" s="25"/>
      <c r="J1246" s="19"/>
      <c r="K1246" s="15"/>
      <c r="L1246" s="15"/>
      <c r="M1246" s="16"/>
      <c r="N1246" s="37"/>
      <c r="O1246" s="37"/>
      <c r="P1246" s="37"/>
      <c r="Q1246" s="37"/>
      <c r="R1246" s="37"/>
      <c r="S1246" s="37"/>
      <c r="T1246" s="37"/>
      <c r="U1246" s="37"/>
      <c r="V1246" s="37"/>
      <c r="W1246" s="37"/>
      <c r="X1246" s="37"/>
      <c r="Y1246" s="37"/>
      <c r="Z1246" s="37"/>
      <c r="AA1246" s="37"/>
      <c r="AB1246" s="25"/>
      <c r="AC1246" s="8"/>
      <c r="BH1246" s="2" t="str">
        <f t="shared" si="19"/>
        <v>No</v>
      </c>
    </row>
    <row r="1247" spans="1:60">
      <c r="A1247" s="14"/>
      <c r="B1247" s="14"/>
      <c r="C1247" s="19"/>
      <c r="D1247" s="232"/>
      <c r="E1247" s="233"/>
      <c r="F1247" s="19"/>
      <c r="G1247" s="160"/>
      <c r="H1247" s="36"/>
      <c r="I1247" s="25"/>
      <c r="J1247" s="19"/>
      <c r="K1247" s="15"/>
      <c r="L1247" s="15"/>
      <c r="M1247" s="16"/>
      <c r="N1247" s="37"/>
      <c r="O1247" s="37"/>
      <c r="P1247" s="37"/>
      <c r="Q1247" s="37"/>
      <c r="R1247" s="37"/>
      <c r="S1247" s="37"/>
      <c r="T1247" s="37"/>
      <c r="U1247" s="37"/>
      <c r="V1247" s="37"/>
      <c r="W1247" s="37"/>
      <c r="X1247" s="37"/>
      <c r="Y1247" s="37"/>
      <c r="Z1247" s="37"/>
      <c r="AA1247" s="37"/>
      <c r="AB1247" s="25"/>
      <c r="AC1247" s="8"/>
      <c r="BH1247" s="2" t="str">
        <f t="shared" si="19"/>
        <v>No</v>
      </c>
    </row>
    <row r="1248" spans="1:60">
      <c r="A1248" s="14"/>
      <c r="B1248" s="14"/>
      <c r="C1248" s="19"/>
      <c r="D1248" s="232"/>
      <c r="E1248" s="233"/>
      <c r="F1248" s="19"/>
      <c r="G1248" s="160"/>
      <c r="H1248" s="36"/>
      <c r="I1248" s="25"/>
      <c r="J1248" s="19"/>
      <c r="K1248" s="15"/>
      <c r="L1248" s="15"/>
      <c r="M1248" s="16"/>
      <c r="N1248" s="37"/>
      <c r="O1248" s="37"/>
      <c r="P1248" s="37"/>
      <c r="Q1248" s="37"/>
      <c r="R1248" s="37"/>
      <c r="S1248" s="37"/>
      <c r="T1248" s="37"/>
      <c r="U1248" s="37"/>
      <c r="V1248" s="37"/>
      <c r="W1248" s="37"/>
      <c r="X1248" s="37"/>
      <c r="Y1248" s="37"/>
      <c r="Z1248" s="37"/>
      <c r="AA1248" s="37"/>
      <c r="AB1248" s="25"/>
      <c r="AC1248" s="8"/>
      <c r="BH1248" s="2" t="str">
        <f t="shared" si="19"/>
        <v>No</v>
      </c>
    </row>
    <row r="1249" spans="1:60">
      <c r="A1249" s="14"/>
      <c r="B1249" s="14"/>
      <c r="C1249" s="19"/>
      <c r="D1249" s="232"/>
      <c r="E1249" s="233"/>
      <c r="F1249" s="19"/>
      <c r="G1249" s="160"/>
      <c r="H1249" s="36"/>
      <c r="I1249" s="25"/>
      <c r="J1249" s="19"/>
      <c r="K1249" s="15"/>
      <c r="L1249" s="15"/>
      <c r="M1249" s="16"/>
      <c r="N1249" s="37"/>
      <c r="O1249" s="37"/>
      <c r="P1249" s="37"/>
      <c r="Q1249" s="37"/>
      <c r="R1249" s="37"/>
      <c r="S1249" s="37"/>
      <c r="T1249" s="37"/>
      <c r="U1249" s="37"/>
      <c r="V1249" s="37"/>
      <c r="W1249" s="37"/>
      <c r="X1249" s="37"/>
      <c r="Y1249" s="37"/>
      <c r="Z1249" s="37"/>
      <c r="AA1249" s="37"/>
      <c r="AB1249" s="25"/>
      <c r="AC1249" s="8"/>
      <c r="BH1249" s="2" t="str">
        <f t="shared" si="19"/>
        <v>No</v>
      </c>
    </row>
    <row r="1250" spans="1:60">
      <c r="A1250" s="14"/>
      <c r="B1250" s="14"/>
      <c r="C1250" s="19"/>
      <c r="D1250" s="232"/>
      <c r="E1250" s="233"/>
      <c r="F1250" s="19"/>
      <c r="G1250" s="160"/>
      <c r="H1250" s="36"/>
      <c r="I1250" s="25"/>
      <c r="J1250" s="19"/>
      <c r="K1250" s="15"/>
      <c r="L1250" s="15"/>
      <c r="M1250" s="16"/>
      <c r="N1250" s="37"/>
      <c r="O1250" s="37"/>
      <c r="P1250" s="37"/>
      <c r="Q1250" s="37"/>
      <c r="R1250" s="37"/>
      <c r="S1250" s="37"/>
      <c r="T1250" s="37"/>
      <c r="U1250" s="37"/>
      <c r="V1250" s="37"/>
      <c r="W1250" s="37"/>
      <c r="X1250" s="37"/>
      <c r="Y1250" s="37"/>
      <c r="Z1250" s="37"/>
      <c r="AA1250" s="37"/>
      <c r="AB1250" s="25"/>
      <c r="AC1250" s="8"/>
      <c r="BH1250" s="2" t="str">
        <f t="shared" si="19"/>
        <v>No</v>
      </c>
    </row>
    <row r="1251" spans="1:60">
      <c r="A1251" s="14"/>
      <c r="B1251" s="14"/>
      <c r="C1251" s="19"/>
      <c r="D1251" s="232"/>
      <c r="E1251" s="233"/>
      <c r="F1251" s="19"/>
      <c r="G1251" s="160"/>
      <c r="H1251" s="36"/>
      <c r="I1251" s="25"/>
      <c r="J1251" s="19"/>
      <c r="K1251" s="15"/>
      <c r="L1251" s="15"/>
      <c r="M1251" s="16"/>
      <c r="N1251" s="37"/>
      <c r="O1251" s="37"/>
      <c r="P1251" s="37"/>
      <c r="Q1251" s="37"/>
      <c r="R1251" s="37"/>
      <c r="S1251" s="37"/>
      <c r="T1251" s="37"/>
      <c r="U1251" s="37"/>
      <c r="V1251" s="37"/>
      <c r="W1251" s="37"/>
      <c r="X1251" s="37"/>
      <c r="Y1251" s="37"/>
      <c r="Z1251" s="37"/>
      <c r="AA1251" s="37"/>
      <c r="AB1251" s="25"/>
      <c r="AC1251" s="8"/>
      <c r="BH1251" s="2" t="str">
        <f t="shared" si="19"/>
        <v>No</v>
      </c>
    </row>
    <row r="1252" spans="1:60">
      <c r="A1252" s="14"/>
      <c r="B1252" s="14"/>
      <c r="C1252" s="19"/>
      <c r="D1252" s="232"/>
      <c r="E1252" s="233"/>
      <c r="F1252" s="19"/>
      <c r="G1252" s="160"/>
      <c r="H1252" s="36"/>
      <c r="I1252" s="25"/>
      <c r="J1252" s="19"/>
      <c r="K1252" s="15"/>
      <c r="L1252" s="15"/>
      <c r="M1252" s="16"/>
      <c r="N1252" s="37"/>
      <c r="O1252" s="37"/>
      <c r="P1252" s="37"/>
      <c r="Q1252" s="37"/>
      <c r="R1252" s="37"/>
      <c r="S1252" s="37"/>
      <c r="T1252" s="37"/>
      <c r="U1252" s="37"/>
      <c r="V1252" s="37"/>
      <c r="W1252" s="37"/>
      <c r="X1252" s="37"/>
      <c r="Y1252" s="37"/>
      <c r="Z1252" s="37"/>
      <c r="AA1252" s="37"/>
      <c r="AB1252" s="25"/>
      <c r="AC1252" s="8"/>
      <c r="BH1252" s="2" t="str">
        <f t="shared" si="19"/>
        <v>No</v>
      </c>
    </row>
  </sheetData>
  <autoFilter ref="A1:BH1239">
    <sortState ref="A2:BH1252">
      <sortCondition descending="1" ref="I1:I1239"/>
    </sortState>
  </autoFilter>
  <conditionalFormatting sqref="A2:I1252 L2:BH1252">
    <cfRule type="expression" dxfId="86" priority="10">
      <formula>MOD(ROW(),2)=0</formula>
    </cfRule>
  </conditionalFormatting>
  <conditionalFormatting sqref="A1230:I1238 M1230:W1238 Y1230:BG1238">
    <cfRule type="expression" dxfId="85" priority="8">
      <formula>MOD(ROW(),2)=0</formula>
    </cfRule>
  </conditionalFormatting>
  <conditionalFormatting sqref="L10:L1238">
    <cfRule type="expression" dxfId="84" priority="7">
      <formula>MOD(ROW(),2)=0</formula>
    </cfRule>
  </conditionalFormatting>
  <conditionalFormatting sqref="J1219:K1238">
    <cfRule type="expression" dxfId="83" priority="6">
      <formula>MOD(ROW(),2)=0</formula>
    </cfRule>
  </conditionalFormatting>
  <conditionalFormatting sqref="J2:K1252">
    <cfRule type="expression" dxfId="82" priority="5">
      <formula>MOD(ROW(),2)=0</formula>
    </cfRule>
  </conditionalFormatting>
  <conditionalFormatting sqref="X1239:X1252 BH1239:BH1252">
    <cfRule type="expression" dxfId="81" priority="4">
      <formula>MOD(ROW(),2)=0</formula>
    </cfRule>
  </conditionalFormatting>
  <conditionalFormatting sqref="A1239:I1252 M1239:W1252 Y1239:BG1252">
    <cfRule type="expression" dxfId="80" priority="3">
      <formula>MOD(ROW(),2)=0</formula>
    </cfRule>
  </conditionalFormatting>
  <conditionalFormatting sqref="L1239:L1252">
    <cfRule type="expression" dxfId="79" priority="2">
      <formula>MOD(ROW(),2)=0</formula>
    </cfRule>
  </conditionalFormatting>
  <conditionalFormatting sqref="J1239:K1252">
    <cfRule type="expression" dxfId="78" priority="1">
      <formula>MOD(ROW(),2)=0</formula>
    </cfRule>
  </conditionalFormatting>
  <pageMargins left="0" right="0" top="0" bottom="0" header="0" footer="0"/>
  <pageSetup paperSize="9" firstPageNumber="0" fitToWidth="0" fitToHeight="0" orientation="landscape"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84" r:id="rId4" name="Drop Down 60">
              <controlPr defaultSize="0" autoLine="0" autoPict="0" macro="[0]!ThisWorkbook.DropDown60_Change" altText="This drop-down menu shows or hides columns indicating the presence of &quot;questionable&quot; data.">
                <anchor moveWithCells="1">
                  <from>
                    <xdr:col>60</xdr:col>
                    <xdr:colOff>85725</xdr:colOff>
                    <xdr:row>0</xdr:row>
                    <xdr:rowOff>200025</xdr:rowOff>
                  </from>
                  <to>
                    <xdr:col>64</xdr:col>
                    <xdr:colOff>9525</xdr:colOff>
                    <xdr:row>0</xdr:row>
                    <xdr:rowOff>447675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D537"/>
  <sheetViews>
    <sheetView workbookViewId="0">
      <pane xSplit="3" ySplit="1" topLeftCell="D2" activePane="bottomRight" state="frozen"/>
      <selection activeCell="I1" sqref="I1:I1048576"/>
      <selection pane="topRight" activeCell="I1" sqref="I1:I1048576"/>
      <selection pane="bottomLeft" activeCell="I1" sqref="I1:I1048576"/>
      <selection pane="bottomRight"/>
    </sheetView>
  </sheetViews>
  <sheetFormatPr defaultColWidth="8.85546875" defaultRowHeight="11.25"/>
  <cols>
    <col min="1" max="1" width="34" style="4" customWidth="1"/>
    <col min="2" max="2" width="15.42578125" style="4" customWidth="1"/>
    <col min="3" max="3" width="7.28515625" style="17" customWidth="1"/>
    <col min="4" max="4" width="8.85546875" style="234" customWidth="1"/>
    <col min="5" max="5" width="8.85546875" style="235" customWidth="1"/>
    <col min="6" max="6" width="19.85546875" style="17" customWidth="1"/>
    <col min="7" max="7" width="14.7109375" style="17" customWidth="1"/>
    <col min="8" max="8" width="13" style="4" customWidth="1"/>
    <col min="9" max="9" width="9.28515625" style="5" customWidth="1"/>
    <col min="10" max="10" width="10.42578125" style="5" customWidth="1"/>
    <col min="11" max="11" width="12.42578125" style="4" hidden="1" customWidth="1"/>
    <col min="12" max="12" width="12.42578125" style="5" customWidth="1"/>
    <col min="13" max="13" width="11.42578125" style="4" hidden="1" customWidth="1"/>
    <col min="14" max="14" width="15" style="5" bestFit="1" customWidth="1"/>
    <col min="15" max="15" width="12.5703125" style="4" hidden="1" customWidth="1"/>
    <col min="16" max="16" width="13.85546875" style="5" bestFit="1" customWidth="1"/>
    <col min="17" max="17" width="11.42578125" style="4" hidden="1" customWidth="1"/>
    <col min="18" max="18" width="11.140625" style="5" bestFit="1" customWidth="1"/>
    <col min="19" max="19" width="11.42578125" style="4" hidden="1" customWidth="1"/>
    <col min="20" max="20" width="9.140625" style="5" bestFit="1" customWidth="1"/>
    <col min="21" max="21" width="13" style="4" hidden="1" customWidth="1"/>
    <col min="22" max="22" width="10.85546875" style="5" bestFit="1" customWidth="1"/>
    <col min="23" max="23" width="11.42578125" style="4" hidden="1" customWidth="1"/>
    <col min="24" max="24" width="9" style="5" bestFit="1" customWidth="1"/>
    <col min="25" max="25" width="11.42578125" style="4" hidden="1" customWidth="1"/>
    <col min="26" max="26" width="13.140625" style="4" hidden="1" customWidth="1"/>
    <col min="27" max="28" width="8.85546875" style="4"/>
    <col min="29" max="29" width="8.85546875" style="4" customWidth="1"/>
    <col min="30" max="30" width="8.85546875" style="4" hidden="1" customWidth="1"/>
    <col min="31" max="32" width="8.85546875" style="4" customWidth="1"/>
    <col min="33" max="16384" width="8.85546875" style="4"/>
  </cols>
  <sheetData>
    <row r="1" spans="1:30" s="29" customFormat="1" ht="39.950000000000003" customHeight="1">
      <c r="A1" s="29" t="s">
        <v>791</v>
      </c>
      <c r="B1" s="29" t="s">
        <v>93</v>
      </c>
      <c r="C1" s="30" t="s">
        <v>0</v>
      </c>
      <c r="D1" s="228" t="s">
        <v>1024</v>
      </c>
      <c r="E1" s="229" t="s">
        <v>1025</v>
      </c>
      <c r="F1" s="29" t="s">
        <v>798</v>
      </c>
      <c r="G1" s="29" t="s">
        <v>122</v>
      </c>
      <c r="H1" s="27" t="s">
        <v>137</v>
      </c>
      <c r="I1" s="28" t="s">
        <v>784</v>
      </c>
      <c r="J1" s="28" t="s">
        <v>5</v>
      </c>
      <c r="K1" s="27" t="s">
        <v>888</v>
      </c>
      <c r="L1" s="28" t="s">
        <v>6</v>
      </c>
      <c r="M1" s="27" t="s">
        <v>882</v>
      </c>
      <c r="N1" s="28" t="s">
        <v>992</v>
      </c>
      <c r="O1" s="27" t="s">
        <v>889</v>
      </c>
      <c r="P1" s="28" t="s">
        <v>7</v>
      </c>
      <c r="Q1" s="27" t="s">
        <v>883</v>
      </c>
      <c r="R1" s="28" t="s">
        <v>8</v>
      </c>
      <c r="S1" s="27" t="s">
        <v>884</v>
      </c>
      <c r="T1" s="28" t="s">
        <v>9</v>
      </c>
      <c r="U1" s="27" t="s">
        <v>885</v>
      </c>
      <c r="V1" s="28" t="s">
        <v>10</v>
      </c>
      <c r="W1" s="27" t="s">
        <v>886</v>
      </c>
      <c r="X1" s="28" t="s">
        <v>11</v>
      </c>
      <c r="Y1" s="27" t="s">
        <v>887</v>
      </c>
      <c r="Z1" s="27" t="s">
        <v>890</v>
      </c>
      <c r="AD1" s="29">
        <f>IF(AD4=1,1,0)</f>
        <v>1</v>
      </c>
    </row>
    <row r="2" spans="1:30" s="1" customFormat="1" ht="11.25" customHeight="1">
      <c r="A2" s="4" t="s">
        <v>582</v>
      </c>
      <c r="B2" s="4" t="s">
        <v>180</v>
      </c>
      <c r="C2" s="17" t="s">
        <v>68</v>
      </c>
      <c r="D2" s="230">
        <v>2008</v>
      </c>
      <c r="E2" s="231">
        <v>20008</v>
      </c>
      <c r="F2" s="17" t="s">
        <v>173</v>
      </c>
      <c r="G2" s="158" t="s">
        <v>144</v>
      </c>
      <c r="H2" s="3">
        <v>18351295</v>
      </c>
      <c r="I2" s="7">
        <v>10856</v>
      </c>
      <c r="J2" s="7">
        <v>35995355</v>
      </c>
      <c r="K2" s="6"/>
      <c r="L2" s="7">
        <v>2837822</v>
      </c>
      <c r="M2" s="6"/>
      <c r="N2" s="7">
        <v>0</v>
      </c>
      <c r="O2" s="6"/>
      <c r="P2" s="7">
        <v>6110199</v>
      </c>
      <c r="Q2" s="6"/>
      <c r="R2" s="7">
        <v>0</v>
      </c>
      <c r="S2" s="6"/>
      <c r="T2" s="7">
        <v>0</v>
      </c>
      <c r="U2" s="6"/>
      <c r="V2" s="7">
        <v>1709828000</v>
      </c>
      <c r="W2" s="6"/>
      <c r="X2" s="18">
        <v>215210</v>
      </c>
      <c r="Z2" s="1" t="str">
        <f>IF(Y2&amp;W2&amp;U2&amp;S2&amp;Q2&amp;O2&amp;M2&amp;K2&lt;&gt;"","Yes","No")</f>
        <v>No</v>
      </c>
      <c r="AD2" s="1" t="s">
        <v>1026</v>
      </c>
    </row>
    <row r="3" spans="1:30" s="1" customFormat="1" ht="11.25" customHeight="1">
      <c r="A3" s="4" t="s">
        <v>580</v>
      </c>
      <c r="B3" s="4" t="s">
        <v>579</v>
      </c>
      <c r="C3" s="17" t="s">
        <v>63</v>
      </c>
      <c r="D3" s="230">
        <v>2080</v>
      </c>
      <c r="E3" s="231">
        <v>20080</v>
      </c>
      <c r="F3" s="17" t="s">
        <v>185</v>
      </c>
      <c r="G3" s="158" t="s">
        <v>144</v>
      </c>
      <c r="H3" s="3">
        <v>18351295</v>
      </c>
      <c r="I3" s="7">
        <v>3873</v>
      </c>
      <c r="J3" s="7">
        <v>37797408</v>
      </c>
      <c r="K3" s="6"/>
      <c r="L3" s="7">
        <v>2173289</v>
      </c>
      <c r="M3" s="6"/>
      <c r="N3" s="7">
        <v>0</v>
      </c>
      <c r="O3" s="6"/>
      <c r="P3" s="7">
        <v>1664875</v>
      </c>
      <c r="Q3" s="6"/>
      <c r="R3" s="7">
        <v>0</v>
      </c>
      <c r="S3" s="6"/>
      <c r="T3" s="7">
        <v>0</v>
      </c>
      <c r="U3" s="6"/>
      <c r="V3" s="7">
        <v>413714049</v>
      </c>
      <c r="W3" s="6"/>
      <c r="X3" s="8">
        <v>0</v>
      </c>
      <c r="Z3" s="1" t="str">
        <f t="shared" ref="Z3:Z66" si="0">IF(Y3&amp;W3&amp;U3&amp;S3&amp;Q3&amp;O3&amp;M3&amp;K3&lt;&gt;"","Yes","No")</f>
        <v>No</v>
      </c>
      <c r="AD3" s="1" t="s">
        <v>1027</v>
      </c>
    </row>
    <row r="4" spans="1:30" s="1" customFormat="1" ht="11.25" customHeight="1">
      <c r="A4" s="4" t="s">
        <v>1051</v>
      </c>
      <c r="B4" s="4" t="s">
        <v>381</v>
      </c>
      <c r="C4" s="17" t="s">
        <v>23</v>
      </c>
      <c r="D4" s="230">
        <v>9154</v>
      </c>
      <c r="E4" s="231">
        <v>90154</v>
      </c>
      <c r="F4" s="17" t="s">
        <v>153</v>
      </c>
      <c r="G4" s="158" t="s">
        <v>144</v>
      </c>
      <c r="H4" s="3">
        <v>12150996</v>
      </c>
      <c r="I4" s="7">
        <v>3458</v>
      </c>
      <c r="J4" s="7">
        <v>727707</v>
      </c>
      <c r="K4" s="6"/>
      <c r="L4" s="7">
        <v>1699830</v>
      </c>
      <c r="M4" s="6"/>
      <c r="N4" s="7">
        <v>0</v>
      </c>
      <c r="O4" s="6"/>
      <c r="P4" s="7">
        <v>37761044</v>
      </c>
      <c r="Q4" s="6"/>
      <c r="R4" s="7">
        <v>0</v>
      </c>
      <c r="S4" s="6"/>
      <c r="T4" s="7">
        <v>0</v>
      </c>
      <c r="U4" s="6"/>
      <c r="V4" s="7">
        <v>247991774</v>
      </c>
      <c r="W4" s="6"/>
      <c r="X4" s="8">
        <v>0</v>
      </c>
      <c r="Z4" s="1" t="str">
        <f t="shared" si="0"/>
        <v>No</v>
      </c>
      <c r="AD4" s="1">
        <v>1</v>
      </c>
    </row>
    <row r="5" spans="1:30" s="1" customFormat="1" ht="11.25" customHeight="1">
      <c r="A5" s="4" t="s">
        <v>1052</v>
      </c>
      <c r="B5" s="4" t="s">
        <v>228</v>
      </c>
      <c r="C5" s="17" t="s">
        <v>86</v>
      </c>
      <c r="D5" s="230">
        <v>1</v>
      </c>
      <c r="E5" s="231">
        <v>1</v>
      </c>
      <c r="F5" s="17" t="s">
        <v>147</v>
      </c>
      <c r="G5" s="158" t="s">
        <v>144</v>
      </c>
      <c r="H5" s="3">
        <v>3059393</v>
      </c>
      <c r="I5" s="7">
        <v>3150</v>
      </c>
      <c r="J5" s="7">
        <v>10540901</v>
      </c>
      <c r="K5" s="6"/>
      <c r="L5" s="7">
        <v>1493930</v>
      </c>
      <c r="M5" s="6"/>
      <c r="N5" s="7">
        <v>345727</v>
      </c>
      <c r="O5" s="6"/>
      <c r="P5" s="7">
        <v>0</v>
      </c>
      <c r="Q5" s="6"/>
      <c r="R5" s="7">
        <v>207457</v>
      </c>
      <c r="S5" s="6"/>
      <c r="T5" s="7">
        <v>0</v>
      </c>
      <c r="U5" s="6"/>
      <c r="V5" s="7">
        <v>22630836</v>
      </c>
      <c r="W5" s="6"/>
      <c r="X5" s="8">
        <v>395528</v>
      </c>
      <c r="Z5" s="1" t="str">
        <f t="shared" si="0"/>
        <v>No</v>
      </c>
    </row>
    <row r="6" spans="1:30" s="1" customFormat="1" ht="11.25" customHeight="1">
      <c r="A6" s="4" t="s">
        <v>732</v>
      </c>
      <c r="B6" s="4" t="s">
        <v>213</v>
      </c>
      <c r="C6" s="17" t="s">
        <v>126</v>
      </c>
      <c r="D6" s="230">
        <v>3030</v>
      </c>
      <c r="E6" s="231">
        <v>30030</v>
      </c>
      <c r="F6" s="17" t="s">
        <v>153</v>
      </c>
      <c r="G6" s="158" t="s">
        <v>144</v>
      </c>
      <c r="H6" s="3">
        <v>4586770</v>
      </c>
      <c r="I6" s="7">
        <v>3139</v>
      </c>
      <c r="J6" s="7">
        <v>8168156</v>
      </c>
      <c r="K6" s="6"/>
      <c r="L6" s="7">
        <v>2998571</v>
      </c>
      <c r="M6" s="6"/>
      <c r="N6" s="7">
        <v>0</v>
      </c>
      <c r="O6" s="6"/>
      <c r="P6" s="7">
        <v>4144729</v>
      </c>
      <c r="Q6" s="6"/>
      <c r="R6" s="7">
        <v>0</v>
      </c>
      <c r="S6" s="6"/>
      <c r="T6" s="7">
        <v>0</v>
      </c>
      <c r="U6" s="6"/>
      <c r="V6" s="7">
        <v>551792896</v>
      </c>
      <c r="W6" s="6"/>
      <c r="X6" s="8">
        <v>30398</v>
      </c>
      <c r="Z6" s="1" t="str">
        <f t="shared" si="0"/>
        <v>No</v>
      </c>
    </row>
    <row r="7" spans="1:30" s="1" customFormat="1" ht="11.25" customHeight="1">
      <c r="A7" s="4" t="s">
        <v>345</v>
      </c>
      <c r="B7" s="4" t="s">
        <v>346</v>
      </c>
      <c r="C7" s="17" t="s">
        <v>43</v>
      </c>
      <c r="D7" s="230">
        <v>5066</v>
      </c>
      <c r="E7" s="231">
        <v>50066</v>
      </c>
      <c r="F7" s="17" t="s">
        <v>153</v>
      </c>
      <c r="G7" s="158" t="s">
        <v>144</v>
      </c>
      <c r="H7" s="3">
        <v>8608208</v>
      </c>
      <c r="I7" s="7">
        <v>2711</v>
      </c>
      <c r="J7" s="7">
        <v>16734411</v>
      </c>
      <c r="K7" s="6"/>
      <c r="L7" s="7">
        <v>0</v>
      </c>
      <c r="M7" s="6"/>
      <c r="N7" s="7">
        <v>0</v>
      </c>
      <c r="O7" s="6"/>
      <c r="P7" s="7">
        <v>0</v>
      </c>
      <c r="Q7" s="6"/>
      <c r="R7" s="7">
        <v>0</v>
      </c>
      <c r="S7" s="6"/>
      <c r="T7" s="7">
        <v>0</v>
      </c>
      <c r="U7" s="6"/>
      <c r="V7" s="7">
        <v>459662301</v>
      </c>
      <c r="W7" s="6"/>
      <c r="X7" s="8">
        <v>17306</v>
      </c>
      <c r="Z7" s="1" t="str">
        <f t="shared" si="0"/>
        <v>No</v>
      </c>
    </row>
    <row r="8" spans="1:30" s="1" customFormat="1" ht="11.25" customHeight="1">
      <c r="A8" s="4" t="s">
        <v>1053</v>
      </c>
      <c r="B8" s="4" t="s">
        <v>554</v>
      </c>
      <c r="C8" s="17" t="s">
        <v>81</v>
      </c>
      <c r="D8" s="230">
        <v>6008</v>
      </c>
      <c r="E8" s="231">
        <v>60008</v>
      </c>
      <c r="F8" s="17" t="s">
        <v>153</v>
      </c>
      <c r="G8" s="158" t="s">
        <v>144</v>
      </c>
      <c r="H8" s="3">
        <v>4944332</v>
      </c>
      <c r="I8" s="7">
        <v>2659</v>
      </c>
      <c r="J8" s="7">
        <v>10990906</v>
      </c>
      <c r="K8" s="6"/>
      <c r="L8" s="7">
        <v>2973381</v>
      </c>
      <c r="M8" s="6"/>
      <c r="N8" s="7">
        <v>0</v>
      </c>
      <c r="O8" s="6"/>
      <c r="P8" s="7">
        <v>1174659</v>
      </c>
      <c r="Q8" s="6"/>
      <c r="R8" s="7">
        <v>0</v>
      </c>
      <c r="S8" s="6"/>
      <c r="T8" s="7">
        <v>0</v>
      </c>
      <c r="U8" s="6"/>
      <c r="V8" s="7">
        <v>22758957</v>
      </c>
      <c r="W8" s="6"/>
      <c r="X8" s="8">
        <v>0</v>
      </c>
      <c r="Z8" s="1" t="str">
        <f t="shared" si="0"/>
        <v>No</v>
      </c>
    </row>
    <row r="9" spans="1:30" s="1" customFormat="1" ht="11.25" customHeight="1">
      <c r="A9" s="4" t="s">
        <v>539</v>
      </c>
      <c r="B9" s="4" t="s">
        <v>540</v>
      </c>
      <c r="C9" s="17" t="s">
        <v>49</v>
      </c>
      <c r="D9" s="230">
        <v>1003</v>
      </c>
      <c r="E9" s="231">
        <v>10003</v>
      </c>
      <c r="F9" s="17" t="s">
        <v>153</v>
      </c>
      <c r="G9" s="158" t="s">
        <v>144</v>
      </c>
      <c r="H9" s="3">
        <v>4181019</v>
      </c>
      <c r="I9" s="7">
        <v>2423</v>
      </c>
      <c r="J9" s="7">
        <v>20396146</v>
      </c>
      <c r="K9" s="6"/>
      <c r="L9" s="7">
        <v>1932581</v>
      </c>
      <c r="M9" s="6"/>
      <c r="N9" s="7">
        <v>0</v>
      </c>
      <c r="O9" s="6"/>
      <c r="P9" s="7">
        <v>1842320</v>
      </c>
      <c r="Q9" s="6"/>
      <c r="R9" s="7">
        <v>0</v>
      </c>
      <c r="S9" s="6"/>
      <c r="T9" s="7">
        <v>0</v>
      </c>
      <c r="U9" s="6"/>
      <c r="V9" s="7">
        <v>250646013</v>
      </c>
      <c r="W9" s="6"/>
      <c r="X9" s="8">
        <v>0</v>
      </c>
      <c r="Z9" s="1" t="str">
        <f t="shared" si="0"/>
        <v>No</v>
      </c>
    </row>
    <row r="10" spans="1:30" s="1" customFormat="1" ht="11.25" customHeight="1">
      <c r="A10" s="4" t="s">
        <v>671</v>
      </c>
      <c r="B10" s="4" t="s">
        <v>672</v>
      </c>
      <c r="C10" s="17" t="s">
        <v>74</v>
      </c>
      <c r="D10" s="230">
        <v>3019</v>
      </c>
      <c r="E10" s="231">
        <v>30019</v>
      </c>
      <c r="F10" s="17" t="s">
        <v>153</v>
      </c>
      <c r="G10" s="158" t="s">
        <v>144</v>
      </c>
      <c r="H10" s="3">
        <v>5441567</v>
      </c>
      <c r="I10" s="7">
        <v>2372</v>
      </c>
      <c r="J10" s="7">
        <v>30371</v>
      </c>
      <c r="K10" s="6"/>
      <c r="L10" s="7">
        <v>2180098</v>
      </c>
      <c r="M10" s="6"/>
      <c r="N10" s="7">
        <v>0</v>
      </c>
      <c r="O10" s="6"/>
      <c r="P10" s="7">
        <v>0</v>
      </c>
      <c r="Q10" s="6"/>
      <c r="R10" s="7">
        <v>13036994</v>
      </c>
      <c r="S10" s="6"/>
      <c r="T10" s="7">
        <v>0</v>
      </c>
      <c r="U10" s="6"/>
      <c r="V10" s="7">
        <v>379028687</v>
      </c>
      <c r="W10" s="6"/>
      <c r="X10" s="8">
        <v>0</v>
      </c>
      <c r="Z10" s="1" t="str">
        <f t="shared" si="0"/>
        <v>No</v>
      </c>
    </row>
    <row r="11" spans="1:30" s="1" customFormat="1" ht="11.25" customHeight="1">
      <c r="A11" s="4" t="s">
        <v>536</v>
      </c>
      <c r="B11" s="4" t="s">
        <v>537</v>
      </c>
      <c r="C11" s="17" t="s">
        <v>50</v>
      </c>
      <c r="D11" s="230">
        <v>3034</v>
      </c>
      <c r="E11" s="231">
        <v>30034</v>
      </c>
      <c r="F11" s="17" t="s">
        <v>222</v>
      </c>
      <c r="G11" s="158" t="s">
        <v>144</v>
      </c>
      <c r="H11" s="3">
        <v>2203663</v>
      </c>
      <c r="I11" s="7">
        <v>1683</v>
      </c>
      <c r="J11" s="7">
        <v>12333304</v>
      </c>
      <c r="K11" s="6"/>
      <c r="L11" s="7">
        <v>2736244</v>
      </c>
      <c r="M11" s="6"/>
      <c r="N11" s="7">
        <v>0</v>
      </c>
      <c r="O11" s="6"/>
      <c r="P11" s="7">
        <v>0</v>
      </c>
      <c r="Q11" s="6"/>
      <c r="R11" s="7">
        <v>0</v>
      </c>
      <c r="S11" s="6"/>
      <c r="T11" s="7">
        <v>0</v>
      </c>
      <c r="U11" s="6"/>
      <c r="V11" s="7">
        <v>108363801</v>
      </c>
      <c r="W11" s="6"/>
      <c r="X11" s="8">
        <v>0</v>
      </c>
      <c r="Z11" s="1" t="str">
        <f t="shared" si="0"/>
        <v>No</v>
      </c>
    </row>
    <row r="12" spans="1:30" s="1" customFormat="1" ht="11.25" customHeight="1">
      <c r="A12" s="4" t="s">
        <v>601</v>
      </c>
      <c r="B12" s="4" t="s">
        <v>195</v>
      </c>
      <c r="C12" s="17" t="s">
        <v>43</v>
      </c>
      <c r="D12" s="230">
        <v>5113</v>
      </c>
      <c r="E12" s="231">
        <v>50113</v>
      </c>
      <c r="F12" s="17" t="s">
        <v>153</v>
      </c>
      <c r="G12" s="158" t="s">
        <v>144</v>
      </c>
      <c r="H12" s="3">
        <v>8608208</v>
      </c>
      <c r="I12" s="7">
        <v>1510</v>
      </c>
      <c r="J12" s="7">
        <v>5283008</v>
      </c>
      <c r="K12" s="6"/>
      <c r="L12" s="7">
        <v>1138650</v>
      </c>
      <c r="M12" s="6"/>
      <c r="N12" s="7">
        <v>0</v>
      </c>
      <c r="O12" s="6"/>
      <c r="P12" s="7">
        <v>1379933</v>
      </c>
      <c r="Q12" s="6"/>
      <c r="R12" s="7">
        <v>0</v>
      </c>
      <c r="S12" s="6"/>
      <c r="T12" s="7">
        <v>0</v>
      </c>
      <c r="U12" s="6"/>
      <c r="V12" s="7">
        <v>0</v>
      </c>
      <c r="W12" s="6"/>
      <c r="X12" s="8">
        <v>0</v>
      </c>
      <c r="Z12" s="1" t="str">
        <f t="shared" si="0"/>
        <v>No</v>
      </c>
    </row>
    <row r="13" spans="1:30" s="1" customFormat="1" ht="11.25" customHeight="1">
      <c r="A13" s="4" t="s">
        <v>597</v>
      </c>
      <c r="B13" s="4" t="s">
        <v>598</v>
      </c>
      <c r="C13" s="17" t="s">
        <v>23</v>
      </c>
      <c r="D13" s="230">
        <v>9036</v>
      </c>
      <c r="E13" s="231">
        <v>90036</v>
      </c>
      <c r="F13" s="17" t="s">
        <v>153</v>
      </c>
      <c r="G13" s="158" t="s">
        <v>144</v>
      </c>
      <c r="H13" s="3">
        <v>12150996</v>
      </c>
      <c r="I13" s="7">
        <v>1495</v>
      </c>
      <c r="J13" s="7">
        <v>0</v>
      </c>
      <c r="K13" s="6"/>
      <c r="L13" s="7">
        <v>2264275</v>
      </c>
      <c r="M13" s="6"/>
      <c r="N13" s="7">
        <v>0</v>
      </c>
      <c r="O13" s="6"/>
      <c r="P13" s="7">
        <v>7595144</v>
      </c>
      <c r="Q13" s="6"/>
      <c r="R13" s="7">
        <v>0</v>
      </c>
      <c r="S13" s="6"/>
      <c r="T13" s="7">
        <v>0</v>
      </c>
      <c r="U13" s="6"/>
      <c r="V13" s="7">
        <v>0</v>
      </c>
      <c r="W13" s="6"/>
      <c r="X13" s="8">
        <v>0</v>
      </c>
      <c r="Z13" s="1" t="str">
        <f t="shared" si="0"/>
        <v>No</v>
      </c>
    </row>
    <row r="14" spans="1:30" s="1" customFormat="1" ht="11.25" customHeight="1">
      <c r="A14" s="4" t="s">
        <v>631</v>
      </c>
      <c r="B14" s="4" t="s">
        <v>307</v>
      </c>
      <c r="C14" s="17" t="s">
        <v>33</v>
      </c>
      <c r="D14" s="230">
        <v>8006</v>
      </c>
      <c r="E14" s="231">
        <v>80006</v>
      </c>
      <c r="F14" s="17" t="s">
        <v>153</v>
      </c>
      <c r="G14" s="158" t="s">
        <v>144</v>
      </c>
      <c r="H14" s="3">
        <v>2374203</v>
      </c>
      <c r="I14" s="7">
        <v>1457</v>
      </c>
      <c r="J14" s="7">
        <v>9380519</v>
      </c>
      <c r="K14" s="6"/>
      <c r="L14" s="7">
        <v>1626737</v>
      </c>
      <c r="M14" s="6"/>
      <c r="N14" s="7">
        <v>0</v>
      </c>
      <c r="O14" s="6"/>
      <c r="P14" s="7">
        <v>0</v>
      </c>
      <c r="Q14" s="6"/>
      <c r="R14" s="7">
        <v>0</v>
      </c>
      <c r="S14" s="6"/>
      <c r="T14" s="7">
        <v>0</v>
      </c>
      <c r="U14" s="6"/>
      <c r="V14" s="7">
        <v>93566471</v>
      </c>
      <c r="W14" s="6"/>
      <c r="X14" s="8">
        <v>1396962</v>
      </c>
      <c r="Z14" s="1" t="str">
        <f t="shared" si="0"/>
        <v>No</v>
      </c>
    </row>
    <row r="15" spans="1:30" s="1" customFormat="1" ht="11.25" customHeight="1">
      <c r="A15" s="4" t="s">
        <v>1054</v>
      </c>
      <c r="B15" s="4" t="s">
        <v>430</v>
      </c>
      <c r="C15" s="17" t="s">
        <v>76</v>
      </c>
      <c r="D15" s="230">
        <v>4105</v>
      </c>
      <c r="E15" s="231">
        <v>40105</v>
      </c>
      <c r="F15" s="17" t="s">
        <v>222</v>
      </c>
      <c r="G15" s="158" t="s">
        <v>144</v>
      </c>
      <c r="H15" s="3">
        <v>2148346</v>
      </c>
      <c r="I15" s="7">
        <v>1426</v>
      </c>
      <c r="J15" s="7">
        <v>0</v>
      </c>
      <c r="K15" s="6"/>
      <c r="L15" s="7">
        <v>0</v>
      </c>
      <c r="M15" s="6" t="s">
        <v>786</v>
      </c>
      <c r="N15" s="7">
        <v>0</v>
      </c>
      <c r="O15" s="6"/>
      <c r="P15" s="7">
        <v>0</v>
      </c>
      <c r="Q15" s="6"/>
      <c r="R15" s="7">
        <v>0</v>
      </c>
      <c r="S15" s="6"/>
      <c r="T15" s="7">
        <v>0</v>
      </c>
      <c r="U15" s="6"/>
      <c r="V15" s="7">
        <v>0</v>
      </c>
      <c r="W15" s="6"/>
      <c r="X15" s="8">
        <v>0</v>
      </c>
      <c r="Z15" s="1" t="str">
        <f t="shared" si="0"/>
        <v>Yes</v>
      </c>
    </row>
    <row r="16" spans="1:30" s="1" customFormat="1" ht="11.25" customHeight="1">
      <c r="A16" s="4" t="s">
        <v>1055</v>
      </c>
      <c r="B16" s="4" t="s">
        <v>559</v>
      </c>
      <c r="C16" s="17" t="s">
        <v>38</v>
      </c>
      <c r="D16" s="230">
        <v>4034</v>
      </c>
      <c r="E16" s="231">
        <v>40034</v>
      </c>
      <c r="F16" s="17" t="s">
        <v>147</v>
      </c>
      <c r="G16" s="158" t="s">
        <v>144</v>
      </c>
      <c r="H16" s="3">
        <v>5502379</v>
      </c>
      <c r="I16" s="7">
        <v>1396</v>
      </c>
      <c r="J16" s="7">
        <v>8626969</v>
      </c>
      <c r="K16" s="6"/>
      <c r="L16" s="7">
        <v>1445560</v>
      </c>
      <c r="M16" s="6"/>
      <c r="N16" s="7">
        <v>0</v>
      </c>
      <c r="O16" s="6"/>
      <c r="P16" s="7">
        <v>374573</v>
      </c>
      <c r="Q16" s="6"/>
      <c r="R16" s="7">
        <v>0</v>
      </c>
      <c r="S16" s="6"/>
      <c r="T16" s="7">
        <v>0</v>
      </c>
      <c r="U16" s="6"/>
      <c r="V16" s="7">
        <v>80534420</v>
      </c>
      <c r="W16" s="6"/>
      <c r="X16" s="8">
        <v>0</v>
      </c>
      <c r="Z16" s="1" t="str">
        <f t="shared" si="0"/>
        <v>No</v>
      </c>
    </row>
    <row r="17" spans="1:26" s="1" customFormat="1" ht="11.25" customHeight="1">
      <c r="A17" s="4" t="s">
        <v>549</v>
      </c>
      <c r="B17" s="4" t="s">
        <v>180</v>
      </c>
      <c r="C17" s="17" t="s">
        <v>68</v>
      </c>
      <c r="D17" s="230">
        <v>2078</v>
      </c>
      <c r="E17" s="231">
        <v>20078</v>
      </c>
      <c r="F17" s="17" t="s">
        <v>173</v>
      </c>
      <c r="G17" s="158" t="s">
        <v>144</v>
      </c>
      <c r="H17" s="3">
        <v>18351295</v>
      </c>
      <c r="I17" s="7">
        <v>1168</v>
      </c>
      <c r="J17" s="7">
        <v>7291228</v>
      </c>
      <c r="K17" s="6"/>
      <c r="L17" s="7">
        <v>0</v>
      </c>
      <c r="M17" s="6"/>
      <c r="N17" s="7">
        <v>0</v>
      </c>
      <c r="O17" s="6"/>
      <c r="P17" s="7">
        <v>0</v>
      </c>
      <c r="Q17" s="6"/>
      <c r="R17" s="7">
        <v>0</v>
      </c>
      <c r="S17" s="6"/>
      <c r="T17" s="7">
        <v>0</v>
      </c>
      <c r="U17" s="6"/>
      <c r="V17" s="7">
        <v>478847924</v>
      </c>
      <c r="W17" s="6"/>
      <c r="X17" s="8">
        <v>0</v>
      </c>
      <c r="Z17" s="1" t="str">
        <f t="shared" si="0"/>
        <v>No</v>
      </c>
    </row>
    <row r="18" spans="1:26" s="1" customFormat="1" ht="11.25" customHeight="1">
      <c r="A18" s="241" t="s">
        <v>1056</v>
      </c>
      <c r="B18" s="4" t="s">
        <v>235</v>
      </c>
      <c r="C18" s="17" t="s">
        <v>23</v>
      </c>
      <c r="D18" s="230">
        <v>9157</v>
      </c>
      <c r="E18" s="231">
        <v>90157</v>
      </c>
      <c r="F18" s="17" t="s">
        <v>153</v>
      </c>
      <c r="G18" s="158" t="s">
        <v>144</v>
      </c>
      <c r="H18" s="3">
        <v>12150996</v>
      </c>
      <c r="I18" s="7">
        <v>1144</v>
      </c>
      <c r="J18" s="7">
        <v>0</v>
      </c>
      <c r="K18" s="6"/>
      <c r="L18" s="7">
        <v>1755082</v>
      </c>
      <c r="M18" s="6"/>
      <c r="N18" s="7">
        <v>0</v>
      </c>
      <c r="O18" s="6"/>
      <c r="P18" s="7">
        <v>243953</v>
      </c>
      <c r="Q18" s="6"/>
      <c r="R18" s="7">
        <v>0</v>
      </c>
      <c r="S18" s="6"/>
      <c r="T18" s="7">
        <v>0</v>
      </c>
      <c r="U18" s="6"/>
      <c r="V18" s="7">
        <v>0</v>
      </c>
      <c r="W18" s="6"/>
      <c r="X18" s="8">
        <v>0</v>
      </c>
      <c r="Z18" s="1" t="str">
        <f t="shared" si="0"/>
        <v>No</v>
      </c>
    </row>
    <row r="19" spans="1:26" s="1" customFormat="1" ht="11.25" customHeight="1">
      <c r="A19" s="4" t="s">
        <v>721</v>
      </c>
      <c r="B19" s="4" t="s">
        <v>722</v>
      </c>
      <c r="C19" s="17" t="s">
        <v>82</v>
      </c>
      <c r="D19" s="230">
        <v>8001</v>
      </c>
      <c r="E19" s="231">
        <v>80001</v>
      </c>
      <c r="F19" s="17" t="s">
        <v>153</v>
      </c>
      <c r="G19" s="158" t="s">
        <v>144</v>
      </c>
      <c r="H19" s="3">
        <v>1021243</v>
      </c>
      <c r="I19" s="7">
        <v>1113</v>
      </c>
      <c r="J19" s="7">
        <v>6370126</v>
      </c>
      <c r="K19" s="6"/>
      <c r="L19" s="7">
        <v>643047</v>
      </c>
      <c r="M19" s="6"/>
      <c r="N19" s="7">
        <v>0</v>
      </c>
      <c r="O19" s="6"/>
      <c r="P19" s="7">
        <v>416003</v>
      </c>
      <c r="Q19" s="6"/>
      <c r="R19" s="7">
        <v>0</v>
      </c>
      <c r="S19" s="6"/>
      <c r="T19" s="7">
        <v>0</v>
      </c>
      <c r="U19" s="6"/>
      <c r="V19" s="7">
        <v>40503310</v>
      </c>
      <c r="W19" s="6"/>
      <c r="X19" s="8">
        <v>0</v>
      </c>
      <c r="Z19" s="1" t="str">
        <f t="shared" si="0"/>
        <v>No</v>
      </c>
    </row>
    <row r="20" spans="1:26" s="1" customFormat="1" ht="11.25" customHeight="1">
      <c r="A20" s="4" t="s">
        <v>179</v>
      </c>
      <c r="B20" s="4" t="s">
        <v>180</v>
      </c>
      <c r="C20" s="17" t="s">
        <v>68</v>
      </c>
      <c r="D20" s="230">
        <v>2188</v>
      </c>
      <c r="E20" s="231">
        <v>20188</v>
      </c>
      <c r="F20" s="17" t="s">
        <v>173</v>
      </c>
      <c r="G20" s="158" t="s">
        <v>144</v>
      </c>
      <c r="H20" s="3">
        <v>18351295</v>
      </c>
      <c r="I20" s="7">
        <v>1111</v>
      </c>
      <c r="J20" s="7">
        <v>10342503</v>
      </c>
      <c r="K20" s="6"/>
      <c r="L20" s="7">
        <v>0</v>
      </c>
      <c r="M20" s="6"/>
      <c r="N20" s="7">
        <v>0</v>
      </c>
      <c r="O20" s="6"/>
      <c r="P20" s="7">
        <v>2139592</v>
      </c>
      <c r="Q20" s="6"/>
      <c r="R20" s="7">
        <v>0</v>
      </c>
      <c r="S20" s="6"/>
      <c r="T20" s="7">
        <v>0</v>
      </c>
      <c r="U20" s="6"/>
      <c r="V20" s="7">
        <v>0</v>
      </c>
      <c r="W20" s="6"/>
      <c r="X20" s="8">
        <v>0</v>
      </c>
      <c r="Z20" s="1" t="str">
        <f t="shared" si="0"/>
        <v>No</v>
      </c>
    </row>
    <row r="21" spans="1:26" s="1" customFormat="1" ht="11.25" customHeight="1">
      <c r="A21" s="4" t="s">
        <v>626</v>
      </c>
      <c r="B21" s="4" t="s">
        <v>184</v>
      </c>
      <c r="C21" s="17" t="s">
        <v>21</v>
      </c>
      <c r="D21" s="230">
        <v>9136</v>
      </c>
      <c r="E21" s="231">
        <v>90136</v>
      </c>
      <c r="F21" s="17" t="s">
        <v>153</v>
      </c>
      <c r="G21" s="158" t="s">
        <v>144</v>
      </c>
      <c r="H21" s="3">
        <v>3629114</v>
      </c>
      <c r="I21" s="7">
        <v>1070</v>
      </c>
      <c r="J21" s="7">
        <v>613488</v>
      </c>
      <c r="K21" s="6"/>
      <c r="L21" s="7">
        <v>467157</v>
      </c>
      <c r="M21" s="6"/>
      <c r="N21" s="7">
        <v>0</v>
      </c>
      <c r="O21" s="6"/>
      <c r="P21" s="7">
        <v>3225424</v>
      </c>
      <c r="Q21" s="6"/>
      <c r="R21" s="7">
        <v>0</v>
      </c>
      <c r="S21" s="6"/>
      <c r="T21" s="7">
        <v>159633</v>
      </c>
      <c r="U21" s="6"/>
      <c r="V21" s="7">
        <v>0</v>
      </c>
      <c r="W21" s="6"/>
      <c r="X21" s="8">
        <v>0</v>
      </c>
      <c r="Z21" s="1" t="str">
        <f t="shared" si="0"/>
        <v>No</v>
      </c>
    </row>
    <row r="22" spans="1:26" s="1" customFormat="1" ht="11.25" customHeight="1">
      <c r="A22" s="4" t="s">
        <v>423</v>
      </c>
      <c r="B22" s="4" t="s">
        <v>392</v>
      </c>
      <c r="C22" s="17" t="s">
        <v>81</v>
      </c>
      <c r="D22" s="230">
        <v>6056</v>
      </c>
      <c r="E22" s="231">
        <v>60056</v>
      </c>
      <c r="F22" s="17" t="s">
        <v>153</v>
      </c>
      <c r="G22" s="158" t="s">
        <v>144</v>
      </c>
      <c r="H22" s="3">
        <v>5121892</v>
      </c>
      <c r="I22" s="7">
        <v>1062</v>
      </c>
      <c r="J22" s="7">
        <v>1459186</v>
      </c>
      <c r="K22" s="6"/>
      <c r="L22" s="7">
        <v>239759</v>
      </c>
      <c r="M22" s="6"/>
      <c r="N22" s="7">
        <v>0</v>
      </c>
      <c r="O22" s="6"/>
      <c r="P22" s="7">
        <v>8685511</v>
      </c>
      <c r="Q22" s="6"/>
      <c r="R22" s="7">
        <v>0</v>
      </c>
      <c r="S22" s="6"/>
      <c r="T22" s="7">
        <v>0</v>
      </c>
      <c r="U22" s="6"/>
      <c r="V22" s="7">
        <v>126029052</v>
      </c>
      <c r="W22" s="6"/>
      <c r="X22" s="8">
        <v>65101</v>
      </c>
      <c r="Z22" s="1" t="str">
        <f t="shared" si="0"/>
        <v>No</v>
      </c>
    </row>
    <row r="23" spans="1:26" s="1" customFormat="1" ht="11.25" customHeight="1">
      <c r="A23" s="4" t="s">
        <v>1057</v>
      </c>
      <c r="B23" s="4" t="s">
        <v>346</v>
      </c>
      <c r="C23" s="17" t="s">
        <v>43</v>
      </c>
      <c r="D23" s="230">
        <v>5118</v>
      </c>
      <c r="E23" s="231">
        <v>50118</v>
      </c>
      <c r="F23" s="17" t="s">
        <v>153</v>
      </c>
      <c r="G23" s="158" t="s">
        <v>144</v>
      </c>
      <c r="H23" s="3">
        <v>8608208</v>
      </c>
      <c r="I23" s="7">
        <v>1062</v>
      </c>
      <c r="J23" s="7">
        <v>25488586</v>
      </c>
      <c r="K23" s="6"/>
      <c r="L23" s="7">
        <v>0</v>
      </c>
      <c r="M23" s="6"/>
      <c r="N23" s="7">
        <v>0</v>
      </c>
      <c r="O23" s="6"/>
      <c r="P23" s="7">
        <v>0</v>
      </c>
      <c r="Q23" s="6"/>
      <c r="R23" s="7">
        <v>0</v>
      </c>
      <c r="S23" s="6"/>
      <c r="T23" s="7">
        <v>0</v>
      </c>
      <c r="U23" s="6"/>
      <c r="V23" s="7">
        <v>76987722</v>
      </c>
      <c r="W23" s="6"/>
      <c r="X23" s="8">
        <v>0</v>
      </c>
      <c r="Z23" s="1" t="str">
        <f t="shared" si="0"/>
        <v>No</v>
      </c>
    </row>
    <row r="24" spans="1:26" s="1" customFormat="1" ht="11.25" customHeight="1">
      <c r="A24" s="4" t="s">
        <v>526</v>
      </c>
      <c r="B24" s="4" t="s">
        <v>527</v>
      </c>
      <c r="C24" s="17" t="s">
        <v>68</v>
      </c>
      <c r="D24" s="230">
        <v>2100</v>
      </c>
      <c r="E24" s="231">
        <v>20100</v>
      </c>
      <c r="F24" s="17" t="s">
        <v>173</v>
      </c>
      <c r="G24" s="158" t="s">
        <v>144</v>
      </c>
      <c r="H24" s="3">
        <v>18351295</v>
      </c>
      <c r="I24" s="7">
        <v>1026</v>
      </c>
      <c r="J24" s="7">
        <v>7076554</v>
      </c>
      <c r="K24" s="6"/>
      <c r="L24" s="7">
        <v>0</v>
      </c>
      <c r="M24" s="6"/>
      <c r="N24" s="7">
        <v>0</v>
      </c>
      <c r="O24" s="6"/>
      <c r="P24" s="7">
        <v>0</v>
      </c>
      <c r="Q24" s="6"/>
      <c r="R24" s="7">
        <v>0</v>
      </c>
      <c r="S24" s="6"/>
      <c r="T24" s="7">
        <v>0</v>
      </c>
      <c r="U24" s="6"/>
      <c r="V24" s="7">
        <v>516945600</v>
      </c>
      <c r="W24" s="6"/>
      <c r="X24" s="8">
        <v>0</v>
      </c>
      <c r="Z24" s="1" t="str">
        <f t="shared" si="0"/>
        <v>No</v>
      </c>
    </row>
    <row r="25" spans="1:26" s="1" customFormat="1" ht="11.25" customHeight="1">
      <c r="A25" s="4" t="s">
        <v>194</v>
      </c>
      <c r="B25" s="4" t="s">
        <v>195</v>
      </c>
      <c r="C25" s="17" t="s">
        <v>43</v>
      </c>
      <c r="D25" s="230">
        <v>5182</v>
      </c>
      <c r="E25" s="231">
        <v>50182</v>
      </c>
      <c r="F25" s="17" t="s">
        <v>153</v>
      </c>
      <c r="G25" s="158" t="s">
        <v>144</v>
      </c>
      <c r="H25" s="3">
        <v>8608208</v>
      </c>
      <c r="I25" s="7">
        <v>1025</v>
      </c>
      <c r="J25" s="7">
        <v>110800</v>
      </c>
      <c r="K25" s="6"/>
      <c r="L25" s="7">
        <v>3411423</v>
      </c>
      <c r="M25" s="6"/>
      <c r="N25" s="7">
        <v>0</v>
      </c>
      <c r="O25" s="6"/>
      <c r="P25" s="7">
        <v>0</v>
      </c>
      <c r="Q25" s="6"/>
      <c r="R25" s="7">
        <v>300</v>
      </c>
      <c r="S25" s="6"/>
      <c r="T25" s="7">
        <v>0</v>
      </c>
      <c r="U25" s="6"/>
      <c r="V25" s="7">
        <v>0</v>
      </c>
      <c r="W25" s="6"/>
      <c r="X25" s="8">
        <v>0</v>
      </c>
      <c r="Z25" s="1" t="str">
        <f t="shared" si="0"/>
        <v>No</v>
      </c>
    </row>
    <row r="26" spans="1:26" s="1" customFormat="1" ht="11.25" customHeight="1">
      <c r="A26" s="4" t="s">
        <v>1058</v>
      </c>
      <c r="B26" s="4" t="s">
        <v>278</v>
      </c>
      <c r="C26" s="17" t="s">
        <v>23</v>
      </c>
      <c r="D26" s="230">
        <v>9015</v>
      </c>
      <c r="E26" s="231">
        <v>90015</v>
      </c>
      <c r="F26" s="17" t="s">
        <v>147</v>
      </c>
      <c r="G26" s="158" t="s">
        <v>144</v>
      </c>
      <c r="H26" s="3">
        <v>3281212</v>
      </c>
      <c r="I26" s="7">
        <v>1014</v>
      </c>
      <c r="J26" s="7">
        <v>4567726</v>
      </c>
      <c r="K26" s="6"/>
      <c r="L26" s="7">
        <v>381512</v>
      </c>
      <c r="M26" s="6"/>
      <c r="N26" s="7">
        <v>0</v>
      </c>
      <c r="O26" s="6"/>
      <c r="P26" s="7">
        <v>0</v>
      </c>
      <c r="Q26" s="6"/>
      <c r="R26" s="7">
        <v>22482</v>
      </c>
      <c r="S26" s="6"/>
      <c r="T26" s="7">
        <v>0</v>
      </c>
      <c r="U26" s="6"/>
      <c r="V26" s="7">
        <v>96622760</v>
      </c>
      <c r="W26" s="6"/>
      <c r="X26" s="8">
        <v>0</v>
      </c>
      <c r="Z26" s="1" t="str">
        <f t="shared" si="0"/>
        <v>No</v>
      </c>
    </row>
    <row r="27" spans="1:26" s="1" customFormat="1" ht="11.25" customHeight="1">
      <c r="A27" s="4" t="s">
        <v>718</v>
      </c>
      <c r="B27" s="4" t="s">
        <v>164</v>
      </c>
      <c r="C27" s="17" t="s">
        <v>73</v>
      </c>
      <c r="D27" s="230">
        <v>8</v>
      </c>
      <c r="E27" s="231">
        <v>8</v>
      </c>
      <c r="F27" s="17" t="s">
        <v>153</v>
      </c>
      <c r="G27" s="158" t="s">
        <v>144</v>
      </c>
      <c r="H27" s="3">
        <v>1849898</v>
      </c>
      <c r="I27" s="7">
        <v>961</v>
      </c>
      <c r="J27" s="7">
        <v>0</v>
      </c>
      <c r="K27" s="6"/>
      <c r="L27" s="7">
        <v>24632</v>
      </c>
      <c r="M27" s="6"/>
      <c r="N27" s="7">
        <v>0</v>
      </c>
      <c r="O27" s="6"/>
      <c r="P27" s="7">
        <v>0</v>
      </c>
      <c r="Q27" s="6"/>
      <c r="R27" s="7">
        <v>5970111</v>
      </c>
      <c r="S27" s="6"/>
      <c r="T27" s="7">
        <v>0</v>
      </c>
      <c r="U27" s="6"/>
      <c r="V27" s="7">
        <v>55759837</v>
      </c>
      <c r="W27" s="6"/>
      <c r="X27" s="8">
        <v>0</v>
      </c>
      <c r="Z27" s="1" t="str">
        <f t="shared" si="0"/>
        <v>No</v>
      </c>
    </row>
    <row r="28" spans="1:26" s="1" customFormat="1" ht="11.25" customHeight="1">
      <c r="A28" s="4" t="s">
        <v>615</v>
      </c>
      <c r="B28" s="4" t="s">
        <v>616</v>
      </c>
      <c r="C28" s="17" t="s">
        <v>74</v>
      </c>
      <c r="D28" s="230">
        <v>3022</v>
      </c>
      <c r="E28" s="231">
        <v>30022</v>
      </c>
      <c r="F28" s="17" t="s">
        <v>153</v>
      </c>
      <c r="G28" s="158" t="s">
        <v>144</v>
      </c>
      <c r="H28" s="3">
        <v>1733853</v>
      </c>
      <c r="I28" s="7">
        <v>933</v>
      </c>
      <c r="J28" s="7">
        <v>6687068</v>
      </c>
      <c r="K28" s="6"/>
      <c r="L28" s="7">
        <v>1292794</v>
      </c>
      <c r="M28" s="6"/>
      <c r="N28" s="7">
        <v>0</v>
      </c>
      <c r="O28" s="6"/>
      <c r="P28" s="7">
        <v>0</v>
      </c>
      <c r="Q28" s="6"/>
      <c r="R28" s="7">
        <v>0</v>
      </c>
      <c r="S28" s="6"/>
      <c r="T28" s="7">
        <v>0</v>
      </c>
      <c r="U28" s="6"/>
      <c r="V28" s="7">
        <v>31928961</v>
      </c>
      <c r="W28" s="6"/>
      <c r="X28" s="8">
        <v>0</v>
      </c>
      <c r="Z28" s="1" t="str">
        <f t="shared" si="0"/>
        <v>No</v>
      </c>
    </row>
    <row r="29" spans="1:26" s="1" customFormat="1" ht="11.25" customHeight="1">
      <c r="A29" s="4" t="s">
        <v>1059</v>
      </c>
      <c r="B29" s="4" t="s">
        <v>548</v>
      </c>
      <c r="C29" s="17" t="s">
        <v>53</v>
      </c>
      <c r="D29" s="230">
        <v>5027</v>
      </c>
      <c r="E29" s="231">
        <v>50027</v>
      </c>
      <c r="F29" s="17" t="s">
        <v>173</v>
      </c>
      <c r="G29" s="158" t="s">
        <v>144</v>
      </c>
      <c r="H29" s="3">
        <v>2650890</v>
      </c>
      <c r="I29" s="7">
        <v>854</v>
      </c>
      <c r="J29" s="7">
        <v>465098</v>
      </c>
      <c r="K29" s="6"/>
      <c r="L29" s="7">
        <v>0</v>
      </c>
      <c r="M29" s="6"/>
      <c r="N29" s="7">
        <v>0</v>
      </c>
      <c r="O29" s="6"/>
      <c r="P29" s="7">
        <v>0</v>
      </c>
      <c r="Q29" s="6"/>
      <c r="R29" s="7">
        <v>6694106</v>
      </c>
      <c r="S29" s="6"/>
      <c r="T29" s="7">
        <v>0</v>
      </c>
      <c r="U29" s="6"/>
      <c r="V29" s="7">
        <v>40997544</v>
      </c>
      <c r="W29" s="6"/>
      <c r="X29" s="8">
        <v>0</v>
      </c>
      <c r="Z29" s="1" t="str">
        <f t="shared" si="0"/>
        <v>No</v>
      </c>
    </row>
    <row r="30" spans="1:26" s="1" customFormat="1" ht="11.25" customHeight="1">
      <c r="A30" s="4" t="s">
        <v>550</v>
      </c>
      <c r="B30" s="4" t="s">
        <v>171</v>
      </c>
      <c r="C30" s="17" t="s">
        <v>40</v>
      </c>
      <c r="D30" s="230">
        <v>4022</v>
      </c>
      <c r="E30" s="231">
        <v>40022</v>
      </c>
      <c r="F30" s="17" t="s">
        <v>153</v>
      </c>
      <c r="G30" s="158" t="s">
        <v>144</v>
      </c>
      <c r="H30" s="3">
        <v>4515419</v>
      </c>
      <c r="I30" s="7">
        <v>846</v>
      </c>
      <c r="J30" s="7">
        <v>2504792</v>
      </c>
      <c r="K30" s="6"/>
      <c r="L30" s="7">
        <v>841387</v>
      </c>
      <c r="M30" s="6"/>
      <c r="N30" s="7">
        <v>0</v>
      </c>
      <c r="O30" s="6"/>
      <c r="P30" s="7">
        <v>5919091</v>
      </c>
      <c r="Q30" s="6"/>
      <c r="R30" s="7">
        <v>0</v>
      </c>
      <c r="S30" s="6"/>
      <c r="T30" s="7">
        <v>0</v>
      </c>
      <c r="U30" s="6"/>
      <c r="V30" s="7">
        <v>91858812</v>
      </c>
      <c r="W30" s="6"/>
      <c r="X30" s="8">
        <v>0</v>
      </c>
      <c r="Z30" s="1" t="str">
        <f t="shared" si="0"/>
        <v>No</v>
      </c>
    </row>
    <row r="31" spans="1:26" s="1" customFormat="1" ht="11.25" customHeight="1">
      <c r="A31" s="4" t="s">
        <v>723</v>
      </c>
      <c r="B31" s="4" t="s">
        <v>724</v>
      </c>
      <c r="C31" s="17" t="s">
        <v>81</v>
      </c>
      <c r="D31" s="230">
        <v>6011</v>
      </c>
      <c r="E31" s="231">
        <v>60011</v>
      </c>
      <c r="F31" s="17" t="s">
        <v>153</v>
      </c>
      <c r="G31" s="158" t="s">
        <v>144</v>
      </c>
      <c r="H31" s="3">
        <v>1758210</v>
      </c>
      <c r="I31" s="7">
        <v>824</v>
      </c>
      <c r="J31" s="7">
        <v>1978622</v>
      </c>
      <c r="K31" s="6"/>
      <c r="L31" s="7">
        <v>865967</v>
      </c>
      <c r="M31" s="6"/>
      <c r="N31" s="7">
        <v>889822</v>
      </c>
      <c r="O31" s="6"/>
      <c r="P31" s="7">
        <v>4809837</v>
      </c>
      <c r="Q31" s="6"/>
      <c r="R31" s="7">
        <v>0</v>
      </c>
      <c r="S31" s="6"/>
      <c r="T31" s="7">
        <v>0</v>
      </c>
      <c r="U31" s="6"/>
      <c r="V31" s="7">
        <v>0</v>
      </c>
      <c r="W31" s="6"/>
      <c r="X31" s="8">
        <v>37101</v>
      </c>
      <c r="Z31" s="1" t="str">
        <f t="shared" si="0"/>
        <v>No</v>
      </c>
    </row>
    <row r="32" spans="1:26" s="1" customFormat="1" ht="11.25" customHeight="1">
      <c r="A32" s="4" t="s">
        <v>1060</v>
      </c>
      <c r="B32" s="4" t="s">
        <v>356</v>
      </c>
      <c r="C32" s="17" t="s">
        <v>41</v>
      </c>
      <c r="D32" s="230">
        <v>9002</v>
      </c>
      <c r="E32" s="231">
        <v>90002</v>
      </c>
      <c r="F32" s="17" t="s">
        <v>147</v>
      </c>
      <c r="G32" s="158" t="s">
        <v>144</v>
      </c>
      <c r="H32" s="3">
        <v>802459</v>
      </c>
      <c r="I32" s="7">
        <v>817</v>
      </c>
      <c r="J32" s="7">
        <v>5420019</v>
      </c>
      <c r="K32" s="6"/>
      <c r="L32" s="7">
        <v>1161703</v>
      </c>
      <c r="M32" s="6"/>
      <c r="N32" s="7">
        <v>0</v>
      </c>
      <c r="O32" s="6"/>
      <c r="P32" s="7">
        <v>0</v>
      </c>
      <c r="Q32" s="6"/>
      <c r="R32" s="7">
        <v>0</v>
      </c>
      <c r="S32" s="6"/>
      <c r="T32" s="7">
        <v>0</v>
      </c>
      <c r="U32" s="6"/>
      <c r="V32" s="7">
        <v>0</v>
      </c>
      <c r="W32" s="6"/>
      <c r="X32" s="8">
        <v>0</v>
      </c>
      <c r="Z32" s="1" t="str">
        <f t="shared" si="0"/>
        <v>No</v>
      </c>
    </row>
    <row r="33" spans="1:26" s="1" customFormat="1" ht="11.25" customHeight="1">
      <c r="A33" s="4" t="s">
        <v>1022</v>
      </c>
      <c r="B33" s="4" t="s">
        <v>237</v>
      </c>
      <c r="C33" s="17" t="s">
        <v>23</v>
      </c>
      <c r="D33" s="230">
        <v>9014</v>
      </c>
      <c r="E33" s="231">
        <v>90014</v>
      </c>
      <c r="F33" s="17" t="s">
        <v>153</v>
      </c>
      <c r="G33" s="158" t="s">
        <v>144</v>
      </c>
      <c r="H33" s="3">
        <v>3281212</v>
      </c>
      <c r="I33" s="7">
        <v>794</v>
      </c>
      <c r="J33" s="7">
        <v>5459209</v>
      </c>
      <c r="K33" s="6"/>
      <c r="L33" s="7">
        <v>1027265</v>
      </c>
      <c r="M33" s="6"/>
      <c r="N33" s="7">
        <v>0</v>
      </c>
      <c r="O33" s="6"/>
      <c r="P33" s="7">
        <v>0</v>
      </c>
      <c r="Q33" s="6"/>
      <c r="R33" s="7">
        <v>0</v>
      </c>
      <c r="S33" s="6"/>
      <c r="T33" s="7">
        <v>88485</v>
      </c>
      <c r="U33" s="6"/>
      <c r="V33" s="7">
        <v>0</v>
      </c>
      <c r="W33" s="6"/>
      <c r="X33" s="8">
        <v>0</v>
      </c>
      <c r="Z33" s="1" t="str">
        <f t="shared" si="0"/>
        <v>No</v>
      </c>
    </row>
    <row r="34" spans="1:26" s="1" customFormat="1" ht="11.25" customHeight="1">
      <c r="A34" s="4" t="s">
        <v>649</v>
      </c>
      <c r="B34" s="4" t="s">
        <v>648</v>
      </c>
      <c r="C34" s="17" t="s">
        <v>23</v>
      </c>
      <c r="D34" s="230">
        <v>9026</v>
      </c>
      <c r="E34" s="231">
        <v>90026</v>
      </c>
      <c r="F34" s="17" t="s">
        <v>153</v>
      </c>
      <c r="G34" s="158" t="s">
        <v>144</v>
      </c>
      <c r="H34" s="3">
        <v>2956746</v>
      </c>
      <c r="I34" s="7">
        <v>793</v>
      </c>
      <c r="J34" s="7">
        <v>194384</v>
      </c>
      <c r="K34" s="6"/>
      <c r="L34" s="7">
        <v>722002</v>
      </c>
      <c r="M34" s="6"/>
      <c r="N34" s="7">
        <v>785473</v>
      </c>
      <c r="O34" s="6"/>
      <c r="P34" s="7">
        <v>7313641</v>
      </c>
      <c r="Q34" s="6"/>
      <c r="R34" s="7">
        <v>0</v>
      </c>
      <c r="S34" s="6"/>
      <c r="T34" s="7">
        <v>0</v>
      </c>
      <c r="U34" s="6"/>
      <c r="V34" s="7">
        <v>47340595</v>
      </c>
      <c r="W34" s="6"/>
      <c r="X34" s="8">
        <v>0</v>
      </c>
      <c r="Z34" s="1" t="str">
        <f t="shared" si="0"/>
        <v>No</v>
      </c>
    </row>
    <row r="35" spans="1:26" s="1" customFormat="1" ht="11.25" customHeight="1">
      <c r="A35" s="4" t="s">
        <v>1061</v>
      </c>
      <c r="B35" s="4" t="s">
        <v>318</v>
      </c>
      <c r="C35" s="17" t="s">
        <v>81</v>
      </c>
      <c r="D35" s="230">
        <v>6048</v>
      </c>
      <c r="E35" s="231">
        <v>60048</v>
      </c>
      <c r="F35" s="17" t="s">
        <v>153</v>
      </c>
      <c r="G35" s="158" t="s">
        <v>144</v>
      </c>
      <c r="H35" s="3">
        <v>1362416</v>
      </c>
      <c r="I35" s="7">
        <v>758</v>
      </c>
      <c r="J35" s="7">
        <v>5554211</v>
      </c>
      <c r="K35" s="6"/>
      <c r="L35" s="7">
        <v>527499</v>
      </c>
      <c r="M35" s="6"/>
      <c r="N35" s="7">
        <v>0</v>
      </c>
      <c r="O35" s="6"/>
      <c r="P35" s="7">
        <v>0</v>
      </c>
      <c r="Q35" s="6"/>
      <c r="R35" s="7">
        <v>0</v>
      </c>
      <c r="S35" s="6"/>
      <c r="T35" s="7">
        <v>0</v>
      </c>
      <c r="U35" s="6"/>
      <c r="V35" s="7">
        <v>0</v>
      </c>
      <c r="W35" s="6"/>
      <c r="X35" s="8">
        <v>0</v>
      </c>
      <c r="Z35" s="1" t="str">
        <f t="shared" si="0"/>
        <v>No</v>
      </c>
    </row>
    <row r="36" spans="1:26" s="1" customFormat="1" ht="11.25" customHeight="1">
      <c r="A36" s="4" t="s">
        <v>647</v>
      </c>
      <c r="B36" s="4" t="s">
        <v>648</v>
      </c>
      <c r="C36" s="17" t="s">
        <v>23</v>
      </c>
      <c r="D36" s="230">
        <v>9095</v>
      </c>
      <c r="E36" s="231">
        <v>90095</v>
      </c>
      <c r="F36" s="17" t="s">
        <v>158</v>
      </c>
      <c r="G36" s="158" t="s">
        <v>144</v>
      </c>
      <c r="H36" s="3">
        <v>2956746</v>
      </c>
      <c r="I36" s="7">
        <v>714</v>
      </c>
      <c r="J36" s="7">
        <v>0</v>
      </c>
      <c r="K36" s="6"/>
      <c r="L36" s="7">
        <v>742271</v>
      </c>
      <c r="M36" s="6"/>
      <c r="N36" s="7">
        <v>0</v>
      </c>
      <c r="O36" s="6"/>
      <c r="P36" s="7">
        <v>0</v>
      </c>
      <c r="Q36" s="6"/>
      <c r="R36" s="7">
        <v>0</v>
      </c>
      <c r="S36" s="6"/>
      <c r="T36" s="7">
        <v>0</v>
      </c>
      <c r="U36" s="6"/>
      <c r="V36" s="7">
        <v>0</v>
      </c>
      <c r="W36" s="6"/>
      <c r="X36" s="8">
        <v>0</v>
      </c>
      <c r="Z36" s="1" t="str">
        <f t="shared" si="0"/>
        <v>No</v>
      </c>
    </row>
    <row r="37" spans="1:26" s="1" customFormat="1" ht="11.25" customHeight="1">
      <c r="A37" s="4" t="s">
        <v>755</v>
      </c>
      <c r="B37" s="4" t="s">
        <v>174</v>
      </c>
      <c r="C37" s="17" t="s">
        <v>129</v>
      </c>
      <c r="D37" s="230">
        <v>9045</v>
      </c>
      <c r="E37" s="231">
        <v>90045</v>
      </c>
      <c r="F37" s="17" t="s">
        <v>153</v>
      </c>
      <c r="G37" s="158" t="s">
        <v>144</v>
      </c>
      <c r="H37" s="3">
        <v>1886011</v>
      </c>
      <c r="I37" s="7">
        <v>707</v>
      </c>
      <c r="J37" s="7">
        <v>0</v>
      </c>
      <c r="K37" s="6"/>
      <c r="L37" s="7">
        <v>0</v>
      </c>
      <c r="M37" s="6"/>
      <c r="N37" s="7">
        <v>0</v>
      </c>
      <c r="O37" s="6"/>
      <c r="P37" s="7">
        <v>6208757</v>
      </c>
      <c r="Q37" s="6"/>
      <c r="R37" s="7">
        <v>2402082</v>
      </c>
      <c r="S37" s="6"/>
      <c r="T37" s="7">
        <v>0</v>
      </c>
      <c r="U37" s="6"/>
      <c r="V37" s="7">
        <v>0</v>
      </c>
      <c r="W37" s="6"/>
      <c r="X37" s="8">
        <v>0</v>
      </c>
      <c r="Z37" s="1" t="str">
        <f t="shared" si="0"/>
        <v>No</v>
      </c>
    </row>
    <row r="38" spans="1:26" s="1" customFormat="1" ht="11.25" customHeight="1">
      <c r="A38" s="4" t="s">
        <v>317</v>
      </c>
      <c r="B38" s="4" t="s">
        <v>162</v>
      </c>
      <c r="C38" s="17" t="s">
        <v>23</v>
      </c>
      <c r="D38" s="230">
        <v>9230</v>
      </c>
      <c r="E38" s="231">
        <v>90230</v>
      </c>
      <c r="F38" s="17" t="s">
        <v>147</v>
      </c>
      <c r="G38" s="158" t="s">
        <v>144</v>
      </c>
      <c r="H38" s="3">
        <v>87941</v>
      </c>
      <c r="I38" s="7">
        <v>685</v>
      </c>
      <c r="J38" s="7">
        <v>0</v>
      </c>
      <c r="K38" s="6"/>
      <c r="L38" s="7">
        <v>896445</v>
      </c>
      <c r="M38" s="6"/>
      <c r="N38" s="7">
        <v>0</v>
      </c>
      <c r="O38" s="6"/>
      <c r="P38" s="7">
        <v>0</v>
      </c>
      <c r="Q38" s="6"/>
      <c r="R38" s="7">
        <v>0</v>
      </c>
      <c r="S38" s="6"/>
      <c r="T38" s="7">
        <v>0</v>
      </c>
      <c r="U38" s="6"/>
      <c r="V38" s="7">
        <v>0</v>
      </c>
      <c r="W38" s="6"/>
      <c r="X38" s="8">
        <v>0</v>
      </c>
      <c r="Z38" s="1" t="str">
        <f t="shared" si="0"/>
        <v>No</v>
      </c>
    </row>
    <row r="39" spans="1:26" s="1" customFormat="1" ht="11.25" customHeight="1">
      <c r="A39" s="4" t="s">
        <v>619</v>
      </c>
      <c r="B39" s="4" t="s">
        <v>620</v>
      </c>
      <c r="C39" s="17" t="s">
        <v>83</v>
      </c>
      <c r="D39" s="230">
        <v>3070</v>
      </c>
      <c r="E39" s="231">
        <v>30070</v>
      </c>
      <c r="F39" s="17" t="s">
        <v>153</v>
      </c>
      <c r="G39" s="158" t="s">
        <v>144</v>
      </c>
      <c r="H39" s="3">
        <v>4586770</v>
      </c>
      <c r="I39" s="7">
        <v>659</v>
      </c>
      <c r="J39" s="7">
        <v>1152140</v>
      </c>
      <c r="K39" s="6"/>
      <c r="L39" s="7">
        <v>709989</v>
      </c>
      <c r="M39" s="6"/>
      <c r="N39" s="7">
        <v>0</v>
      </c>
      <c r="O39" s="6"/>
      <c r="P39" s="7">
        <v>0</v>
      </c>
      <c r="Q39" s="6"/>
      <c r="R39" s="7">
        <v>0</v>
      </c>
      <c r="S39" s="6"/>
      <c r="T39" s="7">
        <v>0</v>
      </c>
      <c r="U39" s="6"/>
      <c r="V39" s="7">
        <v>0</v>
      </c>
      <c r="W39" s="6"/>
      <c r="X39" s="8">
        <v>0</v>
      </c>
      <c r="Z39" s="1" t="str">
        <f t="shared" si="0"/>
        <v>No</v>
      </c>
    </row>
    <row r="40" spans="1:26" s="1" customFormat="1" ht="11.25" customHeight="1">
      <c r="A40" s="4" t="s">
        <v>667</v>
      </c>
      <c r="B40" s="4" t="s">
        <v>445</v>
      </c>
      <c r="C40" s="17" t="s">
        <v>86</v>
      </c>
      <c r="D40" s="230">
        <v>29</v>
      </c>
      <c r="E40" s="231">
        <v>29</v>
      </c>
      <c r="F40" s="17" t="s">
        <v>153</v>
      </c>
      <c r="G40" s="158" t="s">
        <v>144</v>
      </c>
      <c r="H40" s="3">
        <v>3059393</v>
      </c>
      <c r="I40" s="7">
        <v>648</v>
      </c>
      <c r="J40" s="7">
        <v>2389562</v>
      </c>
      <c r="K40" s="6"/>
      <c r="L40" s="7">
        <v>497193</v>
      </c>
      <c r="M40" s="6"/>
      <c r="N40" s="7">
        <v>0</v>
      </c>
      <c r="O40" s="6"/>
      <c r="P40" s="7">
        <v>0</v>
      </c>
      <c r="Q40" s="6"/>
      <c r="R40" s="7">
        <v>99019</v>
      </c>
      <c r="S40" s="6"/>
      <c r="T40" s="7">
        <v>0</v>
      </c>
      <c r="U40" s="6"/>
      <c r="V40" s="7">
        <v>0</v>
      </c>
      <c r="W40" s="6"/>
      <c r="X40" s="8">
        <v>0</v>
      </c>
      <c r="Z40" s="1" t="str">
        <f t="shared" si="0"/>
        <v>No</v>
      </c>
    </row>
    <row r="41" spans="1:26" s="1" customFormat="1" ht="11.25" customHeight="1">
      <c r="A41" s="4" t="s">
        <v>654</v>
      </c>
      <c r="B41" s="4" t="s">
        <v>655</v>
      </c>
      <c r="C41" s="17" t="s">
        <v>23</v>
      </c>
      <c r="D41" s="230">
        <v>9013</v>
      </c>
      <c r="E41" s="231">
        <v>90013</v>
      </c>
      <c r="F41" s="17" t="s">
        <v>153</v>
      </c>
      <c r="G41" s="158" t="s">
        <v>144</v>
      </c>
      <c r="H41" s="3">
        <v>1664496</v>
      </c>
      <c r="I41" s="7">
        <v>642</v>
      </c>
      <c r="J41" s="7">
        <v>4132746</v>
      </c>
      <c r="K41" s="6"/>
      <c r="L41" s="7">
        <v>365186</v>
      </c>
      <c r="M41" s="6"/>
      <c r="N41" s="7">
        <v>63567</v>
      </c>
      <c r="O41" s="6"/>
      <c r="P41" s="7">
        <v>0</v>
      </c>
      <c r="Q41" s="6"/>
      <c r="R41" s="7">
        <v>0</v>
      </c>
      <c r="S41" s="6"/>
      <c r="T41" s="7">
        <v>0</v>
      </c>
      <c r="U41" s="6"/>
      <c r="V41" s="7">
        <v>23628751</v>
      </c>
      <c r="W41" s="6"/>
      <c r="X41" s="8">
        <v>10769</v>
      </c>
      <c r="Z41" s="1" t="str">
        <f t="shared" si="0"/>
        <v>No</v>
      </c>
    </row>
    <row r="42" spans="1:26" s="1" customFormat="1" ht="11.25" customHeight="1">
      <c r="A42" s="4" t="s">
        <v>324</v>
      </c>
      <c r="B42" s="4" t="s">
        <v>325</v>
      </c>
      <c r="C42" s="17" t="s">
        <v>38</v>
      </c>
      <c r="D42" s="230">
        <v>4035</v>
      </c>
      <c r="E42" s="231">
        <v>40035</v>
      </c>
      <c r="F42" s="17" t="s">
        <v>153</v>
      </c>
      <c r="G42" s="158" t="s">
        <v>144</v>
      </c>
      <c r="H42" s="3">
        <v>1510516</v>
      </c>
      <c r="I42" s="7">
        <v>603</v>
      </c>
      <c r="J42" s="7">
        <v>0</v>
      </c>
      <c r="K42" s="6"/>
      <c r="L42" s="7">
        <v>1624270</v>
      </c>
      <c r="M42" s="6"/>
      <c r="N42" s="7">
        <v>0</v>
      </c>
      <c r="O42" s="6"/>
      <c r="P42" s="7">
        <v>1176069</v>
      </c>
      <c r="Q42" s="6"/>
      <c r="R42" s="7">
        <v>3163638</v>
      </c>
      <c r="S42" s="6"/>
      <c r="T42" s="7">
        <v>0</v>
      </c>
      <c r="U42" s="6"/>
      <c r="V42" s="7">
        <v>0</v>
      </c>
      <c r="W42" s="6"/>
      <c r="X42" s="8">
        <v>0</v>
      </c>
      <c r="Z42" s="1" t="str">
        <f t="shared" si="0"/>
        <v>No</v>
      </c>
    </row>
    <row r="43" spans="1:26" s="1" customFormat="1" ht="11.25" customHeight="1">
      <c r="A43" s="4" t="s">
        <v>650</v>
      </c>
      <c r="B43" s="4" t="s">
        <v>237</v>
      </c>
      <c r="C43" s="17" t="s">
        <v>23</v>
      </c>
      <c r="D43" s="230">
        <v>9003</v>
      </c>
      <c r="E43" s="231">
        <v>90003</v>
      </c>
      <c r="F43" s="17" t="s">
        <v>153</v>
      </c>
      <c r="G43" s="158" t="s">
        <v>144</v>
      </c>
      <c r="H43" s="3">
        <v>3281212</v>
      </c>
      <c r="I43" s="7">
        <v>566</v>
      </c>
      <c r="J43" s="7">
        <v>0</v>
      </c>
      <c r="K43" s="6"/>
      <c r="L43" s="7">
        <v>0</v>
      </c>
      <c r="M43" s="6"/>
      <c r="N43" s="7">
        <v>0</v>
      </c>
      <c r="O43" s="6"/>
      <c r="P43" s="7">
        <v>0</v>
      </c>
      <c r="Q43" s="6"/>
      <c r="R43" s="7">
        <v>37047</v>
      </c>
      <c r="S43" s="6"/>
      <c r="T43" s="7">
        <v>0</v>
      </c>
      <c r="U43" s="6"/>
      <c r="V43" s="7">
        <v>331699599</v>
      </c>
      <c r="W43" s="6"/>
      <c r="X43" s="8">
        <v>0</v>
      </c>
      <c r="Z43" s="1" t="str">
        <f t="shared" si="0"/>
        <v>No</v>
      </c>
    </row>
    <row r="44" spans="1:26" s="1" customFormat="1" ht="11.25" customHeight="1">
      <c r="A44" s="4" t="s">
        <v>54</v>
      </c>
      <c r="B44" s="4" t="s">
        <v>545</v>
      </c>
      <c r="C44" s="17" t="s">
        <v>53</v>
      </c>
      <c r="D44" s="230">
        <v>5155</v>
      </c>
      <c r="E44" s="231">
        <v>50155</v>
      </c>
      <c r="F44" s="17" t="s">
        <v>147</v>
      </c>
      <c r="G44" s="158" t="s">
        <v>144</v>
      </c>
      <c r="H44" s="3">
        <v>2650890</v>
      </c>
      <c r="I44" s="7">
        <v>532</v>
      </c>
      <c r="J44" s="7">
        <v>0</v>
      </c>
      <c r="K44" s="6"/>
      <c r="L44" s="7">
        <v>3425595</v>
      </c>
      <c r="M44" s="6"/>
      <c r="N44" s="7">
        <v>0</v>
      </c>
      <c r="O44" s="6"/>
      <c r="P44" s="7">
        <v>0</v>
      </c>
      <c r="Q44" s="6"/>
      <c r="R44" s="7">
        <v>0</v>
      </c>
      <c r="S44" s="6"/>
      <c r="T44" s="7">
        <v>0</v>
      </c>
      <c r="U44" s="6"/>
      <c r="V44" s="7">
        <v>0</v>
      </c>
      <c r="W44" s="6"/>
      <c r="X44" s="8">
        <v>0</v>
      </c>
      <c r="Z44" s="1" t="str">
        <f t="shared" si="0"/>
        <v>No</v>
      </c>
    </row>
    <row r="45" spans="1:26" s="1" customFormat="1" ht="11.25" customHeight="1">
      <c r="A45" s="4" t="s">
        <v>606</v>
      </c>
      <c r="B45" s="4" t="s">
        <v>607</v>
      </c>
      <c r="C45" s="17" t="s">
        <v>86</v>
      </c>
      <c r="D45" s="230">
        <v>3</v>
      </c>
      <c r="E45" s="231">
        <v>3</v>
      </c>
      <c r="F45" s="17" t="s">
        <v>153</v>
      </c>
      <c r="G45" s="158" t="s">
        <v>144</v>
      </c>
      <c r="H45" s="3">
        <v>3059393</v>
      </c>
      <c r="I45" s="7">
        <v>531</v>
      </c>
      <c r="J45" s="7">
        <v>173151</v>
      </c>
      <c r="K45" s="6"/>
      <c r="L45" s="7">
        <v>680970</v>
      </c>
      <c r="M45" s="6"/>
      <c r="N45" s="7">
        <v>0</v>
      </c>
      <c r="O45" s="6"/>
      <c r="P45" s="7">
        <v>1434852</v>
      </c>
      <c r="Q45" s="6"/>
      <c r="R45" s="7">
        <v>0</v>
      </c>
      <c r="S45" s="6"/>
      <c r="T45" s="7">
        <v>0</v>
      </c>
      <c r="U45" s="6"/>
      <c r="V45" s="7">
        <v>0</v>
      </c>
      <c r="W45" s="6"/>
      <c r="X45" s="8">
        <v>39220</v>
      </c>
      <c r="Z45" s="1" t="str">
        <f t="shared" si="0"/>
        <v>No</v>
      </c>
    </row>
    <row r="46" spans="1:26" s="1" customFormat="1" ht="11.25" customHeight="1">
      <c r="A46" s="4" t="s">
        <v>1062</v>
      </c>
      <c r="B46" s="4" t="s">
        <v>184</v>
      </c>
      <c r="C46" s="17" t="s">
        <v>21</v>
      </c>
      <c r="D46" s="230">
        <v>9032</v>
      </c>
      <c r="E46" s="231">
        <v>90032</v>
      </c>
      <c r="F46" s="17" t="s">
        <v>147</v>
      </c>
      <c r="G46" s="158" t="s">
        <v>144</v>
      </c>
      <c r="H46" s="3">
        <v>3629114</v>
      </c>
      <c r="I46" s="7">
        <v>526</v>
      </c>
      <c r="J46" s="7">
        <v>2514026</v>
      </c>
      <c r="K46" s="6"/>
      <c r="L46" s="7">
        <v>731549</v>
      </c>
      <c r="M46" s="6"/>
      <c r="N46" s="7">
        <v>0</v>
      </c>
      <c r="O46" s="6"/>
      <c r="P46" s="7">
        <v>4313696</v>
      </c>
      <c r="Q46" s="6"/>
      <c r="R46" s="7">
        <v>0</v>
      </c>
      <c r="S46" s="6"/>
      <c r="T46" s="7">
        <v>920415</v>
      </c>
      <c r="U46" s="6"/>
      <c r="V46" s="7">
        <v>0</v>
      </c>
      <c r="W46" s="6"/>
      <c r="X46" s="8">
        <v>0</v>
      </c>
      <c r="Z46" s="1" t="str">
        <f t="shared" si="0"/>
        <v>No</v>
      </c>
    </row>
    <row r="47" spans="1:26" s="1" customFormat="1" ht="11.25" customHeight="1">
      <c r="A47" s="4" t="s">
        <v>1063</v>
      </c>
      <c r="B47" s="4" t="s">
        <v>225</v>
      </c>
      <c r="C47" s="17" t="s">
        <v>38</v>
      </c>
      <c r="D47" s="230">
        <v>4029</v>
      </c>
      <c r="E47" s="231">
        <v>40029</v>
      </c>
      <c r="F47" s="17" t="s">
        <v>147</v>
      </c>
      <c r="G47" s="158" t="s">
        <v>144</v>
      </c>
      <c r="H47" s="3">
        <v>5502379</v>
      </c>
      <c r="I47" s="7">
        <v>507</v>
      </c>
      <c r="J47" s="7">
        <v>5066031</v>
      </c>
      <c r="K47" s="6"/>
      <c r="L47" s="7">
        <v>359740</v>
      </c>
      <c r="M47" s="6"/>
      <c r="N47" s="7">
        <v>1546322</v>
      </c>
      <c r="O47" s="6"/>
      <c r="P47" s="7">
        <v>0</v>
      </c>
      <c r="Q47" s="6"/>
      <c r="R47" s="7">
        <v>0</v>
      </c>
      <c r="S47" s="6"/>
      <c r="T47" s="7">
        <v>0</v>
      </c>
      <c r="U47" s="6"/>
      <c r="V47" s="7">
        <v>0</v>
      </c>
      <c r="W47" s="6"/>
      <c r="X47" s="8">
        <v>0</v>
      </c>
      <c r="Z47" s="1" t="str">
        <f t="shared" si="0"/>
        <v>No</v>
      </c>
    </row>
    <row r="48" spans="1:26" s="1" customFormat="1" ht="11.25" customHeight="1">
      <c r="A48" s="4" t="s">
        <v>428</v>
      </c>
      <c r="B48" s="4" t="s">
        <v>429</v>
      </c>
      <c r="C48" s="17" t="s">
        <v>37</v>
      </c>
      <c r="D48" s="230">
        <v>3075</v>
      </c>
      <c r="E48" s="231">
        <v>30075</v>
      </c>
      <c r="F48" s="17" t="s">
        <v>153</v>
      </c>
      <c r="G48" s="158" t="s">
        <v>144</v>
      </c>
      <c r="H48" s="3">
        <v>5441567</v>
      </c>
      <c r="I48" s="7">
        <v>502</v>
      </c>
      <c r="J48" s="7">
        <v>2127093</v>
      </c>
      <c r="K48" s="6"/>
      <c r="L48" s="7">
        <v>882366</v>
      </c>
      <c r="M48" s="6"/>
      <c r="N48" s="7">
        <v>816426</v>
      </c>
      <c r="O48" s="6"/>
      <c r="P48" s="7">
        <v>0</v>
      </c>
      <c r="Q48" s="6"/>
      <c r="R48" s="7">
        <v>0</v>
      </c>
      <c r="S48" s="6"/>
      <c r="T48" s="7">
        <v>0</v>
      </c>
      <c r="U48" s="6"/>
      <c r="V48" s="7">
        <v>0</v>
      </c>
      <c r="W48" s="6"/>
      <c r="X48" s="8">
        <v>0</v>
      </c>
      <c r="Z48" s="1" t="str">
        <f t="shared" si="0"/>
        <v>No</v>
      </c>
    </row>
    <row r="49" spans="1:26" s="1" customFormat="1" ht="11.25" customHeight="1">
      <c r="A49" s="4" t="s">
        <v>1064</v>
      </c>
      <c r="B49" s="4" t="s">
        <v>275</v>
      </c>
      <c r="C49" s="17" t="s">
        <v>56</v>
      </c>
      <c r="D49" s="230">
        <v>7006</v>
      </c>
      <c r="E49" s="231">
        <v>70006</v>
      </c>
      <c r="F49" s="17" t="s">
        <v>153</v>
      </c>
      <c r="G49" s="158" t="s">
        <v>144</v>
      </c>
      <c r="H49" s="3">
        <v>2150706</v>
      </c>
      <c r="I49" s="7">
        <v>493</v>
      </c>
      <c r="J49" s="7">
        <v>5170264</v>
      </c>
      <c r="K49" s="6"/>
      <c r="L49" s="7">
        <v>0</v>
      </c>
      <c r="M49" s="6"/>
      <c r="N49" s="7">
        <v>0</v>
      </c>
      <c r="O49" s="6"/>
      <c r="P49" s="7">
        <v>0</v>
      </c>
      <c r="Q49" s="6"/>
      <c r="R49" s="7">
        <v>0</v>
      </c>
      <c r="S49" s="6"/>
      <c r="T49" s="7">
        <v>0</v>
      </c>
      <c r="U49" s="6"/>
      <c r="V49" s="7">
        <v>37592111</v>
      </c>
      <c r="W49" s="6"/>
      <c r="X49" s="8">
        <v>0</v>
      </c>
      <c r="Z49" s="1" t="str">
        <f t="shared" si="0"/>
        <v>No</v>
      </c>
    </row>
    <row r="50" spans="1:26" s="1" customFormat="1" ht="11.25" customHeight="1">
      <c r="A50" s="4" t="s">
        <v>692</v>
      </c>
      <c r="B50" s="4" t="s">
        <v>693</v>
      </c>
      <c r="C50" s="17" t="s">
        <v>71</v>
      </c>
      <c r="D50" s="230">
        <v>5015</v>
      </c>
      <c r="E50" s="231">
        <v>50015</v>
      </c>
      <c r="F50" s="17" t="s">
        <v>153</v>
      </c>
      <c r="G50" s="158" t="s">
        <v>144</v>
      </c>
      <c r="H50" s="3">
        <v>1780673</v>
      </c>
      <c r="I50" s="7">
        <v>472</v>
      </c>
      <c r="J50" s="7">
        <v>2313683</v>
      </c>
      <c r="K50" s="6"/>
      <c r="L50" s="7">
        <v>615364</v>
      </c>
      <c r="M50" s="6"/>
      <c r="N50" s="7">
        <v>141487</v>
      </c>
      <c r="O50" s="6"/>
      <c r="P50" s="7">
        <v>1421519</v>
      </c>
      <c r="Q50" s="6"/>
      <c r="R50" s="7">
        <v>0</v>
      </c>
      <c r="S50" s="6"/>
      <c r="T50" s="7">
        <v>0</v>
      </c>
      <c r="U50" s="6"/>
      <c r="V50" s="7">
        <v>33167631</v>
      </c>
      <c r="W50" s="6"/>
      <c r="X50" s="8">
        <v>0</v>
      </c>
      <c r="Z50" s="1" t="str">
        <f t="shared" si="0"/>
        <v>No</v>
      </c>
    </row>
    <row r="51" spans="1:26" s="1" customFormat="1" ht="11.25" customHeight="1">
      <c r="A51" s="4" t="s">
        <v>271</v>
      </c>
      <c r="B51" s="4" t="s">
        <v>272</v>
      </c>
      <c r="C51" s="17" t="s">
        <v>86</v>
      </c>
      <c r="D51" s="230">
        <v>18</v>
      </c>
      <c r="E51" s="231">
        <v>18</v>
      </c>
      <c r="F51" s="17" t="s">
        <v>153</v>
      </c>
      <c r="G51" s="158" t="s">
        <v>144</v>
      </c>
      <c r="H51" s="3">
        <v>210975</v>
      </c>
      <c r="I51" s="7">
        <v>429</v>
      </c>
      <c r="J51" s="7">
        <v>540656</v>
      </c>
      <c r="K51" s="6"/>
      <c r="L51" s="7">
        <v>588491</v>
      </c>
      <c r="M51" s="6"/>
      <c r="N51" s="7">
        <v>0</v>
      </c>
      <c r="O51" s="6"/>
      <c r="P51" s="7">
        <v>0</v>
      </c>
      <c r="Q51" s="6"/>
      <c r="R51" s="7">
        <v>0</v>
      </c>
      <c r="S51" s="6"/>
      <c r="T51" s="7">
        <v>0</v>
      </c>
      <c r="U51" s="6"/>
      <c r="V51" s="7">
        <v>0</v>
      </c>
      <c r="W51" s="6"/>
      <c r="X51" s="8">
        <v>10503</v>
      </c>
      <c r="Z51" s="1" t="str">
        <f t="shared" si="0"/>
        <v>No</v>
      </c>
    </row>
    <row r="52" spans="1:26" s="1" customFormat="1" ht="11.25" customHeight="1">
      <c r="A52" s="4" t="s">
        <v>1065</v>
      </c>
      <c r="B52" s="4" t="s">
        <v>602</v>
      </c>
      <c r="C52" s="17" t="s">
        <v>38</v>
      </c>
      <c r="D52" s="230">
        <v>4037</v>
      </c>
      <c r="E52" s="231">
        <v>40037</v>
      </c>
      <c r="F52" s="17" t="s">
        <v>147</v>
      </c>
      <c r="G52" s="158" t="s">
        <v>144</v>
      </c>
      <c r="H52" s="3">
        <v>5502379</v>
      </c>
      <c r="I52" s="7">
        <v>414</v>
      </c>
      <c r="J52" s="7">
        <v>1836486</v>
      </c>
      <c r="K52" s="6"/>
      <c r="L52" s="7">
        <v>1190399</v>
      </c>
      <c r="M52" s="6"/>
      <c r="N52" s="7">
        <v>0</v>
      </c>
      <c r="O52" s="6"/>
      <c r="P52" s="7">
        <v>0</v>
      </c>
      <c r="Q52" s="6"/>
      <c r="R52" s="7">
        <v>0</v>
      </c>
      <c r="S52" s="6"/>
      <c r="T52" s="7">
        <v>476836</v>
      </c>
      <c r="U52" s="6"/>
      <c r="V52" s="7">
        <v>0</v>
      </c>
      <c r="W52" s="6"/>
      <c r="X52" s="8">
        <v>0</v>
      </c>
      <c r="Z52" s="1" t="str">
        <f t="shared" si="0"/>
        <v>No</v>
      </c>
    </row>
    <row r="53" spans="1:26" s="1" customFormat="1" ht="11.25" customHeight="1">
      <c r="A53" s="4" t="s">
        <v>1066</v>
      </c>
      <c r="B53" s="4" t="s">
        <v>304</v>
      </c>
      <c r="C53" s="17" t="s">
        <v>52</v>
      </c>
      <c r="D53" s="230">
        <v>5193</v>
      </c>
      <c r="E53" s="231">
        <v>50193</v>
      </c>
      <c r="F53" s="17" t="s">
        <v>170</v>
      </c>
      <c r="G53" s="158" t="s">
        <v>144</v>
      </c>
      <c r="H53" s="3">
        <v>3734090</v>
      </c>
      <c r="I53" s="7">
        <v>407</v>
      </c>
      <c r="J53" s="7">
        <v>0</v>
      </c>
      <c r="K53" s="6"/>
      <c r="L53" s="7">
        <v>390769</v>
      </c>
      <c r="M53" s="6"/>
      <c r="N53" s="7">
        <v>0</v>
      </c>
      <c r="O53" s="6"/>
      <c r="P53" s="7">
        <v>0</v>
      </c>
      <c r="Q53" s="6"/>
      <c r="R53" s="7">
        <v>0</v>
      </c>
      <c r="S53" s="6"/>
      <c r="T53" s="7">
        <v>0</v>
      </c>
      <c r="U53" s="6"/>
      <c r="V53" s="7">
        <v>0</v>
      </c>
      <c r="W53" s="6"/>
      <c r="X53" s="8">
        <v>0</v>
      </c>
      <c r="Z53" s="1" t="str">
        <f t="shared" si="0"/>
        <v>No</v>
      </c>
    </row>
    <row r="54" spans="1:26" s="1" customFormat="1" ht="11.25" customHeight="1">
      <c r="A54" s="4" t="s">
        <v>1067</v>
      </c>
      <c r="B54" s="4" t="s">
        <v>564</v>
      </c>
      <c r="C54" s="17" t="s">
        <v>90</v>
      </c>
      <c r="D54" s="230">
        <v>5008</v>
      </c>
      <c r="E54" s="231">
        <v>50008</v>
      </c>
      <c r="F54" s="17" t="s">
        <v>147</v>
      </c>
      <c r="G54" s="158" t="s">
        <v>144</v>
      </c>
      <c r="H54" s="3">
        <v>1376476</v>
      </c>
      <c r="I54" s="7">
        <v>405</v>
      </c>
      <c r="J54" s="7">
        <v>3757097</v>
      </c>
      <c r="K54" s="6"/>
      <c r="L54" s="7">
        <v>352898</v>
      </c>
      <c r="M54" s="6"/>
      <c r="N54" s="7">
        <v>0</v>
      </c>
      <c r="O54" s="6"/>
      <c r="P54" s="7">
        <v>0</v>
      </c>
      <c r="Q54" s="6"/>
      <c r="R54" s="7">
        <v>0</v>
      </c>
      <c r="S54" s="6"/>
      <c r="T54" s="7">
        <v>0</v>
      </c>
      <c r="U54" s="6"/>
      <c r="V54" s="7">
        <v>0</v>
      </c>
      <c r="W54" s="6"/>
      <c r="X54" s="8">
        <v>0</v>
      </c>
      <c r="Z54" s="1" t="str">
        <f t="shared" si="0"/>
        <v>No</v>
      </c>
    </row>
    <row r="55" spans="1:26" s="1" customFormat="1" ht="11.25" customHeight="1">
      <c r="A55" s="4" t="s">
        <v>1068</v>
      </c>
      <c r="B55" s="4" t="s">
        <v>339</v>
      </c>
      <c r="C55" s="17" t="s">
        <v>59</v>
      </c>
      <c r="D55" s="230">
        <v>4008</v>
      </c>
      <c r="E55" s="231">
        <v>40008</v>
      </c>
      <c r="F55" s="17" t="s">
        <v>147</v>
      </c>
      <c r="G55" s="158" t="s">
        <v>144</v>
      </c>
      <c r="H55" s="3">
        <v>1249442</v>
      </c>
      <c r="I55" s="7">
        <v>404</v>
      </c>
      <c r="J55" s="7">
        <v>3022782</v>
      </c>
      <c r="K55" s="6"/>
      <c r="L55" s="7">
        <v>60902</v>
      </c>
      <c r="M55" s="6"/>
      <c r="N55" s="7">
        <v>0</v>
      </c>
      <c r="O55" s="6"/>
      <c r="P55" s="7">
        <v>0</v>
      </c>
      <c r="Q55" s="6"/>
      <c r="R55" s="7">
        <v>0</v>
      </c>
      <c r="S55" s="6"/>
      <c r="T55" s="7">
        <v>0</v>
      </c>
      <c r="U55" s="6"/>
      <c r="V55" s="7">
        <v>12065331</v>
      </c>
      <c r="W55" s="6"/>
      <c r="X55" s="8">
        <v>0</v>
      </c>
      <c r="Z55" s="1" t="str">
        <f t="shared" si="0"/>
        <v>No</v>
      </c>
    </row>
    <row r="56" spans="1:26" s="1" customFormat="1" ht="11.25" customHeight="1">
      <c r="A56" s="4" t="s">
        <v>643</v>
      </c>
      <c r="B56" s="4" t="s">
        <v>604</v>
      </c>
      <c r="C56" s="17" t="s">
        <v>23</v>
      </c>
      <c r="D56" s="230">
        <v>9009</v>
      </c>
      <c r="E56" s="231">
        <v>90009</v>
      </c>
      <c r="F56" s="17" t="s">
        <v>153</v>
      </c>
      <c r="G56" s="158" t="s">
        <v>144</v>
      </c>
      <c r="H56" s="3">
        <v>3281212</v>
      </c>
      <c r="I56" s="7">
        <v>399</v>
      </c>
      <c r="J56" s="7">
        <v>2223041</v>
      </c>
      <c r="K56" s="6"/>
      <c r="L56" s="7">
        <v>285474</v>
      </c>
      <c r="M56" s="6"/>
      <c r="N56" s="7">
        <v>0</v>
      </c>
      <c r="O56" s="6"/>
      <c r="P56" s="7">
        <v>4039</v>
      </c>
      <c r="Q56" s="6"/>
      <c r="R56" s="7">
        <v>6391</v>
      </c>
      <c r="S56" s="6"/>
      <c r="T56" s="7">
        <v>0</v>
      </c>
      <c r="U56" s="6"/>
      <c r="V56" s="7">
        <v>0</v>
      </c>
      <c r="W56" s="6"/>
      <c r="X56" s="8">
        <v>0</v>
      </c>
      <c r="Z56" s="1" t="str">
        <f t="shared" si="0"/>
        <v>No</v>
      </c>
    </row>
    <row r="57" spans="1:26" s="1" customFormat="1" ht="11.25" customHeight="1">
      <c r="A57" s="4" t="s">
        <v>1069</v>
      </c>
      <c r="B57" s="4" t="s">
        <v>764</v>
      </c>
      <c r="C57" s="17" t="s">
        <v>83</v>
      </c>
      <c r="D57" s="230">
        <v>3083</v>
      </c>
      <c r="E57" s="231">
        <v>30083</v>
      </c>
      <c r="F57" s="17" t="s">
        <v>153</v>
      </c>
      <c r="G57" s="158" t="s">
        <v>144</v>
      </c>
      <c r="H57" s="3">
        <v>1439666</v>
      </c>
      <c r="I57" s="7">
        <v>397</v>
      </c>
      <c r="J57" s="7">
        <v>2407893</v>
      </c>
      <c r="K57" s="6"/>
      <c r="L57" s="7">
        <v>594673</v>
      </c>
      <c r="M57" s="6"/>
      <c r="N57" s="7">
        <v>0</v>
      </c>
      <c r="O57" s="6"/>
      <c r="P57" s="7">
        <v>0</v>
      </c>
      <c r="Q57" s="6"/>
      <c r="R57" s="7">
        <v>0</v>
      </c>
      <c r="S57" s="6"/>
      <c r="T57" s="7">
        <v>0</v>
      </c>
      <c r="U57" s="6"/>
      <c r="V57" s="7">
        <v>3621825</v>
      </c>
      <c r="W57" s="6"/>
      <c r="X57" s="8">
        <v>0</v>
      </c>
      <c r="Z57" s="1" t="str">
        <f t="shared" si="0"/>
        <v>No</v>
      </c>
    </row>
    <row r="58" spans="1:26" s="1" customFormat="1" ht="11.25" customHeight="1">
      <c r="A58" s="4" t="s">
        <v>1070</v>
      </c>
      <c r="B58" s="4" t="s">
        <v>228</v>
      </c>
      <c r="C58" s="17" t="s">
        <v>86</v>
      </c>
      <c r="D58" s="230">
        <v>40</v>
      </c>
      <c r="E58" s="231">
        <v>40</v>
      </c>
      <c r="F58" s="17" t="s">
        <v>153</v>
      </c>
      <c r="G58" s="158" t="s">
        <v>144</v>
      </c>
      <c r="H58" s="3">
        <v>3059393</v>
      </c>
      <c r="I58" s="7">
        <v>384</v>
      </c>
      <c r="J58" s="7">
        <v>4506770</v>
      </c>
      <c r="K58" s="6"/>
      <c r="L58" s="7">
        <v>0</v>
      </c>
      <c r="M58" s="6"/>
      <c r="N58" s="7">
        <v>0</v>
      </c>
      <c r="O58" s="6"/>
      <c r="P58" s="7">
        <v>366430</v>
      </c>
      <c r="Q58" s="6"/>
      <c r="R58" s="7">
        <v>0</v>
      </c>
      <c r="S58" s="6"/>
      <c r="T58" s="7">
        <v>0</v>
      </c>
      <c r="U58" s="6"/>
      <c r="V58" s="7">
        <v>25471674</v>
      </c>
      <c r="W58" s="6"/>
      <c r="X58" s="8">
        <v>0</v>
      </c>
      <c r="Z58" s="1" t="str">
        <f t="shared" si="0"/>
        <v>No</v>
      </c>
    </row>
    <row r="59" spans="1:26" s="1" customFormat="1" ht="11.25" customHeight="1">
      <c r="A59" s="4" t="s">
        <v>1071</v>
      </c>
      <c r="B59" s="4" t="s">
        <v>381</v>
      </c>
      <c r="C59" s="17" t="s">
        <v>23</v>
      </c>
      <c r="D59" s="230">
        <v>9147</v>
      </c>
      <c r="E59" s="231">
        <v>90147</v>
      </c>
      <c r="F59" s="17" t="s">
        <v>147</v>
      </c>
      <c r="G59" s="158" t="s">
        <v>144</v>
      </c>
      <c r="H59" s="3">
        <v>12150996</v>
      </c>
      <c r="I59" s="7">
        <v>359</v>
      </c>
      <c r="J59" s="7">
        <v>0</v>
      </c>
      <c r="K59" s="6"/>
      <c r="L59" s="7">
        <v>432146</v>
      </c>
      <c r="M59" s="6"/>
      <c r="N59" s="7">
        <v>1070522</v>
      </c>
      <c r="O59" s="6"/>
      <c r="P59" s="7">
        <v>3064666</v>
      </c>
      <c r="Q59" s="6"/>
      <c r="R59" s="7">
        <v>0</v>
      </c>
      <c r="S59" s="6"/>
      <c r="T59" s="7">
        <v>0</v>
      </c>
      <c r="U59" s="6"/>
      <c r="V59" s="7">
        <v>0</v>
      </c>
      <c r="W59" s="6"/>
      <c r="X59" s="8">
        <v>64181</v>
      </c>
      <c r="Z59" s="1" t="str">
        <f t="shared" si="0"/>
        <v>No</v>
      </c>
    </row>
    <row r="60" spans="1:26" s="1" customFormat="1" ht="11.25" customHeight="1">
      <c r="A60" s="4" t="s">
        <v>583</v>
      </c>
      <c r="B60" s="4" t="s">
        <v>584</v>
      </c>
      <c r="C60" s="17" t="s">
        <v>68</v>
      </c>
      <c r="D60" s="230">
        <v>2004</v>
      </c>
      <c r="E60" s="231">
        <v>20004</v>
      </c>
      <c r="F60" s="17" t="s">
        <v>153</v>
      </c>
      <c r="G60" s="158" t="s">
        <v>144</v>
      </c>
      <c r="H60" s="3">
        <v>935906</v>
      </c>
      <c r="I60" s="7">
        <v>358</v>
      </c>
      <c r="J60" s="7">
        <v>1610169</v>
      </c>
      <c r="K60" s="6"/>
      <c r="L60" s="7">
        <v>186815</v>
      </c>
      <c r="M60" s="6"/>
      <c r="N60" s="7">
        <v>0</v>
      </c>
      <c r="O60" s="6"/>
      <c r="P60" s="7">
        <v>671530</v>
      </c>
      <c r="Q60" s="6"/>
      <c r="R60" s="7">
        <v>0</v>
      </c>
      <c r="S60" s="6"/>
      <c r="T60" s="7">
        <v>0</v>
      </c>
      <c r="U60" s="6"/>
      <c r="V60" s="7">
        <v>8916229</v>
      </c>
      <c r="W60" s="6"/>
      <c r="X60" s="8">
        <v>0</v>
      </c>
      <c r="Z60" s="1" t="str">
        <f t="shared" si="0"/>
        <v>No</v>
      </c>
    </row>
    <row r="61" spans="1:26" s="1" customFormat="1" ht="11.25" customHeight="1">
      <c r="A61" s="4" t="s">
        <v>1072</v>
      </c>
      <c r="B61" s="4" t="s">
        <v>675</v>
      </c>
      <c r="C61" s="17" t="s">
        <v>71</v>
      </c>
      <c r="D61" s="230">
        <v>5012</v>
      </c>
      <c r="E61" s="231">
        <v>50012</v>
      </c>
      <c r="F61" s="17" t="s">
        <v>153</v>
      </c>
      <c r="G61" s="158" t="s">
        <v>144</v>
      </c>
      <c r="H61" s="3">
        <v>1624827</v>
      </c>
      <c r="I61" s="7">
        <v>348</v>
      </c>
      <c r="J61" s="7">
        <v>2961186</v>
      </c>
      <c r="K61" s="6"/>
      <c r="L61" s="7">
        <v>0</v>
      </c>
      <c r="M61" s="6"/>
      <c r="N61" s="7">
        <v>0</v>
      </c>
      <c r="O61" s="6"/>
      <c r="P61" s="7">
        <v>0</v>
      </c>
      <c r="Q61" s="6"/>
      <c r="R61" s="7">
        <v>0</v>
      </c>
      <c r="S61" s="6"/>
      <c r="T61" s="7">
        <v>0</v>
      </c>
      <c r="U61" s="6"/>
      <c r="V61" s="7">
        <v>1056948</v>
      </c>
      <c r="W61" s="6"/>
      <c r="X61" s="8">
        <v>0</v>
      </c>
      <c r="Z61" s="1" t="str">
        <f t="shared" si="0"/>
        <v>No</v>
      </c>
    </row>
    <row r="62" spans="1:26" s="1" customFormat="1" ht="11.25" customHeight="1">
      <c r="A62" s="4" t="s">
        <v>608</v>
      </c>
      <c r="B62" s="4" t="s">
        <v>609</v>
      </c>
      <c r="C62" s="17" t="s">
        <v>38</v>
      </c>
      <c r="D62" s="230">
        <v>4027</v>
      </c>
      <c r="E62" s="231">
        <v>40027</v>
      </c>
      <c r="F62" s="17" t="s">
        <v>153</v>
      </c>
      <c r="G62" s="158" t="s">
        <v>144</v>
      </c>
      <c r="H62" s="3">
        <v>2441770</v>
      </c>
      <c r="I62" s="7">
        <v>345</v>
      </c>
      <c r="J62" s="7">
        <v>2411727</v>
      </c>
      <c r="K62" s="6"/>
      <c r="L62" s="7">
        <v>290200</v>
      </c>
      <c r="M62" s="6"/>
      <c r="N62" s="7">
        <v>0</v>
      </c>
      <c r="O62" s="6"/>
      <c r="P62" s="7">
        <v>0</v>
      </c>
      <c r="Q62" s="6"/>
      <c r="R62" s="7">
        <v>0</v>
      </c>
      <c r="S62" s="6"/>
      <c r="T62" s="7">
        <v>0</v>
      </c>
      <c r="U62" s="6"/>
      <c r="V62" s="7">
        <v>0</v>
      </c>
      <c r="W62" s="6"/>
      <c r="X62" s="8">
        <v>0</v>
      </c>
      <c r="Z62" s="1" t="str">
        <f t="shared" si="0"/>
        <v>No</v>
      </c>
    </row>
    <row r="63" spans="1:26" s="1" customFormat="1" ht="11.25" customHeight="1">
      <c r="A63" s="4" t="s">
        <v>1073</v>
      </c>
      <c r="B63" s="4" t="s">
        <v>1074</v>
      </c>
      <c r="C63" s="17" t="s">
        <v>68</v>
      </c>
      <c r="D63" s="230">
        <v>2076</v>
      </c>
      <c r="E63" s="231">
        <v>20076</v>
      </c>
      <c r="F63" s="17" t="s">
        <v>147</v>
      </c>
      <c r="G63" s="158" t="s">
        <v>144</v>
      </c>
      <c r="H63" s="3">
        <v>18351295</v>
      </c>
      <c r="I63" s="7">
        <v>343</v>
      </c>
      <c r="J63" s="7">
        <v>3112357</v>
      </c>
      <c r="K63" s="6"/>
      <c r="L63" s="7">
        <v>330980</v>
      </c>
      <c r="M63" s="6"/>
      <c r="N63" s="7">
        <v>0</v>
      </c>
      <c r="O63" s="6"/>
      <c r="P63" s="7">
        <v>0</v>
      </c>
      <c r="Q63" s="6"/>
      <c r="R63" s="7">
        <v>0</v>
      </c>
      <c r="S63" s="6"/>
      <c r="T63" s="7">
        <v>0</v>
      </c>
      <c r="U63" s="6"/>
      <c r="V63" s="7">
        <v>0</v>
      </c>
      <c r="W63" s="6"/>
      <c r="X63" s="8">
        <v>0</v>
      </c>
      <c r="Z63" s="1" t="str">
        <f t="shared" si="0"/>
        <v>No</v>
      </c>
    </row>
    <row r="64" spans="1:26" s="1" customFormat="1" ht="11.25" customHeight="1">
      <c r="A64" s="4" t="s">
        <v>1075</v>
      </c>
      <c r="B64" s="4" t="s">
        <v>395</v>
      </c>
      <c r="C64" s="17" t="s">
        <v>21</v>
      </c>
      <c r="D64" s="230">
        <v>9033</v>
      </c>
      <c r="E64" s="231">
        <v>90033</v>
      </c>
      <c r="F64" s="17" t="s">
        <v>147</v>
      </c>
      <c r="G64" s="158" t="s">
        <v>144</v>
      </c>
      <c r="H64" s="3">
        <v>843168</v>
      </c>
      <c r="I64" s="7">
        <v>336</v>
      </c>
      <c r="J64" s="7">
        <v>1321</v>
      </c>
      <c r="K64" s="6"/>
      <c r="L64" s="7">
        <v>627772</v>
      </c>
      <c r="M64" s="6"/>
      <c r="N64" s="7">
        <v>0</v>
      </c>
      <c r="O64" s="6"/>
      <c r="P64" s="7">
        <v>585174</v>
      </c>
      <c r="Q64" s="6"/>
      <c r="R64" s="7">
        <v>2059009</v>
      </c>
      <c r="S64" s="6"/>
      <c r="T64" s="7">
        <v>0</v>
      </c>
      <c r="U64" s="6"/>
      <c r="V64" s="7">
        <v>1853600</v>
      </c>
      <c r="W64" s="6"/>
      <c r="X64" s="8">
        <v>0</v>
      </c>
      <c r="Z64" s="1" t="str">
        <f t="shared" si="0"/>
        <v>No</v>
      </c>
    </row>
    <row r="65" spans="1:26" s="1" customFormat="1" ht="11.25" customHeight="1">
      <c r="A65" s="4" t="s">
        <v>477</v>
      </c>
      <c r="B65" s="4" t="s">
        <v>478</v>
      </c>
      <c r="C65" s="17" t="s">
        <v>83</v>
      </c>
      <c r="D65" s="230">
        <v>3006</v>
      </c>
      <c r="E65" s="231">
        <v>30006</v>
      </c>
      <c r="F65" s="17" t="s">
        <v>185</v>
      </c>
      <c r="G65" s="158" t="s">
        <v>144</v>
      </c>
      <c r="H65" s="3">
        <v>953556</v>
      </c>
      <c r="I65" s="7">
        <v>330</v>
      </c>
      <c r="J65" s="7">
        <v>606575</v>
      </c>
      <c r="K65" s="6"/>
      <c r="L65" s="7">
        <v>303269</v>
      </c>
      <c r="M65" s="6"/>
      <c r="N65" s="7">
        <v>0</v>
      </c>
      <c r="O65" s="6"/>
      <c r="P65" s="7">
        <v>1186657</v>
      </c>
      <c r="Q65" s="6"/>
      <c r="R65" s="7">
        <v>0</v>
      </c>
      <c r="S65" s="6"/>
      <c r="T65" s="7">
        <v>0</v>
      </c>
      <c r="U65" s="6"/>
      <c r="V65" s="7">
        <v>0</v>
      </c>
      <c r="W65" s="6"/>
      <c r="X65" s="8">
        <v>0</v>
      </c>
      <c r="Z65" s="1" t="str">
        <f t="shared" si="0"/>
        <v>No</v>
      </c>
    </row>
    <row r="66" spans="1:26" s="1" customFormat="1" ht="11.25" customHeight="1">
      <c r="A66" s="4" t="s">
        <v>713</v>
      </c>
      <c r="B66" s="4" t="s">
        <v>241</v>
      </c>
      <c r="C66" s="17" t="s">
        <v>47</v>
      </c>
      <c r="D66" s="230">
        <v>4018</v>
      </c>
      <c r="E66" s="231">
        <v>40018</v>
      </c>
      <c r="F66" s="17" t="s">
        <v>153</v>
      </c>
      <c r="G66" s="158" t="s">
        <v>144</v>
      </c>
      <c r="H66" s="3">
        <v>972546</v>
      </c>
      <c r="I66" s="7">
        <v>328</v>
      </c>
      <c r="J66" s="7">
        <v>1686128</v>
      </c>
      <c r="K66" s="6"/>
      <c r="L66" s="7">
        <v>393706</v>
      </c>
      <c r="M66" s="6"/>
      <c r="N66" s="7">
        <v>0</v>
      </c>
      <c r="O66" s="6"/>
      <c r="P66" s="7">
        <v>0</v>
      </c>
      <c r="Q66" s="6"/>
      <c r="R66" s="7">
        <v>0</v>
      </c>
      <c r="S66" s="6"/>
      <c r="T66" s="7">
        <v>0</v>
      </c>
      <c r="U66" s="6"/>
      <c r="V66" s="7">
        <v>0</v>
      </c>
      <c r="W66" s="6"/>
      <c r="X66" s="8">
        <v>573396</v>
      </c>
      <c r="Z66" s="1" t="str">
        <f t="shared" si="0"/>
        <v>No</v>
      </c>
    </row>
    <row r="67" spans="1:26" s="1" customFormat="1" ht="11.25" customHeight="1">
      <c r="A67" s="4" t="s">
        <v>326</v>
      </c>
      <c r="B67" s="4" t="s">
        <v>254</v>
      </c>
      <c r="C67" s="17" t="s">
        <v>71</v>
      </c>
      <c r="D67" s="230">
        <v>5016</v>
      </c>
      <c r="E67" s="231">
        <v>50016</v>
      </c>
      <c r="F67" s="17" t="s">
        <v>153</v>
      </c>
      <c r="G67" s="158" t="s">
        <v>144</v>
      </c>
      <c r="H67" s="3">
        <v>1368035</v>
      </c>
      <c r="I67" s="7">
        <v>328</v>
      </c>
      <c r="J67" s="7">
        <v>2239529</v>
      </c>
      <c r="K67" s="6"/>
      <c r="L67" s="7">
        <v>34475</v>
      </c>
      <c r="M67" s="6"/>
      <c r="N67" s="7">
        <v>0</v>
      </c>
      <c r="O67" s="6"/>
      <c r="P67" s="7">
        <v>1998699</v>
      </c>
      <c r="Q67" s="6"/>
      <c r="R67" s="7">
        <v>0</v>
      </c>
      <c r="S67" s="6"/>
      <c r="T67" s="7">
        <v>0</v>
      </c>
      <c r="U67" s="6"/>
      <c r="V67" s="7">
        <v>0</v>
      </c>
      <c r="W67" s="6"/>
      <c r="X67" s="8">
        <v>0</v>
      </c>
      <c r="Z67" s="1" t="str">
        <f t="shared" ref="Z67:Z130" si="1">IF(Y67&amp;W67&amp;U67&amp;S67&amp;Q67&amp;O67&amp;M67&amp;K67&lt;&gt;"","Yes","No")</f>
        <v>No</v>
      </c>
    </row>
    <row r="68" spans="1:26" s="1" customFormat="1" ht="11.25" customHeight="1">
      <c r="A68" s="4" t="s">
        <v>1076</v>
      </c>
      <c r="B68" s="4" t="s">
        <v>313</v>
      </c>
      <c r="C68" s="17" t="s">
        <v>68</v>
      </c>
      <c r="D68" s="230">
        <v>2206</v>
      </c>
      <c r="E68" s="231">
        <v>20206</v>
      </c>
      <c r="F68" s="17" t="s">
        <v>147</v>
      </c>
      <c r="G68" s="158" t="s">
        <v>144</v>
      </c>
      <c r="H68" s="3">
        <v>18351295</v>
      </c>
      <c r="I68" s="7">
        <v>323</v>
      </c>
      <c r="J68" s="7">
        <v>139801</v>
      </c>
      <c r="K68" s="6"/>
      <c r="L68" s="7">
        <v>70442</v>
      </c>
      <c r="M68" s="6"/>
      <c r="N68" s="7">
        <v>0</v>
      </c>
      <c r="O68" s="6"/>
      <c r="P68" s="7">
        <v>4322919</v>
      </c>
      <c r="Q68" s="6"/>
      <c r="R68" s="7">
        <v>0</v>
      </c>
      <c r="S68" s="6"/>
      <c r="T68" s="7">
        <v>0</v>
      </c>
      <c r="U68" s="6"/>
      <c r="V68" s="7">
        <v>0</v>
      </c>
      <c r="W68" s="6"/>
      <c r="X68" s="8">
        <v>0</v>
      </c>
      <c r="Z68" s="1" t="str">
        <f t="shared" si="1"/>
        <v>No</v>
      </c>
    </row>
    <row r="69" spans="1:26" s="1" customFormat="1" ht="11.25" customHeight="1">
      <c r="A69" s="4" t="s">
        <v>685</v>
      </c>
      <c r="B69" s="4" t="s">
        <v>364</v>
      </c>
      <c r="C69" s="17" t="s">
        <v>52</v>
      </c>
      <c r="D69" s="230">
        <v>5031</v>
      </c>
      <c r="E69" s="231">
        <v>50031</v>
      </c>
      <c r="F69" s="17" t="s">
        <v>153</v>
      </c>
      <c r="G69" s="158" t="s">
        <v>144</v>
      </c>
      <c r="H69" s="3">
        <v>3734090</v>
      </c>
      <c r="I69" s="7">
        <v>322</v>
      </c>
      <c r="J69" s="7">
        <v>2512302</v>
      </c>
      <c r="K69" s="6"/>
      <c r="L69" s="7">
        <v>2818</v>
      </c>
      <c r="M69" s="6"/>
      <c r="N69" s="7">
        <v>473667</v>
      </c>
      <c r="O69" s="6"/>
      <c r="P69" s="7">
        <v>0</v>
      </c>
      <c r="Q69" s="6"/>
      <c r="R69" s="7">
        <v>0</v>
      </c>
      <c r="S69" s="6"/>
      <c r="T69" s="7">
        <v>0</v>
      </c>
      <c r="U69" s="6"/>
      <c r="V69" s="7">
        <v>0</v>
      </c>
      <c r="W69" s="6"/>
      <c r="X69" s="8">
        <v>0</v>
      </c>
      <c r="Z69" s="1" t="str">
        <f t="shared" si="1"/>
        <v>No</v>
      </c>
    </row>
    <row r="70" spans="1:26" s="1" customFormat="1" ht="11.25" customHeight="1">
      <c r="A70" s="4" t="s">
        <v>508</v>
      </c>
      <c r="B70" s="4" t="s">
        <v>509</v>
      </c>
      <c r="C70" s="17" t="s">
        <v>56</v>
      </c>
      <c r="D70" s="230">
        <v>7005</v>
      </c>
      <c r="E70" s="231">
        <v>70005</v>
      </c>
      <c r="F70" s="17" t="s">
        <v>153</v>
      </c>
      <c r="G70" s="158" t="s">
        <v>144</v>
      </c>
      <c r="H70" s="3">
        <v>1519417</v>
      </c>
      <c r="I70" s="7">
        <v>311</v>
      </c>
      <c r="J70" s="7">
        <v>1258252</v>
      </c>
      <c r="K70" s="6"/>
      <c r="L70" s="7">
        <v>385110</v>
      </c>
      <c r="M70" s="6"/>
      <c r="N70" s="7">
        <v>2672</v>
      </c>
      <c r="O70" s="6"/>
      <c r="P70" s="7">
        <v>914135</v>
      </c>
      <c r="Q70" s="6"/>
      <c r="R70" s="7">
        <v>0</v>
      </c>
      <c r="S70" s="6"/>
      <c r="T70" s="7">
        <v>0</v>
      </c>
      <c r="U70" s="6"/>
      <c r="V70" s="7">
        <v>0</v>
      </c>
      <c r="W70" s="6"/>
      <c r="X70" s="8">
        <v>0</v>
      </c>
      <c r="Z70" s="1" t="str">
        <f t="shared" si="1"/>
        <v>No</v>
      </c>
    </row>
    <row r="71" spans="1:26" s="1" customFormat="1" ht="11.25" customHeight="1">
      <c r="A71" s="4" t="s">
        <v>1077</v>
      </c>
      <c r="B71" s="4" t="s">
        <v>364</v>
      </c>
      <c r="C71" s="17" t="s">
        <v>52</v>
      </c>
      <c r="D71" s="230">
        <v>5119</v>
      </c>
      <c r="E71" s="231">
        <v>50119</v>
      </c>
      <c r="F71" s="17" t="s">
        <v>147</v>
      </c>
      <c r="G71" s="158" t="s">
        <v>144</v>
      </c>
      <c r="H71" s="3">
        <v>3734090</v>
      </c>
      <c r="I71" s="7">
        <v>309</v>
      </c>
      <c r="J71" s="7">
        <v>3380605</v>
      </c>
      <c r="K71" s="6"/>
      <c r="L71" s="7">
        <v>239386</v>
      </c>
      <c r="M71" s="6"/>
      <c r="N71" s="7">
        <v>0</v>
      </c>
      <c r="O71" s="6"/>
      <c r="P71" s="7">
        <v>0</v>
      </c>
      <c r="Q71" s="6"/>
      <c r="R71" s="7">
        <v>0</v>
      </c>
      <c r="S71" s="6"/>
      <c r="T71" s="7">
        <v>0</v>
      </c>
      <c r="U71" s="6"/>
      <c r="V71" s="7">
        <v>0</v>
      </c>
      <c r="W71" s="6"/>
      <c r="X71" s="8">
        <v>0</v>
      </c>
      <c r="Z71" s="1" t="str">
        <f t="shared" si="1"/>
        <v>No</v>
      </c>
    </row>
    <row r="72" spans="1:26" s="1" customFormat="1" ht="11.25" customHeight="1">
      <c r="A72" s="4" t="s">
        <v>1078</v>
      </c>
      <c r="B72" s="4" t="s">
        <v>635</v>
      </c>
      <c r="C72" s="17" t="s">
        <v>50</v>
      </c>
      <c r="D72" s="230">
        <v>3051</v>
      </c>
      <c r="E72" s="231">
        <v>30051</v>
      </c>
      <c r="F72" s="17" t="s">
        <v>147</v>
      </c>
      <c r="G72" s="158" t="s">
        <v>144</v>
      </c>
      <c r="H72" s="3">
        <v>4586770</v>
      </c>
      <c r="I72" s="7">
        <v>307</v>
      </c>
      <c r="J72" s="7">
        <v>2405701</v>
      </c>
      <c r="K72" s="6"/>
      <c r="L72" s="7">
        <v>0</v>
      </c>
      <c r="M72" s="6"/>
      <c r="N72" s="7">
        <v>0</v>
      </c>
      <c r="O72" s="6"/>
      <c r="P72" s="7">
        <v>1464416</v>
      </c>
      <c r="Q72" s="6"/>
      <c r="R72" s="7">
        <v>0</v>
      </c>
      <c r="S72" s="6"/>
      <c r="T72" s="7">
        <v>0</v>
      </c>
      <c r="U72" s="6"/>
      <c r="V72" s="7">
        <v>0</v>
      </c>
      <c r="W72" s="6"/>
      <c r="X72" s="8">
        <v>0</v>
      </c>
      <c r="Z72" s="1" t="str">
        <f t="shared" si="1"/>
        <v>No</v>
      </c>
    </row>
    <row r="73" spans="1:26" s="1" customFormat="1" ht="11.25" customHeight="1">
      <c r="A73" s="4" t="s">
        <v>678</v>
      </c>
      <c r="B73" s="4" t="s">
        <v>679</v>
      </c>
      <c r="C73" s="17" t="s">
        <v>86</v>
      </c>
      <c r="D73" s="230">
        <v>2</v>
      </c>
      <c r="E73" s="231">
        <v>2</v>
      </c>
      <c r="F73" s="17" t="s">
        <v>153</v>
      </c>
      <c r="G73" s="158" t="s">
        <v>144</v>
      </c>
      <c r="H73" s="3">
        <v>387847</v>
      </c>
      <c r="I73" s="7">
        <v>306</v>
      </c>
      <c r="J73" s="7">
        <v>1460184</v>
      </c>
      <c r="K73" s="6"/>
      <c r="L73" s="7">
        <v>88561</v>
      </c>
      <c r="M73" s="6"/>
      <c r="N73" s="7">
        <v>0</v>
      </c>
      <c r="O73" s="6"/>
      <c r="P73" s="7">
        <v>0</v>
      </c>
      <c r="Q73" s="6"/>
      <c r="R73" s="7">
        <v>0</v>
      </c>
      <c r="S73" s="6"/>
      <c r="T73" s="7">
        <v>2932</v>
      </c>
      <c r="U73" s="6"/>
      <c r="V73" s="7">
        <v>0</v>
      </c>
      <c r="W73" s="6"/>
      <c r="X73" s="8">
        <v>0</v>
      </c>
      <c r="Z73" s="1" t="str">
        <f t="shared" si="1"/>
        <v>No</v>
      </c>
    </row>
    <row r="74" spans="1:26" s="1" customFormat="1" ht="11.25" customHeight="1">
      <c r="A74" s="4" t="s">
        <v>611</v>
      </c>
      <c r="B74" s="4" t="s">
        <v>612</v>
      </c>
      <c r="C74" s="17" t="s">
        <v>63</v>
      </c>
      <c r="D74" s="230">
        <v>2098</v>
      </c>
      <c r="E74" s="231">
        <v>20098</v>
      </c>
      <c r="F74" s="17" t="s">
        <v>153</v>
      </c>
      <c r="G74" s="158" t="s">
        <v>144</v>
      </c>
      <c r="H74" s="3">
        <v>18351295</v>
      </c>
      <c r="I74" s="7">
        <v>304</v>
      </c>
      <c r="J74" s="7">
        <v>618660</v>
      </c>
      <c r="K74" s="6"/>
      <c r="L74" s="7">
        <v>0</v>
      </c>
      <c r="M74" s="6"/>
      <c r="N74" s="7">
        <v>0</v>
      </c>
      <c r="O74" s="6"/>
      <c r="P74" s="7">
        <v>0</v>
      </c>
      <c r="Q74" s="6"/>
      <c r="R74" s="7">
        <v>0</v>
      </c>
      <c r="S74" s="6"/>
      <c r="T74" s="7">
        <v>0</v>
      </c>
      <c r="U74" s="6"/>
      <c r="V74" s="7">
        <v>102776673</v>
      </c>
      <c r="W74" s="6"/>
      <c r="X74" s="8">
        <v>0</v>
      </c>
      <c r="Z74" s="1" t="str">
        <f t="shared" si="1"/>
        <v>No</v>
      </c>
    </row>
    <row r="75" spans="1:26" s="1" customFormat="1" ht="11.25" customHeight="1">
      <c r="A75" s="4" t="s">
        <v>310</v>
      </c>
      <c r="B75" s="4" t="s">
        <v>311</v>
      </c>
      <c r="C75" s="17" t="s">
        <v>49</v>
      </c>
      <c r="D75" s="230">
        <v>1105</v>
      </c>
      <c r="E75" s="231">
        <v>10105</v>
      </c>
      <c r="F75" s="17" t="s">
        <v>153</v>
      </c>
      <c r="G75" s="158" t="s">
        <v>144</v>
      </c>
      <c r="H75" s="3">
        <v>246695</v>
      </c>
      <c r="I75" s="7">
        <v>303</v>
      </c>
      <c r="J75" s="7">
        <v>49560</v>
      </c>
      <c r="K75" s="6"/>
      <c r="L75" s="7">
        <v>258891</v>
      </c>
      <c r="M75" s="6"/>
      <c r="N75" s="7">
        <v>0</v>
      </c>
      <c r="O75" s="6"/>
      <c r="P75" s="7">
        <v>0</v>
      </c>
      <c r="Q75" s="6"/>
      <c r="R75" s="7">
        <v>165736</v>
      </c>
      <c r="S75" s="6"/>
      <c r="T75" s="7">
        <v>0</v>
      </c>
      <c r="U75" s="6"/>
      <c r="V75" s="7">
        <v>0</v>
      </c>
      <c r="W75" s="6"/>
      <c r="X75" s="8">
        <v>0</v>
      </c>
      <c r="Z75" s="1" t="str">
        <f t="shared" si="1"/>
        <v>No</v>
      </c>
    </row>
    <row r="76" spans="1:26" s="1" customFormat="1" ht="11.25" customHeight="1">
      <c r="A76" s="4" t="s">
        <v>728</v>
      </c>
      <c r="B76" s="4" t="s">
        <v>729</v>
      </c>
      <c r="C76" s="17" t="s">
        <v>23</v>
      </c>
      <c r="D76" s="230">
        <v>9148</v>
      </c>
      <c r="E76" s="231">
        <v>90148</v>
      </c>
      <c r="F76" s="17" t="s">
        <v>153</v>
      </c>
      <c r="G76" s="158" t="s">
        <v>144</v>
      </c>
      <c r="H76" s="3">
        <v>328454</v>
      </c>
      <c r="I76" s="7">
        <v>302</v>
      </c>
      <c r="J76" s="7">
        <v>0</v>
      </c>
      <c r="K76" s="6"/>
      <c r="L76" s="7">
        <v>509344</v>
      </c>
      <c r="M76" s="6"/>
      <c r="N76" s="7">
        <v>0</v>
      </c>
      <c r="O76" s="6"/>
      <c r="P76" s="7">
        <v>1047503</v>
      </c>
      <c r="Q76" s="6"/>
      <c r="R76" s="7">
        <v>0</v>
      </c>
      <c r="S76" s="6"/>
      <c r="T76" s="7">
        <v>0</v>
      </c>
      <c r="U76" s="6"/>
      <c r="V76" s="7">
        <v>0</v>
      </c>
      <c r="W76" s="6"/>
      <c r="X76" s="8">
        <v>0</v>
      </c>
      <c r="Z76" s="1" t="str">
        <f t="shared" si="1"/>
        <v>No</v>
      </c>
    </row>
    <row r="77" spans="1:26" s="1" customFormat="1" ht="11.25" customHeight="1">
      <c r="A77" s="4" t="s">
        <v>633</v>
      </c>
      <c r="B77" s="4" t="s">
        <v>634</v>
      </c>
      <c r="C77" s="17" t="s">
        <v>77</v>
      </c>
      <c r="D77" s="230">
        <v>1001</v>
      </c>
      <c r="E77" s="231">
        <v>10001</v>
      </c>
      <c r="F77" s="17" t="s">
        <v>153</v>
      </c>
      <c r="G77" s="158" t="s">
        <v>144</v>
      </c>
      <c r="H77" s="3">
        <v>1190956</v>
      </c>
      <c r="I77" s="7">
        <v>299</v>
      </c>
      <c r="J77" s="7">
        <v>2280000</v>
      </c>
      <c r="K77" s="6"/>
      <c r="L77" s="7">
        <v>9026</v>
      </c>
      <c r="M77" s="6"/>
      <c r="N77" s="7">
        <v>0</v>
      </c>
      <c r="O77" s="6"/>
      <c r="P77" s="7">
        <v>0</v>
      </c>
      <c r="Q77" s="6"/>
      <c r="R77" s="7">
        <v>0</v>
      </c>
      <c r="S77" s="6"/>
      <c r="T77" s="7">
        <v>0</v>
      </c>
      <c r="U77" s="6"/>
      <c r="V77" s="7">
        <v>0</v>
      </c>
      <c r="W77" s="6"/>
      <c r="X77" s="8">
        <v>0</v>
      </c>
      <c r="Z77" s="1" t="str">
        <f t="shared" si="1"/>
        <v>No</v>
      </c>
    </row>
    <row r="78" spans="1:26" s="1" customFormat="1" ht="11.25" customHeight="1">
      <c r="A78" s="4" t="s">
        <v>125</v>
      </c>
      <c r="B78" s="4" t="s">
        <v>451</v>
      </c>
      <c r="C78" s="17" t="s">
        <v>23</v>
      </c>
      <c r="D78" s="230">
        <v>9146</v>
      </c>
      <c r="E78" s="231">
        <v>90146</v>
      </c>
      <c r="F78" s="17" t="s">
        <v>153</v>
      </c>
      <c r="G78" s="158" t="s">
        <v>144</v>
      </c>
      <c r="H78" s="3">
        <v>12150996</v>
      </c>
      <c r="I78" s="7">
        <v>296</v>
      </c>
      <c r="J78" s="7">
        <v>0</v>
      </c>
      <c r="K78" s="6"/>
      <c r="L78" s="7">
        <v>0</v>
      </c>
      <c r="M78" s="6"/>
      <c r="N78" s="7">
        <v>0</v>
      </c>
      <c r="O78" s="6"/>
      <c r="P78" s="7">
        <v>5518289</v>
      </c>
      <c r="Q78" s="6"/>
      <c r="R78" s="7">
        <v>0</v>
      </c>
      <c r="S78" s="6"/>
      <c r="T78" s="7">
        <v>0</v>
      </c>
      <c r="U78" s="6"/>
      <c r="V78" s="7">
        <v>0</v>
      </c>
      <c r="W78" s="6"/>
      <c r="X78" s="8">
        <v>786611</v>
      </c>
      <c r="Z78" s="1" t="str">
        <f t="shared" si="1"/>
        <v>No</v>
      </c>
    </row>
    <row r="79" spans="1:26" s="1" customFormat="1" ht="11.25" customHeight="1">
      <c r="A79" s="4" t="s">
        <v>636</v>
      </c>
      <c r="B79" s="4" t="s">
        <v>385</v>
      </c>
      <c r="C79" s="17" t="s">
        <v>23</v>
      </c>
      <c r="D79" s="230">
        <v>9031</v>
      </c>
      <c r="E79" s="231">
        <v>90031</v>
      </c>
      <c r="F79" s="17" t="s">
        <v>153</v>
      </c>
      <c r="G79" s="158" t="s">
        <v>144</v>
      </c>
      <c r="H79" s="3">
        <v>1932666</v>
      </c>
      <c r="I79" s="7">
        <v>293</v>
      </c>
      <c r="J79" s="7">
        <v>0</v>
      </c>
      <c r="K79" s="6"/>
      <c r="L79" s="7">
        <v>1264218</v>
      </c>
      <c r="M79" s="6"/>
      <c r="N79" s="7">
        <v>0</v>
      </c>
      <c r="O79" s="6"/>
      <c r="P79" s="7">
        <v>2401984</v>
      </c>
      <c r="Q79" s="6"/>
      <c r="R79" s="7">
        <v>0</v>
      </c>
      <c r="S79" s="6"/>
      <c r="T79" s="7">
        <v>0</v>
      </c>
      <c r="U79" s="6"/>
      <c r="V79" s="7">
        <v>0</v>
      </c>
      <c r="W79" s="6"/>
      <c r="X79" s="8">
        <v>0</v>
      </c>
      <c r="Z79" s="1" t="str">
        <f t="shared" si="1"/>
        <v>No</v>
      </c>
    </row>
    <row r="80" spans="1:26" s="1" customFormat="1" ht="11.25" customHeight="1">
      <c r="A80" s="4" t="s">
        <v>1079</v>
      </c>
      <c r="B80" s="4" t="s">
        <v>454</v>
      </c>
      <c r="C80" s="17" t="s">
        <v>81</v>
      </c>
      <c r="D80" s="230">
        <v>6007</v>
      </c>
      <c r="E80" s="231">
        <v>60007</v>
      </c>
      <c r="F80" s="17" t="s">
        <v>153</v>
      </c>
      <c r="G80" s="158" t="s">
        <v>144</v>
      </c>
      <c r="H80" s="3">
        <v>5121892</v>
      </c>
      <c r="I80" s="7">
        <v>292</v>
      </c>
      <c r="J80" s="7">
        <v>0</v>
      </c>
      <c r="K80" s="6"/>
      <c r="L80" s="7">
        <v>125195</v>
      </c>
      <c r="M80" s="6"/>
      <c r="N80" s="7">
        <v>0</v>
      </c>
      <c r="O80" s="6"/>
      <c r="P80" s="7">
        <v>2122332</v>
      </c>
      <c r="Q80" s="6"/>
      <c r="R80" s="7">
        <v>0</v>
      </c>
      <c r="S80" s="6"/>
      <c r="T80" s="7">
        <v>0</v>
      </c>
      <c r="U80" s="6"/>
      <c r="V80" s="7">
        <v>0</v>
      </c>
      <c r="W80" s="6"/>
      <c r="X80" s="8">
        <v>0</v>
      </c>
      <c r="Z80" s="1" t="str">
        <f t="shared" si="1"/>
        <v>No</v>
      </c>
    </row>
    <row r="81" spans="1:26" s="1" customFormat="1" ht="11.25" customHeight="1">
      <c r="A81" s="4" t="s">
        <v>1080</v>
      </c>
      <c r="B81" s="4" t="s">
        <v>687</v>
      </c>
      <c r="C81" s="17" t="s">
        <v>68</v>
      </c>
      <c r="D81" s="230">
        <v>2072</v>
      </c>
      <c r="E81" s="231">
        <v>20072</v>
      </c>
      <c r="F81" s="17" t="s">
        <v>147</v>
      </c>
      <c r="G81" s="158" t="s">
        <v>144</v>
      </c>
      <c r="H81" s="3">
        <v>18351295</v>
      </c>
      <c r="I81" s="7">
        <v>290</v>
      </c>
      <c r="J81" s="7">
        <v>1279182</v>
      </c>
      <c r="K81" s="6"/>
      <c r="L81" s="7">
        <v>1517457</v>
      </c>
      <c r="M81" s="6"/>
      <c r="N81" s="7">
        <v>0</v>
      </c>
      <c r="O81" s="6"/>
      <c r="P81" s="7">
        <v>0</v>
      </c>
      <c r="Q81" s="6"/>
      <c r="R81" s="7">
        <v>0</v>
      </c>
      <c r="S81" s="6"/>
      <c r="T81" s="7">
        <v>0</v>
      </c>
      <c r="U81" s="6"/>
      <c r="V81" s="7">
        <v>0</v>
      </c>
      <c r="W81" s="6"/>
      <c r="X81" s="8">
        <v>0</v>
      </c>
      <c r="Z81" s="1" t="str">
        <f t="shared" si="1"/>
        <v>No</v>
      </c>
    </row>
    <row r="82" spans="1:26" s="1" customFormat="1" ht="11.25" customHeight="1">
      <c r="A82" s="4" t="s">
        <v>1081</v>
      </c>
      <c r="B82" s="4" t="s">
        <v>312</v>
      </c>
      <c r="C82" s="17" t="s">
        <v>59</v>
      </c>
      <c r="D82" s="230">
        <v>4007</v>
      </c>
      <c r="E82" s="231">
        <v>40007</v>
      </c>
      <c r="F82" s="17" t="s">
        <v>147</v>
      </c>
      <c r="G82" s="158" t="s">
        <v>144</v>
      </c>
      <c r="H82" s="3">
        <v>884891</v>
      </c>
      <c r="I82" s="7">
        <v>289</v>
      </c>
      <c r="J82" s="7">
        <v>0</v>
      </c>
      <c r="K82" s="6"/>
      <c r="L82" s="7">
        <v>56855</v>
      </c>
      <c r="M82" s="6"/>
      <c r="N82" s="7">
        <v>0</v>
      </c>
      <c r="O82" s="6"/>
      <c r="P82" s="7">
        <v>0</v>
      </c>
      <c r="Q82" s="6"/>
      <c r="R82" s="7">
        <v>959163</v>
      </c>
      <c r="S82" s="6"/>
      <c r="T82" s="7">
        <v>0</v>
      </c>
      <c r="U82" s="6"/>
      <c r="V82" s="7">
        <v>0</v>
      </c>
      <c r="W82" s="6"/>
      <c r="X82" s="8">
        <v>0</v>
      </c>
      <c r="Z82" s="1" t="str">
        <f t="shared" si="1"/>
        <v>No</v>
      </c>
    </row>
    <row r="83" spans="1:26" s="1" customFormat="1" ht="11.25" customHeight="1">
      <c r="A83" s="4" t="s">
        <v>497</v>
      </c>
      <c r="B83" s="4" t="s">
        <v>498</v>
      </c>
      <c r="C83" s="17" t="s">
        <v>86</v>
      </c>
      <c r="D83" s="230">
        <v>19</v>
      </c>
      <c r="E83" s="231">
        <v>19</v>
      </c>
      <c r="F83" s="17" t="s">
        <v>153</v>
      </c>
      <c r="G83" s="158" t="s">
        <v>144</v>
      </c>
      <c r="H83" s="3">
        <v>176617</v>
      </c>
      <c r="I83" s="7">
        <v>282</v>
      </c>
      <c r="J83" s="7">
        <v>796129</v>
      </c>
      <c r="K83" s="6"/>
      <c r="L83" s="7">
        <v>189474</v>
      </c>
      <c r="M83" s="6"/>
      <c r="N83" s="7">
        <v>24032</v>
      </c>
      <c r="O83" s="6"/>
      <c r="P83" s="7">
        <v>0</v>
      </c>
      <c r="Q83" s="6"/>
      <c r="R83" s="7">
        <v>41901</v>
      </c>
      <c r="S83" s="6"/>
      <c r="T83" s="7">
        <v>0</v>
      </c>
      <c r="U83" s="6"/>
      <c r="V83" s="7">
        <v>0</v>
      </c>
      <c r="W83" s="6"/>
      <c r="X83" s="8">
        <v>0</v>
      </c>
      <c r="Z83" s="1" t="str">
        <f t="shared" si="1"/>
        <v>No</v>
      </c>
    </row>
    <row r="84" spans="1:26" s="1" customFormat="1" ht="11.25" customHeight="1">
      <c r="A84" s="4" t="s">
        <v>316</v>
      </c>
      <c r="B84" s="4" t="s">
        <v>238</v>
      </c>
      <c r="C84" s="17" t="s">
        <v>68</v>
      </c>
      <c r="D84" s="230">
        <v>2002</v>
      </c>
      <c r="E84" s="231">
        <v>20002</v>
      </c>
      <c r="F84" s="17" t="s">
        <v>153</v>
      </c>
      <c r="G84" s="158" t="s">
        <v>144</v>
      </c>
      <c r="H84" s="3">
        <v>594962</v>
      </c>
      <c r="I84" s="7">
        <v>272</v>
      </c>
      <c r="J84" s="7">
        <v>2144663</v>
      </c>
      <c r="K84" s="6"/>
      <c r="L84" s="7">
        <v>138545</v>
      </c>
      <c r="M84" s="6"/>
      <c r="N84" s="7">
        <v>0</v>
      </c>
      <c r="O84" s="6"/>
      <c r="P84" s="7">
        <v>0</v>
      </c>
      <c r="Q84" s="6"/>
      <c r="R84" s="7">
        <v>0</v>
      </c>
      <c r="S84" s="6"/>
      <c r="T84" s="7">
        <v>0</v>
      </c>
      <c r="U84" s="6"/>
      <c r="V84" s="7">
        <v>0</v>
      </c>
      <c r="W84" s="6"/>
      <c r="X84" s="8">
        <v>0</v>
      </c>
      <c r="Z84" s="1" t="str">
        <f t="shared" si="1"/>
        <v>No</v>
      </c>
    </row>
    <row r="85" spans="1:26" s="1" customFormat="1" ht="11.25" customHeight="1">
      <c r="A85" s="4" t="s">
        <v>105</v>
      </c>
      <c r="B85" s="4" t="s">
        <v>171</v>
      </c>
      <c r="C85" s="17" t="s">
        <v>40</v>
      </c>
      <c r="D85" s="230">
        <v>4203</v>
      </c>
      <c r="E85" s="231">
        <v>40203</v>
      </c>
      <c r="F85" s="17" t="s">
        <v>143</v>
      </c>
      <c r="G85" s="158" t="s">
        <v>144</v>
      </c>
      <c r="H85" s="3">
        <v>4515419</v>
      </c>
      <c r="I85" s="7">
        <v>272</v>
      </c>
      <c r="J85" s="7">
        <v>0</v>
      </c>
      <c r="K85" s="6"/>
      <c r="L85" s="7">
        <v>210074</v>
      </c>
      <c r="M85" s="6"/>
      <c r="N85" s="7">
        <v>0</v>
      </c>
      <c r="O85" s="6"/>
      <c r="P85" s="7">
        <v>0</v>
      </c>
      <c r="Q85" s="6"/>
      <c r="R85" s="7">
        <v>0</v>
      </c>
      <c r="S85" s="6"/>
      <c r="T85" s="7">
        <v>0</v>
      </c>
      <c r="U85" s="6"/>
      <c r="V85" s="7">
        <v>0</v>
      </c>
      <c r="W85" s="6"/>
      <c r="X85" s="8">
        <v>0</v>
      </c>
      <c r="Z85" s="1" t="str">
        <f t="shared" si="1"/>
        <v>No</v>
      </c>
    </row>
    <row r="86" spans="1:26" s="1" customFormat="1" ht="11.25" customHeight="1">
      <c r="A86" s="4" t="s">
        <v>1082</v>
      </c>
      <c r="B86" s="4" t="s">
        <v>577</v>
      </c>
      <c r="C86" s="17" t="s">
        <v>73</v>
      </c>
      <c r="D86" s="230">
        <v>25</v>
      </c>
      <c r="E86" s="231">
        <v>25</v>
      </c>
      <c r="F86" s="17" t="s">
        <v>153</v>
      </c>
      <c r="G86" s="158" t="s">
        <v>144</v>
      </c>
      <c r="H86" s="3">
        <v>236632</v>
      </c>
      <c r="I86" s="7">
        <v>267</v>
      </c>
      <c r="J86" s="7">
        <v>39016</v>
      </c>
      <c r="K86" s="6"/>
      <c r="L86" s="7">
        <v>357183</v>
      </c>
      <c r="M86" s="6"/>
      <c r="N86" s="7">
        <v>0</v>
      </c>
      <c r="O86" s="6"/>
      <c r="P86" s="7">
        <v>324456</v>
      </c>
      <c r="Q86" s="6"/>
      <c r="R86" s="7">
        <v>248992</v>
      </c>
      <c r="S86" s="6"/>
      <c r="T86" s="7">
        <v>0</v>
      </c>
      <c r="U86" s="6"/>
      <c r="V86" s="7">
        <v>0</v>
      </c>
      <c r="W86" s="6"/>
      <c r="X86" s="8">
        <v>0</v>
      </c>
      <c r="Z86" s="1" t="str">
        <f t="shared" si="1"/>
        <v>No</v>
      </c>
    </row>
    <row r="87" spans="1:26" s="1" customFormat="1" ht="11.25" customHeight="1">
      <c r="A87" s="4" t="s">
        <v>553</v>
      </c>
      <c r="B87" s="4" t="s">
        <v>193</v>
      </c>
      <c r="C87" s="17" t="s">
        <v>80</v>
      </c>
      <c r="D87" s="230">
        <v>4004</v>
      </c>
      <c r="E87" s="231">
        <v>40004</v>
      </c>
      <c r="F87" s="17" t="s">
        <v>153</v>
      </c>
      <c r="G87" s="158" t="s">
        <v>144</v>
      </c>
      <c r="H87" s="3">
        <v>969587</v>
      </c>
      <c r="I87" s="7">
        <v>266</v>
      </c>
      <c r="J87" s="7">
        <v>1764903</v>
      </c>
      <c r="K87" s="6"/>
      <c r="L87" s="7">
        <v>548483</v>
      </c>
      <c r="M87" s="6"/>
      <c r="N87" s="7">
        <v>0</v>
      </c>
      <c r="O87" s="6"/>
      <c r="P87" s="7">
        <v>0</v>
      </c>
      <c r="Q87" s="6"/>
      <c r="R87" s="7">
        <v>0</v>
      </c>
      <c r="S87" s="6"/>
      <c r="T87" s="7">
        <v>0</v>
      </c>
      <c r="U87" s="6"/>
      <c r="V87" s="7">
        <v>0</v>
      </c>
      <c r="W87" s="6"/>
      <c r="X87" s="8">
        <v>390770</v>
      </c>
      <c r="Z87" s="1" t="str">
        <f t="shared" si="1"/>
        <v>No</v>
      </c>
    </row>
    <row r="88" spans="1:26" s="1" customFormat="1" ht="11.25" customHeight="1">
      <c r="A88" s="4" t="s">
        <v>257</v>
      </c>
      <c r="B88" s="4" t="s">
        <v>258</v>
      </c>
      <c r="C88" s="17" t="s">
        <v>52</v>
      </c>
      <c r="D88" s="230">
        <v>5040</v>
      </c>
      <c r="E88" s="231">
        <v>50040</v>
      </c>
      <c r="F88" s="17" t="s">
        <v>153</v>
      </c>
      <c r="G88" s="158" t="s">
        <v>144</v>
      </c>
      <c r="H88" s="3">
        <v>306022</v>
      </c>
      <c r="I88" s="7">
        <v>265</v>
      </c>
      <c r="J88" s="7">
        <v>78451</v>
      </c>
      <c r="K88" s="6"/>
      <c r="L88" s="7">
        <v>240979</v>
      </c>
      <c r="M88" s="6"/>
      <c r="N88" s="7">
        <v>0</v>
      </c>
      <c r="O88" s="6"/>
      <c r="P88" s="7">
        <v>0</v>
      </c>
      <c r="Q88" s="6"/>
      <c r="R88" s="7">
        <v>868931</v>
      </c>
      <c r="S88" s="6"/>
      <c r="T88" s="7">
        <v>0</v>
      </c>
      <c r="U88" s="6"/>
      <c r="V88" s="7">
        <v>0</v>
      </c>
      <c r="W88" s="6"/>
      <c r="X88" s="8">
        <v>0</v>
      </c>
      <c r="Z88" s="1" t="str">
        <f t="shared" si="1"/>
        <v>No</v>
      </c>
    </row>
    <row r="89" spans="1:26" s="1" customFormat="1" ht="11.25" customHeight="1">
      <c r="A89" s="4" t="s">
        <v>629</v>
      </c>
      <c r="B89" s="4" t="s">
        <v>630</v>
      </c>
      <c r="C89" s="17" t="s">
        <v>129</v>
      </c>
      <c r="D89" s="230">
        <v>9001</v>
      </c>
      <c r="E89" s="231">
        <v>90001</v>
      </c>
      <c r="F89" s="17" t="s">
        <v>153</v>
      </c>
      <c r="G89" s="158" t="s">
        <v>144</v>
      </c>
      <c r="H89" s="3">
        <v>392141</v>
      </c>
      <c r="I89" s="7">
        <v>264</v>
      </c>
      <c r="J89" s="7">
        <v>0</v>
      </c>
      <c r="K89" s="6"/>
      <c r="L89" s="7">
        <v>164711</v>
      </c>
      <c r="M89" s="6"/>
      <c r="N89" s="7">
        <v>0</v>
      </c>
      <c r="O89" s="6"/>
      <c r="P89" s="7">
        <v>205789</v>
      </c>
      <c r="Q89" s="6"/>
      <c r="R89" s="7">
        <v>755822</v>
      </c>
      <c r="S89" s="6"/>
      <c r="T89" s="7">
        <v>0</v>
      </c>
      <c r="U89" s="6"/>
      <c r="V89" s="7">
        <v>0</v>
      </c>
      <c r="W89" s="6"/>
      <c r="X89" s="8">
        <v>242700</v>
      </c>
      <c r="Z89" s="1" t="str">
        <f t="shared" si="1"/>
        <v>No</v>
      </c>
    </row>
    <row r="90" spans="1:26" s="1" customFormat="1" ht="11.25" customHeight="1">
      <c r="A90" s="4" t="s">
        <v>610</v>
      </c>
      <c r="B90" s="4" t="s">
        <v>355</v>
      </c>
      <c r="C90" s="17" t="s">
        <v>49</v>
      </c>
      <c r="D90" s="230">
        <v>1008</v>
      </c>
      <c r="E90" s="231">
        <v>10008</v>
      </c>
      <c r="F90" s="17" t="s">
        <v>153</v>
      </c>
      <c r="G90" s="158" t="s">
        <v>144</v>
      </c>
      <c r="H90" s="3">
        <v>621300</v>
      </c>
      <c r="I90" s="7">
        <v>263</v>
      </c>
      <c r="J90" s="7">
        <v>1206028</v>
      </c>
      <c r="K90" s="6"/>
      <c r="L90" s="7">
        <v>409868</v>
      </c>
      <c r="M90" s="6"/>
      <c r="N90" s="7">
        <v>0</v>
      </c>
      <c r="O90" s="6"/>
      <c r="P90" s="7">
        <v>0</v>
      </c>
      <c r="Q90" s="6"/>
      <c r="R90" s="7">
        <v>0</v>
      </c>
      <c r="S90" s="6"/>
      <c r="T90" s="7">
        <v>0</v>
      </c>
      <c r="U90" s="6"/>
      <c r="V90" s="7">
        <v>0</v>
      </c>
      <c r="W90" s="6"/>
      <c r="X90" s="8">
        <v>69300</v>
      </c>
      <c r="Z90" s="1" t="str">
        <f t="shared" si="1"/>
        <v>No</v>
      </c>
    </row>
    <row r="91" spans="1:26" s="1" customFormat="1" ht="11.25" customHeight="1">
      <c r="A91" s="4" t="s">
        <v>87</v>
      </c>
      <c r="B91" s="4" t="s">
        <v>511</v>
      </c>
      <c r="C91" s="17" t="s">
        <v>86</v>
      </c>
      <c r="D91" s="230">
        <v>20</v>
      </c>
      <c r="E91" s="231">
        <v>20</v>
      </c>
      <c r="F91" s="17" t="s">
        <v>153</v>
      </c>
      <c r="G91" s="158" t="s">
        <v>144</v>
      </c>
      <c r="H91" s="3">
        <v>198979</v>
      </c>
      <c r="I91" s="7">
        <v>258</v>
      </c>
      <c r="J91" s="7">
        <v>333122</v>
      </c>
      <c r="K91" s="6"/>
      <c r="L91" s="7">
        <v>52289</v>
      </c>
      <c r="M91" s="6"/>
      <c r="N91" s="7">
        <v>131768</v>
      </c>
      <c r="O91" s="6"/>
      <c r="P91" s="7">
        <v>0</v>
      </c>
      <c r="Q91" s="6"/>
      <c r="R91" s="7">
        <v>601316</v>
      </c>
      <c r="S91" s="6"/>
      <c r="T91" s="7">
        <v>0</v>
      </c>
      <c r="U91" s="6"/>
      <c r="V91" s="7">
        <v>0</v>
      </c>
      <c r="W91" s="6"/>
      <c r="X91" s="8">
        <v>323</v>
      </c>
      <c r="Z91" s="1" t="str">
        <f t="shared" si="1"/>
        <v>No</v>
      </c>
    </row>
    <row r="92" spans="1:26" s="1" customFormat="1" ht="11.25" customHeight="1">
      <c r="A92" s="4" t="s">
        <v>1083</v>
      </c>
      <c r="B92" s="4" t="s">
        <v>535</v>
      </c>
      <c r="C92" s="17" t="s">
        <v>90</v>
      </c>
      <c r="D92" s="230">
        <v>5005</v>
      </c>
      <c r="E92" s="231">
        <v>50005</v>
      </c>
      <c r="F92" s="17" t="s">
        <v>147</v>
      </c>
      <c r="G92" s="158" t="s">
        <v>144</v>
      </c>
      <c r="H92" s="3">
        <v>401661</v>
      </c>
      <c r="I92" s="7">
        <v>254</v>
      </c>
      <c r="J92" s="7">
        <v>1244006</v>
      </c>
      <c r="K92" s="6"/>
      <c r="L92" s="7">
        <v>126353</v>
      </c>
      <c r="M92" s="6"/>
      <c r="N92" s="7">
        <v>9360</v>
      </c>
      <c r="O92" s="6"/>
      <c r="P92" s="7">
        <v>0</v>
      </c>
      <c r="Q92" s="6"/>
      <c r="R92" s="7">
        <v>0</v>
      </c>
      <c r="S92" s="6"/>
      <c r="T92" s="7">
        <v>0</v>
      </c>
      <c r="U92" s="6"/>
      <c r="V92" s="7">
        <v>0</v>
      </c>
      <c r="W92" s="6"/>
      <c r="X92" s="8">
        <v>0</v>
      </c>
      <c r="Z92" s="1" t="str">
        <f t="shared" si="1"/>
        <v>No</v>
      </c>
    </row>
    <row r="93" spans="1:26" s="1" customFormat="1" ht="11.25" customHeight="1">
      <c r="A93" s="4" t="s">
        <v>500</v>
      </c>
      <c r="B93" s="4" t="s">
        <v>501</v>
      </c>
      <c r="C93" s="17" t="s">
        <v>38</v>
      </c>
      <c r="D93" s="230">
        <v>4040</v>
      </c>
      <c r="E93" s="231">
        <v>40040</v>
      </c>
      <c r="F93" s="17" t="s">
        <v>153</v>
      </c>
      <c r="G93" s="158" t="s">
        <v>144</v>
      </c>
      <c r="H93" s="3">
        <v>1065219</v>
      </c>
      <c r="I93" s="7">
        <v>253</v>
      </c>
      <c r="J93" s="7">
        <v>1694866</v>
      </c>
      <c r="K93" s="6"/>
      <c r="L93" s="7">
        <v>707415</v>
      </c>
      <c r="M93" s="6"/>
      <c r="N93" s="7">
        <v>0</v>
      </c>
      <c r="O93" s="6"/>
      <c r="P93" s="7">
        <v>946573</v>
      </c>
      <c r="Q93" s="6"/>
      <c r="R93" s="7">
        <v>0</v>
      </c>
      <c r="S93" s="6"/>
      <c r="T93" s="7">
        <v>0</v>
      </c>
      <c r="U93" s="6"/>
      <c r="V93" s="7">
        <v>734486</v>
      </c>
      <c r="W93" s="6"/>
      <c r="X93" s="8">
        <v>0</v>
      </c>
      <c r="Z93" s="1" t="str">
        <f t="shared" si="1"/>
        <v>No</v>
      </c>
    </row>
    <row r="94" spans="1:26" s="1" customFormat="1" ht="11.25" customHeight="1">
      <c r="A94" s="4" t="s">
        <v>592</v>
      </c>
      <c r="B94" s="4" t="s">
        <v>593</v>
      </c>
      <c r="C94" s="17" t="s">
        <v>23</v>
      </c>
      <c r="D94" s="230">
        <v>9029</v>
      </c>
      <c r="E94" s="231">
        <v>90029</v>
      </c>
      <c r="F94" s="17" t="s">
        <v>153</v>
      </c>
      <c r="G94" s="158" t="s">
        <v>144</v>
      </c>
      <c r="H94" s="3">
        <v>1932666</v>
      </c>
      <c r="I94" s="7">
        <v>250</v>
      </c>
      <c r="J94" s="7">
        <v>0</v>
      </c>
      <c r="K94" s="6"/>
      <c r="L94" s="7">
        <v>281442</v>
      </c>
      <c r="M94" s="6"/>
      <c r="N94" s="7">
        <v>0</v>
      </c>
      <c r="O94" s="6"/>
      <c r="P94" s="7">
        <v>3519903</v>
      </c>
      <c r="Q94" s="6"/>
      <c r="R94" s="7">
        <v>0</v>
      </c>
      <c r="S94" s="6"/>
      <c r="T94" s="7">
        <v>0</v>
      </c>
      <c r="U94" s="6"/>
      <c r="V94" s="7">
        <v>0</v>
      </c>
      <c r="W94" s="6"/>
      <c r="X94" s="8">
        <v>0</v>
      </c>
      <c r="Z94" s="1" t="str">
        <f t="shared" si="1"/>
        <v>No</v>
      </c>
    </row>
    <row r="95" spans="1:26" s="1" customFormat="1" ht="11.25" customHeight="1">
      <c r="A95" s="4" t="s">
        <v>1084</v>
      </c>
      <c r="B95" s="4" t="s">
        <v>750</v>
      </c>
      <c r="C95" s="17" t="s">
        <v>74</v>
      </c>
      <c r="D95" s="230">
        <v>3027</v>
      </c>
      <c r="E95" s="231">
        <v>30027</v>
      </c>
      <c r="F95" s="17" t="s">
        <v>153</v>
      </c>
      <c r="G95" s="158" t="s">
        <v>144</v>
      </c>
      <c r="H95" s="3">
        <v>232045</v>
      </c>
      <c r="I95" s="7">
        <v>248</v>
      </c>
      <c r="J95" s="7">
        <v>226511</v>
      </c>
      <c r="K95" s="6"/>
      <c r="L95" s="7">
        <v>857542</v>
      </c>
      <c r="M95" s="6"/>
      <c r="N95" s="7">
        <v>0</v>
      </c>
      <c r="O95" s="6"/>
      <c r="P95" s="7">
        <v>106065</v>
      </c>
      <c r="Q95" s="6"/>
      <c r="R95" s="7">
        <v>0</v>
      </c>
      <c r="S95" s="6"/>
      <c r="T95" s="7">
        <v>0</v>
      </c>
      <c r="U95" s="6"/>
      <c r="V95" s="7">
        <v>0</v>
      </c>
      <c r="W95" s="6"/>
      <c r="X95" s="8">
        <v>0</v>
      </c>
      <c r="Z95" s="1" t="str">
        <f t="shared" si="1"/>
        <v>No</v>
      </c>
    </row>
    <row r="96" spans="1:26" s="1" customFormat="1" ht="11.25" customHeight="1">
      <c r="A96" s="4" t="s">
        <v>1085</v>
      </c>
      <c r="B96" s="4" t="s">
        <v>269</v>
      </c>
      <c r="C96" s="17" t="s">
        <v>68</v>
      </c>
      <c r="D96" s="230">
        <v>2113</v>
      </c>
      <c r="E96" s="231">
        <v>20113</v>
      </c>
      <c r="F96" s="17" t="s">
        <v>153</v>
      </c>
      <c r="G96" s="158" t="s">
        <v>144</v>
      </c>
      <c r="H96" s="3">
        <v>720572</v>
      </c>
      <c r="I96" s="7">
        <v>247</v>
      </c>
      <c r="J96" s="7">
        <v>1453637</v>
      </c>
      <c r="K96" s="6"/>
      <c r="L96" s="7">
        <v>253662</v>
      </c>
      <c r="M96" s="6"/>
      <c r="N96" s="7">
        <v>0</v>
      </c>
      <c r="O96" s="6"/>
      <c r="P96" s="7">
        <v>0</v>
      </c>
      <c r="Q96" s="6"/>
      <c r="R96" s="7">
        <v>0</v>
      </c>
      <c r="S96" s="6"/>
      <c r="T96" s="7">
        <v>0</v>
      </c>
      <c r="U96" s="6"/>
      <c r="V96" s="7">
        <v>0</v>
      </c>
      <c r="W96" s="6"/>
      <c r="X96" s="8">
        <v>0</v>
      </c>
      <c r="Z96" s="1" t="str">
        <f t="shared" si="1"/>
        <v>No</v>
      </c>
    </row>
    <row r="97" spans="1:26" s="1" customFormat="1" ht="11.25" customHeight="1">
      <c r="A97" s="4" t="s">
        <v>1086</v>
      </c>
      <c r="B97" s="4" t="s">
        <v>365</v>
      </c>
      <c r="C97" s="17" t="s">
        <v>83</v>
      </c>
      <c r="D97" s="230">
        <v>3068</v>
      </c>
      <c r="E97" s="231">
        <v>30068</v>
      </c>
      <c r="F97" s="17" t="s">
        <v>147</v>
      </c>
      <c r="G97" s="158" t="s">
        <v>144</v>
      </c>
      <c r="H97" s="3">
        <v>4586770</v>
      </c>
      <c r="I97" s="7">
        <v>245</v>
      </c>
      <c r="J97" s="7">
        <v>2453756</v>
      </c>
      <c r="K97" s="6"/>
      <c r="L97" s="7">
        <v>0</v>
      </c>
      <c r="M97" s="6"/>
      <c r="N97" s="7">
        <v>0</v>
      </c>
      <c r="O97" s="6"/>
      <c r="P97" s="7">
        <v>0</v>
      </c>
      <c r="Q97" s="6"/>
      <c r="R97" s="7">
        <v>0</v>
      </c>
      <c r="S97" s="6"/>
      <c r="T97" s="7">
        <v>0</v>
      </c>
      <c r="U97" s="6"/>
      <c r="V97" s="7">
        <v>0</v>
      </c>
      <c r="W97" s="6"/>
      <c r="X97" s="8">
        <v>0</v>
      </c>
      <c r="Z97" s="1" t="str">
        <f t="shared" si="1"/>
        <v>No</v>
      </c>
    </row>
    <row r="98" spans="1:26" s="1" customFormat="1" ht="11.25" customHeight="1">
      <c r="A98" s="4" t="s">
        <v>517</v>
      </c>
      <c r="B98" s="4" t="s">
        <v>518</v>
      </c>
      <c r="C98" s="17" t="s">
        <v>73</v>
      </c>
      <c r="D98" s="230">
        <v>7</v>
      </c>
      <c r="E98" s="231">
        <v>7</v>
      </c>
      <c r="F98" s="17" t="s">
        <v>153</v>
      </c>
      <c r="G98" s="158" t="s">
        <v>144</v>
      </c>
      <c r="H98" s="3">
        <v>247421</v>
      </c>
      <c r="I98" s="7">
        <v>242</v>
      </c>
      <c r="J98" s="7">
        <v>929887</v>
      </c>
      <c r="K98" s="6"/>
      <c r="L98" s="7">
        <v>164685</v>
      </c>
      <c r="M98" s="6"/>
      <c r="N98" s="7">
        <v>0</v>
      </c>
      <c r="O98" s="6"/>
      <c r="P98" s="7">
        <v>0</v>
      </c>
      <c r="Q98" s="6"/>
      <c r="R98" s="7">
        <v>0</v>
      </c>
      <c r="S98" s="6"/>
      <c r="T98" s="7">
        <v>0</v>
      </c>
      <c r="U98" s="6"/>
      <c r="V98" s="7">
        <v>0</v>
      </c>
      <c r="W98" s="6"/>
      <c r="X98" s="8">
        <v>0</v>
      </c>
      <c r="Z98" s="1" t="str">
        <f t="shared" si="1"/>
        <v>No</v>
      </c>
    </row>
    <row r="99" spans="1:26" s="1" customFormat="1" ht="11.25" customHeight="1">
      <c r="A99" s="4" t="s">
        <v>1087</v>
      </c>
      <c r="B99" s="4" t="s">
        <v>538</v>
      </c>
      <c r="C99" s="17" t="s">
        <v>52</v>
      </c>
      <c r="D99" s="230">
        <v>5032</v>
      </c>
      <c r="E99" s="231">
        <v>50032</v>
      </c>
      <c r="F99" s="17" t="s">
        <v>153</v>
      </c>
      <c r="G99" s="158" t="s">
        <v>144</v>
      </c>
      <c r="H99" s="3">
        <v>356218</v>
      </c>
      <c r="I99" s="7">
        <v>242</v>
      </c>
      <c r="J99" s="7">
        <v>555551</v>
      </c>
      <c r="K99" s="6"/>
      <c r="L99" s="7">
        <v>40870</v>
      </c>
      <c r="M99" s="6"/>
      <c r="N99" s="7">
        <v>1043767</v>
      </c>
      <c r="O99" s="6"/>
      <c r="P99" s="7">
        <v>231331</v>
      </c>
      <c r="Q99" s="6"/>
      <c r="R99" s="7">
        <v>0</v>
      </c>
      <c r="S99" s="6"/>
      <c r="T99" s="7">
        <v>1359</v>
      </c>
      <c r="U99" s="6"/>
      <c r="V99" s="7">
        <v>0</v>
      </c>
      <c r="W99" s="6"/>
      <c r="X99" s="8">
        <v>0</v>
      </c>
      <c r="Z99" s="1" t="str">
        <f t="shared" si="1"/>
        <v>No</v>
      </c>
    </row>
    <row r="100" spans="1:26" s="1" customFormat="1" ht="11.25" customHeight="1">
      <c r="A100" s="4" t="s">
        <v>411</v>
      </c>
      <c r="B100" s="4" t="s">
        <v>412</v>
      </c>
      <c r="C100" s="17" t="s">
        <v>34</v>
      </c>
      <c r="D100" s="230">
        <v>1048</v>
      </c>
      <c r="E100" s="231">
        <v>10048</v>
      </c>
      <c r="F100" s="17" t="s">
        <v>222</v>
      </c>
      <c r="G100" s="158" t="s">
        <v>144</v>
      </c>
      <c r="H100" s="3">
        <v>924859</v>
      </c>
      <c r="I100" s="7">
        <v>236</v>
      </c>
      <c r="J100" s="7">
        <v>2512159</v>
      </c>
      <c r="K100" s="6"/>
      <c r="L100" s="7">
        <v>0</v>
      </c>
      <c r="M100" s="6"/>
      <c r="N100" s="7">
        <v>0</v>
      </c>
      <c r="O100" s="6"/>
      <c r="P100" s="7">
        <v>0</v>
      </c>
      <c r="Q100" s="6"/>
      <c r="R100" s="7">
        <v>0</v>
      </c>
      <c r="S100" s="6"/>
      <c r="T100" s="7">
        <v>0</v>
      </c>
      <c r="U100" s="6"/>
      <c r="V100" s="7">
        <v>0</v>
      </c>
      <c r="W100" s="6"/>
      <c r="X100" s="8">
        <v>0</v>
      </c>
      <c r="Z100" s="1" t="str">
        <f t="shared" si="1"/>
        <v>No</v>
      </c>
    </row>
    <row r="101" spans="1:26" s="1" customFormat="1" ht="11.25" customHeight="1">
      <c r="A101" s="4" t="s">
        <v>432</v>
      </c>
      <c r="B101" s="4" t="s">
        <v>433</v>
      </c>
      <c r="C101" s="17" t="s">
        <v>42</v>
      </c>
      <c r="D101" s="230">
        <v>7010</v>
      </c>
      <c r="E101" s="231">
        <v>70010</v>
      </c>
      <c r="F101" s="17" t="s">
        <v>153</v>
      </c>
      <c r="G101" s="158" t="s">
        <v>144</v>
      </c>
      <c r="H101" s="3">
        <v>450070</v>
      </c>
      <c r="I101" s="7">
        <v>233</v>
      </c>
      <c r="J101" s="7">
        <v>823458</v>
      </c>
      <c r="K101" s="6"/>
      <c r="L101" s="7">
        <v>174132</v>
      </c>
      <c r="M101" s="6"/>
      <c r="N101" s="7">
        <v>0</v>
      </c>
      <c r="O101" s="6"/>
      <c r="P101" s="7">
        <v>0</v>
      </c>
      <c r="Q101" s="6"/>
      <c r="R101" s="7">
        <v>0</v>
      </c>
      <c r="S101" s="6"/>
      <c r="T101" s="7">
        <v>0</v>
      </c>
      <c r="U101" s="6"/>
      <c r="V101" s="7">
        <v>0</v>
      </c>
      <c r="W101" s="6"/>
      <c r="X101" s="8">
        <v>0</v>
      </c>
      <c r="Z101" s="1" t="str">
        <f t="shared" si="1"/>
        <v>No</v>
      </c>
    </row>
    <row r="102" spans="1:26" s="1" customFormat="1" ht="11.25" customHeight="1">
      <c r="A102" s="4" t="s">
        <v>585</v>
      </c>
      <c r="B102" s="4" t="s">
        <v>586</v>
      </c>
      <c r="C102" s="17" t="s">
        <v>23</v>
      </c>
      <c r="D102" s="230">
        <v>9030</v>
      </c>
      <c r="E102" s="231">
        <v>90030</v>
      </c>
      <c r="F102" s="17" t="s">
        <v>153</v>
      </c>
      <c r="G102" s="158" t="s">
        <v>144</v>
      </c>
      <c r="H102" s="3">
        <v>2956746</v>
      </c>
      <c r="I102" s="7">
        <v>233</v>
      </c>
      <c r="J102" s="7">
        <v>1324730</v>
      </c>
      <c r="K102" s="6"/>
      <c r="L102" s="7">
        <v>410009</v>
      </c>
      <c r="M102" s="6"/>
      <c r="N102" s="7">
        <v>0</v>
      </c>
      <c r="O102" s="6"/>
      <c r="P102" s="7">
        <v>1514573</v>
      </c>
      <c r="Q102" s="6"/>
      <c r="R102" s="7">
        <v>0</v>
      </c>
      <c r="S102" s="6"/>
      <c r="T102" s="7">
        <v>0</v>
      </c>
      <c r="U102" s="6"/>
      <c r="V102" s="7">
        <v>0</v>
      </c>
      <c r="W102" s="6"/>
      <c r="X102" s="8">
        <v>0</v>
      </c>
      <c r="Z102" s="1" t="str">
        <f t="shared" si="1"/>
        <v>No</v>
      </c>
    </row>
    <row r="103" spans="1:26" s="1" customFormat="1" ht="11.25" customHeight="1">
      <c r="A103" s="4" t="s">
        <v>644</v>
      </c>
      <c r="B103" s="4" t="s">
        <v>246</v>
      </c>
      <c r="C103" s="17" t="s">
        <v>23</v>
      </c>
      <c r="D103" s="230">
        <v>9019</v>
      </c>
      <c r="E103" s="231">
        <v>90019</v>
      </c>
      <c r="F103" s="17" t="s">
        <v>153</v>
      </c>
      <c r="G103" s="158" t="s">
        <v>144</v>
      </c>
      <c r="H103" s="3">
        <v>1723634</v>
      </c>
      <c r="I103" s="7">
        <v>232</v>
      </c>
      <c r="J103" s="7">
        <v>0</v>
      </c>
      <c r="K103" s="6"/>
      <c r="L103" s="7">
        <v>1495</v>
      </c>
      <c r="M103" s="6"/>
      <c r="N103" s="7">
        <v>0</v>
      </c>
      <c r="O103" s="6"/>
      <c r="P103" s="7">
        <v>2488371</v>
      </c>
      <c r="Q103" s="6"/>
      <c r="R103" s="7">
        <v>0</v>
      </c>
      <c r="S103" s="6"/>
      <c r="T103" s="7">
        <v>0</v>
      </c>
      <c r="U103" s="6"/>
      <c r="V103" s="7">
        <v>32658602</v>
      </c>
      <c r="W103" s="6"/>
      <c r="X103" s="8">
        <v>0</v>
      </c>
      <c r="Z103" s="1" t="str">
        <f t="shared" si="1"/>
        <v>No</v>
      </c>
    </row>
    <row r="104" spans="1:26" s="1" customFormat="1" ht="11.25" customHeight="1">
      <c r="A104" s="4" t="s">
        <v>464</v>
      </c>
      <c r="B104" s="4" t="s">
        <v>465</v>
      </c>
      <c r="C104" s="17" t="s">
        <v>52</v>
      </c>
      <c r="D104" s="230">
        <v>5033</v>
      </c>
      <c r="E104" s="231">
        <v>50033</v>
      </c>
      <c r="F104" s="17" t="s">
        <v>153</v>
      </c>
      <c r="G104" s="158" t="s">
        <v>144</v>
      </c>
      <c r="H104" s="3">
        <v>569935</v>
      </c>
      <c r="I104" s="7">
        <v>229</v>
      </c>
      <c r="J104" s="7">
        <v>1222482</v>
      </c>
      <c r="K104" s="6"/>
      <c r="L104" s="7">
        <v>85894</v>
      </c>
      <c r="M104" s="6"/>
      <c r="N104" s="7">
        <v>371344</v>
      </c>
      <c r="O104" s="6"/>
      <c r="P104" s="7">
        <v>280209</v>
      </c>
      <c r="Q104" s="6"/>
      <c r="R104" s="7">
        <v>0</v>
      </c>
      <c r="S104" s="6"/>
      <c r="T104" s="7">
        <v>0</v>
      </c>
      <c r="U104" s="6"/>
      <c r="V104" s="7">
        <v>0</v>
      </c>
      <c r="W104" s="6"/>
      <c r="X104" s="8">
        <v>0</v>
      </c>
      <c r="Z104" s="1" t="str">
        <f t="shared" si="1"/>
        <v>No</v>
      </c>
    </row>
    <row r="105" spans="1:26" s="1" customFormat="1" ht="11.25" customHeight="1">
      <c r="A105" s="4" t="s">
        <v>64</v>
      </c>
      <c r="B105" s="4" t="s">
        <v>234</v>
      </c>
      <c r="C105" s="17" t="s">
        <v>63</v>
      </c>
      <c r="D105" s="230">
        <v>2122</v>
      </c>
      <c r="E105" s="231">
        <v>20122</v>
      </c>
      <c r="F105" s="17" t="s">
        <v>143</v>
      </c>
      <c r="G105" s="158" t="s">
        <v>144</v>
      </c>
      <c r="H105" s="3">
        <v>18351295</v>
      </c>
      <c r="I105" s="7">
        <v>225</v>
      </c>
      <c r="J105" s="7">
        <v>1757057</v>
      </c>
      <c r="K105" s="6"/>
      <c r="L105" s="7">
        <v>0</v>
      </c>
      <c r="M105" s="6"/>
      <c r="N105" s="7">
        <v>0</v>
      </c>
      <c r="O105" s="6"/>
      <c r="P105" s="7">
        <v>0</v>
      </c>
      <c r="Q105" s="6"/>
      <c r="R105" s="7">
        <v>0</v>
      </c>
      <c r="S105" s="6"/>
      <c r="T105" s="7">
        <v>0</v>
      </c>
      <c r="U105" s="6"/>
      <c r="V105" s="7">
        <v>0</v>
      </c>
      <c r="W105" s="6"/>
      <c r="X105" s="8">
        <v>0</v>
      </c>
      <c r="Z105" s="1" t="str">
        <f t="shared" si="1"/>
        <v>No</v>
      </c>
    </row>
    <row r="106" spans="1:26" s="1" customFormat="1" ht="11.25" customHeight="1">
      <c r="A106" s="4" t="s">
        <v>1088</v>
      </c>
      <c r="B106" s="4" t="s">
        <v>301</v>
      </c>
      <c r="C106" s="17" t="s">
        <v>68</v>
      </c>
      <c r="D106" s="230">
        <v>2018</v>
      </c>
      <c r="E106" s="231">
        <v>20018</v>
      </c>
      <c r="F106" s="17" t="s">
        <v>153</v>
      </c>
      <c r="G106" s="158" t="s">
        <v>144</v>
      </c>
      <c r="H106" s="3">
        <v>412317</v>
      </c>
      <c r="I106" s="7">
        <v>222</v>
      </c>
      <c r="J106" s="7">
        <v>576764</v>
      </c>
      <c r="K106" s="6"/>
      <c r="L106" s="7">
        <v>134290</v>
      </c>
      <c r="M106" s="6"/>
      <c r="N106" s="7">
        <v>0</v>
      </c>
      <c r="O106" s="6"/>
      <c r="P106" s="7">
        <v>907192</v>
      </c>
      <c r="Q106" s="6"/>
      <c r="R106" s="7">
        <v>0</v>
      </c>
      <c r="S106" s="6"/>
      <c r="T106" s="7">
        <v>0</v>
      </c>
      <c r="U106" s="6"/>
      <c r="V106" s="7">
        <v>0</v>
      </c>
      <c r="W106" s="6"/>
      <c r="X106" s="8">
        <v>0</v>
      </c>
      <c r="Z106" s="1" t="str">
        <f t="shared" si="1"/>
        <v>No</v>
      </c>
    </row>
    <row r="107" spans="1:26" s="1" customFormat="1" ht="11.25" customHeight="1">
      <c r="A107" s="4" t="s">
        <v>55</v>
      </c>
      <c r="B107" s="4" t="s">
        <v>545</v>
      </c>
      <c r="C107" s="17" t="s">
        <v>53</v>
      </c>
      <c r="D107" s="230">
        <v>5154</v>
      </c>
      <c r="E107" s="231">
        <v>50154</v>
      </c>
      <c r="F107" s="17" t="s">
        <v>147</v>
      </c>
      <c r="G107" s="158" t="s">
        <v>144</v>
      </c>
      <c r="H107" s="3">
        <v>2650890</v>
      </c>
      <c r="I107" s="7">
        <v>218</v>
      </c>
      <c r="J107" s="7">
        <v>0</v>
      </c>
      <c r="K107" s="6"/>
      <c r="L107" s="7">
        <v>489206</v>
      </c>
      <c r="M107" s="6"/>
      <c r="N107" s="7">
        <v>0</v>
      </c>
      <c r="O107" s="6"/>
      <c r="P107" s="7">
        <v>0</v>
      </c>
      <c r="Q107" s="6"/>
      <c r="R107" s="7">
        <v>416867</v>
      </c>
      <c r="S107" s="6"/>
      <c r="T107" s="7">
        <v>0</v>
      </c>
      <c r="U107" s="6"/>
      <c r="V107" s="7">
        <v>0</v>
      </c>
      <c r="W107" s="6"/>
      <c r="X107" s="8">
        <v>0</v>
      </c>
      <c r="Z107" s="1" t="str">
        <f t="shared" si="1"/>
        <v>No</v>
      </c>
    </row>
    <row r="108" spans="1:26" s="1" customFormat="1" ht="11.25" customHeight="1">
      <c r="A108" s="4" t="s">
        <v>1089</v>
      </c>
      <c r="B108" s="4" t="s">
        <v>546</v>
      </c>
      <c r="C108" s="17" t="s">
        <v>71</v>
      </c>
      <c r="D108" s="230">
        <v>5010</v>
      </c>
      <c r="E108" s="231">
        <v>50010</v>
      </c>
      <c r="F108" s="17" t="s">
        <v>153</v>
      </c>
      <c r="G108" s="158" t="s">
        <v>144</v>
      </c>
      <c r="H108" s="3">
        <v>569499</v>
      </c>
      <c r="I108" s="7">
        <v>214</v>
      </c>
      <c r="J108" s="7">
        <v>503599</v>
      </c>
      <c r="K108" s="6"/>
      <c r="L108" s="7">
        <v>57139</v>
      </c>
      <c r="M108" s="6"/>
      <c r="N108" s="7">
        <v>0</v>
      </c>
      <c r="O108" s="6"/>
      <c r="P108" s="7">
        <v>968861</v>
      </c>
      <c r="Q108" s="6"/>
      <c r="R108" s="7">
        <v>0</v>
      </c>
      <c r="S108" s="6"/>
      <c r="T108" s="7">
        <v>0</v>
      </c>
      <c r="U108" s="6"/>
      <c r="V108" s="7">
        <v>0</v>
      </c>
      <c r="W108" s="6"/>
      <c r="X108" s="8">
        <v>0</v>
      </c>
      <c r="Z108" s="1" t="str">
        <f t="shared" si="1"/>
        <v>No</v>
      </c>
    </row>
    <row r="109" spans="1:26" s="1" customFormat="1" ht="11.25" customHeight="1">
      <c r="A109" s="4" t="s">
        <v>495</v>
      </c>
      <c r="B109" s="4" t="s">
        <v>496</v>
      </c>
      <c r="C109" s="17" t="s">
        <v>44</v>
      </c>
      <c r="D109" s="230">
        <v>5050</v>
      </c>
      <c r="E109" s="231">
        <v>50050</v>
      </c>
      <c r="F109" s="17" t="s">
        <v>153</v>
      </c>
      <c r="G109" s="158" t="s">
        <v>144</v>
      </c>
      <c r="H109" s="3">
        <v>1487483</v>
      </c>
      <c r="I109" s="7">
        <v>211</v>
      </c>
      <c r="J109" s="7">
        <v>1988624</v>
      </c>
      <c r="K109" s="6"/>
      <c r="L109" s="7">
        <v>283194</v>
      </c>
      <c r="M109" s="6"/>
      <c r="N109" s="7">
        <v>0</v>
      </c>
      <c r="O109" s="6"/>
      <c r="P109" s="7">
        <v>0</v>
      </c>
      <c r="Q109" s="6"/>
      <c r="R109" s="7">
        <v>0</v>
      </c>
      <c r="S109" s="6"/>
      <c r="T109" s="7">
        <v>0</v>
      </c>
      <c r="U109" s="6"/>
      <c r="V109" s="7">
        <v>0</v>
      </c>
      <c r="W109" s="6"/>
      <c r="X109" s="8">
        <v>975491</v>
      </c>
      <c r="Z109" s="1" t="str">
        <f t="shared" si="1"/>
        <v>No</v>
      </c>
    </row>
    <row r="110" spans="1:26" s="1" customFormat="1" ht="11.25" customHeight="1">
      <c r="A110" s="4" t="s">
        <v>700</v>
      </c>
      <c r="B110" s="4" t="s">
        <v>701</v>
      </c>
      <c r="C110" s="17" t="s">
        <v>71</v>
      </c>
      <c r="D110" s="230">
        <v>5022</v>
      </c>
      <c r="E110" s="231">
        <v>50022</v>
      </c>
      <c r="F110" s="17" t="s">
        <v>153</v>
      </c>
      <c r="G110" s="158" t="s">
        <v>144</v>
      </c>
      <c r="H110" s="3">
        <v>507643</v>
      </c>
      <c r="I110" s="7">
        <v>207</v>
      </c>
      <c r="J110" s="7">
        <v>0</v>
      </c>
      <c r="K110" s="6"/>
      <c r="L110" s="7">
        <v>24183</v>
      </c>
      <c r="M110" s="6"/>
      <c r="N110" s="7">
        <v>0</v>
      </c>
      <c r="O110" s="6"/>
      <c r="P110" s="7">
        <v>0</v>
      </c>
      <c r="Q110" s="6"/>
      <c r="R110" s="7">
        <v>987494</v>
      </c>
      <c r="S110" s="6"/>
      <c r="T110" s="7">
        <v>0</v>
      </c>
      <c r="U110" s="6"/>
      <c r="V110" s="7">
        <v>0</v>
      </c>
      <c r="W110" s="6"/>
      <c r="X110" s="8">
        <v>0</v>
      </c>
      <c r="Z110" s="1" t="str">
        <f t="shared" si="1"/>
        <v>No</v>
      </c>
    </row>
    <row r="111" spans="1:26" s="1" customFormat="1" ht="11.25" customHeight="1">
      <c r="A111" s="4" t="s">
        <v>285</v>
      </c>
      <c r="B111" s="4" t="s">
        <v>286</v>
      </c>
      <c r="C111" s="17" t="s">
        <v>52</v>
      </c>
      <c r="D111" s="230">
        <v>5148</v>
      </c>
      <c r="E111" s="231">
        <v>50148</v>
      </c>
      <c r="F111" s="17" t="s">
        <v>153</v>
      </c>
      <c r="G111" s="158" t="s">
        <v>144</v>
      </c>
      <c r="H111" s="3">
        <v>87106</v>
      </c>
      <c r="I111" s="7">
        <v>203</v>
      </c>
      <c r="J111" s="7">
        <v>2217</v>
      </c>
      <c r="K111" s="6"/>
      <c r="L111" s="7">
        <v>91172</v>
      </c>
      <c r="M111" s="6"/>
      <c r="N111" s="7">
        <v>0</v>
      </c>
      <c r="O111" s="6"/>
      <c r="P111" s="7">
        <v>385533</v>
      </c>
      <c r="Q111" s="6"/>
      <c r="R111" s="7">
        <v>0</v>
      </c>
      <c r="S111" s="6"/>
      <c r="T111" s="7">
        <v>0</v>
      </c>
      <c r="U111" s="6"/>
      <c r="V111" s="7">
        <v>0</v>
      </c>
      <c r="W111" s="6"/>
      <c r="X111" s="8">
        <v>0</v>
      </c>
      <c r="Z111" s="1" t="str">
        <f t="shared" si="1"/>
        <v>No</v>
      </c>
    </row>
    <row r="112" spans="1:26" s="1" customFormat="1" ht="11.25" customHeight="1">
      <c r="A112" s="4" t="s">
        <v>525</v>
      </c>
      <c r="B112" s="4" t="s">
        <v>380</v>
      </c>
      <c r="C112" s="17" t="s">
        <v>23</v>
      </c>
      <c r="D112" s="230">
        <v>9023</v>
      </c>
      <c r="E112" s="231">
        <v>90023</v>
      </c>
      <c r="F112" s="17" t="s">
        <v>185</v>
      </c>
      <c r="G112" s="158" t="s">
        <v>144</v>
      </c>
      <c r="H112" s="3">
        <v>12150996</v>
      </c>
      <c r="I112" s="7">
        <v>197</v>
      </c>
      <c r="J112" s="7">
        <v>421699</v>
      </c>
      <c r="K112" s="6"/>
      <c r="L112" s="7">
        <v>939033</v>
      </c>
      <c r="M112" s="6"/>
      <c r="N112" s="7">
        <v>0</v>
      </c>
      <c r="O112" s="6"/>
      <c r="P112" s="7">
        <v>1051145</v>
      </c>
      <c r="Q112" s="6"/>
      <c r="R112" s="7">
        <v>0</v>
      </c>
      <c r="S112" s="6"/>
      <c r="T112" s="7">
        <v>0</v>
      </c>
      <c r="U112" s="6"/>
      <c r="V112" s="7">
        <v>0</v>
      </c>
      <c r="W112" s="6"/>
      <c r="X112" s="8">
        <v>270544</v>
      </c>
      <c r="Z112" s="1" t="str">
        <f t="shared" si="1"/>
        <v>No</v>
      </c>
    </row>
    <row r="113" spans="1:26" s="1" customFormat="1" ht="11.25" customHeight="1">
      <c r="A113" s="4" t="s">
        <v>1090</v>
      </c>
      <c r="B113" s="4" t="s">
        <v>381</v>
      </c>
      <c r="C113" s="17" t="s">
        <v>23</v>
      </c>
      <c r="D113" s="230">
        <v>9151</v>
      </c>
      <c r="E113" s="231">
        <v>90151</v>
      </c>
      <c r="F113" s="17" t="s">
        <v>153</v>
      </c>
      <c r="G113" s="158" t="s">
        <v>144</v>
      </c>
      <c r="H113" s="3">
        <v>12150996</v>
      </c>
      <c r="I113" s="7">
        <v>195</v>
      </c>
      <c r="J113" s="7">
        <v>8221764</v>
      </c>
      <c r="K113" s="6"/>
      <c r="L113" s="7">
        <v>0</v>
      </c>
      <c r="M113" s="6"/>
      <c r="N113" s="7">
        <v>0</v>
      </c>
      <c r="O113" s="6"/>
      <c r="P113" s="7">
        <v>0</v>
      </c>
      <c r="Q113" s="6"/>
      <c r="R113" s="7">
        <v>0</v>
      </c>
      <c r="S113" s="6"/>
      <c r="T113" s="7">
        <v>0</v>
      </c>
      <c r="U113" s="6"/>
      <c r="V113" s="7">
        <v>0</v>
      </c>
      <c r="W113" s="6"/>
      <c r="X113" s="8">
        <v>0</v>
      </c>
      <c r="Z113" s="1" t="str">
        <f t="shared" si="1"/>
        <v>No</v>
      </c>
    </row>
    <row r="114" spans="1:26" s="1" customFormat="1" ht="11.25" customHeight="1">
      <c r="A114" s="4" t="s">
        <v>1091</v>
      </c>
      <c r="B114" s="4" t="s">
        <v>231</v>
      </c>
      <c r="C114" s="17" t="s">
        <v>67</v>
      </c>
      <c r="D114" s="230">
        <v>6019</v>
      </c>
      <c r="E114" s="231">
        <v>60019</v>
      </c>
      <c r="F114" s="17" t="s">
        <v>147</v>
      </c>
      <c r="G114" s="158" t="s">
        <v>144</v>
      </c>
      <c r="H114" s="3">
        <v>741318</v>
      </c>
      <c r="I114" s="7">
        <v>193</v>
      </c>
      <c r="J114" s="7">
        <v>1280026</v>
      </c>
      <c r="K114" s="6"/>
      <c r="L114" s="7">
        <v>352935</v>
      </c>
      <c r="M114" s="6"/>
      <c r="N114" s="7">
        <v>0</v>
      </c>
      <c r="O114" s="6"/>
      <c r="P114" s="7">
        <v>351104</v>
      </c>
      <c r="Q114" s="6"/>
      <c r="R114" s="7">
        <v>0</v>
      </c>
      <c r="S114" s="6"/>
      <c r="T114" s="7">
        <v>0</v>
      </c>
      <c r="U114" s="6"/>
      <c r="V114" s="7">
        <v>0</v>
      </c>
      <c r="W114" s="6"/>
      <c r="X114" s="8">
        <v>0</v>
      </c>
      <c r="Z114" s="1" t="str">
        <f t="shared" si="1"/>
        <v>No</v>
      </c>
    </row>
    <row r="115" spans="1:26" s="1" customFormat="1" ht="11.25" customHeight="1">
      <c r="A115" s="4" t="s">
        <v>1092</v>
      </c>
      <c r="B115" s="4" t="s">
        <v>308</v>
      </c>
      <c r="C115" s="17" t="s">
        <v>81</v>
      </c>
      <c r="D115" s="230">
        <v>6006</v>
      </c>
      <c r="E115" s="231">
        <v>60006</v>
      </c>
      <c r="F115" s="17" t="s">
        <v>147</v>
      </c>
      <c r="G115" s="158" t="s">
        <v>144</v>
      </c>
      <c r="H115" s="3">
        <v>803086</v>
      </c>
      <c r="I115" s="7">
        <v>193</v>
      </c>
      <c r="J115" s="7">
        <v>0</v>
      </c>
      <c r="K115" s="6"/>
      <c r="L115" s="7">
        <v>12337</v>
      </c>
      <c r="M115" s="6"/>
      <c r="N115" s="7">
        <v>0</v>
      </c>
      <c r="O115" s="6"/>
      <c r="P115" s="7">
        <v>2822950</v>
      </c>
      <c r="Q115" s="6"/>
      <c r="R115" s="7">
        <v>0</v>
      </c>
      <c r="S115" s="6"/>
      <c r="T115" s="7">
        <v>0</v>
      </c>
      <c r="U115" s="6"/>
      <c r="V115" s="7">
        <v>0</v>
      </c>
      <c r="W115" s="6"/>
      <c r="X115" s="8">
        <v>0</v>
      </c>
      <c r="Z115" s="1" t="str">
        <f t="shared" si="1"/>
        <v>No</v>
      </c>
    </row>
    <row r="116" spans="1:26" s="1" customFormat="1" ht="11.25" customHeight="1">
      <c r="A116" s="4" t="s">
        <v>490</v>
      </c>
      <c r="B116" s="4" t="s">
        <v>491</v>
      </c>
      <c r="C116" s="17" t="s">
        <v>63</v>
      </c>
      <c r="D116" s="230">
        <v>2126</v>
      </c>
      <c r="E116" s="231">
        <v>20126</v>
      </c>
      <c r="F116" s="17" t="s">
        <v>143</v>
      </c>
      <c r="G116" s="158" t="s">
        <v>144</v>
      </c>
      <c r="H116" s="3">
        <v>18351295</v>
      </c>
      <c r="I116" s="7">
        <v>184</v>
      </c>
      <c r="J116" s="7">
        <v>2278760</v>
      </c>
      <c r="K116" s="6"/>
      <c r="L116" s="7">
        <v>0</v>
      </c>
      <c r="M116" s="6"/>
      <c r="N116" s="7">
        <v>0</v>
      </c>
      <c r="O116" s="6"/>
      <c r="P116" s="7">
        <v>0</v>
      </c>
      <c r="Q116" s="6"/>
      <c r="R116" s="7">
        <v>0</v>
      </c>
      <c r="S116" s="6"/>
      <c r="T116" s="7">
        <v>0</v>
      </c>
      <c r="U116" s="6"/>
      <c r="V116" s="7">
        <v>0</v>
      </c>
      <c r="W116" s="6"/>
      <c r="X116" s="8">
        <v>0</v>
      </c>
      <c r="Z116" s="1" t="str">
        <f t="shared" si="1"/>
        <v>No</v>
      </c>
    </row>
    <row r="117" spans="1:26" s="1" customFormat="1" ht="11.25" customHeight="1">
      <c r="A117" s="4" t="s">
        <v>1093</v>
      </c>
      <c r="B117" s="4" t="s">
        <v>260</v>
      </c>
      <c r="C117" s="17" t="s">
        <v>74</v>
      </c>
      <c r="D117" s="230"/>
      <c r="E117" s="231">
        <v>30202</v>
      </c>
      <c r="F117" s="17" t="s">
        <v>153</v>
      </c>
      <c r="G117" s="158" t="s">
        <v>144</v>
      </c>
      <c r="H117" s="3">
        <v>402004</v>
      </c>
      <c r="I117" s="7">
        <v>182</v>
      </c>
      <c r="J117" s="7">
        <v>0</v>
      </c>
      <c r="K117" s="6"/>
      <c r="L117" s="7">
        <v>563395</v>
      </c>
      <c r="M117" s="6"/>
      <c r="N117" s="7">
        <v>0</v>
      </c>
      <c r="O117" s="6"/>
      <c r="P117" s="7">
        <v>0</v>
      </c>
      <c r="Q117" s="6"/>
      <c r="R117" s="7">
        <v>702557</v>
      </c>
      <c r="S117" s="6"/>
      <c r="T117" s="7">
        <v>0</v>
      </c>
      <c r="U117" s="6"/>
      <c r="V117" s="7">
        <v>0</v>
      </c>
      <c r="W117" s="6"/>
      <c r="X117" s="8">
        <v>0</v>
      </c>
      <c r="Z117" s="1" t="str">
        <f t="shared" si="1"/>
        <v>No</v>
      </c>
    </row>
    <row r="118" spans="1:26" s="1" customFormat="1" ht="11.25" customHeight="1">
      <c r="A118" s="4" t="s">
        <v>399</v>
      </c>
      <c r="B118" s="4" t="s">
        <v>400</v>
      </c>
      <c r="C118" s="17" t="s">
        <v>86</v>
      </c>
      <c r="D118" s="230">
        <v>24</v>
      </c>
      <c r="E118" s="231">
        <v>24</v>
      </c>
      <c r="F118" s="17" t="s">
        <v>153</v>
      </c>
      <c r="G118" s="158" t="s">
        <v>144</v>
      </c>
      <c r="H118" s="3">
        <v>1849898</v>
      </c>
      <c r="I118" s="7">
        <v>180</v>
      </c>
      <c r="J118" s="7">
        <v>1092094</v>
      </c>
      <c r="K118" s="6"/>
      <c r="L118" s="7">
        <v>29187</v>
      </c>
      <c r="M118" s="6"/>
      <c r="N118" s="7">
        <v>0</v>
      </c>
      <c r="O118" s="6"/>
      <c r="P118" s="7">
        <v>0</v>
      </c>
      <c r="Q118" s="6"/>
      <c r="R118" s="7">
        <v>0</v>
      </c>
      <c r="S118" s="6"/>
      <c r="T118" s="7">
        <v>0</v>
      </c>
      <c r="U118" s="6"/>
      <c r="V118" s="7">
        <v>0</v>
      </c>
      <c r="W118" s="6"/>
      <c r="X118" s="8">
        <v>0</v>
      </c>
      <c r="Z118" s="1" t="str">
        <f t="shared" si="1"/>
        <v>No</v>
      </c>
    </row>
    <row r="119" spans="1:26" s="1" customFormat="1" ht="11.25" customHeight="1">
      <c r="A119" s="4" t="s">
        <v>569</v>
      </c>
      <c r="B119" s="4" t="s">
        <v>570</v>
      </c>
      <c r="C119" s="17" t="s">
        <v>49</v>
      </c>
      <c r="D119" s="230">
        <v>1061</v>
      </c>
      <c r="E119" s="231">
        <v>10061</v>
      </c>
      <c r="F119" s="17" t="s">
        <v>153</v>
      </c>
      <c r="G119" s="158" t="s">
        <v>144</v>
      </c>
      <c r="H119" s="3">
        <v>116960</v>
      </c>
      <c r="I119" s="7">
        <v>179</v>
      </c>
      <c r="J119" s="7">
        <v>117048</v>
      </c>
      <c r="K119" s="6"/>
      <c r="L119" s="7">
        <v>321854</v>
      </c>
      <c r="M119" s="6"/>
      <c r="N119" s="7">
        <v>0</v>
      </c>
      <c r="O119" s="6"/>
      <c r="P119" s="7">
        <v>0</v>
      </c>
      <c r="Q119" s="6"/>
      <c r="R119" s="7">
        <v>0</v>
      </c>
      <c r="S119" s="6"/>
      <c r="T119" s="7">
        <v>0</v>
      </c>
      <c r="U119" s="6"/>
      <c r="V119" s="7">
        <v>0</v>
      </c>
      <c r="W119" s="6"/>
      <c r="X119" s="8">
        <v>0</v>
      </c>
      <c r="Z119" s="1" t="str">
        <f t="shared" si="1"/>
        <v>No</v>
      </c>
    </row>
    <row r="120" spans="1:26" s="1" customFormat="1" ht="11.25" customHeight="1">
      <c r="A120" s="4" t="s">
        <v>557</v>
      </c>
      <c r="B120" s="4" t="s">
        <v>558</v>
      </c>
      <c r="C120" s="17" t="s">
        <v>71</v>
      </c>
      <c r="D120" s="230">
        <v>5017</v>
      </c>
      <c r="E120" s="231">
        <v>50017</v>
      </c>
      <c r="F120" s="17" t="s">
        <v>153</v>
      </c>
      <c r="G120" s="158" t="s">
        <v>144</v>
      </c>
      <c r="H120" s="3">
        <v>724091</v>
      </c>
      <c r="I120" s="7">
        <v>178</v>
      </c>
      <c r="J120" s="7">
        <v>1317921</v>
      </c>
      <c r="K120" s="6"/>
      <c r="L120" s="7">
        <v>418716</v>
      </c>
      <c r="M120" s="6"/>
      <c r="N120" s="7">
        <v>0</v>
      </c>
      <c r="O120" s="6"/>
      <c r="P120" s="7">
        <v>0</v>
      </c>
      <c r="Q120" s="6"/>
      <c r="R120" s="7">
        <v>0</v>
      </c>
      <c r="S120" s="6"/>
      <c r="T120" s="7">
        <v>0</v>
      </c>
      <c r="U120" s="6"/>
      <c r="V120" s="7">
        <v>2271130</v>
      </c>
      <c r="W120" s="6"/>
      <c r="X120" s="8">
        <v>0</v>
      </c>
      <c r="Z120" s="1" t="str">
        <f t="shared" si="1"/>
        <v>No</v>
      </c>
    </row>
    <row r="121" spans="1:26" s="1" customFormat="1" ht="11.25" customHeight="1">
      <c r="A121" s="4" t="s">
        <v>314</v>
      </c>
      <c r="B121" s="4" t="s">
        <v>315</v>
      </c>
      <c r="C121" s="17" t="s">
        <v>52</v>
      </c>
      <c r="D121" s="230">
        <v>5036</v>
      </c>
      <c r="E121" s="231">
        <v>50036</v>
      </c>
      <c r="F121" s="17" t="s">
        <v>153</v>
      </c>
      <c r="G121" s="158" t="s">
        <v>144</v>
      </c>
      <c r="H121" s="3">
        <v>313532</v>
      </c>
      <c r="I121" s="7">
        <v>174</v>
      </c>
      <c r="J121" s="7">
        <v>784316</v>
      </c>
      <c r="K121" s="6"/>
      <c r="L121" s="7">
        <v>300148</v>
      </c>
      <c r="M121" s="6"/>
      <c r="N121" s="7">
        <v>0</v>
      </c>
      <c r="O121" s="6"/>
      <c r="P121" s="7">
        <v>0</v>
      </c>
      <c r="Q121" s="6"/>
      <c r="R121" s="7">
        <v>22307</v>
      </c>
      <c r="S121" s="6"/>
      <c r="T121" s="7">
        <v>0</v>
      </c>
      <c r="U121" s="6"/>
      <c r="V121" s="7">
        <v>0</v>
      </c>
      <c r="W121" s="6"/>
      <c r="X121" s="8">
        <v>0</v>
      </c>
      <c r="Z121" s="1" t="str">
        <f t="shared" si="1"/>
        <v>No</v>
      </c>
    </row>
    <row r="122" spans="1:26" s="1" customFormat="1" ht="11.25" customHeight="1">
      <c r="A122" s="4" t="s">
        <v>521</v>
      </c>
      <c r="B122" s="4" t="s">
        <v>522</v>
      </c>
      <c r="C122" s="17" t="s">
        <v>74</v>
      </c>
      <c r="D122" s="230">
        <v>3010</v>
      </c>
      <c r="E122" s="231">
        <v>30010</v>
      </c>
      <c r="F122" s="17" t="s">
        <v>153</v>
      </c>
      <c r="G122" s="158" t="s">
        <v>144</v>
      </c>
      <c r="H122" s="3">
        <v>664651</v>
      </c>
      <c r="I122" s="7">
        <v>173</v>
      </c>
      <c r="J122" s="7">
        <v>971391</v>
      </c>
      <c r="K122" s="6"/>
      <c r="L122" s="7">
        <v>24389</v>
      </c>
      <c r="M122" s="6"/>
      <c r="N122" s="7">
        <v>0</v>
      </c>
      <c r="O122" s="6"/>
      <c r="P122" s="7">
        <v>166314</v>
      </c>
      <c r="Q122" s="6"/>
      <c r="R122" s="7">
        <v>0</v>
      </c>
      <c r="S122" s="6"/>
      <c r="T122" s="7">
        <v>0</v>
      </c>
      <c r="U122" s="6"/>
      <c r="V122" s="7">
        <v>0</v>
      </c>
      <c r="W122" s="6"/>
      <c r="X122" s="8">
        <v>0</v>
      </c>
      <c r="Z122" s="1" t="str">
        <f t="shared" si="1"/>
        <v>No</v>
      </c>
    </row>
    <row r="123" spans="1:26" s="1" customFormat="1" ht="11.25" customHeight="1">
      <c r="A123" s="4" t="s">
        <v>1094</v>
      </c>
      <c r="B123" s="4" t="s">
        <v>404</v>
      </c>
      <c r="C123" s="17" t="s">
        <v>33</v>
      </c>
      <c r="D123" s="230">
        <v>8005</v>
      </c>
      <c r="E123" s="231">
        <v>80005</v>
      </c>
      <c r="F123" s="17" t="s">
        <v>147</v>
      </c>
      <c r="G123" s="158" t="s">
        <v>144</v>
      </c>
      <c r="H123" s="3">
        <v>559409</v>
      </c>
      <c r="I123" s="7">
        <v>173</v>
      </c>
      <c r="J123" s="7">
        <v>522572</v>
      </c>
      <c r="K123" s="6"/>
      <c r="L123" s="7">
        <v>280926</v>
      </c>
      <c r="M123" s="6"/>
      <c r="N123" s="7">
        <v>0</v>
      </c>
      <c r="O123" s="6"/>
      <c r="P123" s="7">
        <v>0</v>
      </c>
      <c r="Q123" s="6"/>
      <c r="R123" s="7">
        <v>0</v>
      </c>
      <c r="S123" s="6"/>
      <c r="T123" s="7">
        <v>0</v>
      </c>
      <c r="U123" s="6"/>
      <c r="V123" s="7">
        <v>0</v>
      </c>
      <c r="W123" s="6"/>
      <c r="X123" s="8">
        <v>0</v>
      </c>
      <c r="Z123" s="1" t="str">
        <f t="shared" si="1"/>
        <v>No</v>
      </c>
    </row>
    <row r="124" spans="1:26" s="1" customFormat="1" ht="11.25" customHeight="1">
      <c r="A124" s="4" t="s">
        <v>1095</v>
      </c>
      <c r="B124" s="4" t="s">
        <v>767</v>
      </c>
      <c r="C124" s="17" t="s">
        <v>23</v>
      </c>
      <c r="D124" s="230">
        <v>9008</v>
      </c>
      <c r="E124" s="231">
        <v>90008</v>
      </c>
      <c r="F124" s="17" t="s">
        <v>147</v>
      </c>
      <c r="G124" s="158" t="s">
        <v>144</v>
      </c>
      <c r="H124" s="3">
        <v>12150996</v>
      </c>
      <c r="I124" s="7">
        <v>172</v>
      </c>
      <c r="J124" s="7">
        <v>0</v>
      </c>
      <c r="K124" s="6"/>
      <c r="L124" s="7">
        <v>1055</v>
      </c>
      <c r="M124" s="6"/>
      <c r="N124" s="7">
        <v>0</v>
      </c>
      <c r="O124" s="6"/>
      <c r="P124" s="7">
        <v>1621332</v>
      </c>
      <c r="Q124" s="6"/>
      <c r="R124" s="7">
        <v>0</v>
      </c>
      <c r="S124" s="6"/>
      <c r="T124" s="7">
        <v>922965</v>
      </c>
      <c r="U124" s="6"/>
      <c r="V124" s="7">
        <v>0</v>
      </c>
      <c r="W124" s="6"/>
      <c r="X124" s="8">
        <v>0</v>
      </c>
      <c r="Z124" s="1" t="str">
        <f t="shared" si="1"/>
        <v>No</v>
      </c>
    </row>
    <row r="125" spans="1:26" s="1" customFormat="1" ht="11.25" customHeight="1">
      <c r="A125" s="4" t="s">
        <v>487</v>
      </c>
      <c r="B125" s="4" t="s">
        <v>262</v>
      </c>
      <c r="C125" s="17" t="s">
        <v>38</v>
      </c>
      <c r="D125" s="230">
        <v>4041</v>
      </c>
      <c r="E125" s="231">
        <v>40041</v>
      </c>
      <c r="F125" s="17" t="s">
        <v>153</v>
      </c>
      <c r="G125" s="158" t="s">
        <v>144</v>
      </c>
      <c r="H125" s="3">
        <v>2441770</v>
      </c>
      <c r="I125" s="7">
        <v>172</v>
      </c>
      <c r="J125" s="7">
        <v>1483166</v>
      </c>
      <c r="K125" s="6"/>
      <c r="L125" s="7">
        <v>70966</v>
      </c>
      <c r="M125" s="6"/>
      <c r="N125" s="7">
        <v>0</v>
      </c>
      <c r="O125" s="6"/>
      <c r="P125" s="7">
        <v>1077257</v>
      </c>
      <c r="Q125" s="6"/>
      <c r="R125" s="7">
        <v>0</v>
      </c>
      <c r="S125" s="6"/>
      <c r="T125" s="7">
        <v>0</v>
      </c>
      <c r="U125" s="6"/>
      <c r="V125" s="7">
        <v>584600</v>
      </c>
      <c r="W125" s="6"/>
      <c r="X125" s="8">
        <v>0</v>
      </c>
      <c r="Z125" s="1" t="str">
        <f t="shared" si="1"/>
        <v>No</v>
      </c>
    </row>
    <row r="126" spans="1:26" s="1" customFormat="1" ht="11.25" customHeight="1">
      <c r="A126" s="4" t="s">
        <v>627</v>
      </c>
      <c r="B126" s="4" t="s">
        <v>628</v>
      </c>
      <c r="C126" s="17" t="s">
        <v>48</v>
      </c>
      <c r="D126" s="230">
        <v>6032</v>
      </c>
      <c r="E126" s="231">
        <v>60032</v>
      </c>
      <c r="F126" s="17" t="s">
        <v>153</v>
      </c>
      <c r="G126" s="158" t="s">
        <v>144</v>
      </c>
      <c r="H126" s="3">
        <v>899703</v>
      </c>
      <c r="I126" s="7">
        <v>165</v>
      </c>
      <c r="J126" s="7">
        <v>243443</v>
      </c>
      <c r="K126" s="6"/>
      <c r="L126" s="7">
        <v>224141</v>
      </c>
      <c r="M126" s="6"/>
      <c r="N126" s="7">
        <v>0</v>
      </c>
      <c r="O126" s="6"/>
      <c r="P126" s="7">
        <v>0</v>
      </c>
      <c r="Q126" s="6"/>
      <c r="R126" s="7">
        <v>1765091</v>
      </c>
      <c r="S126" s="6"/>
      <c r="T126" s="7">
        <v>0</v>
      </c>
      <c r="U126" s="6"/>
      <c r="V126" s="7">
        <v>5026600</v>
      </c>
      <c r="W126" s="6"/>
      <c r="X126" s="8">
        <v>0</v>
      </c>
      <c r="Z126" s="1" t="str">
        <f t="shared" si="1"/>
        <v>No</v>
      </c>
    </row>
    <row r="127" spans="1:26" s="1" customFormat="1" ht="11.25" customHeight="1">
      <c r="A127" s="4" t="s">
        <v>1096</v>
      </c>
      <c r="B127" s="4" t="s">
        <v>172</v>
      </c>
      <c r="C127" s="17" t="s">
        <v>12</v>
      </c>
      <c r="D127" s="230">
        <v>12</v>
      </c>
      <c r="E127" s="231">
        <v>12</v>
      </c>
      <c r="F127" s="17" t="s">
        <v>147</v>
      </c>
      <c r="G127" s="158" t="s">
        <v>144</v>
      </c>
      <c r="H127" s="3">
        <v>251243</v>
      </c>
      <c r="I127" s="7">
        <v>162</v>
      </c>
      <c r="J127" s="7">
        <v>498733</v>
      </c>
      <c r="K127" s="6"/>
      <c r="L127" s="7">
        <v>265467</v>
      </c>
      <c r="M127" s="6"/>
      <c r="N127" s="7">
        <v>0</v>
      </c>
      <c r="O127" s="6"/>
      <c r="P127" s="7">
        <v>0</v>
      </c>
      <c r="Q127" s="6"/>
      <c r="R127" s="7">
        <v>0</v>
      </c>
      <c r="S127" s="6"/>
      <c r="T127" s="7">
        <v>0</v>
      </c>
      <c r="U127" s="6"/>
      <c r="V127" s="7">
        <v>0</v>
      </c>
      <c r="W127" s="6"/>
      <c r="X127" s="8">
        <v>0</v>
      </c>
      <c r="Z127" s="1" t="str">
        <f t="shared" si="1"/>
        <v>No</v>
      </c>
    </row>
    <row r="128" spans="1:26" s="1" customFormat="1" ht="11.25" customHeight="1">
      <c r="A128" s="4" t="s">
        <v>1097</v>
      </c>
      <c r="B128" s="4" t="s">
        <v>160</v>
      </c>
      <c r="C128" s="17" t="s">
        <v>38</v>
      </c>
      <c r="D128" s="230">
        <v>4030</v>
      </c>
      <c r="E128" s="231">
        <v>40030</v>
      </c>
      <c r="F128" s="17" t="s">
        <v>147</v>
      </c>
      <c r="G128" s="158" t="s">
        <v>144</v>
      </c>
      <c r="H128" s="3">
        <v>187781</v>
      </c>
      <c r="I128" s="7">
        <v>158</v>
      </c>
      <c r="J128" s="7">
        <v>1027568</v>
      </c>
      <c r="K128" s="6"/>
      <c r="L128" s="7">
        <v>132276</v>
      </c>
      <c r="M128" s="6"/>
      <c r="N128" s="7">
        <v>0</v>
      </c>
      <c r="O128" s="6"/>
      <c r="P128" s="7">
        <v>0</v>
      </c>
      <c r="Q128" s="6"/>
      <c r="R128" s="7">
        <v>0</v>
      </c>
      <c r="S128" s="6"/>
      <c r="T128" s="7">
        <v>0</v>
      </c>
      <c r="U128" s="6"/>
      <c r="V128" s="7">
        <v>0</v>
      </c>
      <c r="W128" s="6"/>
      <c r="X128" s="8">
        <v>0</v>
      </c>
      <c r="Z128" s="1" t="str">
        <f t="shared" si="1"/>
        <v>No</v>
      </c>
    </row>
    <row r="129" spans="1:26" s="1" customFormat="1" ht="11.25" customHeight="1">
      <c r="A129" s="4" t="s">
        <v>420</v>
      </c>
      <c r="B129" s="4" t="s">
        <v>421</v>
      </c>
      <c r="C129" s="17" t="s">
        <v>38</v>
      </c>
      <c r="D129" s="230">
        <v>4032</v>
      </c>
      <c r="E129" s="231">
        <v>40032</v>
      </c>
      <c r="F129" s="17" t="s">
        <v>147</v>
      </c>
      <c r="G129" s="158" t="s">
        <v>144</v>
      </c>
      <c r="H129" s="3">
        <v>349064</v>
      </c>
      <c r="I129" s="7">
        <v>156</v>
      </c>
      <c r="J129" s="7">
        <v>752954</v>
      </c>
      <c r="K129" s="6"/>
      <c r="L129" s="7">
        <v>311421</v>
      </c>
      <c r="M129" s="6"/>
      <c r="N129" s="7">
        <v>19043</v>
      </c>
      <c r="O129" s="6"/>
      <c r="P129" s="7">
        <v>0</v>
      </c>
      <c r="Q129" s="6"/>
      <c r="R129" s="7">
        <v>0</v>
      </c>
      <c r="S129" s="6"/>
      <c r="T129" s="7">
        <v>0</v>
      </c>
      <c r="U129" s="6"/>
      <c r="V129" s="7">
        <v>0</v>
      </c>
      <c r="W129" s="6"/>
      <c r="X129" s="8">
        <v>0</v>
      </c>
      <c r="Z129" s="1" t="str">
        <f t="shared" si="1"/>
        <v>No</v>
      </c>
    </row>
    <row r="130" spans="1:26" s="1" customFormat="1" ht="11.25" customHeight="1">
      <c r="A130" s="4" t="s">
        <v>461</v>
      </c>
      <c r="B130" s="4" t="s">
        <v>278</v>
      </c>
      <c r="C130" s="17" t="s">
        <v>23</v>
      </c>
      <c r="D130" s="230">
        <v>9016</v>
      </c>
      <c r="E130" s="231">
        <v>90016</v>
      </c>
      <c r="F130" s="17" t="s">
        <v>153</v>
      </c>
      <c r="G130" s="158" t="s">
        <v>144</v>
      </c>
      <c r="H130" s="3">
        <v>3281212</v>
      </c>
      <c r="I130" s="7">
        <v>154</v>
      </c>
      <c r="J130" s="7">
        <v>3549912</v>
      </c>
      <c r="K130" s="6"/>
      <c r="L130" s="7">
        <v>62719</v>
      </c>
      <c r="M130" s="6"/>
      <c r="N130" s="7">
        <v>0</v>
      </c>
      <c r="O130" s="6"/>
      <c r="P130" s="7">
        <v>0</v>
      </c>
      <c r="Q130" s="6"/>
      <c r="R130" s="7">
        <v>0</v>
      </c>
      <c r="S130" s="6"/>
      <c r="T130" s="7">
        <v>0</v>
      </c>
      <c r="U130" s="6"/>
      <c r="V130" s="7">
        <v>0</v>
      </c>
      <c r="W130" s="6"/>
      <c r="X130" s="8">
        <v>0</v>
      </c>
      <c r="Z130" s="1" t="str">
        <f t="shared" si="1"/>
        <v>No</v>
      </c>
    </row>
    <row r="131" spans="1:26" s="1" customFormat="1" ht="11.25" customHeight="1">
      <c r="A131" s="4" t="s">
        <v>1098</v>
      </c>
      <c r="B131" s="4" t="s">
        <v>456</v>
      </c>
      <c r="C131" s="17" t="s">
        <v>23</v>
      </c>
      <c r="D131" s="230">
        <v>9027</v>
      </c>
      <c r="E131" s="231">
        <v>90027</v>
      </c>
      <c r="F131" s="17" t="s">
        <v>147</v>
      </c>
      <c r="G131" s="158" t="s">
        <v>144</v>
      </c>
      <c r="H131" s="3">
        <v>654628</v>
      </c>
      <c r="I131" s="7">
        <v>150</v>
      </c>
      <c r="J131" s="7">
        <v>19583</v>
      </c>
      <c r="K131" s="6"/>
      <c r="L131" s="7">
        <v>215044</v>
      </c>
      <c r="M131" s="6"/>
      <c r="N131" s="7">
        <v>0</v>
      </c>
      <c r="O131" s="6"/>
      <c r="P131" s="7">
        <v>1489966</v>
      </c>
      <c r="Q131" s="6"/>
      <c r="R131" s="7">
        <v>0</v>
      </c>
      <c r="S131" s="6"/>
      <c r="T131" s="7">
        <v>0</v>
      </c>
      <c r="U131" s="6"/>
      <c r="V131" s="7">
        <v>0</v>
      </c>
      <c r="W131" s="6"/>
      <c r="X131" s="8">
        <v>0</v>
      </c>
      <c r="Z131" s="1" t="str">
        <f t="shared" ref="Z131:Z194" si="2">IF(Y131&amp;W131&amp;U131&amp;S131&amp;Q131&amp;O131&amp;M131&amp;K131&lt;&gt;"","Yes","No")</f>
        <v>No</v>
      </c>
    </row>
    <row r="132" spans="1:26" s="1" customFormat="1" ht="11.25" customHeight="1">
      <c r="A132" s="4" t="s">
        <v>470</v>
      </c>
      <c r="B132" s="4" t="s">
        <v>412</v>
      </c>
      <c r="C132" s="17" t="s">
        <v>34</v>
      </c>
      <c r="D132" s="230">
        <v>1017</v>
      </c>
      <c r="E132" s="231">
        <v>10017</v>
      </c>
      <c r="F132" s="17" t="s">
        <v>153</v>
      </c>
      <c r="G132" s="158" t="s">
        <v>144</v>
      </c>
      <c r="H132" s="3">
        <v>924859</v>
      </c>
      <c r="I132" s="7">
        <v>147</v>
      </c>
      <c r="J132" s="7">
        <v>127869</v>
      </c>
      <c r="K132" s="6"/>
      <c r="L132" s="7">
        <v>410712</v>
      </c>
      <c r="M132" s="6"/>
      <c r="N132" s="7">
        <v>0</v>
      </c>
      <c r="O132" s="6"/>
      <c r="P132" s="7">
        <v>98134</v>
      </c>
      <c r="Q132" s="6"/>
      <c r="R132" s="7">
        <v>0</v>
      </c>
      <c r="S132" s="6"/>
      <c r="T132" s="7">
        <v>0</v>
      </c>
      <c r="U132" s="6"/>
      <c r="V132" s="7">
        <v>0</v>
      </c>
      <c r="W132" s="6"/>
      <c r="X132" s="8">
        <v>0</v>
      </c>
      <c r="Z132" s="1" t="str">
        <f t="shared" si="2"/>
        <v>No</v>
      </c>
    </row>
    <row r="133" spans="1:26" s="1" customFormat="1" ht="11.25" customHeight="1">
      <c r="A133" s="4" t="s">
        <v>1099</v>
      </c>
      <c r="B133" s="4" t="s">
        <v>541</v>
      </c>
      <c r="C133" s="17" t="s">
        <v>80</v>
      </c>
      <c r="D133" s="230">
        <v>4003</v>
      </c>
      <c r="E133" s="231">
        <v>40003</v>
      </c>
      <c r="F133" s="17" t="s">
        <v>147</v>
      </c>
      <c r="G133" s="158" t="s">
        <v>144</v>
      </c>
      <c r="H133" s="3">
        <v>1060061</v>
      </c>
      <c r="I133" s="7">
        <v>145</v>
      </c>
      <c r="J133" s="7">
        <v>1514426</v>
      </c>
      <c r="K133" s="6"/>
      <c r="L133" s="7">
        <v>231480</v>
      </c>
      <c r="M133" s="6"/>
      <c r="N133" s="7">
        <v>0</v>
      </c>
      <c r="O133" s="6"/>
      <c r="P133" s="7">
        <v>0</v>
      </c>
      <c r="Q133" s="6"/>
      <c r="R133" s="7">
        <v>0</v>
      </c>
      <c r="S133" s="6"/>
      <c r="T133" s="7">
        <v>0</v>
      </c>
      <c r="U133" s="6"/>
      <c r="V133" s="7">
        <v>156000</v>
      </c>
      <c r="W133" s="6"/>
      <c r="X133" s="8">
        <v>0</v>
      </c>
      <c r="Z133" s="1" t="str">
        <f t="shared" si="2"/>
        <v>No</v>
      </c>
    </row>
    <row r="134" spans="1:26" s="1" customFormat="1" ht="11.25" customHeight="1">
      <c r="A134" s="4" t="s">
        <v>533</v>
      </c>
      <c r="B134" s="4" t="s">
        <v>534</v>
      </c>
      <c r="C134" s="17" t="s">
        <v>43</v>
      </c>
      <c r="D134" s="230">
        <v>5146</v>
      </c>
      <c r="E134" s="231">
        <v>50146</v>
      </c>
      <c r="F134" s="17" t="s">
        <v>153</v>
      </c>
      <c r="G134" s="158" t="s">
        <v>144</v>
      </c>
      <c r="H134" s="3">
        <v>2150706</v>
      </c>
      <c r="I134" s="7">
        <v>144</v>
      </c>
      <c r="J134" s="7">
        <v>0</v>
      </c>
      <c r="K134" s="6"/>
      <c r="L134" s="7">
        <v>112690</v>
      </c>
      <c r="M134" s="6"/>
      <c r="N134" s="7">
        <v>0</v>
      </c>
      <c r="O134" s="6"/>
      <c r="P134" s="7">
        <v>0</v>
      </c>
      <c r="Q134" s="6"/>
      <c r="R134" s="7">
        <v>925288</v>
      </c>
      <c r="S134" s="6"/>
      <c r="T134" s="7">
        <v>0</v>
      </c>
      <c r="U134" s="6"/>
      <c r="V134" s="7">
        <v>0</v>
      </c>
      <c r="W134" s="6"/>
      <c r="X134" s="8">
        <v>0</v>
      </c>
      <c r="Z134" s="1" t="str">
        <f t="shared" si="2"/>
        <v>No</v>
      </c>
    </row>
    <row r="135" spans="1:26" s="1" customFormat="1" ht="11.25" customHeight="1">
      <c r="A135" s="4" t="s">
        <v>1100</v>
      </c>
      <c r="B135" s="4" t="s">
        <v>604</v>
      </c>
      <c r="C135" s="17" t="s">
        <v>23</v>
      </c>
      <c r="D135" s="230">
        <v>9134</v>
      </c>
      <c r="E135" s="231">
        <v>90134</v>
      </c>
      <c r="F135" s="17" t="s">
        <v>153</v>
      </c>
      <c r="G135" s="158" t="s">
        <v>144</v>
      </c>
      <c r="H135" s="3">
        <v>3281212</v>
      </c>
      <c r="I135" s="7">
        <v>141</v>
      </c>
      <c r="J135" s="7">
        <v>4234870</v>
      </c>
      <c r="K135" s="6"/>
      <c r="L135" s="7">
        <v>99406</v>
      </c>
      <c r="M135" s="6"/>
      <c r="N135" s="7">
        <v>0</v>
      </c>
      <c r="O135" s="6"/>
      <c r="P135" s="7">
        <v>6324</v>
      </c>
      <c r="Q135" s="6"/>
      <c r="R135" s="7">
        <v>0</v>
      </c>
      <c r="S135" s="6"/>
      <c r="T135" s="7">
        <v>0</v>
      </c>
      <c r="U135" s="6"/>
      <c r="V135" s="7">
        <v>0</v>
      </c>
      <c r="W135" s="6"/>
      <c r="X135" s="8">
        <v>0</v>
      </c>
      <c r="Z135" s="1" t="str">
        <f t="shared" si="2"/>
        <v>No</v>
      </c>
    </row>
    <row r="136" spans="1:26" s="1" customFormat="1" ht="11.25" customHeight="1">
      <c r="A136" s="4" t="s">
        <v>1016</v>
      </c>
      <c r="B136" s="4" t="s">
        <v>1017</v>
      </c>
      <c r="C136" s="17" t="s">
        <v>53</v>
      </c>
      <c r="D136" s="230">
        <v>5222</v>
      </c>
      <c r="E136" s="231">
        <v>50519</v>
      </c>
      <c r="F136" s="17" t="s">
        <v>153</v>
      </c>
      <c r="G136" s="158" t="s">
        <v>144</v>
      </c>
      <c r="H136" s="3">
        <v>2650890</v>
      </c>
      <c r="I136" s="7">
        <v>140</v>
      </c>
      <c r="J136" s="7">
        <v>0</v>
      </c>
      <c r="K136" s="6"/>
      <c r="L136" s="7">
        <v>23608</v>
      </c>
      <c r="M136" s="6"/>
      <c r="N136" s="7">
        <v>0</v>
      </c>
      <c r="O136" s="6"/>
      <c r="P136" s="7">
        <v>0</v>
      </c>
      <c r="Q136" s="6"/>
      <c r="R136" s="7">
        <v>1223725</v>
      </c>
      <c r="S136" s="6"/>
      <c r="T136" s="7">
        <v>0</v>
      </c>
      <c r="U136" s="6"/>
      <c r="V136" s="7">
        <v>0</v>
      </c>
      <c r="W136" s="6"/>
      <c r="X136" s="8">
        <v>0</v>
      </c>
      <c r="Z136" s="1" t="str">
        <f t="shared" si="2"/>
        <v>No</v>
      </c>
    </row>
    <row r="137" spans="1:26" s="1" customFormat="1" ht="11.25" customHeight="1">
      <c r="A137" s="4" t="s">
        <v>1101</v>
      </c>
      <c r="B137" s="4" t="s">
        <v>323</v>
      </c>
      <c r="C137" s="17" t="s">
        <v>23</v>
      </c>
      <c r="D137" s="230">
        <v>9078</v>
      </c>
      <c r="E137" s="231">
        <v>90078</v>
      </c>
      <c r="F137" s="17" t="s">
        <v>153</v>
      </c>
      <c r="G137" s="158" t="s">
        <v>144</v>
      </c>
      <c r="H137" s="3">
        <v>615968</v>
      </c>
      <c r="I137" s="7">
        <v>140</v>
      </c>
      <c r="J137" s="7">
        <v>643774</v>
      </c>
      <c r="K137" s="6"/>
      <c r="L137" s="7">
        <v>212115</v>
      </c>
      <c r="M137" s="6"/>
      <c r="N137" s="7">
        <v>0</v>
      </c>
      <c r="O137" s="6"/>
      <c r="P137" s="7">
        <v>0</v>
      </c>
      <c r="Q137" s="6"/>
      <c r="R137" s="7">
        <v>0</v>
      </c>
      <c r="S137" s="6"/>
      <c r="T137" s="7">
        <v>0</v>
      </c>
      <c r="U137" s="6"/>
      <c r="V137" s="7">
        <v>0</v>
      </c>
      <c r="W137" s="6"/>
      <c r="X137" s="8">
        <v>170854</v>
      </c>
      <c r="Z137" s="1" t="str">
        <f t="shared" si="2"/>
        <v>No</v>
      </c>
    </row>
    <row r="138" spans="1:26" s="1" customFormat="1" ht="11.25" customHeight="1">
      <c r="A138" s="4" t="s">
        <v>1102</v>
      </c>
      <c r="B138" s="4" t="s">
        <v>632</v>
      </c>
      <c r="C138" s="17" t="s">
        <v>59</v>
      </c>
      <c r="D138" s="230">
        <v>4108</v>
      </c>
      <c r="E138" s="231">
        <v>40108</v>
      </c>
      <c r="F138" s="17" t="s">
        <v>153</v>
      </c>
      <c r="G138" s="158" t="s">
        <v>144</v>
      </c>
      <c r="H138" s="3">
        <v>347602</v>
      </c>
      <c r="I138" s="7">
        <v>140</v>
      </c>
      <c r="J138" s="7">
        <v>744726</v>
      </c>
      <c r="K138" s="6"/>
      <c r="L138" s="7">
        <v>134750</v>
      </c>
      <c r="M138" s="6"/>
      <c r="N138" s="7">
        <v>0</v>
      </c>
      <c r="O138" s="6"/>
      <c r="P138" s="7">
        <v>0</v>
      </c>
      <c r="Q138" s="6"/>
      <c r="R138" s="7">
        <v>0</v>
      </c>
      <c r="S138" s="6"/>
      <c r="T138" s="7">
        <v>0</v>
      </c>
      <c r="U138" s="6"/>
      <c r="V138" s="7">
        <v>0</v>
      </c>
      <c r="W138" s="6"/>
      <c r="X138" s="8">
        <v>0</v>
      </c>
      <c r="Z138" s="1" t="str">
        <f t="shared" si="2"/>
        <v>No</v>
      </c>
    </row>
    <row r="139" spans="1:26" s="1" customFormat="1" ht="11.25" customHeight="1">
      <c r="A139" s="4" t="s">
        <v>30</v>
      </c>
      <c r="B139" s="4" t="s">
        <v>246</v>
      </c>
      <c r="C139" s="17" t="s">
        <v>23</v>
      </c>
      <c r="D139" s="230">
        <v>9223</v>
      </c>
      <c r="E139" s="231">
        <v>90223</v>
      </c>
      <c r="F139" s="17" t="s">
        <v>153</v>
      </c>
      <c r="G139" s="158" t="s">
        <v>144</v>
      </c>
      <c r="H139" s="3">
        <v>1723634</v>
      </c>
      <c r="I139" s="7">
        <v>137</v>
      </c>
      <c r="J139" s="7">
        <v>0</v>
      </c>
      <c r="K139" s="6"/>
      <c r="L139" s="7">
        <v>558806</v>
      </c>
      <c r="M139" s="6"/>
      <c r="N139" s="7">
        <v>0</v>
      </c>
      <c r="O139" s="6"/>
      <c r="P139" s="7">
        <v>0</v>
      </c>
      <c r="Q139" s="6"/>
      <c r="R139" s="7">
        <v>0</v>
      </c>
      <c r="S139" s="6"/>
      <c r="T139" s="7">
        <v>0</v>
      </c>
      <c r="U139" s="6"/>
      <c r="V139" s="7">
        <v>0</v>
      </c>
      <c r="W139" s="6"/>
      <c r="X139" s="8">
        <v>0</v>
      </c>
      <c r="Z139" s="1" t="str">
        <f t="shared" si="2"/>
        <v>No</v>
      </c>
    </row>
    <row r="140" spans="1:26" s="1" customFormat="1" ht="11.25" customHeight="1">
      <c r="A140" s="4" t="s">
        <v>1103</v>
      </c>
      <c r="B140" s="4" t="s">
        <v>676</v>
      </c>
      <c r="C140" s="17" t="s">
        <v>38</v>
      </c>
      <c r="D140" s="230">
        <v>4063</v>
      </c>
      <c r="E140" s="231">
        <v>40063</v>
      </c>
      <c r="F140" s="17" t="s">
        <v>147</v>
      </c>
      <c r="G140" s="158" t="s">
        <v>144</v>
      </c>
      <c r="H140" s="3">
        <v>452791</v>
      </c>
      <c r="I140" s="7">
        <v>135</v>
      </c>
      <c r="J140" s="7">
        <v>550037</v>
      </c>
      <c r="K140" s="6"/>
      <c r="L140" s="7">
        <v>95609</v>
      </c>
      <c r="M140" s="6"/>
      <c r="N140" s="7">
        <v>0</v>
      </c>
      <c r="O140" s="6"/>
      <c r="P140" s="7">
        <v>0</v>
      </c>
      <c r="Q140" s="6"/>
      <c r="R140" s="7">
        <v>0</v>
      </c>
      <c r="S140" s="6"/>
      <c r="T140" s="7">
        <v>0</v>
      </c>
      <c r="U140" s="6"/>
      <c r="V140" s="7">
        <v>0</v>
      </c>
      <c r="W140" s="6"/>
      <c r="X140" s="8">
        <v>0</v>
      </c>
      <c r="Z140" s="1" t="str">
        <f t="shared" si="2"/>
        <v>No</v>
      </c>
    </row>
    <row r="141" spans="1:26" s="1" customFormat="1" ht="11.25" customHeight="1">
      <c r="A141" s="4" t="s">
        <v>1104</v>
      </c>
      <c r="B141" s="4" t="s">
        <v>376</v>
      </c>
      <c r="C141" s="17" t="s">
        <v>74</v>
      </c>
      <c r="D141" s="230">
        <v>3014</v>
      </c>
      <c r="E141" s="231">
        <v>30014</v>
      </c>
      <c r="F141" s="17" t="s">
        <v>153</v>
      </c>
      <c r="G141" s="158" t="s">
        <v>144</v>
      </c>
      <c r="H141" s="3">
        <v>444474</v>
      </c>
      <c r="I141" s="7">
        <v>125</v>
      </c>
      <c r="J141" s="7">
        <v>501461</v>
      </c>
      <c r="K141" s="6"/>
      <c r="L141" s="7">
        <v>252879</v>
      </c>
      <c r="M141" s="6"/>
      <c r="N141" s="7">
        <v>0</v>
      </c>
      <c r="O141" s="6"/>
      <c r="P141" s="7">
        <v>0</v>
      </c>
      <c r="Q141" s="6"/>
      <c r="R141" s="7">
        <v>0</v>
      </c>
      <c r="S141" s="6"/>
      <c r="T141" s="7">
        <v>0</v>
      </c>
      <c r="U141" s="6"/>
      <c r="V141" s="7">
        <v>0</v>
      </c>
      <c r="W141" s="6"/>
      <c r="X141" s="8">
        <v>0</v>
      </c>
      <c r="Z141" s="1" t="str">
        <f t="shared" si="2"/>
        <v>No</v>
      </c>
    </row>
    <row r="142" spans="1:26" s="1" customFormat="1" ht="11.25" customHeight="1">
      <c r="A142" s="4" t="s">
        <v>375</v>
      </c>
      <c r="B142" s="4" t="s">
        <v>376</v>
      </c>
      <c r="C142" s="17" t="s">
        <v>43</v>
      </c>
      <c r="D142" s="230">
        <v>5211</v>
      </c>
      <c r="E142" s="231">
        <v>50211</v>
      </c>
      <c r="F142" s="17" t="s">
        <v>153</v>
      </c>
      <c r="G142" s="158" t="s">
        <v>144</v>
      </c>
      <c r="H142" s="3">
        <v>67821</v>
      </c>
      <c r="I142" s="7">
        <v>125</v>
      </c>
      <c r="J142" s="7">
        <v>191726</v>
      </c>
      <c r="K142" s="6"/>
      <c r="L142" s="7">
        <v>352777</v>
      </c>
      <c r="M142" s="6"/>
      <c r="N142" s="7">
        <v>0</v>
      </c>
      <c r="O142" s="6"/>
      <c r="P142" s="7">
        <v>0</v>
      </c>
      <c r="Q142" s="6"/>
      <c r="R142" s="7">
        <v>23697</v>
      </c>
      <c r="S142" s="6"/>
      <c r="T142" s="7">
        <v>39197</v>
      </c>
      <c r="U142" s="6"/>
      <c r="V142" s="7">
        <v>0</v>
      </c>
      <c r="W142" s="6"/>
      <c r="X142" s="8">
        <v>0</v>
      </c>
      <c r="Z142" s="1" t="str">
        <f t="shared" si="2"/>
        <v>No</v>
      </c>
    </row>
    <row r="143" spans="1:26" s="1" customFormat="1" ht="11.25" customHeight="1">
      <c r="A143" s="4" t="s">
        <v>551</v>
      </c>
      <c r="B143" s="4" t="s">
        <v>430</v>
      </c>
      <c r="C143" s="17" t="s">
        <v>76</v>
      </c>
      <c r="D143" s="230">
        <v>4086</v>
      </c>
      <c r="E143" s="231">
        <v>40086</v>
      </c>
      <c r="F143" s="17" t="s">
        <v>153</v>
      </c>
      <c r="G143" s="158" t="s">
        <v>144</v>
      </c>
      <c r="H143" s="3">
        <v>2148346</v>
      </c>
      <c r="I143" s="7">
        <v>124</v>
      </c>
      <c r="J143" s="7">
        <v>1062579</v>
      </c>
      <c r="K143" s="6"/>
      <c r="L143" s="7">
        <v>38027</v>
      </c>
      <c r="M143" s="6"/>
      <c r="N143" s="7">
        <v>0</v>
      </c>
      <c r="O143" s="6"/>
      <c r="P143" s="7">
        <v>0</v>
      </c>
      <c r="Q143" s="6"/>
      <c r="R143" s="7">
        <v>0</v>
      </c>
      <c r="S143" s="6"/>
      <c r="T143" s="7">
        <v>0</v>
      </c>
      <c r="U143" s="6"/>
      <c r="V143" s="7">
        <v>0</v>
      </c>
      <c r="W143" s="6"/>
      <c r="X143" s="8">
        <v>0</v>
      </c>
      <c r="Z143" s="1" t="str">
        <f t="shared" si="2"/>
        <v>No</v>
      </c>
    </row>
    <row r="144" spans="1:26" s="1" customFormat="1" ht="11.25" customHeight="1">
      <c r="A144" s="4" t="s">
        <v>709</v>
      </c>
      <c r="B144" s="4" t="s">
        <v>710</v>
      </c>
      <c r="C144" s="17" t="s">
        <v>47</v>
      </c>
      <c r="D144" s="230">
        <v>4019</v>
      </c>
      <c r="E144" s="231">
        <v>40019</v>
      </c>
      <c r="F144" s="17" t="s">
        <v>153</v>
      </c>
      <c r="G144" s="158" t="s">
        <v>144</v>
      </c>
      <c r="H144" s="3">
        <v>1624827</v>
      </c>
      <c r="I144" s="7">
        <v>123</v>
      </c>
      <c r="J144" s="7">
        <v>935454</v>
      </c>
      <c r="K144" s="6"/>
      <c r="L144" s="7">
        <v>3169</v>
      </c>
      <c r="M144" s="6"/>
      <c r="N144" s="7">
        <v>0</v>
      </c>
      <c r="O144" s="6"/>
      <c r="P144" s="7">
        <v>0</v>
      </c>
      <c r="Q144" s="6"/>
      <c r="R144" s="7">
        <v>0</v>
      </c>
      <c r="S144" s="6"/>
      <c r="T144" s="7">
        <v>0</v>
      </c>
      <c r="U144" s="6"/>
      <c r="V144" s="7">
        <v>0</v>
      </c>
      <c r="W144" s="6"/>
      <c r="X144" s="8">
        <v>0</v>
      </c>
      <c r="Z144" s="1" t="str">
        <f t="shared" si="2"/>
        <v>No</v>
      </c>
    </row>
    <row r="145" spans="1:26" s="1" customFormat="1" ht="11.25" customHeight="1">
      <c r="A145" s="4" t="s">
        <v>1105</v>
      </c>
      <c r="B145" s="4" t="s">
        <v>262</v>
      </c>
      <c r="C145" s="17" t="s">
        <v>38</v>
      </c>
      <c r="D145" s="230">
        <v>4200</v>
      </c>
      <c r="E145" s="231">
        <v>40200</v>
      </c>
      <c r="F145" s="17" t="s">
        <v>153</v>
      </c>
      <c r="G145" s="158" t="s">
        <v>144</v>
      </c>
      <c r="H145" s="3">
        <v>2441770</v>
      </c>
      <c r="I145" s="7">
        <v>123</v>
      </c>
      <c r="J145" s="7">
        <v>0</v>
      </c>
      <c r="K145" s="6"/>
      <c r="L145" s="7">
        <v>96710</v>
      </c>
      <c r="M145" s="6"/>
      <c r="N145" s="7">
        <v>0</v>
      </c>
      <c r="O145" s="6"/>
      <c r="P145" s="7">
        <v>0</v>
      </c>
      <c r="Q145" s="6"/>
      <c r="R145" s="7">
        <v>0</v>
      </c>
      <c r="S145" s="6"/>
      <c r="T145" s="7">
        <v>0</v>
      </c>
      <c r="U145" s="6"/>
      <c r="V145" s="7">
        <v>0</v>
      </c>
      <c r="W145" s="6"/>
      <c r="X145" s="8">
        <v>0</v>
      </c>
      <c r="Z145" s="1" t="str">
        <f t="shared" si="2"/>
        <v>No</v>
      </c>
    </row>
    <row r="146" spans="1:26" s="1" customFormat="1" ht="11.25" customHeight="1">
      <c r="A146" s="4" t="s">
        <v>1106</v>
      </c>
      <c r="B146" s="4" t="s">
        <v>171</v>
      </c>
      <c r="C146" s="17" t="s">
        <v>40</v>
      </c>
      <c r="D146" s="230"/>
      <c r="E146" s="231">
        <v>40264</v>
      </c>
      <c r="F146" s="17" t="s">
        <v>222</v>
      </c>
      <c r="G146" s="158" t="s">
        <v>144</v>
      </c>
      <c r="H146" s="3">
        <v>4515419</v>
      </c>
      <c r="I146" s="7">
        <v>121</v>
      </c>
      <c r="J146" s="7">
        <v>1231769</v>
      </c>
      <c r="K146" s="6"/>
      <c r="L146" s="7">
        <v>0</v>
      </c>
      <c r="M146" s="6"/>
      <c r="N146" s="7">
        <v>0</v>
      </c>
      <c r="O146" s="6"/>
      <c r="P146" s="7">
        <v>0</v>
      </c>
      <c r="Q146" s="6"/>
      <c r="R146" s="7">
        <v>0</v>
      </c>
      <c r="S146" s="6"/>
      <c r="T146" s="7">
        <v>0</v>
      </c>
      <c r="U146" s="6"/>
      <c r="V146" s="7">
        <v>0</v>
      </c>
      <c r="W146" s="6"/>
      <c r="X146" s="8">
        <v>0</v>
      </c>
      <c r="Z146" s="1" t="str">
        <f t="shared" si="2"/>
        <v>No</v>
      </c>
    </row>
    <row r="147" spans="1:26" s="1" customFormat="1" ht="11.25" customHeight="1">
      <c r="A147" s="4" t="s">
        <v>572</v>
      </c>
      <c r="B147" s="4" t="s">
        <v>573</v>
      </c>
      <c r="C147" s="17" t="s">
        <v>23</v>
      </c>
      <c r="D147" s="230">
        <v>9062</v>
      </c>
      <c r="E147" s="231">
        <v>90062</v>
      </c>
      <c r="F147" s="17" t="s">
        <v>153</v>
      </c>
      <c r="G147" s="158" t="s">
        <v>144</v>
      </c>
      <c r="H147" s="3">
        <v>114237</v>
      </c>
      <c r="I147" s="7">
        <v>120</v>
      </c>
      <c r="J147" s="7">
        <v>1004821</v>
      </c>
      <c r="K147" s="6"/>
      <c r="L147" s="7">
        <v>230659</v>
      </c>
      <c r="M147" s="6"/>
      <c r="N147" s="7">
        <v>0</v>
      </c>
      <c r="O147" s="6"/>
      <c r="P147" s="7">
        <v>0</v>
      </c>
      <c r="Q147" s="6"/>
      <c r="R147" s="7">
        <v>0</v>
      </c>
      <c r="S147" s="6"/>
      <c r="T147" s="7">
        <v>0</v>
      </c>
      <c r="U147" s="6"/>
      <c r="V147" s="7">
        <v>0</v>
      </c>
      <c r="W147" s="6"/>
      <c r="X147" s="8">
        <v>30703</v>
      </c>
      <c r="Z147" s="1" t="str">
        <f t="shared" si="2"/>
        <v>No</v>
      </c>
    </row>
    <row r="148" spans="1:26" s="1" customFormat="1" ht="11.25" customHeight="1">
      <c r="A148" s="4" t="s">
        <v>442</v>
      </c>
      <c r="B148" s="4" t="s">
        <v>443</v>
      </c>
      <c r="C148" s="17" t="s">
        <v>74</v>
      </c>
      <c r="D148" s="230">
        <v>3013</v>
      </c>
      <c r="E148" s="231">
        <v>30013</v>
      </c>
      <c r="F148" s="17" t="s">
        <v>153</v>
      </c>
      <c r="G148" s="158" t="s">
        <v>144</v>
      </c>
      <c r="H148" s="3">
        <v>196611</v>
      </c>
      <c r="I148" s="7">
        <v>117</v>
      </c>
      <c r="J148" s="7">
        <v>369669</v>
      </c>
      <c r="K148" s="6"/>
      <c r="L148" s="7">
        <v>232439</v>
      </c>
      <c r="M148" s="6"/>
      <c r="N148" s="7">
        <v>0</v>
      </c>
      <c r="O148" s="6"/>
      <c r="P148" s="7">
        <v>128998</v>
      </c>
      <c r="Q148" s="6"/>
      <c r="R148" s="7">
        <v>0</v>
      </c>
      <c r="S148" s="6"/>
      <c r="T148" s="7">
        <v>0</v>
      </c>
      <c r="U148" s="6"/>
      <c r="V148" s="7">
        <v>0</v>
      </c>
      <c r="W148" s="6"/>
      <c r="X148" s="8">
        <v>0</v>
      </c>
      <c r="Z148" s="1" t="str">
        <f t="shared" si="2"/>
        <v>No</v>
      </c>
    </row>
    <row r="149" spans="1:26" s="1" customFormat="1" ht="11.25" customHeight="1">
      <c r="A149" s="4" t="s">
        <v>740</v>
      </c>
      <c r="B149" s="4" t="s">
        <v>741</v>
      </c>
      <c r="C149" s="17" t="s">
        <v>86</v>
      </c>
      <c r="D149" s="230">
        <v>21</v>
      </c>
      <c r="E149" s="231">
        <v>21</v>
      </c>
      <c r="F149" s="17" t="s">
        <v>153</v>
      </c>
      <c r="G149" s="158" t="s">
        <v>144</v>
      </c>
      <c r="H149" s="3">
        <v>114473</v>
      </c>
      <c r="I149" s="7">
        <v>114</v>
      </c>
      <c r="J149" s="7">
        <v>444920</v>
      </c>
      <c r="K149" s="6"/>
      <c r="L149" s="7">
        <v>188037</v>
      </c>
      <c r="M149" s="6"/>
      <c r="N149" s="7">
        <v>1756</v>
      </c>
      <c r="O149" s="6"/>
      <c r="P149" s="7">
        <v>0</v>
      </c>
      <c r="Q149" s="6"/>
      <c r="R149" s="7">
        <v>0</v>
      </c>
      <c r="S149" s="6"/>
      <c r="T149" s="7">
        <v>0</v>
      </c>
      <c r="U149" s="6"/>
      <c r="V149" s="7">
        <v>0</v>
      </c>
      <c r="W149" s="6"/>
      <c r="X149" s="8">
        <v>0</v>
      </c>
      <c r="Z149" s="1" t="str">
        <f t="shared" si="2"/>
        <v>No</v>
      </c>
    </row>
    <row r="150" spans="1:26" s="1" customFormat="1" ht="11.25" customHeight="1">
      <c r="A150" s="4" t="s">
        <v>332</v>
      </c>
      <c r="B150" s="4" t="s">
        <v>333</v>
      </c>
      <c r="C150" s="17" t="s">
        <v>43</v>
      </c>
      <c r="D150" s="230">
        <v>5060</v>
      </c>
      <c r="E150" s="231">
        <v>50060</v>
      </c>
      <c r="F150" s="17" t="s">
        <v>153</v>
      </c>
      <c r="G150" s="158" t="s">
        <v>144</v>
      </c>
      <c r="H150" s="3">
        <v>145361</v>
      </c>
      <c r="I150" s="7">
        <v>113</v>
      </c>
      <c r="J150" s="7">
        <v>2625</v>
      </c>
      <c r="K150" s="6"/>
      <c r="L150" s="7">
        <v>50614</v>
      </c>
      <c r="M150" s="6"/>
      <c r="N150" s="7">
        <v>0</v>
      </c>
      <c r="O150" s="6"/>
      <c r="P150" s="7">
        <v>0</v>
      </c>
      <c r="Q150" s="6"/>
      <c r="R150" s="7">
        <v>705547</v>
      </c>
      <c r="S150" s="6"/>
      <c r="T150" s="7">
        <v>0</v>
      </c>
      <c r="U150" s="6"/>
      <c r="V150" s="7">
        <v>0</v>
      </c>
      <c r="W150" s="6"/>
      <c r="X150" s="8">
        <v>0</v>
      </c>
      <c r="Z150" s="1" t="str">
        <f t="shared" si="2"/>
        <v>No</v>
      </c>
    </row>
    <row r="151" spans="1:26" s="1" customFormat="1" ht="11.25" customHeight="1">
      <c r="A151" s="4" t="s">
        <v>711</v>
      </c>
      <c r="B151" s="4" t="s">
        <v>712</v>
      </c>
      <c r="C151" s="17" t="s">
        <v>61</v>
      </c>
      <c r="D151" s="230">
        <v>7002</v>
      </c>
      <c r="E151" s="231">
        <v>70002</v>
      </c>
      <c r="F151" s="17" t="s">
        <v>153</v>
      </c>
      <c r="G151" s="158" t="s">
        <v>144</v>
      </c>
      <c r="H151" s="3">
        <v>725008</v>
      </c>
      <c r="I151" s="7">
        <v>113</v>
      </c>
      <c r="J151" s="7">
        <v>854927</v>
      </c>
      <c r="K151" s="6"/>
      <c r="L151" s="7">
        <v>71164</v>
      </c>
      <c r="M151" s="6"/>
      <c r="N151" s="7">
        <v>0</v>
      </c>
      <c r="O151" s="6"/>
      <c r="P151" s="7">
        <v>55465</v>
      </c>
      <c r="Q151" s="6"/>
      <c r="R151" s="7">
        <v>0</v>
      </c>
      <c r="S151" s="6"/>
      <c r="T151" s="7">
        <v>0</v>
      </c>
      <c r="U151" s="6"/>
      <c r="V151" s="7">
        <v>0</v>
      </c>
      <c r="W151" s="6"/>
      <c r="X151" s="8">
        <v>0</v>
      </c>
      <c r="Z151" s="1" t="str">
        <f t="shared" si="2"/>
        <v>No</v>
      </c>
    </row>
    <row r="152" spans="1:26" s="1" customFormat="1" ht="11.25" customHeight="1">
      <c r="A152" s="4" t="s">
        <v>466</v>
      </c>
      <c r="B152" s="4" t="s">
        <v>467</v>
      </c>
      <c r="C152" s="17" t="s">
        <v>49</v>
      </c>
      <c r="D152" s="230">
        <v>1064</v>
      </c>
      <c r="E152" s="231">
        <v>10064</v>
      </c>
      <c r="F152" s="17" t="s">
        <v>153</v>
      </c>
      <c r="G152" s="158" t="s">
        <v>144</v>
      </c>
      <c r="H152" s="3">
        <v>1190956</v>
      </c>
      <c r="I152" s="7">
        <v>113</v>
      </c>
      <c r="J152" s="7">
        <v>221968</v>
      </c>
      <c r="K152" s="6"/>
      <c r="L152" s="7">
        <v>222151</v>
      </c>
      <c r="M152" s="6"/>
      <c r="N152" s="7">
        <v>0</v>
      </c>
      <c r="O152" s="6"/>
      <c r="P152" s="7">
        <v>0</v>
      </c>
      <c r="Q152" s="6"/>
      <c r="R152" s="7">
        <v>0</v>
      </c>
      <c r="S152" s="6"/>
      <c r="T152" s="7">
        <v>0</v>
      </c>
      <c r="U152" s="6"/>
      <c r="V152" s="7">
        <v>0</v>
      </c>
      <c r="W152" s="6"/>
      <c r="X152" s="8">
        <v>0</v>
      </c>
      <c r="Z152" s="1" t="str">
        <f t="shared" si="2"/>
        <v>No</v>
      </c>
    </row>
    <row r="153" spans="1:26" s="1" customFormat="1" ht="11.25" customHeight="1">
      <c r="A153" s="4" t="s">
        <v>416</v>
      </c>
      <c r="B153" s="4" t="s">
        <v>417</v>
      </c>
      <c r="C153" s="17" t="s">
        <v>81</v>
      </c>
      <c r="D153" s="230">
        <v>6051</v>
      </c>
      <c r="E153" s="231">
        <v>60051</v>
      </c>
      <c r="F153" s="17" t="s">
        <v>153</v>
      </c>
      <c r="G153" s="158" t="s">
        <v>144</v>
      </c>
      <c r="H153" s="3">
        <v>320069</v>
      </c>
      <c r="I153" s="7">
        <v>112</v>
      </c>
      <c r="J153" s="7">
        <v>187679</v>
      </c>
      <c r="K153" s="6"/>
      <c r="L153" s="7">
        <v>10075</v>
      </c>
      <c r="M153" s="6"/>
      <c r="N153" s="7">
        <v>0</v>
      </c>
      <c r="O153" s="6"/>
      <c r="P153" s="7">
        <v>991359</v>
      </c>
      <c r="Q153" s="6"/>
      <c r="R153" s="7">
        <v>0</v>
      </c>
      <c r="S153" s="6"/>
      <c r="T153" s="7">
        <v>0</v>
      </c>
      <c r="U153" s="6"/>
      <c r="V153" s="7">
        <v>0</v>
      </c>
      <c r="W153" s="6"/>
      <c r="X153" s="8">
        <v>0</v>
      </c>
      <c r="Z153" s="1" t="str">
        <f t="shared" si="2"/>
        <v>No</v>
      </c>
    </row>
    <row r="154" spans="1:26" s="1" customFormat="1" ht="11.25" customHeight="1">
      <c r="A154" s="4" t="s">
        <v>1107</v>
      </c>
      <c r="B154" s="4" t="s">
        <v>520</v>
      </c>
      <c r="C154" s="17" t="s">
        <v>38</v>
      </c>
      <c r="D154" s="230">
        <v>4028</v>
      </c>
      <c r="E154" s="231">
        <v>40028</v>
      </c>
      <c r="F154" s="17" t="s">
        <v>147</v>
      </c>
      <c r="G154" s="158" t="s">
        <v>144</v>
      </c>
      <c r="H154" s="3">
        <v>530290</v>
      </c>
      <c r="I154" s="7">
        <v>111</v>
      </c>
      <c r="J154" s="7">
        <v>647504</v>
      </c>
      <c r="K154" s="6"/>
      <c r="L154" s="7">
        <v>60375</v>
      </c>
      <c r="M154" s="6"/>
      <c r="N154" s="7">
        <v>192079</v>
      </c>
      <c r="O154" s="6"/>
      <c r="P154" s="7">
        <v>0</v>
      </c>
      <c r="Q154" s="6"/>
      <c r="R154" s="7">
        <v>0</v>
      </c>
      <c r="S154" s="6"/>
      <c r="T154" s="7">
        <v>0</v>
      </c>
      <c r="U154" s="6"/>
      <c r="V154" s="7">
        <v>0</v>
      </c>
      <c r="W154" s="6"/>
      <c r="X154" s="8">
        <v>0</v>
      </c>
      <c r="Z154" s="1" t="str">
        <f t="shared" si="2"/>
        <v>No</v>
      </c>
    </row>
    <row r="155" spans="1:26" s="1" customFormat="1" ht="11.25" customHeight="1">
      <c r="A155" s="4" t="s">
        <v>330</v>
      </c>
      <c r="B155" s="4" t="s">
        <v>331</v>
      </c>
      <c r="C155" s="17" t="s">
        <v>74</v>
      </c>
      <c r="D155" s="230">
        <v>3054</v>
      </c>
      <c r="E155" s="231">
        <v>30054</v>
      </c>
      <c r="F155" s="17" t="s">
        <v>153</v>
      </c>
      <c r="G155" s="158" t="s">
        <v>144</v>
      </c>
      <c r="H155" s="3">
        <v>87454</v>
      </c>
      <c r="I155" s="7">
        <v>110</v>
      </c>
      <c r="J155" s="7">
        <v>5809</v>
      </c>
      <c r="K155" s="6"/>
      <c r="L155" s="7">
        <v>79999</v>
      </c>
      <c r="M155" s="6"/>
      <c r="N155" s="7">
        <v>0</v>
      </c>
      <c r="O155" s="6"/>
      <c r="P155" s="7">
        <v>616761</v>
      </c>
      <c r="Q155" s="6"/>
      <c r="R155" s="7">
        <v>0</v>
      </c>
      <c r="S155" s="6"/>
      <c r="T155" s="7">
        <v>0</v>
      </c>
      <c r="U155" s="6"/>
      <c r="V155" s="7">
        <v>0</v>
      </c>
      <c r="W155" s="6"/>
      <c r="X155" s="8">
        <v>0</v>
      </c>
      <c r="Z155" s="1" t="str">
        <f t="shared" si="2"/>
        <v>No</v>
      </c>
    </row>
    <row r="156" spans="1:26" s="1" customFormat="1" ht="11.25" customHeight="1">
      <c r="A156" s="4" t="s">
        <v>1108</v>
      </c>
      <c r="B156" s="4" t="s">
        <v>773</v>
      </c>
      <c r="C156" s="17" t="s">
        <v>50</v>
      </c>
      <c r="D156" s="230">
        <v>3085</v>
      </c>
      <c r="E156" s="231">
        <v>30085</v>
      </c>
      <c r="F156" s="17" t="s">
        <v>147</v>
      </c>
      <c r="G156" s="158" t="s">
        <v>144</v>
      </c>
      <c r="H156" s="3">
        <v>4586770</v>
      </c>
      <c r="I156" s="7">
        <v>109</v>
      </c>
      <c r="J156" s="7">
        <v>978676</v>
      </c>
      <c r="K156" s="6"/>
      <c r="L156" s="7">
        <v>4789</v>
      </c>
      <c r="M156" s="6"/>
      <c r="N156" s="7">
        <v>12956</v>
      </c>
      <c r="O156" s="6"/>
      <c r="P156" s="7">
        <v>0</v>
      </c>
      <c r="Q156" s="6"/>
      <c r="R156" s="7">
        <v>0</v>
      </c>
      <c r="S156" s="6"/>
      <c r="T156" s="7">
        <v>0</v>
      </c>
      <c r="U156" s="6"/>
      <c r="V156" s="7">
        <v>0</v>
      </c>
      <c r="W156" s="6"/>
      <c r="X156" s="8">
        <v>0</v>
      </c>
      <c r="Z156" s="1" t="str">
        <f t="shared" si="2"/>
        <v>No</v>
      </c>
    </row>
    <row r="157" spans="1:26" s="1" customFormat="1" ht="11.25" customHeight="1">
      <c r="A157" s="4" t="s">
        <v>707</v>
      </c>
      <c r="B157" s="4" t="s">
        <v>708</v>
      </c>
      <c r="C157" s="17" t="s">
        <v>47</v>
      </c>
      <c r="D157" s="230">
        <v>4017</v>
      </c>
      <c r="E157" s="231">
        <v>40017</v>
      </c>
      <c r="F157" s="17" t="s">
        <v>153</v>
      </c>
      <c r="G157" s="158" t="s">
        <v>144</v>
      </c>
      <c r="H157" s="3">
        <v>290263</v>
      </c>
      <c r="I157" s="7">
        <v>108</v>
      </c>
      <c r="J157" s="7">
        <v>453671</v>
      </c>
      <c r="K157" s="6"/>
      <c r="L157" s="7">
        <v>304678</v>
      </c>
      <c r="M157" s="6"/>
      <c r="N157" s="7">
        <v>0</v>
      </c>
      <c r="O157" s="6"/>
      <c r="P157" s="7">
        <v>126829</v>
      </c>
      <c r="Q157" s="6"/>
      <c r="R157" s="7">
        <v>0</v>
      </c>
      <c r="S157" s="6"/>
      <c r="T157" s="7">
        <v>0</v>
      </c>
      <c r="U157" s="6"/>
      <c r="V157" s="7">
        <v>0</v>
      </c>
      <c r="W157" s="6"/>
      <c r="X157" s="8">
        <v>318000</v>
      </c>
      <c r="Z157" s="1" t="str">
        <f t="shared" si="2"/>
        <v>No</v>
      </c>
    </row>
    <row r="158" spans="1:26" s="1" customFormat="1" ht="11.25" customHeight="1">
      <c r="A158" s="4" t="s">
        <v>1109</v>
      </c>
      <c r="B158" s="4" t="s">
        <v>571</v>
      </c>
      <c r="C158" s="17" t="s">
        <v>23</v>
      </c>
      <c r="D158" s="230">
        <v>9041</v>
      </c>
      <c r="E158" s="231">
        <v>90041</v>
      </c>
      <c r="F158" s="17" t="s">
        <v>147</v>
      </c>
      <c r="G158" s="158" t="s">
        <v>144</v>
      </c>
      <c r="H158" s="3">
        <v>12150996</v>
      </c>
      <c r="I158" s="7">
        <v>107</v>
      </c>
      <c r="J158" s="7">
        <v>43881</v>
      </c>
      <c r="K158" s="6"/>
      <c r="L158" s="7">
        <v>498608</v>
      </c>
      <c r="M158" s="6"/>
      <c r="N158" s="7">
        <v>0</v>
      </c>
      <c r="O158" s="6"/>
      <c r="P158" s="7">
        <v>340747</v>
      </c>
      <c r="Q158" s="6"/>
      <c r="R158" s="7">
        <v>0</v>
      </c>
      <c r="S158" s="6"/>
      <c r="T158" s="7">
        <v>0</v>
      </c>
      <c r="U158" s="6"/>
      <c r="V158" s="7">
        <v>0</v>
      </c>
      <c r="W158" s="6"/>
      <c r="X158" s="8">
        <v>0</v>
      </c>
      <c r="Z158" s="1" t="str">
        <f t="shared" si="2"/>
        <v>No</v>
      </c>
    </row>
    <row r="159" spans="1:26" s="1" customFormat="1" ht="11.25" customHeight="1">
      <c r="A159" s="4" t="s">
        <v>657</v>
      </c>
      <c r="B159" s="4" t="s">
        <v>658</v>
      </c>
      <c r="C159" s="17" t="s">
        <v>23</v>
      </c>
      <c r="D159" s="230">
        <v>9006</v>
      </c>
      <c r="E159" s="231">
        <v>90006</v>
      </c>
      <c r="F159" s="17" t="s">
        <v>153</v>
      </c>
      <c r="G159" s="158" t="s">
        <v>144</v>
      </c>
      <c r="H159" s="3">
        <v>163703</v>
      </c>
      <c r="I159" s="7">
        <v>105</v>
      </c>
      <c r="J159" s="7">
        <v>123924</v>
      </c>
      <c r="K159" s="6"/>
      <c r="L159" s="7">
        <v>73007</v>
      </c>
      <c r="M159" s="6"/>
      <c r="N159" s="7">
        <v>0</v>
      </c>
      <c r="O159" s="6"/>
      <c r="P159" s="7">
        <v>690961</v>
      </c>
      <c r="Q159" s="6"/>
      <c r="R159" s="7">
        <v>0</v>
      </c>
      <c r="S159" s="6"/>
      <c r="T159" s="7">
        <v>0</v>
      </c>
      <c r="U159" s="6"/>
      <c r="V159" s="7">
        <v>0</v>
      </c>
      <c r="W159" s="6"/>
      <c r="X159" s="8">
        <v>0</v>
      </c>
      <c r="Z159" s="1" t="str">
        <f t="shared" si="2"/>
        <v>No</v>
      </c>
    </row>
    <row r="160" spans="1:26" s="1" customFormat="1" ht="11.25" customHeight="1">
      <c r="A160" s="4" t="s">
        <v>1110</v>
      </c>
      <c r="B160" s="4" t="s">
        <v>359</v>
      </c>
      <c r="C160" s="17" t="s">
        <v>83</v>
      </c>
      <c r="D160" s="230">
        <v>3071</v>
      </c>
      <c r="E160" s="231">
        <v>30071</v>
      </c>
      <c r="F160" s="17" t="s">
        <v>147</v>
      </c>
      <c r="G160" s="158" t="s">
        <v>144</v>
      </c>
      <c r="H160" s="3">
        <v>4586770</v>
      </c>
      <c r="I160" s="7">
        <v>105</v>
      </c>
      <c r="J160" s="7">
        <v>523638</v>
      </c>
      <c r="K160" s="6"/>
      <c r="L160" s="7">
        <v>0</v>
      </c>
      <c r="M160" s="6"/>
      <c r="N160" s="7">
        <v>0</v>
      </c>
      <c r="O160" s="6"/>
      <c r="P160" s="7">
        <v>0</v>
      </c>
      <c r="Q160" s="6"/>
      <c r="R160" s="7">
        <v>0</v>
      </c>
      <c r="S160" s="6"/>
      <c r="T160" s="7">
        <v>0</v>
      </c>
      <c r="U160" s="6"/>
      <c r="V160" s="7">
        <v>0</v>
      </c>
      <c r="W160" s="6"/>
      <c r="X160" s="8">
        <v>0</v>
      </c>
      <c r="Z160" s="1" t="str">
        <f t="shared" si="2"/>
        <v>No</v>
      </c>
    </row>
    <row r="161" spans="1:26" s="1" customFormat="1" ht="11.25" customHeight="1">
      <c r="A161" s="4" t="s">
        <v>186</v>
      </c>
      <c r="B161" s="4" t="s">
        <v>187</v>
      </c>
      <c r="C161" s="17" t="s">
        <v>81</v>
      </c>
      <c r="D161" s="230">
        <v>6101</v>
      </c>
      <c r="E161" s="231">
        <v>60101</v>
      </c>
      <c r="F161" s="17" t="s">
        <v>153</v>
      </c>
      <c r="G161" s="158" t="s">
        <v>144</v>
      </c>
      <c r="H161" s="3">
        <v>366174</v>
      </c>
      <c r="I161" s="7">
        <v>104</v>
      </c>
      <c r="J161" s="7">
        <v>477404</v>
      </c>
      <c r="K161" s="6"/>
      <c r="L161" s="7">
        <v>240205</v>
      </c>
      <c r="M161" s="6"/>
      <c r="N161" s="7">
        <v>0</v>
      </c>
      <c r="O161" s="6"/>
      <c r="P161" s="7">
        <v>32225</v>
      </c>
      <c r="Q161" s="6"/>
      <c r="R161" s="7">
        <v>0</v>
      </c>
      <c r="S161" s="6"/>
      <c r="T161" s="7">
        <v>0</v>
      </c>
      <c r="U161" s="6"/>
      <c r="V161" s="7">
        <v>0</v>
      </c>
      <c r="W161" s="6"/>
      <c r="X161" s="8">
        <v>0</v>
      </c>
      <c r="Z161" s="1" t="str">
        <f t="shared" si="2"/>
        <v>No</v>
      </c>
    </row>
    <row r="162" spans="1:26" s="1" customFormat="1" ht="11.25" customHeight="1">
      <c r="A162" s="4" t="s">
        <v>1111</v>
      </c>
      <c r="B162" s="4" t="s">
        <v>505</v>
      </c>
      <c r="C162" s="17" t="s">
        <v>45</v>
      </c>
      <c r="D162" s="230">
        <v>7035</v>
      </c>
      <c r="E162" s="231">
        <v>70035</v>
      </c>
      <c r="F162" s="17" t="s">
        <v>147</v>
      </c>
      <c r="G162" s="158" t="s">
        <v>144</v>
      </c>
      <c r="H162" s="3">
        <v>1519417</v>
      </c>
      <c r="I162" s="7">
        <v>100</v>
      </c>
      <c r="J162" s="7">
        <v>386164</v>
      </c>
      <c r="K162" s="6"/>
      <c r="L162" s="7">
        <v>67213</v>
      </c>
      <c r="M162" s="6"/>
      <c r="N162" s="7">
        <v>0</v>
      </c>
      <c r="O162" s="6"/>
      <c r="P162" s="7">
        <v>38475</v>
      </c>
      <c r="Q162" s="6"/>
      <c r="R162" s="7">
        <v>0</v>
      </c>
      <c r="S162" s="6"/>
      <c r="T162" s="7">
        <v>0</v>
      </c>
      <c r="U162" s="6"/>
      <c r="V162" s="7">
        <v>0</v>
      </c>
      <c r="W162" s="6"/>
      <c r="X162" s="8">
        <v>0</v>
      </c>
      <c r="Z162" s="1" t="str">
        <f t="shared" si="2"/>
        <v>No</v>
      </c>
    </row>
    <row r="163" spans="1:26" s="1" customFormat="1" ht="11.25" customHeight="1">
      <c r="A163" s="4" t="s">
        <v>730</v>
      </c>
      <c r="B163" s="4" t="s">
        <v>359</v>
      </c>
      <c r="C163" s="17" t="s">
        <v>83</v>
      </c>
      <c r="D163" s="230">
        <v>3073</v>
      </c>
      <c r="E163" s="231">
        <v>30073</v>
      </c>
      <c r="F163" s="17" t="s">
        <v>153</v>
      </c>
      <c r="G163" s="158" t="s">
        <v>144</v>
      </c>
      <c r="H163" s="3">
        <v>4586770</v>
      </c>
      <c r="I163" s="7">
        <v>99</v>
      </c>
      <c r="J163" s="7">
        <v>1825173</v>
      </c>
      <c r="K163" s="6"/>
      <c r="L163" s="7">
        <v>0</v>
      </c>
      <c r="M163" s="6"/>
      <c r="N163" s="7">
        <v>0</v>
      </c>
      <c r="O163" s="6"/>
      <c r="P163" s="7">
        <v>0</v>
      </c>
      <c r="Q163" s="6"/>
      <c r="R163" s="7">
        <v>0</v>
      </c>
      <c r="S163" s="6"/>
      <c r="T163" s="7">
        <v>0</v>
      </c>
      <c r="U163" s="6"/>
      <c r="V163" s="7">
        <v>0</v>
      </c>
      <c r="W163" s="6"/>
      <c r="X163" s="8">
        <v>0</v>
      </c>
      <c r="Z163" s="1" t="str">
        <f t="shared" si="2"/>
        <v>No</v>
      </c>
    </row>
    <row r="164" spans="1:26" s="1" customFormat="1" ht="11.25" customHeight="1">
      <c r="A164" s="4" t="s">
        <v>746</v>
      </c>
      <c r="B164" s="4" t="s">
        <v>287</v>
      </c>
      <c r="C164" s="17" t="s">
        <v>49</v>
      </c>
      <c r="D164" s="230">
        <v>1014</v>
      </c>
      <c r="E164" s="231">
        <v>10014</v>
      </c>
      <c r="F164" s="17" t="s">
        <v>153</v>
      </c>
      <c r="G164" s="158" t="s">
        <v>144</v>
      </c>
      <c r="H164" s="3">
        <v>486514</v>
      </c>
      <c r="I164" s="7">
        <v>99</v>
      </c>
      <c r="J164" s="7">
        <v>364050</v>
      </c>
      <c r="K164" s="6"/>
      <c r="L164" s="7">
        <v>138439</v>
      </c>
      <c r="M164" s="6"/>
      <c r="N164" s="7">
        <v>0</v>
      </c>
      <c r="O164" s="6"/>
      <c r="P164" s="7">
        <v>0</v>
      </c>
      <c r="Q164" s="6"/>
      <c r="R164" s="7">
        <v>0</v>
      </c>
      <c r="S164" s="6"/>
      <c r="T164" s="7">
        <v>0</v>
      </c>
      <c r="U164" s="6"/>
      <c r="V164" s="7">
        <v>0</v>
      </c>
      <c r="W164" s="6"/>
      <c r="X164" s="8">
        <v>64366</v>
      </c>
      <c r="Z164" s="1" t="str">
        <f t="shared" si="2"/>
        <v>No</v>
      </c>
    </row>
    <row r="165" spans="1:26" s="1" customFormat="1" ht="11.25" customHeight="1">
      <c r="A165" s="4" t="s">
        <v>277</v>
      </c>
      <c r="B165" s="4" t="s">
        <v>207</v>
      </c>
      <c r="C165" s="17" t="s">
        <v>19</v>
      </c>
      <c r="D165" s="230">
        <v>4042</v>
      </c>
      <c r="E165" s="231">
        <v>40042</v>
      </c>
      <c r="F165" s="17" t="s">
        <v>153</v>
      </c>
      <c r="G165" s="158" t="s">
        <v>144</v>
      </c>
      <c r="H165" s="3">
        <v>749495</v>
      </c>
      <c r="I165" s="7">
        <v>99</v>
      </c>
      <c r="J165" s="7">
        <v>104615</v>
      </c>
      <c r="K165" s="6"/>
      <c r="L165" s="7">
        <v>0</v>
      </c>
      <c r="M165" s="6"/>
      <c r="N165" s="7">
        <v>0</v>
      </c>
      <c r="O165" s="6"/>
      <c r="P165" s="7">
        <v>1150357</v>
      </c>
      <c r="Q165" s="6"/>
      <c r="R165" s="7">
        <v>0</v>
      </c>
      <c r="S165" s="6"/>
      <c r="T165" s="7">
        <v>0</v>
      </c>
      <c r="U165" s="6"/>
      <c r="V165" s="7">
        <v>0</v>
      </c>
      <c r="W165" s="6"/>
      <c r="X165" s="8">
        <v>0</v>
      </c>
      <c r="Z165" s="1" t="str">
        <f t="shared" si="2"/>
        <v>No</v>
      </c>
    </row>
    <row r="166" spans="1:26" s="1" customFormat="1" ht="11.25" customHeight="1">
      <c r="A166" s="4" t="s">
        <v>1112</v>
      </c>
      <c r="B166" s="4" t="s">
        <v>339</v>
      </c>
      <c r="C166" s="17" t="s">
        <v>59</v>
      </c>
      <c r="D166" s="230">
        <v>4228</v>
      </c>
      <c r="E166" s="231">
        <v>40228</v>
      </c>
      <c r="F166" s="17" t="s">
        <v>147</v>
      </c>
      <c r="G166" s="158" t="s">
        <v>144</v>
      </c>
      <c r="H166" s="3">
        <v>1249442</v>
      </c>
      <c r="I166" s="7">
        <v>98</v>
      </c>
      <c r="J166" s="7">
        <v>0</v>
      </c>
      <c r="K166" s="6"/>
      <c r="L166" s="7">
        <v>71309</v>
      </c>
      <c r="M166" s="6"/>
      <c r="N166" s="7">
        <v>0</v>
      </c>
      <c r="O166" s="6"/>
      <c r="P166" s="7">
        <v>0</v>
      </c>
      <c r="Q166" s="6"/>
      <c r="R166" s="7">
        <v>0</v>
      </c>
      <c r="S166" s="6"/>
      <c r="T166" s="7">
        <v>0</v>
      </c>
      <c r="U166" s="6"/>
      <c r="V166" s="7">
        <v>0</v>
      </c>
      <c r="W166" s="6"/>
      <c r="X166" s="8">
        <v>0</v>
      </c>
      <c r="Z166" s="1" t="str">
        <f t="shared" si="2"/>
        <v>No</v>
      </c>
    </row>
    <row r="167" spans="1:26" s="1" customFormat="1" ht="11.25" customHeight="1">
      <c r="A167" s="4" t="s">
        <v>204</v>
      </c>
      <c r="B167" s="4" t="s">
        <v>205</v>
      </c>
      <c r="C167" s="17" t="s">
        <v>49</v>
      </c>
      <c r="D167" s="230">
        <v>1118</v>
      </c>
      <c r="E167" s="231">
        <v>10118</v>
      </c>
      <c r="F167" s="17" t="s">
        <v>153</v>
      </c>
      <c r="G167" s="158" t="s">
        <v>144</v>
      </c>
      <c r="H167" s="3">
        <v>4181019</v>
      </c>
      <c r="I167" s="7">
        <v>98</v>
      </c>
      <c r="J167" s="7">
        <v>0</v>
      </c>
      <c r="K167" s="6"/>
      <c r="L167" s="7">
        <v>330659</v>
      </c>
      <c r="M167" s="6"/>
      <c r="N167" s="7">
        <v>0</v>
      </c>
      <c r="O167" s="6"/>
      <c r="P167" s="7">
        <v>0</v>
      </c>
      <c r="Q167" s="6"/>
      <c r="R167" s="7">
        <v>0</v>
      </c>
      <c r="S167" s="6"/>
      <c r="T167" s="7">
        <v>0</v>
      </c>
      <c r="U167" s="6"/>
      <c r="V167" s="7">
        <v>0</v>
      </c>
      <c r="W167" s="6"/>
      <c r="X167" s="8">
        <v>0</v>
      </c>
      <c r="Z167" s="1" t="str">
        <f t="shared" si="2"/>
        <v>No</v>
      </c>
    </row>
    <row r="168" spans="1:26" s="1" customFormat="1" ht="11.25" customHeight="1">
      <c r="A168" s="4" t="s">
        <v>413</v>
      </c>
      <c r="B168" s="4" t="s">
        <v>412</v>
      </c>
      <c r="C168" s="17" t="s">
        <v>34</v>
      </c>
      <c r="D168" s="230">
        <v>1055</v>
      </c>
      <c r="E168" s="231">
        <v>10055</v>
      </c>
      <c r="F168" s="17" t="s">
        <v>222</v>
      </c>
      <c r="G168" s="158" t="s">
        <v>144</v>
      </c>
      <c r="H168" s="3">
        <v>562839</v>
      </c>
      <c r="I168" s="7">
        <v>98</v>
      </c>
      <c r="J168" s="7">
        <v>1102527</v>
      </c>
      <c r="K168" s="6"/>
      <c r="L168" s="7">
        <v>0</v>
      </c>
      <c r="M168" s="6"/>
      <c r="N168" s="7">
        <v>0</v>
      </c>
      <c r="O168" s="6"/>
      <c r="P168" s="7">
        <v>0</v>
      </c>
      <c r="Q168" s="6"/>
      <c r="R168" s="7">
        <v>0</v>
      </c>
      <c r="S168" s="6"/>
      <c r="T168" s="7">
        <v>0</v>
      </c>
      <c r="U168" s="6"/>
      <c r="V168" s="7">
        <v>0</v>
      </c>
      <c r="W168" s="6"/>
      <c r="X168" s="8">
        <v>0</v>
      </c>
      <c r="Z168" s="1" t="str">
        <f t="shared" si="2"/>
        <v>No</v>
      </c>
    </row>
    <row r="169" spans="1:26" s="1" customFormat="1" ht="11.25" customHeight="1">
      <c r="A169" s="4" t="s">
        <v>686</v>
      </c>
      <c r="B169" s="4" t="s">
        <v>250</v>
      </c>
      <c r="C169" s="17" t="s">
        <v>63</v>
      </c>
      <c r="D169" s="230">
        <v>2128</v>
      </c>
      <c r="E169" s="231">
        <v>20128</v>
      </c>
      <c r="F169" s="17" t="s">
        <v>143</v>
      </c>
      <c r="G169" s="158" t="s">
        <v>144</v>
      </c>
      <c r="H169" s="3">
        <v>18351295</v>
      </c>
      <c r="I169" s="7">
        <v>98</v>
      </c>
      <c r="J169" s="7">
        <v>974021</v>
      </c>
      <c r="K169" s="6"/>
      <c r="L169" s="7">
        <v>0</v>
      </c>
      <c r="M169" s="6"/>
      <c r="N169" s="7">
        <v>0</v>
      </c>
      <c r="O169" s="6"/>
      <c r="P169" s="7">
        <v>0</v>
      </c>
      <c r="Q169" s="6"/>
      <c r="R169" s="7">
        <v>0</v>
      </c>
      <c r="S169" s="6"/>
      <c r="T169" s="7">
        <v>0</v>
      </c>
      <c r="U169" s="6"/>
      <c r="V169" s="7">
        <v>0</v>
      </c>
      <c r="W169" s="6"/>
      <c r="X169" s="8">
        <v>0</v>
      </c>
      <c r="Z169" s="1" t="str">
        <f t="shared" si="2"/>
        <v>No</v>
      </c>
    </row>
    <row r="170" spans="1:26" s="1" customFormat="1" ht="11.25" customHeight="1">
      <c r="A170" s="4" t="s">
        <v>1113</v>
      </c>
      <c r="B170" s="4" t="s">
        <v>402</v>
      </c>
      <c r="C170" s="17" t="s">
        <v>40</v>
      </c>
      <c r="D170" s="230">
        <v>4078</v>
      </c>
      <c r="E170" s="231">
        <v>40078</v>
      </c>
      <c r="F170" s="17" t="s">
        <v>147</v>
      </c>
      <c r="G170" s="158" t="s">
        <v>144</v>
      </c>
      <c r="H170" s="3">
        <v>4515419</v>
      </c>
      <c r="I170" s="7">
        <v>97</v>
      </c>
      <c r="J170" s="7">
        <v>938800</v>
      </c>
      <c r="K170" s="6"/>
      <c r="L170" s="7">
        <v>0</v>
      </c>
      <c r="M170" s="6"/>
      <c r="N170" s="7">
        <v>0</v>
      </c>
      <c r="O170" s="6"/>
      <c r="P170" s="7">
        <v>17800</v>
      </c>
      <c r="Q170" s="6"/>
      <c r="R170" s="7">
        <v>0</v>
      </c>
      <c r="S170" s="6"/>
      <c r="T170" s="7">
        <v>0</v>
      </c>
      <c r="U170" s="6"/>
      <c r="V170" s="7">
        <v>0</v>
      </c>
      <c r="W170" s="6"/>
      <c r="X170" s="8">
        <v>0</v>
      </c>
      <c r="Z170" s="1" t="str">
        <f t="shared" si="2"/>
        <v>No</v>
      </c>
    </row>
    <row r="171" spans="1:26" s="1" customFormat="1" ht="11.25" customHeight="1">
      <c r="A171" s="4" t="s">
        <v>689</v>
      </c>
      <c r="B171" s="4" t="s">
        <v>690</v>
      </c>
      <c r="C171" s="17" t="s">
        <v>23</v>
      </c>
      <c r="D171" s="230">
        <v>9079</v>
      </c>
      <c r="E171" s="231">
        <v>90079</v>
      </c>
      <c r="F171" s="17" t="s">
        <v>153</v>
      </c>
      <c r="G171" s="158" t="s">
        <v>144</v>
      </c>
      <c r="H171" s="3">
        <v>345580</v>
      </c>
      <c r="I171" s="7">
        <v>96</v>
      </c>
      <c r="J171" s="7">
        <v>0</v>
      </c>
      <c r="K171" s="6"/>
      <c r="L171" s="7">
        <v>18798</v>
      </c>
      <c r="M171" s="6"/>
      <c r="N171" s="7">
        <v>0</v>
      </c>
      <c r="O171" s="6"/>
      <c r="P171" s="7">
        <v>1350130</v>
      </c>
      <c r="Q171" s="6"/>
      <c r="R171" s="7">
        <v>0</v>
      </c>
      <c r="S171" s="6"/>
      <c r="T171" s="7">
        <v>22063</v>
      </c>
      <c r="U171" s="6"/>
      <c r="V171" s="7">
        <v>0</v>
      </c>
      <c r="W171" s="6"/>
      <c r="X171" s="8">
        <v>184861</v>
      </c>
      <c r="Z171" s="1" t="str">
        <f t="shared" si="2"/>
        <v>No</v>
      </c>
    </row>
    <row r="172" spans="1:26" s="1" customFormat="1" ht="11.25" customHeight="1">
      <c r="A172" s="4" t="s">
        <v>1114</v>
      </c>
      <c r="B172" s="4" t="s">
        <v>307</v>
      </c>
      <c r="C172" s="17" t="s">
        <v>33</v>
      </c>
      <c r="D172" s="230">
        <v>8109</v>
      </c>
      <c r="E172" s="231">
        <v>80109</v>
      </c>
      <c r="F172" s="17" t="s">
        <v>170</v>
      </c>
      <c r="G172" s="158" t="s">
        <v>144</v>
      </c>
      <c r="H172" s="3">
        <v>2374203</v>
      </c>
      <c r="I172" s="7">
        <v>95</v>
      </c>
      <c r="J172" s="7">
        <v>0</v>
      </c>
      <c r="K172" s="6"/>
      <c r="L172" s="7">
        <v>83144</v>
      </c>
      <c r="M172" s="6"/>
      <c r="N172" s="7">
        <v>0</v>
      </c>
      <c r="O172" s="6"/>
      <c r="P172" s="7">
        <v>0</v>
      </c>
      <c r="Q172" s="6"/>
      <c r="R172" s="7">
        <v>0</v>
      </c>
      <c r="S172" s="6"/>
      <c r="T172" s="7">
        <v>0</v>
      </c>
      <c r="U172" s="6"/>
      <c r="V172" s="7">
        <v>0</v>
      </c>
      <c r="W172" s="6"/>
      <c r="X172" s="8">
        <v>0</v>
      </c>
      <c r="Z172" s="1" t="str">
        <f t="shared" si="2"/>
        <v>No</v>
      </c>
    </row>
    <row r="173" spans="1:26" s="1" customFormat="1" ht="11.25" customHeight="1">
      <c r="A173" s="4" t="s">
        <v>1115</v>
      </c>
      <c r="B173" s="4" t="s">
        <v>352</v>
      </c>
      <c r="C173" s="17" t="s">
        <v>81</v>
      </c>
      <c r="D173" s="230">
        <v>6010</v>
      </c>
      <c r="E173" s="231">
        <v>60010</v>
      </c>
      <c r="F173" s="17" t="s">
        <v>147</v>
      </c>
      <c r="G173" s="158" t="s">
        <v>144</v>
      </c>
      <c r="H173" s="3">
        <v>237356</v>
      </c>
      <c r="I173" s="7">
        <v>94</v>
      </c>
      <c r="J173" s="7">
        <v>472208</v>
      </c>
      <c r="K173" s="6"/>
      <c r="L173" s="7">
        <v>107235</v>
      </c>
      <c r="M173" s="6"/>
      <c r="N173" s="7">
        <v>0</v>
      </c>
      <c r="O173" s="6"/>
      <c r="P173" s="7">
        <v>0</v>
      </c>
      <c r="Q173" s="6"/>
      <c r="R173" s="7">
        <v>0</v>
      </c>
      <c r="S173" s="6"/>
      <c r="T173" s="7">
        <v>0</v>
      </c>
      <c r="U173" s="6"/>
      <c r="V173" s="7">
        <v>0</v>
      </c>
      <c r="W173" s="6"/>
      <c r="X173" s="8">
        <v>0</v>
      </c>
      <c r="Z173" s="1" t="str">
        <f t="shared" si="2"/>
        <v>No</v>
      </c>
    </row>
    <row r="174" spans="1:26" s="1" customFormat="1" ht="11.25" customHeight="1">
      <c r="A174" s="4" t="s">
        <v>1116</v>
      </c>
      <c r="B174" s="4" t="s">
        <v>223</v>
      </c>
      <c r="C174" s="17" t="s">
        <v>59</v>
      </c>
      <c r="D174" s="230">
        <v>4087</v>
      </c>
      <c r="E174" s="231">
        <v>40087</v>
      </c>
      <c r="F174" s="17" t="s">
        <v>147</v>
      </c>
      <c r="G174" s="158" t="s">
        <v>144</v>
      </c>
      <c r="H174" s="3">
        <v>347602</v>
      </c>
      <c r="I174" s="7">
        <v>93</v>
      </c>
      <c r="J174" s="7">
        <v>744240</v>
      </c>
      <c r="K174" s="6"/>
      <c r="L174" s="7">
        <v>261234</v>
      </c>
      <c r="M174" s="6"/>
      <c r="N174" s="7">
        <v>0</v>
      </c>
      <c r="O174" s="6"/>
      <c r="P174" s="7">
        <v>0</v>
      </c>
      <c r="Q174" s="6"/>
      <c r="R174" s="7">
        <v>0</v>
      </c>
      <c r="S174" s="6"/>
      <c r="T174" s="7">
        <v>0</v>
      </c>
      <c r="U174" s="6"/>
      <c r="V174" s="7">
        <v>0</v>
      </c>
      <c r="W174" s="6"/>
      <c r="X174" s="8">
        <v>0</v>
      </c>
      <c r="Z174" s="1" t="str">
        <f t="shared" si="2"/>
        <v>No</v>
      </c>
    </row>
    <row r="175" spans="1:26" s="1" customFormat="1" ht="11.25" customHeight="1">
      <c r="A175" s="4" t="s">
        <v>1117</v>
      </c>
      <c r="B175" s="4" t="s">
        <v>334</v>
      </c>
      <c r="C175" s="17" t="s">
        <v>59</v>
      </c>
      <c r="D175" s="230">
        <v>4051</v>
      </c>
      <c r="E175" s="231">
        <v>40051</v>
      </c>
      <c r="F175" s="17" t="s">
        <v>147</v>
      </c>
      <c r="G175" s="158" t="s">
        <v>144</v>
      </c>
      <c r="H175" s="3">
        <v>347602</v>
      </c>
      <c r="I175" s="7">
        <v>93</v>
      </c>
      <c r="J175" s="7">
        <v>560399</v>
      </c>
      <c r="K175" s="6"/>
      <c r="L175" s="7">
        <v>73118</v>
      </c>
      <c r="M175" s="6"/>
      <c r="N175" s="7">
        <v>0</v>
      </c>
      <c r="O175" s="6"/>
      <c r="P175" s="7">
        <v>0</v>
      </c>
      <c r="Q175" s="6"/>
      <c r="R175" s="7">
        <v>0</v>
      </c>
      <c r="S175" s="6"/>
      <c r="T175" s="7">
        <v>0</v>
      </c>
      <c r="U175" s="6"/>
      <c r="V175" s="7">
        <v>0</v>
      </c>
      <c r="W175" s="6"/>
      <c r="X175" s="8">
        <v>0</v>
      </c>
      <c r="Z175" s="1" t="str">
        <f t="shared" si="2"/>
        <v>No</v>
      </c>
    </row>
    <row r="176" spans="1:26" s="1" customFormat="1" ht="11.25" customHeight="1">
      <c r="A176" s="4" t="s">
        <v>652</v>
      </c>
      <c r="B176" s="4" t="s">
        <v>653</v>
      </c>
      <c r="C176" s="17" t="s">
        <v>23</v>
      </c>
      <c r="D176" s="230">
        <v>9020</v>
      </c>
      <c r="E176" s="231">
        <v>90020</v>
      </c>
      <c r="F176" s="17" t="s">
        <v>153</v>
      </c>
      <c r="G176" s="158" t="s">
        <v>144</v>
      </c>
      <c r="H176" s="3">
        <v>195861</v>
      </c>
      <c r="I176" s="7">
        <v>93</v>
      </c>
      <c r="J176" s="7">
        <v>607610</v>
      </c>
      <c r="K176" s="6"/>
      <c r="L176" s="7">
        <v>0</v>
      </c>
      <c r="M176" s="6"/>
      <c r="N176" s="7">
        <v>0</v>
      </c>
      <c r="O176" s="6"/>
      <c r="P176" s="7">
        <v>0</v>
      </c>
      <c r="Q176" s="6"/>
      <c r="R176" s="7">
        <v>0</v>
      </c>
      <c r="S176" s="6"/>
      <c r="T176" s="7">
        <v>0</v>
      </c>
      <c r="U176" s="6"/>
      <c r="V176" s="7">
        <v>0</v>
      </c>
      <c r="W176" s="6"/>
      <c r="X176" s="8">
        <v>264743</v>
      </c>
      <c r="Z176" s="1" t="str">
        <f t="shared" si="2"/>
        <v>No</v>
      </c>
    </row>
    <row r="177" spans="1:26" s="1" customFormat="1" ht="11.25" customHeight="1">
      <c r="A177" s="4" t="s">
        <v>555</v>
      </c>
      <c r="B177" s="4" t="s">
        <v>556</v>
      </c>
      <c r="C177" s="17" t="s">
        <v>72</v>
      </c>
      <c r="D177" s="230">
        <v>6018</v>
      </c>
      <c r="E177" s="231">
        <v>60018</v>
      </c>
      <c r="F177" s="17" t="s">
        <v>147</v>
      </c>
      <c r="G177" s="158" t="s">
        <v>144</v>
      </c>
      <c r="H177" s="3">
        <v>655479</v>
      </c>
      <c r="I177" s="7">
        <v>92</v>
      </c>
      <c r="J177" s="7">
        <v>234406</v>
      </c>
      <c r="K177" s="6"/>
      <c r="L177" s="7">
        <v>0</v>
      </c>
      <c r="M177" s="6"/>
      <c r="N177" s="7">
        <v>0</v>
      </c>
      <c r="O177" s="6"/>
      <c r="P177" s="7">
        <v>533530</v>
      </c>
      <c r="Q177" s="6"/>
      <c r="R177" s="7">
        <v>0</v>
      </c>
      <c r="S177" s="6"/>
      <c r="T177" s="7">
        <v>0</v>
      </c>
      <c r="U177" s="6"/>
      <c r="V177" s="7">
        <v>0</v>
      </c>
      <c r="W177" s="6"/>
      <c r="X177" s="8">
        <v>0</v>
      </c>
      <c r="Z177" s="1" t="str">
        <f t="shared" si="2"/>
        <v>No</v>
      </c>
    </row>
    <row r="178" spans="1:26" s="1" customFormat="1" ht="11.25" customHeight="1">
      <c r="A178" s="4" t="s">
        <v>651</v>
      </c>
      <c r="B178" s="4" t="s">
        <v>245</v>
      </c>
      <c r="C178" s="17" t="s">
        <v>23</v>
      </c>
      <c r="D178" s="230">
        <v>9012</v>
      </c>
      <c r="E178" s="231">
        <v>90012</v>
      </c>
      <c r="F178" s="17" t="s">
        <v>153</v>
      </c>
      <c r="G178" s="158" t="s">
        <v>144</v>
      </c>
      <c r="H178" s="3">
        <v>370583</v>
      </c>
      <c r="I178" s="7">
        <v>92</v>
      </c>
      <c r="J178" s="7">
        <v>532276</v>
      </c>
      <c r="K178" s="6"/>
      <c r="L178" s="7">
        <v>41617</v>
      </c>
      <c r="M178" s="6"/>
      <c r="N178" s="7">
        <v>0</v>
      </c>
      <c r="O178" s="6"/>
      <c r="P178" s="7">
        <v>0</v>
      </c>
      <c r="Q178" s="6"/>
      <c r="R178" s="7">
        <v>0</v>
      </c>
      <c r="S178" s="6"/>
      <c r="T178" s="7">
        <v>0</v>
      </c>
      <c r="U178" s="6"/>
      <c r="V178" s="7">
        <v>0</v>
      </c>
      <c r="W178" s="6"/>
      <c r="X178" s="8">
        <v>363905</v>
      </c>
      <c r="Z178" s="1" t="str">
        <f t="shared" si="2"/>
        <v>No</v>
      </c>
    </row>
    <row r="179" spans="1:26" s="1" customFormat="1" ht="11.25" customHeight="1">
      <c r="A179" s="4" t="s">
        <v>132</v>
      </c>
      <c r="B179" s="4" t="s">
        <v>512</v>
      </c>
      <c r="C179" s="17" t="s">
        <v>71</v>
      </c>
      <c r="D179" s="230">
        <v>5117</v>
      </c>
      <c r="E179" s="231">
        <v>50117</v>
      </c>
      <c r="F179" s="17" t="s">
        <v>153</v>
      </c>
      <c r="G179" s="158" t="s">
        <v>144</v>
      </c>
      <c r="H179" s="3">
        <v>1780673</v>
      </c>
      <c r="I179" s="7">
        <v>91</v>
      </c>
      <c r="J179" s="7">
        <v>414404</v>
      </c>
      <c r="K179" s="6"/>
      <c r="L179" s="7">
        <v>25174</v>
      </c>
      <c r="M179" s="6"/>
      <c r="N179" s="7">
        <v>14541</v>
      </c>
      <c r="O179" s="6"/>
      <c r="P179" s="7">
        <v>0</v>
      </c>
      <c r="Q179" s="6"/>
      <c r="R179" s="7">
        <v>0</v>
      </c>
      <c r="S179" s="6"/>
      <c r="T179" s="7">
        <v>0</v>
      </c>
      <c r="U179" s="6"/>
      <c r="V179" s="7">
        <v>0</v>
      </c>
      <c r="W179" s="6"/>
      <c r="X179" s="8">
        <v>0</v>
      </c>
      <c r="Z179" s="1" t="str">
        <f t="shared" si="2"/>
        <v>No</v>
      </c>
    </row>
    <row r="180" spans="1:26" s="1" customFormat="1" ht="11.25" customHeight="1">
      <c r="A180" s="4" t="s">
        <v>768</v>
      </c>
      <c r="B180" s="4" t="s">
        <v>769</v>
      </c>
      <c r="C180" s="17" t="s">
        <v>81</v>
      </c>
      <c r="D180" s="230">
        <v>6091</v>
      </c>
      <c r="E180" s="231">
        <v>60091</v>
      </c>
      <c r="F180" s="17" t="s">
        <v>153</v>
      </c>
      <c r="G180" s="158" t="s">
        <v>144</v>
      </c>
      <c r="H180" s="3">
        <v>217630</v>
      </c>
      <c r="I180" s="7">
        <v>91</v>
      </c>
      <c r="J180" s="7">
        <v>253368</v>
      </c>
      <c r="K180" s="6"/>
      <c r="L180" s="7">
        <v>103804</v>
      </c>
      <c r="M180" s="6"/>
      <c r="N180" s="7">
        <v>0</v>
      </c>
      <c r="O180" s="6"/>
      <c r="P180" s="7">
        <v>0</v>
      </c>
      <c r="Q180" s="6"/>
      <c r="R180" s="7">
        <v>0</v>
      </c>
      <c r="S180" s="6"/>
      <c r="T180" s="7">
        <v>0</v>
      </c>
      <c r="U180" s="6"/>
      <c r="V180" s="7">
        <v>0</v>
      </c>
      <c r="W180" s="6"/>
      <c r="X180" s="8">
        <v>0</v>
      </c>
      <c r="Z180" s="1" t="str">
        <f t="shared" si="2"/>
        <v>No</v>
      </c>
    </row>
    <row r="181" spans="1:26" s="1" customFormat="1" ht="11.25" customHeight="1">
      <c r="A181" s="4" t="s">
        <v>296</v>
      </c>
      <c r="B181" s="4" t="s">
        <v>297</v>
      </c>
      <c r="C181" s="17" t="s">
        <v>49</v>
      </c>
      <c r="D181" s="230">
        <v>1004</v>
      </c>
      <c r="E181" s="231">
        <v>10004</v>
      </c>
      <c r="F181" s="17" t="s">
        <v>153</v>
      </c>
      <c r="G181" s="158" t="s">
        <v>144</v>
      </c>
      <c r="H181" s="3">
        <v>4181019</v>
      </c>
      <c r="I181" s="7">
        <v>91</v>
      </c>
      <c r="J181" s="7">
        <v>311771</v>
      </c>
      <c r="K181" s="6"/>
      <c r="L181" s="7">
        <v>93617</v>
      </c>
      <c r="M181" s="6"/>
      <c r="N181" s="7">
        <v>0</v>
      </c>
      <c r="O181" s="6"/>
      <c r="P181" s="7">
        <v>0</v>
      </c>
      <c r="Q181" s="6"/>
      <c r="R181" s="7">
        <v>0</v>
      </c>
      <c r="S181" s="6"/>
      <c r="T181" s="7">
        <v>0</v>
      </c>
      <c r="U181" s="6"/>
      <c r="V181" s="7">
        <v>0</v>
      </c>
      <c r="W181" s="6"/>
      <c r="X181" s="8">
        <v>0</v>
      </c>
      <c r="Z181" s="1" t="str">
        <f t="shared" si="2"/>
        <v>No</v>
      </c>
    </row>
    <row r="182" spans="1:26" s="1" customFormat="1" ht="11.25" customHeight="1">
      <c r="A182" s="4" t="s">
        <v>1118</v>
      </c>
      <c r="B182" s="4" t="s">
        <v>656</v>
      </c>
      <c r="C182" s="17" t="s">
        <v>23</v>
      </c>
      <c r="D182" s="230">
        <v>9171</v>
      </c>
      <c r="E182" s="231">
        <v>90171</v>
      </c>
      <c r="F182" s="17" t="s">
        <v>147</v>
      </c>
      <c r="G182" s="158" t="s">
        <v>144</v>
      </c>
      <c r="H182" s="3">
        <v>258653</v>
      </c>
      <c r="I182" s="7">
        <v>91</v>
      </c>
      <c r="J182" s="7">
        <v>151517</v>
      </c>
      <c r="K182" s="6"/>
      <c r="L182" s="7">
        <v>46295</v>
      </c>
      <c r="M182" s="6"/>
      <c r="N182" s="7">
        <v>0</v>
      </c>
      <c r="O182" s="6"/>
      <c r="P182" s="7">
        <v>1079834</v>
      </c>
      <c r="Q182" s="6"/>
      <c r="R182" s="7">
        <v>0</v>
      </c>
      <c r="S182" s="6"/>
      <c r="T182" s="7">
        <v>0</v>
      </c>
      <c r="U182" s="6"/>
      <c r="V182" s="7">
        <v>0</v>
      </c>
      <c r="W182" s="6"/>
      <c r="X182" s="8">
        <v>0</v>
      </c>
      <c r="Z182" s="1" t="str">
        <f t="shared" si="2"/>
        <v>No</v>
      </c>
    </row>
    <row r="183" spans="1:26" s="1" customFormat="1" ht="11.25" customHeight="1">
      <c r="A183" s="4" t="s">
        <v>1119</v>
      </c>
      <c r="B183" s="4" t="s">
        <v>528</v>
      </c>
      <c r="C183" s="17" t="s">
        <v>83</v>
      </c>
      <c r="D183" s="230">
        <v>3081</v>
      </c>
      <c r="E183" s="231">
        <v>30081</v>
      </c>
      <c r="F183" s="17" t="s">
        <v>147</v>
      </c>
      <c r="G183" s="158" t="s">
        <v>144</v>
      </c>
      <c r="H183" s="3">
        <v>4586770</v>
      </c>
      <c r="I183" s="7">
        <v>91</v>
      </c>
      <c r="J183" s="7">
        <v>732632</v>
      </c>
      <c r="K183" s="6"/>
      <c r="L183" s="7">
        <v>129660</v>
      </c>
      <c r="M183" s="6"/>
      <c r="N183" s="7">
        <v>0</v>
      </c>
      <c r="O183" s="6"/>
      <c r="P183" s="7">
        <v>0</v>
      </c>
      <c r="Q183" s="6"/>
      <c r="R183" s="7">
        <v>0</v>
      </c>
      <c r="S183" s="6"/>
      <c r="T183" s="7">
        <v>0</v>
      </c>
      <c r="U183" s="6"/>
      <c r="V183" s="7">
        <v>0</v>
      </c>
      <c r="W183" s="6"/>
      <c r="X183" s="8">
        <v>0</v>
      </c>
      <c r="Z183" s="1" t="str">
        <f t="shared" si="2"/>
        <v>No</v>
      </c>
    </row>
    <row r="184" spans="1:26" s="1" customFormat="1" ht="11.25" customHeight="1">
      <c r="A184" s="4" t="s">
        <v>89</v>
      </c>
      <c r="B184" s="4" t="s">
        <v>351</v>
      </c>
      <c r="C184" s="17" t="s">
        <v>86</v>
      </c>
      <c r="D184" s="230">
        <v>44</v>
      </c>
      <c r="E184" s="231">
        <v>44</v>
      </c>
      <c r="F184" s="17" t="s">
        <v>153</v>
      </c>
      <c r="G184" s="158" t="s">
        <v>144</v>
      </c>
      <c r="H184" s="3">
        <v>62966</v>
      </c>
      <c r="I184" s="7">
        <v>88</v>
      </c>
      <c r="J184" s="7">
        <v>253691</v>
      </c>
      <c r="K184" s="6"/>
      <c r="L184" s="7">
        <v>60583</v>
      </c>
      <c r="M184" s="6"/>
      <c r="N184" s="7">
        <v>39756</v>
      </c>
      <c r="O184" s="6"/>
      <c r="P184" s="7">
        <v>0</v>
      </c>
      <c r="Q184" s="6"/>
      <c r="R184" s="7">
        <v>0</v>
      </c>
      <c r="S184" s="6"/>
      <c r="T184" s="7">
        <v>0</v>
      </c>
      <c r="U184" s="6"/>
      <c r="V184" s="7">
        <v>0</v>
      </c>
      <c r="W184" s="6"/>
      <c r="X184" s="8">
        <v>0</v>
      </c>
      <c r="Z184" s="1" t="str">
        <f t="shared" si="2"/>
        <v>No</v>
      </c>
    </row>
    <row r="185" spans="1:26" s="1" customFormat="1" ht="11.25" customHeight="1">
      <c r="A185" s="4" t="s">
        <v>1120</v>
      </c>
      <c r="B185" s="4" t="s">
        <v>662</v>
      </c>
      <c r="C185" s="17" t="s">
        <v>38</v>
      </c>
      <c r="D185" s="230">
        <v>4046</v>
      </c>
      <c r="E185" s="231">
        <v>40046</v>
      </c>
      <c r="F185" s="17" t="s">
        <v>147</v>
      </c>
      <c r="G185" s="158" t="s">
        <v>144</v>
      </c>
      <c r="H185" s="3">
        <v>643260</v>
      </c>
      <c r="I185" s="7">
        <v>88</v>
      </c>
      <c r="J185" s="7">
        <v>709265</v>
      </c>
      <c r="K185" s="6"/>
      <c r="L185" s="7">
        <v>147193</v>
      </c>
      <c r="M185" s="6"/>
      <c r="N185" s="7">
        <v>0</v>
      </c>
      <c r="O185" s="6"/>
      <c r="P185" s="7">
        <v>0</v>
      </c>
      <c r="Q185" s="6"/>
      <c r="R185" s="7">
        <v>0</v>
      </c>
      <c r="S185" s="6"/>
      <c r="T185" s="7">
        <v>0</v>
      </c>
      <c r="U185" s="6"/>
      <c r="V185" s="7">
        <v>0</v>
      </c>
      <c r="W185" s="6"/>
      <c r="X185" s="8">
        <v>0</v>
      </c>
      <c r="Z185" s="1" t="str">
        <f t="shared" si="2"/>
        <v>No</v>
      </c>
    </row>
    <row r="186" spans="1:26" s="1" customFormat="1" ht="11.25" customHeight="1">
      <c r="A186" s="4" t="s">
        <v>1121</v>
      </c>
      <c r="B186" s="4" t="s">
        <v>484</v>
      </c>
      <c r="C186" s="17" t="s">
        <v>83</v>
      </c>
      <c r="D186" s="230">
        <v>3080</v>
      </c>
      <c r="E186" s="231">
        <v>30080</v>
      </c>
      <c r="F186" s="17" t="s">
        <v>147</v>
      </c>
      <c r="G186" s="158" t="s">
        <v>144</v>
      </c>
      <c r="H186" s="3">
        <v>4586770</v>
      </c>
      <c r="I186" s="7">
        <v>87</v>
      </c>
      <c r="J186" s="7">
        <v>0</v>
      </c>
      <c r="K186" s="6"/>
      <c r="L186" s="7">
        <v>31649</v>
      </c>
      <c r="M186" s="6"/>
      <c r="N186" s="7">
        <v>0</v>
      </c>
      <c r="O186" s="6"/>
      <c r="P186" s="7">
        <v>654070</v>
      </c>
      <c r="Q186" s="6"/>
      <c r="R186" s="7">
        <v>0</v>
      </c>
      <c r="S186" s="6"/>
      <c r="T186" s="7">
        <v>0</v>
      </c>
      <c r="U186" s="6"/>
      <c r="V186" s="7">
        <v>0</v>
      </c>
      <c r="W186" s="6"/>
      <c r="X186" s="8">
        <v>0</v>
      </c>
      <c r="Z186" s="1" t="str">
        <f t="shared" si="2"/>
        <v>No</v>
      </c>
    </row>
    <row r="187" spans="1:26" s="1" customFormat="1" ht="11.25" customHeight="1">
      <c r="A187" s="4" t="s">
        <v>1028</v>
      </c>
      <c r="B187" s="4" t="s">
        <v>1029</v>
      </c>
      <c r="C187" s="17" t="s">
        <v>47</v>
      </c>
      <c r="D187" s="230" t="s">
        <v>1030</v>
      </c>
      <c r="E187" s="231">
        <v>41105</v>
      </c>
      <c r="F187" s="17" t="s">
        <v>165</v>
      </c>
      <c r="G187" s="158" t="s">
        <v>144</v>
      </c>
      <c r="H187" s="3">
        <v>70543</v>
      </c>
      <c r="I187" s="7">
        <v>87</v>
      </c>
      <c r="J187" s="7">
        <v>138</v>
      </c>
      <c r="K187" s="6"/>
      <c r="L187" s="7">
        <v>219497</v>
      </c>
      <c r="M187" s="6"/>
      <c r="N187" s="7">
        <v>0</v>
      </c>
      <c r="O187" s="6"/>
      <c r="P187" s="7">
        <v>0</v>
      </c>
      <c r="Q187" s="6"/>
      <c r="R187" s="7">
        <v>0</v>
      </c>
      <c r="S187" s="6"/>
      <c r="T187" s="7">
        <v>0</v>
      </c>
      <c r="U187" s="6"/>
      <c r="V187" s="7">
        <v>0</v>
      </c>
      <c r="W187" s="6"/>
      <c r="X187" s="8">
        <v>0</v>
      </c>
      <c r="Z187" s="1" t="str">
        <f t="shared" si="2"/>
        <v>No</v>
      </c>
    </row>
    <row r="188" spans="1:26" s="1" customFormat="1" ht="11.25" customHeight="1">
      <c r="A188" s="4" t="s">
        <v>459</v>
      </c>
      <c r="B188" s="4" t="s">
        <v>460</v>
      </c>
      <c r="C188" s="17" t="s">
        <v>23</v>
      </c>
      <c r="D188" s="230">
        <v>9004</v>
      </c>
      <c r="E188" s="231">
        <v>90004</v>
      </c>
      <c r="F188" s="17" t="s">
        <v>153</v>
      </c>
      <c r="G188" s="158" t="s">
        <v>144</v>
      </c>
      <c r="H188" s="3">
        <v>523994</v>
      </c>
      <c r="I188" s="7">
        <v>87</v>
      </c>
      <c r="J188" s="7">
        <v>0</v>
      </c>
      <c r="K188" s="6"/>
      <c r="L188" s="7">
        <v>0</v>
      </c>
      <c r="M188" s="6"/>
      <c r="N188" s="7">
        <v>0</v>
      </c>
      <c r="O188" s="6"/>
      <c r="P188" s="7">
        <v>1898945</v>
      </c>
      <c r="Q188" s="6"/>
      <c r="R188" s="7">
        <v>0</v>
      </c>
      <c r="S188" s="6"/>
      <c r="T188" s="7">
        <v>0</v>
      </c>
      <c r="U188" s="6"/>
      <c r="V188" s="7">
        <v>0</v>
      </c>
      <c r="W188" s="6"/>
      <c r="X188" s="8">
        <v>0</v>
      </c>
      <c r="Z188" s="1" t="str">
        <f t="shared" si="2"/>
        <v>No</v>
      </c>
    </row>
    <row r="189" spans="1:26" s="1" customFormat="1" ht="11.25" customHeight="1">
      <c r="A189" s="4" t="s">
        <v>36</v>
      </c>
      <c r="B189" s="4" t="s">
        <v>591</v>
      </c>
      <c r="C189" s="17" t="s">
        <v>34</v>
      </c>
      <c r="D189" s="230">
        <v>1057</v>
      </c>
      <c r="E189" s="231">
        <v>10057</v>
      </c>
      <c r="F189" s="17" t="s">
        <v>153</v>
      </c>
      <c r="G189" s="158" t="s">
        <v>144</v>
      </c>
      <c r="H189" s="3">
        <v>923311</v>
      </c>
      <c r="I189" s="7">
        <v>86</v>
      </c>
      <c r="J189" s="7">
        <v>339865</v>
      </c>
      <c r="K189" s="6"/>
      <c r="L189" s="7">
        <v>19545</v>
      </c>
      <c r="M189" s="6"/>
      <c r="N189" s="7">
        <v>0</v>
      </c>
      <c r="O189" s="6"/>
      <c r="P189" s="7">
        <v>0</v>
      </c>
      <c r="Q189" s="6"/>
      <c r="R189" s="7">
        <v>0</v>
      </c>
      <c r="S189" s="6"/>
      <c r="T189" s="7">
        <v>0</v>
      </c>
      <c r="U189" s="6"/>
      <c r="V189" s="7">
        <v>0</v>
      </c>
      <c r="W189" s="6"/>
      <c r="X189" s="8">
        <v>0</v>
      </c>
      <c r="Z189" s="1" t="str">
        <f t="shared" si="2"/>
        <v>No</v>
      </c>
    </row>
    <row r="190" spans="1:26" s="1" customFormat="1" ht="11.25" customHeight="1">
      <c r="A190" s="4" t="s">
        <v>1122</v>
      </c>
      <c r="B190" s="4" t="s">
        <v>218</v>
      </c>
      <c r="C190" s="17" t="s">
        <v>59</v>
      </c>
      <c r="D190" s="230">
        <v>4093</v>
      </c>
      <c r="E190" s="231">
        <v>40093</v>
      </c>
      <c r="F190" s="17" t="s">
        <v>147</v>
      </c>
      <c r="G190" s="158" t="s">
        <v>144</v>
      </c>
      <c r="H190" s="3">
        <v>311810</v>
      </c>
      <c r="I190" s="7">
        <v>86</v>
      </c>
      <c r="J190" s="7">
        <v>646041</v>
      </c>
      <c r="K190" s="6"/>
      <c r="L190" s="7">
        <v>205123</v>
      </c>
      <c r="M190" s="6"/>
      <c r="N190" s="7">
        <v>0</v>
      </c>
      <c r="O190" s="6"/>
      <c r="P190" s="7">
        <v>0</v>
      </c>
      <c r="Q190" s="6"/>
      <c r="R190" s="7">
        <v>0</v>
      </c>
      <c r="S190" s="6"/>
      <c r="T190" s="7">
        <v>0</v>
      </c>
      <c r="U190" s="6"/>
      <c r="V190" s="7">
        <v>0</v>
      </c>
      <c r="W190" s="6"/>
      <c r="X190" s="8">
        <v>0</v>
      </c>
      <c r="Z190" s="1" t="str">
        <f t="shared" si="2"/>
        <v>No</v>
      </c>
    </row>
    <row r="191" spans="1:26" s="1" customFormat="1" ht="11.25" customHeight="1">
      <c r="A191" s="4" t="s">
        <v>1123</v>
      </c>
      <c r="B191" s="4" t="s">
        <v>603</v>
      </c>
      <c r="C191" s="17" t="s">
        <v>38</v>
      </c>
      <c r="D191" s="230">
        <v>4074</v>
      </c>
      <c r="E191" s="231">
        <v>40074</v>
      </c>
      <c r="F191" s="17" t="s">
        <v>147</v>
      </c>
      <c r="G191" s="158" t="s">
        <v>144</v>
      </c>
      <c r="H191" s="3">
        <v>2441770</v>
      </c>
      <c r="I191" s="7">
        <v>85</v>
      </c>
      <c r="J191" s="7">
        <v>371470</v>
      </c>
      <c r="K191" s="6"/>
      <c r="L191" s="7">
        <v>61861</v>
      </c>
      <c r="M191" s="6"/>
      <c r="N191" s="7">
        <v>0</v>
      </c>
      <c r="O191" s="6"/>
      <c r="P191" s="7">
        <v>0</v>
      </c>
      <c r="Q191" s="6"/>
      <c r="R191" s="7">
        <v>0</v>
      </c>
      <c r="S191" s="6"/>
      <c r="T191" s="7">
        <v>0</v>
      </c>
      <c r="U191" s="6"/>
      <c r="V191" s="7">
        <v>0</v>
      </c>
      <c r="W191" s="6"/>
      <c r="X191" s="8">
        <v>0</v>
      </c>
      <c r="Z191" s="1" t="str">
        <f t="shared" si="2"/>
        <v>No</v>
      </c>
    </row>
    <row r="192" spans="1:26" s="1" customFormat="1" ht="11.25" customHeight="1">
      <c r="A192" s="4" t="s">
        <v>340</v>
      </c>
      <c r="B192" s="4" t="s">
        <v>341</v>
      </c>
      <c r="C192" s="17" t="s">
        <v>40</v>
      </c>
      <c r="D192" s="230">
        <v>4025</v>
      </c>
      <c r="E192" s="231">
        <v>40025</v>
      </c>
      <c r="F192" s="17" t="s">
        <v>153</v>
      </c>
      <c r="G192" s="158" t="s">
        <v>144</v>
      </c>
      <c r="H192" s="3">
        <v>260677</v>
      </c>
      <c r="I192" s="7">
        <v>85</v>
      </c>
      <c r="J192" s="7">
        <v>102202</v>
      </c>
      <c r="K192" s="6"/>
      <c r="L192" s="7">
        <v>63224</v>
      </c>
      <c r="M192" s="6"/>
      <c r="N192" s="7">
        <v>0</v>
      </c>
      <c r="O192" s="6"/>
      <c r="P192" s="7">
        <v>0</v>
      </c>
      <c r="Q192" s="6"/>
      <c r="R192" s="7">
        <v>497915</v>
      </c>
      <c r="S192" s="6"/>
      <c r="T192" s="7">
        <v>0</v>
      </c>
      <c r="U192" s="6"/>
      <c r="V192" s="7">
        <v>0</v>
      </c>
      <c r="W192" s="6"/>
      <c r="X192" s="8">
        <v>0</v>
      </c>
      <c r="Z192" s="1" t="str">
        <f t="shared" si="2"/>
        <v>No</v>
      </c>
    </row>
    <row r="193" spans="1:26" s="1" customFormat="1" ht="11.25" customHeight="1">
      <c r="A193" s="4" t="s">
        <v>1124</v>
      </c>
      <c r="B193" s="4" t="s">
        <v>775</v>
      </c>
      <c r="C193" s="17" t="s">
        <v>42</v>
      </c>
      <c r="D193" s="230">
        <v>7041</v>
      </c>
      <c r="E193" s="231">
        <v>70041</v>
      </c>
      <c r="F193" s="17" t="s">
        <v>147</v>
      </c>
      <c r="G193" s="158" t="s">
        <v>144</v>
      </c>
      <c r="H193" s="3">
        <v>60438</v>
      </c>
      <c r="I193" s="7">
        <v>85</v>
      </c>
      <c r="J193" s="7">
        <v>379958</v>
      </c>
      <c r="K193" s="6"/>
      <c r="L193" s="7">
        <v>20121</v>
      </c>
      <c r="M193" s="6"/>
      <c r="N193" s="7">
        <v>0</v>
      </c>
      <c r="O193" s="6"/>
      <c r="P193" s="7">
        <v>0</v>
      </c>
      <c r="Q193" s="6"/>
      <c r="R193" s="7">
        <v>15375</v>
      </c>
      <c r="S193" s="6"/>
      <c r="T193" s="7">
        <v>0</v>
      </c>
      <c r="U193" s="6"/>
      <c r="V193" s="7">
        <v>0</v>
      </c>
      <c r="W193" s="6"/>
      <c r="X193" s="8">
        <v>0</v>
      </c>
      <c r="Z193" s="1" t="str">
        <f t="shared" si="2"/>
        <v>No</v>
      </c>
    </row>
    <row r="194" spans="1:26" s="1" customFormat="1" ht="11.25" customHeight="1">
      <c r="A194" s="4" t="s">
        <v>335</v>
      </c>
      <c r="B194" s="4" t="s">
        <v>1125</v>
      </c>
      <c r="C194" s="17" t="s">
        <v>78</v>
      </c>
      <c r="D194" s="230">
        <v>4110</v>
      </c>
      <c r="E194" s="231">
        <v>40110</v>
      </c>
      <c r="F194" s="17" t="s">
        <v>153</v>
      </c>
      <c r="G194" s="158" t="s">
        <v>144</v>
      </c>
      <c r="H194" s="3">
        <v>548404</v>
      </c>
      <c r="I194" s="7">
        <v>85</v>
      </c>
      <c r="J194" s="7">
        <v>545105</v>
      </c>
      <c r="K194" s="6"/>
      <c r="L194" s="7">
        <v>79782</v>
      </c>
      <c r="M194" s="6"/>
      <c r="N194" s="7">
        <v>0</v>
      </c>
      <c r="O194" s="6"/>
      <c r="P194" s="7">
        <v>0</v>
      </c>
      <c r="Q194" s="6"/>
      <c r="R194" s="7">
        <v>0</v>
      </c>
      <c r="S194" s="6"/>
      <c r="T194" s="7">
        <v>0</v>
      </c>
      <c r="U194" s="6"/>
      <c r="V194" s="7">
        <v>0</v>
      </c>
      <c r="W194" s="6"/>
      <c r="X194" s="8">
        <v>0</v>
      </c>
      <c r="Z194" s="1" t="str">
        <f t="shared" si="2"/>
        <v>No</v>
      </c>
    </row>
    <row r="195" spans="1:26" s="1" customFormat="1" ht="11.25" customHeight="1">
      <c r="A195" s="4" t="s">
        <v>123</v>
      </c>
      <c r="B195" s="4" t="s">
        <v>366</v>
      </c>
      <c r="C195" s="17" t="s">
        <v>23</v>
      </c>
      <c r="D195" s="230">
        <v>9234</v>
      </c>
      <c r="E195" s="231">
        <v>90234</v>
      </c>
      <c r="F195" s="17" t="s">
        <v>153</v>
      </c>
      <c r="G195" s="158" t="s">
        <v>144</v>
      </c>
      <c r="H195" s="3">
        <v>3281212</v>
      </c>
      <c r="I195" s="7">
        <v>85</v>
      </c>
      <c r="J195" s="7">
        <v>380991</v>
      </c>
      <c r="K195" s="6"/>
      <c r="L195" s="7">
        <v>246304</v>
      </c>
      <c r="M195" s="6"/>
      <c r="N195" s="7">
        <v>0</v>
      </c>
      <c r="O195" s="6"/>
      <c r="P195" s="7">
        <v>0</v>
      </c>
      <c r="Q195" s="6"/>
      <c r="R195" s="7">
        <v>0</v>
      </c>
      <c r="S195" s="6"/>
      <c r="T195" s="7">
        <v>0</v>
      </c>
      <c r="U195" s="6"/>
      <c r="V195" s="7">
        <v>0</v>
      </c>
      <c r="W195" s="6"/>
      <c r="X195" s="8">
        <v>0</v>
      </c>
      <c r="Z195" s="1" t="str">
        <f t="shared" ref="Z195:Z258" si="3">IF(Y195&amp;W195&amp;U195&amp;S195&amp;Q195&amp;O195&amp;M195&amp;K195&lt;&gt;"","Yes","No")</f>
        <v>No</v>
      </c>
    </row>
    <row r="196" spans="1:26" s="1" customFormat="1" ht="11.25" customHeight="1">
      <c r="A196" s="4" t="s">
        <v>1126</v>
      </c>
      <c r="B196" s="4" t="s">
        <v>739</v>
      </c>
      <c r="C196" s="17" t="s">
        <v>74</v>
      </c>
      <c r="D196" s="230">
        <v>3044</v>
      </c>
      <c r="E196" s="231">
        <v>30044</v>
      </c>
      <c r="F196" s="17" t="s">
        <v>147</v>
      </c>
      <c r="G196" s="158" t="s">
        <v>144</v>
      </c>
      <c r="H196" s="3">
        <v>1733853</v>
      </c>
      <c r="I196" s="7">
        <v>85</v>
      </c>
      <c r="J196" s="7">
        <v>248623</v>
      </c>
      <c r="K196" s="6"/>
      <c r="L196" s="7">
        <v>0</v>
      </c>
      <c r="M196" s="6"/>
      <c r="N196" s="7">
        <v>0</v>
      </c>
      <c r="O196" s="6"/>
      <c r="P196" s="7">
        <v>31025</v>
      </c>
      <c r="Q196" s="6"/>
      <c r="R196" s="7">
        <v>0</v>
      </c>
      <c r="S196" s="6"/>
      <c r="T196" s="7">
        <v>0</v>
      </c>
      <c r="U196" s="6"/>
      <c r="V196" s="7">
        <v>0</v>
      </c>
      <c r="W196" s="6"/>
      <c r="X196" s="8">
        <v>0</v>
      </c>
      <c r="Z196" s="1" t="str">
        <f t="shared" si="3"/>
        <v>No</v>
      </c>
    </row>
    <row r="197" spans="1:26" s="1" customFormat="1" ht="11.25" customHeight="1">
      <c r="A197" s="4" t="s">
        <v>131</v>
      </c>
      <c r="B197" s="4" t="s">
        <v>401</v>
      </c>
      <c r="C197" s="17" t="s">
        <v>68</v>
      </c>
      <c r="D197" s="230">
        <v>2217</v>
      </c>
      <c r="E197" s="231">
        <v>20217</v>
      </c>
      <c r="F197" s="17" t="s">
        <v>143</v>
      </c>
      <c r="G197" s="158" t="s">
        <v>144</v>
      </c>
      <c r="H197" s="3">
        <v>18351295</v>
      </c>
      <c r="I197" s="7">
        <v>85</v>
      </c>
      <c r="J197" s="7">
        <v>612616</v>
      </c>
      <c r="K197" s="6"/>
      <c r="L197" s="7">
        <v>0</v>
      </c>
      <c r="M197" s="6"/>
      <c r="N197" s="7">
        <v>0</v>
      </c>
      <c r="O197" s="6"/>
      <c r="P197" s="7">
        <v>0</v>
      </c>
      <c r="Q197" s="6"/>
      <c r="R197" s="7">
        <v>0</v>
      </c>
      <c r="S197" s="6"/>
      <c r="T197" s="7">
        <v>0</v>
      </c>
      <c r="U197" s="6"/>
      <c r="V197" s="7">
        <v>0</v>
      </c>
      <c r="W197" s="6"/>
      <c r="X197" s="8">
        <v>0</v>
      </c>
      <c r="Z197" s="1" t="str">
        <f t="shared" si="3"/>
        <v>No</v>
      </c>
    </row>
    <row r="198" spans="1:26" s="1" customFormat="1" ht="11.25" customHeight="1">
      <c r="A198" s="4" t="s">
        <v>1127</v>
      </c>
      <c r="B198" s="4" t="s">
        <v>394</v>
      </c>
      <c r="C198" s="17" t="s">
        <v>23</v>
      </c>
      <c r="D198" s="230">
        <v>9010</v>
      </c>
      <c r="E198" s="231">
        <v>90010</v>
      </c>
      <c r="F198" s="17" t="s">
        <v>147</v>
      </c>
      <c r="G198" s="158" t="s">
        <v>144</v>
      </c>
      <c r="H198" s="3">
        <v>12150996</v>
      </c>
      <c r="I198" s="7">
        <v>84</v>
      </c>
      <c r="J198" s="7">
        <v>0</v>
      </c>
      <c r="K198" s="6"/>
      <c r="L198" s="7">
        <v>56209</v>
      </c>
      <c r="M198" s="6"/>
      <c r="N198" s="7">
        <v>0</v>
      </c>
      <c r="O198" s="6"/>
      <c r="P198" s="7">
        <v>659189</v>
      </c>
      <c r="Q198" s="6"/>
      <c r="R198" s="7">
        <v>0</v>
      </c>
      <c r="S198" s="6"/>
      <c r="T198" s="7">
        <v>0</v>
      </c>
      <c r="U198" s="6"/>
      <c r="V198" s="7">
        <v>0</v>
      </c>
      <c r="W198" s="6"/>
      <c r="X198" s="8">
        <v>0</v>
      </c>
      <c r="Z198" s="1" t="str">
        <f t="shared" si="3"/>
        <v>No</v>
      </c>
    </row>
    <row r="199" spans="1:26" s="1" customFormat="1" ht="11.25" customHeight="1">
      <c r="A199" s="4" t="s">
        <v>474</v>
      </c>
      <c r="B199" s="4" t="s">
        <v>475</v>
      </c>
      <c r="C199" s="17" t="s">
        <v>43</v>
      </c>
      <c r="D199" s="230">
        <v>5056</v>
      </c>
      <c r="E199" s="231">
        <v>50056</v>
      </c>
      <c r="F199" s="17" t="s">
        <v>153</v>
      </c>
      <c r="G199" s="158" t="s">
        <v>144</v>
      </c>
      <c r="H199" s="3">
        <v>266921</v>
      </c>
      <c r="I199" s="7">
        <v>82</v>
      </c>
      <c r="J199" s="7">
        <v>11424</v>
      </c>
      <c r="K199" s="6"/>
      <c r="L199" s="7">
        <v>135547</v>
      </c>
      <c r="M199" s="6"/>
      <c r="N199" s="7">
        <v>0</v>
      </c>
      <c r="O199" s="6"/>
      <c r="P199" s="7">
        <v>0</v>
      </c>
      <c r="Q199" s="6"/>
      <c r="R199" s="7">
        <v>500007</v>
      </c>
      <c r="S199" s="6"/>
      <c r="T199" s="7">
        <v>0</v>
      </c>
      <c r="U199" s="6"/>
      <c r="V199" s="7">
        <v>0</v>
      </c>
      <c r="W199" s="6"/>
      <c r="X199" s="8">
        <v>0</v>
      </c>
      <c r="Z199" s="1" t="str">
        <f t="shared" si="3"/>
        <v>No</v>
      </c>
    </row>
    <row r="200" spans="1:26" s="1" customFormat="1" ht="11.25" customHeight="1">
      <c r="A200" s="4" t="s">
        <v>1128</v>
      </c>
      <c r="B200" s="4" t="s">
        <v>1129</v>
      </c>
      <c r="C200" s="17" t="s">
        <v>1</v>
      </c>
      <c r="D200" s="230"/>
      <c r="E200" s="231">
        <v>415</v>
      </c>
      <c r="F200" s="17" t="s">
        <v>147</v>
      </c>
      <c r="G200" s="158" t="s">
        <v>144</v>
      </c>
      <c r="H200" s="3">
        <v>349684</v>
      </c>
      <c r="I200" s="7">
        <v>82</v>
      </c>
      <c r="J200" s="7">
        <v>0</v>
      </c>
      <c r="K200" s="6"/>
      <c r="L200" s="7">
        <v>100195</v>
      </c>
      <c r="M200" s="6"/>
      <c r="N200" s="7">
        <v>0</v>
      </c>
      <c r="O200" s="6"/>
      <c r="P200" s="7">
        <v>0</v>
      </c>
      <c r="Q200" s="6"/>
      <c r="R200" s="7">
        <v>0</v>
      </c>
      <c r="S200" s="6"/>
      <c r="T200" s="7">
        <v>0</v>
      </c>
      <c r="U200" s="6"/>
      <c r="V200" s="7">
        <v>0</v>
      </c>
      <c r="W200" s="6"/>
      <c r="X200" s="8">
        <v>0</v>
      </c>
      <c r="Z200" s="1" t="str">
        <f t="shared" si="3"/>
        <v>No</v>
      </c>
    </row>
    <row r="201" spans="1:26" s="1" customFormat="1" ht="11.25" customHeight="1">
      <c r="A201" s="4" t="s">
        <v>1130</v>
      </c>
      <c r="B201" s="4" t="s">
        <v>393</v>
      </c>
      <c r="C201" s="17" t="s">
        <v>38</v>
      </c>
      <c r="D201" s="230">
        <v>4036</v>
      </c>
      <c r="E201" s="231">
        <v>40036</v>
      </c>
      <c r="F201" s="17" t="s">
        <v>147</v>
      </c>
      <c r="G201" s="158" t="s">
        <v>144</v>
      </c>
      <c r="H201" s="3">
        <v>240223</v>
      </c>
      <c r="I201" s="7">
        <v>80</v>
      </c>
      <c r="J201" s="7">
        <v>530255</v>
      </c>
      <c r="K201" s="6"/>
      <c r="L201" s="7">
        <v>6912</v>
      </c>
      <c r="M201" s="6"/>
      <c r="N201" s="7">
        <v>0</v>
      </c>
      <c r="O201" s="6"/>
      <c r="P201" s="7">
        <v>194679</v>
      </c>
      <c r="Q201" s="6"/>
      <c r="R201" s="7">
        <v>0</v>
      </c>
      <c r="S201" s="6"/>
      <c r="T201" s="7">
        <v>0</v>
      </c>
      <c r="U201" s="6"/>
      <c r="V201" s="7">
        <v>0</v>
      </c>
      <c r="W201" s="6"/>
      <c r="X201" s="8">
        <v>137304</v>
      </c>
      <c r="Z201" s="1" t="str">
        <f t="shared" si="3"/>
        <v>No</v>
      </c>
    </row>
    <row r="202" spans="1:26" s="1" customFormat="1" ht="11.25" customHeight="1">
      <c r="A202" s="4" t="s">
        <v>694</v>
      </c>
      <c r="B202" s="4" t="s">
        <v>695</v>
      </c>
      <c r="C202" s="17" t="s">
        <v>34</v>
      </c>
      <c r="D202" s="230">
        <v>1049</v>
      </c>
      <c r="E202" s="231">
        <v>10049</v>
      </c>
      <c r="F202" s="17" t="s">
        <v>153</v>
      </c>
      <c r="G202" s="158" t="s">
        <v>144</v>
      </c>
      <c r="H202" s="3">
        <v>562839</v>
      </c>
      <c r="I202" s="7">
        <v>80</v>
      </c>
      <c r="J202" s="7">
        <v>0</v>
      </c>
      <c r="K202" s="6"/>
      <c r="L202" s="7">
        <v>273894</v>
      </c>
      <c r="M202" s="6"/>
      <c r="N202" s="7">
        <v>0</v>
      </c>
      <c r="O202" s="6"/>
      <c r="P202" s="7">
        <v>0</v>
      </c>
      <c r="Q202" s="6"/>
      <c r="R202" s="7">
        <v>0</v>
      </c>
      <c r="S202" s="6"/>
      <c r="T202" s="7">
        <v>0</v>
      </c>
      <c r="U202" s="6"/>
      <c r="V202" s="7">
        <v>0</v>
      </c>
      <c r="W202" s="6"/>
      <c r="X202" s="8">
        <v>0</v>
      </c>
      <c r="Z202" s="1" t="str">
        <f t="shared" si="3"/>
        <v>No</v>
      </c>
    </row>
    <row r="203" spans="1:26" s="1" customFormat="1" ht="11.25" customHeight="1">
      <c r="A203" s="4" t="s">
        <v>529</v>
      </c>
      <c r="B203" s="4" t="s">
        <v>530</v>
      </c>
      <c r="C203" s="17" t="s">
        <v>49</v>
      </c>
      <c r="D203" s="230">
        <v>1005</v>
      </c>
      <c r="E203" s="231">
        <v>10005</v>
      </c>
      <c r="F203" s="17" t="s">
        <v>153</v>
      </c>
      <c r="G203" s="158" t="s">
        <v>144</v>
      </c>
      <c r="H203" s="3">
        <v>4181019</v>
      </c>
      <c r="I203" s="7">
        <v>79</v>
      </c>
      <c r="J203" s="7">
        <v>259526</v>
      </c>
      <c r="K203" s="6"/>
      <c r="L203" s="7">
        <v>113865</v>
      </c>
      <c r="M203" s="6"/>
      <c r="N203" s="7">
        <v>0</v>
      </c>
      <c r="O203" s="6"/>
      <c r="P203" s="7">
        <v>0</v>
      </c>
      <c r="Q203" s="6"/>
      <c r="R203" s="7">
        <v>0</v>
      </c>
      <c r="S203" s="6"/>
      <c r="T203" s="7">
        <v>0</v>
      </c>
      <c r="U203" s="6"/>
      <c r="V203" s="7">
        <v>0</v>
      </c>
      <c r="W203" s="6"/>
      <c r="X203" s="8">
        <v>0</v>
      </c>
      <c r="Z203" s="1" t="str">
        <f t="shared" si="3"/>
        <v>No</v>
      </c>
    </row>
    <row r="204" spans="1:26" s="1" customFormat="1" ht="11.25" customHeight="1">
      <c r="A204" s="4" t="s">
        <v>217</v>
      </c>
      <c r="B204" s="4" t="s">
        <v>218</v>
      </c>
      <c r="C204" s="17" t="s">
        <v>59</v>
      </c>
      <c r="D204" s="230">
        <v>4173</v>
      </c>
      <c r="E204" s="231">
        <v>40173</v>
      </c>
      <c r="F204" s="17" t="s">
        <v>153</v>
      </c>
      <c r="G204" s="158" t="s">
        <v>144</v>
      </c>
      <c r="H204" s="3">
        <v>311810</v>
      </c>
      <c r="I204" s="7">
        <v>79</v>
      </c>
      <c r="J204" s="7">
        <v>242796</v>
      </c>
      <c r="K204" s="6"/>
      <c r="L204" s="7">
        <v>71344</v>
      </c>
      <c r="M204" s="6"/>
      <c r="N204" s="7">
        <v>0</v>
      </c>
      <c r="O204" s="6"/>
      <c r="P204" s="7">
        <v>0</v>
      </c>
      <c r="Q204" s="6"/>
      <c r="R204" s="7">
        <v>0</v>
      </c>
      <c r="S204" s="6"/>
      <c r="T204" s="7">
        <v>0</v>
      </c>
      <c r="U204" s="6"/>
      <c r="V204" s="7">
        <v>0</v>
      </c>
      <c r="W204" s="6"/>
      <c r="X204" s="8">
        <v>0</v>
      </c>
      <c r="Z204" s="1" t="str">
        <f t="shared" si="3"/>
        <v>No</v>
      </c>
    </row>
    <row r="205" spans="1:26" s="1" customFormat="1" ht="11.25" customHeight="1">
      <c r="A205" s="4" t="s">
        <v>1131</v>
      </c>
      <c r="B205" s="4" t="s">
        <v>372</v>
      </c>
      <c r="C205" s="17" t="s">
        <v>41</v>
      </c>
      <c r="D205" s="230">
        <v>9241</v>
      </c>
      <c r="E205" s="231">
        <v>90241</v>
      </c>
      <c r="F205" s="17" t="s">
        <v>147</v>
      </c>
      <c r="G205" s="158" t="s">
        <v>144</v>
      </c>
      <c r="H205" s="3">
        <v>55934</v>
      </c>
      <c r="I205" s="7">
        <v>78</v>
      </c>
      <c r="J205" s="7">
        <v>379617</v>
      </c>
      <c r="K205" s="6"/>
      <c r="L205" s="7">
        <v>155392</v>
      </c>
      <c r="M205" s="6"/>
      <c r="N205" s="7">
        <v>0</v>
      </c>
      <c r="O205" s="6"/>
      <c r="P205" s="7">
        <v>0</v>
      </c>
      <c r="Q205" s="6"/>
      <c r="R205" s="7">
        <v>0</v>
      </c>
      <c r="S205" s="6"/>
      <c r="T205" s="7">
        <v>0</v>
      </c>
      <c r="U205" s="6"/>
      <c r="V205" s="7">
        <v>0</v>
      </c>
      <c r="W205" s="6"/>
      <c r="X205" s="8">
        <v>0</v>
      </c>
      <c r="Z205" s="1" t="str">
        <f t="shared" si="3"/>
        <v>No</v>
      </c>
    </row>
    <row r="206" spans="1:26" s="1" customFormat="1" ht="11.25" customHeight="1">
      <c r="A206" s="4" t="s">
        <v>232</v>
      </c>
      <c r="B206" s="4" t="s">
        <v>233</v>
      </c>
      <c r="C206" s="17" t="s">
        <v>81</v>
      </c>
      <c r="D206" s="230">
        <v>6114</v>
      </c>
      <c r="E206" s="231">
        <v>60114</v>
      </c>
      <c r="F206" s="17" t="s">
        <v>147</v>
      </c>
      <c r="G206" s="158" t="s">
        <v>144</v>
      </c>
      <c r="H206" s="3">
        <v>5121892</v>
      </c>
      <c r="I206" s="7">
        <v>78</v>
      </c>
      <c r="J206" s="7">
        <v>0</v>
      </c>
      <c r="K206" s="6"/>
      <c r="L206" s="7">
        <v>306728</v>
      </c>
      <c r="M206" s="6"/>
      <c r="N206" s="7">
        <v>0</v>
      </c>
      <c r="O206" s="6"/>
      <c r="P206" s="7">
        <v>0</v>
      </c>
      <c r="Q206" s="6"/>
      <c r="R206" s="7">
        <v>0</v>
      </c>
      <c r="S206" s="6"/>
      <c r="T206" s="7">
        <v>0</v>
      </c>
      <c r="U206" s="6"/>
      <c r="V206" s="7">
        <v>0</v>
      </c>
      <c r="W206" s="6"/>
      <c r="X206" s="8">
        <v>0</v>
      </c>
      <c r="Z206" s="1" t="str">
        <f t="shared" si="3"/>
        <v>No</v>
      </c>
    </row>
    <row r="207" spans="1:26" s="1" customFormat="1" ht="11.25" customHeight="1">
      <c r="A207" s="4" t="s">
        <v>319</v>
      </c>
      <c r="B207" s="4" t="s">
        <v>320</v>
      </c>
      <c r="C207" s="17" t="s">
        <v>48</v>
      </c>
      <c r="D207" s="230">
        <v>6022</v>
      </c>
      <c r="E207" s="231">
        <v>60022</v>
      </c>
      <c r="F207" s="17" t="s">
        <v>153</v>
      </c>
      <c r="G207" s="158" t="s">
        <v>144</v>
      </c>
      <c r="H207" s="3">
        <v>594309</v>
      </c>
      <c r="I207" s="7">
        <v>78</v>
      </c>
      <c r="J207" s="7">
        <v>759781</v>
      </c>
      <c r="K207" s="6"/>
      <c r="L207" s="7">
        <v>103202</v>
      </c>
      <c r="M207" s="6"/>
      <c r="N207" s="7">
        <v>0</v>
      </c>
      <c r="O207" s="6"/>
      <c r="P207" s="7">
        <v>0</v>
      </c>
      <c r="Q207" s="6"/>
      <c r="R207" s="7">
        <v>0</v>
      </c>
      <c r="S207" s="6"/>
      <c r="T207" s="7">
        <v>0</v>
      </c>
      <c r="U207" s="6"/>
      <c r="V207" s="7">
        <v>0</v>
      </c>
      <c r="W207" s="6"/>
      <c r="X207" s="8">
        <v>0</v>
      </c>
      <c r="Z207" s="1" t="str">
        <f t="shared" si="3"/>
        <v>No</v>
      </c>
    </row>
    <row r="208" spans="1:26" s="1" customFormat="1" ht="11.25" customHeight="1">
      <c r="A208" s="4" t="s">
        <v>1132</v>
      </c>
      <c r="B208" s="4" t="s">
        <v>351</v>
      </c>
      <c r="C208" s="17" t="s">
        <v>85</v>
      </c>
      <c r="D208" s="230">
        <v>1066</v>
      </c>
      <c r="E208" s="231">
        <v>10066</v>
      </c>
      <c r="F208" s="17" t="s">
        <v>153</v>
      </c>
      <c r="G208" s="158" t="s">
        <v>144</v>
      </c>
      <c r="H208" s="3">
        <v>108740</v>
      </c>
      <c r="I208" s="7">
        <v>78</v>
      </c>
      <c r="J208" s="7">
        <v>405290</v>
      </c>
      <c r="K208" s="6"/>
      <c r="L208" s="7">
        <v>31184</v>
      </c>
      <c r="M208" s="6"/>
      <c r="N208" s="7">
        <v>0</v>
      </c>
      <c r="O208" s="6"/>
      <c r="P208" s="7">
        <v>0</v>
      </c>
      <c r="Q208" s="6"/>
      <c r="R208" s="7">
        <v>0</v>
      </c>
      <c r="S208" s="6"/>
      <c r="T208" s="7">
        <v>0</v>
      </c>
      <c r="U208" s="6"/>
      <c r="V208" s="7">
        <v>0</v>
      </c>
      <c r="W208" s="6"/>
      <c r="X208" s="8">
        <v>0</v>
      </c>
      <c r="Z208" s="1" t="str">
        <f t="shared" si="3"/>
        <v>No</v>
      </c>
    </row>
    <row r="209" spans="1:26" s="1" customFormat="1" ht="11.25" customHeight="1">
      <c r="A209" s="4" t="s">
        <v>439</v>
      </c>
      <c r="B209" s="4" t="s">
        <v>440</v>
      </c>
      <c r="C209" s="17" t="s">
        <v>23</v>
      </c>
      <c r="D209" s="230">
        <v>9162</v>
      </c>
      <c r="E209" s="231">
        <v>90162</v>
      </c>
      <c r="F209" s="17" t="s">
        <v>153</v>
      </c>
      <c r="G209" s="158" t="s">
        <v>144</v>
      </c>
      <c r="H209" s="3">
        <v>277634</v>
      </c>
      <c r="I209" s="7">
        <v>78</v>
      </c>
      <c r="J209" s="7">
        <v>575568</v>
      </c>
      <c r="K209" s="6"/>
      <c r="L209" s="7">
        <v>122057</v>
      </c>
      <c r="M209" s="6"/>
      <c r="N209" s="7">
        <v>0</v>
      </c>
      <c r="O209" s="6"/>
      <c r="P209" s="7">
        <v>0</v>
      </c>
      <c r="Q209" s="6"/>
      <c r="R209" s="7">
        <v>0</v>
      </c>
      <c r="S209" s="6"/>
      <c r="T209" s="7">
        <v>0</v>
      </c>
      <c r="U209" s="6"/>
      <c r="V209" s="7">
        <v>0</v>
      </c>
      <c r="W209" s="6"/>
      <c r="X209" s="8">
        <v>0</v>
      </c>
      <c r="Z209" s="1" t="str">
        <f t="shared" si="3"/>
        <v>No</v>
      </c>
    </row>
    <row r="210" spans="1:26" s="1" customFormat="1" ht="11.25" customHeight="1">
      <c r="A210" s="4" t="s">
        <v>1133</v>
      </c>
      <c r="B210" s="4" t="s">
        <v>681</v>
      </c>
      <c r="C210" s="17" t="s">
        <v>61</v>
      </c>
      <c r="D210" s="230">
        <v>7001</v>
      </c>
      <c r="E210" s="231">
        <v>70001</v>
      </c>
      <c r="F210" s="17" t="s">
        <v>147</v>
      </c>
      <c r="G210" s="158" t="s">
        <v>144</v>
      </c>
      <c r="H210" s="3">
        <v>258719</v>
      </c>
      <c r="I210" s="7">
        <v>78</v>
      </c>
      <c r="J210" s="7">
        <v>342476</v>
      </c>
      <c r="K210" s="6"/>
      <c r="L210" s="7">
        <v>20733</v>
      </c>
      <c r="M210" s="6"/>
      <c r="N210" s="7">
        <v>0</v>
      </c>
      <c r="O210" s="6"/>
      <c r="P210" s="7">
        <v>117165</v>
      </c>
      <c r="Q210" s="6"/>
      <c r="R210" s="7">
        <v>0</v>
      </c>
      <c r="S210" s="6"/>
      <c r="T210" s="7">
        <v>0</v>
      </c>
      <c r="U210" s="6"/>
      <c r="V210" s="7">
        <v>0</v>
      </c>
      <c r="W210" s="6"/>
      <c r="X210" s="8">
        <v>0</v>
      </c>
      <c r="Z210" s="1" t="str">
        <f t="shared" si="3"/>
        <v>No</v>
      </c>
    </row>
    <row r="211" spans="1:26" s="1" customFormat="1" ht="11.25" customHeight="1">
      <c r="A211" s="4" t="s">
        <v>342</v>
      </c>
      <c r="B211" s="4" t="s">
        <v>343</v>
      </c>
      <c r="C211" s="17" t="s">
        <v>80</v>
      </c>
      <c r="D211" s="230">
        <v>4001</v>
      </c>
      <c r="E211" s="231">
        <v>40001</v>
      </c>
      <c r="F211" s="17" t="s">
        <v>147</v>
      </c>
      <c r="G211" s="158" t="s">
        <v>144</v>
      </c>
      <c r="H211" s="3">
        <v>381112</v>
      </c>
      <c r="I211" s="7">
        <v>77</v>
      </c>
      <c r="J211" s="7">
        <v>483207</v>
      </c>
      <c r="K211" s="6"/>
      <c r="L211" s="7">
        <v>114885</v>
      </c>
      <c r="M211" s="6"/>
      <c r="N211" s="7">
        <v>0</v>
      </c>
      <c r="O211" s="6"/>
      <c r="P211" s="7">
        <v>0</v>
      </c>
      <c r="Q211" s="6"/>
      <c r="R211" s="7">
        <v>0</v>
      </c>
      <c r="S211" s="6"/>
      <c r="T211" s="7">
        <v>0</v>
      </c>
      <c r="U211" s="6"/>
      <c r="V211" s="7">
        <v>106080</v>
      </c>
      <c r="W211" s="6"/>
      <c r="X211" s="8">
        <v>316098</v>
      </c>
      <c r="Z211" s="1" t="str">
        <f t="shared" si="3"/>
        <v>No</v>
      </c>
    </row>
    <row r="212" spans="1:26" s="1" customFormat="1" ht="11.25" customHeight="1">
      <c r="A212" s="4" t="s">
        <v>196</v>
      </c>
      <c r="B212" s="4" t="s">
        <v>197</v>
      </c>
      <c r="C212" s="17" t="s">
        <v>23</v>
      </c>
      <c r="D212" s="230">
        <v>9211</v>
      </c>
      <c r="E212" s="231">
        <v>90211</v>
      </c>
      <c r="F212" s="17" t="s">
        <v>165</v>
      </c>
      <c r="G212" s="158" t="s">
        <v>144</v>
      </c>
      <c r="H212" s="3">
        <v>12150996</v>
      </c>
      <c r="I212" s="7">
        <v>77</v>
      </c>
      <c r="J212" s="7">
        <v>0</v>
      </c>
      <c r="K212" s="6"/>
      <c r="L212" s="7">
        <v>0</v>
      </c>
      <c r="M212" s="6"/>
      <c r="N212" s="7">
        <v>65131</v>
      </c>
      <c r="O212" s="6"/>
      <c r="P212" s="7">
        <v>130404</v>
      </c>
      <c r="Q212" s="6"/>
      <c r="R212" s="7">
        <v>0</v>
      </c>
      <c r="S212" s="6"/>
      <c r="T212" s="7">
        <v>740418</v>
      </c>
      <c r="U212" s="6"/>
      <c r="V212" s="7">
        <v>0</v>
      </c>
      <c r="W212" s="6"/>
      <c r="X212" s="8">
        <v>177320</v>
      </c>
      <c r="Z212" s="1" t="str">
        <f t="shared" si="3"/>
        <v>No</v>
      </c>
    </row>
    <row r="213" spans="1:26" s="1" customFormat="1" ht="11.25" customHeight="1">
      <c r="A213" s="4" t="s">
        <v>418</v>
      </c>
      <c r="B213" s="4" t="s">
        <v>419</v>
      </c>
      <c r="C213" s="17" t="s">
        <v>74</v>
      </c>
      <c r="D213" s="230">
        <v>3025</v>
      </c>
      <c r="E213" s="231">
        <v>30025</v>
      </c>
      <c r="F213" s="17" t="s">
        <v>153</v>
      </c>
      <c r="G213" s="158" t="s">
        <v>144</v>
      </c>
      <c r="H213" s="3">
        <v>381502</v>
      </c>
      <c r="I213" s="7">
        <v>77</v>
      </c>
      <c r="J213" s="7">
        <v>230000</v>
      </c>
      <c r="K213" s="6"/>
      <c r="L213" s="7">
        <v>134482</v>
      </c>
      <c r="M213" s="6"/>
      <c r="N213" s="7">
        <v>0</v>
      </c>
      <c r="O213" s="6"/>
      <c r="P213" s="7">
        <v>60000</v>
      </c>
      <c r="Q213" s="6"/>
      <c r="R213" s="7">
        <v>0</v>
      </c>
      <c r="S213" s="6"/>
      <c r="T213" s="7">
        <v>0</v>
      </c>
      <c r="U213" s="6"/>
      <c r="V213" s="7">
        <v>0</v>
      </c>
      <c r="W213" s="6"/>
      <c r="X213" s="8">
        <v>0</v>
      </c>
      <c r="Z213" s="1" t="str">
        <f t="shared" si="3"/>
        <v>No</v>
      </c>
    </row>
    <row r="214" spans="1:26" s="1" customFormat="1" ht="11.25" customHeight="1">
      <c r="A214" s="4" t="s">
        <v>1134</v>
      </c>
      <c r="B214" s="4" t="s">
        <v>208</v>
      </c>
      <c r="C214" s="17" t="s">
        <v>80</v>
      </c>
      <c r="D214" s="230">
        <v>4002</v>
      </c>
      <c r="E214" s="231">
        <v>40002</v>
      </c>
      <c r="F214" s="17" t="s">
        <v>147</v>
      </c>
      <c r="G214" s="158" t="s">
        <v>144</v>
      </c>
      <c r="H214" s="3">
        <v>558696</v>
      </c>
      <c r="I214" s="7">
        <v>76</v>
      </c>
      <c r="J214" s="7">
        <v>607765</v>
      </c>
      <c r="K214" s="6"/>
      <c r="L214" s="7">
        <v>186581</v>
      </c>
      <c r="M214" s="6"/>
      <c r="N214" s="7">
        <v>0</v>
      </c>
      <c r="O214" s="6"/>
      <c r="P214" s="7">
        <v>0</v>
      </c>
      <c r="Q214" s="6"/>
      <c r="R214" s="7">
        <v>0</v>
      </c>
      <c r="S214" s="6"/>
      <c r="T214" s="7">
        <v>0</v>
      </c>
      <c r="U214" s="6"/>
      <c r="V214" s="7">
        <v>0</v>
      </c>
      <c r="W214" s="6"/>
      <c r="X214" s="8">
        <v>0</v>
      </c>
      <c r="Z214" s="1" t="str">
        <f t="shared" si="3"/>
        <v>No</v>
      </c>
    </row>
    <row r="215" spans="1:26" s="1" customFormat="1" ht="11.25" customHeight="1">
      <c r="A215" s="4" t="s">
        <v>1135</v>
      </c>
      <c r="B215" s="4" t="s">
        <v>327</v>
      </c>
      <c r="C215" s="17" t="s">
        <v>72</v>
      </c>
      <c r="D215" s="230">
        <v>6017</v>
      </c>
      <c r="E215" s="231">
        <v>60017</v>
      </c>
      <c r="F215" s="17" t="s">
        <v>147</v>
      </c>
      <c r="G215" s="158" t="s">
        <v>144</v>
      </c>
      <c r="H215" s="3">
        <v>861505</v>
      </c>
      <c r="I215" s="7">
        <v>75</v>
      </c>
      <c r="J215" s="7">
        <v>521659</v>
      </c>
      <c r="K215" s="6"/>
      <c r="L215" s="7">
        <v>1597</v>
      </c>
      <c r="M215" s="6"/>
      <c r="N215" s="7">
        <v>0</v>
      </c>
      <c r="O215" s="6"/>
      <c r="P215" s="7">
        <v>152282</v>
      </c>
      <c r="Q215" s="6"/>
      <c r="R215" s="7">
        <v>0</v>
      </c>
      <c r="S215" s="6"/>
      <c r="T215" s="7">
        <v>0</v>
      </c>
      <c r="U215" s="6"/>
      <c r="V215" s="7">
        <v>0</v>
      </c>
      <c r="W215" s="6"/>
      <c r="X215" s="8">
        <v>0</v>
      </c>
      <c r="Z215" s="1" t="str">
        <f t="shared" si="3"/>
        <v>No</v>
      </c>
    </row>
    <row r="216" spans="1:26" s="1" customFormat="1" ht="11.25" customHeight="1">
      <c r="A216" s="4" t="s">
        <v>66</v>
      </c>
      <c r="B216" s="4" t="s">
        <v>772</v>
      </c>
      <c r="C216" s="17" t="s">
        <v>63</v>
      </c>
      <c r="D216" s="230">
        <v>2149</v>
      </c>
      <c r="E216" s="231">
        <v>20149</v>
      </c>
      <c r="F216" s="17" t="s">
        <v>143</v>
      </c>
      <c r="G216" s="158" t="s">
        <v>144</v>
      </c>
      <c r="H216" s="3">
        <v>18351295</v>
      </c>
      <c r="I216" s="7">
        <v>75</v>
      </c>
      <c r="J216" s="7">
        <v>737899</v>
      </c>
      <c r="K216" s="6"/>
      <c r="L216" s="7">
        <v>0</v>
      </c>
      <c r="M216" s="6"/>
      <c r="N216" s="7">
        <v>0</v>
      </c>
      <c r="O216" s="6"/>
      <c r="P216" s="7">
        <v>0</v>
      </c>
      <c r="Q216" s="6"/>
      <c r="R216" s="7">
        <v>0</v>
      </c>
      <c r="S216" s="6"/>
      <c r="T216" s="7">
        <v>0</v>
      </c>
      <c r="U216" s="6"/>
      <c r="V216" s="7">
        <v>0</v>
      </c>
      <c r="W216" s="6"/>
      <c r="X216" s="8">
        <v>0</v>
      </c>
      <c r="Z216" s="1" t="str">
        <f t="shared" si="3"/>
        <v>No</v>
      </c>
    </row>
    <row r="217" spans="1:26" s="1" customFormat="1" ht="11.25" customHeight="1">
      <c r="A217" s="4" t="s">
        <v>293</v>
      </c>
      <c r="B217" s="4" t="s">
        <v>294</v>
      </c>
      <c r="C217" s="17" t="s">
        <v>81</v>
      </c>
      <c r="D217" s="230">
        <v>6059</v>
      </c>
      <c r="E217" s="231">
        <v>60059</v>
      </c>
      <c r="F217" s="17" t="s">
        <v>153</v>
      </c>
      <c r="G217" s="158" t="s">
        <v>144</v>
      </c>
      <c r="H217" s="3">
        <v>171345</v>
      </c>
      <c r="I217" s="7">
        <v>75</v>
      </c>
      <c r="J217" s="7">
        <v>82096</v>
      </c>
      <c r="K217" s="6"/>
      <c r="L217" s="7">
        <v>189754</v>
      </c>
      <c r="M217" s="6"/>
      <c r="N217" s="7">
        <v>0</v>
      </c>
      <c r="O217" s="6"/>
      <c r="P217" s="7">
        <v>0</v>
      </c>
      <c r="Q217" s="6"/>
      <c r="R217" s="7">
        <v>0</v>
      </c>
      <c r="S217" s="6"/>
      <c r="T217" s="7">
        <v>0</v>
      </c>
      <c r="U217" s="6"/>
      <c r="V217" s="7">
        <v>0</v>
      </c>
      <c r="W217" s="6"/>
      <c r="X217" s="8">
        <v>0</v>
      </c>
      <c r="Z217" s="1" t="str">
        <f t="shared" si="3"/>
        <v>No</v>
      </c>
    </row>
    <row r="218" spans="1:26" s="1" customFormat="1" ht="11.25" customHeight="1">
      <c r="A218" s="4" t="s">
        <v>259</v>
      </c>
      <c r="B218" s="4" t="s">
        <v>260</v>
      </c>
      <c r="C218" s="17" t="s">
        <v>23</v>
      </c>
      <c r="D218" s="230">
        <v>9121</v>
      </c>
      <c r="E218" s="231">
        <v>90121</v>
      </c>
      <c r="F218" s="17" t="s">
        <v>153</v>
      </c>
      <c r="G218" s="158" t="s">
        <v>144</v>
      </c>
      <c r="H218" s="3">
        <v>341219</v>
      </c>
      <c r="I218" s="7">
        <v>74</v>
      </c>
      <c r="J218" s="7">
        <v>715416</v>
      </c>
      <c r="K218" s="6"/>
      <c r="L218" s="7">
        <v>23049</v>
      </c>
      <c r="M218" s="6"/>
      <c r="N218" s="7">
        <v>0</v>
      </c>
      <c r="O218" s="6"/>
      <c r="P218" s="7">
        <v>0</v>
      </c>
      <c r="Q218" s="6"/>
      <c r="R218" s="7">
        <v>0</v>
      </c>
      <c r="S218" s="6"/>
      <c r="T218" s="7">
        <v>0</v>
      </c>
      <c r="U218" s="6"/>
      <c r="V218" s="7">
        <v>0</v>
      </c>
      <c r="W218" s="6"/>
      <c r="X218" s="8">
        <v>643648</v>
      </c>
      <c r="Z218" s="1" t="str">
        <f t="shared" si="3"/>
        <v>No</v>
      </c>
    </row>
    <row r="219" spans="1:26" s="1" customFormat="1" ht="11.25" customHeight="1">
      <c r="A219" s="4" t="s">
        <v>240</v>
      </c>
      <c r="B219" s="4" t="s">
        <v>241</v>
      </c>
      <c r="C219" s="17" t="s">
        <v>47</v>
      </c>
      <c r="D219" s="230">
        <v>4196</v>
      </c>
      <c r="E219" s="231">
        <v>40196</v>
      </c>
      <c r="F219" s="17" t="s">
        <v>158</v>
      </c>
      <c r="G219" s="158" t="s">
        <v>144</v>
      </c>
      <c r="H219" s="3">
        <v>972546</v>
      </c>
      <c r="I219" s="7">
        <v>74</v>
      </c>
      <c r="J219" s="7">
        <v>0</v>
      </c>
      <c r="K219" s="6"/>
      <c r="L219" s="7">
        <v>78593</v>
      </c>
      <c r="M219" s="6"/>
      <c r="N219" s="7">
        <v>0</v>
      </c>
      <c r="O219" s="6"/>
      <c r="P219" s="7">
        <v>0</v>
      </c>
      <c r="Q219" s="6"/>
      <c r="R219" s="7">
        <v>0</v>
      </c>
      <c r="S219" s="6"/>
      <c r="T219" s="7">
        <v>1644</v>
      </c>
      <c r="U219" s="6"/>
      <c r="V219" s="7">
        <v>0</v>
      </c>
      <c r="W219" s="6"/>
      <c r="X219" s="8">
        <v>0</v>
      </c>
      <c r="Z219" s="1" t="str">
        <f t="shared" si="3"/>
        <v>No</v>
      </c>
    </row>
    <row r="220" spans="1:26" s="1" customFormat="1" ht="11.25" customHeight="1">
      <c r="A220" s="4" t="s">
        <v>1136</v>
      </c>
      <c r="B220" s="4" t="s">
        <v>360</v>
      </c>
      <c r="C220" s="17" t="s">
        <v>90</v>
      </c>
      <c r="D220" s="230">
        <v>5001</v>
      </c>
      <c r="E220" s="231">
        <v>50001</v>
      </c>
      <c r="F220" s="17" t="s">
        <v>147</v>
      </c>
      <c r="G220" s="158" t="s">
        <v>144</v>
      </c>
      <c r="H220" s="3">
        <v>216154</v>
      </c>
      <c r="I220" s="7">
        <v>74</v>
      </c>
      <c r="J220" s="7">
        <v>183906</v>
      </c>
      <c r="K220" s="6"/>
      <c r="L220" s="7">
        <v>139963</v>
      </c>
      <c r="M220" s="6"/>
      <c r="N220" s="7">
        <v>0</v>
      </c>
      <c r="O220" s="6"/>
      <c r="P220" s="7">
        <v>0</v>
      </c>
      <c r="Q220" s="6"/>
      <c r="R220" s="7">
        <v>0</v>
      </c>
      <c r="S220" s="6"/>
      <c r="T220" s="7">
        <v>0</v>
      </c>
      <c r="U220" s="6"/>
      <c r="V220" s="7">
        <v>0</v>
      </c>
      <c r="W220" s="6"/>
      <c r="X220" s="8">
        <v>0</v>
      </c>
      <c r="Z220" s="1" t="str">
        <f t="shared" si="3"/>
        <v>No</v>
      </c>
    </row>
    <row r="221" spans="1:26" s="1" customFormat="1" ht="11.25" customHeight="1">
      <c r="A221" s="4" t="s">
        <v>1137</v>
      </c>
      <c r="B221" s="4" t="s">
        <v>780</v>
      </c>
      <c r="C221" s="17" t="s">
        <v>40</v>
      </c>
      <c r="D221" s="230">
        <v>4138</v>
      </c>
      <c r="E221" s="231">
        <v>40138</v>
      </c>
      <c r="F221" s="17" t="s">
        <v>147</v>
      </c>
      <c r="G221" s="158" t="s">
        <v>144</v>
      </c>
      <c r="H221" s="3">
        <v>4515419</v>
      </c>
      <c r="I221" s="7">
        <v>74</v>
      </c>
      <c r="J221" s="7">
        <v>600055</v>
      </c>
      <c r="K221" s="6"/>
      <c r="L221" s="7">
        <v>57264</v>
      </c>
      <c r="M221" s="6"/>
      <c r="N221" s="7">
        <v>0</v>
      </c>
      <c r="O221" s="6"/>
      <c r="P221" s="7">
        <v>5899</v>
      </c>
      <c r="Q221" s="6"/>
      <c r="R221" s="7">
        <v>0</v>
      </c>
      <c r="S221" s="6"/>
      <c r="T221" s="7">
        <v>0</v>
      </c>
      <c r="U221" s="6"/>
      <c r="V221" s="7">
        <v>0</v>
      </c>
      <c r="W221" s="6"/>
      <c r="X221" s="8">
        <v>0</v>
      </c>
      <c r="Z221" s="1" t="str">
        <f t="shared" si="3"/>
        <v>No</v>
      </c>
    </row>
    <row r="222" spans="1:26" s="1" customFormat="1" ht="11.25" customHeight="1">
      <c r="A222" s="4" t="s">
        <v>673</v>
      </c>
      <c r="B222" s="4" t="s">
        <v>674</v>
      </c>
      <c r="C222" s="17" t="s">
        <v>49</v>
      </c>
      <c r="D222" s="230">
        <v>1006</v>
      </c>
      <c r="E222" s="231">
        <v>10006</v>
      </c>
      <c r="F222" s="17" t="s">
        <v>153</v>
      </c>
      <c r="G222" s="158" t="s">
        <v>144</v>
      </c>
      <c r="H222" s="3">
        <v>149443</v>
      </c>
      <c r="I222" s="7">
        <v>74</v>
      </c>
      <c r="J222" s="7">
        <v>375725</v>
      </c>
      <c r="K222" s="6"/>
      <c r="L222" s="7">
        <v>86304</v>
      </c>
      <c r="M222" s="6"/>
      <c r="N222" s="7">
        <v>0</v>
      </c>
      <c r="O222" s="6"/>
      <c r="P222" s="7">
        <v>0</v>
      </c>
      <c r="Q222" s="6"/>
      <c r="R222" s="7">
        <v>0</v>
      </c>
      <c r="S222" s="6"/>
      <c r="T222" s="7">
        <v>0</v>
      </c>
      <c r="U222" s="6"/>
      <c r="V222" s="7">
        <v>0</v>
      </c>
      <c r="W222" s="6"/>
      <c r="X222" s="8">
        <v>0</v>
      </c>
      <c r="Z222" s="1" t="str">
        <f t="shared" si="3"/>
        <v>No</v>
      </c>
    </row>
    <row r="223" spans="1:26" s="1" customFormat="1" ht="11.25" customHeight="1">
      <c r="A223" s="4" t="s">
        <v>1138</v>
      </c>
      <c r="B223" s="4" t="s">
        <v>322</v>
      </c>
      <c r="C223" s="17" t="s">
        <v>13</v>
      </c>
      <c r="D223" s="230">
        <v>6033</v>
      </c>
      <c r="E223" s="231">
        <v>60033</v>
      </c>
      <c r="F223" s="17" t="s">
        <v>153</v>
      </c>
      <c r="G223" s="158" t="s">
        <v>144</v>
      </c>
      <c r="H223" s="3">
        <v>431388</v>
      </c>
      <c r="I223" s="7">
        <v>73</v>
      </c>
      <c r="J223" s="7">
        <v>383603</v>
      </c>
      <c r="K223" s="6"/>
      <c r="L223" s="7">
        <v>120091</v>
      </c>
      <c r="M223" s="6"/>
      <c r="N223" s="7">
        <v>0</v>
      </c>
      <c r="O223" s="6"/>
      <c r="P223" s="7">
        <v>289871</v>
      </c>
      <c r="Q223" s="6"/>
      <c r="R223" s="7">
        <v>0</v>
      </c>
      <c r="S223" s="6"/>
      <c r="T223" s="7">
        <v>0</v>
      </c>
      <c r="U223" s="6"/>
      <c r="V223" s="7">
        <v>437720</v>
      </c>
      <c r="W223" s="6"/>
      <c r="X223" s="8">
        <v>0</v>
      </c>
      <c r="Z223" s="1" t="str">
        <f t="shared" si="3"/>
        <v>No</v>
      </c>
    </row>
    <row r="224" spans="1:26" s="1" customFormat="1" ht="11.25" customHeight="1">
      <c r="A224" s="4" t="s">
        <v>230</v>
      </c>
      <c r="B224" s="4" t="s">
        <v>231</v>
      </c>
      <c r="C224" s="17" t="s">
        <v>67</v>
      </c>
      <c r="D224" s="230">
        <v>6111</v>
      </c>
      <c r="E224" s="231">
        <v>60111</v>
      </c>
      <c r="F224" s="17" t="s">
        <v>153</v>
      </c>
      <c r="G224" s="158" t="s">
        <v>144</v>
      </c>
      <c r="H224" s="3">
        <v>741318</v>
      </c>
      <c r="I224" s="7">
        <v>73</v>
      </c>
      <c r="J224" s="7">
        <v>1041344</v>
      </c>
      <c r="K224" s="6"/>
      <c r="L224" s="7">
        <v>91687</v>
      </c>
      <c r="M224" s="6"/>
      <c r="N224" s="7">
        <v>0</v>
      </c>
      <c r="O224" s="6"/>
      <c r="P224" s="7">
        <v>0</v>
      </c>
      <c r="Q224" s="6"/>
      <c r="R224" s="7">
        <v>0</v>
      </c>
      <c r="S224" s="6"/>
      <c r="T224" s="7">
        <v>0</v>
      </c>
      <c r="U224" s="6"/>
      <c r="V224" s="7">
        <v>0</v>
      </c>
      <c r="W224" s="6"/>
      <c r="X224" s="8">
        <v>0</v>
      </c>
      <c r="Z224" s="1" t="str">
        <f t="shared" si="3"/>
        <v>No</v>
      </c>
    </row>
    <row r="225" spans="1:26" s="1" customFormat="1" ht="11.25" customHeight="1">
      <c r="A225" s="4" t="s">
        <v>669</v>
      </c>
      <c r="B225" s="4" t="s">
        <v>670</v>
      </c>
      <c r="C225" s="17" t="s">
        <v>23</v>
      </c>
      <c r="D225" s="230">
        <v>9035</v>
      </c>
      <c r="E225" s="231">
        <v>90035</v>
      </c>
      <c r="F225" s="17" t="s">
        <v>153</v>
      </c>
      <c r="G225" s="158" t="s">
        <v>144</v>
      </c>
      <c r="H225" s="3">
        <v>367260</v>
      </c>
      <c r="I225" s="7">
        <v>72</v>
      </c>
      <c r="J225" s="7">
        <v>0</v>
      </c>
      <c r="K225" s="6"/>
      <c r="L225" s="7">
        <v>0</v>
      </c>
      <c r="M225" s="6"/>
      <c r="N225" s="7">
        <v>0</v>
      </c>
      <c r="O225" s="6"/>
      <c r="P225" s="7">
        <v>980088</v>
      </c>
      <c r="Q225" s="6"/>
      <c r="R225" s="7">
        <v>0</v>
      </c>
      <c r="S225" s="6"/>
      <c r="T225" s="7">
        <v>0</v>
      </c>
      <c r="U225" s="6"/>
      <c r="V225" s="7">
        <v>0</v>
      </c>
      <c r="W225" s="6"/>
      <c r="X225" s="8">
        <v>0</v>
      </c>
      <c r="Z225" s="1" t="str">
        <f t="shared" si="3"/>
        <v>No</v>
      </c>
    </row>
    <row r="226" spans="1:26" s="1" customFormat="1" ht="11.25" customHeight="1">
      <c r="A226" s="4" t="s">
        <v>531</v>
      </c>
      <c r="B226" s="4" t="s">
        <v>532</v>
      </c>
      <c r="C226" s="17" t="s">
        <v>74</v>
      </c>
      <c r="D226" s="230">
        <v>3015</v>
      </c>
      <c r="E226" s="231">
        <v>30015</v>
      </c>
      <c r="F226" s="17" t="s">
        <v>153</v>
      </c>
      <c r="G226" s="158" t="s">
        <v>144</v>
      </c>
      <c r="H226" s="3">
        <v>381502</v>
      </c>
      <c r="I226" s="7">
        <v>72</v>
      </c>
      <c r="J226" s="7">
        <v>273838</v>
      </c>
      <c r="K226" s="6"/>
      <c r="L226" s="7">
        <v>136604</v>
      </c>
      <c r="M226" s="6"/>
      <c r="N226" s="7">
        <v>0</v>
      </c>
      <c r="O226" s="6"/>
      <c r="P226" s="7">
        <v>0</v>
      </c>
      <c r="Q226" s="6"/>
      <c r="R226" s="7">
        <v>0</v>
      </c>
      <c r="S226" s="6"/>
      <c r="T226" s="7">
        <v>0</v>
      </c>
      <c r="U226" s="6"/>
      <c r="V226" s="7">
        <v>0</v>
      </c>
      <c r="W226" s="6"/>
      <c r="X226" s="8">
        <v>0</v>
      </c>
      <c r="Z226" s="1" t="str">
        <f t="shared" si="3"/>
        <v>No</v>
      </c>
    </row>
    <row r="227" spans="1:26" s="1" customFormat="1" ht="11.25" customHeight="1">
      <c r="A227" s="4" t="s">
        <v>613</v>
      </c>
      <c r="B227" s="4" t="s">
        <v>614</v>
      </c>
      <c r="C227" s="17" t="s">
        <v>63</v>
      </c>
      <c r="D227" s="230">
        <v>2075</v>
      </c>
      <c r="E227" s="231">
        <v>20075</v>
      </c>
      <c r="F227" s="17" t="s">
        <v>153</v>
      </c>
      <c r="G227" s="158" t="s">
        <v>144</v>
      </c>
      <c r="H227" s="3">
        <v>5441567</v>
      </c>
      <c r="I227" s="7">
        <v>72</v>
      </c>
      <c r="J227" s="7">
        <v>0</v>
      </c>
      <c r="K227" s="6"/>
      <c r="L227" s="7">
        <v>0</v>
      </c>
      <c r="M227" s="6"/>
      <c r="N227" s="7">
        <v>0</v>
      </c>
      <c r="O227" s="6"/>
      <c r="P227" s="7">
        <v>0</v>
      </c>
      <c r="Q227" s="6"/>
      <c r="R227" s="7">
        <v>0</v>
      </c>
      <c r="S227" s="6"/>
      <c r="T227" s="7">
        <v>0</v>
      </c>
      <c r="U227" s="6"/>
      <c r="V227" s="7">
        <v>44368220</v>
      </c>
      <c r="W227" s="6"/>
      <c r="X227" s="8">
        <v>0</v>
      </c>
      <c r="Z227" s="1" t="str">
        <f t="shared" si="3"/>
        <v>No</v>
      </c>
    </row>
    <row r="228" spans="1:26" s="1" customFormat="1" ht="11.25" customHeight="1">
      <c r="A228" s="4" t="s">
        <v>1139</v>
      </c>
      <c r="B228" s="4" t="s">
        <v>715</v>
      </c>
      <c r="C228" s="17" t="s">
        <v>68</v>
      </c>
      <c r="D228" s="230">
        <v>2084</v>
      </c>
      <c r="E228" s="231">
        <v>20084</v>
      </c>
      <c r="F228" s="17" t="s">
        <v>147</v>
      </c>
      <c r="G228" s="158" t="s">
        <v>144</v>
      </c>
      <c r="H228" s="3">
        <v>18351295</v>
      </c>
      <c r="I228" s="7">
        <v>71</v>
      </c>
      <c r="J228" s="7">
        <v>626071</v>
      </c>
      <c r="K228" s="6"/>
      <c r="L228" s="7">
        <v>97384</v>
      </c>
      <c r="M228" s="6"/>
      <c r="N228" s="7">
        <v>0</v>
      </c>
      <c r="O228" s="6"/>
      <c r="P228" s="7">
        <v>0</v>
      </c>
      <c r="Q228" s="6"/>
      <c r="R228" s="7">
        <v>9180</v>
      </c>
      <c r="S228" s="6"/>
      <c r="T228" s="7">
        <v>0</v>
      </c>
      <c r="U228" s="6"/>
      <c r="V228" s="7">
        <v>0</v>
      </c>
      <c r="W228" s="6"/>
      <c r="X228" s="8">
        <v>0</v>
      </c>
      <c r="Z228" s="1" t="str">
        <f t="shared" si="3"/>
        <v>No</v>
      </c>
    </row>
    <row r="229" spans="1:26" s="1" customFormat="1" ht="11.25" customHeight="1">
      <c r="A229" s="4" t="s">
        <v>1140</v>
      </c>
      <c r="B229" s="4" t="s">
        <v>164</v>
      </c>
      <c r="C229" s="17" t="s">
        <v>73</v>
      </c>
      <c r="D229" s="230" t="s">
        <v>1141</v>
      </c>
      <c r="E229" s="231">
        <v>376</v>
      </c>
      <c r="F229" s="17" t="s">
        <v>165</v>
      </c>
      <c r="G229" s="158" t="s">
        <v>144</v>
      </c>
      <c r="H229" s="3">
        <v>1849898</v>
      </c>
      <c r="I229" s="7">
        <v>70</v>
      </c>
      <c r="J229" s="7">
        <v>0</v>
      </c>
      <c r="K229" s="6"/>
      <c r="L229" s="7">
        <v>60732</v>
      </c>
      <c r="M229" s="6"/>
      <c r="N229" s="7">
        <v>0</v>
      </c>
      <c r="O229" s="6"/>
      <c r="P229" s="7">
        <v>0</v>
      </c>
      <c r="Q229" s="6"/>
      <c r="R229" s="7">
        <v>0</v>
      </c>
      <c r="S229" s="6"/>
      <c r="T229" s="7">
        <v>0</v>
      </c>
      <c r="U229" s="6"/>
      <c r="V229" s="7">
        <v>0</v>
      </c>
      <c r="W229" s="6"/>
      <c r="X229" s="8">
        <v>0</v>
      </c>
      <c r="Z229" s="1" t="str">
        <f t="shared" si="3"/>
        <v>No</v>
      </c>
    </row>
    <row r="230" spans="1:26" s="1" customFormat="1" ht="11.25" customHeight="1">
      <c r="A230" s="4" t="s">
        <v>1142</v>
      </c>
      <c r="B230" s="4" t="s">
        <v>213</v>
      </c>
      <c r="C230" s="17" t="s">
        <v>74</v>
      </c>
      <c r="D230" s="230">
        <v>3111</v>
      </c>
      <c r="E230" s="231">
        <v>30111</v>
      </c>
      <c r="F230" s="17" t="s">
        <v>153</v>
      </c>
      <c r="G230" s="158" t="s">
        <v>144</v>
      </c>
      <c r="H230" s="3">
        <v>1733853</v>
      </c>
      <c r="I230" s="7">
        <v>70</v>
      </c>
      <c r="J230" s="7">
        <v>54515</v>
      </c>
      <c r="K230" s="6"/>
      <c r="L230" s="7">
        <v>252762</v>
      </c>
      <c r="M230" s="6"/>
      <c r="N230" s="7">
        <v>0</v>
      </c>
      <c r="O230" s="6"/>
      <c r="P230" s="7">
        <v>0</v>
      </c>
      <c r="Q230" s="6"/>
      <c r="R230" s="7">
        <v>0</v>
      </c>
      <c r="S230" s="6"/>
      <c r="T230" s="7">
        <v>0</v>
      </c>
      <c r="U230" s="6"/>
      <c r="V230" s="7">
        <v>0</v>
      </c>
      <c r="W230" s="6"/>
      <c r="X230" s="8">
        <v>0</v>
      </c>
      <c r="Z230" s="1" t="str">
        <f t="shared" si="3"/>
        <v>No</v>
      </c>
    </row>
    <row r="231" spans="1:26" s="1" customFormat="1" ht="11.25" customHeight="1">
      <c r="A231" s="4" t="s">
        <v>1143</v>
      </c>
      <c r="B231" s="4" t="s">
        <v>248</v>
      </c>
      <c r="C231" s="17" t="s">
        <v>63</v>
      </c>
      <c r="D231" s="230">
        <v>2192</v>
      </c>
      <c r="E231" s="231">
        <v>20192</v>
      </c>
      <c r="F231" s="17" t="s">
        <v>147</v>
      </c>
      <c r="G231" s="158" t="s">
        <v>144</v>
      </c>
      <c r="H231" s="3">
        <v>18351295</v>
      </c>
      <c r="I231" s="7">
        <v>70</v>
      </c>
      <c r="J231" s="7">
        <v>86</v>
      </c>
      <c r="K231" s="6"/>
      <c r="L231" s="7">
        <v>151624</v>
      </c>
      <c r="M231" s="6"/>
      <c r="N231" s="7">
        <v>0</v>
      </c>
      <c r="O231" s="6"/>
      <c r="P231" s="7">
        <v>0</v>
      </c>
      <c r="Q231" s="6"/>
      <c r="R231" s="7">
        <v>0</v>
      </c>
      <c r="S231" s="6"/>
      <c r="T231" s="7">
        <v>0</v>
      </c>
      <c r="U231" s="6"/>
      <c r="V231" s="7">
        <v>0</v>
      </c>
      <c r="W231" s="6"/>
      <c r="X231" s="8">
        <v>0</v>
      </c>
      <c r="Z231" s="1" t="str">
        <f t="shared" si="3"/>
        <v>No</v>
      </c>
    </row>
    <row r="232" spans="1:26" s="1" customFormat="1" ht="11.25" customHeight="1">
      <c r="A232" s="4" t="s">
        <v>587</v>
      </c>
      <c r="B232" s="4" t="s">
        <v>588</v>
      </c>
      <c r="C232" s="17" t="s">
        <v>44</v>
      </c>
      <c r="D232" s="230">
        <v>5104</v>
      </c>
      <c r="E232" s="231">
        <v>50104</v>
      </c>
      <c r="F232" s="17" t="s">
        <v>153</v>
      </c>
      <c r="G232" s="158" t="s">
        <v>144</v>
      </c>
      <c r="H232" s="3">
        <v>8608208</v>
      </c>
      <c r="I232" s="7">
        <v>70</v>
      </c>
      <c r="J232" s="7">
        <v>0</v>
      </c>
      <c r="K232" s="6"/>
      <c r="L232" s="7">
        <v>0</v>
      </c>
      <c r="M232" s="6"/>
      <c r="N232" s="7">
        <v>0</v>
      </c>
      <c r="O232" s="6"/>
      <c r="P232" s="7">
        <v>0</v>
      </c>
      <c r="Q232" s="6"/>
      <c r="R232" s="7">
        <v>0</v>
      </c>
      <c r="S232" s="6"/>
      <c r="T232" s="7">
        <v>0</v>
      </c>
      <c r="U232" s="6"/>
      <c r="V232" s="7">
        <v>21190750</v>
      </c>
      <c r="W232" s="6"/>
      <c r="X232" s="8">
        <v>0</v>
      </c>
      <c r="Z232" s="1" t="str">
        <f t="shared" si="3"/>
        <v>No</v>
      </c>
    </row>
    <row r="233" spans="1:26" s="1" customFormat="1" ht="11.25" customHeight="1">
      <c r="A233" s="4" t="s">
        <v>1144</v>
      </c>
      <c r="B233" s="4" t="s">
        <v>203</v>
      </c>
      <c r="C233" s="17" t="s">
        <v>63</v>
      </c>
      <c r="D233" s="230">
        <v>2190</v>
      </c>
      <c r="E233" s="231">
        <v>20190</v>
      </c>
      <c r="F233" s="17" t="s">
        <v>143</v>
      </c>
      <c r="G233" s="158" t="s">
        <v>144</v>
      </c>
      <c r="H233" s="3">
        <v>18351295</v>
      </c>
      <c r="I233" s="7">
        <v>70</v>
      </c>
      <c r="J233" s="7">
        <v>2466368</v>
      </c>
      <c r="K233" s="6"/>
      <c r="L233" s="7">
        <v>0</v>
      </c>
      <c r="M233" s="6"/>
      <c r="N233" s="7">
        <v>0</v>
      </c>
      <c r="O233" s="6"/>
      <c r="P233" s="7">
        <v>0</v>
      </c>
      <c r="Q233" s="6"/>
      <c r="R233" s="7">
        <v>0</v>
      </c>
      <c r="S233" s="6"/>
      <c r="T233" s="7">
        <v>0</v>
      </c>
      <c r="U233" s="6"/>
      <c r="V233" s="7">
        <v>0</v>
      </c>
      <c r="W233" s="6"/>
      <c r="X233" s="8">
        <v>0</v>
      </c>
      <c r="Z233" s="1" t="str">
        <f t="shared" si="3"/>
        <v>No</v>
      </c>
    </row>
    <row r="234" spans="1:26" s="1" customFormat="1" ht="11.25" customHeight="1">
      <c r="A234" s="4" t="s">
        <v>35</v>
      </c>
      <c r="B234" s="4" t="s">
        <v>295</v>
      </c>
      <c r="C234" s="17" t="s">
        <v>34</v>
      </c>
      <c r="D234" s="230">
        <v>1128</v>
      </c>
      <c r="E234" s="231">
        <v>10128</v>
      </c>
      <c r="F234" s="17" t="s">
        <v>173</v>
      </c>
      <c r="G234" s="158" t="s">
        <v>144</v>
      </c>
      <c r="H234" s="3">
        <v>194535</v>
      </c>
      <c r="I234" s="7">
        <v>70</v>
      </c>
      <c r="J234" s="7">
        <v>298462</v>
      </c>
      <c r="K234" s="6"/>
      <c r="L234" s="7">
        <v>108297</v>
      </c>
      <c r="M234" s="6"/>
      <c r="N234" s="7">
        <v>0</v>
      </c>
      <c r="O234" s="6"/>
      <c r="P234" s="7">
        <v>0</v>
      </c>
      <c r="Q234" s="6"/>
      <c r="R234" s="7">
        <v>0</v>
      </c>
      <c r="S234" s="6"/>
      <c r="T234" s="7">
        <v>0</v>
      </c>
      <c r="U234" s="6"/>
      <c r="V234" s="7">
        <v>0</v>
      </c>
      <c r="W234" s="6"/>
      <c r="X234" s="8">
        <v>0</v>
      </c>
      <c r="Z234" s="1" t="str">
        <f t="shared" si="3"/>
        <v>No</v>
      </c>
    </row>
    <row r="235" spans="1:26" s="1" customFormat="1" ht="11.25" customHeight="1">
      <c r="A235" s="4" t="s">
        <v>1145</v>
      </c>
      <c r="B235" s="4" t="s">
        <v>506</v>
      </c>
      <c r="C235" s="17" t="s">
        <v>52</v>
      </c>
      <c r="D235" s="230">
        <v>5035</v>
      </c>
      <c r="E235" s="231">
        <v>50035</v>
      </c>
      <c r="F235" s="17" t="s">
        <v>153</v>
      </c>
      <c r="G235" s="158" t="s">
        <v>144</v>
      </c>
      <c r="H235" s="3">
        <v>209703</v>
      </c>
      <c r="I235" s="7">
        <v>70</v>
      </c>
      <c r="J235" s="7">
        <v>438538</v>
      </c>
      <c r="K235" s="6"/>
      <c r="L235" s="7">
        <v>111961</v>
      </c>
      <c r="M235" s="6"/>
      <c r="N235" s="7">
        <v>0</v>
      </c>
      <c r="O235" s="6"/>
      <c r="P235" s="7">
        <v>0</v>
      </c>
      <c r="Q235" s="6"/>
      <c r="R235" s="7">
        <v>0</v>
      </c>
      <c r="S235" s="6"/>
      <c r="T235" s="7">
        <v>0</v>
      </c>
      <c r="U235" s="6"/>
      <c r="V235" s="7">
        <v>0</v>
      </c>
      <c r="W235" s="6"/>
      <c r="X235" s="8">
        <v>0</v>
      </c>
      <c r="Z235" s="1" t="str">
        <f t="shared" si="3"/>
        <v>No</v>
      </c>
    </row>
    <row r="236" spans="1:26" s="1" customFormat="1" ht="11.25" customHeight="1">
      <c r="A236" s="4" t="s">
        <v>543</v>
      </c>
      <c r="B236" s="4" t="s">
        <v>544</v>
      </c>
      <c r="C236" s="17" t="s">
        <v>49</v>
      </c>
      <c r="D236" s="230">
        <v>1013</v>
      </c>
      <c r="E236" s="231">
        <v>10013</v>
      </c>
      <c r="F236" s="17" t="s">
        <v>153</v>
      </c>
      <c r="G236" s="158" t="s">
        <v>144</v>
      </c>
      <c r="H236" s="3">
        <v>4181019</v>
      </c>
      <c r="I236" s="7">
        <v>69</v>
      </c>
      <c r="J236" s="7">
        <v>386803</v>
      </c>
      <c r="K236" s="6"/>
      <c r="L236" s="7">
        <v>100988</v>
      </c>
      <c r="M236" s="6"/>
      <c r="N236" s="7">
        <v>0</v>
      </c>
      <c r="O236" s="6"/>
      <c r="P236" s="7">
        <v>0</v>
      </c>
      <c r="Q236" s="6"/>
      <c r="R236" s="7">
        <v>0</v>
      </c>
      <c r="S236" s="6"/>
      <c r="T236" s="7">
        <v>0</v>
      </c>
      <c r="U236" s="6"/>
      <c r="V236" s="7">
        <v>0</v>
      </c>
      <c r="W236" s="6"/>
      <c r="X236" s="8">
        <v>0</v>
      </c>
      <c r="Z236" s="1" t="str">
        <f t="shared" si="3"/>
        <v>No</v>
      </c>
    </row>
    <row r="237" spans="1:26" s="1" customFormat="1" ht="11.25" customHeight="1">
      <c r="A237" s="4" t="s">
        <v>84</v>
      </c>
      <c r="B237" s="4" t="s">
        <v>212</v>
      </c>
      <c r="C237" s="17" t="s">
        <v>83</v>
      </c>
      <c r="D237" s="230">
        <v>3045</v>
      </c>
      <c r="E237" s="231">
        <v>30045</v>
      </c>
      <c r="F237" s="17" t="s">
        <v>185</v>
      </c>
      <c r="G237" s="158" t="s">
        <v>144</v>
      </c>
      <c r="H237" s="3">
        <v>92359</v>
      </c>
      <c r="I237" s="7">
        <v>68</v>
      </c>
      <c r="J237" s="7">
        <v>0</v>
      </c>
      <c r="K237" s="6"/>
      <c r="L237" s="7">
        <v>259961</v>
      </c>
      <c r="M237" s="6"/>
      <c r="N237" s="7">
        <v>0</v>
      </c>
      <c r="O237" s="6"/>
      <c r="P237" s="7">
        <v>0</v>
      </c>
      <c r="Q237" s="6"/>
      <c r="R237" s="7">
        <v>0</v>
      </c>
      <c r="S237" s="6"/>
      <c r="T237" s="7">
        <v>0</v>
      </c>
      <c r="U237" s="6"/>
      <c r="V237" s="7">
        <v>0</v>
      </c>
      <c r="W237" s="6"/>
      <c r="X237" s="8">
        <v>0</v>
      </c>
      <c r="Z237" s="1" t="str">
        <f t="shared" si="3"/>
        <v>No</v>
      </c>
    </row>
    <row r="238" spans="1:26" s="1" customFormat="1" ht="11.25" customHeight="1">
      <c r="A238" s="4" t="s">
        <v>436</v>
      </c>
      <c r="B238" s="4" t="s">
        <v>437</v>
      </c>
      <c r="C238" s="17" t="s">
        <v>53</v>
      </c>
      <c r="D238" s="230">
        <v>5025</v>
      </c>
      <c r="E238" s="231">
        <v>50025</v>
      </c>
      <c r="F238" s="17" t="s">
        <v>153</v>
      </c>
      <c r="G238" s="158" t="s">
        <v>144</v>
      </c>
      <c r="H238" s="3">
        <v>120378</v>
      </c>
      <c r="I238" s="7">
        <v>68</v>
      </c>
      <c r="J238" s="7">
        <v>478082</v>
      </c>
      <c r="K238" s="6"/>
      <c r="L238" s="7">
        <v>38400</v>
      </c>
      <c r="M238" s="6"/>
      <c r="N238" s="7">
        <v>0</v>
      </c>
      <c r="O238" s="6"/>
      <c r="P238" s="7">
        <v>0</v>
      </c>
      <c r="Q238" s="6"/>
      <c r="R238" s="7">
        <v>0</v>
      </c>
      <c r="S238" s="6"/>
      <c r="T238" s="7">
        <v>0</v>
      </c>
      <c r="U238" s="6"/>
      <c r="V238" s="7">
        <v>0</v>
      </c>
      <c r="W238" s="6"/>
      <c r="X238" s="8">
        <v>23593</v>
      </c>
      <c r="Z238" s="1" t="str">
        <f t="shared" si="3"/>
        <v>No</v>
      </c>
    </row>
    <row r="239" spans="1:26" s="1" customFormat="1" ht="11.25" customHeight="1">
      <c r="A239" s="4" t="s">
        <v>1146</v>
      </c>
      <c r="B239" s="4" t="s">
        <v>745</v>
      </c>
      <c r="C239" s="17" t="s">
        <v>59</v>
      </c>
      <c r="D239" s="230">
        <v>4012</v>
      </c>
      <c r="E239" s="231">
        <v>40012</v>
      </c>
      <c r="F239" s="17" t="s">
        <v>153</v>
      </c>
      <c r="G239" s="158" t="s">
        <v>144</v>
      </c>
      <c r="H239" s="3">
        <v>391024</v>
      </c>
      <c r="I239" s="7">
        <v>68</v>
      </c>
      <c r="J239" s="7">
        <v>420714</v>
      </c>
      <c r="K239" s="6"/>
      <c r="L239" s="7">
        <v>205629</v>
      </c>
      <c r="M239" s="6"/>
      <c r="N239" s="7">
        <v>0</v>
      </c>
      <c r="O239" s="6"/>
      <c r="P239" s="7">
        <v>0</v>
      </c>
      <c r="Q239" s="6"/>
      <c r="R239" s="7">
        <v>0</v>
      </c>
      <c r="S239" s="6"/>
      <c r="T239" s="7">
        <v>0</v>
      </c>
      <c r="U239" s="6"/>
      <c r="V239" s="7">
        <v>0</v>
      </c>
      <c r="W239" s="6"/>
      <c r="X239" s="8">
        <v>0</v>
      </c>
      <c r="Z239" s="1" t="str">
        <f t="shared" si="3"/>
        <v>No</v>
      </c>
    </row>
    <row r="240" spans="1:26" s="1" customFormat="1" ht="11.25" customHeight="1">
      <c r="A240" s="4" t="s">
        <v>1147</v>
      </c>
      <c r="B240" s="4" t="s">
        <v>1001</v>
      </c>
      <c r="C240" s="17" t="s">
        <v>63</v>
      </c>
      <c r="D240" s="230">
        <v>2209</v>
      </c>
      <c r="E240" s="231">
        <v>20209</v>
      </c>
      <c r="F240" s="17" t="s">
        <v>147</v>
      </c>
      <c r="G240" s="158" t="s">
        <v>144</v>
      </c>
      <c r="H240" s="3">
        <v>18351295</v>
      </c>
      <c r="I240" s="7">
        <v>67</v>
      </c>
      <c r="J240" s="7">
        <v>33811</v>
      </c>
      <c r="K240" s="6"/>
      <c r="L240" s="7">
        <v>181924</v>
      </c>
      <c r="M240" s="6"/>
      <c r="N240" s="7">
        <v>0</v>
      </c>
      <c r="O240" s="6"/>
      <c r="P240" s="7">
        <v>0</v>
      </c>
      <c r="Q240" s="6"/>
      <c r="R240" s="7">
        <v>0</v>
      </c>
      <c r="S240" s="6"/>
      <c r="T240" s="7">
        <v>0</v>
      </c>
      <c r="U240" s="6"/>
      <c r="V240" s="7">
        <v>0</v>
      </c>
      <c r="W240" s="6"/>
      <c r="X240" s="8">
        <v>0</v>
      </c>
      <c r="Z240" s="1" t="str">
        <f t="shared" si="3"/>
        <v>No</v>
      </c>
    </row>
    <row r="241" spans="1:26" s="1" customFormat="1" ht="11.25" customHeight="1">
      <c r="A241" s="4" t="s">
        <v>1148</v>
      </c>
      <c r="B241" s="4" t="s">
        <v>565</v>
      </c>
      <c r="C241" s="17" t="s">
        <v>57</v>
      </c>
      <c r="D241" s="230">
        <v>4014</v>
      </c>
      <c r="E241" s="231">
        <v>40014</v>
      </c>
      <c r="F241" s="17" t="s">
        <v>153</v>
      </c>
      <c r="G241" s="158" t="s">
        <v>144</v>
      </c>
      <c r="H241" s="3">
        <v>208948</v>
      </c>
      <c r="I241" s="7">
        <v>67</v>
      </c>
      <c r="J241" s="7">
        <v>215762</v>
      </c>
      <c r="K241" s="6"/>
      <c r="L241" s="7">
        <v>41597</v>
      </c>
      <c r="M241" s="6"/>
      <c r="N241" s="7">
        <v>21612</v>
      </c>
      <c r="O241" s="6"/>
      <c r="P241" s="7">
        <v>0</v>
      </c>
      <c r="Q241" s="6"/>
      <c r="R241" s="7">
        <v>0</v>
      </c>
      <c r="S241" s="6"/>
      <c r="T241" s="7">
        <v>0</v>
      </c>
      <c r="U241" s="6"/>
      <c r="V241" s="7">
        <v>0</v>
      </c>
      <c r="W241" s="6"/>
      <c r="X241" s="8">
        <v>0</v>
      </c>
      <c r="Z241" s="1" t="str">
        <f t="shared" si="3"/>
        <v>No</v>
      </c>
    </row>
    <row r="242" spans="1:26" s="1" customFormat="1" ht="11.25" customHeight="1">
      <c r="A242" s="4" t="s">
        <v>288</v>
      </c>
      <c r="B242" s="4" t="s">
        <v>289</v>
      </c>
      <c r="C242" s="17" t="s">
        <v>1</v>
      </c>
      <c r="D242" s="230">
        <v>11</v>
      </c>
      <c r="E242" s="231">
        <v>11</v>
      </c>
      <c r="F242" s="17" t="s">
        <v>153</v>
      </c>
      <c r="G242" s="158" t="s">
        <v>144</v>
      </c>
      <c r="H242" s="3">
        <v>349684</v>
      </c>
      <c r="I242" s="7">
        <v>67</v>
      </c>
      <c r="J242" s="7">
        <v>16038</v>
      </c>
      <c r="K242" s="6"/>
      <c r="L242" s="7">
        <v>6096</v>
      </c>
      <c r="M242" s="6"/>
      <c r="N242" s="7">
        <v>0</v>
      </c>
      <c r="O242" s="6"/>
      <c r="P242" s="7">
        <v>473230</v>
      </c>
      <c r="Q242" s="6"/>
      <c r="R242" s="7">
        <v>0</v>
      </c>
      <c r="S242" s="6"/>
      <c r="T242" s="7">
        <v>0</v>
      </c>
      <c r="U242" s="6"/>
      <c r="V242" s="7">
        <v>0</v>
      </c>
      <c r="W242" s="6"/>
      <c r="X242" s="8">
        <v>0</v>
      </c>
      <c r="Z242" s="1" t="str">
        <f t="shared" si="3"/>
        <v>No</v>
      </c>
    </row>
    <row r="243" spans="1:26" s="1" customFormat="1" ht="11.25" customHeight="1">
      <c r="A243" s="4" t="s">
        <v>682</v>
      </c>
      <c r="B243" s="4" t="s">
        <v>683</v>
      </c>
      <c r="C243" s="17" t="s">
        <v>71</v>
      </c>
      <c r="D243" s="230">
        <v>5011</v>
      </c>
      <c r="E243" s="231">
        <v>50011</v>
      </c>
      <c r="F243" s="17" t="s">
        <v>153</v>
      </c>
      <c r="G243" s="158" t="s">
        <v>144</v>
      </c>
      <c r="H243" s="3">
        <v>279245</v>
      </c>
      <c r="I243" s="7">
        <v>66</v>
      </c>
      <c r="J243" s="7">
        <v>323259</v>
      </c>
      <c r="K243" s="6"/>
      <c r="L243" s="7">
        <v>0</v>
      </c>
      <c r="M243" s="6"/>
      <c r="N243" s="7">
        <v>0</v>
      </c>
      <c r="O243" s="6"/>
      <c r="P243" s="7">
        <v>350071</v>
      </c>
      <c r="Q243" s="6"/>
      <c r="R243" s="7">
        <v>3446</v>
      </c>
      <c r="S243" s="6"/>
      <c r="T243" s="7">
        <v>25652</v>
      </c>
      <c r="U243" s="6"/>
      <c r="V243" s="7">
        <v>0</v>
      </c>
      <c r="W243" s="6"/>
      <c r="X243" s="8">
        <v>0</v>
      </c>
      <c r="Z243" s="1" t="str">
        <f t="shared" si="3"/>
        <v>No</v>
      </c>
    </row>
    <row r="244" spans="1:26" s="1" customFormat="1" ht="11.25" customHeight="1">
      <c r="A244" s="4" t="s">
        <v>1149</v>
      </c>
      <c r="B244" s="4" t="s">
        <v>250</v>
      </c>
      <c r="C244" s="17" t="s">
        <v>63</v>
      </c>
      <c r="D244" s="230">
        <v>2196</v>
      </c>
      <c r="E244" s="231">
        <v>20196</v>
      </c>
      <c r="F244" s="17" t="s">
        <v>147</v>
      </c>
      <c r="G244" s="158" t="s">
        <v>144</v>
      </c>
      <c r="H244" s="3">
        <v>18351295</v>
      </c>
      <c r="I244" s="7">
        <v>66</v>
      </c>
      <c r="J244" s="7">
        <v>28691</v>
      </c>
      <c r="K244" s="6"/>
      <c r="L244" s="7">
        <v>94493</v>
      </c>
      <c r="M244" s="6"/>
      <c r="N244" s="7">
        <v>0</v>
      </c>
      <c r="O244" s="6"/>
      <c r="P244" s="7">
        <v>0</v>
      </c>
      <c r="Q244" s="6"/>
      <c r="R244" s="7">
        <v>0</v>
      </c>
      <c r="S244" s="6"/>
      <c r="T244" s="7">
        <v>0</v>
      </c>
      <c r="U244" s="6"/>
      <c r="V244" s="7">
        <v>0</v>
      </c>
      <c r="W244" s="6"/>
      <c r="X244" s="8">
        <v>0</v>
      </c>
      <c r="Z244" s="1" t="str">
        <f t="shared" si="3"/>
        <v>No</v>
      </c>
    </row>
    <row r="245" spans="1:26" s="1" customFormat="1" ht="11.25" customHeight="1">
      <c r="A245" s="4" t="s">
        <v>1150</v>
      </c>
      <c r="B245" s="4" t="s">
        <v>742</v>
      </c>
      <c r="C245" s="17" t="s">
        <v>45</v>
      </c>
      <c r="D245" s="230">
        <v>7015</v>
      </c>
      <c r="E245" s="231">
        <v>70015</v>
      </c>
      <c r="F245" s="17" t="s">
        <v>147</v>
      </c>
      <c r="G245" s="158" t="s">
        <v>144</v>
      </c>
      <c r="H245" s="3">
        <v>472870</v>
      </c>
      <c r="I245" s="7">
        <v>66</v>
      </c>
      <c r="J245" s="7">
        <v>369956</v>
      </c>
      <c r="K245" s="6"/>
      <c r="L245" s="7">
        <v>106991</v>
      </c>
      <c r="M245" s="6"/>
      <c r="N245" s="7">
        <v>0</v>
      </c>
      <c r="O245" s="6"/>
      <c r="P245" s="7">
        <v>0</v>
      </c>
      <c r="Q245" s="6"/>
      <c r="R245" s="7">
        <v>0</v>
      </c>
      <c r="S245" s="6"/>
      <c r="T245" s="7">
        <v>0</v>
      </c>
      <c r="U245" s="6"/>
      <c r="V245" s="7">
        <v>0</v>
      </c>
      <c r="W245" s="6"/>
      <c r="X245" s="8">
        <v>0</v>
      </c>
      <c r="Z245" s="1" t="str">
        <f t="shared" si="3"/>
        <v>No</v>
      </c>
    </row>
    <row r="246" spans="1:26" s="1" customFormat="1" ht="11.25" customHeight="1">
      <c r="A246" s="4" t="s">
        <v>1151</v>
      </c>
      <c r="B246" s="4" t="s">
        <v>389</v>
      </c>
      <c r="C246" s="17" t="s">
        <v>23</v>
      </c>
      <c r="D246" s="230">
        <v>9089</v>
      </c>
      <c r="E246" s="231">
        <v>90089</v>
      </c>
      <c r="F246" s="17" t="s">
        <v>147</v>
      </c>
      <c r="G246" s="158" t="s">
        <v>144</v>
      </c>
      <c r="H246" s="3">
        <v>308231</v>
      </c>
      <c r="I246" s="7">
        <v>66</v>
      </c>
      <c r="J246" s="7">
        <v>0</v>
      </c>
      <c r="K246" s="6"/>
      <c r="L246" s="7">
        <v>121070</v>
      </c>
      <c r="M246" s="6"/>
      <c r="N246" s="7">
        <v>0</v>
      </c>
      <c r="O246" s="6"/>
      <c r="P246" s="7">
        <v>386564</v>
      </c>
      <c r="Q246" s="6"/>
      <c r="R246" s="7">
        <v>0</v>
      </c>
      <c r="S246" s="6"/>
      <c r="T246" s="7">
        <v>0</v>
      </c>
      <c r="U246" s="6"/>
      <c r="V246" s="7">
        <v>0</v>
      </c>
      <c r="W246" s="6"/>
      <c r="X246" s="8">
        <v>0</v>
      </c>
      <c r="Z246" s="1" t="str">
        <f t="shared" si="3"/>
        <v>No</v>
      </c>
    </row>
    <row r="247" spans="1:26" s="1" customFormat="1" ht="11.25" customHeight="1">
      <c r="A247" s="4" t="s">
        <v>716</v>
      </c>
      <c r="B247" s="4" t="s">
        <v>717</v>
      </c>
      <c r="C247" s="17" t="s">
        <v>38</v>
      </c>
      <c r="D247" s="230">
        <v>4077</v>
      </c>
      <c r="E247" s="231">
        <v>40077</v>
      </c>
      <c r="F247" s="17" t="s">
        <v>153</v>
      </c>
      <c r="G247" s="158" t="s">
        <v>144</v>
      </c>
      <c r="H247" s="3">
        <v>5502379</v>
      </c>
      <c r="I247" s="7">
        <v>65</v>
      </c>
      <c r="J247" s="7">
        <v>3686413</v>
      </c>
      <c r="K247" s="6"/>
      <c r="L247" s="7">
        <v>0</v>
      </c>
      <c r="M247" s="6"/>
      <c r="N247" s="7">
        <v>0</v>
      </c>
      <c r="O247" s="6"/>
      <c r="P247" s="7">
        <v>0</v>
      </c>
      <c r="Q247" s="6"/>
      <c r="R247" s="7">
        <v>0</v>
      </c>
      <c r="S247" s="6"/>
      <c r="T247" s="7">
        <v>0</v>
      </c>
      <c r="U247" s="6"/>
      <c r="V247" s="7">
        <v>0</v>
      </c>
      <c r="W247" s="6"/>
      <c r="X247" s="8">
        <v>0</v>
      </c>
      <c r="Z247" s="1" t="str">
        <f t="shared" si="3"/>
        <v>No</v>
      </c>
    </row>
    <row r="248" spans="1:26" s="1" customFormat="1" ht="11.25" customHeight="1">
      <c r="A248" s="4" t="s">
        <v>702</v>
      </c>
      <c r="B248" s="4" t="s">
        <v>703</v>
      </c>
      <c r="C248" s="17" t="s">
        <v>68</v>
      </c>
      <c r="D248" s="230">
        <v>2145</v>
      </c>
      <c r="E248" s="231">
        <v>20145</v>
      </c>
      <c r="F248" s="17" t="s">
        <v>165</v>
      </c>
      <c r="G248" s="158" t="s">
        <v>144</v>
      </c>
      <c r="H248" s="3">
        <v>53661</v>
      </c>
      <c r="I248" s="7">
        <v>65</v>
      </c>
      <c r="J248" s="7">
        <v>428423</v>
      </c>
      <c r="K248" s="6"/>
      <c r="L248" s="7">
        <v>72639</v>
      </c>
      <c r="M248" s="6"/>
      <c r="N248" s="7">
        <v>0</v>
      </c>
      <c r="O248" s="6"/>
      <c r="P248" s="7">
        <v>0</v>
      </c>
      <c r="Q248" s="6"/>
      <c r="R248" s="7">
        <v>0</v>
      </c>
      <c r="S248" s="6"/>
      <c r="T248" s="7">
        <v>0</v>
      </c>
      <c r="U248" s="6"/>
      <c r="V248" s="7">
        <v>0</v>
      </c>
      <c r="W248" s="6"/>
      <c r="X248" s="8">
        <v>0</v>
      </c>
      <c r="Z248" s="1" t="str">
        <f t="shared" si="3"/>
        <v>No</v>
      </c>
    </row>
    <row r="249" spans="1:26" s="1" customFormat="1" ht="11.25" customHeight="1">
      <c r="A249" s="4" t="s">
        <v>1152</v>
      </c>
      <c r="B249" s="4" t="s">
        <v>229</v>
      </c>
      <c r="C249" s="17" t="s">
        <v>78</v>
      </c>
      <c r="D249" s="230">
        <v>4141</v>
      </c>
      <c r="E249" s="231">
        <v>40141</v>
      </c>
      <c r="F249" s="17" t="s">
        <v>153</v>
      </c>
      <c r="G249" s="158" t="s">
        <v>144</v>
      </c>
      <c r="H249" s="3">
        <v>549777</v>
      </c>
      <c r="I249" s="7">
        <v>64</v>
      </c>
      <c r="J249" s="7">
        <v>416027</v>
      </c>
      <c r="K249" s="6"/>
      <c r="L249" s="7">
        <v>1251</v>
      </c>
      <c r="M249" s="6"/>
      <c r="N249" s="7">
        <v>312020</v>
      </c>
      <c r="O249" s="6"/>
      <c r="P249" s="7">
        <v>0</v>
      </c>
      <c r="Q249" s="6"/>
      <c r="R249" s="7">
        <v>0</v>
      </c>
      <c r="S249" s="6"/>
      <c r="T249" s="7">
        <v>0</v>
      </c>
      <c r="U249" s="6"/>
      <c r="V249" s="7">
        <v>0</v>
      </c>
      <c r="W249" s="6"/>
      <c r="X249" s="8">
        <v>0</v>
      </c>
      <c r="Z249" s="1" t="str">
        <f t="shared" si="3"/>
        <v>No</v>
      </c>
    </row>
    <row r="250" spans="1:26" s="1" customFormat="1" ht="11.25" customHeight="1">
      <c r="A250" s="4" t="s">
        <v>468</v>
      </c>
      <c r="B250" s="4" t="s">
        <v>469</v>
      </c>
      <c r="C250" s="17" t="s">
        <v>34</v>
      </c>
      <c r="D250" s="230">
        <v>1050</v>
      </c>
      <c r="E250" s="231">
        <v>10050</v>
      </c>
      <c r="F250" s="17" t="s">
        <v>153</v>
      </c>
      <c r="G250" s="158" t="s">
        <v>144</v>
      </c>
      <c r="H250" s="3">
        <v>923311</v>
      </c>
      <c r="I250" s="7">
        <v>64</v>
      </c>
      <c r="J250" s="7">
        <v>541850</v>
      </c>
      <c r="K250" s="6"/>
      <c r="L250" s="7">
        <v>140</v>
      </c>
      <c r="M250" s="6"/>
      <c r="N250" s="7">
        <v>0</v>
      </c>
      <c r="O250" s="6"/>
      <c r="P250" s="7">
        <v>0</v>
      </c>
      <c r="Q250" s="6"/>
      <c r="R250" s="7">
        <v>0</v>
      </c>
      <c r="S250" s="6"/>
      <c r="T250" s="7">
        <v>0</v>
      </c>
      <c r="U250" s="6"/>
      <c r="V250" s="7">
        <v>0</v>
      </c>
      <c r="W250" s="6"/>
      <c r="X250" s="8">
        <v>0</v>
      </c>
      <c r="Z250" s="1" t="str">
        <f t="shared" si="3"/>
        <v>No</v>
      </c>
    </row>
    <row r="251" spans="1:26" s="1" customFormat="1" ht="11.25" customHeight="1">
      <c r="A251" s="4" t="s">
        <v>1014</v>
      </c>
      <c r="B251" s="4" t="s">
        <v>1015</v>
      </c>
      <c r="C251" s="17" t="s">
        <v>53</v>
      </c>
      <c r="D251" s="230">
        <v>5221</v>
      </c>
      <c r="E251" s="231">
        <v>50518</v>
      </c>
      <c r="F251" s="17" t="s">
        <v>153</v>
      </c>
      <c r="G251" s="158" t="s">
        <v>144</v>
      </c>
      <c r="H251" s="3">
        <v>2650890</v>
      </c>
      <c r="I251" s="7">
        <v>64</v>
      </c>
      <c r="J251" s="7">
        <v>395829</v>
      </c>
      <c r="K251" s="6"/>
      <c r="L251" s="7">
        <v>38215</v>
      </c>
      <c r="M251" s="6"/>
      <c r="N251" s="7">
        <v>0</v>
      </c>
      <c r="O251" s="6"/>
      <c r="P251" s="7">
        <v>0</v>
      </c>
      <c r="Q251" s="6"/>
      <c r="R251" s="7">
        <v>0</v>
      </c>
      <c r="S251" s="6"/>
      <c r="T251" s="7">
        <v>0</v>
      </c>
      <c r="U251" s="6"/>
      <c r="V251" s="7">
        <v>0</v>
      </c>
      <c r="W251" s="6"/>
      <c r="X251" s="8">
        <v>0</v>
      </c>
      <c r="Z251" s="1" t="str">
        <f t="shared" si="3"/>
        <v>No</v>
      </c>
    </row>
    <row r="252" spans="1:26" s="1" customFormat="1" ht="11.25" customHeight="1">
      <c r="A252" s="4" t="s">
        <v>1153</v>
      </c>
      <c r="B252" s="4" t="s">
        <v>444</v>
      </c>
      <c r="C252" s="17" t="s">
        <v>38</v>
      </c>
      <c r="D252" s="230">
        <v>4038</v>
      </c>
      <c r="E252" s="231">
        <v>40038</v>
      </c>
      <c r="F252" s="17" t="s">
        <v>147</v>
      </c>
      <c r="G252" s="158" t="s">
        <v>144</v>
      </c>
      <c r="H252" s="3">
        <v>340067</v>
      </c>
      <c r="I252" s="7">
        <v>64</v>
      </c>
      <c r="J252" s="7">
        <v>338701</v>
      </c>
      <c r="K252" s="6"/>
      <c r="L252" s="7">
        <v>114655</v>
      </c>
      <c r="M252" s="6"/>
      <c r="N252" s="7">
        <v>0</v>
      </c>
      <c r="O252" s="6"/>
      <c r="P252" s="7">
        <v>0</v>
      </c>
      <c r="Q252" s="6"/>
      <c r="R252" s="7">
        <v>0</v>
      </c>
      <c r="S252" s="6"/>
      <c r="T252" s="7">
        <v>0</v>
      </c>
      <c r="U252" s="6"/>
      <c r="V252" s="7">
        <v>0</v>
      </c>
      <c r="W252" s="6"/>
      <c r="X252" s="8">
        <v>0</v>
      </c>
      <c r="Z252" s="1" t="str">
        <f t="shared" si="3"/>
        <v>No</v>
      </c>
    </row>
    <row r="253" spans="1:26" s="1" customFormat="1" ht="11.25" customHeight="1">
      <c r="A253" s="4" t="s">
        <v>1154</v>
      </c>
      <c r="B253" s="4" t="s">
        <v>516</v>
      </c>
      <c r="C253" s="17" t="s">
        <v>38</v>
      </c>
      <c r="D253" s="230">
        <v>4031</v>
      </c>
      <c r="E253" s="231">
        <v>40031</v>
      </c>
      <c r="F253" s="17" t="s">
        <v>153</v>
      </c>
      <c r="G253" s="158" t="s">
        <v>144</v>
      </c>
      <c r="H253" s="3">
        <v>262596</v>
      </c>
      <c r="I253" s="7">
        <v>64</v>
      </c>
      <c r="J253" s="7">
        <v>287798</v>
      </c>
      <c r="K253" s="6"/>
      <c r="L253" s="7">
        <v>185678</v>
      </c>
      <c r="M253" s="6"/>
      <c r="N253" s="7">
        <v>0</v>
      </c>
      <c r="O253" s="6"/>
      <c r="P253" s="7">
        <v>0</v>
      </c>
      <c r="Q253" s="6"/>
      <c r="R253" s="7">
        <v>0</v>
      </c>
      <c r="S253" s="6"/>
      <c r="T253" s="7">
        <v>0</v>
      </c>
      <c r="U253" s="6"/>
      <c r="V253" s="7">
        <v>0</v>
      </c>
      <c r="W253" s="6"/>
      <c r="X253" s="8">
        <v>0</v>
      </c>
      <c r="Z253" s="1" t="str">
        <f t="shared" si="3"/>
        <v>No</v>
      </c>
    </row>
    <row r="254" spans="1:26" s="1" customFormat="1" ht="11.25" customHeight="1">
      <c r="A254" s="4" t="s">
        <v>281</v>
      </c>
      <c r="B254" s="4" t="s">
        <v>282</v>
      </c>
      <c r="C254" s="17" t="s">
        <v>21</v>
      </c>
      <c r="D254" s="230">
        <v>9233</v>
      </c>
      <c r="E254" s="231">
        <v>90233</v>
      </c>
      <c r="F254" s="17" t="s">
        <v>153</v>
      </c>
      <c r="G254" s="158" t="s">
        <v>144</v>
      </c>
      <c r="H254" s="3">
        <v>135267</v>
      </c>
      <c r="I254" s="7">
        <v>63</v>
      </c>
      <c r="J254" s="7">
        <v>59784</v>
      </c>
      <c r="K254" s="6"/>
      <c r="L254" s="7">
        <v>57160</v>
      </c>
      <c r="M254" s="6"/>
      <c r="N254" s="7">
        <v>0</v>
      </c>
      <c r="O254" s="6"/>
      <c r="P254" s="7">
        <v>0</v>
      </c>
      <c r="Q254" s="6"/>
      <c r="R254" s="7">
        <v>64293</v>
      </c>
      <c r="S254" s="6"/>
      <c r="T254" s="7">
        <v>0</v>
      </c>
      <c r="U254" s="6"/>
      <c r="V254" s="7">
        <v>0</v>
      </c>
      <c r="W254" s="6"/>
      <c r="X254" s="8">
        <v>0</v>
      </c>
      <c r="Z254" s="1" t="str">
        <f t="shared" si="3"/>
        <v>No</v>
      </c>
    </row>
    <row r="255" spans="1:26" s="1" customFormat="1" ht="11.25" customHeight="1">
      <c r="A255" s="4" t="s">
        <v>1155</v>
      </c>
      <c r="B255" s="4" t="s">
        <v>567</v>
      </c>
      <c r="C255" s="17" t="s">
        <v>23</v>
      </c>
      <c r="D255" s="230">
        <v>9007</v>
      </c>
      <c r="E255" s="231">
        <v>90007</v>
      </c>
      <c r="F255" s="17" t="s">
        <v>147</v>
      </c>
      <c r="G255" s="158" t="s">
        <v>144</v>
      </c>
      <c r="H255" s="3">
        <v>358172</v>
      </c>
      <c r="I255" s="7">
        <v>63</v>
      </c>
      <c r="J255" s="7">
        <v>491454</v>
      </c>
      <c r="K255" s="6"/>
      <c r="L255" s="7">
        <v>6587</v>
      </c>
      <c r="M255" s="6"/>
      <c r="N255" s="7">
        <v>0</v>
      </c>
      <c r="O255" s="6"/>
      <c r="P255" s="7">
        <v>0</v>
      </c>
      <c r="Q255" s="6"/>
      <c r="R255" s="7">
        <v>0</v>
      </c>
      <c r="S255" s="6"/>
      <c r="T255" s="7">
        <v>0</v>
      </c>
      <c r="U255" s="6"/>
      <c r="V255" s="7">
        <v>0</v>
      </c>
      <c r="W255" s="6"/>
      <c r="X255" s="8">
        <v>0</v>
      </c>
      <c r="Z255" s="1" t="str">
        <f t="shared" si="3"/>
        <v>No</v>
      </c>
    </row>
    <row r="256" spans="1:26" s="1" customFormat="1" ht="11.25" customHeight="1">
      <c r="A256" s="4" t="s">
        <v>637</v>
      </c>
      <c r="B256" s="4" t="s">
        <v>638</v>
      </c>
      <c r="C256" s="17" t="s">
        <v>43</v>
      </c>
      <c r="D256" s="230">
        <v>5057</v>
      </c>
      <c r="E256" s="231">
        <v>50057</v>
      </c>
      <c r="F256" s="17" t="s">
        <v>153</v>
      </c>
      <c r="G256" s="158" t="s">
        <v>144</v>
      </c>
      <c r="H256" s="3">
        <v>280051</v>
      </c>
      <c r="I256" s="7">
        <v>62</v>
      </c>
      <c r="J256" s="7">
        <v>75210</v>
      </c>
      <c r="K256" s="6"/>
      <c r="L256" s="7">
        <v>57004</v>
      </c>
      <c r="M256" s="6"/>
      <c r="N256" s="7">
        <v>0</v>
      </c>
      <c r="O256" s="6"/>
      <c r="P256" s="7">
        <v>576902</v>
      </c>
      <c r="Q256" s="6"/>
      <c r="R256" s="7">
        <v>0</v>
      </c>
      <c r="S256" s="6"/>
      <c r="T256" s="7">
        <v>0</v>
      </c>
      <c r="U256" s="6"/>
      <c r="V256" s="7">
        <v>0</v>
      </c>
      <c r="W256" s="6"/>
      <c r="X256" s="8">
        <v>36752</v>
      </c>
      <c r="Z256" s="1" t="str">
        <f t="shared" si="3"/>
        <v>No</v>
      </c>
    </row>
    <row r="257" spans="1:26" s="1" customFormat="1" ht="11.25" customHeight="1">
      <c r="A257" s="4" t="s">
        <v>523</v>
      </c>
      <c r="B257" s="4" t="s">
        <v>524</v>
      </c>
      <c r="C257" s="17" t="s">
        <v>23</v>
      </c>
      <c r="D257" s="230">
        <v>9144</v>
      </c>
      <c r="E257" s="231">
        <v>90144</v>
      </c>
      <c r="F257" s="17" t="s">
        <v>153</v>
      </c>
      <c r="G257" s="158" t="s">
        <v>144</v>
      </c>
      <c r="H257" s="3">
        <v>615968</v>
      </c>
      <c r="I257" s="7">
        <v>62</v>
      </c>
      <c r="J257" s="7">
        <v>371872</v>
      </c>
      <c r="K257" s="6"/>
      <c r="L257" s="7">
        <v>24800</v>
      </c>
      <c r="M257" s="6"/>
      <c r="N257" s="7">
        <v>0</v>
      </c>
      <c r="O257" s="6"/>
      <c r="P257" s="7">
        <v>0</v>
      </c>
      <c r="Q257" s="6"/>
      <c r="R257" s="7">
        <v>0</v>
      </c>
      <c r="S257" s="6"/>
      <c r="T257" s="7">
        <v>0</v>
      </c>
      <c r="U257" s="6"/>
      <c r="V257" s="7">
        <v>0</v>
      </c>
      <c r="W257" s="6"/>
      <c r="X257" s="8">
        <v>0</v>
      </c>
      <c r="Z257" s="1" t="str">
        <f t="shared" si="3"/>
        <v>No</v>
      </c>
    </row>
    <row r="258" spans="1:26" s="1" customFormat="1" ht="11.25" customHeight="1">
      <c r="A258" s="4" t="s">
        <v>242</v>
      </c>
      <c r="B258" s="4" t="s">
        <v>243</v>
      </c>
      <c r="C258" s="17" t="s">
        <v>47</v>
      </c>
      <c r="D258" s="230">
        <v>4191</v>
      </c>
      <c r="E258" s="231">
        <v>40191</v>
      </c>
      <c r="F258" s="17" t="s">
        <v>153</v>
      </c>
      <c r="G258" s="158" t="s">
        <v>144</v>
      </c>
      <c r="H258" s="3">
        <v>73467</v>
      </c>
      <c r="I258" s="7">
        <v>61</v>
      </c>
      <c r="J258" s="7">
        <v>6837</v>
      </c>
      <c r="K258" s="6"/>
      <c r="L258" s="7">
        <v>162073</v>
      </c>
      <c r="M258" s="6"/>
      <c r="N258" s="7">
        <v>0</v>
      </c>
      <c r="O258" s="6"/>
      <c r="P258" s="7">
        <v>0</v>
      </c>
      <c r="Q258" s="6"/>
      <c r="R258" s="7">
        <v>0</v>
      </c>
      <c r="S258" s="6"/>
      <c r="T258" s="7">
        <v>0</v>
      </c>
      <c r="U258" s="6"/>
      <c r="V258" s="7">
        <v>0</v>
      </c>
      <c r="W258" s="6"/>
      <c r="X258" s="8">
        <v>0</v>
      </c>
      <c r="Z258" s="1" t="str">
        <f t="shared" si="3"/>
        <v>No</v>
      </c>
    </row>
    <row r="259" spans="1:26" s="1" customFormat="1" ht="11.25" customHeight="1">
      <c r="A259" s="4" t="s">
        <v>1156</v>
      </c>
      <c r="B259" s="4" t="s">
        <v>226</v>
      </c>
      <c r="C259" s="17" t="s">
        <v>40</v>
      </c>
      <c r="D259" s="230">
        <v>4180</v>
      </c>
      <c r="E259" s="231">
        <v>40180</v>
      </c>
      <c r="F259" s="17" t="s">
        <v>94</v>
      </c>
      <c r="G259" s="158" t="s">
        <v>144</v>
      </c>
      <c r="H259" s="3">
        <v>128754</v>
      </c>
      <c r="I259" s="7">
        <v>61</v>
      </c>
      <c r="J259" s="7">
        <v>342583</v>
      </c>
      <c r="K259" s="6"/>
      <c r="L259" s="7">
        <v>6642</v>
      </c>
      <c r="M259" s="6"/>
      <c r="N259" s="7">
        <v>0</v>
      </c>
      <c r="O259" s="6"/>
      <c r="P259" s="7">
        <v>0</v>
      </c>
      <c r="Q259" s="6"/>
      <c r="R259" s="7">
        <v>0</v>
      </c>
      <c r="S259" s="6"/>
      <c r="T259" s="7">
        <v>0</v>
      </c>
      <c r="U259" s="6"/>
      <c r="V259" s="7">
        <v>0</v>
      </c>
      <c r="W259" s="6"/>
      <c r="X259" s="8">
        <v>0</v>
      </c>
      <c r="Z259" s="1" t="str">
        <f t="shared" ref="Z259:Z322" si="4">IF(Y259&amp;W259&amp;U259&amp;S259&amp;Q259&amp;O259&amp;M259&amp;K259&lt;&gt;"","Yes","No")</f>
        <v>No</v>
      </c>
    </row>
    <row r="260" spans="1:26" s="1" customFormat="1" ht="11.25" customHeight="1">
      <c r="A260" s="4" t="s">
        <v>471</v>
      </c>
      <c r="B260" s="4" t="s">
        <v>378</v>
      </c>
      <c r="C260" s="17" t="s">
        <v>44</v>
      </c>
      <c r="D260" s="230">
        <v>5051</v>
      </c>
      <c r="E260" s="231">
        <v>50051</v>
      </c>
      <c r="F260" s="17" t="s">
        <v>153</v>
      </c>
      <c r="G260" s="158" t="s">
        <v>144</v>
      </c>
      <c r="H260" s="3">
        <v>147725</v>
      </c>
      <c r="I260" s="7">
        <v>61</v>
      </c>
      <c r="J260" s="7">
        <v>202140</v>
      </c>
      <c r="K260" s="6"/>
      <c r="L260" s="7">
        <v>0</v>
      </c>
      <c r="M260" s="6"/>
      <c r="N260" s="7">
        <v>0</v>
      </c>
      <c r="O260" s="6"/>
      <c r="P260" s="7">
        <v>299174</v>
      </c>
      <c r="Q260" s="6"/>
      <c r="R260" s="7">
        <v>0</v>
      </c>
      <c r="S260" s="6"/>
      <c r="T260" s="7">
        <v>0</v>
      </c>
      <c r="U260" s="6"/>
      <c r="V260" s="7">
        <v>0</v>
      </c>
      <c r="W260" s="6"/>
      <c r="X260" s="8">
        <v>0</v>
      </c>
      <c r="Z260" s="1" t="str">
        <f t="shared" si="4"/>
        <v>No</v>
      </c>
    </row>
    <row r="261" spans="1:26" s="1" customFormat="1" ht="11.25" customHeight="1">
      <c r="A261" s="4" t="s">
        <v>1157</v>
      </c>
      <c r="B261" s="4" t="s">
        <v>312</v>
      </c>
      <c r="C261" s="17" t="s">
        <v>59</v>
      </c>
      <c r="D261" s="230" t="s">
        <v>1004</v>
      </c>
      <c r="E261" s="231">
        <v>40222</v>
      </c>
      <c r="F261" s="17" t="s">
        <v>147</v>
      </c>
      <c r="G261" s="158" t="s">
        <v>144</v>
      </c>
      <c r="H261" s="3">
        <v>884891</v>
      </c>
      <c r="I261" s="7">
        <v>61</v>
      </c>
      <c r="J261" s="7">
        <v>0</v>
      </c>
      <c r="K261" s="6"/>
      <c r="L261" s="7">
        <v>240492</v>
      </c>
      <c r="M261" s="6"/>
      <c r="N261" s="7">
        <v>0</v>
      </c>
      <c r="O261" s="6"/>
      <c r="P261" s="7">
        <v>0</v>
      </c>
      <c r="Q261" s="6"/>
      <c r="R261" s="7">
        <v>0</v>
      </c>
      <c r="S261" s="6"/>
      <c r="T261" s="7">
        <v>0</v>
      </c>
      <c r="U261" s="6"/>
      <c r="V261" s="7">
        <v>0</v>
      </c>
      <c r="W261" s="6"/>
      <c r="X261" s="8">
        <v>0</v>
      </c>
      <c r="Z261" s="1" t="str">
        <f t="shared" si="4"/>
        <v>No</v>
      </c>
    </row>
    <row r="262" spans="1:26" s="1" customFormat="1" ht="11.25" customHeight="1">
      <c r="A262" s="4" t="s">
        <v>1158</v>
      </c>
      <c r="B262" s="4" t="s">
        <v>355</v>
      </c>
      <c r="C262" s="17" t="s">
        <v>43</v>
      </c>
      <c r="D262" s="230">
        <v>5059</v>
      </c>
      <c r="E262" s="231">
        <v>50059</v>
      </c>
      <c r="F262" s="17" t="s">
        <v>153</v>
      </c>
      <c r="G262" s="158" t="s">
        <v>144</v>
      </c>
      <c r="H262" s="3">
        <v>161316</v>
      </c>
      <c r="I262" s="7">
        <v>60</v>
      </c>
      <c r="J262" s="7">
        <v>208013</v>
      </c>
      <c r="K262" s="6"/>
      <c r="L262" s="7">
        <v>68626</v>
      </c>
      <c r="M262" s="6"/>
      <c r="N262" s="7">
        <v>0</v>
      </c>
      <c r="O262" s="6"/>
      <c r="P262" s="7">
        <v>204400</v>
      </c>
      <c r="Q262" s="6"/>
      <c r="R262" s="7">
        <v>0</v>
      </c>
      <c r="S262" s="6"/>
      <c r="T262" s="7">
        <v>0</v>
      </c>
      <c r="U262" s="6"/>
      <c r="V262" s="7">
        <v>0</v>
      </c>
      <c r="W262" s="6"/>
      <c r="X262" s="8">
        <v>0</v>
      </c>
      <c r="Z262" s="1" t="str">
        <f t="shared" si="4"/>
        <v>No</v>
      </c>
    </row>
    <row r="263" spans="1:26" s="1" customFormat="1" ht="11.25" customHeight="1">
      <c r="A263" s="4" t="s">
        <v>1159</v>
      </c>
      <c r="B263" s="4" t="s">
        <v>663</v>
      </c>
      <c r="C263" s="17" t="s">
        <v>48</v>
      </c>
      <c r="D263" s="230">
        <v>6024</v>
      </c>
      <c r="E263" s="231">
        <v>60024</v>
      </c>
      <c r="F263" s="17" t="s">
        <v>147</v>
      </c>
      <c r="G263" s="158" t="s">
        <v>144</v>
      </c>
      <c r="H263" s="3">
        <v>298317</v>
      </c>
      <c r="I263" s="7">
        <v>60</v>
      </c>
      <c r="J263" s="7">
        <v>11902</v>
      </c>
      <c r="K263" s="6"/>
      <c r="L263" s="7">
        <v>209362</v>
      </c>
      <c r="M263" s="6"/>
      <c r="N263" s="7">
        <v>0</v>
      </c>
      <c r="O263" s="6"/>
      <c r="P263" s="7">
        <v>392603</v>
      </c>
      <c r="Q263" s="6"/>
      <c r="R263" s="7">
        <v>0</v>
      </c>
      <c r="S263" s="6"/>
      <c r="T263" s="7">
        <v>0</v>
      </c>
      <c r="U263" s="6"/>
      <c r="V263" s="7">
        <v>0</v>
      </c>
      <c r="W263" s="6"/>
      <c r="X263" s="8">
        <v>270373</v>
      </c>
      <c r="Z263" s="1" t="str">
        <f t="shared" si="4"/>
        <v>No</v>
      </c>
    </row>
    <row r="264" spans="1:26" s="1" customFormat="1" ht="11.25" customHeight="1">
      <c r="A264" s="4" t="s">
        <v>1160</v>
      </c>
      <c r="B264" s="4" t="s">
        <v>489</v>
      </c>
      <c r="C264" s="17" t="s">
        <v>50</v>
      </c>
      <c r="D264" s="230">
        <v>3048</v>
      </c>
      <c r="E264" s="231">
        <v>30048</v>
      </c>
      <c r="F264" s="17" t="s">
        <v>147</v>
      </c>
      <c r="G264" s="158" t="s">
        <v>144</v>
      </c>
      <c r="H264" s="3">
        <v>2203663</v>
      </c>
      <c r="I264" s="7">
        <v>60</v>
      </c>
      <c r="J264" s="7">
        <v>326481</v>
      </c>
      <c r="K264" s="6"/>
      <c r="L264" s="7">
        <v>240680</v>
      </c>
      <c r="M264" s="6"/>
      <c r="N264" s="7">
        <v>0</v>
      </c>
      <c r="O264" s="6"/>
      <c r="P264" s="7">
        <v>0</v>
      </c>
      <c r="Q264" s="6"/>
      <c r="R264" s="7">
        <v>0</v>
      </c>
      <c r="S264" s="6"/>
      <c r="T264" s="7">
        <v>0</v>
      </c>
      <c r="U264" s="6"/>
      <c r="V264" s="7">
        <v>0</v>
      </c>
      <c r="W264" s="6"/>
      <c r="X264" s="8">
        <v>86602</v>
      </c>
      <c r="Z264" s="1" t="str">
        <f t="shared" si="4"/>
        <v>No</v>
      </c>
    </row>
    <row r="265" spans="1:26" s="1" customFormat="1" ht="11.25" customHeight="1">
      <c r="A265" s="4" t="s">
        <v>1161</v>
      </c>
      <c r="B265" s="4" t="s">
        <v>747</v>
      </c>
      <c r="C265" s="17" t="s">
        <v>86</v>
      </c>
      <c r="D265" s="230">
        <v>6</v>
      </c>
      <c r="E265" s="231">
        <v>6</v>
      </c>
      <c r="F265" s="17" t="s">
        <v>147</v>
      </c>
      <c r="G265" s="158" t="s">
        <v>144</v>
      </c>
      <c r="H265" s="3">
        <v>129534</v>
      </c>
      <c r="I265" s="7">
        <v>59</v>
      </c>
      <c r="J265" s="7">
        <v>171154</v>
      </c>
      <c r="K265" s="6"/>
      <c r="L265" s="7">
        <v>62903</v>
      </c>
      <c r="M265" s="6"/>
      <c r="N265" s="7">
        <v>0</v>
      </c>
      <c r="O265" s="6"/>
      <c r="P265" s="7">
        <v>0</v>
      </c>
      <c r="Q265" s="6"/>
      <c r="R265" s="7">
        <v>0</v>
      </c>
      <c r="S265" s="6"/>
      <c r="T265" s="7">
        <v>0</v>
      </c>
      <c r="U265" s="6"/>
      <c r="V265" s="7">
        <v>0</v>
      </c>
      <c r="W265" s="6"/>
      <c r="X265" s="8">
        <v>0</v>
      </c>
      <c r="Z265" s="1" t="str">
        <f t="shared" si="4"/>
        <v>No</v>
      </c>
    </row>
    <row r="266" spans="1:26" s="1" customFormat="1" ht="11.25" customHeight="1">
      <c r="A266" s="4" t="s">
        <v>1162</v>
      </c>
      <c r="B266" s="4" t="s">
        <v>510</v>
      </c>
      <c r="C266" s="17" t="s">
        <v>90</v>
      </c>
      <c r="D266" s="230">
        <v>5003</v>
      </c>
      <c r="E266" s="231">
        <v>50003</v>
      </c>
      <c r="F266" s="17" t="s">
        <v>147</v>
      </c>
      <c r="G266" s="158" t="s">
        <v>144</v>
      </c>
      <c r="H266" s="3">
        <v>124064</v>
      </c>
      <c r="I266" s="7">
        <v>58</v>
      </c>
      <c r="J266" s="7">
        <v>228334</v>
      </c>
      <c r="K266" s="6"/>
      <c r="L266" s="7">
        <v>26956</v>
      </c>
      <c r="M266" s="6"/>
      <c r="N266" s="7">
        <v>0</v>
      </c>
      <c r="O266" s="6"/>
      <c r="P266" s="7">
        <v>0</v>
      </c>
      <c r="Q266" s="6"/>
      <c r="R266" s="7">
        <v>0</v>
      </c>
      <c r="S266" s="6"/>
      <c r="T266" s="7">
        <v>0</v>
      </c>
      <c r="U266" s="6"/>
      <c r="V266" s="7">
        <v>208000</v>
      </c>
      <c r="W266" s="6"/>
      <c r="X266" s="8">
        <v>0</v>
      </c>
      <c r="Z266" s="1" t="str">
        <f t="shared" si="4"/>
        <v>No</v>
      </c>
    </row>
    <row r="267" spans="1:26" s="1" customFormat="1" ht="11.25" customHeight="1">
      <c r="A267" s="4" t="s">
        <v>1163</v>
      </c>
      <c r="B267" s="4" t="s">
        <v>269</v>
      </c>
      <c r="C267" s="17" t="s">
        <v>53</v>
      </c>
      <c r="D267" s="230">
        <v>5092</v>
      </c>
      <c r="E267" s="231">
        <v>50092</v>
      </c>
      <c r="F267" s="17" t="s">
        <v>147</v>
      </c>
      <c r="G267" s="158" t="s">
        <v>144</v>
      </c>
      <c r="H267" s="3">
        <v>107677</v>
      </c>
      <c r="I267" s="7">
        <v>58</v>
      </c>
      <c r="J267" s="7">
        <v>0</v>
      </c>
      <c r="K267" s="6"/>
      <c r="L267" s="7">
        <v>0</v>
      </c>
      <c r="M267" s="6"/>
      <c r="N267" s="7">
        <v>0</v>
      </c>
      <c r="O267" s="6"/>
      <c r="P267" s="7">
        <v>0</v>
      </c>
      <c r="Q267" s="6"/>
      <c r="R267" s="7">
        <v>357760</v>
      </c>
      <c r="S267" s="6"/>
      <c r="T267" s="7">
        <v>0</v>
      </c>
      <c r="U267" s="6"/>
      <c r="V267" s="7">
        <v>0</v>
      </c>
      <c r="W267" s="6"/>
      <c r="X267" s="8">
        <v>0</v>
      </c>
      <c r="Z267" s="1" t="str">
        <f t="shared" si="4"/>
        <v>No</v>
      </c>
    </row>
    <row r="268" spans="1:26" s="1" customFormat="1" ht="11.25" customHeight="1">
      <c r="A268" s="4" t="s">
        <v>128</v>
      </c>
      <c r="B268" s="4" t="s">
        <v>426</v>
      </c>
      <c r="C268" s="17" t="s">
        <v>63</v>
      </c>
      <c r="D268" s="230">
        <v>2161</v>
      </c>
      <c r="E268" s="231">
        <v>20161</v>
      </c>
      <c r="F268" s="17" t="s">
        <v>143</v>
      </c>
      <c r="G268" s="158" t="s">
        <v>144</v>
      </c>
      <c r="H268" s="3">
        <v>18351295</v>
      </c>
      <c r="I268" s="7">
        <v>57</v>
      </c>
      <c r="J268" s="7">
        <v>575217</v>
      </c>
      <c r="K268" s="6"/>
      <c r="L268" s="7">
        <v>0</v>
      </c>
      <c r="M268" s="6"/>
      <c r="N268" s="7">
        <v>0</v>
      </c>
      <c r="O268" s="6"/>
      <c r="P268" s="7">
        <v>0</v>
      </c>
      <c r="Q268" s="6"/>
      <c r="R268" s="7">
        <v>0</v>
      </c>
      <c r="S268" s="6"/>
      <c r="T268" s="7">
        <v>0</v>
      </c>
      <c r="U268" s="6"/>
      <c r="V268" s="7">
        <v>0</v>
      </c>
      <c r="W268" s="6"/>
      <c r="X268" s="8">
        <v>0</v>
      </c>
      <c r="Z268" s="1" t="str">
        <f t="shared" si="4"/>
        <v>No</v>
      </c>
    </row>
    <row r="269" spans="1:26" s="1" customFormat="1" ht="11.25" customHeight="1">
      <c r="A269" s="4" t="s">
        <v>192</v>
      </c>
      <c r="B269" s="4" t="s">
        <v>193</v>
      </c>
      <c r="C269" s="17" t="s">
        <v>80</v>
      </c>
      <c r="D269" s="230">
        <v>4159</v>
      </c>
      <c r="E269" s="231">
        <v>40159</v>
      </c>
      <c r="F269" s="17" t="s">
        <v>153</v>
      </c>
      <c r="G269" s="158" t="s">
        <v>144</v>
      </c>
      <c r="H269" s="3">
        <v>969587</v>
      </c>
      <c r="I269" s="7">
        <v>57</v>
      </c>
      <c r="J269" s="7">
        <v>364954</v>
      </c>
      <c r="K269" s="6"/>
      <c r="L269" s="7">
        <v>39691</v>
      </c>
      <c r="M269" s="6"/>
      <c r="N269" s="7">
        <v>0</v>
      </c>
      <c r="O269" s="6"/>
      <c r="P269" s="7">
        <v>0</v>
      </c>
      <c r="Q269" s="6"/>
      <c r="R269" s="7">
        <v>0</v>
      </c>
      <c r="S269" s="6"/>
      <c r="T269" s="7">
        <v>0</v>
      </c>
      <c r="U269" s="6"/>
      <c r="V269" s="7">
        <v>0</v>
      </c>
      <c r="W269" s="6"/>
      <c r="X269" s="8">
        <v>0</v>
      </c>
      <c r="Z269" s="1" t="str">
        <f t="shared" si="4"/>
        <v>No</v>
      </c>
    </row>
    <row r="270" spans="1:26" s="1" customFormat="1" ht="11.25" customHeight="1">
      <c r="A270" s="4" t="s">
        <v>622</v>
      </c>
      <c r="B270" s="4" t="s">
        <v>430</v>
      </c>
      <c r="C270" s="17" t="s">
        <v>76</v>
      </c>
      <c r="D270" s="230">
        <v>4094</v>
      </c>
      <c r="E270" s="231">
        <v>40094</v>
      </c>
      <c r="F270" s="17" t="s">
        <v>222</v>
      </c>
      <c r="G270" s="158" t="s">
        <v>144</v>
      </c>
      <c r="H270" s="3">
        <v>2148346</v>
      </c>
      <c r="I270" s="7">
        <v>57</v>
      </c>
      <c r="J270" s="7">
        <v>245068</v>
      </c>
      <c r="K270" s="6"/>
      <c r="L270" s="7">
        <v>0</v>
      </c>
      <c r="M270" s="6"/>
      <c r="N270" s="7">
        <v>0</v>
      </c>
      <c r="O270" s="6"/>
      <c r="P270" s="7">
        <v>0</v>
      </c>
      <c r="Q270" s="6"/>
      <c r="R270" s="7">
        <v>0</v>
      </c>
      <c r="S270" s="6"/>
      <c r="T270" s="7">
        <v>0</v>
      </c>
      <c r="U270" s="6"/>
      <c r="V270" s="7">
        <v>3828078</v>
      </c>
      <c r="W270" s="6"/>
      <c r="X270" s="8">
        <v>0</v>
      </c>
      <c r="Z270" s="1" t="str">
        <f t="shared" si="4"/>
        <v>No</v>
      </c>
    </row>
    <row r="271" spans="1:26" s="1" customFormat="1" ht="11.25" customHeight="1">
      <c r="A271" s="4" t="s">
        <v>1003</v>
      </c>
      <c r="B271" s="4" t="s">
        <v>213</v>
      </c>
      <c r="C271" s="17" t="s">
        <v>126</v>
      </c>
      <c r="D271" s="230">
        <v>3112</v>
      </c>
      <c r="E271" s="231">
        <v>30112</v>
      </c>
      <c r="F271" s="17" t="s">
        <v>222</v>
      </c>
      <c r="G271" s="158" t="s">
        <v>144</v>
      </c>
      <c r="H271" s="3">
        <v>4586770</v>
      </c>
      <c r="I271" s="7">
        <v>57</v>
      </c>
      <c r="J271" s="7">
        <v>414374</v>
      </c>
      <c r="K271" s="6"/>
      <c r="L271" s="7">
        <v>0</v>
      </c>
      <c r="M271" s="6"/>
      <c r="N271" s="7">
        <v>0</v>
      </c>
      <c r="O271" s="6"/>
      <c r="P271" s="7">
        <v>0</v>
      </c>
      <c r="Q271" s="6"/>
      <c r="R271" s="7">
        <v>0</v>
      </c>
      <c r="S271" s="6"/>
      <c r="T271" s="7">
        <v>0</v>
      </c>
      <c r="U271" s="6"/>
      <c r="V271" s="7">
        <v>5390100</v>
      </c>
      <c r="W271" s="6"/>
      <c r="X271" s="8">
        <v>299373</v>
      </c>
      <c r="Z271" s="1" t="str">
        <f t="shared" si="4"/>
        <v>No</v>
      </c>
    </row>
    <row r="272" spans="1:26" s="1" customFormat="1" ht="11.25" customHeight="1">
      <c r="A272" s="4" t="s">
        <v>1164</v>
      </c>
      <c r="B272" s="4" t="s">
        <v>1165</v>
      </c>
      <c r="C272" s="17" t="s">
        <v>80</v>
      </c>
      <c r="D272" s="230" t="s">
        <v>1166</v>
      </c>
      <c r="E272" s="231">
        <v>40950</v>
      </c>
      <c r="F272" s="17" t="s">
        <v>153</v>
      </c>
      <c r="G272" s="158" t="s">
        <v>144</v>
      </c>
      <c r="H272" s="3">
        <v>120415</v>
      </c>
      <c r="I272" s="7">
        <v>56</v>
      </c>
      <c r="J272" s="7">
        <v>0</v>
      </c>
      <c r="K272" s="6"/>
      <c r="L272" s="7">
        <v>215448</v>
      </c>
      <c r="M272" s="6"/>
      <c r="N272" s="7">
        <v>21726</v>
      </c>
      <c r="O272" s="6"/>
      <c r="P272" s="7">
        <v>0</v>
      </c>
      <c r="Q272" s="6"/>
      <c r="R272" s="7">
        <v>0</v>
      </c>
      <c r="S272" s="6"/>
      <c r="T272" s="7">
        <v>0</v>
      </c>
      <c r="U272" s="6"/>
      <c r="V272" s="7">
        <v>0</v>
      </c>
      <c r="W272" s="6"/>
      <c r="X272" s="8">
        <v>0</v>
      </c>
      <c r="Z272" s="1" t="str">
        <f t="shared" si="4"/>
        <v>No</v>
      </c>
    </row>
    <row r="273" spans="1:26" s="1" customFormat="1" ht="11.25" customHeight="1">
      <c r="A273" s="4" t="s">
        <v>1167</v>
      </c>
      <c r="B273" s="4" t="s">
        <v>245</v>
      </c>
      <c r="C273" s="17" t="s">
        <v>23</v>
      </c>
      <c r="D273" s="230"/>
      <c r="E273" s="231">
        <v>99422</v>
      </c>
      <c r="F273" s="17" t="s">
        <v>158</v>
      </c>
      <c r="G273" s="158" t="s">
        <v>144</v>
      </c>
      <c r="H273" s="3">
        <v>370583</v>
      </c>
      <c r="I273" s="7">
        <v>56</v>
      </c>
      <c r="J273" s="7">
        <v>0</v>
      </c>
      <c r="K273" s="6"/>
      <c r="L273" s="7">
        <v>38574</v>
      </c>
      <c r="M273" s="6"/>
      <c r="N273" s="7">
        <v>0</v>
      </c>
      <c r="O273" s="6"/>
      <c r="P273" s="7">
        <v>0</v>
      </c>
      <c r="Q273" s="6"/>
      <c r="R273" s="7">
        <v>0</v>
      </c>
      <c r="S273" s="6"/>
      <c r="T273" s="7">
        <v>0</v>
      </c>
      <c r="U273" s="6"/>
      <c r="V273" s="7">
        <v>0</v>
      </c>
      <c r="W273" s="6"/>
      <c r="X273" s="8">
        <v>0</v>
      </c>
      <c r="Z273" s="1" t="str">
        <f t="shared" si="4"/>
        <v>No</v>
      </c>
    </row>
    <row r="274" spans="1:26" s="1" customFormat="1" ht="11.25" customHeight="1">
      <c r="A274" s="4" t="s">
        <v>763</v>
      </c>
      <c r="B274" s="4" t="s">
        <v>616</v>
      </c>
      <c r="C274" s="17" t="s">
        <v>74</v>
      </c>
      <c r="D274" s="230">
        <v>3078</v>
      </c>
      <c r="E274" s="231">
        <v>30078</v>
      </c>
      <c r="F274" s="17" t="s">
        <v>158</v>
      </c>
      <c r="G274" s="158" t="s">
        <v>144</v>
      </c>
      <c r="H274" s="3">
        <v>1733853</v>
      </c>
      <c r="I274" s="7">
        <v>56</v>
      </c>
      <c r="J274" s="7">
        <v>0</v>
      </c>
      <c r="K274" s="6"/>
      <c r="L274" s="7">
        <v>59207</v>
      </c>
      <c r="M274" s="6"/>
      <c r="N274" s="7">
        <v>0</v>
      </c>
      <c r="O274" s="6"/>
      <c r="P274" s="7">
        <v>0</v>
      </c>
      <c r="Q274" s="6"/>
      <c r="R274" s="7">
        <v>0</v>
      </c>
      <c r="S274" s="6"/>
      <c r="T274" s="7">
        <v>0</v>
      </c>
      <c r="U274" s="6"/>
      <c r="V274" s="7">
        <v>0</v>
      </c>
      <c r="W274" s="6"/>
      <c r="X274" s="8">
        <v>0</v>
      </c>
      <c r="Z274" s="1" t="str">
        <f t="shared" si="4"/>
        <v>No</v>
      </c>
    </row>
    <row r="275" spans="1:26" s="1" customFormat="1" ht="11.25" customHeight="1">
      <c r="A275" s="4" t="s">
        <v>299</v>
      </c>
      <c r="B275" s="4" t="s">
        <v>300</v>
      </c>
      <c r="C275" s="17" t="s">
        <v>42</v>
      </c>
      <c r="D275" s="230">
        <v>7049</v>
      </c>
      <c r="E275" s="231">
        <v>70049</v>
      </c>
      <c r="F275" s="17" t="s">
        <v>165</v>
      </c>
      <c r="G275" s="158" t="s">
        <v>144</v>
      </c>
      <c r="H275" s="3">
        <v>280051</v>
      </c>
      <c r="I275" s="7">
        <v>56</v>
      </c>
      <c r="J275" s="7">
        <v>0</v>
      </c>
      <c r="K275" s="6"/>
      <c r="L275" s="7">
        <v>152905</v>
      </c>
      <c r="M275" s="6"/>
      <c r="N275" s="7">
        <v>0</v>
      </c>
      <c r="O275" s="6"/>
      <c r="P275" s="7">
        <v>0</v>
      </c>
      <c r="Q275" s="6"/>
      <c r="R275" s="7">
        <v>0</v>
      </c>
      <c r="S275" s="6"/>
      <c r="T275" s="7">
        <v>0</v>
      </c>
      <c r="U275" s="6"/>
      <c r="V275" s="7">
        <v>0</v>
      </c>
      <c r="W275" s="6"/>
      <c r="X275" s="8">
        <v>0</v>
      </c>
      <c r="Z275" s="1" t="str">
        <f t="shared" si="4"/>
        <v>No</v>
      </c>
    </row>
    <row r="276" spans="1:26" s="1" customFormat="1" ht="11.25" customHeight="1">
      <c r="A276" s="4" t="s">
        <v>1168</v>
      </c>
      <c r="B276" s="4" t="s">
        <v>445</v>
      </c>
      <c r="C276" s="17" t="s">
        <v>86</v>
      </c>
      <c r="D276" s="230">
        <v>5</v>
      </c>
      <c r="E276" s="231">
        <v>5</v>
      </c>
      <c r="F276" s="17" t="s">
        <v>147</v>
      </c>
      <c r="G276" s="158" t="s">
        <v>144</v>
      </c>
      <c r="H276" s="3">
        <v>3059393</v>
      </c>
      <c r="I276" s="7">
        <v>56</v>
      </c>
      <c r="J276" s="7">
        <v>326852</v>
      </c>
      <c r="K276" s="6"/>
      <c r="L276" s="7">
        <v>104631</v>
      </c>
      <c r="M276" s="6"/>
      <c r="N276" s="7">
        <v>0</v>
      </c>
      <c r="O276" s="6"/>
      <c r="P276" s="7">
        <v>0</v>
      </c>
      <c r="Q276" s="6"/>
      <c r="R276" s="7">
        <v>0</v>
      </c>
      <c r="S276" s="6"/>
      <c r="T276" s="7">
        <v>0</v>
      </c>
      <c r="U276" s="6"/>
      <c r="V276" s="7">
        <v>0</v>
      </c>
      <c r="W276" s="6"/>
      <c r="X276" s="8">
        <v>12880</v>
      </c>
      <c r="Z276" s="1" t="str">
        <f t="shared" si="4"/>
        <v>No</v>
      </c>
    </row>
    <row r="277" spans="1:26" s="1" customFormat="1" ht="11.25" customHeight="1">
      <c r="A277" s="4" t="s">
        <v>1018</v>
      </c>
      <c r="B277" s="4" t="s">
        <v>1019</v>
      </c>
      <c r="C277" s="17" t="s">
        <v>81</v>
      </c>
      <c r="D277" s="230">
        <v>6090</v>
      </c>
      <c r="E277" s="231">
        <v>60090</v>
      </c>
      <c r="F277" s="17" t="s">
        <v>158</v>
      </c>
      <c r="G277" s="158" t="s">
        <v>144</v>
      </c>
      <c r="H277" s="3">
        <v>728825</v>
      </c>
      <c r="I277" s="7">
        <v>55</v>
      </c>
      <c r="J277" s="7">
        <v>139462</v>
      </c>
      <c r="K277" s="6"/>
      <c r="L277" s="7">
        <v>81767</v>
      </c>
      <c r="M277" s="6"/>
      <c r="N277" s="7">
        <v>0</v>
      </c>
      <c r="O277" s="6"/>
      <c r="P277" s="7">
        <v>0</v>
      </c>
      <c r="Q277" s="6"/>
      <c r="R277" s="7">
        <v>0</v>
      </c>
      <c r="S277" s="6"/>
      <c r="T277" s="7">
        <v>0</v>
      </c>
      <c r="U277" s="6"/>
      <c r="V277" s="7">
        <v>0</v>
      </c>
      <c r="W277" s="6"/>
      <c r="X277" s="8">
        <v>0</v>
      </c>
      <c r="Z277" s="1" t="str">
        <f t="shared" si="4"/>
        <v>No</v>
      </c>
    </row>
    <row r="278" spans="1:26" s="1" customFormat="1" ht="11.25" customHeight="1">
      <c r="A278" s="4" t="s">
        <v>65</v>
      </c>
      <c r="B278" s="4" t="s">
        <v>429</v>
      </c>
      <c r="C278" s="17" t="s">
        <v>63</v>
      </c>
      <c r="D278" s="230">
        <v>2163</v>
      </c>
      <c r="E278" s="231">
        <v>20163</v>
      </c>
      <c r="F278" s="17" t="s">
        <v>143</v>
      </c>
      <c r="G278" s="158" t="s">
        <v>144</v>
      </c>
      <c r="H278" s="3">
        <v>18351295</v>
      </c>
      <c r="I278" s="7">
        <v>55</v>
      </c>
      <c r="J278" s="7">
        <v>691942</v>
      </c>
      <c r="K278" s="6"/>
      <c r="L278" s="7">
        <v>0</v>
      </c>
      <c r="M278" s="6"/>
      <c r="N278" s="7">
        <v>0</v>
      </c>
      <c r="O278" s="6"/>
      <c r="P278" s="7">
        <v>0</v>
      </c>
      <c r="Q278" s="6"/>
      <c r="R278" s="7">
        <v>0</v>
      </c>
      <c r="S278" s="6"/>
      <c r="T278" s="7">
        <v>0</v>
      </c>
      <c r="U278" s="6"/>
      <c r="V278" s="7">
        <v>0</v>
      </c>
      <c r="W278" s="6"/>
      <c r="X278" s="8">
        <v>0</v>
      </c>
      <c r="Z278" s="1" t="str">
        <f t="shared" si="4"/>
        <v>No</v>
      </c>
    </row>
    <row r="279" spans="1:26" s="1" customFormat="1" ht="11.25" customHeight="1">
      <c r="A279" s="4" t="s">
        <v>1169</v>
      </c>
      <c r="B279" s="4" t="s">
        <v>680</v>
      </c>
      <c r="C279" s="17" t="s">
        <v>53</v>
      </c>
      <c r="D279" s="230">
        <v>5028</v>
      </c>
      <c r="E279" s="231">
        <v>50028</v>
      </c>
      <c r="F279" s="17" t="s">
        <v>153</v>
      </c>
      <c r="G279" s="158" t="s">
        <v>144</v>
      </c>
      <c r="H279" s="3">
        <v>110621</v>
      </c>
      <c r="I279" s="7">
        <v>54</v>
      </c>
      <c r="J279" s="7">
        <v>118067</v>
      </c>
      <c r="K279" s="6"/>
      <c r="L279" s="7">
        <v>0</v>
      </c>
      <c r="M279" s="6"/>
      <c r="N279" s="7">
        <v>0</v>
      </c>
      <c r="O279" s="6"/>
      <c r="P279" s="7">
        <v>306952</v>
      </c>
      <c r="Q279" s="6"/>
      <c r="R279" s="7">
        <v>0</v>
      </c>
      <c r="S279" s="6"/>
      <c r="T279" s="7">
        <v>0</v>
      </c>
      <c r="U279" s="6"/>
      <c r="V279" s="7">
        <v>0</v>
      </c>
      <c r="W279" s="6"/>
      <c r="X279" s="8">
        <v>0</v>
      </c>
      <c r="Z279" s="1" t="str">
        <f t="shared" si="4"/>
        <v>No</v>
      </c>
    </row>
    <row r="280" spans="1:26" s="1" customFormat="1" ht="11.25" customHeight="1">
      <c r="A280" s="4" t="s">
        <v>175</v>
      </c>
      <c r="B280" s="4" t="s">
        <v>176</v>
      </c>
      <c r="C280" s="17" t="s">
        <v>23</v>
      </c>
      <c r="D280" s="230">
        <v>9205</v>
      </c>
      <c r="E280" s="231">
        <v>90205</v>
      </c>
      <c r="F280" s="17" t="s">
        <v>147</v>
      </c>
      <c r="G280" s="158" t="s">
        <v>144</v>
      </c>
      <c r="H280" s="3">
        <v>1723634</v>
      </c>
      <c r="I280" s="7">
        <v>54</v>
      </c>
      <c r="J280" s="7">
        <v>0</v>
      </c>
      <c r="K280" s="6"/>
      <c r="L280" s="7">
        <v>31620</v>
      </c>
      <c r="M280" s="6"/>
      <c r="N280" s="7">
        <v>0</v>
      </c>
      <c r="O280" s="6"/>
      <c r="P280" s="7">
        <v>270801</v>
      </c>
      <c r="Q280" s="6"/>
      <c r="R280" s="7">
        <v>0</v>
      </c>
      <c r="S280" s="6"/>
      <c r="T280" s="7">
        <v>0</v>
      </c>
      <c r="U280" s="6"/>
      <c r="V280" s="7">
        <v>0</v>
      </c>
      <c r="W280" s="6"/>
      <c r="X280" s="8">
        <v>0</v>
      </c>
      <c r="Z280" s="1" t="str">
        <f t="shared" si="4"/>
        <v>No</v>
      </c>
    </row>
    <row r="281" spans="1:26" s="1" customFormat="1" ht="11.25" customHeight="1">
      <c r="A281" s="4" t="s">
        <v>479</v>
      </c>
      <c r="B281" s="4" t="s">
        <v>480</v>
      </c>
      <c r="C281" s="17" t="s">
        <v>83</v>
      </c>
      <c r="D281" s="230">
        <v>3007</v>
      </c>
      <c r="E281" s="231">
        <v>30007</v>
      </c>
      <c r="F281" s="17" t="s">
        <v>185</v>
      </c>
      <c r="G281" s="158" t="s">
        <v>144</v>
      </c>
      <c r="H281" s="3">
        <v>210111</v>
      </c>
      <c r="I281" s="7">
        <v>54</v>
      </c>
      <c r="J281" s="7">
        <v>406437</v>
      </c>
      <c r="K281" s="6"/>
      <c r="L281" s="7">
        <v>61420</v>
      </c>
      <c r="M281" s="6"/>
      <c r="N281" s="7">
        <v>0</v>
      </c>
      <c r="O281" s="6"/>
      <c r="P281" s="7">
        <v>0</v>
      </c>
      <c r="Q281" s="6"/>
      <c r="R281" s="7">
        <v>0</v>
      </c>
      <c r="S281" s="6"/>
      <c r="T281" s="7">
        <v>0</v>
      </c>
      <c r="U281" s="6"/>
      <c r="V281" s="7">
        <v>0</v>
      </c>
      <c r="W281" s="6"/>
      <c r="X281" s="8">
        <v>0</v>
      </c>
      <c r="Z281" s="1" t="str">
        <f t="shared" si="4"/>
        <v>No</v>
      </c>
    </row>
    <row r="282" spans="1:26" s="1" customFormat="1" ht="11.25" customHeight="1">
      <c r="A282" s="4" t="s">
        <v>305</v>
      </c>
      <c r="B282" s="4" t="s">
        <v>306</v>
      </c>
      <c r="C282" s="17" t="s">
        <v>74</v>
      </c>
      <c r="D282" s="230">
        <v>3012</v>
      </c>
      <c r="E282" s="231">
        <v>30012</v>
      </c>
      <c r="F282" s="17" t="s">
        <v>153</v>
      </c>
      <c r="G282" s="158" t="s">
        <v>144</v>
      </c>
      <c r="H282" s="3">
        <v>69014</v>
      </c>
      <c r="I282" s="7">
        <v>53</v>
      </c>
      <c r="J282" s="7">
        <v>177124</v>
      </c>
      <c r="K282" s="6"/>
      <c r="L282" s="7">
        <v>83331</v>
      </c>
      <c r="M282" s="6"/>
      <c r="N282" s="7">
        <v>0</v>
      </c>
      <c r="O282" s="6"/>
      <c r="P282" s="7">
        <v>29219</v>
      </c>
      <c r="Q282" s="6"/>
      <c r="R282" s="7">
        <v>0</v>
      </c>
      <c r="S282" s="6"/>
      <c r="T282" s="7">
        <v>0</v>
      </c>
      <c r="U282" s="6"/>
      <c r="V282" s="7">
        <v>91600</v>
      </c>
      <c r="W282" s="6"/>
      <c r="X282" s="8">
        <v>0</v>
      </c>
      <c r="Z282" s="1" t="str">
        <f t="shared" si="4"/>
        <v>No</v>
      </c>
    </row>
    <row r="283" spans="1:26" s="1" customFormat="1" ht="11.25" customHeight="1">
      <c r="A283" s="4" t="s">
        <v>1170</v>
      </c>
      <c r="B283" s="4" t="s">
        <v>298</v>
      </c>
      <c r="C283" s="17" t="s">
        <v>68</v>
      </c>
      <c r="D283" s="230">
        <v>2003</v>
      </c>
      <c r="E283" s="231">
        <v>20003</v>
      </c>
      <c r="F283" s="17" t="s">
        <v>147</v>
      </c>
      <c r="G283" s="158" t="s">
        <v>144</v>
      </c>
      <c r="H283" s="3">
        <v>158084</v>
      </c>
      <c r="I283" s="7">
        <v>53</v>
      </c>
      <c r="J283" s="7">
        <v>315666</v>
      </c>
      <c r="K283" s="6"/>
      <c r="L283" s="7">
        <v>54838</v>
      </c>
      <c r="M283" s="6"/>
      <c r="N283" s="7">
        <v>0</v>
      </c>
      <c r="O283" s="6"/>
      <c r="P283" s="7">
        <v>0</v>
      </c>
      <c r="Q283" s="6"/>
      <c r="R283" s="7">
        <v>0</v>
      </c>
      <c r="S283" s="6"/>
      <c r="T283" s="7">
        <v>0</v>
      </c>
      <c r="U283" s="6"/>
      <c r="V283" s="7">
        <v>0</v>
      </c>
      <c r="W283" s="6"/>
      <c r="X283" s="8">
        <v>0</v>
      </c>
      <c r="Z283" s="1" t="str">
        <f t="shared" si="4"/>
        <v>No</v>
      </c>
    </row>
    <row r="284" spans="1:26" s="1" customFormat="1" ht="11.25" customHeight="1">
      <c r="A284" s="4" t="s">
        <v>1171</v>
      </c>
      <c r="B284" s="4" t="s">
        <v>224</v>
      </c>
      <c r="C284" s="17" t="s">
        <v>33</v>
      </c>
      <c r="D284" s="230">
        <v>8106</v>
      </c>
      <c r="E284" s="231">
        <v>80106</v>
      </c>
      <c r="F284" s="17" t="s">
        <v>158</v>
      </c>
      <c r="G284" s="158" t="s">
        <v>144</v>
      </c>
      <c r="H284" s="3">
        <v>264465</v>
      </c>
      <c r="I284" s="7">
        <v>53</v>
      </c>
      <c r="J284" s="7">
        <v>0</v>
      </c>
      <c r="K284" s="6"/>
      <c r="L284" s="7">
        <v>57364</v>
      </c>
      <c r="M284" s="6"/>
      <c r="N284" s="7">
        <v>0</v>
      </c>
      <c r="O284" s="6"/>
      <c r="P284" s="7">
        <v>0</v>
      </c>
      <c r="Q284" s="6"/>
      <c r="R284" s="7">
        <v>0</v>
      </c>
      <c r="S284" s="6"/>
      <c r="T284" s="7">
        <v>0</v>
      </c>
      <c r="U284" s="6"/>
      <c r="V284" s="7">
        <v>0</v>
      </c>
      <c r="W284" s="6"/>
      <c r="X284" s="8">
        <v>0</v>
      </c>
      <c r="Z284" s="1" t="str">
        <f t="shared" si="4"/>
        <v>No</v>
      </c>
    </row>
    <row r="285" spans="1:26" s="1" customFormat="1" ht="11.25" customHeight="1">
      <c r="A285" s="4" t="s">
        <v>1172</v>
      </c>
      <c r="B285" s="4" t="s">
        <v>542</v>
      </c>
      <c r="C285" s="17" t="s">
        <v>23</v>
      </c>
      <c r="D285" s="230">
        <v>9173</v>
      </c>
      <c r="E285" s="231">
        <v>90173</v>
      </c>
      <c r="F285" s="17" t="s">
        <v>153</v>
      </c>
      <c r="G285" s="158" t="s">
        <v>144</v>
      </c>
      <c r="H285" s="3">
        <v>136969</v>
      </c>
      <c r="I285" s="7">
        <v>52</v>
      </c>
      <c r="J285" s="7">
        <v>217196</v>
      </c>
      <c r="K285" s="6"/>
      <c r="L285" s="7">
        <v>202811</v>
      </c>
      <c r="M285" s="6"/>
      <c r="N285" s="7">
        <v>0</v>
      </c>
      <c r="O285" s="6"/>
      <c r="P285" s="7">
        <v>0</v>
      </c>
      <c r="Q285" s="6"/>
      <c r="R285" s="7">
        <v>0</v>
      </c>
      <c r="S285" s="6"/>
      <c r="T285" s="7">
        <v>0</v>
      </c>
      <c r="U285" s="6"/>
      <c r="V285" s="7">
        <v>0</v>
      </c>
      <c r="W285" s="6"/>
      <c r="X285" s="8">
        <v>0</v>
      </c>
      <c r="Z285" s="1" t="str">
        <f t="shared" si="4"/>
        <v>No</v>
      </c>
    </row>
    <row r="286" spans="1:26" s="1" customFormat="1" ht="11.25" customHeight="1">
      <c r="A286" s="4" t="s">
        <v>1173</v>
      </c>
      <c r="B286" s="4" t="s">
        <v>224</v>
      </c>
      <c r="C286" s="17" t="s">
        <v>33</v>
      </c>
      <c r="D286" s="230">
        <v>8011</v>
      </c>
      <c r="E286" s="231">
        <v>80011</v>
      </c>
      <c r="F286" s="17" t="s">
        <v>147</v>
      </c>
      <c r="G286" s="158" t="s">
        <v>144</v>
      </c>
      <c r="H286" s="3">
        <v>264465</v>
      </c>
      <c r="I286" s="7">
        <v>52</v>
      </c>
      <c r="J286" s="7">
        <v>8200</v>
      </c>
      <c r="K286" s="6"/>
      <c r="L286" s="7">
        <v>4272</v>
      </c>
      <c r="M286" s="6"/>
      <c r="N286" s="7">
        <v>0</v>
      </c>
      <c r="O286" s="6"/>
      <c r="P286" s="7">
        <v>455303</v>
      </c>
      <c r="Q286" s="6"/>
      <c r="R286" s="7">
        <v>43492</v>
      </c>
      <c r="S286" s="6"/>
      <c r="T286" s="7">
        <v>0</v>
      </c>
      <c r="U286" s="6"/>
      <c r="V286" s="7">
        <v>0</v>
      </c>
      <c r="W286" s="6"/>
      <c r="X286" s="8">
        <v>0</v>
      </c>
      <c r="Z286" s="1" t="str">
        <f t="shared" si="4"/>
        <v>No</v>
      </c>
    </row>
    <row r="287" spans="1:26" s="1" customFormat="1" ht="11.25" customHeight="1">
      <c r="A287" s="4" t="s">
        <v>1174</v>
      </c>
      <c r="B287" s="4" t="s">
        <v>706</v>
      </c>
      <c r="C287" s="17" t="s">
        <v>74</v>
      </c>
      <c r="D287" s="230">
        <v>2169</v>
      </c>
      <c r="E287" s="231">
        <v>20169</v>
      </c>
      <c r="F287" s="17" t="s">
        <v>143</v>
      </c>
      <c r="G287" s="158" t="s">
        <v>144</v>
      </c>
      <c r="H287" s="3">
        <v>18351295</v>
      </c>
      <c r="I287" s="7">
        <v>52</v>
      </c>
      <c r="J287" s="7">
        <v>683300</v>
      </c>
      <c r="K287" s="6"/>
      <c r="L287" s="7">
        <v>0</v>
      </c>
      <c r="M287" s="6"/>
      <c r="N287" s="7">
        <v>0</v>
      </c>
      <c r="O287" s="6"/>
      <c r="P287" s="7">
        <v>0</v>
      </c>
      <c r="Q287" s="6"/>
      <c r="R287" s="7">
        <v>0</v>
      </c>
      <c r="S287" s="6"/>
      <c r="T287" s="7">
        <v>0</v>
      </c>
      <c r="U287" s="6"/>
      <c r="V287" s="7">
        <v>0</v>
      </c>
      <c r="W287" s="6"/>
      <c r="X287" s="8">
        <v>0</v>
      </c>
      <c r="Z287" s="1" t="str">
        <f t="shared" si="4"/>
        <v>No</v>
      </c>
    </row>
    <row r="288" spans="1:26" s="1" customFormat="1" ht="11.25" customHeight="1">
      <c r="A288" s="4" t="s">
        <v>265</v>
      </c>
      <c r="B288" s="4" t="s">
        <v>266</v>
      </c>
      <c r="C288" s="17" t="s">
        <v>52</v>
      </c>
      <c r="D288" s="230">
        <v>5029</v>
      </c>
      <c r="E288" s="231">
        <v>50029</v>
      </c>
      <c r="F288" s="17" t="s">
        <v>153</v>
      </c>
      <c r="G288" s="158" t="s">
        <v>144</v>
      </c>
      <c r="H288" s="3">
        <v>70585</v>
      </c>
      <c r="I288" s="7">
        <v>52</v>
      </c>
      <c r="J288" s="7">
        <v>171821</v>
      </c>
      <c r="K288" s="6"/>
      <c r="L288" s="7">
        <v>0</v>
      </c>
      <c r="M288" s="6"/>
      <c r="N288" s="7">
        <v>0</v>
      </c>
      <c r="O288" s="6"/>
      <c r="P288" s="7">
        <v>0</v>
      </c>
      <c r="Q288" s="6"/>
      <c r="R288" s="7">
        <v>0</v>
      </c>
      <c r="S288" s="6"/>
      <c r="T288" s="7">
        <v>0</v>
      </c>
      <c r="U288" s="6"/>
      <c r="V288" s="7">
        <v>0</v>
      </c>
      <c r="W288" s="6"/>
      <c r="X288" s="8">
        <v>0</v>
      </c>
      <c r="Z288" s="1" t="str">
        <f t="shared" si="4"/>
        <v>No</v>
      </c>
    </row>
    <row r="289" spans="1:26" s="1" customFormat="1" ht="11.25" customHeight="1">
      <c r="A289" s="4" t="s">
        <v>639</v>
      </c>
      <c r="B289" s="4" t="s">
        <v>640</v>
      </c>
      <c r="C289" s="17" t="s">
        <v>43</v>
      </c>
      <c r="D289" s="230">
        <v>5058</v>
      </c>
      <c r="E289" s="231">
        <v>50058</v>
      </c>
      <c r="F289" s="17" t="s">
        <v>153</v>
      </c>
      <c r="G289" s="158" t="s">
        <v>144</v>
      </c>
      <c r="H289" s="3">
        <v>296863</v>
      </c>
      <c r="I289" s="7">
        <v>51</v>
      </c>
      <c r="J289" s="7">
        <v>379399</v>
      </c>
      <c r="K289" s="6"/>
      <c r="L289" s="7">
        <v>68207</v>
      </c>
      <c r="M289" s="6"/>
      <c r="N289" s="7">
        <v>0</v>
      </c>
      <c r="O289" s="6"/>
      <c r="P289" s="7">
        <v>0</v>
      </c>
      <c r="Q289" s="6"/>
      <c r="R289" s="7">
        <v>0</v>
      </c>
      <c r="S289" s="6"/>
      <c r="T289" s="7">
        <v>0</v>
      </c>
      <c r="U289" s="6"/>
      <c r="V289" s="7">
        <v>0</v>
      </c>
      <c r="W289" s="6"/>
      <c r="X289" s="8">
        <v>0</v>
      </c>
      <c r="Z289" s="1" t="str">
        <f t="shared" si="4"/>
        <v>No</v>
      </c>
    </row>
    <row r="290" spans="1:26" s="1" customFormat="1" ht="11.25" customHeight="1">
      <c r="A290" s="4" t="s">
        <v>189</v>
      </c>
      <c r="B290" s="4" t="s">
        <v>190</v>
      </c>
      <c r="C290" s="17" t="s">
        <v>81</v>
      </c>
      <c r="D290" s="230">
        <v>6102</v>
      </c>
      <c r="E290" s="231">
        <v>60102</v>
      </c>
      <c r="F290" s="17" t="s">
        <v>153</v>
      </c>
      <c r="G290" s="158" t="s">
        <v>144</v>
      </c>
      <c r="H290" s="3">
        <v>92984</v>
      </c>
      <c r="I290" s="7">
        <v>51</v>
      </c>
      <c r="J290" s="7">
        <v>10695</v>
      </c>
      <c r="K290" s="6"/>
      <c r="L290" s="7">
        <v>168836</v>
      </c>
      <c r="M290" s="6"/>
      <c r="N290" s="7">
        <v>0</v>
      </c>
      <c r="O290" s="6"/>
      <c r="P290" s="7">
        <v>0</v>
      </c>
      <c r="Q290" s="6"/>
      <c r="R290" s="7">
        <v>0</v>
      </c>
      <c r="S290" s="6"/>
      <c r="T290" s="7">
        <v>0</v>
      </c>
      <c r="U290" s="6"/>
      <c r="V290" s="7">
        <v>0</v>
      </c>
      <c r="W290" s="6"/>
      <c r="X290" s="8">
        <v>0</v>
      </c>
      <c r="Z290" s="1" t="str">
        <f t="shared" si="4"/>
        <v>No</v>
      </c>
    </row>
    <row r="291" spans="1:26" s="1" customFormat="1" ht="11.25" customHeight="1">
      <c r="A291" s="4" t="s">
        <v>1175</v>
      </c>
      <c r="B291" s="4" t="s">
        <v>519</v>
      </c>
      <c r="C291" s="17" t="s">
        <v>81</v>
      </c>
      <c r="D291" s="230">
        <v>6009</v>
      </c>
      <c r="E291" s="231">
        <v>60009</v>
      </c>
      <c r="F291" s="17" t="s">
        <v>147</v>
      </c>
      <c r="G291" s="158" t="s">
        <v>144</v>
      </c>
      <c r="H291" s="3">
        <v>235730</v>
      </c>
      <c r="I291" s="7">
        <v>51</v>
      </c>
      <c r="J291" s="7">
        <v>341468</v>
      </c>
      <c r="K291" s="6"/>
      <c r="L291" s="7">
        <v>10009</v>
      </c>
      <c r="M291" s="6"/>
      <c r="N291" s="7">
        <v>0</v>
      </c>
      <c r="O291" s="6"/>
      <c r="P291" s="7">
        <v>265169</v>
      </c>
      <c r="Q291" s="6"/>
      <c r="R291" s="7">
        <v>0</v>
      </c>
      <c r="S291" s="6"/>
      <c r="T291" s="7">
        <v>0</v>
      </c>
      <c r="U291" s="6"/>
      <c r="V291" s="7">
        <v>0</v>
      </c>
      <c r="W291" s="6"/>
      <c r="X291" s="8">
        <v>0</v>
      </c>
      <c r="Z291" s="1" t="str">
        <f t="shared" si="4"/>
        <v>No</v>
      </c>
    </row>
    <row r="292" spans="1:26" s="1" customFormat="1" ht="11.25" customHeight="1">
      <c r="A292" s="4" t="s">
        <v>668</v>
      </c>
      <c r="B292" s="4" t="s">
        <v>486</v>
      </c>
      <c r="C292" s="17" t="s">
        <v>44</v>
      </c>
      <c r="D292" s="230">
        <v>5052</v>
      </c>
      <c r="E292" s="231">
        <v>50052</v>
      </c>
      <c r="F292" s="17" t="s">
        <v>153</v>
      </c>
      <c r="G292" s="158" t="s">
        <v>144</v>
      </c>
      <c r="H292" s="3">
        <v>278165</v>
      </c>
      <c r="I292" s="7">
        <v>50</v>
      </c>
      <c r="J292" s="7">
        <v>16913</v>
      </c>
      <c r="K292" s="6"/>
      <c r="L292" s="7">
        <v>35548</v>
      </c>
      <c r="M292" s="6"/>
      <c r="N292" s="7">
        <v>0</v>
      </c>
      <c r="O292" s="6"/>
      <c r="P292" s="7">
        <v>206498</v>
      </c>
      <c r="Q292" s="6"/>
      <c r="R292" s="7">
        <v>148554</v>
      </c>
      <c r="S292" s="6"/>
      <c r="T292" s="7">
        <v>0</v>
      </c>
      <c r="U292" s="6"/>
      <c r="V292" s="7">
        <v>0</v>
      </c>
      <c r="W292" s="6"/>
      <c r="X292" s="8">
        <v>0</v>
      </c>
      <c r="Z292" s="1" t="str">
        <f t="shared" si="4"/>
        <v>No</v>
      </c>
    </row>
    <row r="293" spans="1:26" s="1" customFormat="1" ht="11.25" customHeight="1">
      <c r="A293" s="4" t="s">
        <v>748</v>
      </c>
      <c r="B293" s="4" t="s">
        <v>749</v>
      </c>
      <c r="C293" s="17" t="s">
        <v>23</v>
      </c>
      <c r="D293" s="230">
        <v>9090</v>
      </c>
      <c r="E293" s="231">
        <v>90090</v>
      </c>
      <c r="F293" s="17" t="s">
        <v>153</v>
      </c>
      <c r="G293" s="158" t="s">
        <v>144</v>
      </c>
      <c r="H293" s="3">
        <v>1723634</v>
      </c>
      <c r="I293" s="7">
        <v>50</v>
      </c>
      <c r="J293" s="7">
        <v>95075</v>
      </c>
      <c r="K293" s="6"/>
      <c r="L293" s="7">
        <v>0</v>
      </c>
      <c r="M293" s="6"/>
      <c r="N293" s="7">
        <v>0</v>
      </c>
      <c r="O293" s="6"/>
      <c r="P293" s="7">
        <v>526395</v>
      </c>
      <c r="Q293" s="6"/>
      <c r="R293" s="7">
        <v>0</v>
      </c>
      <c r="S293" s="6"/>
      <c r="T293" s="7">
        <v>0</v>
      </c>
      <c r="U293" s="6"/>
      <c r="V293" s="7">
        <v>0</v>
      </c>
      <c r="W293" s="6"/>
      <c r="X293" s="8">
        <v>0</v>
      </c>
      <c r="Z293" s="1" t="str">
        <f t="shared" si="4"/>
        <v>No</v>
      </c>
    </row>
    <row r="294" spans="1:26" s="1" customFormat="1" ht="11.25" customHeight="1">
      <c r="A294" s="4" t="s">
        <v>1176</v>
      </c>
      <c r="B294" s="4" t="s">
        <v>441</v>
      </c>
      <c r="C294" s="17" t="s">
        <v>90</v>
      </c>
      <c r="D294" s="230">
        <v>5099</v>
      </c>
      <c r="E294" s="231">
        <v>50099</v>
      </c>
      <c r="F294" s="17" t="s">
        <v>147</v>
      </c>
      <c r="G294" s="158" t="s">
        <v>144</v>
      </c>
      <c r="H294" s="3">
        <v>102852</v>
      </c>
      <c r="I294" s="7">
        <v>50</v>
      </c>
      <c r="J294" s="7">
        <v>157424</v>
      </c>
      <c r="K294" s="6"/>
      <c r="L294" s="7">
        <v>29826</v>
      </c>
      <c r="M294" s="6"/>
      <c r="N294" s="7">
        <v>0</v>
      </c>
      <c r="O294" s="6"/>
      <c r="P294" s="7">
        <v>0</v>
      </c>
      <c r="Q294" s="6"/>
      <c r="R294" s="7">
        <v>0</v>
      </c>
      <c r="S294" s="6"/>
      <c r="T294" s="7">
        <v>0</v>
      </c>
      <c r="U294" s="6"/>
      <c r="V294" s="7">
        <v>0</v>
      </c>
      <c r="W294" s="6"/>
      <c r="X294" s="8">
        <v>0</v>
      </c>
      <c r="Z294" s="1" t="str">
        <f t="shared" si="4"/>
        <v>No</v>
      </c>
    </row>
    <row r="295" spans="1:26" s="1" customFormat="1" ht="11.25" customHeight="1">
      <c r="A295" s="4" t="s">
        <v>737</v>
      </c>
      <c r="B295" s="4" t="s">
        <v>738</v>
      </c>
      <c r="C295" s="17" t="s">
        <v>71</v>
      </c>
      <c r="D295" s="230">
        <v>5024</v>
      </c>
      <c r="E295" s="231">
        <v>50024</v>
      </c>
      <c r="F295" s="17" t="s">
        <v>153</v>
      </c>
      <c r="G295" s="158" t="s">
        <v>144</v>
      </c>
      <c r="H295" s="3">
        <v>387550</v>
      </c>
      <c r="I295" s="7">
        <v>50</v>
      </c>
      <c r="J295" s="7">
        <v>259670</v>
      </c>
      <c r="K295" s="6"/>
      <c r="L295" s="7">
        <v>57095</v>
      </c>
      <c r="M295" s="6"/>
      <c r="N295" s="7">
        <v>0</v>
      </c>
      <c r="O295" s="6"/>
      <c r="P295" s="7">
        <v>0</v>
      </c>
      <c r="Q295" s="6"/>
      <c r="R295" s="7">
        <v>9407</v>
      </c>
      <c r="S295" s="6"/>
      <c r="T295" s="7">
        <v>0</v>
      </c>
      <c r="U295" s="6"/>
      <c r="V295" s="7">
        <v>0</v>
      </c>
      <c r="W295" s="6"/>
      <c r="X295" s="8">
        <v>0</v>
      </c>
      <c r="Z295" s="1" t="str">
        <f t="shared" si="4"/>
        <v>No</v>
      </c>
    </row>
    <row r="296" spans="1:26" s="1" customFormat="1" ht="11.25" customHeight="1">
      <c r="A296" s="4" t="s">
        <v>735</v>
      </c>
      <c r="B296" s="4" t="s">
        <v>736</v>
      </c>
      <c r="C296" s="17" t="s">
        <v>23</v>
      </c>
      <c r="D296" s="230">
        <v>9159</v>
      </c>
      <c r="E296" s="231">
        <v>90159</v>
      </c>
      <c r="F296" s="17" t="s">
        <v>153</v>
      </c>
      <c r="G296" s="158" t="s">
        <v>144</v>
      </c>
      <c r="H296" s="3">
        <v>3281212</v>
      </c>
      <c r="I296" s="7">
        <v>50</v>
      </c>
      <c r="J296" s="7">
        <v>422531</v>
      </c>
      <c r="K296" s="6"/>
      <c r="L296" s="7">
        <v>37352</v>
      </c>
      <c r="M296" s="6"/>
      <c r="N296" s="7">
        <v>0</v>
      </c>
      <c r="O296" s="6"/>
      <c r="P296" s="7">
        <v>0</v>
      </c>
      <c r="Q296" s="6"/>
      <c r="R296" s="7">
        <v>0</v>
      </c>
      <c r="S296" s="6"/>
      <c r="T296" s="7">
        <v>0</v>
      </c>
      <c r="U296" s="6"/>
      <c r="V296" s="7">
        <v>0</v>
      </c>
      <c r="W296" s="6"/>
      <c r="X296" s="8">
        <v>0</v>
      </c>
      <c r="Z296" s="1" t="str">
        <f t="shared" si="4"/>
        <v>No</v>
      </c>
    </row>
    <row r="297" spans="1:26" s="1" customFormat="1" ht="11.25" customHeight="1">
      <c r="A297" s="4" t="s">
        <v>1177</v>
      </c>
      <c r="B297" s="4" t="s">
        <v>435</v>
      </c>
      <c r="C297" s="17" t="s">
        <v>40</v>
      </c>
      <c r="D297" s="230">
        <v>4082</v>
      </c>
      <c r="E297" s="231">
        <v>40082</v>
      </c>
      <c r="F297" s="17" t="s">
        <v>147</v>
      </c>
      <c r="G297" s="158" t="s">
        <v>144</v>
      </c>
      <c r="H297" s="3">
        <v>4515419</v>
      </c>
      <c r="I297" s="7">
        <v>50</v>
      </c>
      <c r="J297" s="7">
        <v>0</v>
      </c>
      <c r="K297" s="6"/>
      <c r="L297" s="7">
        <v>59746</v>
      </c>
      <c r="M297" s="6"/>
      <c r="N297" s="7">
        <v>0</v>
      </c>
      <c r="O297" s="6"/>
      <c r="P297" s="7">
        <v>0</v>
      </c>
      <c r="Q297" s="6"/>
      <c r="R297" s="7">
        <v>0</v>
      </c>
      <c r="S297" s="6"/>
      <c r="T297" s="7">
        <v>0</v>
      </c>
      <c r="U297" s="6"/>
      <c r="V297" s="7">
        <v>0</v>
      </c>
      <c r="W297" s="6"/>
      <c r="X297" s="8">
        <v>0</v>
      </c>
      <c r="Z297" s="1" t="str">
        <f t="shared" si="4"/>
        <v>No</v>
      </c>
    </row>
    <row r="298" spans="1:26" s="1" customFormat="1" ht="11.25" customHeight="1">
      <c r="A298" s="4" t="s">
        <v>1178</v>
      </c>
      <c r="B298" s="4" t="s">
        <v>438</v>
      </c>
      <c r="C298" s="17" t="s">
        <v>68</v>
      </c>
      <c r="D298" s="230">
        <v>2010</v>
      </c>
      <c r="E298" s="231">
        <v>20010</v>
      </c>
      <c r="F298" s="17" t="s">
        <v>147</v>
      </c>
      <c r="G298" s="158" t="s">
        <v>144</v>
      </c>
      <c r="H298" s="3">
        <v>423566</v>
      </c>
      <c r="I298" s="7">
        <v>49</v>
      </c>
      <c r="J298" s="7">
        <v>311657</v>
      </c>
      <c r="K298" s="6"/>
      <c r="L298" s="7">
        <v>0</v>
      </c>
      <c r="M298" s="6"/>
      <c r="N298" s="7">
        <v>0</v>
      </c>
      <c r="O298" s="6"/>
      <c r="P298" s="7">
        <v>0</v>
      </c>
      <c r="Q298" s="6"/>
      <c r="R298" s="7">
        <v>0</v>
      </c>
      <c r="S298" s="6"/>
      <c r="T298" s="7">
        <v>0</v>
      </c>
      <c r="U298" s="6"/>
      <c r="V298" s="7">
        <v>0</v>
      </c>
      <c r="W298" s="6"/>
      <c r="X298" s="8">
        <v>0</v>
      </c>
      <c r="Z298" s="1" t="str">
        <f t="shared" si="4"/>
        <v>No</v>
      </c>
    </row>
    <row r="299" spans="1:26" s="1" customFormat="1" ht="11.25" customHeight="1">
      <c r="A299" s="4" t="s">
        <v>1179</v>
      </c>
      <c r="B299" s="4" t="s">
        <v>368</v>
      </c>
      <c r="C299" s="17" t="s">
        <v>23</v>
      </c>
      <c r="D299" s="230">
        <v>9042</v>
      </c>
      <c r="E299" s="231">
        <v>90042</v>
      </c>
      <c r="F299" s="17" t="s">
        <v>147</v>
      </c>
      <c r="G299" s="158" t="s">
        <v>144</v>
      </c>
      <c r="H299" s="3">
        <v>12150996</v>
      </c>
      <c r="I299" s="7">
        <v>49</v>
      </c>
      <c r="J299" s="7">
        <v>0</v>
      </c>
      <c r="K299" s="6"/>
      <c r="L299" s="7">
        <v>506498</v>
      </c>
      <c r="M299" s="6"/>
      <c r="N299" s="7">
        <v>0</v>
      </c>
      <c r="O299" s="6"/>
      <c r="P299" s="7">
        <v>0</v>
      </c>
      <c r="Q299" s="6"/>
      <c r="R299" s="7">
        <v>0</v>
      </c>
      <c r="S299" s="6"/>
      <c r="T299" s="7">
        <v>0</v>
      </c>
      <c r="U299" s="6"/>
      <c r="V299" s="7">
        <v>0</v>
      </c>
      <c r="W299" s="6"/>
      <c r="X299" s="8">
        <v>182973</v>
      </c>
      <c r="Z299" s="1" t="str">
        <f t="shared" si="4"/>
        <v>No</v>
      </c>
    </row>
    <row r="300" spans="1:26" s="1" customFormat="1" ht="11.25" customHeight="1">
      <c r="A300" s="4" t="s">
        <v>1180</v>
      </c>
      <c r="B300" s="4" t="s">
        <v>157</v>
      </c>
      <c r="C300" s="17" t="s">
        <v>38</v>
      </c>
      <c r="D300" s="230">
        <v>4140</v>
      </c>
      <c r="E300" s="231">
        <v>40140</v>
      </c>
      <c r="F300" s="17" t="s">
        <v>147</v>
      </c>
      <c r="G300" s="158" t="s">
        <v>144</v>
      </c>
      <c r="H300" s="3">
        <v>310298</v>
      </c>
      <c r="I300" s="7">
        <v>49</v>
      </c>
      <c r="J300" s="7">
        <v>381547</v>
      </c>
      <c r="K300" s="6"/>
      <c r="L300" s="7">
        <v>26097</v>
      </c>
      <c r="M300" s="6"/>
      <c r="N300" s="7">
        <v>0</v>
      </c>
      <c r="O300" s="6"/>
      <c r="P300" s="7">
        <v>0</v>
      </c>
      <c r="Q300" s="6"/>
      <c r="R300" s="7">
        <v>0</v>
      </c>
      <c r="S300" s="6"/>
      <c r="T300" s="7">
        <v>0</v>
      </c>
      <c r="U300" s="6"/>
      <c r="V300" s="7">
        <v>0</v>
      </c>
      <c r="W300" s="6"/>
      <c r="X300" s="8">
        <v>0</v>
      </c>
      <c r="Z300" s="1" t="str">
        <f t="shared" si="4"/>
        <v>No</v>
      </c>
    </row>
    <row r="301" spans="1:26" s="1" customFormat="1" ht="11.25" customHeight="1">
      <c r="A301" s="4" t="s">
        <v>617</v>
      </c>
      <c r="B301" s="4" t="s">
        <v>618</v>
      </c>
      <c r="C301" s="17" t="s">
        <v>71</v>
      </c>
      <c r="D301" s="230">
        <v>5021</v>
      </c>
      <c r="E301" s="231">
        <v>50021</v>
      </c>
      <c r="F301" s="17" t="s">
        <v>153</v>
      </c>
      <c r="G301" s="158" t="s">
        <v>144</v>
      </c>
      <c r="H301" s="3">
        <v>569499</v>
      </c>
      <c r="I301" s="7">
        <v>49</v>
      </c>
      <c r="J301" s="7">
        <v>222559</v>
      </c>
      <c r="K301" s="6"/>
      <c r="L301" s="7">
        <v>44254</v>
      </c>
      <c r="M301" s="6"/>
      <c r="N301" s="7">
        <v>0</v>
      </c>
      <c r="O301" s="6"/>
      <c r="P301" s="7">
        <v>9636</v>
      </c>
      <c r="Q301" s="6"/>
      <c r="R301" s="7">
        <v>0</v>
      </c>
      <c r="S301" s="6"/>
      <c r="T301" s="7">
        <v>0</v>
      </c>
      <c r="U301" s="6"/>
      <c r="V301" s="7">
        <v>0</v>
      </c>
      <c r="W301" s="6"/>
      <c r="X301" s="8">
        <v>0</v>
      </c>
      <c r="Z301" s="1" t="str">
        <f t="shared" si="4"/>
        <v>No</v>
      </c>
    </row>
    <row r="302" spans="1:26" s="1" customFormat="1" ht="11.25" customHeight="1">
      <c r="A302" s="4" t="s">
        <v>589</v>
      </c>
      <c r="B302" s="4" t="s">
        <v>590</v>
      </c>
      <c r="C302" s="17" t="s">
        <v>19</v>
      </c>
      <c r="D302" s="230">
        <v>4068</v>
      </c>
      <c r="E302" s="231">
        <v>40068</v>
      </c>
      <c r="F302" s="17" t="s">
        <v>158</v>
      </c>
      <c r="G302" s="158" t="s">
        <v>144</v>
      </c>
      <c r="H302" s="3">
        <v>77074</v>
      </c>
      <c r="I302" s="7">
        <v>49</v>
      </c>
      <c r="J302" s="7">
        <v>4003</v>
      </c>
      <c r="K302" s="6"/>
      <c r="L302" s="7">
        <v>62097</v>
      </c>
      <c r="M302" s="6"/>
      <c r="N302" s="7">
        <v>0</v>
      </c>
      <c r="O302" s="6"/>
      <c r="P302" s="7">
        <v>0</v>
      </c>
      <c r="Q302" s="6"/>
      <c r="R302" s="7">
        <v>0</v>
      </c>
      <c r="S302" s="6"/>
      <c r="T302" s="7">
        <v>0</v>
      </c>
      <c r="U302" s="6"/>
      <c r="V302" s="7">
        <v>0</v>
      </c>
      <c r="W302" s="6"/>
      <c r="X302" s="8">
        <v>0</v>
      </c>
      <c r="Z302" s="1" t="str">
        <f t="shared" si="4"/>
        <v>No</v>
      </c>
    </row>
    <row r="303" spans="1:26" s="1" customFormat="1" ht="11.25" customHeight="1">
      <c r="A303" s="4" t="s">
        <v>1181</v>
      </c>
      <c r="B303" s="4" t="s">
        <v>385</v>
      </c>
      <c r="C303" s="17" t="s">
        <v>23</v>
      </c>
      <c r="D303" s="230">
        <v>9218</v>
      </c>
      <c r="E303" s="231">
        <v>90218</v>
      </c>
      <c r="F303" s="17" t="s">
        <v>158</v>
      </c>
      <c r="G303" s="158" t="s">
        <v>144</v>
      </c>
      <c r="H303" s="3">
        <v>1932666</v>
      </c>
      <c r="I303" s="7">
        <v>49</v>
      </c>
      <c r="J303" s="7">
        <v>0</v>
      </c>
      <c r="K303" s="6"/>
      <c r="L303" s="7">
        <v>6073</v>
      </c>
      <c r="M303" s="6"/>
      <c r="N303" s="7">
        <v>0</v>
      </c>
      <c r="O303" s="6"/>
      <c r="P303" s="7">
        <v>0</v>
      </c>
      <c r="Q303" s="6"/>
      <c r="R303" s="7">
        <v>0</v>
      </c>
      <c r="S303" s="6"/>
      <c r="T303" s="7">
        <v>0</v>
      </c>
      <c r="U303" s="6"/>
      <c r="V303" s="7">
        <v>0</v>
      </c>
      <c r="W303" s="6"/>
      <c r="X303" s="8">
        <v>0</v>
      </c>
      <c r="Z303" s="1" t="str">
        <f t="shared" si="4"/>
        <v>No</v>
      </c>
    </row>
    <row r="304" spans="1:26" s="1" customFormat="1" ht="11.25" customHeight="1">
      <c r="A304" s="4" t="s">
        <v>1182</v>
      </c>
      <c r="B304" s="4" t="s">
        <v>211</v>
      </c>
      <c r="C304" s="17" t="s">
        <v>59</v>
      </c>
      <c r="D304" s="230">
        <v>4172</v>
      </c>
      <c r="E304" s="231">
        <v>40172</v>
      </c>
      <c r="F304" s="17" t="s">
        <v>153</v>
      </c>
      <c r="G304" s="158" t="s">
        <v>144</v>
      </c>
      <c r="H304" s="3">
        <v>212195</v>
      </c>
      <c r="I304" s="7">
        <v>49</v>
      </c>
      <c r="J304" s="7">
        <v>79458</v>
      </c>
      <c r="K304" s="6"/>
      <c r="L304" s="7">
        <v>85308</v>
      </c>
      <c r="M304" s="6"/>
      <c r="N304" s="7">
        <v>0</v>
      </c>
      <c r="O304" s="6"/>
      <c r="P304" s="7">
        <v>0</v>
      </c>
      <c r="Q304" s="6"/>
      <c r="R304" s="7">
        <v>0</v>
      </c>
      <c r="S304" s="6"/>
      <c r="T304" s="7">
        <v>0</v>
      </c>
      <c r="U304" s="6"/>
      <c r="V304" s="7">
        <v>0</v>
      </c>
      <c r="W304" s="6"/>
      <c r="X304" s="8">
        <v>0</v>
      </c>
      <c r="Z304" s="1" t="str">
        <f t="shared" si="4"/>
        <v>No</v>
      </c>
    </row>
    <row r="305" spans="1:26" s="1" customFormat="1" ht="11.25" customHeight="1">
      <c r="A305" s="4" t="s">
        <v>514</v>
      </c>
      <c r="B305" s="4" t="s">
        <v>515</v>
      </c>
      <c r="C305" s="17" t="s">
        <v>81</v>
      </c>
      <c r="D305" s="230">
        <v>6130</v>
      </c>
      <c r="E305" s="231">
        <v>60130</v>
      </c>
      <c r="F305" s="17" t="s">
        <v>158</v>
      </c>
      <c r="G305" s="158" t="s">
        <v>144</v>
      </c>
      <c r="H305" s="3">
        <v>1758210</v>
      </c>
      <c r="I305" s="7">
        <v>48</v>
      </c>
      <c r="J305" s="7">
        <v>998</v>
      </c>
      <c r="K305" s="6"/>
      <c r="L305" s="7">
        <v>183334</v>
      </c>
      <c r="M305" s="6"/>
      <c r="N305" s="7">
        <v>0</v>
      </c>
      <c r="O305" s="6"/>
      <c r="P305" s="7">
        <v>0</v>
      </c>
      <c r="Q305" s="6"/>
      <c r="R305" s="7">
        <v>0</v>
      </c>
      <c r="S305" s="6"/>
      <c r="T305" s="7">
        <v>0</v>
      </c>
      <c r="U305" s="6"/>
      <c r="V305" s="7">
        <v>0</v>
      </c>
      <c r="W305" s="6"/>
      <c r="X305" s="8">
        <v>0</v>
      </c>
      <c r="Z305" s="1" t="str">
        <f t="shared" si="4"/>
        <v>No</v>
      </c>
    </row>
    <row r="306" spans="1:26" s="1" customFormat="1" ht="11.25" customHeight="1">
      <c r="A306" s="4" t="s">
        <v>181</v>
      </c>
      <c r="B306" s="4" t="s">
        <v>182</v>
      </c>
      <c r="C306" s="17" t="s">
        <v>23</v>
      </c>
      <c r="D306" s="230">
        <v>9208</v>
      </c>
      <c r="E306" s="231">
        <v>90208</v>
      </c>
      <c r="F306" s="17" t="s">
        <v>158</v>
      </c>
      <c r="G306" s="158" t="s">
        <v>144</v>
      </c>
      <c r="H306" s="3">
        <v>98176</v>
      </c>
      <c r="I306" s="7">
        <v>48</v>
      </c>
      <c r="J306" s="7">
        <v>239813</v>
      </c>
      <c r="K306" s="6"/>
      <c r="L306" s="7">
        <v>92928</v>
      </c>
      <c r="M306" s="6"/>
      <c r="N306" s="7">
        <v>0</v>
      </c>
      <c r="O306" s="6"/>
      <c r="P306" s="7">
        <v>70111</v>
      </c>
      <c r="Q306" s="6"/>
      <c r="R306" s="7">
        <v>0</v>
      </c>
      <c r="S306" s="6"/>
      <c r="T306" s="7">
        <v>0</v>
      </c>
      <c r="U306" s="6"/>
      <c r="V306" s="7">
        <v>0</v>
      </c>
      <c r="W306" s="6"/>
      <c r="X306" s="8">
        <v>0</v>
      </c>
      <c r="Z306" s="1" t="str">
        <f t="shared" si="4"/>
        <v>No</v>
      </c>
    </row>
    <row r="307" spans="1:26" s="1" customFormat="1" ht="11.25" customHeight="1">
      <c r="A307" s="4" t="s">
        <v>177</v>
      </c>
      <c r="B307" s="4" t="s">
        <v>178</v>
      </c>
      <c r="C307" s="17" t="s">
        <v>23</v>
      </c>
      <c r="D307" s="230">
        <v>9206</v>
      </c>
      <c r="E307" s="231">
        <v>90206</v>
      </c>
      <c r="F307" s="17" t="s">
        <v>153</v>
      </c>
      <c r="G307" s="158" t="s">
        <v>144</v>
      </c>
      <c r="H307" s="3">
        <v>59219</v>
      </c>
      <c r="I307" s="7">
        <v>47</v>
      </c>
      <c r="J307" s="7">
        <v>273859</v>
      </c>
      <c r="K307" s="6"/>
      <c r="L307" s="7">
        <v>82256</v>
      </c>
      <c r="M307" s="6"/>
      <c r="N307" s="7">
        <v>0</v>
      </c>
      <c r="O307" s="6"/>
      <c r="P307" s="7">
        <v>0</v>
      </c>
      <c r="Q307" s="6"/>
      <c r="R307" s="7">
        <v>0</v>
      </c>
      <c r="S307" s="6"/>
      <c r="T307" s="7">
        <v>0</v>
      </c>
      <c r="U307" s="6"/>
      <c r="V307" s="7">
        <v>0</v>
      </c>
      <c r="W307" s="6"/>
      <c r="X307" s="8">
        <v>0</v>
      </c>
      <c r="Z307" s="1" t="str">
        <f t="shared" si="4"/>
        <v>No</v>
      </c>
    </row>
    <row r="308" spans="1:26" s="1" customFormat="1" ht="11.25" customHeight="1">
      <c r="A308" s="4" t="s">
        <v>283</v>
      </c>
      <c r="B308" s="4" t="s">
        <v>284</v>
      </c>
      <c r="C308" s="17" t="s">
        <v>43</v>
      </c>
      <c r="D308" s="230">
        <v>5047</v>
      </c>
      <c r="E308" s="231">
        <v>50047</v>
      </c>
      <c r="F308" s="17" t="s">
        <v>153</v>
      </c>
      <c r="G308" s="158" t="s">
        <v>144</v>
      </c>
      <c r="H308" s="3">
        <v>132600</v>
      </c>
      <c r="I308" s="7">
        <v>47</v>
      </c>
      <c r="J308" s="7">
        <v>0</v>
      </c>
      <c r="K308" s="6"/>
      <c r="L308" s="7">
        <v>21125</v>
      </c>
      <c r="M308" s="6"/>
      <c r="N308" s="7">
        <v>15993</v>
      </c>
      <c r="O308" s="6"/>
      <c r="P308" s="7">
        <v>0</v>
      </c>
      <c r="Q308" s="6"/>
      <c r="R308" s="7">
        <v>336691</v>
      </c>
      <c r="S308" s="6"/>
      <c r="T308" s="7">
        <v>0</v>
      </c>
      <c r="U308" s="6"/>
      <c r="V308" s="7">
        <v>0</v>
      </c>
      <c r="W308" s="6"/>
      <c r="X308" s="8">
        <v>0</v>
      </c>
      <c r="Z308" s="1" t="str">
        <f t="shared" si="4"/>
        <v>No</v>
      </c>
    </row>
    <row r="309" spans="1:26" s="1" customFormat="1" ht="11.25" customHeight="1">
      <c r="A309" s="4" t="s">
        <v>251</v>
      </c>
      <c r="B309" s="4" t="s">
        <v>252</v>
      </c>
      <c r="C309" s="17" t="s">
        <v>63</v>
      </c>
      <c r="D309" s="230">
        <v>2204</v>
      </c>
      <c r="E309" s="231">
        <v>20204</v>
      </c>
      <c r="F309" s="17" t="s">
        <v>165</v>
      </c>
      <c r="G309" s="158" t="s">
        <v>144</v>
      </c>
      <c r="H309" s="3">
        <v>5441567</v>
      </c>
      <c r="I309" s="7">
        <v>47</v>
      </c>
      <c r="J309" s="7">
        <v>30270</v>
      </c>
      <c r="K309" s="6"/>
      <c r="L309" s="7">
        <v>110311</v>
      </c>
      <c r="M309" s="6"/>
      <c r="N309" s="7">
        <v>0</v>
      </c>
      <c r="O309" s="6"/>
      <c r="P309" s="7">
        <v>0</v>
      </c>
      <c r="Q309" s="6"/>
      <c r="R309" s="7">
        <v>0</v>
      </c>
      <c r="S309" s="6"/>
      <c r="T309" s="7">
        <v>0</v>
      </c>
      <c r="U309" s="6"/>
      <c r="V309" s="7">
        <v>0</v>
      </c>
      <c r="W309" s="6"/>
      <c r="X309" s="8">
        <v>0</v>
      </c>
      <c r="Z309" s="1" t="str">
        <f t="shared" si="4"/>
        <v>No</v>
      </c>
    </row>
    <row r="310" spans="1:26" s="1" customFormat="1" ht="11.25" customHeight="1">
      <c r="A310" s="4" t="s">
        <v>1183</v>
      </c>
      <c r="B310" s="4" t="s">
        <v>156</v>
      </c>
      <c r="C310" s="17" t="s">
        <v>83</v>
      </c>
      <c r="D310" s="230">
        <v>3091</v>
      </c>
      <c r="E310" s="231">
        <v>30091</v>
      </c>
      <c r="F310" s="17" t="s">
        <v>147</v>
      </c>
      <c r="G310" s="158" t="s">
        <v>144</v>
      </c>
      <c r="H310" s="3">
        <v>88542</v>
      </c>
      <c r="I310" s="7">
        <v>46</v>
      </c>
      <c r="J310" s="7">
        <v>284641</v>
      </c>
      <c r="K310" s="6"/>
      <c r="L310" s="7">
        <v>11293</v>
      </c>
      <c r="M310" s="6"/>
      <c r="N310" s="7">
        <v>0</v>
      </c>
      <c r="O310" s="6"/>
      <c r="P310" s="7">
        <v>0</v>
      </c>
      <c r="Q310" s="6"/>
      <c r="R310" s="7">
        <v>0</v>
      </c>
      <c r="S310" s="6"/>
      <c r="T310" s="7">
        <v>0</v>
      </c>
      <c r="U310" s="6"/>
      <c r="V310" s="7">
        <v>0</v>
      </c>
      <c r="W310" s="6"/>
      <c r="X310" s="8">
        <v>0</v>
      </c>
      <c r="Z310" s="1" t="str">
        <f t="shared" si="4"/>
        <v>No</v>
      </c>
    </row>
    <row r="311" spans="1:26" s="1" customFormat="1" ht="11.25" customHeight="1">
      <c r="A311" s="4" t="s">
        <v>452</v>
      </c>
      <c r="B311" s="4" t="s">
        <v>453</v>
      </c>
      <c r="C311" s="17" t="s">
        <v>44</v>
      </c>
      <c r="D311" s="230">
        <v>5044</v>
      </c>
      <c r="E311" s="231">
        <v>50044</v>
      </c>
      <c r="F311" s="17" t="s">
        <v>153</v>
      </c>
      <c r="G311" s="158" t="s">
        <v>144</v>
      </c>
      <c r="H311" s="3">
        <v>313492</v>
      </c>
      <c r="I311" s="7">
        <v>46</v>
      </c>
      <c r="J311" s="7">
        <v>0</v>
      </c>
      <c r="K311" s="6"/>
      <c r="L311" s="7">
        <v>0</v>
      </c>
      <c r="M311" s="6"/>
      <c r="N311" s="7">
        <v>0</v>
      </c>
      <c r="O311" s="6"/>
      <c r="P311" s="7">
        <v>0</v>
      </c>
      <c r="Q311" s="6"/>
      <c r="R311" s="7">
        <v>341603</v>
      </c>
      <c r="S311" s="6"/>
      <c r="T311" s="7">
        <v>0</v>
      </c>
      <c r="U311" s="6"/>
      <c r="V311" s="7">
        <v>0</v>
      </c>
      <c r="W311" s="6"/>
      <c r="X311" s="8">
        <v>0</v>
      </c>
      <c r="Z311" s="1" t="str">
        <f t="shared" si="4"/>
        <v>No</v>
      </c>
    </row>
    <row r="312" spans="1:26" s="1" customFormat="1" ht="11.25" customHeight="1">
      <c r="A312" s="4" t="s">
        <v>1184</v>
      </c>
      <c r="B312" s="4" t="s">
        <v>547</v>
      </c>
      <c r="C312" s="17" t="s">
        <v>19</v>
      </c>
      <c r="D312" s="230">
        <v>4043</v>
      </c>
      <c r="E312" s="231">
        <v>40043</v>
      </c>
      <c r="F312" s="17" t="s">
        <v>147</v>
      </c>
      <c r="G312" s="158" t="s">
        <v>144</v>
      </c>
      <c r="H312" s="3">
        <v>326183</v>
      </c>
      <c r="I312" s="7">
        <v>46</v>
      </c>
      <c r="J312" s="7">
        <v>198290</v>
      </c>
      <c r="K312" s="6"/>
      <c r="L312" s="7">
        <v>193181</v>
      </c>
      <c r="M312" s="6"/>
      <c r="N312" s="7">
        <v>0</v>
      </c>
      <c r="O312" s="6"/>
      <c r="P312" s="7">
        <v>0</v>
      </c>
      <c r="Q312" s="6"/>
      <c r="R312" s="7">
        <v>0</v>
      </c>
      <c r="S312" s="6"/>
      <c r="T312" s="7">
        <v>0</v>
      </c>
      <c r="U312" s="6"/>
      <c r="V312" s="7">
        <v>0</v>
      </c>
      <c r="W312" s="6"/>
      <c r="X312" s="8">
        <v>0</v>
      </c>
      <c r="Z312" s="1" t="str">
        <f t="shared" si="4"/>
        <v>No</v>
      </c>
    </row>
    <row r="313" spans="1:26" s="1" customFormat="1" ht="11.25" customHeight="1">
      <c r="A313" s="4" t="s">
        <v>1185</v>
      </c>
      <c r="B313" s="4" t="s">
        <v>422</v>
      </c>
      <c r="C313" s="17" t="s">
        <v>23</v>
      </c>
      <c r="D313" s="230">
        <v>9039</v>
      </c>
      <c r="E313" s="231">
        <v>90039</v>
      </c>
      <c r="F313" s="17" t="s">
        <v>147</v>
      </c>
      <c r="G313" s="158" t="s">
        <v>144</v>
      </c>
      <c r="H313" s="3">
        <v>12150996</v>
      </c>
      <c r="I313" s="7">
        <v>46</v>
      </c>
      <c r="J313" s="7">
        <v>0</v>
      </c>
      <c r="K313" s="6"/>
      <c r="L313" s="7">
        <v>0</v>
      </c>
      <c r="M313" s="6"/>
      <c r="N313" s="7">
        <v>0</v>
      </c>
      <c r="O313" s="6"/>
      <c r="P313" s="7">
        <v>1138519</v>
      </c>
      <c r="Q313" s="6"/>
      <c r="R313" s="7">
        <v>0</v>
      </c>
      <c r="S313" s="6"/>
      <c r="T313" s="7">
        <v>0</v>
      </c>
      <c r="U313" s="6"/>
      <c r="V313" s="7">
        <v>0</v>
      </c>
      <c r="W313" s="6"/>
      <c r="X313" s="8">
        <v>0</v>
      </c>
      <c r="Z313" s="1" t="str">
        <f t="shared" si="4"/>
        <v>No</v>
      </c>
    </row>
    <row r="314" spans="1:26" s="1" customFormat="1" ht="11.25" customHeight="1">
      <c r="A314" s="4" t="s">
        <v>88</v>
      </c>
      <c r="B314" s="4" t="s">
        <v>778</v>
      </c>
      <c r="C314" s="17" t="s">
        <v>86</v>
      </c>
      <c r="D314" s="230">
        <v>43</v>
      </c>
      <c r="E314" s="231">
        <v>43</v>
      </c>
      <c r="F314" s="17" t="s">
        <v>153</v>
      </c>
      <c r="G314" s="158" t="s">
        <v>144</v>
      </c>
      <c r="H314" s="3">
        <v>67227</v>
      </c>
      <c r="I314" s="7">
        <v>46</v>
      </c>
      <c r="J314" s="7">
        <v>236733</v>
      </c>
      <c r="K314" s="6"/>
      <c r="L314" s="7">
        <v>18215</v>
      </c>
      <c r="M314" s="6"/>
      <c r="N314" s="7">
        <v>80263</v>
      </c>
      <c r="O314" s="6"/>
      <c r="P314" s="7">
        <v>0</v>
      </c>
      <c r="Q314" s="6"/>
      <c r="R314" s="7">
        <v>0</v>
      </c>
      <c r="S314" s="6"/>
      <c r="T314" s="7">
        <v>0</v>
      </c>
      <c r="U314" s="6"/>
      <c r="V314" s="7">
        <v>0</v>
      </c>
      <c r="W314" s="6"/>
      <c r="X314" s="8">
        <v>130305</v>
      </c>
      <c r="Z314" s="1" t="str">
        <f t="shared" si="4"/>
        <v>No</v>
      </c>
    </row>
    <row r="315" spans="1:26" s="1" customFormat="1" ht="11.25" customHeight="1">
      <c r="A315" s="4" t="s">
        <v>1186</v>
      </c>
      <c r="B315" s="4" t="s">
        <v>504</v>
      </c>
      <c r="C315" s="17" t="s">
        <v>48</v>
      </c>
      <c r="D315" s="230">
        <v>6088</v>
      </c>
      <c r="E315" s="231">
        <v>60088</v>
      </c>
      <c r="F315" s="17" t="s">
        <v>147</v>
      </c>
      <c r="G315" s="158" t="s">
        <v>144</v>
      </c>
      <c r="H315" s="3">
        <v>899703</v>
      </c>
      <c r="I315" s="7">
        <v>46</v>
      </c>
      <c r="J315" s="7">
        <v>0</v>
      </c>
      <c r="K315" s="6"/>
      <c r="L315" s="7">
        <v>10930</v>
      </c>
      <c r="M315" s="6"/>
      <c r="N315" s="7">
        <v>98337</v>
      </c>
      <c r="O315" s="6"/>
      <c r="P315" s="7">
        <v>0</v>
      </c>
      <c r="Q315" s="6"/>
      <c r="R315" s="7">
        <v>417844</v>
      </c>
      <c r="S315" s="6"/>
      <c r="T315" s="7">
        <v>0</v>
      </c>
      <c r="U315" s="6"/>
      <c r="V315" s="7">
        <v>0</v>
      </c>
      <c r="W315" s="6"/>
      <c r="X315" s="8">
        <v>0</v>
      </c>
      <c r="Z315" s="1" t="str">
        <f t="shared" si="4"/>
        <v>No</v>
      </c>
    </row>
    <row r="316" spans="1:26" s="1" customFormat="1" ht="11.25" customHeight="1">
      <c r="A316" s="4" t="s">
        <v>507</v>
      </c>
      <c r="B316" s="4" t="s">
        <v>336</v>
      </c>
      <c r="C316" s="17" t="s">
        <v>91</v>
      </c>
      <c r="D316" s="230">
        <v>3001</v>
      </c>
      <c r="E316" s="231">
        <v>30001</v>
      </c>
      <c r="F316" s="17" t="s">
        <v>153</v>
      </c>
      <c r="G316" s="158" t="s">
        <v>144</v>
      </c>
      <c r="H316" s="3">
        <v>153199</v>
      </c>
      <c r="I316" s="7">
        <v>46</v>
      </c>
      <c r="J316" s="7">
        <v>394637</v>
      </c>
      <c r="K316" s="6"/>
      <c r="L316" s="7">
        <v>76203</v>
      </c>
      <c r="M316" s="6"/>
      <c r="N316" s="7">
        <v>0</v>
      </c>
      <c r="O316" s="6"/>
      <c r="P316" s="7">
        <v>0</v>
      </c>
      <c r="Q316" s="6"/>
      <c r="R316" s="7">
        <v>0</v>
      </c>
      <c r="S316" s="6"/>
      <c r="T316" s="7">
        <v>0</v>
      </c>
      <c r="U316" s="6"/>
      <c r="V316" s="7">
        <v>0</v>
      </c>
      <c r="W316" s="6"/>
      <c r="X316" s="8">
        <v>0</v>
      </c>
      <c r="Z316" s="1" t="str">
        <f t="shared" si="4"/>
        <v>No</v>
      </c>
    </row>
    <row r="317" spans="1:26" s="1" customFormat="1" ht="11.25" customHeight="1">
      <c r="A317" s="4" t="s">
        <v>1187</v>
      </c>
      <c r="B317" s="4" t="s">
        <v>727</v>
      </c>
      <c r="C317" s="17" t="s">
        <v>23</v>
      </c>
      <c r="D317" s="230">
        <v>9164</v>
      </c>
      <c r="E317" s="231">
        <v>90164</v>
      </c>
      <c r="F317" s="17" t="s">
        <v>153</v>
      </c>
      <c r="G317" s="158" t="s">
        <v>144</v>
      </c>
      <c r="H317" s="3">
        <v>367260</v>
      </c>
      <c r="I317" s="7">
        <v>45</v>
      </c>
      <c r="J317" s="7">
        <v>435746</v>
      </c>
      <c r="K317" s="6"/>
      <c r="L317" s="7">
        <v>46196</v>
      </c>
      <c r="M317" s="6"/>
      <c r="N317" s="7">
        <v>0</v>
      </c>
      <c r="O317" s="6"/>
      <c r="P317" s="7">
        <v>0</v>
      </c>
      <c r="Q317" s="6"/>
      <c r="R317" s="7">
        <v>0</v>
      </c>
      <c r="S317" s="6"/>
      <c r="T317" s="7">
        <v>0</v>
      </c>
      <c r="U317" s="6"/>
      <c r="V317" s="7">
        <v>0</v>
      </c>
      <c r="W317" s="6"/>
      <c r="X317" s="8">
        <v>0</v>
      </c>
      <c r="Z317" s="1" t="str">
        <f t="shared" si="4"/>
        <v>No</v>
      </c>
    </row>
    <row r="318" spans="1:26" s="1" customFormat="1" ht="11.25" customHeight="1">
      <c r="A318" s="4" t="s">
        <v>337</v>
      </c>
      <c r="B318" s="4" t="s">
        <v>338</v>
      </c>
      <c r="C318" s="17" t="s">
        <v>73</v>
      </c>
      <c r="D318" s="230">
        <v>57</v>
      </c>
      <c r="E318" s="231">
        <v>57</v>
      </c>
      <c r="F318" s="17" t="s">
        <v>158</v>
      </c>
      <c r="G318" s="158" t="s">
        <v>144</v>
      </c>
      <c r="H318" s="3">
        <v>83794</v>
      </c>
      <c r="I318" s="7">
        <v>45</v>
      </c>
      <c r="J318" s="7">
        <v>101940</v>
      </c>
      <c r="K318" s="6"/>
      <c r="L318" s="7">
        <v>74285</v>
      </c>
      <c r="M318" s="6"/>
      <c r="N318" s="7">
        <v>0</v>
      </c>
      <c r="O318" s="6"/>
      <c r="P318" s="7">
        <v>0</v>
      </c>
      <c r="Q318" s="6"/>
      <c r="R318" s="7">
        <v>0</v>
      </c>
      <c r="S318" s="6"/>
      <c r="T318" s="7">
        <v>0</v>
      </c>
      <c r="U318" s="6"/>
      <c r="V318" s="7">
        <v>0</v>
      </c>
      <c r="W318" s="6"/>
      <c r="X318" s="8">
        <v>0</v>
      </c>
      <c r="Z318" s="1" t="str">
        <f t="shared" si="4"/>
        <v>No</v>
      </c>
    </row>
    <row r="319" spans="1:26" s="1" customFormat="1" ht="11.25" customHeight="1">
      <c r="A319" s="4" t="s">
        <v>1188</v>
      </c>
      <c r="B319" s="4" t="s">
        <v>446</v>
      </c>
      <c r="C319" s="17" t="s">
        <v>74</v>
      </c>
      <c r="D319" s="230" t="s">
        <v>447</v>
      </c>
      <c r="E319" s="231">
        <v>30137</v>
      </c>
      <c r="F319" s="17" t="s">
        <v>153</v>
      </c>
      <c r="G319" s="158" t="s">
        <v>144</v>
      </c>
      <c r="H319" s="3">
        <v>54316</v>
      </c>
      <c r="I319" s="7">
        <v>44</v>
      </c>
      <c r="J319" s="7">
        <v>103415</v>
      </c>
      <c r="K319" s="6"/>
      <c r="L319" s="7">
        <v>154588</v>
      </c>
      <c r="M319" s="6"/>
      <c r="N319" s="7">
        <v>0</v>
      </c>
      <c r="O319" s="6"/>
      <c r="P319" s="7">
        <v>0</v>
      </c>
      <c r="Q319" s="6"/>
      <c r="R319" s="7">
        <v>0</v>
      </c>
      <c r="S319" s="6"/>
      <c r="T319" s="7">
        <v>0</v>
      </c>
      <c r="U319" s="6"/>
      <c r="V319" s="7">
        <v>0</v>
      </c>
      <c r="W319" s="6"/>
      <c r="X319" s="8">
        <v>0</v>
      </c>
      <c r="Z319" s="1" t="str">
        <f t="shared" si="4"/>
        <v>No</v>
      </c>
    </row>
    <row r="320" spans="1:26" s="1" customFormat="1" ht="11.25" customHeight="1">
      <c r="A320" s="4" t="s">
        <v>1189</v>
      </c>
      <c r="B320" s="4" t="s">
        <v>744</v>
      </c>
      <c r="C320" s="17" t="s">
        <v>59</v>
      </c>
      <c r="D320" s="230">
        <v>4006</v>
      </c>
      <c r="E320" s="231">
        <v>40006</v>
      </c>
      <c r="F320" s="17" t="s">
        <v>153</v>
      </c>
      <c r="G320" s="158" t="s">
        <v>144</v>
      </c>
      <c r="H320" s="3">
        <v>219957</v>
      </c>
      <c r="I320" s="7">
        <v>44</v>
      </c>
      <c r="J320" s="7">
        <v>183705</v>
      </c>
      <c r="K320" s="6"/>
      <c r="L320" s="7">
        <v>66978</v>
      </c>
      <c r="M320" s="6"/>
      <c r="N320" s="7">
        <v>0</v>
      </c>
      <c r="O320" s="6"/>
      <c r="P320" s="7">
        <v>98167</v>
      </c>
      <c r="Q320" s="6"/>
      <c r="R320" s="7">
        <v>0</v>
      </c>
      <c r="S320" s="6"/>
      <c r="T320" s="7">
        <v>0</v>
      </c>
      <c r="U320" s="6"/>
      <c r="V320" s="7">
        <v>0</v>
      </c>
      <c r="W320" s="6"/>
      <c r="X320" s="8">
        <v>0</v>
      </c>
      <c r="Z320" s="1" t="str">
        <f t="shared" si="4"/>
        <v>No</v>
      </c>
    </row>
    <row r="321" spans="1:26" s="1" customFormat="1" ht="11.25" customHeight="1">
      <c r="A321" s="4" t="s">
        <v>1190</v>
      </c>
      <c r="B321" s="4" t="s">
        <v>191</v>
      </c>
      <c r="C321" s="17" t="s">
        <v>81</v>
      </c>
      <c r="D321" s="230">
        <v>6103</v>
      </c>
      <c r="E321" s="231">
        <v>60103</v>
      </c>
      <c r="F321" s="17" t="s">
        <v>147</v>
      </c>
      <c r="G321" s="158" t="s">
        <v>144</v>
      </c>
      <c r="H321" s="3">
        <v>4944332</v>
      </c>
      <c r="I321" s="7">
        <v>44</v>
      </c>
      <c r="J321" s="7">
        <v>228851</v>
      </c>
      <c r="K321" s="6"/>
      <c r="L321" s="7">
        <v>14156</v>
      </c>
      <c r="M321" s="6"/>
      <c r="N321" s="7">
        <v>0</v>
      </c>
      <c r="O321" s="6"/>
      <c r="P321" s="7">
        <v>0</v>
      </c>
      <c r="Q321" s="6"/>
      <c r="R321" s="7">
        <v>0</v>
      </c>
      <c r="S321" s="6"/>
      <c r="T321" s="7">
        <v>0</v>
      </c>
      <c r="U321" s="6"/>
      <c r="V321" s="7">
        <v>0</v>
      </c>
      <c r="W321" s="6"/>
      <c r="X321" s="8">
        <v>0</v>
      </c>
      <c r="Z321" s="1" t="str">
        <f t="shared" si="4"/>
        <v>No</v>
      </c>
    </row>
    <row r="322" spans="1:26" s="1" customFormat="1" ht="11.25" customHeight="1">
      <c r="A322" s="4" t="s">
        <v>1191</v>
      </c>
      <c r="B322" s="4" t="s">
        <v>484</v>
      </c>
      <c r="C322" s="17" t="s">
        <v>81</v>
      </c>
      <c r="D322" s="230">
        <v>6041</v>
      </c>
      <c r="E322" s="231">
        <v>60041</v>
      </c>
      <c r="F322" s="17" t="s">
        <v>147</v>
      </c>
      <c r="G322" s="158" t="s">
        <v>144</v>
      </c>
      <c r="H322" s="3">
        <v>5121892</v>
      </c>
      <c r="I322" s="7">
        <v>44</v>
      </c>
      <c r="J322" s="7">
        <v>36739</v>
      </c>
      <c r="K322" s="6"/>
      <c r="L322" s="7">
        <v>654</v>
      </c>
      <c r="M322" s="6"/>
      <c r="N322" s="7">
        <v>0</v>
      </c>
      <c r="O322" s="6"/>
      <c r="P322" s="7">
        <v>0</v>
      </c>
      <c r="Q322" s="6"/>
      <c r="R322" s="7">
        <v>0</v>
      </c>
      <c r="S322" s="6"/>
      <c r="T322" s="7">
        <v>0</v>
      </c>
      <c r="U322" s="6"/>
      <c r="V322" s="7">
        <v>0</v>
      </c>
      <c r="W322" s="6"/>
      <c r="X322" s="8">
        <v>0</v>
      </c>
      <c r="Z322" s="1" t="str">
        <f t="shared" si="4"/>
        <v>No</v>
      </c>
    </row>
    <row r="323" spans="1:26" s="1" customFormat="1" ht="11.25" customHeight="1">
      <c r="A323" s="4" t="s">
        <v>660</v>
      </c>
      <c r="B323" s="4" t="s">
        <v>661</v>
      </c>
      <c r="C323" s="17" t="s">
        <v>78</v>
      </c>
      <c r="D323" s="230">
        <v>4100</v>
      </c>
      <c r="E323" s="231">
        <v>40100</v>
      </c>
      <c r="F323" s="17" t="s">
        <v>153</v>
      </c>
      <c r="G323" s="158" t="s">
        <v>144</v>
      </c>
      <c r="H323" s="3">
        <v>73107</v>
      </c>
      <c r="I323" s="7">
        <v>44</v>
      </c>
      <c r="J323" s="7">
        <v>29892</v>
      </c>
      <c r="K323" s="6"/>
      <c r="L323" s="7">
        <v>21469</v>
      </c>
      <c r="M323" s="6"/>
      <c r="N323" s="7">
        <v>51064</v>
      </c>
      <c r="O323" s="6"/>
      <c r="P323" s="7">
        <v>0</v>
      </c>
      <c r="Q323" s="6"/>
      <c r="R323" s="7">
        <v>0</v>
      </c>
      <c r="S323" s="6"/>
      <c r="T323" s="7">
        <v>0</v>
      </c>
      <c r="U323" s="6"/>
      <c r="V323" s="7">
        <v>0</v>
      </c>
      <c r="W323" s="6"/>
      <c r="X323" s="8">
        <v>0</v>
      </c>
      <c r="Z323" s="1" t="str">
        <f t="shared" ref="Z323:Z386" si="5">IF(Y323&amp;W323&amp;U323&amp;S323&amp;Q323&amp;O323&amp;M323&amp;K323&lt;&gt;"","Yes","No")</f>
        <v>No</v>
      </c>
    </row>
    <row r="324" spans="1:26" s="1" customFormat="1" ht="11.25" customHeight="1">
      <c r="A324" s="4" t="s">
        <v>1192</v>
      </c>
      <c r="B324" s="4" t="s">
        <v>684</v>
      </c>
      <c r="C324" s="17" t="s">
        <v>68</v>
      </c>
      <c r="D324" s="230">
        <v>2099</v>
      </c>
      <c r="E324" s="231">
        <v>20099</v>
      </c>
      <c r="F324" s="17" t="s">
        <v>153</v>
      </c>
      <c r="G324" s="158" t="s">
        <v>144</v>
      </c>
      <c r="H324" s="3">
        <v>18351295</v>
      </c>
      <c r="I324" s="7">
        <v>44</v>
      </c>
      <c r="J324" s="7">
        <v>0</v>
      </c>
      <c r="K324" s="6"/>
      <c r="L324" s="7">
        <v>0</v>
      </c>
      <c r="M324" s="6"/>
      <c r="N324" s="7">
        <v>0</v>
      </c>
      <c r="O324" s="6"/>
      <c r="P324" s="7">
        <v>0</v>
      </c>
      <c r="Q324" s="6"/>
      <c r="R324" s="7">
        <v>0</v>
      </c>
      <c r="S324" s="6"/>
      <c r="T324" s="7">
        <v>0</v>
      </c>
      <c r="U324" s="6"/>
      <c r="V324" s="7">
        <v>26209813</v>
      </c>
      <c r="W324" s="6"/>
      <c r="X324" s="8">
        <v>0</v>
      </c>
      <c r="Z324" s="1" t="str">
        <f t="shared" si="5"/>
        <v>No</v>
      </c>
    </row>
    <row r="325" spans="1:26" s="1" customFormat="1" ht="11.25" customHeight="1">
      <c r="A325" s="4" t="s">
        <v>1193</v>
      </c>
      <c r="B325" s="4" t="s">
        <v>662</v>
      </c>
      <c r="C325" s="17" t="s">
        <v>38</v>
      </c>
      <c r="D325" s="230">
        <v>4026</v>
      </c>
      <c r="E325" s="231">
        <v>40026</v>
      </c>
      <c r="F325" s="17" t="s">
        <v>147</v>
      </c>
      <c r="G325" s="158" t="s">
        <v>144</v>
      </c>
      <c r="H325" s="3">
        <v>643260</v>
      </c>
      <c r="I325" s="7">
        <v>44</v>
      </c>
      <c r="J325" s="7">
        <v>406054</v>
      </c>
      <c r="K325" s="6"/>
      <c r="L325" s="7">
        <v>3591</v>
      </c>
      <c r="M325" s="6"/>
      <c r="N325" s="7">
        <v>0</v>
      </c>
      <c r="O325" s="6"/>
      <c r="P325" s="7">
        <v>0</v>
      </c>
      <c r="Q325" s="6"/>
      <c r="R325" s="7">
        <v>0</v>
      </c>
      <c r="S325" s="6"/>
      <c r="T325" s="7">
        <v>0</v>
      </c>
      <c r="U325" s="6"/>
      <c r="V325" s="7">
        <v>0</v>
      </c>
      <c r="W325" s="6"/>
      <c r="X325" s="8">
        <v>0</v>
      </c>
      <c r="Z325" s="1" t="str">
        <f t="shared" si="5"/>
        <v>No</v>
      </c>
    </row>
    <row r="326" spans="1:26" s="1" customFormat="1" ht="11.25" customHeight="1">
      <c r="A326" s="4" t="s">
        <v>758</v>
      </c>
      <c r="B326" s="4" t="s">
        <v>258</v>
      </c>
      <c r="C326" s="17" t="s">
        <v>52</v>
      </c>
      <c r="D326" s="230">
        <v>5158</v>
      </c>
      <c r="E326" s="231">
        <v>50158</v>
      </c>
      <c r="F326" s="17" t="s">
        <v>94</v>
      </c>
      <c r="G326" s="158" t="s">
        <v>144</v>
      </c>
      <c r="H326" s="3">
        <v>306022</v>
      </c>
      <c r="I326" s="7">
        <v>43</v>
      </c>
      <c r="J326" s="7">
        <v>300072</v>
      </c>
      <c r="K326" s="6"/>
      <c r="L326" s="7">
        <v>0</v>
      </c>
      <c r="M326" s="6"/>
      <c r="N326" s="7">
        <v>0</v>
      </c>
      <c r="O326" s="6"/>
      <c r="P326" s="7">
        <v>0</v>
      </c>
      <c r="Q326" s="6"/>
      <c r="R326" s="7">
        <v>0</v>
      </c>
      <c r="S326" s="6"/>
      <c r="T326" s="7">
        <v>0</v>
      </c>
      <c r="U326" s="6"/>
      <c r="V326" s="7">
        <v>0</v>
      </c>
      <c r="W326" s="6"/>
      <c r="X326" s="8">
        <v>0</v>
      </c>
      <c r="Z326" s="1" t="str">
        <f t="shared" si="5"/>
        <v>No</v>
      </c>
    </row>
    <row r="327" spans="1:26" s="1" customFormat="1" ht="11.25" customHeight="1">
      <c r="A327" s="4" t="s">
        <v>409</v>
      </c>
      <c r="B327" s="4" t="s">
        <v>410</v>
      </c>
      <c r="C327" s="17" t="s">
        <v>34</v>
      </c>
      <c r="D327" s="230">
        <v>1102</v>
      </c>
      <c r="E327" s="231">
        <v>10102</v>
      </c>
      <c r="F327" s="17" t="s">
        <v>222</v>
      </c>
      <c r="G327" s="158" t="s">
        <v>144</v>
      </c>
      <c r="H327" s="3">
        <v>924859</v>
      </c>
      <c r="I327" s="7">
        <v>43</v>
      </c>
      <c r="J327" s="7">
        <v>1392295</v>
      </c>
      <c r="K327" s="6"/>
      <c r="L327" s="7">
        <v>0</v>
      </c>
      <c r="M327" s="6"/>
      <c r="N327" s="7">
        <v>0</v>
      </c>
      <c r="O327" s="6"/>
      <c r="P327" s="7">
        <v>0</v>
      </c>
      <c r="Q327" s="6"/>
      <c r="R327" s="7">
        <v>0</v>
      </c>
      <c r="S327" s="6"/>
      <c r="T327" s="7">
        <v>0</v>
      </c>
      <c r="U327" s="6"/>
      <c r="V327" s="7">
        <v>0</v>
      </c>
      <c r="W327" s="6"/>
      <c r="X327" s="8">
        <v>0</v>
      </c>
      <c r="Z327" s="1" t="str">
        <f t="shared" si="5"/>
        <v>No</v>
      </c>
    </row>
    <row r="328" spans="1:26" s="1" customFormat="1" ht="11.25" customHeight="1">
      <c r="A328" s="4" t="s">
        <v>136</v>
      </c>
      <c r="B328" s="4" t="s">
        <v>344</v>
      </c>
      <c r="C328" s="17" t="s">
        <v>91</v>
      </c>
      <c r="D328" s="230">
        <v>3107</v>
      </c>
      <c r="E328" s="231">
        <v>30107</v>
      </c>
      <c r="F328" s="17" t="s">
        <v>94</v>
      </c>
      <c r="G328" s="158" t="s">
        <v>144</v>
      </c>
      <c r="H328" s="3">
        <v>70350</v>
      </c>
      <c r="I328" s="7">
        <v>43</v>
      </c>
      <c r="J328" s="7">
        <v>0</v>
      </c>
      <c r="K328" s="6"/>
      <c r="L328" s="7">
        <v>0</v>
      </c>
      <c r="M328" s="6"/>
      <c r="N328" s="7">
        <v>0</v>
      </c>
      <c r="O328" s="6"/>
      <c r="P328" s="7">
        <v>0</v>
      </c>
      <c r="Q328" s="6"/>
      <c r="R328" s="7">
        <v>0</v>
      </c>
      <c r="S328" s="6"/>
      <c r="T328" s="7">
        <v>0</v>
      </c>
      <c r="U328" s="6"/>
      <c r="V328" s="7">
        <v>3417547</v>
      </c>
      <c r="W328" s="6"/>
      <c r="X328" s="8">
        <v>0</v>
      </c>
      <c r="Z328" s="1" t="str">
        <f t="shared" si="5"/>
        <v>No</v>
      </c>
    </row>
    <row r="329" spans="1:26" s="1" customFormat="1" ht="11.25" customHeight="1">
      <c r="A329" s="4" t="s">
        <v>1194</v>
      </c>
      <c r="B329" s="4" t="s">
        <v>367</v>
      </c>
      <c r="C329" s="17" t="s">
        <v>23</v>
      </c>
      <c r="D329" s="230">
        <v>9092</v>
      </c>
      <c r="E329" s="231">
        <v>90092</v>
      </c>
      <c r="F329" s="17" t="s">
        <v>147</v>
      </c>
      <c r="G329" s="158" t="s">
        <v>144</v>
      </c>
      <c r="H329" s="3">
        <v>133683</v>
      </c>
      <c r="I329" s="7">
        <v>43</v>
      </c>
      <c r="J329" s="7">
        <v>401080</v>
      </c>
      <c r="K329" s="6"/>
      <c r="L329" s="7">
        <v>39757</v>
      </c>
      <c r="M329" s="6"/>
      <c r="N329" s="7">
        <v>0</v>
      </c>
      <c r="O329" s="6"/>
      <c r="P329" s="7">
        <v>0</v>
      </c>
      <c r="Q329" s="6"/>
      <c r="R329" s="7">
        <v>0</v>
      </c>
      <c r="S329" s="6"/>
      <c r="T329" s="7">
        <v>0</v>
      </c>
      <c r="U329" s="6"/>
      <c r="V329" s="7">
        <v>0</v>
      </c>
      <c r="W329" s="6"/>
      <c r="X329" s="8">
        <v>0</v>
      </c>
      <c r="Z329" s="1" t="str">
        <f t="shared" si="5"/>
        <v>No</v>
      </c>
    </row>
    <row r="330" spans="1:26" s="1" customFormat="1" ht="11.25" customHeight="1">
      <c r="A330" s="4" t="s">
        <v>1195</v>
      </c>
      <c r="B330" s="4" t="s">
        <v>777</v>
      </c>
      <c r="C330" s="17" t="s">
        <v>71</v>
      </c>
      <c r="D330" s="230">
        <v>5166</v>
      </c>
      <c r="E330" s="231">
        <v>50166</v>
      </c>
      <c r="F330" s="17" t="s">
        <v>147</v>
      </c>
      <c r="G330" s="158" t="s">
        <v>144</v>
      </c>
      <c r="H330" s="3">
        <v>1624827</v>
      </c>
      <c r="I330" s="7">
        <v>43</v>
      </c>
      <c r="J330" s="7">
        <v>23007</v>
      </c>
      <c r="K330" s="6"/>
      <c r="L330" s="7">
        <v>126997</v>
      </c>
      <c r="M330" s="6"/>
      <c r="N330" s="7">
        <v>0</v>
      </c>
      <c r="O330" s="6"/>
      <c r="P330" s="7">
        <v>0</v>
      </c>
      <c r="Q330" s="6"/>
      <c r="R330" s="7">
        <v>3080</v>
      </c>
      <c r="S330" s="6"/>
      <c r="T330" s="7">
        <v>0</v>
      </c>
      <c r="U330" s="6"/>
      <c r="V330" s="7">
        <v>0</v>
      </c>
      <c r="W330" s="6"/>
      <c r="X330" s="8">
        <v>0</v>
      </c>
      <c r="Z330" s="1" t="str">
        <f t="shared" si="5"/>
        <v>No</v>
      </c>
    </row>
    <row r="331" spans="1:26" s="1" customFormat="1" ht="11.25" customHeight="1">
      <c r="A331" s="4" t="s">
        <v>1196</v>
      </c>
      <c r="B331" s="4" t="s">
        <v>488</v>
      </c>
      <c r="C331" s="17" t="s">
        <v>34</v>
      </c>
      <c r="D331" s="230">
        <v>1051</v>
      </c>
      <c r="E331" s="231">
        <v>10051</v>
      </c>
      <c r="F331" s="17" t="s">
        <v>153</v>
      </c>
      <c r="G331" s="158" t="s">
        <v>144</v>
      </c>
      <c r="H331" s="3">
        <v>168136</v>
      </c>
      <c r="I331" s="7">
        <v>42</v>
      </c>
      <c r="J331" s="7">
        <v>194189</v>
      </c>
      <c r="K331" s="6"/>
      <c r="L331" s="7">
        <v>85150</v>
      </c>
      <c r="M331" s="6"/>
      <c r="N331" s="7">
        <v>0</v>
      </c>
      <c r="O331" s="6"/>
      <c r="P331" s="7">
        <v>0</v>
      </c>
      <c r="Q331" s="6"/>
      <c r="R331" s="7">
        <v>0</v>
      </c>
      <c r="S331" s="6"/>
      <c r="T331" s="7">
        <v>0</v>
      </c>
      <c r="U331" s="6"/>
      <c r="V331" s="7">
        <v>0</v>
      </c>
      <c r="W331" s="6"/>
      <c r="X331" s="8">
        <v>0</v>
      </c>
      <c r="Z331" s="1" t="str">
        <f t="shared" si="5"/>
        <v>No</v>
      </c>
    </row>
    <row r="332" spans="1:26" s="1" customFormat="1" ht="11.25" customHeight="1">
      <c r="A332" s="4" t="s">
        <v>1197</v>
      </c>
      <c r="B332" s="4" t="s">
        <v>756</v>
      </c>
      <c r="C332" s="17" t="s">
        <v>38</v>
      </c>
      <c r="D332" s="230">
        <v>4128</v>
      </c>
      <c r="E332" s="231">
        <v>40128</v>
      </c>
      <c r="F332" s="17" t="s">
        <v>147</v>
      </c>
      <c r="G332" s="158" t="s">
        <v>144</v>
      </c>
      <c r="H332" s="3">
        <v>191917</v>
      </c>
      <c r="I332" s="7">
        <v>42</v>
      </c>
      <c r="J332" s="7">
        <v>9045</v>
      </c>
      <c r="K332" s="6"/>
      <c r="L332" s="7">
        <v>197450</v>
      </c>
      <c r="M332" s="6"/>
      <c r="N332" s="7">
        <v>0</v>
      </c>
      <c r="O332" s="6"/>
      <c r="P332" s="7">
        <v>0</v>
      </c>
      <c r="Q332" s="6"/>
      <c r="R332" s="7">
        <v>0</v>
      </c>
      <c r="S332" s="6"/>
      <c r="T332" s="7">
        <v>0</v>
      </c>
      <c r="U332" s="6"/>
      <c r="V332" s="7">
        <v>0</v>
      </c>
      <c r="W332" s="6"/>
      <c r="X332" s="8">
        <v>0</v>
      </c>
      <c r="Z332" s="1" t="str">
        <f t="shared" si="5"/>
        <v>No</v>
      </c>
    </row>
    <row r="333" spans="1:26" s="1" customFormat="1" ht="11.25" customHeight="1">
      <c r="A333" s="4" t="s">
        <v>1198</v>
      </c>
      <c r="B333" s="4" t="s">
        <v>734</v>
      </c>
      <c r="C333" s="17" t="s">
        <v>90</v>
      </c>
      <c r="D333" s="230">
        <v>5096</v>
      </c>
      <c r="E333" s="231">
        <v>50096</v>
      </c>
      <c r="F333" s="17" t="s">
        <v>147</v>
      </c>
      <c r="G333" s="158" t="s">
        <v>144</v>
      </c>
      <c r="H333" s="3">
        <v>1376476</v>
      </c>
      <c r="I333" s="7">
        <v>41</v>
      </c>
      <c r="J333" s="7">
        <v>309900</v>
      </c>
      <c r="K333" s="6"/>
      <c r="L333" s="7">
        <v>1791</v>
      </c>
      <c r="M333" s="6"/>
      <c r="N333" s="7">
        <v>0</v>
      </c>
      <c r="O333" s="6"/>
      <c r="P333" s="7">
        <v>0</v>
      </c>
      <c r="Q333" s="6"/>
      <c r="R333" s="7">
        <v>0</v>
      </c>
      <c r="S333" s="6"/>
      <c r="T333" s="7">
        <v>0</v>
      </c>
      <c r="U333" s="6"/>
      <c r="V333" s="7">
        <v>0</v>
      </c>
      <c r="W333" s="6"/>
      <c r="X333" s="8">
        <v>0</v>
      </c>
      <c r="Z333" s="1" t="str">
        <f t="shared" si="5"/>
        <v>No</v>
      </c>
    </row>
    <row r="334" spans="1:26" s="1" customFormat="1" ht="11.25" customHeight="1">
      <c r="A334" s="4" t="s">
        <v>1023</v>
      </c>
      <c r="B334" s="4" t="s">
        <v>383</v>
      </c>
      <c r="C334" s="17" t="s">
        <v>23</v>
      </c>
      <c r="D334" s="230">
        <v>9088</v>
      </c>
      <c r="E334" s="231">
        <v>90088</v>
      </c>
      <c r="F334" s="17" t="s">
        <v>153</v>
      </c>
      <c r="G334" s="158" t="s">
        <v>144</v>
      </c>
      <c r="H334" s="3">
        <v>83913</v>
      </c>
      <c r="I334" s="7">
        <v>41</v>
      </c>
      <c r="J334" s="7">
        <v>268484</v>
      </c>
      <c r="K334" s="6"/>
      <c r="L334" s="7">
        <v>137484</v>
      </c>
      <c r="M334" s="6"/>
      <c r="N334" s="7">
        <v>0</v>
      </c>
      <c r="O334" s="6"/>
      <c r="P334" s="7">
        <v>53213</v>
      </c>
      <c r="Q334" s="6"/>
      <c r="R334" s="7">
        <v>664</v>
      </c>
      <c r="S334" s="6"/>
      <c r="T334" s="7">
        <v>0</v>
      </c>
      <c r="U334" s="6"/>
      <c r="V334" s="7">
        <v>0</v>
      </c>
      <c r="W334" s="6"/>
      <c r="X334" s="8">
        <v>0</v>
      </c>
      <c r="Z334" s="1" t="str">
        <f t="shared" si="5"/>
        <v>No</v>
      </c>
    </row>
    <row r="335" spans="1:26" s="1" customFormat="1" ht="11.25" customHeight="1">
      <c r="A335" s="4" t="s">
        <v>599</v>
      </c>
      <c r="B335" s="4" t="s">
        <v>596</v>
      </c>
      <c r="C335" s="17" t="s">
        <v>63</v>
      </c>
      <c r="D335" s="230">
        <v>2166</v>
      </c>
      <c r="E335" s="231">
        <v>20166</v>
      </c>
      <c r="F335" s="17" t="s">
        <v>143</v>
      </c>
      <c r="G335" s="158" t="s">
        <v>144</v>
      </c>
      <c r="H335" s="3">
        <v>18351295</v>
      </c>
      <c r="I335" s="7">
        <v>41</v>
      </c>
      <c r="J335" s="7">
        <v>451985</v>
      </c>
      <c r="K335" s="6"/>
      <c r="L335" s="7">
        <v>0</v>
      </c>
      <c r="M335" s="6"/>
      <c r="N335" s="7">
        <v>0</v>
      </c>
      <c r="O335" s="6"/>
      <c r="P335" s="7">
        <v>0</v>
      </c>
      <c r="Q335" s="6"/>
      <c r="R335" s="7">
        <v>0</v>
      </c>
      <c r="S335" s="6"/>
      <c r="T335" s="7">
        <v>0</v>
      </c>
      <c r="U335" s="6"/>
      <c r="V335" s="7">
        <v>0</v>
      </c>
      <c r="W335" s="6"/>
      <c r="X335" s="8">
        <v>0</v>
      </c>
      <c r="Z335" s="1" t="str">
        <f t="shared" si="5"/>
        <v>No</v>
      </c>
    </row>
    <row r="336" spans="1:26" s="1" customFormat="1" ht="11.25" customHeight="1">
      <c r="A336" s="4" t="s">
        <v>353</v>
      </c>
      <c r="B336" s="4" t="s">
        <v>354</v>
      </c>
      <c r="C336" s="17" t="s">
        <v>23</v>
      </c>
      <c r="D336" s="230">
        <v>9232</v>
      </c>
      <c r="E336" s="231">
        <v>90232</v>
      </c>
      <c r="F336" s="17" t="s">
        <v>153</v>
      </c>
      <c r="G336" s="158" t="s">
        <v>144</v>
      </c>
      <c r="H336" s="3">
        <v>165074</v>
      </c>
      <c r="I336" s="7">
        <v>41</v>
      </c>
      <c r="J336" s="7">
        <v>341072</v>
      </c>
      <c r="K336" s="6"/>
      <c r="L336" s="7">
        <v>44887</v>
      </c>
      <c r="M336" s="6"/>
      <c r="N336" s="7">
        <v>0</v>
      </c>
      <c r="O336" s="6"/>
      <c r="P336" s="7">
        <v>84984</v>
      </c>
      <c r="Q336" s="6"/>
      <c r="R336" s="7">
        <v>0</v>
      </c>
      <c r="S336" s="6"/>
      <c r="T336" s="7">
        <v>0</v>
      </c>
      <c r="U336" s="6"/>
      <c r="V336" s="7">
        <v>0</v>
      </c>
      <c r="W336" s="6"/>
      <c r="X336" s="8">
        <v>6029</v>
      </c>
      <c r="Z336" s="1" t="str">
        <f t="shared" si="5"/>
        <v>No</v>
      </c>
    </row>
    <row r="337" spans="1:26" s="1" customFormat="1" ht="11.25" customHeight="1">
      <c r="A337" s="4" t="s">
        <v>1199</v>
      </c>
      <c r="B337" s="4" t="s">
        <v>776</v>
      </c>
      <c r="C337" s="17" t="s">
        <v>71</v>
      </c>
      <c r="D337" s="230">
        <v>5165</v>
      </c>
      <c r="E337" s="231">
        <v>50165</v>
      </c>
      <c r="F337" s="17" t="s">
        <v>147</v>
      </c>
      <c r="G337" s="158" t="s">
        <v>144</v>
      </c>
      <c r="H337" s="3">
        <v>724091</v>
      </c>
      <c r="I337" s="7">
        <v>41</v>
      </c>
      <c r="J337" s="7">
        <v>0</v>
      </c>
      <c r="K337" s="6"/>
      <c r="L337" s="7">
        <v>166212</v>
      </c>
      <c r="M337" s="6"/>
      <c r="N337" s="7">
        <v>0</v>
      </c>
      <c r="O337" s="6"/>
      <c r="P337" s="7">
        <v>0</v>
      </c>
      <c r="Q337" s="6"/>
      <c r="R337" s="7">
        <v>0</v>
      </c>
      <c r="S337" s="6"/>
      <c r="T337" s="7">
        <v>0</v>
      </c>
      <c r="U337" s="6"/>
      <c r="V337" s="7">
        <v>0</v>
      </c>
      <c r="W337" s="6"/>
      <c r="X337" s="8">
        <v>0</v>
      </c>
      <c r="Z337" s="1" t="str">
        <f t="shared" si="5"/>
        <v>No</v>
      </c>
    </row>
    <row r="338" spans="1:26" s="1" customFormat="1" ht="11.25" customHeight="1">
      <c r="A338" s="4" t="s">
        <v>1200</v>
      </c>
      <c r="B338" s="4" t="s">
        <v>1033</v>
      </c>
      <c r="C338" s="17" t="s">
        <v>50</v>
      </c>
      <c r="D338" s="230" t="s">
        <v>1034</v>
      </c>
      <c r="E338" s="231">
        <v>30129</v>
      </c>
      <c r="F338" s="17" t="s">
        <v>147</v>
      </c>
      <c r="G338" s="158" t="s">
        <v>144</v>
      </c>
      <c r="H338" s="3">
        <v>2203663</v>
      </c>
      <c r="I338" s="7">
        <v>41</v>
      </c>
      <c r="J338" s="7">
        <v>71250</v>
      </c>
      <c r="K338" s="6"/>
      <c r="L338" s="7">
        <v>135100</v>
      </c>
      <c r="M338" s="6"/>
      <c r="N338" s="7">
        <v>0</v>
      </c>
      <c r="O338" s="6"/>
      <c r="P338" s="7">
        <v>0</v>
      </c>
      <c r="Q338" s="6"/>
      <c r="R338" s="7">
        <v>0</v>
      </c>
      <c r="S338" s="6"/>
      <c r="T338" s="7">
        <v>0</v>
      </c>
      <c r="U338" s="6"/>
      <c r="V338" s="7">
        <v>0</v>
      </c>
      <c r="W338" s="6"/>
      <c r="X338" s="8">
        <v>0</v>
      </c>
      <c r="Z338" s="1" t="str">
        <f t="shared" si="5"/>
        <v>No</v>
      </c>
    </row>
    <row r="339" spans="1:26" s="1" customFormat="1" ht="11.25" customHeight="1">
      <c r="A339" s="4" t="s">
        <v>641</v>
      </c>
      <c r="B339" s="4" t="s">
        <v>642</v>
      </c>
      <c r="C339" s="17" t="s">
        <v>73</v>
      </c>
      <c r="D339" s="230">
        <v>34</v>
      </c>
      <c r="E339" s="231">
        <v>34</v>
      </c>
      <c r="F339" s="17" t="s">
        <v>153</v>
      </c>
      <c r="G339" s="158" t="s">
        <v>144</v>
      </c>
      <c r="H339" s="3">
        <v>154081</v>
      </c>
      <c r="I339" s="7">
        <v>41</v>
      </c>
      <c r="J339" s="7">
        <v>52976</v>
      </c>
      <c r="K339" s="6"/>
      <c r="L339" s="7">
        <v>52649</v>
      </c>
      <c r="M339" s="6"/>
      <c r="N339" s="7">
        <v>0</v>
      </c>
      <c r="O339" s="6"/>
      <c r="P339" s="7">
        <v>173552</v>
      </c>
      <c r="Q339" s="6"/>
      <c r="R339" s="7">
        <v>0</v>
      </c>
      <c r="S339" s="6"/>
      <c r="T339" s="7">
        <v>0</v>
      </c>
      <c r="U339" s="6"/>
      <c r="V339" s="7">
        <v>0</v>
      </c>
      <c r="W339" s="6"/>
      <c r="X339" s="8">
        <v>0</v>
      </c>
      <c r="Z339" s="1" t="str">
        <f t="shared" si="5"/>
        <v>No</v>
      </c>
    </row>
    <row r="340" spans="1:26" s="1" customFormat="1" ht="11.25" customHeight="1">
      <c r="A340" s="4" t="s">
        <v>1201</v>
      </c>
      <c r="B340" s="4" t="s">
        <v>449</v>
      </c>
      <c r="C340" s="17" t="s">
        <v>59</v>
      </c>
      <c r="D340" s="230">
        <v>4009</v>
      </c>
      <c r="E340" s="231">
        <v>40009</v>
      </c>
      <c r="F340" s="17" t="s">
        <v>147</v>
      </c>
      <c r="G340" s="158" t="s">
        <v>144</v>
      </c>
      <c r="H340" s="3">
        <v>310282</v>
      </c>
      <c r="I340" s="7">
        <v>40</v>
      </c>
      <c r="J340" s="7">
        <v>261629</v>
      </c>
      <c r="K340" s="6"/>
      <c r="L340" s="7">
        <v>50602</v>
      </c>
      <c r="M340" s="6"/>
      <c r="N340" s="7">
        <v>99814</v>
      </c>
      <c r="O340" s="6"/>
      <c r="P340" s="7">
        <v>0</v>
      </c>
      <c r="Q340" s="6"/>
      <c r="R340" s="7">
        <v>0</v>
      </c>
      <c r="S340" s="6"/>
      <c r="T340" s="7">
        <v>0</v>
      </c>
      <c r="U340" s="6"/>
      <c r="V340" s="7">
        <v>0</v>
      </c>
      <c r="W340" s="6"/>
      <c r="X340" s="8">
        <v>0</v>
      </c>
      <c r="Z340" s="1" t="str">
        <f t="shared" si="5"/>
        <v>No</v>
      </c>
    </row>
    <row r="341" spans="1:26" s="1" customFormat="1" ht="11.25" customHeight="1">
      <c r="A341" s="4" t="s">
        <v>645</v>
      </c>
      <c r="B341" s="4" t="s">
        <v>646</v>
      </c>
      <c r="C341" s="17" t="s">
        <v>52</v>
      </c>
      <c r="D341" s="230">
        <v>5039</v>
      </c>
      <c r="E341" s="231">
        <v>50039</v>
      </c>
      <c r="F341" s="17" t="s">
        <v>153</v>
      </c>
      <c r="G341" s="158" t="s">
        <v>144</v>
      </c>
      <c r="H341" s="3">
        <v>126265</v>
      </c>
      <c r="I341" s="7">
        <v>40</v>
      </c>
      <c r="J341" s="7">
        <v>181178</v>
      </c>
      <c r="K341" s="6"/>
      <c r="L341" s="7">
        <v>44521</v>
      </c>
      <c r="M341" s="6"/>
      <c r="N341" s="7">
        <v>0</v>
      </c>
      <c r="O341" s="6"/>
      <c r="P341" s="7">
        <v>0</v>
      </c>
      <c r="Q341" s="6"/>
      <c r="R341" s="7">
        <v>0</v>
      </c>
      <c r="S341" s="6"/>
      <c r="T341" s="7">
        <v>0</v>
      </c>
      <c r="U341" s="6"/>
      <c r="V341" s="7">
        <v>0</v>
      </c>
      <c r="W341" s="6"/>
      <c r="X341" s="8">
        <v>0</v>
      </c>
      <c r="Z341" s="1" t="str">
        <f t="shared" si="5"/>
        <v>No</v>
      </c>
    </row>
    <row r="342" spans="1:26" s="1" customFormat="1" ht="11.25" customHeight="1">
      <c r="A342" s="4" t="s">
        <v>149</v>
      </c>
      <c r="B342" s="4" t="s">
        <v>150</v>
      </c>
      <c r="C342" s="17" t="s">
        <v>83</v>
      </c>
      <c r="D342" s="230">
        <v>3094</v>
      </c>
      <c r="E342" s="231">
        <v>30094</v>
      </c>
      <c r="F342" s="17" t="s">
        <v>147</v>
      </c>
      <c r="G342" s="158" t="s">
        <v>144</v>
      </c>
      <c r="H342" s="3">
        <v>66784</v>
      </c>
      <c r="I342" s="7">
        <v>40</v>
      </c>
      <c r="J342" s="7">
        <v>173139</v>
      </c>
      <c r="K342" s="6"/>
      <c r="L342" s="7">
        <v>24935</v>
      </c>
      <c r="M342" s="6"/>
      <c r="N342" s="7">
        <v>0</v>
      </c>
      <c r="O342" s="6"/>
      <c r="P342" s="7">
        <v>0</v>
      </c>
      <c r="Q342" s="6"/>
      <c r="R342" s="7">
        <v>0</v>
      </c>
      <c r="S342" s="6"/>
      <c r="T342" s="7">
        <v>0</v>
      </c>
      <c r="U342" s="6"/>
      <c r="V342" s="7">
        <v>0</v>
      </c>
      <c r="W342" s="6"/>
      <c r="X342" s="8">
        <v>0</v>
      </c>
      <c r="Z342" s="1" t="str">
        <f t="shared" si="5"/>
        <v>No</v>
      </c>
    </row>
    <row r="343" spans="1:26" s="1" customFormat="1" ht="11.25" customHeight="1">
      <c r="A343" s="4" t="s">
        <v>605</v>
      </c>
      <c r="B343" s="4" t="s">
        <v>376</v>
      </c>
      <c r="C343" s="17" t="s">
        <v>74</v>
      </c>
      <c r="D343" s="230">
        <v>3057</v>
      </c>
      <c r="E343" s="231">
        <v>30057</v>
      </c>
      <c r="F343" s="17" t="s">
        <v>222</v>
      </c>
      <c r="G343" s="158" t="s">
        <v>144</v>
      </c>
      <c r="H343" s="3">
        <v>5441567</v>
      </c>
      <c r="I343" s="7">
        <v>40</v>
      </c>
      <c r="J343" s="7">
        <v>0</v>
      </c>
      <c r="K343" s="6"/>
      <c r="L343" s="7">
        <v>0</v>
      </c>
      <c r="M343" s="6"/>
      <c r="N343" s="7">
        <v>0</v>
      </c>
      <c r="O343" s="6"/>
      <c r="P343" s="7">
        <v>0</v>
      </c>
      <c r="Q343" s="6"/>
      <c r="R343" s="7">
        <v>0</v>
      </c>
      <c r="S343" s="6"/>
      <c r="T343" s="7">
        <v>0</v>
      </c>
      <c r="U343" s="6"/>
      <c r="V343" s="7">
        <v>30654358</v>
      </c>
      <c r="W343" s="6"/>
      <c r="X343" s="8">
        <v>0</v>
      </c>
      <c r="Z343" s="1" t="str">
        <f t="shared" si="5"/>
        <v>No</v>
      </c>
    </row>
    <row r="344" spans="1:26" s="1" customFormat="1" ht="11.25" customHeight="1">
      <c r="A344" s="4" t="s">
        <v>414</v>
      </c>
      <c r="B344" s="4" t="s">
        <v>412</v>
      </c>
      <c r="C344" s="17" t="s">
        <v>34</v>
      </c>
      <c r="D344" s="230">
        <v>1056</v>
      </c>
      <c r="E344" s="231">
        <v>10056</v>
      </c>
      <c r="F344" s="17" t="s">
        <v>222</v>
      </c>
      <c r="G344" s="158" t="s">
        <v>144</v>
      </c>
      <c r="H344" s="3">
        <v>923311</v>
      </c>
      <c r="I344" s="7">
        <v>40</v>
      </c>
      <c r="J344" s="7">
        <v>367233</v>
      </c>
      <c r="K344" s="6"/>
      <c r="L344" s="7">
        <v>0</v>
      </c>
      <c r="M344" s="6"/>
      <c r="N344" s="7">
        <v>0</v>
      </c>
      <c r="O344" s="6"/>
      <c r="P344" s="7">
        <v>0</v>
      </c>
      <c r="Q344" s="6"/>
      <c r="R344" s="7">
        <v>0</v>
      </c>
      <c r="S344" s="6"/>
      <c r="T344" s="7">
        <v>0</v>
      </c>
      <c r="U344" s="6"/>
      <c r="V344" s="7">
        <v>0</v>
      </c>
      <c r="W344" s="6"/>
      <c r="X344" s="8">
        <v>0</v>
      </c>
      <c r="Z344" s="1" t="str">
        <f t="shared" si="5"/>
        <v>No</v>
      </c>
    </row>
    <row r="345" spans="1:26" s="1" customFormat="1" ht="11.25" customHeight="1">
      <c r="A345" s="4" t="s">
        <v>1202</v>
      </c>
      <c r="B345" s="4" t="s">
        <v>396</v>
      </c>
      <c r="C345" s="17" t="s">
        <v>23</v>
      </c>
      <c r="D345" s="230">
        <v>9091</v>
      </c>
      <c r="E345" s="231">
        <v>90091</v>
      </c>
      <c r="F345" s="17" t="s">
        <v>147</v>
      </c>
      <c r="G345" s="158" t="s">
        <v>144</v>
      </c>
      <c r="H345" s="3">
        <v>219454</v>
      </c>
      <c r="I345" s="7">
        <v>39</v>
      </c>
      <c r="J345" s="7">
        <v>0</v>
      </c>
      <c r="K345" s="6"/>
      <c r="L345" s="7">
        <v>0</v>
      </c>
      <c r="M345" s="6"/>
      <c r="N345" s="7">
        <v>0</v>
      </c>
      <c r="O345" s="6"/>
      <c r="P345" s="7">
        <v>656615</v>
      </c>
      <c r="Q345" s="6"/>
      <c r="R345" s="7">
        <v>0</v>
      </c>
      <c r="S345" s="6"/>
      <c r="T345" s="7">
        <v>0</v>
      </c>
      <c r="U345" s="6"/>
      <c r="V345" s="7">
        <v>0</v>
      </c>
      <c r="W345" s="6"/>
      <c r="X345" s="8">
        <v>0</v>
      </c>
      <c r="Z345" s="1" t="str">
        <f t="shared" si="5"/>
        <v>No</v>
      </c>
    </row>
    <row r="346" spans="1:26" s="1" customFormat="1" ht="11.25" customHeight="1">
      <c r="A346" s="4" t="s">
        <v>1203</v>
      </c>
      <c r="B346" s="4" t="s">
        <v>714</v>
      </c>
      <c r="C346" s="17" t="s">
        <v>67</v>
      </c>
      <c r="D346" s="230">
        <v>6077</v>
      </c>
      <c r="E346" s="231">
        <v>60077</v>
      </c>
      <c r="F346" s="17" t="s">
        <v>147</v>
      </c>
      <c r="G346" s="158" t="s">
        <v>144</v>
      </c>
      <c r="H346" s="3">
        <v>89284</v>
      </c>
      <c r="I346" s="7">
        <v>39</v>
      </c>
      <c r="J346" s="7">
        <v>1242</v>
      </c>
      <c r="K346" s="6"/>
      <c r="L346" s="7">
        <v>4093</v>
      </c>
      <c r="M346" s="6"/>
      <c r="N346" s="7">
        <v>0</v>
      </c>
      <c r="O346" s="6"/>
      <c r="P346" s="7">
        <v>252488</v>
      </c>
      <c r="Q346" s="6"/>
      <c r="R346" s="7">
        <v>0</v>
      </c>
      <c r="S346" s="6"/>
      <c r="T346" s="7">
        <v>0</v>
      </c>
      <c r="U346" s="6"/>
      <c r="V346" s="7">
        <v>0</v>
      </c>
      <c r="W346" s="6"/>
      <c r="X346" s="8">
        <v>0</v>
      </c>
      <c r="Z346" s="1" t="str">
        <f t="shared" si="5"/>
        <v>No</v>
      </c>
    </row>
    <row r="347" spans="1:26" s="1" customFormat="1" ht="11.25" customHeight="1">
      <c r="A347" s="4" t="s">
        <v>1204</v>
      </c>
      <c r="B347" s="4" t="s">
        <v>1205</v>
      </c>
      <c r="C347" s="17" t="s">
        <v>81</v>
      </c>
      <c r="D347" s="230"/>
      <c r="E347" s="231">
        <v>60269</v>
      </c>
      <c r="F347" s="17" t="s">
        <v>94</v>
      </c>
      <c r="G347" s="158" t="s">
        <v>144</v>
      </c>
      <c r="H347" s="3">
        <v>52826</v>
      </c>
      <c r="I347" s="7">
        <v>39</v>
      </c>
      <c r="J347" s="7">
        <v>219350</v>
      </c>
      <c r="K347" s="6"/>
      <c r="L347" s="7">
        <v>0</v>
      </c>
      <c r="M347" s="6"/>
      <c r="N347" s="7">
        <v>0</v>
      </c>
      <c r="O347" s="6"/>
      <c r="P347" s="7">
        <v>0</v>
      </c>
      <c r="Q347" s="6"/>
      <c r="R347" s="7">
        <v>0</v>
      </c>
      <c r="S347" s="6"/>
      <c r="T347" s="7">
        <v>0</v>
      </c>
      <c r="U347" s="6"/>
      <c r="V347" s="7">
        <v>0</v>
      </c>
      <c r="W347" s="6"/>
      <c r="X347" s="8">
        <v>0</v>
      </c>
      <c r="Z347" s="1" t="str">
        <f t="shared" si="5"/>
        <v>No</v>
      </c>
    </row>
    <row r="348" spans="1:26" s="1" customFormat="1" ht="11.25" customHeight="1">
      <c r="A348" s="4" t="s">
        <v>1206</v>
      </c>
      <c r="B348" s="4" t="s">
        <v>188</v>
      </c>
      <c r="C348" s="17" t="s">
        <v>38</v>
      </c>
      <c r="D348" s="230">
        <v>4158</v>
      </c>
      <c r="E348" s="231">
        <v>40158</v>
      </c>
      <c r="F348" s="17" t="s">
        <v>147</v>
      </c>
      <c r="G348" s="158" t="s">
        <v>144</v>
      </c>
      <c r="H348" s="3">
        <v>131337</v>
      </c>
      <c r="I348" s="7">
        <v>39</v>
      </c>
      <c r="J348" s="7">
        <v>122183</v>
      </c>
      <c r="K348" s="6"/>
      <c r="L348" s="7">
        <v>184036</v>
      </c>
      <c r="M348" s="6"/>
      <c r="N348" s="7">
        <v>0</v>
      </c>
      <c r="O348" s="6"/>
      <c r="P348" s="7">
        <v>0</v>
      </c>
      <c r="Q348" s="6"/>
      <c r="R348" s="7">
        <v>0</v>
      </c>
      <c r="S348" s="6"/>
      <c r="T348" s="7">
        <v>0</v>
      </c>
      <c r="U348" s="6"/>
      <c r="V348" s="7">
        <v>0</v>
      </c>
      <c r="W348" s="6"/>
      <c r="X348" s="8">
        <v>0</v>
      </c>
      <c r="Z348" s="1" t="str">
        <f t="shared" si="5"/>
        <v>No</v>
      </c>
    </row>
    <row r="349" spans="1:26" s="1" customFormat="1" ht="11.25" customHeight="1">
      <c r="A349" s="4" t="s">
        <v>665</v>
      </c>
      <c r="B349" s="4" t="s">
        <v>666</v>
      </c>
      <c r="C349" s="17" t="s">
        <v>79</v>
      </c>
      <c r="D349" s="230">
        <v>8002</v>
      </c>
      <c r="E349" s="231">
        <v>80002</v>
      </c>
      <c r="F349" s="17" t="s">
        <v>170</v>
      </c>
      <c r="G349" s="158" t="s">
        <v>144</v>
      </c>
      <c r="H349" s="3">
        <v>156777</v>
      </c>
      <c r="I349" s="7">
        <v>39</v>
      </c>
      <c r="J349" s="7">
        <v>216555</v>
      </c>
      <c r="K349" s="6"/>
      <c r="L349" s="7">
        <v>0</v>
      </c>
      <c r="M349" s="6"/>
      <c r="N349" s="7">
        <v>0</v>
      </c>
      <c r="O349" s="6"/>
      <c r="P349" s="7">
        <v>0</v>
      </c>
      <c r="Q349" s="6"/>
      <c r="R349" s="7">
        <v>0</v>
      </c>
      <c r="S349" s="6"/>
      <c r="T349" s="7">
        <v>0</v>
      </c>
      <c r="U349" s="6"/>
      <c r="V349" s="7">
        <v>0</v>
      </c>
      <c r="W349" s="6"/>
      <c r="X349" s="8">
        <v>0</v>
      </c>
      <c r="Z349" s="1" t="str">
        <f t="shared" si="5"/>
        <v>No</v>
      </c>
    </row>
    <row r="350" spans="1:26" s="1" customFormat="1" ht="11.25" customHeight="1">
      <c r="A350" s="4" t="s">
        <v>1207</v>
      </c>
      <c r="B350" s="4" t="s">
        <v>1208</v>
      </c>
      <c r="C350" s="17" t="s">
        <v>19</v>
      </c>
      <c r="D350" s="230" t="s">
        <v>1032</v>
      </c>
      <c r="E350" s="231">
        <v>40928</v>
      </c>
      <c r="F350" s="17" t="s">
        <v>147</v>
      </c>
      <c r="G350" s="158" t="s">
        <v>144</v>
      </c>
      <c r="H350" s="3">
        <v>57383</v>
      </c>
      <c r="I350" s="7">
        <v>39</v>
      </c>
      <c r="J350" s="7">
        <v>1654</v>
      </c>
      <c r="K350" s="6"/>
      <c r="L350" s="7">
        <v>160215</v>
      </c>
      <c r="M350" s="6"/>
      <c r="N350" s="7">
        <v>0</v>
      </c>
      <c r="O350" s="6"/>
      <c r="P350" s="7">
        <v>0</v>
      </c>
      <c r="Q350" s="6"/>
      <c r="R350" s="7">
        <v>0</v>
      </c>
      <c r="S350" s="6"/>
      <c r="T350" s="7">
        <v>0</v>
      </c>
      <c r="U350" s="6"/>
      <c r="V350" s="7">
        <v>0</v>
      </c>
      <c r="W350" s="6"/>
      <c r="X350" s="8">
        <v>0</v>
      </c>
      <c r="Z350" s="1" t="str">
        <f t="shared" si="5"/>
        <v>No</v>
      </c>
    </row>
    <row r="351" spans="1:26" s="1" customFormat="1" ht="11.25" customHeight="1">
      <c r="A351" s="4" t="s">
        <v>1005</v>
      </c>
      <c r="B351" s="4" t="s">
        <v>677</v>
      </c>
      <c r="C351" s="17" t="s">
        <v>78</v>
      </c>
      <c r="D351" s="230"/>
      <c r="E351" s="231">
        <v>40244</v>
      </c>
      <c r="F351" s="17" t="s">
        <v>222</v>
      </c>
      <c r="G351" s="158" t="s">
        <v>144</v>
      </c>
      <c r="H351" s="3">
        <v>180786</v>
      </c>
      <c r="I351" s="7">
        <v>39</v>
      </c>
      <c r="J351" s="7">
        <v>0</v>
      </c>
      <c r="K351" s="6"/>
      <c r="L351" s="7">
        <v>215305</v>
      </c>
      <c r="M351" s="6"/>
      <c r="N351" s="7">
        <v>30397</v>
      </c>
      <c r="O351" s="6"/>
      <c r="P351" s="7">
        <v>0</v>
      </c>
      <c r="Q351" s="6"/>
      <c r="R351" s="7">
        <v>0</v>
      </c>
      <c r="S351" s="6"/>
      <c r="T351" s="7">
        <v>0</v>
      </c>
      <c r="U351" s="6"/>
      <c r="V351" s="7">
        <v>0</v>
      </c>
      <c r="W351" s="6"/>
      <c r="X351" s="8">
        <v>0</v>
      </c>
      <c r="Z351" s="1" t="str">
        <f t="shared" si="5"/>
        <v>No</v>
      </c>
    </row>
    <row r="352" spans="1:26" s="1" customFormat="1" ht="11.25" customHeight="1">
      <c r="A352" s="4" t="s">
        <v>1209</v>
      </c>
      <c r="B352" s="4" t="s">
        <v>270</v>
      </c>
      <c r="C352" s="17" t="s">
        <v>90</v>
      </c>
      <c r="D352" s="230">
        <v>5006</v>
      </c>
      <c r="E352" s="231">
        <v>50006</v>
      </c>
      <c r="F352" s="17" t="s">
        <v>147</v>
      </c>
      <c r="G352" s="158" t="s">
        <v>144</v>
      </c>
      <c r="H352" s="3">
        <v>133700</v>
      </c>
      <c r="I352" s="7">
        <v>39</v>
      </c>
      <c r="J352" s="7">
        <v>297648</v>
      </c>
      <c r="K352" s="6"/>
      <c r="L352" s="7">
        <v>23006</v>
      </c>
      <c r="M352" s="6"/>
      <c r="N352" s="7">
        <v>0</v>
      </c>
      <c r="O352" s="6"/>
      <c r="P352" s="7">
        <v>0</v>
      </c>
      <c r="Q352" s="6"/>
      <c r="R352" s="7">
        <v>0</v>
      </c>
      <c r="S352" s="6"/>
      <c r="T352" s="7">
        <v>0</v>
      </c>
      <c r="U352" s="6"/>
      <c r="V352" s="7">
        <v>0</v>
      </c>
      <c r="W352" s="6"/>
      <c r="X352" s="8">
        <v>0</v>
      </c>
      <c r="Z352" s="1" t="str">
        <f t="shared" si="5"/>
        <v>No</v>
      </c>
    </row>
    <row r="353" spans="1:26" s="1" customFormat="1" ht="11.25" customHeight="1">
      <c r="A353" s="4" t="s">
        <v>1210</v>
      </c>
      <c r="B353" s="4" t="s">
        <v>427</v>
      </c>
      <c r="C353" s="17" t="s">
        <v>19</v>
      </c>
      <c r="D353" s="230"/>
      <c r="E353" s="231">
        <v>40265</v>
      </c>
      <c r="F353" s="17" t="s">
        <v>158</v>
      </c>
      <c r="G353" s="158" t="s">
        <v>144</v>
      </c>
      <c r="H353" s="3">
        <v>70436</v>
      </c>
      <c r="I353" s="7">
        <v>38</v>
      </c>
      <c r="J353" s="7">
        <v>0</v>
      </c>
      <c r="K353" s="6"/>
      <c r="L353" s="7">
        <v>80604</v>
      </c>
      <c r="M353" s="6"/>
      <c r="N353" s="7">
        <v>0</v>
      </c>
      <c r="O353" s="6"/>
      <c r="P353" s="7">
        <v>0</v>
      </c>
      <c r="Q353" s="6"/>
      <c r="R353" s="7">
        <v>0</v>
      </c>
      <c r="S353" s="6"/>
      <c r="T353" s="7">
        <v>0</v>
      </c>
      <c r="U353" s="6"/>
      <c r="V353" s="7">
        <v>0</v>
      </c>
      <c r="W353" s="6"/>
      <c r="X353" s="8">
        <v>0</v>
      </c>
      <c r="Z353" s="1" t="str">
        <f t="shared" si="5"/>
        <v>No</v>
      </c>
    </row>
    <row r="354" spans="1:26" s="1" customFormat="1" ht="11.25" customHeight="1">
      <c r="A354" s="4" t="s">
        <v>46</v>
      </c>
      <c r="B354" s="4" t="s">
        <v>236</v>
      </c>
      <c r="C354" s="17" t="s">
        <v>45</v>
      </c>
      <c r="D354" s="230">
        <v>7048</v>
      </c>
      <c r="E354" s="231">
        <v>70048</v>
      </c>
      <c r="F354" s="17" t="s">
        <v>147</v>
      </c>
      <c r="G354" s="158" t="s">
        <v>144</v>
      </c>
      <c r="H354" s="3">
        <v>88053</v>
      </c>
      <c r="I354" s="7">
        <v>38</v>
      </c>
      <c r="J354" s="7">
        <v>130702</v>
      </c>
      <c r="K354" s="6"/>
      <c r="L354" s="7">
        <v>165115</v>
      </c>
      <c r="M354" s="6"/>
      <c r="N354" s="7">
        <v>0</v>
      </c>
      <c r="O354" s="6"/>
      <c r="P354" s="7">
        <v>0</v>
      </c>
      <c r="Q354" s="6"/>
      <c r="R354" s="7">
        <v>0</v>
      </c>
      <c r="S354" s="6"/>
      <c r="T354" s="7">
        <v>0</v>
      </c>
      <c r="U354" s="6"/>
      <c r="V354" s="7">
        <v>0</v>
      </c>
      <c r="W354" s="6"/>
      <c r="X354" s="8">
        <v>0</v>
      </c>
      <c r="Z354" s="1" t="str">
        <f t="shared" si="5"/>
        <v>No</v>
      </c>
    </row>
    <row r="355" spans="1:26" s="1" customFormat="1" ht="11.25" customHeight="1">
      <c r="A355" s="4" t="s">
        <v>255</v>
      </c>
      <c r="B355" s="4" t="s">
        <v>256</v>
      </c>
      <c r="C355" s="17" t="s">
        <v>63</v>
      </c>
      <c r="D355" s="230">
        <v>2199</v>
      </c>
      <c r="E355" s="231">
        <v>20199</v>
      </c>
      <c r="F355" s="17" t="s">
        <v>147</v>
      </c>
      <c r="G355" s="158" t="s">
        <v>144</v>
      </c>
      <c r="H355" s="3">
        <v>248402</v>
      </c>
      <c r="I355" s="7">
        <v>38</v>
      </c>
      <c r="J355" s="7">
        <v>5664</v>
      </c>
      <c r="K355" s="6"/>
      <c r="L355" s="7">
        <v>106385</v>
      </c>
      <c r="M355" s="6"/>
      <c r="N355" s="7">
        <v>0</v>
      </c>
      <c r="O355" s="6"/>
      <c r="P355" s="7">
        <v>0</v>
      </c>
      <c r="Q355" s="6"/>
      <c r="R355" s="7">
        <v>0</v>
      </c>
      <c r="S355" s="6"/>
      <c r="T355" s="7">
        <v>0</v>
      </c>
      <c r="U355" s="6"/>
      <c r="V355" s="7">
        <v>0</v>
      </c>
      <c r="W355" s="6"/>
      <c r="X355" s="8">
        <v>0</v>
      </c>
      <c r="Z355" s="1" t="str">
        <f t="shared" si="5"/>
        <v>No</v>
      </c>
    </row>
    <row r="356" spans="1:26" s="1" customFormat="1" ht="11.25" customHeight="1">
      <c r="A356" s="4" t="s">
        <v>183</v>
      </c>
      <c r="B356" s="4" t="s">
        <v>184</v>
      </c>
      <c r="C356" s="17" t="s">
        <v>21</v>
      </c>
      <c r="D356" s="230">
        <v>9209</v>
      </c>
      <c r="E356" s="231">
        <v>90209</v>
      </c>
      <c r="F356" s="17" t="s">
        <v>185</v>
      </c>
      <c r="G356" s="158" t="s">
        <v>144</v>
      </c>
      <c r="H356" s="3">
        <v>3629114</v>
      </c>
      <c r="I356" s="7">
        <v>38</v>
      </c>
      <c r="J356" s="7">
        <v>0</v>
      </c>
      <c r="K356" s="6"/>
      <c r="L356" s="7">
        <v>0</v>
      </c>
      <c r="M356" s="6"/>
      <c r="N356" s="7">
        <v>0</v>
      </c>
      <c r="O356" s="6"/>
      <c r="P356" s="7">
        <v>0</v>
      </c>
      <c r="Q356" s="6"/>
      <c r="R356" s="7">
        <v>0</v>
      </c>
      <c r="S356" s="6"/>
      <c r="T356" s="7">
        <v>0</v>
      </c>
      <c r="U356" s="6"/>
      <c r="V356" s="7">
        <v>22732205</v>
      </c>
      <c r="W356" s="6"/>
      <c r="X356" s="8">
        <v>0</v>
      </c>
      <c r="Z356" s="1" t="str">
        <f t="shared" si="5"/>
        <v>No</v>
      </c>
    </row>
    <row r="357" spans="1:26" s="1" customFormat="1" ht="11.25" customHeight="1">
      <c r="A357" s="4" t="s">
        <v>770</v>
      </c>
      <c r="B357" s="4" t="s">
        <v>771</v>
      </c>
      <c r="C357" s="17" t="s">
        <v>71</v>
      </c>
      <c r="D357" s="230">
        <v>5157</v>
      </c>
      <c r="E357" s="231">
        <v>50157</v>
      </c>
      <c r="F357" s="17" t="s">
        <v>153</v>
      </c>
      <c r="G357" s="158" t="s">
        <v>144</v>
      </c>
      <c r="H357" s="3">
        <v>1624827</v>
      </c>
      <c r="I357" s="7">
        <v>38</v>
      </c>
      <c r="J357" s="7">
        <v>73510</v>
      </c>
      <c r="K357" s="6"/>
      <c r="L357" s="7">
        <v>96355</v>
      </c>
      <c r="M357" s="6"/>
      <c r="N357" s="7">
        <v>0</v>
      </c>
      <c r="O357" s="6"/>
      <c r="P357" s="7">
        <v>0</v>
      </c>
      <c r="Q357" s="6"/>
      <c r="R357" s="7">
        <v>0</v>
      </c>
      <c r="S357" s="6"/>
      <c r="T357" s="7">
        <v>0</v>
      </c>
      <c r="U357" s="6"/>
      <c r="V357" s="7">
        <v>0</v>
      </c>
      <c r="W357" s="6"/>
      <c r="X357" s="8">
        <v>0</v>
      </c>
      <c r="Z357" s="1" t="str">
        <f t="shared" si="5"/>
        <v>No</v>
      </c>
    </row>
    <row r="358" spans="1:26" s="1" customFormat="1" ht="11.25" customHeight="1">
      <c r="A358" s="4" t="s">
        <v>1211</v>
      </c>
      <c r="B358" s="4" t="s">
        <v>159</v>
      </c>
      <c r="C358" s="17" t="s">
        <v>23</v>
      </c>
      <c r="D358" s="230">
        <v>9196</v>
      </c>
      <c r="E358" s="231">
        <v>90196</v>
      </c>
      <c r="F358" s="17" t="s">
        <v>147</v>
      </c>
      <c r="G358" s="158" t="s">
        <v>144</v>
      </c>
      <c r="H358" s="3">
        <v>1723634</v>
      </c>
      <c r="I358" s="7">
        <v>38</v>
      </c>
      <c r="J358" s="7">
        <v>63524</v>
      </c>
      <c r="K358" s="6"/>
      <c r="L358" s="7">
        <v>65776</v>
      </c>
      <c r="M358" s="6"/>
      <c r="N358" s="7">
        <v>0</v>
      </c>
      <c r="O358" s="6"/>
      <c r="P358" s="7">
        <v>361478</v>
      </c>
      <c r="Q358" s="6"/>
      <c r="R358" s="7">
        <v>0</v>
      </c>
      <c r="S358" s="6"/>
      <c r="T358" s="7">
        <v>0</v>
      </c>
      <c r="U358" s="6"/>
      <c r="V358" s="7">
        <v>0</v>
      </c>
      <c r="W358" s="6"/>
      <c r="X358" s="8">
        <v>0</v>
      </c>
      <c r="Z358" s="1" t="str">
        <f t="shared" si="5"/>
        <v>No</v>
      </c>
    </row>
    <row r="359" spans="1:26" s="1" customFormat="1" ht="11.25" customHeight="1">
      <c r="A359" s="4" t="s">
        <v>696</v>
      </c>
      <c r="B359" s="4" t="s">
        <v>697</v>
      </c>
      <c r="C359" s="17" t="s">
        <v>81</v>
      </c>
      <c r="D359" s="230">
        <v>6082</v>
      </c>
      <c r="E359" s="231">
        <v>60082</v>
      </c>
      <c r="F359" s="17" t="s">
        <v>153</v>
      </c>
      <c r="G359" s="158" t="s">
        <v>144</v>
      </c>
      <c r="H359" s="3">
        <v>106383</v>
      </c>
      <c r="I359" s="7">
        <v>38</v>
      </c>
      <c r="J359" s="7">
        <v>21183</v>
      </c>
      <c r="K359" s="6"/>
      <c r="L359" s="7">
        <v>100327</v>
      </c>
      <c r="M359" s="6"/>
      <c r="N359" s="7">
        <v>0</v>
      </c>
      <c r="O359" s="6"/>
      <c r="P359" s="7">
        <v>0</v>
      </c>
      <c r="Q359" s="6"/>
      <c r="R359" s="7">
        <v>0</v>
      </c>
      <c r="S359" s="6"/>
      <c r="T359" s="7">
        <v>0</v>
      </c>
      <c r="U359" s="6"/>
      <c r="V359" s="7">
        <v>0</v>
      </c>
      <c r="W359" s="6"/>
      <c r="X359" s="8">
        <v>0</v>
      </c>
      <c r="Z359" s="1" t="str">
        <f t="shared" si="5"/>
        <v>No</v>
      </c>
    </row>
    <row r="360" spans="1:26" s="1" customFormat="1" ht="11.25" customHeight="1">
      <c r="A360" s="4" t="s">
        <v>1212</v>
      </c>
      <c r="B360" s="4" t="s">
        <v>448</v>
      </c>
      <c r="C360" s="17" t="s">
        <v>60</v>
      </c>
      <c r="D360" s="230">
        <v>8003</v>
      </c>
      <c r="E360" s="231">
        <v>80003</v>
      </c>
      <c r="F360" s="17" t="s">
        <v>147</v>
      </c>
      <c r="G360" s="158" t="s">
        <v>144</v>
      </c>
      <c r="H360" s="3">
        <v>176676</v>
      </c>
      <c r="I360" s="7">
        <v>37</v>
      </c>
      <c r="J360" s="7">
        <v>232151</v>
      </c>
      <c r="K360" s="6"/>
      <c r="L360" s="7">
        <v>47179</v>
      </c>
      <c r="M360" s="6"/>
      <c r="N360" s="7">
        <v>0</v>
      </c>
      <c r="O360" s="6"/>
      <c r="P360" s="7">
        <v>0</v>
      </c>
      <c r="Q360" s="6"/>
      <c r="R360" s="7">
        <v>0</v>
      </c>
      <c r="S360" s="6"/>
      <c r="T360" s="7">
        <v>0</v>
      </c>
      <c r="U360" s="6"/>
      <c r="V360" s="7">
        <v>0</v>
      </c>
      <c r="W360" s="6"/>
      <c r="X360" s="8">
        <v>0</v>
      </c>
      <c r="Z360" s="1" t="str">
        <f t="shared" si="5"/>
        <v>No</v>
      </c>
    </row>
    <row r="361" spans="1:26" s="1" customFormat="1" ht="11.25" customHeight="1">
      <c r="A361" s="4" t="s">
        <v>1213</v>
      </c>
      <c r="B361" s="4" t="s">
        <v>229</v>
      </c>
      <c r="C361" s="17" t="s">
        <v>56</v>
      </c>
      <c r="D361" s="230">
        <v>7016</v>
      </c>
      <c r="E361" s="231">
        <v>70016</v>
      </c>
      <c r="F361" s="17" t="s">
        <v>147</v>
      </c>
      <c r="G361" s="158" t="s">
        <v>144</v>
      </c>
      <c r="H361" s="3">
        <v>124748</v>
      </c>
      <c r="I361" s="7">
        <v>37</v>
      </c>
      <c r="J361" s="7">
        <v>0</v>
      </c>
      <c r="K361" s="6"/>
      <c r="L361" s="7">
        <v>40242</v>
      </c>
      <c r="M361" s="6"/>
      <c r="N361" s="7">
        <v>0</v>
      </c>
      <c r="O361" s="6"/>
      <c r="P361" s="7">
        <v>38073</v>
      </c>
      <c r="Q361" s="6"/>
      <c r="R361" s="7">
        <v>154861</v>
      </c>
      <c r="S361" s="6"/>
      <c r="T361" s="7">
        <v>0</v>
      </c>
      <c r="U361" s="6"/>
      <c r="V361" s="7">
        <v>0</v>
      </c>
      <c r="W361" s="6"/>
      <c r="X361" s="8">
        <v>195524</v>
      </c>
      <c r="Z361" s="1" t="str">
        <f t="shared" si="5"/>
        <v>No</v>
      </c>
    </row>
    <row r="362" spans="1:26" s="1" customFormat="1" ht="11.25" customHeight="1">
      <c r="A362" s="4" t="s">
        <v>1011</v>
      </c>
      <c r="B362" s="4" t="s">
        <v>1011</v>
      </c>
      <c r="C362" s="17" t="s">
        <v>53</v>
      </c>
      <c r="D362" s="230">
        <v>5219</v>
      </c>
      <c r="E362" s="231">
        <v>50516</v>
      </c>
      <c r="F362" s="17" t="s">
        <v>147</v>
      </c>
      <c r="G362" s="158" t="s">
        <v>144</v>
      </c>
      <c r="H362" s="3">
        <v>2650890</v>
      </c>
      <c r="I362" s="7">
        <v>37</v>
      </c>
      <c r="J362" s="7">
        <v>198149</v>
      </c>
      <c r="K362" s="6"/>
      <c r="L362" s="7">
        <v>46828</v>
      </c>
      <c r="M362" s="6"/>
      <c r="N362" s="7">
        <v>0</v>
      </c>
      <c r="O362" s="6"/>
      <c r="P362" s="7">
        <v>0</v>
      </c>
      <c r="Q362" s="6"/>
      <c r="R362" s="7">
        <v>0</v>
      </c>
      <c r="S362" s="6"/>
      <c r="T362" s="7">
        <v>0</v>
      </c>
      <c r="U362" s="6"/>
      <c r="V362" s="7">
        <v>0</v>
      </c>
      <c r="W362" s="6"/>
      <c r="X362" s="8">
        <v>0</v>
      </c>
      <c r="Z362" s="1" t="str">
        <f t="shared" si="5"/>
        <v>No</v>
      </c>
    </row>
    <row r="363" spans="1:26" s="1" customFormat="1" ht="11.25" customHeight="1">
      <c r="A363" s="4" t="s">
        <v>1214</v>
      </c>
      <c r="B363" s="4" t="s">
        <v>386</v>
      </c>
      <c r="C363" s="17" t="s">
        <v>40</v>
      </c>
      <c r="D363" s="230">
        <v>4058</v>
      </c>
      <c r="E363" s="231">
        <v>40058</v>
      </c>
      <c r="F363" s="17" t="s">
        <v>147</v>
      </c>
      <c r="G363" s="158" t="s">
        <v>144</v>
      </c>
      <c r="H363" s="3">
        <v>60851</v>
      </c>
      <c r="I363" s="7">
        <v>37</v>
      </c>
      <c r="J363" s="7">
        <v>108134</v>
      </c>
      <c r="K363" s="6"/>
      <c r="L363" s="7">
        <v>21855</v>
      </c>
      <c r="M363" s="6"/>
      <c r="N363" s="7">
        <v>0</v>
      </c>
      <c r="O363" s="6"/>
      <c r="P363" s="7">
        <v>0</v>
      </c>
      <c r="Q363" s="6"/>
      <c r="R363" s="7">
        <v>0</v>
      </c>
      <c r="S363" s="6"/>
      <c r="T363" s="7">
        <v>0</v>
      </c>
      <c r="U363" s="6"/>
      <c r="V363" s="7">
        <v>0</v>
      </c>
      <c r="W363" s="6"/>
      <c r="X363" s="8">
        <v>0</v>
      </c>
      <c r="Z363" s="1" t="str">
        <f t="shared" si="5"/>
        <v>No</v>
      </c>
    </row>
    <row r="364" spans="1:26" s="1" customFormat="1" ht="11.25" customHeight="1">
      <c r="A364" s="4" t="s">
        <v>1035</v>
      </c>
      <c r="B364" s="4" t="s">
        <v>1031</v>
      </c>
      <c r="C364" s="17" t="s">
        <v>23</v>
      </c>
      <c r="D364" s="230"/>
      <c r="E364" s="231">
        <v>99425</v>
      </c>
      <c r="F364" s="17" t="s">
        <v>153</v>
      </c>
      <c r="G364" s="158" t="s">
        <v>144</v>
      </c>
      <c r="H364" s="3">
        <v>12150996</v>
      </c>
      <c r="I364" s="7">
        <v>37</v>
      </c>
      <c r="J364" s="7">
        <v>0</v>
      </c>
      <c r="K364" s="6"/>
      <c r="L364" s="7">
        <v>71333</v>
      </c>
      <c r="M364" s="6"/>
      <c r="N364" s="7">
        <v>0</v>
      </c>
      <c r="O364" s="6"/>
      <c r="P364" s="7">
        <v>0</v>
      </c>
      <c r="Q364" s="6"/>
      <c r="R364" s="7">
        <v>0</v>
      </c>
      <c r="S364" s="6"/>
      <c r="T364" s="7">
        <v>0</v>
      </c>
      <c r="U364" s="6"/>
      <c r="V364" s="7">
        <v>0</v>
      </c>
      <c r="W364" s="6"/>
      <c r="X364" s="8">
        <v>0</v>
      </c>
      <c r="Z364" s="1" t="str">
        <f t="shared" si="5"/>
        <v>No</v>
      </c>
    </row>
    <row r="365" spans="1:26" s="1" customFormat="1" ht="11.25" customHeight="1">
      <c r="A365" s="4" t="s">
        <v>779</v>
      </c>
      <c r="B365" s="4" t="s">
        <v>172</v>
      </c>
      <c r="C365" s="17" t="s">
        <v>12</v>
      </c>
      <c r="D365" s="230">
        <v>41</v>
      </c>
      <c r="E365" s="231">
        <v>41</v>
      </c>
      <c r="F365" s="17" t="s">
        <v>222</v>
      </c>
      <c r="G365" s="158" t="s">
        <v>144</v>
      </c>
      <c r="H365" s="3">
        <v>251243</v>
      </c>
      <c r="I365" s="7">
        <v>37</v>
      </c>
      <c r="J365" s="7">
        <v>789273</v>
      </c>
      <c r="K365" s="6"/>
      <c r="L365" s="7">
        <v>0</v>
      </c>
      <c r="M365" s="6"/>
      <c r="N365" s="7">
        <v>0</v>
      </c>
      <c r="O365" s="6"/>
      <c r="P365" s="7">
        <v>0</v>
      </c>
      <c r="Q365" s="6"/>
      <c r="R365" s="7">
        <v>0</v>
      </c>
      <c r="S365" s="6"/>
      <c r="T365" s="7">
        <v>0</v>
      </c>
      <c r="U365" s="6"/>
      <c r="V365" s="7">
        <v>0</v>
      </c>
      <c r="W365" s="6"/>
      <c r="X365" s="8">
        <v>0</v>
      </c>
      <c r="Z365" s="1" t="str">
        <f t="shared" si="5"/>
        <v>No</v>
      </c>
    </row>
    <row r="366" spans="1:26" s="1" customFormat="1" ht="11.25" customHeight="1">
      <c r="A366" s="4" t="s">
        <v>279</v>
      </c>
      <c r="B366" s="4" t="s">
        <v>280</v>
      </c>
      <c r="C366" s="17" t="s">
        <v>44</v>
      </c>
      <c r="D366" s="230">
        <v>5110</v>
      </c>
      <c r="E366" s="231">
        <v>50110</v>
      </c>
      <c r="F366" s="17" t="s">
        <v>153</v>
      </c>
      <c r="G366" s="158" t="s">
        <v>144</v>
      </c>
      <c r="H366" s="3">
        <v>108657</v>
      </c>
      <c r="I366" s="7">
        <v>37</v>
      </c>
      <c r="J366" s="7">
        <v>274913</v>
      </c>
      <c r="K366" s="6"/>
      <c r="L366" s="7">
        <v>34919</v>
      </c>
      <c r="M366" s="6"/>
      <c r="N366" s="7">
        <v>0</v>
      </c>
      <c r="O366" s="6"/>
      <c r="P366" s="7">
        <v>0</v>
      </c>
      <c r="Q366" s="6"/>
      <c r="R366" s="7">
        <v>0</v>
      </c>
      <c r="S366" s="6"/>
      <c r="T366" s="7">
        <v>0</v>
      </c>
      <c r="U366" s="6"/>
      <c r="V366" s="7">
        <v>0</v>
      </c>
      <c r="W366" s="6"/>
      <c r="X366" s="8">
        <v>0</v>
      </c>
      <c r="Z366" s="1" t="str">
        <f t="shared" si="5"/>
        <v>No</v>
      </c>
    </row>
    <row r="367" spans="1:26" s="1" customFormat="1" ht="11.25" customHeight="1">
      <c r="A367" s="4" t="s">
        <v>472</v>
      </c>
      <c r="B367" s="4" t="s">
        <v>473</v>
      </c>
      <c r="C367" s="17" t="s">
        <v>83</v>
      </c>
      <c r="D367" s="230">
        <v>3008</v>
      </c>
      <c r="E367" s="231">
        <v>30008</v>
      </c>
      <c r="F367" s="17" t="s">
        <v>153</v>
      </c>
      <c r="G367" s="158" t="s">
        <v>144</v>
      </c>
      <c r="H367" s="3">
        <v>116636</v>
      </c>
      <c r="I367" s="7">
        <v>36</v>
      </c>
      <c r="J367" s="7">
        <v>246370</v>
      </c>
      <c r="K367" s="6"/>
      <c r="L367" s="7">
        <v>33772</v>
      </c>
      <c r="M367" s="6"/>
      <c r="N367" s="7">
        <v>0</v>
      </c>
      <c r="O367" s="6"/>
      <c r="P367" s="7">
        <v>0</v>
      </c>
      <c r="Q367" s="6"/>
      <c r="R367" s="7">
        <v>0</v>
      </c>
      <c r="S367" s="6"/>
      <c r="T367" s="7">
        <v>0</v>
      </c>
      <c r="U367" s="6"/>
      <c r="V367" s="7">
        <v>0</v>
      </c>
      <c r="W367" s="6"/>
      <c r="X367" s="8">
        <v>0</v>
      </c>
      <c r="Z367" s="1" t="str">
        <f t="shared" si="5"/>
        <v>No</v>
      </c>
    </row>
    <row r="368" spans="1:26" s="1" customFormat="1" ht="11.25" customHeight="1">
      <c r="A368" s="4" t="s">
        <v>1215</v>
      </c>
      <c r="B368" s="4" t="s">
        <v>552</v>
      </c>
      <c r="C368" s="17" t="s">
        <v>44</v>
      </c>
      <c r="D368" s="230">
        <v>5043</v>
      </c>
      <c r="E368" s="231">
        <v>50043</v>
      </c>
      <c r="F368" s="17" t="s">
        <v>147</v>
      </c>
      <c r="G368" s="158" t="s">
        <v>144</v>
      </c>
      <c r="H368" s="3">
        <v>229351</v>
      </c>
      <c r="I368" s="7">
        <v>36</v>
      </c>
      <c r="J368" s="7">
        <v>259084</v>
      </c>
      <c r="K368" s="6"/>
      <c r="L368" s="7">
        <v>0</v>
      </c>
      <c r="M368" s="6"/>
      <c r="N368" s="7">
        <v>0</v>
      </c>
      <c r="O368" s="6"/>
      <c r="P368" s="7">
        <v>2576</v>
      </c>
      <c r="Q368" s="6"/>
      <c r="R368" s="7">
        <v>0</v>
      </c>
      <c r="S368" s="6"/>
      <c r="T368" s="7">
        <v>0</v>
      </c>
      <c r="U368" s="6"/>
      <c r="V368" s="7">
        <v>0</v>
      </c>
      <c r="W368" s="6"/>
      <c r="X368" s="8">
        <v>0</v>
      </c>
      <c r="Z368" s="1" t="str">
        <f t="shared" si="5"/>
        <v>No</v>
      </c>
    </row>
    <row r="369" spans="1:26" s="1" customFormat="1" ht="11.25" customHeight="1">
      <c r="A369" s="4" t="s">
        <v>575</v>
      </c>
      <c r="B369" s="4" t="s">
        <v>576</v>
      </c>
      <c r="C369" s="17" t="s">
        <v>44</v>
      </c>
      <c r="D369" s="230">
        <v>5054</v>
      </c>
      <c r="E369" s="231">
        <v>50054</v>
      </c>
      <c r="F369" s="17" t="s">
        <v>153</v>
      </c>
      <c r="G369" s="158" t="s">
        <v>144</v>
      </c>
      <c r="H369" s="3">
        <v>90580</v>
      </c>
      <c r="I369" s="7">
        <v>36</v>
      </c>
      <c r="J369" s="7">
        <v>4424</v>
      </c>
      <c r="K369" s="6"/>
      <c r="L369" s="7">
        <v>0</v>
      </c>
      <c r="M369" s="6"/>
      <c r="N369" s="7">
        <v>46656</v>
      </c>
      <c r="O369" s="6"/>
      <c r="P369" s="7">
        <v>0</v>
      </c>
      <c r="Q369" s="6"/>
      <c r="R369" s="7">
        <v>169381</v>
      </c>
      <c r="S369" s="6"/>
      <c r="T369" s="7">
        <v>0</v>
      </c>
      <c r="U369" s="6"/>
      <c r="V369" s="7">
        <v>0</v>
      </c>
      <c r="W369" s="6"/>
      <c r="X369" s="8">
        <v>0</v>
      </c>
      <c r="Z369" s="1" t="str">
        <f t="shared" si="5"/>
        <v>No</v>
      </c>
    </row>
    <row r="370" spans="1:26" s="1" customFormat="1" ht="11.25" customHeight="1">
      <c r="A370" s="4" t="s">
        <v>388</v>
      </c>
      <c r="B370" s="4" t="s">
        <v>389</v>
      </c>
      <c r="C370" s="17" t="s">
        <v>23</v>
      </c>
      <c r="D370" s="230">
        <v>9017</v>
      </c>
      <c r="E370" s="231">
        <v>90017</v>
      </c>
      <c r="F370" s="17" t="s">
        <v>147</v>
      </c>
      <c r="G370" s="158" t="s">
        <v>144</v>
      </c>
      <c r="H370" s="3">
        <v>308231</v>
      </c>
      <c r="I370" s="7">
        <v>36</v>
      </c>
      <c r="J370" s="7">
        <v>216975</v>
      </c>
      <c r="K370" s="6"/>
      <c r="L370" s="7">
        <v>38043</v>
      </c>
      <c r="M370" s="6"/>
      <c r="N370" s="7">
        <v>0</v>
      </c>
      <c r="O370" s="6"/>
      <c r="P370" s="7">
        <v>0</v>
      </c>
      <c r="Q370" s="6"/>
      <c r="R370" s="7">
        <v>0</v>
      </c>
      <c r="S370" s="6"/>
      <c r="T370" s="7">
        <v>0</v>
      </c>
      <c r="U370" s="6"/>
      <c r="V370" s="7">
        <v>0</v>
      </c>
      <c r="W370" s="6"/>
      <c r="X370" s="8">
        <v>0</v>
      </c>
      <c r="Z370" s="1" t="str">
        <f t="shared" si="5"/>
        <v>No</v>
      </c>
    </row>
    <row r="371" spans="1:26" s="1" customFormat="1" ht="11.25" customHeight="1">
      <c r="A371" s="4" t="s">
        <v>1216</v>
      </c>
      <c r="B371" s="4" t="s">
        <v>455</v>
      </c>
      <c r="C371" s="17" t="s">
        <v>50</v>
      </c>
      <c r="D371" s="230">
        <v>3072</v>
      </c>
      <c r="E371" s="231">
        <v>30072</v>
      </c>
      <c r="F371" s="17" t="s">
        <v>147</v>
      </c>
      <c r="G371" s="158" t="s">
        <v>144</v>
      </c>
      <c r="H371" s="3">
        <v>141576</v>
      </c>
      <c r="I371" s="7">
        <v>36</v>
      </c>
      <c r="J371" s="7">
        <v>147886</v>
      </c>
      <c r="K371" s="6"/>
      <c r="L371" s="7">
        <v>66468</v>
      </c>
      <c r="M371" s="6"/>
      <c r="N371" s="7">
        <v>0</v>
      </c>
      <c r="O371" s="6"/>
      <c r="P371" s="7">
        <v>0</v>
      </c>
      <c r="Q371" s="6"/>
      <c r="R371" s="7">
        <v>0</v>
      </c>
      <c r="S371" s="6"/>
      <c r="T371" s="7">
        <v>0</v>
      </c>
      <c r="U371" s="6"/>
      <c r="V371" s="7">
        <v>0</v>
      </c>
      <c r="W371" s="6"/>
      <c r="X371" s="8">
        <v>235022</v>
      </c>
      <c r="Z371" s="1" t="str">
        <f t="shared" si="5"/>
        <v>No</v>
      </c>
    </row>
    <row r="372" spans="1:26" s="1" customFormat="1" ht="11.25" customHeight="1">
      <c r="A372" s="4" t="s">
        <v>1217</v>
      </c>
      <c r="B372" s="4" t="s">
        <v>450</v>
      </c>
      <c r="C372" s="17" t="s">
        <v>42</v>
      </c>
      <c r="D372" s="230">
        <v>7008</v>
      </c>
      <c r="E372" s="231">
        <v>70008</v>
      </c>
      <c r="F372" s="17" t="s">
        <v>147</v>
      </c>
      <c r="G372" s="158" t="s">
        <v>144</v>
      </c>
      <c r="H372" s="3">
        <v>177844</v>
      </c>
      <c r="I372" s="7">
        <v>35</v>
      </c>
      <c r="J372" s="7">
        <v>264882</v>
      </c>
      <c r="K372" s="6"/>
      <c r="L372" s="7">
        <v>27087</v>
      </c>
      <c r="M372" s="6"/>
      <c r="N372" s="7">
        <v>0</v>
      </c>
      <c r="O372" s="6"/>
      <c r="P372" s="7">
        <v>0</v>
      </c>
      <c r="Q372" s="6"/>
      <c r="R372" s="7">
        <v>0</v>
      </c>
      <c r="S372" s="6"/>
      <c r="T372" s="7">
        <v>0</v>
      </c>
      <c r="U372" s="6"/>
      <c r="V372" s="7">
        <v>0</v>
      </c>
      <c r="W372" s="6"/>
      <c r="X372" s="8">
        <v>0</v>
      </c>
      <c r="Z372" s="1" t="str">
        <f t="shared" si="5"/>
        <v>No</v>
      </c>
    </row>
    <row r="373" spans="1:26" s="1" customFormat="1" ht="11.25" customHeight="1">
      <c r="A373" s="4" t="s">
        <v>1218</v>
      </c>
      <c r="B373" s="4" t="s">
        <v>719</v>
      </c>
      <c r="C373" s="17" t="s">
        <v>23</v>
      </c>
      <c r="D373" s="230">
        <v>9142</v>
      </c>
      <c r="E373" s="231">
        <v>90142</v>
      </c>
      <c r="F373" s="17" t="s">
        <v>94</v>
      </c>
      <c r="G373" s="158" t="s">
        <v>144</v>
      </c>
      <c r="H373" s="3">
        <v>72794</v>
      </c>
      <c r="I373" s="7">
        <v>35</v>
      </c>
      <c r="J373" s="7">
        <v>17065</v>
      </c>
      <c r="K373" s="6"/>
      <c r="L373" s="7">
        <v>0</v>
      </c>
      <c r="M373" s="6"/>
      <c r="N373" s="7">
        <v>0</v>
      </c>
      <c r="O373" s="6"/>
      <c r="P373" s="7">
        <v>258990</v>
      </c>
      <c r="Q373" s="6"/>
      <c r="R373" s="7">
        <v>0</v>
      </c>
      <c r="S373" s="6"/>
      <c r="T373" s="7">
        <v>0</v>
      </c>
      <c r="U373" s="6"/>
      <c r="V373" s="7">
        <v>0</v>
      </c>
      <c r="W373" s="6"/>
      <c r="X373" s="8">
        <v>0</v>
      </c>
      <c r="Z373" s="1" t="str">
        <f t="shared" si="5"/>
        <v>No</v>
      </c>
    </row>
    <row r="374" spans="1:26" s="1" customFormat="1" ht="11.25" customHeight="1">
      <c r="A374" s="4" t="s">
        <v>1219</v>
      </c>
      <c r="B374" s="4" t="s">
        <v>208</v>
      </c>
      <c r="C374" s="17" t="s">
        <v>80</v>
      </c>
      <c r="D374" s="230">
        <v>4171</v>
      </c>
      <c r="E374" s="231">
        <v>40171</v>
      </c>
      <c r="F374" s="17" t="s">
        <v>147</v>
      </c>
      <c r="G374" s="158" t="s">
        <v>144</v>
      </c>
      <c r="H374" s="3">
        <v>558696</v>
      </c>
      <c r="I374" s="7">
        <v>35</v>
      </c>
      <c r="J374" s="7">
        <v>0</v>
      </c>
      <c r="K374" s="6"/>
      <c r="L374" s="7">
        <v>212615</v>
      </c>
      <c r="M374" s="6"/>
      <c r="N374" s="7">
        <v>0</v>
      </c>
      <c r="O374" s="6"/>
      <c r="P374" s="7">
        <v>0</v>
      </c>
      <c r="Q374" s="6"/>
      <c r="R374" s="7">
        <v>0</v>
      </c>
      <c r="S374" s="6"/>
      <c r="T374" s="7">
        <v>0</v>
      </c>
      <c r="U374" s="6"/>
      <c r="V374" s="7">
        <v>0</v>
      </c>
      <c r="W374" s="6"/>
      <c r="X374" s="8">
        <v>0</v>
      </c>
      <c r="Z374" s="1" t="str">
        <f t="shared" si="5"/>
        <v>No</v>
      </c>
    </row>
    <row r="375" spans="1:26" s="1" customFormat="1" ht="11.25" customHeight="1">
      <c r="A375" s="4" t="s">
        <v>704</v>
      </c>
      <c r="B375" s="4" t="s">
        <v>705</v>
      </c>
      <c r="C375" s="17" t="s">
        <v>45</v>
      </c>
      <c r="D375" s="230">
        <v>7014</v>
      </c>
      <c r="E375" s="231">
        <v>70014</v>
      </c>
      <c r="F375" s="17" t="s">
        <v>153</v>
      </c>
      <c r="G375" s="158" t="s">
        <v>144</v>
      </c>
      <c r="H375" s="3">
        <v>150003</v>
      </c>
      <c r="I375" s="7">
        <v>35</v>
      </c>
      <c r="J375" s="7">
        <v>192888</v>
      </c>
      <c r="K375" s="6"/>
      <c r="L375" s="7">
        <v>26186</v>
      </c>
      <c r="M375" s="6"/>
      <c r="N375" s="7">
        <v>0</v>
      </c>
      <c r="O375" s="6"/>
      <c r="P375" s="7">
        <v>0</v>
      </c>
      <c r="Q375" s="6"/>
      <c r="R375" s="7">
        <v>0</v>
      </c>
      <c r="S375" s="6"/>
      <c r="T375" s="7">
        <v>0</v>
      </c>
      <c r="U375" s="6"/>
      <c r="V375" s="7">
        <v>0</v>
      </c>
      <c r="W375" s="6"/>
      <c r="X375" s="8">
        <v>0</v>
      </c>
      <c r="Z375" s="1" t="str">
        <f t="shared" si="5"/>
        <v>No</v>
      </c>
    </row>
    <row r="376" spans="1:26" s="1" customFormat="1" ht="11.25" customHeight="1">
      <c r="A376" s="4" t="s">
        <v>1041</v>
      </c>
      <c r="B376" s="4" t="s">
        <v>1042</v>
      </c>
      <c r="C376" s="17" t="s">
        <v>23</v>
      </c>
      <c r="D376" s="230">
        <v>9229</v>
      </c>
      <c r="E376" s="231">
        <v>90229</v>
      </c>
      <c r="F376" s="17" t="s">
        <v>153</v>
      </c>
      <c r="G376" s="158" t="s">
        <v>144</v>
      </c>
      <c r="H376" s="3">
        <v>1723634</v>
      </c>
      <c r="I376" s="7">
        <v>34</v>
      </c>
      <c r="J376" s="7">
        <v>121292</v>
      </c>
      <c r="K376" s="6"/>
      <c r="L376" s="7">
        <v>123481</v>
      </c>
      <c r="M376" s="6"/>
      <c r="N376" s="7">
        <v>0</v>
      </c>
      <c r="O376" s="6"/>
      <c r="P376" s="7">
        <v>0</v>
      </c>
      <c r="Q376" s="6"/>
      <c r="R376" s="7">
        <v>0</v>
      </c>
      <c r="S376" s="6"/>
      <c r="T376" s="7">
        <v>0</v>
      </c>
      <c r="U376" s="6"/>
      <c r="V376" s="7">
        <v>0</v>
      </c>
      <c r="W376" s="6"/>
      <c r="X376" s="8">
        <v>0</v>
      </c>
      <c r="Z376" s="1" t="str">
        <f t="shared" si="5"/>
        <v>No</v>
      </c>
    </row>
    <row r="377" spans="1:26" s="1" customFormat="1" ht="11.25" customHeight="1">
      <c r="A377" s="4" t="s">
        <v>476</v>
      </c>
      <c r="B377" s="4" t="s">
        <v>164</v>
      </c>
      <c r="C377" s="17" t="s">
        <v>51</v>
      </c>
      <c r="D377" s="230">
        <v>1016</v>
      </c>
      <c r="E377" s="231">
        <v>10016</v>
      </c>
      <c r="F377" s="17" t="s">
        <v>153</v>
      </c>
      <c r="G377" s="158" t="s">
        <v>144</v>
      </c>
      <c r="H377" s="3">
        <v>203914</v>
      </c>
      <c r="I377" s="7">
        <v>34</v>
      </c>
      <c r="J377" s="7">
        <v>141163</v>
      </c>
      <c r="K377" s="6"/>
      <c r="L377" s="7">
        <v>0</v>
      </c>
      <c r="M377" s="6"/>
      <c r="N377" s="7">
        <v>0</v>
      </c>
      <c r="O377" s="6"/>
      <c r="P377" s="7">
        <v>194865</v>
      </c>
      <c r="Q377" s="6"/>
      <c r="R377" s="7">
        <v>0</v>
      </c>
      <c r="S377" s="6"/>
      <c r="T377" s="7">
        <v>0</v>
      </c>
      <c r="U377" s="6"/>
      <c r="V377" s="7">
        <v>0</v>
      </c>
      <c r="W377" s="6"/>
      <c r="X377" s="8">
        <v>0</v>
      </c>
      <c r="Z377" s="1" t="str">
        <f t="shared" si="5"/>
        <v>No</v>
      </c>
    </row>
    <row r="378" spans="1:26" s="1" customFormat="1" ht="11.25" customHeight="1">
      <c r="A378" s="4" t="s">
        <v>268</v>
      </c>
      <c r="B378" s="4" t="s">
        <v>269</v>
      </c>
      <c r="C378" s="17" t="s">
        <v>74</v>
      </c>
      <c r="D378" s="230">
        <v>3023</v>
      </c>
      <c r="E378" s="231">
        <v>30023</v>
      </c>
      <c r="F378" s="17" t="s">
        <v>153</v>
      </c>
      <c r="G378" s="158" t="s">
        <v>144</v>
      </c>
      <c r="H378" s="3">
        <v>1733853</v>
      </c>
      <c r="I378" s="7">
        <v>34</v>
      </c>
      <c r="J378" s="7">
        <v>215450</v>
      </c>
      <c r="K378" s="6"/>
      <c r="L378" s="7">
        <v>76781</v>
      </c>
      <c r="M378" s="6"/>
      <c r="N378" s="7">
        <v>0</v>
      </c>
      <c r="O378" s="6"/>
      <c r="P378" s="7">
        <v>27142</v>
      </c>
      <c r="Q378" s="6"/>
      <c r="R378" s="7">
        <v>0</v>
      </c>
      <c r="S378" s="6"/>
      <c r="T378" s="7">
        <v>0</v>
      </c>
      <c r="U378" s="6"/>
      <c r="V378" s="7">
        <v>0</v>
      </c>
      <c r="W378" s="6"/>
      <c r="X378" s="8">
        <v>0</v>
      </c>
      <c r="Z378" s="1" t="str">
        <f t="shared" si="5"/>
        <v>No</v>
      </c>
    </row>
    <row r="379" spans="1:26" s="1" customFormat="1" ht="11.25" customHeight="1">
      <c r="A379" s="4" t="s">
        <v>1039</v>
      </c>
      <c r="B379" s="4" t="s">
        <v>369</v>
      </c>
      <c r="C379" s="17" t="s">
        <v>23</v>
      </c>
      <c r="D379" s="230"/>
      <c r="E379" s="231">
        <v>99423</v>
      </c>
      <c r="F379" s="17" t="s">
        <v>147</v>
      </c>
      <c r="G379" s="158" t="s">
        <v>144</v>
      </c>
      <c r="H379" s="3">
        <v>12150996</v>
      </c>
      <c r="I379" s="7">
        <v>34</v>
      </c>
      <c r="J379" s="7">
        <v>0</v>
      </c>
      <c r="K379" s="6"/>
      <c r="L379" s="7">
        <v>24085</v>
      </c>
      <c r="M379" s="6"/>
      <c r="N379" s="7">
        <v>0</v>
      </c>
      <c r="O379" s="6"/>
      <c r="P379" s="7">
        <v>301187</v>
      </c>
      <c r="Q379" s="6"/>
      <c r="R379" s="7">
        <v>0</v>
      </c>
      <c r="S379" s="6"/>
      <c r="T379" s="7">
        <v>0</v>
      </c>
      <c r="U379" s="6"/>
      <c r="V379" s="7">
        <v>0</v>
      </c>
      <c r="W379" s="6"/>
      <c r="X379" s="8">
        <v>0</v>
      </c>
      <c r="Z379" s="1" t="str">
        <f t="shared" si="5"/>
        <v>No</v>
      </c>
    </row>
    <row r="380" spans="1:26" s="1" customFormat="1" ht="11.25" customHeight="1">
      <c r="A380" s="4" t="s">
        <v>751</v>
      </c>
      <c r="B380" s="4" t="s">
        <v>752</v>
      </c>
      <c r="C380" s="17" t="s">
        <v>23</v>
      </c>
      <c r="D380" s="230">
        <v>9061</v>
      </c>
      <c r="E380" s="231">
        <v>90061</v>
      </c>
      <c r="F380" s="17" t="s">
        <v>153</v>
      </c>
      <c r="G380" s="158" t="s">
        <v>144</v>
      </c>
      <c r="H380" s="3">
        <v>116719</v>
      </c>
      <c r="I380" s="7">
        <v>34</v>
      </c>
      <c r="J380" s="7">
        <v>283520</v>
      </c>
      <c r="K380" s="6"/>
      <c r="L380" s="7">
        <v>0</v>
      </c>
      <c r="M380" s="6"/>
      <c r="N380" s="7">
        <v>0</v>
      </c>
      <c r="O380" s="6"/>
      <c r="P380" s="7">
        <v>0</v>
      </c>
      <c r="Q380" s="6"/>
      <c r="R380" s="7">
        <v>0</v>
      </c>
      <c r="S380" s="6"/>
      <c r="T380" s="7">
        <v>0</v>
      </c>
      <c r="U380" s="6"/>
      <c r="V380" s="7">
        <v>0</v>
      </c>
      <c r="W380" s="6"/>
      <c r="X380" s="8">
        <v>0</v>
      </c>
      <c r="Z380" s="1" t="str">
        <f t="shared" si="5"/>
        <v>No</v>
      </c>
    </row>
    <row r="381" spans="1:26" s="1" customFormat="1" ht="11.25" customHeight="1">
      <c r="A381" s="4" t="s">
        <v>1220</v>
      </c>
      <c r="B381" s="4" t="s">
        <v>481</v>
      </c>
      <c r="C381" s="17" t="s">
        <v>90</v>
      </c>
      <c r="D381" s="230">
        <v>5002</v>
      </c>
      <c r="E381" s="231">
        <v>50002</v>
      </c>
      <c r="F381" s="17" t="s">
        <v>147</v>
      </c>
      <c r="G381" s="158" t="s">
        <v>144</v>
      </c>
      <c r="H381" s="3">
        <v>206520</v>
      </c>
      <c r="I381" s="7">
        <v>34</v>
      </c>
      <c r="J381" s="7">
        <v>251419</v>
      </c>
      <c r="K381" s="6"/>
      <c r="L381" s="7">
        <v>39656</v>
      </c>
      <c r="M381" s="6"/>
      <c r="N381" s="7">
        <v>0</v>
      </c>
      <c r="O381" s="6"/>
      <c r="P381" s="7">
        <v>0</v>
      </c>
      <c r="Q381" s="6"/>
      <c r="R381" s="7">
        <v>0</v>
      </c>
      <c r="S381" s="6"/>
      <c r="T381" s="7">
        <v>0</v>
      </c>
      <c r="U381" s="6"/>
      <c r="V381" s="7">
        <v>0</v>
      </c>
      <c r="W381" s="6"/>
      <c r="X381" s="8">
        <v>0</v>
      </c>
      <c r="Z381" s="1" t="str">
        <f t="shared" si="5"/>
        <v>No</v>
      </c>
    </row>
    <row r="382" spans="1:26" s="1" customFormat="1" ht="11.25" customHeight="1">
      <c r="A382" s="4" t="s">
        <v>1221</v>
      </c>
      <c r="B382" s="4" t="s">
        <v>579</v>
      </c>
      <c r="C382" s="17" t="s">
        <v>71</v>
      </c>
      <c r="D382" s="230">
        <v>5163</v>
      </c>
      <c r="E382" s="231">
        <v>50163</v>
      </c>
      <c r="F382" s="17" t="s">
        <v>147</v>
      </c>
      <c r="G382" s="158" t="s">
        <v>144</v>
      </c>
      <c r="H382" s="3">
        <v>76068</v>
      </c>
      <c r="I382" s="7">
        <v>34</v>
      </c>
      <c r="J382" s="7">
        <v>12731</v>
      </c>
      <c r="K382" s="6"/>
      <c r="L382" s="7">
        <v>160136</v>
      </c>
      <c r="M382" s="6"/>
      <c r="N382" s="7">
        <v>0</v>
      </c>
      <c r="O382" s="6"/>
      <c r="P382" s="7">
        <v>0</v>
      </c>
      <c r="Q382" s="6"/>
      <c r="R382" s="7">
        <v>0</v>
      </c>
      <c r="S382" s="6"/>
      <c r="T382" s="7">
        <v>0</v>
      </c>
      <c r="U382" s="6"/>
      <c r="V382" s="7">
        <v>0</v>
      </c>
      <c r="W382" s="6"/>
      <c r="X382" s="8">
        <v>0</v>
      </c>
      <c r="Z382" s="1" t="str">
        <f t="shared" si="5"/>
        <v>No</v>
      </c>
    </row>
    <row r="383" spans="1:26" s="1" customFormat="1" ht="11.25" customHeight="1">
      <c r="A383" s="4" t="s">
        <v>1020</v>
      </c>
      <c r="B383" s="4" t="s">
        <v>1021</v>
      </c>
      <c r="C383" s="17" t="s">
        <v>81</v>
      </c>
      <c r="D383" s="230">
        <v>6134</v>
      </c>
      <c r="E383" s="231">
        <v>60134</v>
      </c>
      <c r="F383" s="17" t="s">
        <v>147</v>
      </c>
      <c r="G383" s="158" t="s">
        <v>144</v>
      </c>
      <c r="H383" s="3">
        <v>239938</v>
      </c>
      <c r="I383" s="7">
        <v>34</v>
      </c>
      <c r="J383" s="7">
        <v>242717</v>
      </c>
      <c r="K383" s="6"/>
      <c r="L383" s="7">
        <v>0</v>
      </c>
      <c r="M383" s="6"/>
      <c r="N383" s="7">
        <v>31297</v>
      </c>
      <c r="O383" s="6"/>
      <c r="P383" s="7">
        <v>0</v>
      </c>
      <c r="Q383" s="6"/>
      <c r="R383" s="7">
        <v>0</v>
      </c>
      <c r="S383" s="6"/>
      <c r="T383" s="7">
        <v>0</v>
      </c>
      <c r="U383" s="6"/>
      <c r="V383" s="7">
        <v>0</v>
      </c>
      <c r="W383" s="6"/>
      <c r="X383" s="8">
        <v>0</v>
      </c>
      <c r="Z383" s="1" t="str">
        <f t="shared" si="5"/>
        <v>No</v>
      </c>
    </row>
    <row r="384" spans="1:26" s="1" customFormat="1" ht="11.25" customHeight="1">
      <c r="A384" s="4" t="s">
        <v>1222</v>
      </c>
      <c r="B384" s="4" t="s">
        <v>247</v>
      </c>
      <c r="C384" s="17" t="s">
        <v>74</v>
      </c>
      <c r="D384" s="230">
        <v>3011</v>
      </c>
      <c r="E384" s="231">
        <v>30011</v>
      </c>
      <c r="F384" s="17" t="s">
        <v>153</v>
      </c>
      <c r="G384" s="158" t="s">
        <v>144</v>
      </c>
      <c r="H384" s="3">
        <v>79930</v>
      </c>
      <c r="I384" s="7">
        <v>34</v>
      </c>
      <c r="J384" s="7">
        <v>136316</v>
      </c>
      <c r="K384" s="6"/>
      <c r="L384" s="7">
        <v>9248</v>
      </c>
      <c r="M384" s="6"/>
      <c r="N384" s="7">
        <v>0</v>
      </c>
      <c r="O384" s="6"/>
      <c r="P384" s="7">
        <v>1483</v>
      </c>
      <c r="Q384" s="6"/>
      <c r="R384" s="7">
        <v>0</v>
      </c>
      <c r="S384" s="6"/>
      <c r="T384" s="7">
        <v>0</v>
      </c>
      <c r="U384" s="6"/>
      <c r="V384" s="7">
        <v>0</v>
      </c>
      <c r="W384" s="6"/>
      <c r="X384" s="8">
        <v>0</v>
      </c>
      <c r="Z384" s="1" t="str">
        <f t="shared" si="5"/>
        <v>No</v>
      </c>
    </row>
    <row r="385" spans="1:26" s="1" customFormat="1" ht="11.25" customHeight="1">
      <c r="A385" s="4" t="s">
        <v>1223</v>
      </c>
      <c r="B385" s="4" t="s">
        <v>312</v>
      </c>
      <c r="C385" s="17" t="s">
        <v>59</v>
      </c>
      <c r="D385" s="230">
        <v>4147</v>
      </c>
      <c r="E385" s="231">
        <v>40147</v>
      </c>
      <c r="F385" s="17" t="s">
        <v>94</v>
      </c>
      <c r="G385" s="158" t="s">
        <v>144</v>
      </c>
      <c r="H385" s="3">
        <v>884891</v>
      </c>
      <c r="I385" s="7">
        <v>34</v>
      </c>
      <c r="J385" s="7">
        <v>0</v>
      </c>
      <c r="K385" s="6"/>
      <c r="L385" s="7">
        <v>0</v>
      </c>
      <c r="M385" s="6"/>
      <c r="N385" s="7">
        <v>0</v>
      </c>
      <c r="O385" s="6"/>
      <c r="P385" s="7">
        <v>0</v>
      </c>
      <c r="Q385" s="6"/>
      <c r="R385" s="7">
        <v>192760</v>
      </c>
      <c r="S385" s="6"/>
      <c r="T385" s="7">
        <v>0</v>
      </c>
      <c r="U385" s="6"/>
      <c r="V385" s="7">
        <v>0</v>
      </c>
      <c r="W385" s="6"/>
      <c r="X385" s="8">
        <v>0</v>
      </c>
      <c r="Z385" s="1" t="str">
        <f t="shared" si="5"/>
        <v>No</v>
      </c>
    </row>
    <row r="386" spans="1:26" s="1" customFormat="1" ht="11.25" customHeight="1">
      <c r="A386" s="4" t="s">
        <v>1040</v>
      </c>
      <c r="B386" s="4" t="s">
        <v>159</v>
      </c>
      <c r="C386" s="17" t="s">
        <v>51</v>
      </c>
      <c r="D386" s="230">
        <v>1098</v>
      </c>
      <c r="E386" s="231">
        <v>10098</v>
      </c>
      <c r="F386" s="17" t="s">
        <v>153</v>
      </c>
      <c r="G386" s="158" t="s">
        <v>144</v>
      </c>
      <c r="H386" s="3">
        <v>59397</v>
      </c>
      <c r="I386" s="7">
        <v>34</v>
      </c>
      <c r="J386" s="7">
        <v>22103</v>
      </c>
      <c r="K386" s="6"/>
      <c r="L386" s="7">
        <v>50688</v>
      </c>
      <c r="M386" s="6"/>
      <c r="N386" s="7">
        <v>0</v>
      </c>
      <c r="O386" s="6"/>
      <c r="P386" s="7">
        <v>0</v>
      </c>
      <c r="Q386" s="6"/>
      <c r="R386" s="7">
        <v>0</v>
      </c>
      <c r="S386" s="6"/>
      <c r="T386" s="7">
        <v>0</v>
      </c>
      <c r="U386" s="6"/>
      <c r="V386" s="7">
        <v>0</v>
      </c>
      <c r="W386" s="6"/>
      <c r="X386" s="8">
        <v>0</v>
      </c>
      <c r="Z386" s="1" t="str">
        <f t="shared" si="5"/>
        <v>No</v>
      </c>
    </row>
    <row r="387" spans="1:26" s="1" customFormat="1" ht="11.25" customHeight="1">
      <c r="A387" s="4" t="s">
        <v>244</v>
      </c>
      <c r="B387" s="4" t="s">
        <v>245</v>
      </c>
      <c r="C387" s="17" t="s">
        <v>23</v>
      </c>
      <c r="D387" s="230">
        <v>9182</v>
      </c>
      <c r="E387" s="231">
        <v>90182</v>
      </c>
      <c r="F387" s="17" t="s">
        <v>153</v>
      </c>
      <c r="G387" s="158" t="s">
        <v>144</v>
      </c>
      <c r="H387" s="3">
        <v>370583</v>
      </c>
      <c r="I387" s="7">
        <v>34</v>
      </c>
      <c r="J387" s="7">
        <v>462256</v>
      </c>
      <c r="K387" s="6"/>
      <c r="L387" s="7">
        <v>0</v>
      </c>
      <c r="M387" s="6"/>
      <c r="N387" s="7">
        <v>0</v>
      </c>
      <c r="O387" s="6"/>
      <c r="P387" s="7">
        <v>0</v>
      </c>
      <c r="Q387" s="6"/>
      <c r="R387" s="7">
        <v>0</v>
      </c>
      <c r="S387" s="6"/>
      <c r="T387" s="7">
        <v>0</v>
      </c>
      <c r="U387" s="6"/>
      <c r="V387" s="7">
        <v>0</v>
      </c>
      <c r="W387" s="6"/>
      <c r="X387" s="8">
        <v>0</v>
      </c>
      <c r="Z387" s="1" t="str">
        <f t="shared" ref="Z387:Z450" si="6">IF(Y387&amp;W387&amp;U387&amp;S387&amp;Q387&amp;O387&amp;M387&amp;K387&lt;&gt;"","Yes","No")</f>
        <v>No</v>
      </c>
    </row>
    <row r="388" spans="1:26" s="1" customFormat="1" ht="11.25" customHeight="1">
      <c r="A388" s="4" t="s">
        <v>1224</v>
      </c>
      <c r="B388" s="4" t="s">
        <v>303</v>
      </c>
      <c r="C388" s="17" t="s">
        <v>38</v>
      </c>
      <c r="D388" s="230">
        <v>4097</v>
      </c>
      <c r="E388" s="231">
        <v>40097</v>
      </c>
      <c r="F388" s="17" t="s">
        <v>170</v>
      </c>
      <c r="G388" s="158" t="s">
        <v>144</v>
      </c>
      <c r="H388" s="3">
        <v>376047</v>
      </c>
      <c r="I388" s="7">
        <v>33</v>
      </c>
      <c r="J388" s="7">
        <v>184182</v>
      </c>
      <c r="K388" s="6"/>
      <c r="L388" s="7">
        <v>200</v>
      </c>
      <c r="M388" s="6"/>
      <c r="N388" s="7">
        <v>0</v>
      </c>
      <c r="O388" s="6"/>
      <c r="P388" s="7">
        <v>0</v>
      </c>
      <c r="Q388" s="6"/>
      <c r="R388" s="7">
        <v>0</v>
      </c>
      <c r="S388" s="6"/>
      <c r="T388" s="7">
        <v>0</v>
      </c>
      <c r="U388" s="6"/>
      <c r="V388" s="7">
        <v>0</v>
      </c>
      <c r="W388" s="6"/>
      <c r="X388" s="8">
        <v>0</v>
      </c>
      <c r="Z388" s="1" t="str">
        <f t="shared" si="6"/>
        <v>No</v>
      </c>
    </row>
    <row r="389" spans="1:26" s="1" customFormat="1" ht="11.25" customHeight="1">
      <c r="A389" s="4" t="s">
        <v>166</v>
      </c>
      <c r="B389" s="4" t="s">
        <v>167</v>
      </c>
      <c r="C389" s="17" t="s">
        <v>50</v>
      </c>
      <c r="D389" s="230">
        <v>3096</v>
      </c>
      <c r="E389" s="231">
        <v>30096</v>
      </c>
      <c r="F389" s="17" t="s">
        <v>153</v>
      </c>
      <c r="G389" s="158" t="s">
        <v>144</v>
      </c>
      <c r="H389" s="3">
        <v>98081</v>
      </c>
      <c r="I389" s="7">
        <v>33</v>
      </c>
      <c r="J389" s="7">
        <v>74288</v>
      </c>
      <c r="K389" s="6"/>
      <c r="L389" s="7">
        <v>80745</v>
      </c>
      <c r="M389" s="6"/>
      <c r="N389" s="7">
        <v>115712</v>
      </c>
      <c r="O389" s="6"/>
      <c r="P389" s="7">
        <v>0</v>
      </c>
      <c r="Q389" s="6"/>
      <c r="R389" s="7">
        <v>0</v>
      </c>
      <c r="S389" s="6"/>
      <c r="T389" s="7">
        <v>0</v>
      </c>
      <c r="U389" s="6"/>
      <c r="V389" s="7">
        <v>0</v>
      </c>
      <c r="W389" s="6"/>
      <c r="X389" s="8">
        <v>0</v>
      </c>
      <c r="Z389" s="1" t="str">
        <f t="shared" si="6"/>
        <v>No</v>
      </c>
    </row>
    <row r="390" spans="1:26" s="1" customFormat="1" ht="11.25" customHeight="1">
      <c r="A390" s="4" t="s">
        <v>1225</v>
      </c>
      <c r="B390" s="4" t="s">
        <v>762</v>
      </c>
      <c r="C390" s="17" t="s">
        <v>90</v>
      </c>
      <c r="D390" s="230">
        <v>5161</v>
      </c>
      <c r="E390" s="231">
        <v>50161</v>
      </c>
      <c r="F390" s="17" t="s">
        <v>147</v>
      </c>
      <c r="G390" s="158" t="s">
        <v>144</v>
      </c>
      <c r="H390" s="3">
        <v>1376476</v>
      </c>
      <c r="I390" s="7">
        <v>33</v>
      </c>
      <c r="J390" s="7">
        <v>51923</v>
      </c>
      <c r="K390" s="6"/>
      <c r="L390" s="7">
        <v>78981</v>
      </c>
      <c r="M390" s="6"/>
      <c r="N390" s="7">
        <v>0</v>
      </c>
      <c r="O390" s="6"/>
      <c r="P390" s="7">
        <v>0</v>
      </c>
      <c r="Q390" s="6"/>
      <c r="R390" s="7">
        <v>0</v>
      </c>
      <c r="S390" s="6"/>
      <c r="T390" s="7">
        <v>0</v>
      </c>
      <c r="U390" s="6"/>
      <c r="V390" s="7">
        <v>0</v>
      </c>
      <c r="W390" s="6"/>
      <c r="X390" s="8">
        <v>0</v>
      </c>
      <c r="Z390" s="1" t="str">
        <f t="shared" si="6"/>
        <v>No</v>
      </c>
    </row>
    <row r="391" spans="1:26" s="1" customFormat="1" ht="11.25" customHeight="1">
      <c r="A391" s="4" t="s">
        <v>1226</v>
      </c>
      <c r="B391" s="4" t="s">
        <v>761</v>
      </c>
      <c r="C391" s="17" t="s">
        <v>90</v>
      </c>
      <c r="D391" s="230">
        <v>5160</v>
      </c>
      <c r="E391" s="231">
        <v>50160</v>
      </c>
      <c r="F391" s="17" t="s">
        <v>147</v>
      </c>
      <c r="G391" s="158" t="s">
        <v>144</v>
      </c>
      <c r="H391" s="3">
        <v>1376476</v>
      </c>
      <c r="I391" s="7">
        <v>33</v>
      </c>
      <c r="J391" s="7">
        <v>75882</v>
      </c>
      <c r="K391" s="6"/>
      <c r="L391" s="7">
        <v>101777</v>
      </c>
      <c r="M391" s="6"/>
      <c r="N391" s="7">
        <v>0</v>
      </c>
      <c r="O391" s="6"/>
      <c r="P391" s="7">
        <v>0</v>
      </c>
      <c r="Q391" s="6"/>
      <c r="R391" s="7">
        <v>0</v>
      </c>
      <c r="S391" s="6"/>
      <c r="T391" s="7">
        <v>0</v>
      </c>
      <c r="U391" s="6"/>
      <c r="V391" s="7">
        <v>0</v>
      </c>
      <c r="W391" s="6"/>
      <c r="X391" s="8">
        <v>0</v>
      </c>
      <c r="Z391" s="1" t="str">
        <f t="shared" si="6"/>
        <v>No</v>
      </c>
    </row>
    <row r="392" spans="1:26" s="1" customFormat="1" ht="11.25" customHeight="1">
      <c r="A392" s="4" t="s">
        <v>215</v>
      </c>
      <c r="B392" s="4" t="s">
        <v>216</v>
      </c>
      <c r="C392" s="17" t="s">
        <v>21</v>
      </c>
      <c r="D392" s="230">
        <v>9219</v>
      </c>
      <c r="E392" s="231">
        <v>90219</v>
      </c>
      <c r="F392" s="17" t="s">
        <v>153</v>
      </c>
      <c r="G392" s="158" t="s">
        <v>144</v>
      </c>
      <c r="H392" s="3">
        <v>71957</v>
      </c>
      <c r="I392" s="7">
        <v>33</v>
      </c>
      <c r="J392" s="7">
        <v>197697</v>
      </c>
      <c r="K392" s="6"/>
      <c r="L392" s="7">
        <v>25980</v>
      </c>
      <c r="M392" s="6"/>
      <c r="N392" s="7">
        <v>0</v>
      </c>
      <c r="O392" s="6"/>
      <c r="P392" s="7">
        <v>0</v>
      </c>
      <c r="Q392" s="6"/>
      <c r="R392" s="7">
        <v>0</v>
      </c>
      <c r="S392" s="6"/>
      <c r="T392" s="7">
        <v>0</v>
      </c>
      <c r="U392" s="6"/>
      <c r="V392" s="7">
        <v>0</v>
      </c>
      <c r="W392" s="6"/>
      <c r="X392" s="8">
        <v>0</v>
      </c>
      <c r="Z392" s="1" t="str">
        <f t="shared" si="6"/>
        <v>No</v>
      </c>
    </row>
    <row r="393" spans="1:26" s="1" customFormat="1" ht="11.25" customHeight="1">
      <c r="A393" s="4" t="s">
        <v>502</v>
      </c>
      <c r="B393" s="4" t="s">
        <v>503</v>
      </c>
      <c r="C393" s="17" t="s">
        <v>83</v>
      </c>
      <c r="D393" s="230">
        <v>3076</v>
      </c>
      <c r="E393" s="231">
        <v>30076</v>
      </c>
      <c r="F393" s="17" t="s">
        <v>153</v>
      </c>
      <c r="G393" s="158" t="s">
        <v>144</v>
      </c>
      <c r="H393" s="3">
        <v>75689</v>
      </c>
      <c r="I393" s="7">
        <v>33</v>
      </c>
      <c r="J393" s="7">
        <v>193690</v>
      </c>
      <c r="K393" s="6"/>
      <c r="L393" s="7">
        <v>19850</v>
      </c>
      <c r="M393" s="6"/>
      <c r="N393" s="7">
        <v>0</v>
      </c>
      <c r="O393" s="6"/>
      <c r="P393" s="7">
        <v>92397</v>
      </c>
      <c r="Q393" s="6"/>
      <c r="R393" s="7">
        <v>0</v>
      </c>
      <c r="S393" s="6"/>
      <c r="T393" s="7">
        <v>0</v>
      </c>
      <c r="U393" s="6"/>
      <c r="V393" s="7">
        <v>0</v>
      </c>
      <c r="W393" s="6"/>
      <c r="X393" s="8">
        <v>0</v>
      </c>
      <c r="Z393" s="1" t="str">
        <f t="shared" si="6"/>
        <v>No</v>
      </c>
    </row>
    <row r="394" spans="1:26" s="1" customFormat="1" ht="11.25" customHeight="1">
      <c r="A394" s="4" t="s">
        <v>698</v>
      </c>
      <c r="B394" s="4" t="s">
        <v>699</v>
      </c>
      <c r="C394" s="17" t="s">
        <v>91</v>
      </c>
      <c r="D394" s="230">
        <v>3002</v>
      </c>
      <c r="E394" s="231">
        <v>30002</v>
      </c>
      <c r="F394" s="17" t="s">
        <v>153</v>
      </c>
      <c r="G394" s="158" t="s">
        <v>144</v>
      </c>
      <c r="H394" s="3">
        <v>202637</v>
      </c>
      <c r="I394" s="7">
        <v>33</v>
      </c>
      <c r="J394" s="7">
        <v>201257</v>
      </c>
      <c r="K394" s="6"/>
      <c r="L394" s="7">
        <v>55714</v>
      </c>
      <c r="M394" s="6"/>
      <c r="N394" s="7">
        <v>0</v>
      </c>
      <c r="O394" s="6"/>
      <c r="P394" s="7">
        <v>0</v>
      </c>
      <c r="Q394" s="6"/>
      <c r="R394" s="7">
        <v>0</v>
      </c>
      <c r="S394" s="6"/>
      <c r="T394" s="7">
        <v>0</v>
      </c>
      <c r="U394" s="6"/>
      <c r="V394" s="7">
        <v>0</v>
      </c>
      <c r="W394" s="6"/>
      <c r="X394" s="8">
        <v>0</v>
      </c>
      <c r="Z394" s="1" t="str">
        <f t="shared" si="6"/>
        <v>No</v>
      </c>
    </row>
    <row r="395" spans="1:26" s="1" customFormat="1" ht="11.25" customHeight="1">
      <c r="A395" s="4" t="s">
        <v>206</v>
      </c>
      <c r="B395" s="4" t="s">
        <v>207</v>
      </c>
      <c r="C395" s="17" t="s">
        <v>19</v>
      </c>
      <c r="D395" s="230">
        <v>4169</v>
      </c>
      <c r="E395" s="231">
        <v>40169</v>
      </c>
      <c r="F395" s="17" t="s">
        <v>158</v>
      </c>
      <c r="G395" s="158" t="s">
        <v>144</v>
      </c>
      <c r="H395" s="3">
        <v>749495</v>
      </c>
      <c r="I395" s="7">
        <v>33</v>
      </c>
      <c r="J395" s="7">
        <v>0</v>
      </c>
      <c r="K395" s="6"/>
      <c r="L395" s="7">
        <v>38180</v>
      </c>
      <c r="M395" s="6"/>
      <c r="N395" s="7">
        <v>0</v>
      </c>
      <c r="O395" s="6"/>
      <c r="P395" s="7">
        <v>0</v>
      </c>
      <c r="Q395" s="6"/>
      <c r="R395" s="7">
        <v>0</v>
      </c>
      <c r="S395" s="6"/>
      <c r="T395" s="7">
        <v>0</v>
      </c>
      <c r="U395" s="6"/>
      <c r="V395" s="7">
        <v>0</v>
      </c>
      <c r="W395" s="6"/>
      <c r="X395" s="8">
        <v>0</v>
      </c>
      <c r="Z395" s="1" t="str">
        <f t="shared" si="6"/>
        <v>No</v>
      </c>
    </row>
    <row r="396" spans="1:26" s="1" customFormat="1" ht="11.25" customHeight="1">
      <c r="A396" s="4" t="s">
        <v>1227</v>
      </c>
      <c r="B396" s="4" t="s">
        <v>370</v>
      </c>
      <c r="C396" s="17" t="s">
        <v>19</v>
      </c>
      <c r="D396" s="230">
        <v>4071</v>
      </c>
      <c r="E396" s="231">
        <v>40071</v>
      </c>
      <c r="F396" s="17" t="s">
        <v>147</v>
      </c>
      <c r="G396" s="158" t="s">
        <v>144</v>
      </c>
      <c r="H396" s="3">
        <v>286692</v>
      </c>
      <c r="I396" s="7">
        <v>32</v>
      </c>
      <c r="J396" s="7">
        <v>120147</v>
      </c>
      <c r="K396" s="6"/>
      <c r="L396" s="7">
        <v>74193</v>
      </c>
      <c r="M396" s="6"/>
      <c r="N396" s="7">
        <v>0</v>
      </c>
      <c r="O396" s="6"/>
      <c r="P396" s="7">
        <v>0</v>
      </c>
      <c r="Q396" s="6"/>
      <c r="R396" s="7">
        <v>0</v>
      </c>
      <c r="S396" s="6"/>
      <c r="T396" s="7">
        <v>0</v>
      </c>
      <c r="U396" s="6"/>
      <c r="V396" s="7">
        <v>0</v>
      </c>
      <c r="W396" s="6"/>
      <c r="X396" s="8">
        <v>0</v>
      </c>
      <c r="Z396" s="1" t="str">
        <f t="shared" si="6"/>
        <v>No</v>
      </c>
    </row>
    <row r="397" spans="1:26" s="1" customFormat="1" ht="11.25" customHeight="1">
      <c r="A397" s="4" t="s">
        <v>1228</v>
      </c>
      <c r="B397" s="4" t="s">
        <v>384</v>
      </c>
      <c r="C397" s="17" t="s">
        <v>59</v>
      </c>
      <c r="D397" s="230">
        <v>4224</v>
      </c>
      <c r="E397" s="231">
        <v>40224</v>
      </c>
      <c r="F397" s="17" t="s">
        <v>147</v>
      </c>
      <c r="G397" s="158" t="s">
        <v>144</v>
      </c>
      <c r="H397" s="3">
        <v>280648</v>
      </c>
      <c r="I397" s="7">
        <v>32</v>
      </c>
      <c r="J397" s="7">
        <v>0</v>
      </c>
      <c r="K397" s="6"/>
      <c r="L397" s="7">
        <v>105076</v>
      </c>
      <c r="M397" s="6"/>
      <c r="N397" s="7">
        <v>11137</v>
      </c>
      <c r="O397" s="6"/>
      <c r="P397" s="7">
        <v>17367</v>
      </c>
      <c r="Q397" s="6"/>
      <c r="R397" s="7">
        <v>0</v>
      </c>
      <c r="S397" s="6"/>
      <c r="T397" s="7">
        <v>0</v>
      </c>
      <c r="U397" s="6"/>
      <c r="V397" s="7">
        <v>0</v>
      </c>
      <c r="W397" s="6"/>
      <c r="X397" s="8">
        <v>0</v>
      </c>
      <c r="Z397" s="1" t="str">
        <f t="shared" si="6"/>
        <v>No</v>
      </c>
    </row>
    <row r="398" spans="1:26" s="1" customFormat="1" ht="11.25" customHeight="1">
      <c r="A398" s="4" t="s">
        <v>1229</v>
      </c>
      <c r="B398" s="4" t="s">
        <v>731</v>
      </c>
      <c r="C398" s="17" t="s">
        <v>81</v>
      </c>
      <c r="D398" s="230">
        <v>6012</v>
      </c>
      <c r="E398" s="231">
        <v>60012</v>
      </c>
      <c r="F398" s="17" t="s">
        <v>147</v>
      </c>
      <c r="G398" s="158" t="s">
        <v>144</v>
      </c>
      <c r="H398" s="3">
        <v>172378</v>
      </c>
      <c r="I398" s="7">
        <v>32</v>
      </c>
      <c r="J398" s="7">
        <v>224977</v>
      </c>
      <c r="K398" s="6"/>
      <c r="L398" s="7">
        <v>3897</v>
      </c>
      <c r="M398" s="6"/>
      <c r="N398" s="7">
        <v>0</v>
      </c>
      <c r="O398" s="6"/>
      <c r="P398" s="7">
        <v>0</v>
      </c>
      <c r="Q398" s="6"/>
      <c r="R398" s="7">
        <v>0</v>
      </c>
      <c r="S398" s="6"/>
      <c r="T398" s="7">
        <v>0</v>
      </c>
      <c r="U398" s="6"/>
      <c r="V398" s="7">
        <v>0</v>
      </c>
      <c r="W398" s="6"/>
      <c r="X398" s="8">
        <v>0</v>
      </c>
      <c r="Z398" s="1" t="str">
        <f t="shared" si="6"/>
        <v>No</v>
      </c>
    </row>
    <row r="399" spans="1:26" s="1" customFormat="1" ht="11.25" customHeight="1">
      <c r="A399" s="4" t="s">
        <v>70</v>
      </c>
      <c r="B399" s="4" t="s">
        <v>568</v>
      </c>
      <c r="C399" s="17" t="s">
        <v>68</v>
      </c>
      <c r="D399" s="230">
        <v>2135</v>
      </c>
      <c r="E399" s="231">
        <v>20135</v>
      </c>
      <c r="F399" s="17" t="s">
        <v>143</v>
      </c>
      <c r="G399" s="158" t="s">
        <v>144</v>
      </c>
      <c r="H399" s="3">
        <v>18351295</v>
      </c>
      <c r="I399" s="7">
        <v>32</v>
      </c>
      <c r="J399" s="7">
        <v>350926</v>
      </c>
      <c r="K399" s="6"/>
      <c r="L399" s="7">
        <v>0</v>
      </c>
      <c r="M399" s="6"/>
      <c r="N399" s="7">
        <v>0</v>
      </c>
      <c r="O399" s="6"/>
      <c r="P399" s="7">
        <v>0</v>
      </c>
      <c r="Q399" s="6"/>
      <c r="R399" s="7">
        <v>0</v>
      </c>
      <c r="S399" s="6"/>
      <c r="T399" s="7">
        <v>0</v>
      </c>
      <c r="U399" s="6"/>
      <c r="V399" s="7">
        <v>0</v>
      </c>
      <c r="W399" s="6"/>
      <c r="X399" s="8">
        <v>0</v>
      </c>
      <c r="Z399" s="1" t="str">
        <f t="shared" si="6"/>
        <v>No</v>
      </c>
    </row>
    <row r="400" spans="1:26" s="1" customFormat="1" ht="11.25" customHeight="1">
      <c r="A400" s="4" t="s">
        <v>493</v>
      </c>
      <c r="B400" s="4" t="s">
        <v>494</v>
      </c>
      <c r="C400" s="17" t="s">
        <v>38</v>
      </c>
      <c r="D400" s="230">
        <v>4104</v>
      </c>
      <c r="E400" s="231">
        <v>40104</v>
      </c>
      <c r="F400" s="17" t="s">
        <v>147</v>
      </c>
      <c r="G400" s="158" t="s">
        <v>144</v>
      </c>
      <c r="H400" s="3">
        <v>149422</v>
      </c>
      <c r="I400" s="7">
        <v>32</v>
      </c>
      <c r="J400" s="7">
        <v>169261</v>
      </c>
      <c r="K400" s="6"/>
      <c r="L400" s="7">
        <v>64349</v>
      </c>
      <c r="M400" s="6"/>
      <c r="N400" s="7">
        <v>0</v>
      </c>
      <c r="O400" s="6"/>
      <c r="P400" s="7">
        <v>0</v>
      </c>
      <c r="Q400" s="6"/>
      <c r="R400" s="7">
        <v>0</v>
      </c>
      <c r="S400" s="6"/>
      <c r="T400" s="7">
        <v>0</v>
      </c>
      <c r="U400" s="6"/>
      <c r="V400" s="7">
        <v>0</v>
      </c>
      <c r="W400" s="6"/>
      <c r="X400" s="8">
        <v>0</v>
      </c>
      <c r="Z400" s="1" t="str">
        <f t="shared" si="6"/>
        <v>No</v>
      </c>
    </row>
    <row r="401" spans="1:26" s="1" customFormat="1" ht="11.25" customHeight="1">
      <c r="A401" s="4" t="s">
        <v>1230</v>
      </c>
      <c r="B401" s="4" t="s">
        <v>276</v>
      </c>
      <c r="C401" s="17" t="s">
        <v>58</v>
      </c>
      <c r="D401" s="230">
        <v>8004</v>
      </c>
      <c r="E401" s="231">
        <v>80004</v>
      </c>
      <c r="F401" s="17" t="s">
        <v>147</v>
      </c>
      <c r="G401" s="158" t="s">
        <v>144</v>
      </c>
      <c r="H401" s="3">
        <v>114773</v>
      </c>
      <c r="I401" s="7">
        <v>31</v>
      </c>
      <c r="J401" s="7">
        <v>124157</v>
      </c>
      <c r="K401" s="6"/>
      <c r="L401" s="7">
        <v>32300</v>
      </c>
      <c r="M401" s="6"/>
      <c r="N401" s="7">
        <v>0</v>
      </c>
      <c r="O401" s="6"/>
      <c r="P401" s="7">
        <v>0</v>
      </c>
      <c r="Q401" s="6"/>
      <c r="R401" s="7">
        <v>0</v>
      </c>
      <c r="S401" s="6"/>
      <c r="T401" s="7">
        <v>0</v>
      </c>
      <c r="U401" s="6"/>
      <c r="V401" s="7">
        <v>0</v>
      </c>
      <c r="W401" s="6"/>
      <c r="X401" s="8">
        <v>0</v>
      </c>
      <c r="Z401" s="1" t="str">
        <f t="shared" si="6"/>
        <v>No</v>
      </c>
    </row>
    <row r="402" spans="1:26" s="1" customFormat="1" ht="11.25" customHeight="1">
      <c r="A402" s="4" t="s">
        <v>1231</v>
      </c>
      <c r="B402" s="4" t="s">
        <v>783</v>
      </c>
      <c r="C402" s="17" t="s">
        <v>74</v>
      </c>
      <c r="D402" s="230">
        <v>3087</v>
      </c>
      <c r="E402" s="231">
        <v>30087</v>
      </c>
      <c r="F402" s="17" t="s">
        <v>147</v>
      </c>
      <c r="G402" s="158" t="s">
        <v>144</v>
      </c>
      <c r="H402" s="3">
        <v>51370</v>
      </c>
      <c r="I402" s="7">
        <v>31</v>
      </c>
      <c r="J402" s="7">
        <v>84690</v>
      </c>
      <c r="K402" s="6"/>
      <c r="L402" s="7">
        <v>144729</v>
      </c>
      <c r="M402" s="6"/>
      <c r="N402" s="7">
        <v>0</v>
      </c>
      <c r="O402" s="6"/>
      <c r="P402" s="7">
        <v>0</v>
      </c>
      <c r="Q402" s="6"/>
      <c r="R402" s="7">
        <v>0</v>
      </c>
      <c r="S402" s="6"/>
      <c r="T402" s="7">
        <v>0</v>
      </c>
      <c r="U402" s="6"/>
      <c r="V402" s="7">
        <v>0</v>
      </c>
      <c r="W402" s="6"/>
      <c r="X402" s="8">
        <v>0</v>
      </c>
      <c r="Z402" s="1" t="str">
        <f t="shared" si="6"/>
        <v>No</v>
      </c>
    </row>
    <row r="403" spans="1:26" s="1" customFormat="1" ht="11.25" customHeight="1">
      <c r="A403" s="4" t="s">
        <v>1232</v>
      </c>
      <c r="B403" s="4" t="s">
        <v>1233</v>
      </c>
      <c r="C403" s="17" t="s">
        <v>23</v>
      </c>
      <c r="D403" s="230"/>
      <c r="E403" s="231">
        <v>99424</v>
      </c>
      <c r="F403" s="17" t="s">
        <v>147</v>
      </c>
      <c r="G403" s="158" t="s">
        <v>144</v>
      </c>
      <c r="H403" s="3">
        <v>12150996</v>
      </c>
      <c r="I403" s="7">
        <v>31</v>
      </c>
      <c r="J403" s="7">
        <v>0</v>
      </c>
      <c r="K403" s="6"/>
      <c r="L403" s="7">
        <v>31701</v>
      </c>
      <c r="M403" s="6"/>
      <c r="N403" s="7">
        <v>0</v>
      </c>
      <c r="O403" s="6"/>
      <c r="P403" s="7">
        <v>31701</v>
      </c>
      <c r="Q403" s="6"/>
      <c r="R403" s="7">
        <v>0</v>
      </c>
      <c r="S403" s="6"/>
      <c r="T403" s="7">
        <v>0</v>
      </c>
      <c r="U403" s="6"/>
      <c r="V403" s="7">
        <v>0</v>
      </c>
      <c r="W403" s="6"/>
      <c r="X403" s="8">
        <v>0</v>
      </c>
      <c r="Z403" s="1" t="str">
        <f t="shared" si="6"/>
        <v>No</v>
      </c>
    </row>
    <row r="404" spans="1:26" s="1" customFormat="1" ht="11.25" customHeight="1">
      <c r="A404" s="4" t="s">
        <v>999</v>
      </c>
      <c r="B404" s="4" t="s">
        <v>1000</v>
      </c>
      <c r="C404" s="17" t="s">
        <v>49</v>
      </c>
      <c r="D404" s="230"/>
      <c r="E404" s="231">
        <v>10183</v>
      </c>
      <c r="F404" s="17" t="s">
        <v>153</v>
      </c>
      <c r="G404" s="158" t="s">
        <v>144</v>
      </c>
      <c r="H404" s="3">
        <v>246695</v>
      </c>
      <c r="I404" s="7">
        <v>31</v>
      </c>
      <c r="J404" s="7">
        <v>3242119</v>
      </c>
      <c r="K404" s="6"/>
      <c r="L404" s="7">
        <v>0</v>
      </c>
      <c r="M404" s="6"/>
      <c r="N404" s="7">
        <v>0</v>
      </c>
      <c r="O404" s="6"/>
      <c r="P404" s="7">
        <v>0</v>
      </c>
      <c r="Q404" s="6"/>
      <c r="R404" s="7">
        <v>0</v>
      </c>
      <c r="S404" s="6"/>
      <c r="T404" s="7">
        <v>0</v>
      </c>
      <c r="U404" s="6"/>
      <c r="V404" s="7">
        <v>0</v>
      </c>
      <c r="W404" s="6"/>
      <c r="X404" s="8">
        <v>0</v>
      </c>
      <c r="Z404" s="1" t="str">
        <f t="shared" si="6"/>
        <v>No</v>
      </c>
    </row>
    <row r="405" spans="1:26" s="1" customFormat="1" ht="11.25" customHeight="1">
      <c r="A405" s="4" t="s">
        <v>1234</v>
      </c>
      <c r="B405" s="4" t="s">
        <v>1235</v>
      </c>
      <c r="C405" s="17" t="s">
        <v>44</v>
      </c>
      <c r="D405" s="230" t="s">
        <v>1236</v>
      </c>
      <c r="E405" s="231">
        <v>50342</v>
      </c>
      <c r="F405" s="17" t="s">
        <v>165</v>
      </c>
      <c r="G405" s="158" t="s">
        <v>144</v>
      </c>
      <c r="H405" s="3">
        <v>1487483</v>
      </c>
      <c r="I405" s="7">
        <v>30</v>
      </c>
      <c r="J405" s="7">
        <v>0</v>
      </c>
      <c r="K405" s="6"/>
      <c r="L405" s="7">
        <v>50446</v>
      </c>
      <c r="M405" s="6"/>
      <c r="N405" s="7">
        <v>0</v>
      </c>
      <c r="O405" s="6"/>
      <c r="P405" s="7">
        <v>0</v>
      </c>
      <c r="Q405" s="6"/>
      <c r="R405" s="7">
        <v>0</v>
      </c>
      <c r="S405" s="6"/>
      <c r="T405" s="7">
        <v>0</v>
      </c>
      <c r="U405" s="6"/>
      <c r="V405" s="7">
        <v>0</v>
      </c>
      <c r="W405" s="6"/>
      <c r="X405" s="8">
        <v>0</v>
      </c>
      <c r="Z405" s="1" t="str">
        <f t="shared" si="6"/>
        <v>No</v>
      </c>
    </row>
    <row r="406" spans="1:26" s="1" customFormat="1" ht="11.25" customHeight="1">
      <c r="A406" s="4" t="s">
        <v>1237</v>
      </c>
      <c r="B406" s="4" t="s">
        <v>361</v>
      </c>
      <c r="C406" s="17" t="s">
        <v>81</v>
      </c>
      <c r="D406" s="230">
        <v>6014</v>
      </c>
      <c r="E406" s="231">
        <v>60014</v>
      </c>
      <c r="F406" s="17" t="s">
        <v>147</v>
      </c>
      <c r="G406" s="158" t="s">
        <v>144</v>
      </c>
      <c r="H406" s="3">
        <v>217585</v>
      </c>
      <c r="I406" s="7">
        <v>30</v>
      </c>
      <c r="J406" s="7">
        <v>249134</v>
      </c>
      <c r="K406" s="6"/>
      <c r="L406" s="7">
        <v>102790</v>
      </c>
      <c r="M406" s="6"/>
      <c r="N406" s="7">
        <v>0</v>
      </c>
      <c r="O406" s="6"/>
      <c r="P406" s="7">
        <v>0</v>
      </c>
      <c r="Q406" s="6"/>
      <c r="R406" s="7">
        <v>0</v>
      </c>
      <c r="S406" s="6"/>
      <c r="T406" s="7">
        <v>0</v>
      </c>
      <c r="U406" s="6"/>
      <c r="V406" s="7">
        <v>0</v>
      </c>
      <c r="W406" s="6"/>
      <c r="X406" s="8">
        <v>0</v>
      </c>
      <c r="Z406" s="1" t="str">
        <f t="shared" si="6"/>
        <v>No</v>
      </c>
    </row>
    <row r="407" spans="1:26" s="1" customFormat="1" ht="11.25" customHeight="1">
      <c r="A407" s="4" t="s">
        <v>1238</v>
      </c>
      <c r="B407" s="4" t="s">
        <v>600</v>
      </c>
      <c r="C407" s="17" t="s">
        <v>90</v>
      </c>
      <c r="D407" s="230">
        <v>5009</v>
      </c>
      <c r="E407" s="231">
        <v>50009</v>
      </c>
      <c r="F407" s="17" t="s">
        <v>147</v>
      </c>
      <c r="G407" s="158" t="s">
        <v>144</v>
      </c>
      <c r="H407" s="3">
        <v>74495</v>
      </c>
      <c r="I407" s="7">
        <v>30</v>
      </c>
      <c r="J407" s="7">
        <v>114305</v>
      </c>
      <c r="K407" s="6"/>
      <c r="L407" s="7">
        <v>0</v>
      </c>
      <c r="M407" s="6"/>
      <c r="N407" s="7">
        <v>0</v>
      </c>
      <c r="O407" s="6"/>
      <c r="P407" s="7">
        <v>0</v>
      </c>
      <c r="Q407" s="6"/>
      <c r="R407" s="7">
        <v>0</v>
      </c>
      <c r="S407" s="6"/>
      <c r="T407" s="7">
        <v>0</v>
      </c>
      <c r="U407" s="6"/>
      <c r="V407" s="7">
        <v>0</v>
      </c>
      <c r="W407" s="6"/>
      <c r="X407" s="8">
        <v>0</v>
      </c>
      <c r="Z407" s="1" t="str">
        <f t="shared" si="6"/>
        <v>No</v>
      </c>
    </row>
    <row r="408" spans="1:26" s="1" customFormat="1" ht="11.25" customHeight="1">
      <c r="A408" s="4" t="s">
        <v>1239</v>
      </c>
      <c r="B408" s="4" t="s">
        <v>664</v>
      </c>
      <c r="C408" s="17" t="s">
        <v>42</v>
      </c>
      <c r="D408" s="230">
        <v>7012</v>
      </c>
      <c r="E408" s="231">
        <v>70012</v>
      </c>
      <c r="F408" s="17" t="s">
        <v>147</v>
      </c>
      <c r="G408" s="158" t="s">
        <v>144</v>
      </c>
      <c r="H408" s="3">
        <v>106494</v>
      </c>
      <c r="I408" s="7">
        <v>30</v>
      </c>
      <c r="J408" s="7">
        <v>148246</v>
      </c>
      <c r="K408" s="6"/>
      <c r="L408" s="7">
        <v>30433</v>
      </c>
      <c r="M408" s="6"/>
      <c r="N408" s="7">
        <v>0</v>
      </c>
      <c r="O408" s="6"/>
      <c r="P408" s="7">
        <v>0</v>
      </c>
      <c r="Q408" s="6"/>
      <c r="R408" s="7">
        <v>0</v>
      </c>
      <c r="S408" s="6"/>
      <c r="T408" s="7">
        <v>0</v>
      </c>
      <c r="U408" s="6"/>
      <c r="V408" s="7">
        <v>0</v>
      </c>
      <c r="W408" s="6"/>
      <c r="X408" s="8">
        <v>0</v>
      </c>
      <c r="Z408" s="1" t="str">
        <f t="shared" si="6"/>
        <v>No</v>
      </c>
    </row>
    <row r="409" spans="1:26" s="1" customFormat="1" ht="11.25" customHeight="1">
      <c r="A409" s="4" t="s">
        <v>1240</v>
      </c>
      <c r="B409" s="4" t="s">
        <v>513</v>
      </c>
      <c r="C409" s="17" t="s">
        <v>90</v>
      </c>
      <c r="D409" s="230">
        <v>5004</v>
      </c>
      <c r="E409" s="231">
        <v>50004</v>
      </c>
      <c r="F409" s="17" t="s">
        <v>147</v>
      </c>
      <c r="G409" s="158" t="s">
        <v>144</v>
      </c>
      <c r="H409" s="3">
        <v>100868</v>
      </c>
      <c r="I409" s="7">
        <v>30</v>
      </c>
      <c r="J409" s="7">
        <v>149706</v>
      </c>
      <c r="K409" s="6"/>
      <c r="L409" s="7">
        <v>7305</v>
      </c>
      <c r="M409" s="6"/>
      <c r="N409" s="7">
        <v>0</v>
      </c>
      <c r="O409" s="6"/>
      <c r="P409" s="7">
        <v>0</v>
      </c>
      <c r="Q409" s="6"/>
      <c r="R409" s="7">
        <v>0</v>
      </c>
      <c r="S409" s="6"/>
      <c r="T409" s="7">
        <v>0</v>
      </c>
      <c r="U409" s="6"/>
      <c r="V409" s="7">
        <v>0</v>
      </c>
      <c r="W409" s="6"/>
      <c r="X409" s="8">
        <v>0</v>
      </c>
      <c r="Z409" s="1" t="str">
        <f t="shared" si="6"/>
        <v>No</v>
      </c>
    </row>
    <row r="410" spans="1:26" s="1" customFormat="1" ht="11.25" customHeight="1">
      <c r="A410" s="4" t="s">
        <v>566</v>
      </c>
      <c r="B410" s="4" t="s">
        <v>227</v>
      </c>
      <c r="C410" s="17" t="s">
        <v>58</v>
      </c>
      <c r="D410" s="230">
        <v>8009</v>
      </c>
      <c r="E410" s="231">
        <v>80009</v>
      </c>
      <c r="F410" s="17" t="s">
        <v>153</v>
      </c>
      <c r="G410" s="158" t="s">
        <v>144</v>
      </c>
      <c r="H410" s="3">
        <v>82157</v>
      </c>
      <c r="I410" s="7">
        <v>30</v>
      </c>
      <c r="J410" s="7">
        <v>173069</v>
      </c>
      <c r="K410" s="6"/>
      <c r="L410" s="7">
        <v>6904</v>
      </c>
      <c r="M410" s="6"/>
      <c r="N410" s="7">
        <v>0</v>
      </c>
      <c r="O410" s="6"/>
      <c r="P410" s="7">
        <v>0</v>
      </c>
      <c r="Q410" s="6"/>
      <c r="R410" s="7">
        <v>0</v>
      </c>
      <c r="S410" s="6"/>
      <c r="T410" s="7">
        <v>0</v>
      </c>
      <c r="U410" s="6"/>
      <c r="V410" s="7">
        <v>0</v>
      </c>
      <c r="W410" s="6"/>
      <c r="X410" s="8">
        <v>0</v>
      </c>
      <c r="Z410" s="1" t="str">
        <f t="shared" si="6"/>
        <v>No</v>
      </c>
    </row>
    <row r="411" spans="1:26" s="1" customFormat="1" ht="11.25" customHeight="1">
      <c r="A411" s="4" t="s">
        <v>1241</v>
      </c>
      <c r="B411" s="4" t="s">
        <v>591</v>
      </c>
      <c r="C411" s="17" t="s">
        <v>23</v>
      </c>
      <c r="D411" s="230">
        <v>9022</v>
      </c>
      <c r="E411" s="231">
        <v>90022</v>
      </c>
      <c r="F411" s="17" t="s">
        <v>147</v>
      </c>
      <c r="G411" s="158" t="s">
        <v>144</v>
      </c>
      <c r="H411" s="3">
        <v>12150996</v>
      </c>
      <c r="I411" s="7">
        <v>29</v>
      </c>
      <c r="J411" s="7">
        <v>13214</v>
      </c>
      <c r="K411" s="6"/>
      <c r="L411" s="7">
        <v>87433</v>
      </c>
      <c r="M411" s="6"/>
      <c r="N411" s="7">
        <v>0</v>
      </c>
      <c r="O411" s="6"/>
      <c r="P411" s="7">
        <v>260240</v>
      </c>
      <c r="Q411" s="6"/>
      <c r="R411" s="7">
        <v>0</v>
      </c>
      <c r="S411" s="6"/>
      <c r="T411" s="7">
        <v>0</v>
      </c>
      <c r="U411" s="6"/>
      <c r="V411" s="7">
        <v>0</v>
      </c>
      <c r="W411" s="6"/>
      <c r="X411" s="8">
        <v>0</v>
      </c>
      <c r="Z411" s="1" t="str">
        <f t="shared" si="6"/>
        <v>No</v>
      </c>
    </row>
    <row r="412" spans="1:26" s="1" customFormat="1" ht="11.25" customHeight="1">
      <c r="A412" s="4" t="s">
        <v>581</v>
      </c>
      <c r="B412" s="4" t="s">
        <v>180</v>
      </c>
      <c r="C412" s="17" t="s">
        <v>68</v>
      </c>
      <c r="D412" s="230">
        <v>2082</v>
      </c>
      <c r="E412" s="231">
        <v>20082</v>
      </c>
      <c r="F412" s="17" t="s">
        <v>147</v>
      </c>
      <c r="G412" s="158" t="s">
        <v>144</v>
      </c>
      <c r="H412" s="3">
        <v>18351295</v>
      </c>
      <c r="I412" s="7">
        <v>29</v>
      </c>
      <c r="J412" s="7">
        <v>4802143</v>
      </c>
      <c r="K412" s="6"/>
      <c r="L412" s="7">
        <v>0</v>
      </c>
      <c r="M412" s="6"/>
      <c r="N412" s="7">
        <v>0</v>
      </c>
      <c r="O412" s="6"/>
      <c r="P412" s="7">
        <v>0</v>
      </c>
      <c r="Q412" s="6"/>
      <c r="R412" s="7">
        <v>0</v>
      </c>
      <c r="S412" s="6"/>
      <c r="T412" s="7">
        <v>0</v>
      </c>
      <c r="U412" s="6"/>
      <c r="V412" s="7">
        <v>0</v>
      </c>
      <c r="W412" s="6"/>
      <c r="X412" s="8">
        <v>0</v>
      </c>
      <c r="Z412" s="1" t="str">
        <f t="shared" si="6"/>
        <v>No</v>
      </c>
    </row>
    <row r="413" spans="1:26" s="1" customFormat="1" ht="11.25" customHeight="1">
      <c r="A413" s="4" t="s">
        <v>1242</v>
      </c>
      <c r="B413" s="4" t="s">
        <v>743</v>
      </c>
      <c r="C413" s="17" t="s">
        <v>74</v>
      </c>
      <c r="D413" s="230">
        <v>3026</v>
      </c>
      <c r="E413" s="231">
        <v>30026</v>
      </c>
      <c r="F413" s="17" t="s">
        <v>147</v>
      </c>
      <c r="G413" s="158" t="s">
        <v>144</v>
      </c>
      <c r="H413" s="3">
        <v>56142</v>
      </c>
      <c r="I413" s="7">
        <v>29</v>
      </c>
      <c r="J413" s="7">
        <v>96979</v>
      </c>
      <c r="K413" s="6"/>
      <c r="L413" s="7">
        <v>4284</v>
      </c>
      <c r="M413" s="6"/>
      <c r="N413" s="7">
        <v>0</v>
      </c>
      <c r="O413" s="6"/>
      <c r="P413" s="7">
        <v>129988</v>
      </c>
      <c r="Q413" s="6"/>
      <c r="R413" s="7">
        <v>0</v>
      </c>
      <c r="S413" s="6"/>
      <c r="T413" s="7">
        <v>0</v>
      </c>
      <c r="U413" s="6"/>
      <c r="V413" s="7">
        <v>0</v>
      </c>
      <c r="W413" s="6"/>
      <c r="X413" s="8">
        <v>0</v>
      </c>
      <c r="Z413" s="1" t="str">
        <f t="shared" si="6"/>
        <v>No</v>
      </c>
    </row>
    <row r="414" spans="1:26" s="1" customFormat="1" ht="11.25" customHeight="1">
      <c r="A414" s="4" t="s">
        <v>373</v>
      </c>
      <c r="B414" s="4" t="s">
        <v>374</v>
      </c>
      <c r="C414" s="17" t="s">
        <v>44</v>
      </c>
      <c r="D414" s="230">
        <v>5145</v>
      </c>
      <c r="E414" s="231">
        <v>50145</v>
      </c>
      <c r="F414" s="17" t="s">
        <v>147</v>
      </c>
      <c r="G414" s="158" t="s">
        <v>144</v>
      </c>
      <c r="H414" s="3">
        <v>62182</v>
      </c>
      <c r="I414" s="7">
        <v>29</v>
      </c>
      <c r="J414" s="7">
        <v>37639</v>
      </c>
      <c r="K414" s="6"/>
      <c r="L414" s="7">
        <v>54346</v>
      </c>
      <c r="M414" s="6"/>
      <c r="N414" s="7">
        <v>0</v>
      </c>
      <c r="O414" s="6"/>
      <c r="P414" s="7">
        <v>0</v>
      </c>
      <c r="Q414" s="6"/>
      <c r="R414" s="7">
        <v>0</v>
      </c>
      <c r="S414" s="6"/>
      <c r="T414" s="7">
        <v>0</v>
      </c>
      <c r="U414" s="6"/>
      <c r="V414" s="7">
        <v>0</v>
      </c>
      <c r="W414" s="6"/>
      <c r="X414" s="8">
        <v>0</v>
      </c>
      <c r="Z414" s="1" t="str">
        <f t="shared" si="6"/>
        <v>No</v>
      </c>
    </row>
    <row r="415" spans="1:26" s="1" customFormat="1" ht="11.25" customHeight="1">
      <c r="A415" s="4" t="s">
        <v>1243</v>
      </c>
      <c r="B415" s="4" t="s">
        <v>427</v>
      </c>
      <c r="C415" s="17" t="s">
        <v>43</v>
      </c>
      <c r="D415" s="230">
        <v>5061</v>
      </c>
      <c r="E415" s="231">
        <v>50061</v>
      </c>
      <c r="F415" s="17" t="s">
        <v>147</v>
      </c>
      <c r="G415" s="158" t="s">
        <v>144</v>
      </c>
      <c r="H415" s="3">
        <v>93863</v>
      </c>
      <c r="I415" s="7">
        <v>28</v>
      </c>
      <c r="J415" s="7">
        <v>0</v>
      </c>
      <c r="K415" s="6"/>
      <c r="L415" s="7">
        <v>18094</v>
      </c>
      <c r="M415" s="6"/>
      <c r="N415" s="7">
        <v>0</v>
      </c>
      <c r="O415" s="6"/>
      <c r="P415" s="7">
        <v>0</v>
      </c>
      <c r="Q415" s="6"/>
      <c r="R415" s="7">
        <v>215131</v>
      </c>
      <c r="S415" s="6"/>
      <c r="T415" s="7">
        <v>0</v>
      </c>
      <c r="U415" s="6"/>
      <c r="V415" s="7">
        <v>0</v>
      </c>
      <c r="W415" s="6"/>
      <c r="X415" s="8">
        <v>0</v>
      </c>
      <c r="Z415" s="1" t="str">
        <f t="shared" si="6"/>
        <v>No</v>
      </c>
    </row>
    <row r="416" spans="1:26" s="1" customFormat="1" ht="11.25" customHeight="1">
      <c r="A416" s="4" t="s">
        <v>1244</v>
      </c>
      <c r="B416" s="4" t="s">
        <v>496</v>
      </c>
      <c r="C416" s="17" t="s">
        <v>44</v>
      </c>
      <c r="D416" s="230">
        <v>5209</v>
      </c>
      <c r="E416" s="231">
        <v>50209</v>
      </c>
      <c r="F416" s="17" t="s">
        <v>153</v>
      </c>
      <c r="G416" s="158" t="s">
        <v>144</v>
      </c>
      <c r="H416" s="3">
        <v>1487483</v>
      </c>
      <c r="I416" s="7">
        <v>28</v>
      </c>
      <c r="J416" s="7">
        <v>0</v>
      </c>
      <c r="K416" s="6"/>
      <c r="L416" s="7">
        <v>47042</v>
      </c>
      <c r="M416" s="6"/>
      <c r="N416" s="7">
        <v>0</v>
      </c>
      <c r="O416" s="6"/>
      <c r="P416" s="7">
        <v>0</v>
      </c>
      <c r="Q416" s="6"/>
      <c r="R416" s="7">
        <v>0</v>
      </c>
      <c r="S416" s="6"/>
      <c r="T416" s="7">
        <v>0</v>
      </c>
      <c r="U416" s="6"/>
      <c r="V416" s="7">
        <v>0</v>
      </c>
      <c r="W416" s="6"/>
      <c r="X416" s="8">
        <v>0</v>
      </c>
      <c r="Z416" s="1" t="str">
        <f t="shared" si="6"/>
        <v>No</v>
      </c>
    </row>
    <row r="417" spans="1:26" s="1" customFormat="1" ht="11.25" customHeight="1">
      <c r="A417" s="4" t="s">
        <v>624</v>
      </c>
      <c r="B417" s="4" t="s">
        <v>625</v>
      </c>
      <c r="C417" s="17" t="s">
        <v>23</v>
      </c>
      <c r="D417" s="230">
        <v>9093</v>
      </c>
      <c r="E417" s="231">
        <v>90093</v>
      </c>
      <c r="F417" s="17" t="s">
        <v>153</v>
      </c>
      <c r="G417" s="158" t="s">
        <v>144</v>
      </c>
      <c r="H417" s="3">
        <v>117731</v>
      </c>
      <c r="I417" s="7">
        <v>28</v>
      </c>
      <c r="J417" s="7">
        <v>151969</v>
      </c>
      <c r="K417" s="6"/>
      <c r="L417" s="7">
        <v>62608</v>
      </c>
      <c r="M417" s="6"/>
      <c r="N417" s="7">
        <v>0</v>
      </c>
      <c r="O417" s="6"/>
      <c r="P417" s="7">
        <v>0</v>
      </c>
      <c r="Q417" s="6"/>
      <c r="R417" s="7">
        <v>0</v>
      </c>
      <c r="S417" s="6"/>
      <c r="T417" s="7">
        <v>0</v>
      </c>
      <c r="U417" s="6"/>
      <c r="V417" s="7">
        <v>0</v>
      </c>
      <c r="W417" s="6"/>
      <c r="X417" s="8">
        <v>0</v>
      </c>
      <c r="Z417" s="1" t="str">
        <f t="shared" si="6"/>
        <v>No</v>
      </c>
    </row>
    <row r="418" spans="1:26" s="1" customFormat="1" ht="11.25" customHeight="1">
      <c r="A418" s="4" t="s">
        <v>1245</v>
      </c>
      <c r="B418" s="4" t="s">
        <v>757</v>
      </c>
      <c r="C418" s="17" t="s">
        <v>38</v>
      </c>
      <c r="D418" s="230">
        <v>4129</v>
      </c>
      <c r="E418" s="231">
        <v>40129</v>
      </c>
      <c r="F418" s="17" t="s">
        <v>147</v>
      </c>
      <c r="G418" s="158" t="s">
        <v>144</v>
      </c>
      <c r="H418" s="3">
        <v>169541</v>
      </c>
      <c r="I418" s="7">
        <v>28</v>
      </c>
      <c r="J418" s="7">
        <v>83270</v>
      </c>
      <c r="K418" s="6"/>
      <c r="L418" s="7">
        <v>24225</v>
      </c>
      <c r="M418" s="6"/>
      <c r="N418" s="7">
        <v>0</v>
      </c>
      <c r="O418" s="6"/>
      <c r="P418" s="7">
        <v>0</v>
      </c>
      <c r="Q418" s="6"/>
      <c r="R418" s="7">
        <v>0</v>
      </c>
      <c r="S418" s="6"/>
      <c r="T418" s="7">
        <v>0</v>
      </c>
      <c r="U418" s="6"/>
      <c r="V418" s="7">
        <v>0</v>
      </c>
      <c r="W418" s="6"/>
      <c r="X418" s="8">
        <v>0</v>
      </c>
      <c r="Z418" s="1" t="str">
        <f t="shared" si="6"/>
        <v>No</v>
      </c>
    </row>
    <row r="419" spans="1:26" s="1" customFormat="1" ht="11.25" customHeight="1">
      <c r="A419" s="4" t="s">
        <v>290</v>
      </c>
      <c r="B419" s="4" t="s">
        <v>291</v>
      </c>
      <c r="C419" s="17" t="s">
        <v>23</v>
      </c>
      <c r="D419" s="230">
        <v>9226</v>
      </c>
      <c r="E419" s="231">
        <v>90226</v>
      </c>
      <c r="F419" s="17" t="s">
        <v>153</v>
      </c>
      <c r="G419" s="158" t="s">
        <v>144</v>
      </c>
      <c r="H419" s="3">
        <v>107672</v>
      </c>
      <c r="I419" s="7">
        <v>28</v>
      </c>
      <c r="J419" s="7">
        <v>141388</v>
      </c>
      <c r="K419" s="6"/>
      <c r="L419" s="7">
        <v>120277</v>
      </c>
      <c r="M419" s="6"/>
      <c r="N419" s="7">
        <v>0</v>
      </c>
      <c r="O419" s="6"/>
      <c r="P419" s="7">
        <v>0</v>
      </c>
      <c r="Q419" s="6"/>
      <c r="R419" s="7">
        <v>0</v>
      </c>
      <c r="S419" s="6"/>
      <c r="T419" s="7">
        <v>0</v>
      </c>
      <c r="U419" s="6"/>
      <c r="V419" s="7">
        <v>0</v>
      </c>
      <c r="W419" s="6"/>
      <c r="X419" s="8">
        <v>0</v>
      </c>
      <c r="Z419" s="1" t="str">
        <f t="shared" si="6"/>
        <v>No</v>
      </c>
    </row>
    <row r="420" spans="1:26" s="1" customFormat="1" ht="11.25" customHeight="1">
      <c r="A420" s="4" t="s">
        <v>148</v>
      </c>
      <c r="B420" s="4" t="s">
        <v>1246</v>
      </c>
      <c r="C420" s="17" t="s">
        <v>50</v>
      </c>
      <c r="D420" s="230">
        <v>3088</v>
      </c>
      <c r="E420" s="231">
        <v>30088</v>
      </c>
      <c r="F420" s="17" t="s">
        <v>147</v>
      </c>
      <c r="G420" s="158" t="s">
        <v>144</v>
      </c>
      <c r="H420" s="3">
        <v>109919</v>
      </c>
      <c r="I420" s="7">
        <v>28</v>
      </c>
      <c r="J420" s="7">
        <v>0</v>
      </c>
      <c r="K420" s="6"/>
      <c r="L420" s="7">
        <v>246517</v>
      </c>
      <c r="M420" s="6"/>
      <c r="N420" s="7">
        <v>0</v>
      </c>
      <c r="O420" s="6"/>
      <c r="P420" s="7">
        <v>0</v>
      </c>
      <c r="Q420" s="6"/>
      <c r="R420" s="7">
        <v>0</v>
      </c>
      <c r="S420" s="6"/>
      <c r="T420" s="7">
        <v>0</v>
      </c>
      <c r="U420" s="6"/>
      <c r="V420" s="7">
        <v>0</v>
      </c>
      <c r="W420" s="6"/>
      <c r="X420" s="8">
        <v>0</v>
      </c>
      <c r="Z420" s="1" t="str">
        <f t="shared" si="6"/>
        <v>No</v>
      </c>
    </row>
    <row r="421" spans="1:26" s="1" customFormat="1" ht="11.25" customHeight="1">
      <c r="A421" s="4" t="s">
        <v>720</v>
      </c>
      <c r="B421" s="4" t="s">
        <v>214</v>
      </c>
      <c r="C421" s="17" t="s">
        <v>42</v>
      </c>
      <c r="D421" s="230">
        <v>7019</v>
      </c>
      <c r="E421" s="231">
        <v>70019</v>
      </c>
      <c r="F421" s="17" t="s">
        <v>94</v>
      </c>
      <c r="G421" s="158" t="s">
        <v>144</v>
      </c>
      <c r="H421" s="3">
        <v>106621</v>
      </c>
      <c r="I421" s="7">
        <v>28</v>
      </c>
      <c r="J421" s="7">
        <v>216023</v>
      </c>
      <c r="K421" s="6"/>
      <c r="L421" s="7">
        <v>0</v>
      </c>
      <c r="M421" s="6"/>
      <c r="N421" s="7">
        <v>0</v>
      </c>
      <c r="O421" s="6"/>
      <c r="P421" s="7">
        <v>0</v>
      </c>
      <c r="Q421" s="6"/>
      <c r="R421" s="7">
        <v>0</v>
      </c>
      <c r="S421" s="6"/>
      <c r="T421" s="7">
        <v>0</v>
      </c>
      <c r="U421" s="6"/>
      <c r="V421" s="7">
        <v>0</v>
      </c>
      <c r="W421" s="6"/>
      <c r="X421" s="8">
        <v>0</v>
      </c>
      <c r="Z421" s="1" t="str">
        <f t="shared" si="6"/>
        <v>No</v>
      </c>
    </row>
    <row r="422" spans="1:26" s="1" customFormat="1" ht="11.25" customHeight="1">
      <c r="A422" s="4" t="s">
        <v>219</v>
      </c>
      <c r="B422" s="4" t="s">
        <v>220</v>
      </c>
      <c r="C422" s="17" t="s">
        <v>80</v>
      </c>
      <c r="D422" s="230">
        <v>4178</v>
      </c>
      <c r="E422" s="231">
        <v>40178</v>
      </c>
      <c r="F422" s="17" t="s">
        <v>170</v>
      </c>
      <c r="G422" s="158" t="s">
        <v>144</v>
      </c>
      <c r="H422" s="3">
        <v>969587</v>
      </c>
      <c r="I422" s="7">
        <v>28</v>
      </c>
      <c r="J422" s="7">
        <v>0</v>
      </c>
      <c r="K422" s="6"/>
      <c r="L422" s="7">
        <v>33125</v>
      </c>
      <c r="M422" s="6"/>
      <c r="N422" s="7">
        <v>0</v>
      </c>
      <c r="O422" s="6"/>
      <c r="P422" s="7">
        <v>0</v>
      </c>
      <c r="Q422" s="6"/>
      <c r="R422" s="7">
        <v>0</v>
      </c>
      <c r="S422" s="6"/>
      <c r="T422" s="7">
        <v>0</v>
      </c>
      <c r="U422" s="6"/>
      <c r="V422" s="7">
        <v>0</v>
      </c>
      <c r="W422" s="6"/>
      <c r="X422" s="8">
        <v>0</v>
      </c>
      <c r="Z422" s="1" t="str">
        <f t="shared" si="6"/>
        <v>No</v>
      </c>
    </row>
    <row r="423" spans="1:26" s="1" customFormat="1" ht="11.25" customHeight="1">
      <c r="A423" s="4" t="s">
        <v>253</v>
      </c>
      <c r="B423" s="4" t="s">
        <v>254</v>
      </c>
      <c r="C423" s="17" t="s">
        <v>71</v>
      </c>
      <c r="D423" s="230">
        <v>5191</v>
      </c>
      <c r="E423" s="231">
        <v>50191</v>
      </c>
      <c r="F423" s="17" t="s">
        <v>158</v>
      </c>
      <c r="G423" s="158" t="s">
        <v>144</v>
      </c>
      <c r="H423" s="3">
        <v>1368035</v>
      </c>
      <c r="I423" s="7">
        <v>27</v>
      </c>
      <c r="J423" s="7">
        <v>0</v>
      </c>
      <c r="K423" s="6"/>
      <c r="L423" s="7">
        <v>33790</v>
      </c>
      <c r="M423" s="6"/>
      <c r="N423" s="7">
        <v>0</v>
      </c>
      <c r="O423" s="6"/>
      <c r="P423" s="7">
        <v>0</v>
      </c>
      <c r="Q423" s="6"/>
      <c r="R423" s="7">
        <v>0</v>
      </c>
      <c r="S423" s="6"/>
      <c r="T423" s="7">
        <v>0</v>
      </c>
      <c r="U423" s="6"/>
      <c r="V423" s="7">
        <v>0</v>
      </c>
      <c r="W423" s="6"/>
      <c r="X423" s="8">
        <v>0</v>
      </c>
      <c r="Z423" s="1" t="str">
        <f t="shared" si="6"/>
        <v>No</v>
      </c>
    </row>
    <row r="424" spans="1:26" s="1" customFormat="1" ht="11.25" customHeight="1">
      <c r="A424" s="4" t="s">
        <v>1247</v>
      </c>
      <c r="B424" s="4" t="s">
        <v>574</v>
      </c>
      <c r="C424" s="17" t="s">
        <v>19</v>
      </c>
      <c r="D424" s="230">
        <v>4044</v>
      </c>
      <c r="E424" s="231">
        <v>40044</v>
      </c>
      <c r="F424" s="17" t="s">
        <v>147</v>
      </c>
      <c r="G424" s="158" t="s">
        <v>144</v>
      </c>
      <c r="H424" s="3">
        <v>263907</v>
      </c>
      <c r="I424" s="7">
        <v>27</v>
      </c>
      <c r="J424" s="7">
        <v>76121</v>
      </c>
      <c r="K424" s="6"/>
      <c r="L424" s="7">
        <v>139338</v>
      </c>
      <c r="M424" s="6"/>
      <c r="N424" s="7">
        <v>0</v>
      </c>
      <c r="O424" s="6"/>
      <c r="P424" s="7">
        <v>0</v>
      </c>
      <c r="Q424" s="6"/>
      <c r="R424" s="7">
        <v>0</v>
      </c>
      <c r="S424" s="6"/>
      <c r="T424" s="7">
        <v>0</v>
      </c>
      <c r="U424" s="6"/>
      <c r="V424" s="7">
        <v>0</v>
      </c>
      <c r="W424" s="6"/>
      <c r="X424" s="8">
        <v>0</v>
      </c>
      <c r="Z424" s="1" t="str">
        <f t="shared" si="6"/>
        <v>No</v>
      </c>
    </row>
    <row r="425" spans="1:26" s="1" customFormat="1" ht="11.25" customHeight="1">
      <c r="A425" s="4" t="s">
        <v>1248</v>
      </c>
      <c r="B425" s="4" t="s">
        <v>385</v>
      </c>
      <c r="C425" s="17" t="s">
        <v>23</v>
      </c>
      <c r="D425" s="230">
        <v>9086</v>
      </c>
      <c r="E425" s="231">
        <v>90086</v>
      </c>
      <c r="F425" s="17" t="s">
        <v>147</v>
      </c>
      <c r="G425" s="158" t="s">
        <v>144</v>
      </c>
      <c r="H425" s="3">
        <v>1932666</v>
      </c>
      <c r="I425" s="7">
        <v>27</v>
      </c>
      <c r="J425" s="7">
        <v>0</v>
      </c>
      <c r="K425" s="6"/>
      <c r="L425" s="7">
        <v>10</v>
      </c>
      <c r="M425" s="6"/>
      <c r="N425" s="7">
        <v>0</v>
      </c>
      <c r="O425" s="6"/>
      <c r="P425" s="7">
        <v>100430</v>
      </c>
      <c r="Q425" s="6"/>
      <c r="R425" s="7">
        <v>0</v>
      </c>
      <c r="S425" s="6"/>
      <c r="T425" s="7">
        <v>0</v>
      </c>
      <c r="U425" s="6"/>
      <c r="V425" s="7">
        <v>0</v>
      </c>
      <c r="W425" s="6"/>
      <c r="X425" s="8">
        <v>0</v>
      </c>
      <c r="Z425" s="1" t="str">
        <f t="shared" si="6"/>
        <v>No</v>
      </c>
    </row>
    <row r="426" spans="1:26" s="1" customFormat="1" ht="11.25" customHeight="1">
      <c r="A426" s="4" t="s">
        <v>781</v>
      </c>
      <c r="B426" s="4" t="s">
        <v>782</v>
      </c>
      <c r="C426" s="17" t="s">
        <v>68</v>
      </c>
      <c r="D426" s="230">
        <v>2177</v>
      </c>
      <c r="E426" s="231">
        <v>20177</v>
      </c>
      <c r="F426" s="17" t="s">
        <v>143</v>
      </c>
      <c r="G426" s="158" t="s">
        <v>144</v>
      </c>
      <c r="H426" s="3">
        <v>18351295</v>
      </c>
      <c r="I426" s="7">
        <v>26</v>
      </c>
      <c r="J426" s="7">
        <v>472809</v>
      </c>
      <c r="K426" s="6"/>
      <c r="L426" s="7">
        <v>0</v>
      </c>
      <c r="M426" s="6"/>
      <c r="N426" s="7">
        <v>0</v>
      </c>
      <c r="O426" s="6"/>
      <c r="P426" s="7">
        <v>0</v>
      </c>
      <c r="Q426" s="6"/>
      <c r="R426" s="7">
        <v>0</v>
      </c>
      <c r="S426" s="6"/>
      <c r="T426" s="7">
        <v>0</v>
      </c>
      <c r="U426" s="6"/>
      <c r="V426" s="7">
        <v>0</v>
      </c>
      <c r="W426" s="6"/>
      <c r="X426" s="8">
        <v>0</v>
      </c>
      <c r="Z426" s="1" t="str">
        <f t="shared" si="6"/>
        <v>No</v>
      </c>
    </row>
    <row r="427" spans="1:26" s="1" customFormat="1" ht="11.25" customHeight="1">
      <c r="A427" s="4" t="s">
        <v>1249</v>
      </c>
      <c r="B427" s="4" t="s">
        <v>214</v>
      </c>
      <c r="C427" s="17" t="s">
        <v>42</v>
      </c>
      <c r="D427" s="230">
        <v>7045</v>
      </c>
      <c r="E427" s="231">
        <v>70045</v>
      </c>
      <c r="F427" s="17" t="s">
        <v>147</v>
      </c>
      <c r="G427" s="158" t="s">
        <v>144</v>
      </c>
      <c r="H427" s="3">
        <v>106621</v>
      </c>
      <c r="I427" s="7">
        <v>26</v>
      </c>
      <c r="J427" s="7">
        <v>16559</v>
      </c>
      <c r="K427" s="6"/>
      <c r="L427" s="7">
        <v>62798</v>
      </c>
      <c r="M427" s="6"/>
      <c r="N427" s="7">
        <v>0</v>
      </c>
      <c r="O427" s="6"/>
      <c r="P427" s="7">
        <v>0</v>
      </c>
      <c r="Q427" s="6"/>
      <c r="R427" s="7">
        <v>0</v>
      </c>
      <c r="S427" s="6"/>
      <c r="T427" s="7">
        <v>0</v>
      </c>
      <c r="U427" s="6"/>
      <c r="V427" s="7">
        <v>0</v>
      </c>
      <c r="W427" s="6"/>
      <c r="X427" s="8">
        <v>0</v>
      </c>
      <c r="Z427" s="1" t="str">
        <f t="shared" si="6"/>
        <v>No</v>
      </c>
    </row>
    <row r="428" spans="1:26" s="1" customFormat="1" ht="11.25" customHeight="1">
      <c r="A428" s="4" t="s">
        <v>1250</v>
      </c>
      <c r="B428" s="4" t="s">
        <v>659</v>
      </c>
      <c r="C428" s="17" t="s">
        <v>23</v>
      </c>
      <c r="D428" s="230">
        <v>9087</v>
      </c>
      <c r="E428" s="231">
        <v>90087</v>
      </c>
      <c r="F428" s="17" t="s">
        <v>147</v>
      </c>
      <c r="G428" s="158" t="s">
        <v>144</v>
      </c>
      <c r="H428" s="3">
        <v>130447</v>
      </c>
      <c r="I428" s="7">
        <v>26</v>
      </c>
      <c r="J428" s="7">
        <v>208727</v>
      </c>
      <c r="K428" s="6"/>
      <c r="L428" s="7">
        <v>33778</v>
      </c>
      <c r="M428" s="6"/>
      <c r="N428" s="7">
        <v>0</v>
      </c>
      <c r="O428" s="6"/>
      <c r="P428" s="7">
        <v>0</v>
      </c>
      <c r="Q428" s="6"/>
      <c r="R428" s="7">
        <v>0</v>
      </c>
      <c r="S428" s="6"/>
      <c r="T428" s="7">
        <v>0</v>
      </c>
      <c r="U428" s="6"/>
      <c r="V428" s="7">
        <v>0</v>
      </c>
      <c r="W428" s="6"/>
      <c r="X428" s="8">
        <v>0</v>
      </c>
      <c r="Z428" s="1" t="str">
        <f t="shared" si="6"/>
        <v>No</v>
      </c>
    </row>
    <row r="429" spans="1:26" s="1" customFormat="1" ht="11.25" customHeight="1">
      <c r="A429" s="4" t="s">
        <v>1251</v>
      </c>
      <c r="B429" s="4" t="s">
        <v>226</v>
      </c>
      <c r="C429" s="17" t="s">
        <v>40</v>
      </c>
      <c r="D429" s="230">
        <v>4047</v>
      </c>
      <c r="E429" s="231">
        <v>40047</v>
      </c>
      <c r="F429" s="17" t="s">
        <v>147</v>
      </c>
      <c r="G429" s="158" t="s">
        <v>144</v>
      </c>
      <c r="H429" s="3">
        <v>128754</v>
      </c>
      <c r="I429" s="7">
        <v>25</v>
      </c>
      <c r="J429" s="7">
        <v>259050</v>
      </c>
      <c r="K429" s="6"/>
      <c r="L429" s="7">
        <v>7109</v>
      </c>
      <c r="M429" s="6"/>
      <c r="N429" s="7">
        <v>0</v>
      </c>
      <c r="O429" s="6"/>
      <c r="P429" s="7">
        <v>0</v>
      </c>
      <c r="Q429" s="6"/>
      <c r="R429" s="7">
        <v>37703</v>
      </c>
      <c r="S429" s="6"/>
      <c r="T429" s="7">
        <v>0</v>
      </c>
      <c r="U429" s="6"/>
      <c r="V429" s="7">
        <v>0</v>
      </c>
      <c r="W429" s="6"/>
      <c r="X429" s="8">
        <v>0</v>
      </c>
      <c r="Z429" s="1" t="str">
        <f t="shared" si="6"/>
        <v>No</v>
      </c>
    </row>
    <row r="430" spans="1:26" s="1" customFormat="1" ht="11.25" customHeight="1">
      <c r="A430" s="4" t="s">
        <v>1036</v>
      </c>
      <c r="B430" s="4" t="s">
        <v>1037</v>
      </c>
      <c r="C430" s="17" t="s">
        <v>129</v>
      </c>
      <c r="D430" s="230" t="s">
        <v>1038</v>
      </c>
      <c r="E430" s="231">
        <v>91092</v>
      </c>
      <c r="F430" s="17" t="s">
        <v>153</v>
      </c>
      <c r="G430" s="158" t="s">
        <v>144</v>
      </c>
      <c r="H430" s="3">
        <v>210000</v>
      </c>
      <c r="I430" s="7">
        <v>25</v>
      </c>
      <c r="J430" s="7">
        <v>142719</v>
      </c>
      <c r="K430" s="6"/>
      <c r="L430" s="7">
        <v>12045</v>
      </c>
      <c r="M430" s="6"/>
      <c r="N430" s="7">
        <v>0</v>
      </c>
      <c r="O430" s="6"/>
      <c r="P430" s="7">
        <v>0</v>
      </c>
      <c r="Q430" s="6"/>
      <c r="R430" s="7">
        <v>0</v>
      </c>
      <c r="S430" s="6"/>
      <c r="T430" s="7">
        <v>0</v>
      </c>
      <c r="U430" s="6"/>
      <c r="V430" s="7">
        <v>0</v>
      </c>
      <c r="W430" s="6"/>
      <c r="X430" s="8">
        <v>0</v>
      </c>
      <c r="Z430" s="1" t="str">
        <f t="shared" si="6"/>
        <v>No</v>
      </c>
    </row>
    <row r="431" spans="1:26" s="1" customFormat="1" ht="11.25" customHeight="1">
      <c r="A431" s="4" t="s">
        <v>1043</v>
      </c>
      <c r="B431" s="4" t="s">
        <v>309</v>
      </c>
      <c r="C431" s="17" t="s">
        <v>21</v>
      </c>
      <c r="D431" s="230">
        <v>9222</v>
      </c>
      <c r="E431" s="231">
        <v>90222</v>
      </c>
      <c r="F431" s="17" t="s">
        <v>158</v>
      </c>
      <c r="G431" s="158" t="s">
        <v>144</v>
      </c>
      <c r="H431" s="3">
        <v>843168</v>
      </c>
      <c r="I431" s="7">
        <v>25</v>
      </c>
      <c r="J431" s="7">
        <v>0</v>
      </c>
      <c r="K431" s="6"/>
      <c r="L431" s="7">
        <v>21541</v>
      </c>
      <c r="M431" s="6"/>
      <c r="N431" s="7">
        <v>0</v>
      </c>
      <c r="O431" s="6"/>
      <c r="P431" s="7">
        <v>0</v>
      </c>
      <c r="Q431" s="6"/>
      <c r="R431" s="7">
        <v>0</v>
      </c>
      <c r="S431" s="6"/>
      <c r="T431" s="7">
        <v>0</v>
      </c>
      <c r="U431" s="6"/>
      <c r="V431" s="7">
        <v>0</v>
      </c>
      <c r="W431" s="6"/>
      <c r="X431" s="8">
        <v>0</v>
      </c>
      <c r="Z431" s="1" t="str">
        <f t="shared" si="6"/>
        <v>No</v>
      </c>
    </row>
    <row r="432" spans="1:26" s="1" customFormat="1" ht="11.25" customHeight="1">
      <c r="A432" s="4" t="s">
        <v>1252</v>
      </c>
      <c r="B432" s="4" t="s">
        <v>1253</v>
      </c>
      <c r="C432" s="17" t="s">
        <v>52</v>
      </c>
      <c r="D432" s="230"/>
      <c r="E432" s="231">
        <v>50522</v>
      </c>
      <c r="F432" s="17" t="s">
        <v>153</v>
      </c>
      <c r="G432" s="158" t="s">
        <v>144</v>
      </c>
      <c r="H432" s="3">
        <v>51240</v>
      </c>
      <c r="I432" s="7">
        <v>25</v>
      </c>
      <c r="J432" s="7">
        <v>123609</v>
      </c>
      <c r="K432" s="6"/>
      <c r="L432" s="7">
        <v>0</v>
      </c>
      <c r="M432" s="6"/>
      <c r="N432" s="7">
        <v>0</v>
      </c>
      <c r="O432" s="6"/>
      <c r="P432" s="7">
        <v>0</v>
      </c>
      <c r="Q432" s="6"/>
      <c r="R432" s="7">
        <v>0</v>
      </c>
      <c r="S432" s="6"/>
      <c r="T432" s="7">
        <v>0</v>
      </c>
      <c r="U432" s="6"/>
      <c r="V432" s="7">
        <v>0</v>
      </c>
      <c r="W432" s="6"/>
      <c r="X432" s="8">
        <v>0</v>
      </c>
      <c r="Z432" s="1" t="str">
        <f t="shared" si="6"/>
        <v>No</v>
      </c>
    </row>
    <row r="433" spans="1:26" s="1" customFormat="1" ht="11.25" customHeight="1">
      <c r="A433" s="4" t="s">
        <v>273</v>
      </c>
      <c r="B433" s="4" t="s">
        <v>274</v>
      </c>
      <c r="C433" s="17" t="s">
        <v>49</v>
      </c>
      <c r="D433" s="230">
        <v>1007</v>
      </c>
      <c r="E433" s="231">
        <v>10007</v>
      </c>
      <c r="F433" s="17" t="s">
        <v>173</v>
      </c>
      <c r="G433" s="158" t="s">
        <v>144</v>
      </c>
      <c r="H433" s="3">
        <v>59124</v>
      </c>
      <c r="I433" s="7">
        <v>25</v>
      </c>
      <c r="J433" s="7">
        <v>66224</v>
      </c>
      <c r="K433" s="6"/>
      <c r="L433" s="7">
        <v>126293</v>
      </c>
      <c r="M433" s="6"/>
      <c r="N433" s="7">
        <v>0</v>
      </c>
      <c r="O433" s="6"/>
      <c r="P433" s="7">
        <v>0</v>
      </c>
      <c r="Q433" s="6"/>
      <c r="R433" s="7">
        <v>0</v>
      </c>
      <c r="S433" s="6"/>
      <c r="T433" s="7">
        <v>0</v>
      </c>
      <c r="U433" s="6"/>
      <c r="V433" s="7">
        <v>0</v>
      </c>
      <c r="W433" s="6"/>
      <c r="X433" s="8">
        <v>0</v>
      </c>
      <c r="Z433" s="1" t="str">
        <f t="shared" si="6"/>
        <v>No</v>
      </c>
    </row>
    <row r="434" spans="1:26" s="1" customFormat="1" ht="11.25" customHeight="1">
      <c r="A434" s="4" t="s">
        <v>1010</v>
      </c>
      <c r="B434" s="4" t="s">
        <v>548</v>
      </c>
      <c r="C434" s="17" t="s">
        <v>53</v>
      </c>
      <c r="D434" s="230">
        <v>5218</v>
      </c>
      <c r="E434" s="231">
        <v>50515</v>
      </c>
      <c r="F434" s="17" t="s">
        <v>94</v>
      </c>
      <c r="G434" s="158" t="s">
        <v>144</v>
      </c>
      <c r="H434" s="3">
        <v>2650890</v>
      </c>
      <c r="I434" s="7">
        <v>25</v>
      </c>
      <c r="J434" s="7">
        <v>135807</v>
      </c>
      <c r="K434" s="6"/>
      <c r="L434" s="7">
        <v>18673</v>
      </c>
      <c r="M434" s="6"/>
      <c r="N434" s="7">
        <v>0</v>
      </c>
      <c r="O434" s="6"/>
      <c r="P434" s="7">
        <v>0</v>
      </c>
      <c r="Q434" s="6"/>
      <c r="R434" s="7">
        <v>0</v>
      </c>
      <c r="S434" s="6"/>
      <c r="T434" s="7">
        <v>0</v>
      </c>
      <c r="U434" s="6"/>
      <c r="V434" s="7">
        <v>0</v>
      </c>
      <c r="W434" s="6"/>
      <c r="X434" s="8">
        <v>0</v>
      </c>
      <c r="Z434" s="1" t="str">
        <f t="shared" si="6"/>
        <v>No</v>
      </c>
    </row>
    <row r="435" spans="1:26" s="1" customFormat="1" ht="11.25" customHeight="1">
      <c r="A435" s="4" t="s">
        <v>407</v>
      </c>
      <c r="B435" s="4" t="s">
        <v>408</v>
      </c>
      <c r="C435" s="17" t="s">
        <v>86</v>
      </c>
      <c r="D435" s="230">
        <v>16</v>
      </c>
      <c r="E435" s="231">
        <v>16</v>
      </c>
      <c r="F435" s="17" t="s">
        <v>147</v>
      </c>
      <c r="G435" s="158" t="s">
        <v>144</v>
      </c>
      <c r="H435" s="3">
        <v>63952</v>
      </c>
      <c r="I435" s="7">
        <v>25</v>
      </c>
      <c r="J435" s="7">
        <v>0</v>
      </c>
      <c r="K435" s="6"/>
      <c r="L435" s="7">
        <v>29845</v>
      </c>
      <c r="M435" s="6"/>
      <c r="N435" s="7">
        <v>9682</v>
      </c>
      <c r="O435" s="6"/>
      <c r="P435" s="7">
        <v>0</v>
      </c>
      <c r="Q435" s="6"/>
      <c r="R435" s="7">
        <v>74241</v>
      </c>
      <c r="S435" s="6"/>
      <c r="T435" s="7">
        <v>0</v>
      </c>
      <c r="U435" s="6"/>
      <c r="V435" s="7">
        <v>0</v>
      </c>
      <c r="W435" s="6"/>
      <c r="X435" s="8">
        <v>0</v>
      </c>
      <c r="Z435" s="1" t="str">
        <f t="shared" si="6"/>
        <v>No</v>
      </c>
    </row>
    <row r="436" spans="1:26" s="1" customFormat="1" ht="11.25" customHeight="1">
      <c r="A436" s="4" t="s">
        <v>1254</v>
      </c>
      <c r="B436" s="4" t="s">
        <v>532</v>
      </c>
      <c r="C436" s="17" t="s">
        <v>68</v>
      </c>
      <c r="D436" s="230">
        <v>2178</v>
      </c>
      <c r="E436" s="231">
        <v>20178</v>
      </c>
      <c r="F436" s="17" t="s">
        <v>147</v>
      </c>
      <c r="G436" s="158" t="s">
        <v>144</v>
      </c>
      <c r="H436" s="3">
        <v>423566</v>
      </c>
      <c r="I436" s="7">
        <v>25</v>
      </c>
      <c r="J436" s="7">
        <v>67070</v>
      </c>
      <c r="K436" s="6"/>
      <c r="L436" s="7">
        <v>32128</v>
      </c>
      <c r="M436" s="6"/>
      <c r="N436" s="7">
        <v>0</v>
      </c>
      <c r="O436" s="6"/>
      <c r="P436" s="7">
        <v>0</v>
      </c>
      <c r="Q436" s="6"/>
      <c r="R436" s="7">
        <v>75287</v>
      </c>
      <c r="S436" s="6"/>
      <c r="T436" s="7">
        <v>0</v>
      </c>
      <c r="U436" s="6"/>
      <c r="V436" s="7">
        <v>0</v>
      </c>
      <c r="W436" s="6"/>
      <c r="X436" s="8">
        <v>0</v>
      </c>
      <c r="Z436" s="1" t="str">
        <f t="shared" si="6"/>
        <v>No</v>
      </c>
    </row>
    <row r="437" spans="1:26" s="1" customFormat="1" ht="11.25" customHeight="1">
      <c r="A437" s="4" t="s">
        <v>1255</v>
      </c>
      <c r="B437" s="4" t="s">
        <v>371</v>
      </c>
      <c r="C437" s="17" t="s">
        <v>57</v>
      </c>
      <c r="D437" s="230">
        <v>4015</v>
      </c>
      <c r="E437" s="231">
        <v>40015</v>
      </c>
      <c r="F437" s="17" t="s">
        <v>147</v>
      </c>
      <c r="G437" s="158" t="s">
        <v>144</v>
      </c>
      <c r="H437" s="3">
        <v>351478</v>
      </c>
      <c r="I437" s="7">
        <v>25</v>
      </c>
      <c r="J437" s="7">
        <v>323316</v>
      </c>
      <c r="K437" s="6"/>
      <c r="L437" s="7">
        <v>25134</v>
      </c>
      <c r="M437" s="6"/>
      <c r="N437" s="7">
        <v>0</v>
      </c>
      <c r="O437" s="6"/>
      <c r="P437" s="7">
        <v>0</v>
      </c>
      <c r="Q437" s="6"/>
      <c r="R437" s="7">
        <v>0</v>
      </c>
      <c r="S437" s="6"/>
      <c r="T437" s="7">
        <v>0</v>
      </c>
      <c r="U437" s="6"/>
      <c r="V437" s="7">
        <v>0</v>
      </c>
      <c r="W437" s="6"/>
      <c r="X437" s="8">
        <v>0</v>
      </c>
      <c r="Z437" s="1" t="str">
        <f t="shared" si="6"/>
        <v>No</v>
      </c>
    </row>
    <row r="438" spans="1:26" s="1" customFormat="1" ht="11.25" customHeight="1">
      <c r="A438" s="4" t="s">
        <v>151</v>
      </c>
      <c r="B438" s="4" t="s">
        <v>152</v>
      </c>
      <c r="C438" s="17" t="s">
        <v>74</v>
      </c>
      <c r="D438" s="230">
        <v>3095</v>
      </c>
      <c r="E438" s="231">
        <v>30095</v>
      </c>
      <c r="F438" s="17" t="s">
        <v>153</v>
      </c>
      <c r="G438" s="158" t="s">
        <v>144</v>
      </c>
      <c r="H438" s="3">
        <v>77086</v>
      </c>
      <c r="I438" s="7">
        <v>24</v>
      </c>
      <c r="J438" s="7">
        <v>96950</v>
      </c>
      <c r="K438" s="6"/>
      <c r="L438" s="7">
        <v>40333</v>
      </c>
      <c r="M438" s="6"/>
      <c r="N438" s="7">
        <v>0</v>
      </c>
      <c r="O438" s="6"/>
      <c r="P438" s="7">
        <v>0</v>
      </c>
      <c r="Q438" s="6"/>
      <c r="R438" s="7">
        <v>0</v>
      </c>
      <c r="S438" s="6"/>
      <c r="T438" s="7">
        <v>0</v>
      </c>
      <c r="U438" s="6"/>
      <c r="V438" s="7">
        <v>0</v>
      </c>
      <c r="W438" s="6"/>
      <c r="X438" s="8">
        <v>0</v>
      </c>
      <c r="Z438" s="1" t="str">
        <f t="shared" si="6"/>
        <v>No</v>
      </c>
    </row>
    <row r="439" spans="1:26" s="1" customFormat="1" ht="11.25" customHeight="1">
      <c r="A439" s="4" t="s">
        <v>209</v>
      </c>
      <c r="B439" s="4" t="s">
        <v>210</v>
      </c>
      <c r="C439" s="17" t="s">
        <v>52</v>
      </c>
      <c r="D439" s="230">
        <v>5184</v>
      </c>
      <c r="E439" s="231">
        <v>50184</v>
      </c>
      <c r="F439" s="17" t="s">
        <v>153</v>
      </c>
      <c r="G439" s="158" t="s">
        <v>144</v>
      </c>
      <c r="H439" s="3">
        <v>99941</v>
      </c>
      <c r="I439" s="7">
        <v>24</v>
      </c>
      <c r="J439" s="7">
        <v>61276</v>
      </c>
      <c r="K439" s="6"/>
      <c r="L439" s="7">
        <v>94859</v>
      </c>
      <c r="M439" s="6"/>
      <c r="N439" s="7">
        <v>0</v>
      </c>
      <c r="O439" s="6"/>
      <c r="P439" s="7">
        <v>0</v>
      </c>
      <c r="Q439" s="6"/>
      <c r="R439" s="7">
        <v>0</v>
      </c>
      <c r="S439" s="6"/>
      <c r="T439" s="7">
        <v>0</v>
      </c>
      <c r="U439" s="6"/>
      <c r="V439" s="7">
        <v>0</v>
      </c>
      <c r="W439" s="6"/>
      <c r="X439" s="8">
        <v>0</v>
      </c>
      <c r="Z439" s="1" t="str">
        <f t="shared" si="6"/>
        <v>No</v>
      </c>
    </row>
    <row r="440" spans="1:26" s="1" customFormat="1" ht="11.25" customHeight="1">
      <c r="A440" s="4" t="s">
        <v>1256</v>
      </c>
      <c r="B440" s="4" t="s">
        <v>236</v>
      </c>
      <c r="C440" s="17" t="s">
        <v>45</v>
      </c>
      <c r="D440" s="230"/>
      <c r="E440" s="231">
        <v>70044</v>
      </c>
      <c r="F440" s="17" t="s">
        <v>94</v>
      </c>
      <c r="G440" s="158" t="s">
        <v>144</v>
      </c>
      <c r="H440" s="3">
        <v>88053</v>
      </c>
      <c r="I440" s="7">
        <v>24</v>
      </c>
      <c r="J440" s="7">
        <v>47623</v>
      </c>
      <c r="K440" s="6"/>
      <c r="L440" s="7">
        <v>0</v>
      </c>
      <c r="M440" s="6"/>
      <c r="N440" s="7">
        <v>0</v>
      </c>
      <c r="O440" s="6"/>
      <c r="P440" s="7">
        <v>0</v>
      </c>
      <c r="Q440" s="6"/>
      <c r="R440" s="7">
        <v>77757</v>
      </c>
      <c r="S440" s="6"/>
      <c r="T440" s="7">
        <v>0</v>
      </c>
      <c r="U440" s="6"/>
      <c r="V440" s="7">
        <v>0</v>
      </c>
      <c r="W440" s="6"/>
      <c r="X440" s="8">
        <v>0</v>
      </c>
      <c r="Z440" s="1" t="str">
        <f t="shared" si="6"/>
        <v>No</v>
      </c>
    </row>
    <row r="441" spans="1:26" s="1" customFormat="1" ht="11.25" customHeight="1">
      <c r="A441" s="4" t="s">
        <v>560</v>
      </c>
      <c r="B441" s="4" t="s">
        <v>561</v>
      </c>
      <c r="C441" s="17" t="s">
        <v>74</v>
      </c>
      <c r="D441" s="230">
        <v>3061</v>
      </c>
      <c r="E441" s="231">
        <v>30061</v>
      </c>
      <c r="F441" s="17" t="s">
        <v>153</v>
      </c>
      <c r="G441" s="158" t="s">
        <v>144</v>
      </c>
      <c r="H441" s="3">
        <v>66086</v>
      </c>
      <c r="I441" s="7">
        <v>23</v>
      </c>
      <c r="J441" s="7">
        <v>89536</v>
      </c>
      <c r="K441" s="6"/>
      <c r="L441" s="7">
        <v>785</v>
      </c>
      <c r="M441" s="6"/>
      <c r="N441" s="7">
        <v>0</v>
      </c>
      <c r="O441" s="6"/>
      <c r="P441" s="7">
        <v>91620</v>
      </c>
      <c r="Q441" s="6"/>
      <c r="R441" s="7">
        <v>0</v>
      </c>
      <c r="S441" s="6"/>
      <c r="T441" s="7">
        <v>0</v>
      </c>
      <c r="U441" s="6"/>
      <c r="V441" s="7">
        <v>0</v>
      </c>
      <c r="W441" s="6"/>
      <c r="X441" s="8">
        <v>0</v>
      </c>
      <c r="Z441" s="1" t="str">
        <f t="shared" si="6"/>
        <v>No</v>
      </c>
    </row>
    <row r="442" spans="1:26" s="1" customFormat="1" ht="11.25" customHeight="1">
      <c r="A442" s="4" t="s">
        <v>424</v>
      </c>
      <c r="B442" s="4" t="s">
        <v>425</v>
      </c>
      <c r="C442" s="17" t="s">
        <v>34</v>
      </c>
      <c r="D442" s="230">
        <v>1045</v>
      </c>
      <c r="E442" s="231">
        <v>10045</v>
      </c>
      <c r="F442" s="17" t="s">
        <v>170</v>
      </c>
      <c r="G442" s="158" t="s">
        <v>144</v>
      </c>
      <c r="H442" s="3">
        <v>924859</v>
      </c>
      <c r="I442" s="7">
        <v>23</v>
      </c>
      <c r="J442" s="7">
        <v>279562</v>
      </c>
      <c r="K442" s="6"/>
      <c r="L442" s="7">
        <v>0</v>
      </c>
      <c r="M442" s="6"/>
      <c r="N442" s="7">
        <v>0</v>
      </c>
      <c r="O442" s="6"/>
      <c r="P442" s="7">
        <v>0</v>
      </c>
      <c r="Q442" s="6"/>
      <c r="R442" s="7">
        <v>0</v>
      </c>
      <c r="S442" s="6"/>
      <c r="T442" s="7">
        <v>0</v>
      </c>
      <c r="U442" s="6"/>
      <c r="V442" s="7">
        <v>0</v>
      </c>
      <c r="W442" s="6"/>
      <c r="X442" s="8">
        <v>0</v>
      </c>
      <c r="Z442" s="1" t="str">
        <f t="shared" si="6"/>
        <v>No</v>
      </c>
    </row>
    <row r="443" spans="1:26" s="1" customFormat="1" ht="11.25" customHeight="1">
      <c r="A443" s="4" t="s">
        <v>405</v>
      </c>
      <c r="B443" s="4" t="s">
        <v>406</v>
      </c>
      <c r="C443" s="17" t="s">
        <v>13</v>
      </c>
      <c r="D443" s="230">
        <v>6072</v>
      </c>
      <c r="E443" s="231">
        <v>60072</v>
      </c>
      <c r="F443" s="17" t="s">
        <v>153</v>
      </c>
      <c r="G443" s="158" t="s">
        <v>144</v>
      </c>
      <c r="H443" s="3">
        <v>295083</v>
      </c>
      <c r="I443" s="7">
        <v>23</v>
      </c>
      <c r="J443" s="7">
        <v>20519</v>
      </c>
      <c r="K443" s="6"/>
      <c r="L443" s="7">
        <v>75995</v>
      </c>
      <c r="M443" s="6"/>
      <c r="N443" s="7">
        <v>0</v>
      </c>
      <c r="O443" s="6"/>
      <c r="P443" s="7">
        <v>6118</v>
      </c>
      <c r="Q443" s="6"/>
      <c r="R443" s="7">
        <v>0</v>
      </c>
      <c r="S443" s="6"/>
      <c r="T443" s="7">
        <v>0</v>
      </c>
      <c r="U443" s="6"/>
      <c r="V443" s="7">
        <v>0</v>
      </c>
      <c r="W443" s="6"/>
      <c r="X443" s="8">
        <v>0</v>
      </c>
      <c r="Z443" s="1" t="str">
        <f t="shared" si="6"/>
        <v>No</v>
      </c>
    </row>
    <row r="444" spans="1:26" s="1" customFormat="1" ht="11.25" customHeight="1">
      <c r="A444" s="4" t="s">
        <v>1257</v>
      </c>
      <c r="B444" s="4" t="s">
        <v>765</v>
      </c>
      <c r="C444" s="17" t="s">
        <v>23</v>
      </c>
      <c r="D444" s="230">
        <v>9119</v>
      </c>
      <c r="E444" s="231">
        <v>90119</v>
      </c>
      <c r="F444" s="17" t="s">
        <v>147</v>
      </c>
      <c r="G444" s="158" t="s">
        <v>144</v>
      </c>
      <c r="H444" s="3">
        <v>583681</v>
      </c>
      <c r="I444" s="7">
        <v>23</v>
      </c>
      <c r="J444" s="7">
        <v>0</v>
      </c>
      <c r="K444" s="6"/>
      <c r="L444" s="7">
        <v>0</v>
      </c>
      <c r="M444" s="6"/>
      <c r="N444" s="7">
        <v>114497</v>
      </c>
      <c r="O444" s="6"/>
      <c r="P444" s="7">
        <v>0</v>
      </c>
      <c r="Q444" s="6"/>
      <c r="R444" s="7">
        <v>0</v>
      </c>
      <c r="S444" s="6"/>
      <c r="T444" s="7">
        <v>0</v>
      </c>
      <c r="U444" s="6"/>
      <c r="V444" s="7">
        <v>0</v>
      </c>
      <c r="W444" s="6"/>
      <c r="X444" s="8">
        <v>0</v>
      </c>
      <c r="Z444" s="1" t="str">
        <f t="shared" si="6"/>
        <v>No</v>
      </c>
    </row>
    <row r="445" spans="1:26" s="1" customFormat="1" ht="11.25" customHeight="1">
      <c r="A445" s="4" t="s">
        <v>1258</v>
      </c>
      <c r="B445" s="4" t="s">
        <v>621</v>
      </c>
      <c r="C445" s="17" t="s">
        <v>33</v>
      </c>
      <c r="D445" s="230">
        <v>8007</v>
      </c>
      <c r="E445" s="231">
        <v>80007</v>
      </c>
      <c r="F445" s="17" t="s">
        <v>147</v>
      </c>
      <c r="G445" s="158" t="s">
        <v>144</v>
      </c>
      <c r="H445" s="3">
        <v>136550</v>
      </c>
      <c r="I445" s="7">
        <v>23</v>
      </c>
      <c r="J445" s="7">
        <v>116950</v>
      </c>
      <c r="K445" s="6"/>
      <c r="L445" s="7">
        <v>21551</v>
      </c>
      <c r="M445" s="6"/>
      <c r="N445" s="7">
        <v>0</v>
      </c>
      <c r="O445" s="6"/>
      <c r="P445" s="7">
        <v>0</v>
      </c>
      <c r="Q445" s="6"/>
      <c r="R445" s="7">
        <v>0</v>
      </c>
      <c r="S445" s="6"/>
      <c r="T445" s="7">
        <v>0</v>
      </c>
      <c r="U445" s="6"/>
      <c r="V445" s="7">
        <v>0</v>
      </c>
      <c r="W445" s="6"/>
      <c r="X445" s="8">
        <v>0</v>
      </c>
      <c r="Z445" s="1" t="str">
        <f t="shared" si="6"/>
        <v>No</v>
      </c>
    </row>
    <row r="446" spans="1:26" s="1" customFormat="1" ht="11.25" customHeight="1">
      <c r="A446" s="4" t="s">
        <v>998</v>
      </c>
      <c r="B446" s="4" t="s">
        <v>429</v>
      </c>
      <c r="C446" s="17" t="s">
        <v>62</v>
      </c>
      <c r="D446" s="230">
        <v>1086</v>
      </c>
      <c r="E446" s="231">
        <v>10086</v>
      </c>
      <c r="F446" s="17" t="s">
        <v>153</v>
      </c>
      <c r="G446" s="158" t="s">
        <v>144</v>
      </c>
      <c r="H446" s="3">
        <v>88087</v>
      </c>
      <c r="I446" s="7">
        <v>22</v>
      </c>
      <c r="J446" s="7">
        <v>134043</v>
      </c>
      <c r="K446" s="6"/>
      <c r="L446" s="7">
        <v>25572</v>
      </c>
      <c r="M446" s="6"/>
      <c r="N446" s="7">
        <v>0</v>
      </c>
      <c r="O446" s="6"/>
      <c r="P446" s="7">
        <v>0</v>
      </c>
      <c r="Q446" s="6"/>
      <c r="R446" s="7">
        <v>0</v>
      </c>
      <c r="S446" s="6"/>
      <c r="T446" s="7">
        <v>0</v>
      </c>
      <c r="U446" s="6"/>
      <c r="V446" s="7">
        <v>0</v>
      </c>
      <c r="W446" s="6"/>
      <c r="X446" s="8">
        <v>0</v>
      </c>
      <c r="Z446" s="1" t="str">
        <f t="shared" si="6"/>
        <v>No</v>
      </c>
    </row>
    <row r="447" spans="1:26" s="1" customFormat="1" ht="11.25" customHeight="1">
      <c r="A447" s="4" t="s">
        <v>1259</v>
      </c>
      <c r="B447" s="4" t="s">
        <v>355</v>
      </c>
      <c r="C447" s="17" t="s">
        <v>56</v>
      </c>
      <c r="D447" s="230">
        <v>7003</v>
      </c>
      <c r="E447" s="231">
        <v>70003</v>
      </c>
      <c r="F447" s="17" t="s">
        <v>147</v>
      </c>
      <c r="G447" s="158" t="s">
        <v>144</v>
      </c>
      <c r="H447" s="3">
        <v>273724</v>
      </c>
      <c r="I447" s="7">
        <v>22</v>
      </c>
      <c r="J447" s="7">
        <v>237790</v>
      </c>
      <c r="K447" s="6"/>
      <c r="L447" s="7">
        <v>23916</v>
      </c>
      <c r="M447" s="6"/>
      <c r="N447" s="7">
        <v>0</v>
      </c>
      <c r="O447" s="6"/>
      <c r="P447" s="7">
        <v>0</v>
      </c>
      <c r="Q447" s="6"/>
      <c r="R447" s="7">
        <v>0</v>
      </c>
      <c r="S447" s="6"/>
      <c r="T447" s="7">
        <v>0</v>
      </c>
      <c r="U447" s="6"/>
      <c r="V447" s="7">
        <v>0</v>
      </c>
      <c r="W447" s="6"/>
      <c r="X447" s="8">
        <v>0</v>
      </c>
      <c r="Z447" s="1" t="str">
        <f t="shared" si="6"/>
        <v>No</v>
      </c>
    </row>
    <row r="448" spans="1:26" s="1" customFormat="1" ht="11.25" customHeight="1">
      <c r="A448" s="4" t="s">
        <v>482</v>
      </c>
      <c r="B448" s="4" t="s">
        <v>483</v>
      </c>
      <c r="C448" s="17" t="s">
        <v>78</v>
      </c>
      <c r="D448" s="230">
        <v>4053</v>
      </c>
      <c r="E448" s="231">
        <v>40053</v>
      </c>
      <c r="F448" s="17" t="s">
        <v>153</v>
      </c>
      <c r="G448" s="158" t="s">
        <v>144</v>
      </c>
      <c r="H448" s="3">
        <v>400492</v>
      </c>
      <c r="I448" s="7">
        <v>22</v>
      </c>
      <c r="J448" s="7">
        <v>185688</v>
      </c>
      <c r="K448" s="6"/>
      <c r="L448" s="7">
        <v>42178</v>
      </c>
      <c r="M448" s="6"/>
      <c r="N448" s="7">
        <v>0</v>
      </c>
      <c r="O448" s="6"/>
      <c r="P448" s="7">
        <v>0</v>
      </c>
      <c r="Q448" s="6"/>
      <c r="R448" s="7">
        <v>0</v>
      </c>
      <c r="S448" s="6"/>
      <c r="T448" s="7">
        <v>0</v>
      </c>
      <c r="U448" s="6"/>
      <c r="V448" s="7">
        <v>0</v>
      </c>
      <c r="W448" s="6"/>
      <c r="X448" s="8">
        <v>0</v>
      </c>
      <c r="Z448" s="1" t="str">
        <f t="shared" si="6"/>
        <v>No</v>
      </c>
    </row>
    <row r="449" spans="1:26" s="1" customFormat="1" ht="11.25" customHeight="1">
      <c r="A449" s="4" t="s">
        <v>201</v>
      </c>
      <c r="B449" s="4" t="s">
        <v>202</v>
      </c>
      <c r="C449" s="17" t="s">
        <v>82</v>
      </c>
      <c r="D449" s="230">
        <v>8028</v>
      </c>
      <c r="E449" s="231">
        <v>80028</v>
      </c>
      <c r="F449" s="17" t="s">
        <v>153</v>
      </c>
      <c r="G449" s="158" t="s">
        <v>144</v>
      </c>
      <c r="H449" s="3">
        <v>94983</v>
      </c>
      <c r="I449" s="7">
        <v>22</v>
      </c>
      <c r="J449" s="7">
        <v>176821</v>
      </c>
      <c r="K449" s="6"/>
      <c r="L449" s="7">
        <v>23368</v>
      </c>
      <c r="M449" s="6"/>
      <c r="N449" s="7">
        <v>0</v>
      </c>
      <c r="O449" s="6"/>
      <c r="P449" s="7">
        <v>0</v>
      </c>
      <c r="Q449" s="6"/>
      <c r="R449" s="7">
        <v>0</v>
      </c>
      <c r="S449" s="6"/>
      <c r="T449" s="7">
        <v>0</v>
      </c>
      <c r="U449" s="6"/>
      <c r="V449" s="7">
        <v>0</v>
      </c>
      <c r="W449" s="6"/>
      <c r="X449" s="8">
        <v>0</v>
      </c>
      <c r="Z449" s="1" t="str">
        <f t="shared" si="6"/>
        <v>No</v>
      </c>
    </row>
    <row r="450" spans="1:26" s="1" customFormat="1" ht="11.25" customHeight="1">
      <c r="A450" s="4" t="s">
        <v>1260</v>
      </c>
      <c r="B450" s="4" t="s">
        <v>766</v>
      </c>
      <c r="C450" s="17" t="s">
        <v>34</v>
      </c>
      <c r="D450" s="230">
        <v>1040</v>
      </c>
      <c r="E450" s="231">
        <v>10040</v>
      </c>
      <c r="F450" s="17" t="s">
        <v>153</v>
      </c>
      <c r="G450" s="158" t="s">
        <v>144</v>
      </c>
      <c r="H450" s="3">
        <v>209190</v>
      </c>
      <c r="I450" s="7">
        <v>22</v>
      </c>
      <c r="J450" s="7">
        <v>244025</v>
      </c>
      <c r="K450" s="6"/>
      <c r="L450" s="7">
        <v>22111</v>
      </c>
      <c r="M450" s="6"/>
      <c r="N450" s="7">
        <v>0</v>
      </c>
      <c r="O450" s="6"/>
      <c r="P450" s="7">
        <v>0</v>
      </c>
      <c r="Q450" s="6"/>
      <c r="R450" s="7">
        <v>0</v>
      </c>
      <c r="S450" s="6"/>
      <c r="T450" s="7">
        <v>0</v>
      </c>
      <c r="U450" s="6"/>
      <c r="V450" s="7">
        <v>0</v>
      </c>
      <c r="W450" s="6"/>
      <c r="X450" s="8">
        <v>0</v>
      </c>
      <c r="Z450" s="1" t="str">
        <f t="shared" si="6"/>
        <v>No</v>
      </c>
    </row>
    <row r="451" spans="1:26" s="1" customFormat="1" ht="11.25" customHeight="1">
      <c r="A451" s="4" t="s">
        <v>1261</v>
      </c>
      <c r="B451" s="4" t="s">
        <v>492</v>
      </c>
      <c r="C451" s="17" t="s">
        <v>68</v>
      </c>
      <c r="D451" s="230">
        <v>2071</v>
      </c>
      <c r="E451" s="231">
        <v>20071</v>
      </c>
      <c r="F451" s="17" t="s">
        <v>147</v>
      </c>
      <c r="G451" s="158" t="s">
        <v>144</v>
      </c>
      <c r="H451" s="3">
        <v>18351295</v>
      </c>
      <c r="I451" s="7">
        <v>22</v>
      </c>
      <c r="J451" s="7">
        <v>53845</v>
      </c>
      <c r="K451" s="6"/>
      <c r="L451" s="7">
        <v>39839</v>
      </c>
      <c r="M451" s="6"/>
      <c r="N451" s="7">
        <v>0</v>
      </c>
      <c r="O451" s="6"/>
      <c r="P451" s="7">
        <v>0</v>
      </c>
      <c r="Q451" s="6"/>
      <c r="R451" s="7">
        <v>0</v>
      </c>
      <c r="S451" s="6"/>
      <c r="T451" s="7">
        <v>0</v>
      </c>
      <c r="U451" s="6"/>
      <c r="V451" s="7">
        <v>0</v>
      </c>
      <c r="W451" s="6"/>
      <c r="X451" s="8">
        <v>0</v>
      </c>
      <c r="Z451" s="1" t="str">
        <f t="shared" ref="Z451:Z514" si="7">IF(Y451&amp;W451&amp;U451&amp;S451&amp;Q451&amp;O451&amp;M451&amp;K451&lt;&gt;"","Yes","No")</f>
        <v>No</v>
      </c>
    </row>
    <row r="452" spans="1:26" s="1" customFormat="1" ht="11.25" customHeight="1">
      <c r="A452" s="4" t="s">
        <v>753</v>
      </c>
      <c r="B452" s="4" t="s">
        <v>754</v>
      </c>
      <c r="C452" s="17" t="s">
        <v>58</v>
      </c>
      <c r="D452" s="230">
        <v>8012</v>
      </c>
      <c r="E452" s="231">
        <v>80012</v>
      </c>
      <c r="F452" s="17" t="s">
        <v>153</v>
      </c>
      <c r="G452" s="158" t="s">
        <v>144</v>
      </c>
      <c r="H452" s="3">
        <v>65207</v>
      </c>
      <c r="I452" s="7">
        <v>21</v>
      </c>
      <c r="J452" s="7">
        <v>99616</v>
      </c>
      <c r="K452" s="6"/>
      <c r="L452" s="7">
        <v>13977</v>
      </c>
      <c r="M452" s="6"/>
      <c r="N452" s="7">
        <v>0</v>
      </c>
      <c r="O452" s="6"/>
      <c r="P452" s="7">
        <v>0</v>
      </c>
      <c r="Q452" s="6"/>
      <c r="R452" s="7">
        <v>0</v>
      </c>
      <c r="S452" s="6"/>
      <c r="T452" s="7">
        <v>0</v>
      </c>
      <c r="U452" s="6"/>
      <c r="V452" s="7">
        <v>0</v>
      </c>
      <c r="W452" s="6"/>
      <c r="X452" s="8">
        <v>0</v>
      </c>
      <c r="Z452" s="1" t="str">
        <f t="shared" si="7"/>
        <v>No</v>
      </c>
    </row>
    <row r="453" spans="1:26" s="1" customFormat="1" ht="11.25" customHeight="1">
      <c r="A453" s="4" t="s">
        <v>161</v>
      </c>
      <c r="B453" s="4" t="s">
        <v>162</v>
      </c>
      <c r="C453" s="17" t="s">
        <v>23</v>
      </c>
      <c r="D453" s="230">
        <v>9200</v>
      </c>
      <c r="E453" s="231">
        <v>90200</v>
      </c>
      <c r="F453" s="17" t="s">
        <v>153</v>
      </c>
      <c r="G453" s="158" t="s">
        <v>144</v>
      </c>
      <c r="H453" s="3">
        <v>87941</v>
      </c>
      <c r="I453" s="7">
        <v>21</v>
      </c>
      <c r="J453" s="7">
        <v>0</v>
      </c>
      <c r="K453" s="6"/>
      <c r="L453" s="7">
        <v>12076</v>
      </c>
      <c r="M453" s="6"/>
      <c r="N453" s="7">
        <v>0</v>
      </c>
      <c r="O453" s="6"/>
      <c r="P453" s="7">
        <v>231937</v>
      </c>
      <c r="Q453" s="6"/>
      <c r="R453" s="7">
        <v>0</v>
      </c>
      <c r="S453" s="6"/>
      <c r="T453" s="7">
        <v>0</v>
      </c>
      <c r="U453" s="6"/>
      <c r="V453" s="7">
        <v>0</v>
      </c>
      <c r="W453" s="6"/>
      <c r="X453" s="8">
        <v>0</v>
      </c>
      <c r="Z453" s="1" t="str">
        <f t="shared" si="7"/>
        <v>No</v>
      </c>
    </row>
    <row r="454" spans="1:26" s="1" customFormat="1" ht="11.25" customHeight="1">
      <c r="A454" s="4" t="s">
        <v>1262</v>
      </c>
      <c r="B454" s="4" t="s">
        <v>1048</v>
      </c>
      <c r="C454" s="17" t="s">
        <v>78</v>
      </c>
      <c r="D454" s="230">
        <v>4208</v>
      </c>
      <c r="E454" s="231">
        <v>40208</v>
      </c>
      <c r="F454" s="17" t="s">
        <v>147</v>
      </c>
      <c r="G454" s="158" t="s">
        <v>144</v>
      </c>
      <c r="H454" s="3">
        <v>400492</v>
      </c>
      <c r="I454" s="7">
        <v>21</v>
      </c>
      <c r="J454" s="7">
        <v>130431</v>
      </c>
      <c r="K454" s="6"/>
      <c r="L454" s="7">
        <v>0</v>
      </c>
      <c r="M454" s="6"/>
      <c r="N454" s="7">
        <v>0</v>
      </c>
      <c r="O454" s="6"/>
      <c r="P454" s="7">
        <v>0</v>
      </c>
      <c r="Q454" s="6"/>
      <c r="R454" s="7">
        <v>0</v>
      </c>
      <c r="S454" s="6"/>
      <c r="T454" s="7">
        <v>0</v>
      </c>
      <c r="U454" s="6"/>
      <c r="V454" s="7">
        <v>0</v>
      </c>
      <c r="W454" s="6"/>
      <c r="X454" s="8">
        <v>53440</v>
      </c>
      <c r="Z454" s="1" t="str">
        <f t="shared" si="7"/>
        <v>No</v>
      </c>
    </row>
    <row r="455" spans="1:26" s="1" customFormat="1" ht="11.25" customHeight="1">
      <c r="A455" s="4" t="s">
        <v>462</v>
      </c>
      <c r="B455" s="4" t="s">
        <v>463</v>
      </c>
      <c r="C455" s="17" t="s">
        <v>60</v>
      </c>
      <c r="D455" s="230">
        <v>8008</v>
      </c>
      <c r="E455" s="231">
        <v>80008</v>
      </c>
      <c r="F455" s="17" t="s">
        <v>147</v>
      </c>
      <c r="G455" s="158" t="s">
        <v>144</v>
      </c>
      <c r="H455" s="3">
        <v>61270</v>
      </c>
      <c r="I455" s="7">
        <v>21</v>
      </c>
      <c r="J455" s="7">
        <v>59948</v>
      </c>
      <c r="K455" s="6"/>
      <c r="L455" s="7">
        <v>44876</v>
      </c>
      <c r="M455" s="6"/>
      <c r="N455" s="7">
        <v>0</v>
      </c>
      <c r="O455" s="6"/>
      <c r="P455" s="7">
        <v>0</v>
      </c>
      <c r="Q455" s="6"/>
      <c r="R455" s="7">
        <v>0</v>
      </c>
      <c r="S455" s="6"/>
      <c r="T455" s="7">
        <v>0</v>
      </c>
      <c r="U455" s="6"/>
      <c r="V455" s="7">
        <v>0</v>
      </c>
      <c r="W455" s="6"/>
      <c r="X455" s="8">
        <v>0</v>
      </c>
      <c r="Z455" s="1" t="str">
        <f t="shared" si="7"/>
        <v>No</v>
      </c>
    </row>
    <row r="456" spans="1:26" s="1" customFormat="1" ht="11.25" customHeight="1">
      <c r="A456" s="4" t="s">
        <v>1263</v>
      </c>
      <c r="B456" s="4" t="s">
        <v>371</v>
      </c>
      <c r="C456" s="17" t="s">
        <v>52</v>
      </c>
      <c r="D456" s="230">
        <v>5034</v>
      </c>
      <c r="E456" s="231">
        <v>50034</v>
      </c>
      <c r="F456" s="17" t="s">
        <v>153</v>
      </c>
      <c r="G456" s="158" t="s">
        <v>144</v>
      </c>
      <c r="H456" s="3">
        <v>90057</v>
      </c>
      <c r="I456" s="7">
        <v>21</v>
      </c>
      <c r="J456" s="7">
        <v>104354</v>
      </c>
      <c r="K456" s="6"/>
      <c r="L456" s="7">
        <v>11978</v>
      </c>
      <c r="M456" s="6"/>
      <c r="N456" s="7">
        <v>0</v>
      </c>
      <c r="O456" s="6"/>
      <c r="P456" s="7">
        <v>0</v>
      </c>
      <c r="Q456" s="6"/>
      <c r="R456" s="7">
        <v>0</v>
      </c>
      <c r="S456" s="6"/>
      <c r="T456" s="7">
        <v>0</v>
      </c>
      <c r="U456" s="6"/>
      <c r="V456" s="7">
        <v>0</v>
      </c>
      <c r="W456" s="6"/>
      <c r="X456" s="8">
        <v>0</v>
      </c>
      <c r="Z456" s="1" t="str">
        <f t="shared" si="7"/>
        <v>No</v>
      </c>
    </row>
    <row r="457" spans="1:26" s="1" customFormat="1" ht="11.25" customHeight="1">
      <c r="A457" s="4" t="s">
        <v>163</v>
      </c>
      <c r="B457" s="4" t="s">
        <v>164</v>
      </c>
      <c r="C457" s="17" t="s">
        <v>51</v>
      </c>
      <c r="D457" s="230">
        <v>1115</v>
      </c>
      <c r="E457" s="231">
        <v>10115</v>
      </c>
      <c r="F457" s="17" t="s">
        <v>153</v>
      </c>
      <c r="G457" s="158" t="s">
        <v>144</v>
      </c>
      <c r="H457" s="3">
        <v>203914</v>
      </c>
      <c r="I457" s="7">
        <v>21</v>
      </c>
      <c r="J457" s="7">
        <v>853003</v>
      </c>
      <c r="K457" s="6"/>
      <c r="L457" s="7">
        <v>0</v>
      </c>
      <c r="M457" s="6"/>
      <c r="N457" s="7">
        <v>0</v>
      </c>
      <c r="O457" s="6"/>
      <c r="P457" s="7">
        <v>0</v>
      </c>
      <c r="Q457" s="6"/>
      <c r="R457" s="7">
        <v>0</v>
      </c>
      <c r="S457" s="6"/>
      <c r="T457" s="7">
        <v>0</v>
      </c>
      <c r="U457" s="6"/>
      <c r="V457" s="7">
        <v>0</v>
      </c>
      <c r="W457" s="6"/>
      <c r="X457" s="8">
        <v>0</v>
      </c>
      <c r="Z457" s="1" t="str">
        <f t="shared" si="7"/>
        <v>No</v>
      </c>
    </row>
    <row r="458" spans="1:26" s="1" customFormat="1" ht="11.25" customHeight="1">
      <c r="A458" s="4" t="s">
        <v>328</v>
      </c>
      <c r="B458" s="4" t="s">
        <v>329</v>
      </c>
      <c r="C458" s="17" t="s">
        <v>71</v>
      </c>
      <c r="D458" s="230">
        <v>5197</v>
      </c>
      <c r="E458" s="231">
        <v>50197</v>
      </c>
      <c r="F458" s="17" t="s">
        <v>147</v>
      </c>
      <c r="G458" s="158" t="s">
        <v>144</v>
      </c>
      <c r="H458" s="3">
        <v>387550</v>
      </c>
      <c r="I458" s="7">
        <v>21</v>
      </c>
      <c r="J458" s="7">
        <v>15386</v>
      </c>
      <c r="K458" s="6"/>
      <c r="L458" s="7">
        <v>59642</v>
      </c>
      <c r="M458" s="6"/>
      <c r="N458" s="7">
        <v>0</v>
      </c>
      <c r="O458" s="6"/>
      <c r="P458" s="7">
        <v>0</v>
      </c>
      <c r="Q458" s="6"/>
      <c r="R458" s="7">
        <v>0</v>
      </c>
      <c r="S458" s="6"/>
      <c r="T458" s="7">
        <v>0</v>
      </c>
      <c r="U458" s="6"/>
      <c r="V458" s="7">
        <v>0</v>
      </c>
      <c r="W458" s="6"/>
      <c r="X458" s="8">
        <v>0</v>
      </c>
      <c r="Z458" s="1" t="str">
        <f t="shared" si="7"/>
        <v>No</v>
      </c>
    </row>
    <row r="459" spans="1:26" s="1" customFormat="1" ht="11.25" customHeight="1">
      <c r="A459" s="4" t="s">
        <v>457</v>
      </c>
      <c r="B459" s="4" t="s">
        <v>458</v>
      </c>
      <c r="C459" s="17" t="s">
        <v>44</v>
      </c>
      <c r="D459" s="230">
        <v>5045</v>
      </c>
      <c r="E459" s="231">
        <v>50045</v>
      </c>
      <c r="F459" s="17" t="s">
        <v>147</v>
      </c>
      <c r="G459" s="158" t="s">
        <v>144</v>
      </c>
      <c r="H459" s="3">
        <v>8608208</v>
      </c>
      <c r="I459" s="7">
        <v>21</v>
      </c>
      <c r="J459" s="7">
        <v>201769</v>
      </c>
      <c r="K459" s="6"/>
      <c r="L459" s="7">
        <v>27441</v>
      </c>
      <c r="M459" s="6"/>
      <c r="N459" s="7">
        <v>0</v>
      </c>
      <c r="O459" s="6"/>
      <c r="P459" s="7">
        <v>0</v>
      </c>
      <c r="Q459" s="6"/>
      <c r="R459" s="7">
        <v>0</v>
      </c>
      <c r="S459" s="6"/>
      <c r="T459" s="7">
        <v>0</v>
      </c>
      <c r="U459" s="6"/>
      <c r="V459" s="7">
        <v>0</v>
      </c>
      <c r="W459" s="6"/>
      <c r="X459" s="8">
        <v>0</v>
      </c>
      <c r="Z459" s="1" t="str">
        <f t="shared" si="7"/>
        <v>No</v>
      </c>
    </row>
    <row r="460" spans="1:26" s="1" customFormat="1" ht="11.25" customHeight="1">
      <c r="A460" s="4" t="s">
        <v>1264</v>
      </c>
      <c r="B460" s="4" t="s">
        <v>378</v>
      </c>
      <c r="C460" s="17" t="s">
        <v>48</v>
      </c>
      <c r="D460" s="230">
        <v>6038</v>
      </c>
      <c r="E460" s="231">
        <v>60038</v>
      </c>
      <c r="F460" s="17" t="s">
        <v>147</v>
      </c>
      <c r="G460" s="158" t="s">
        <v>144</v>
      </c>
      <c r="H460" s="3">
        <v>252720</v>
      </c>
      <c r="I460" s="7">
        <v>21</v>
      </c>
      <c r="J460" s="7">
        <v>72588</v>
      </c>
      <c r="K460" s="6"/>
      <c r="L460" s="7">
        <v>25019</v>
      </c>
      <c r="M460" s="6"/>
      <c r="N460" s="7">
        <v>0</v>
      </c>
      <c r="O460" s="6"/>
      <c r="P460" s="7">
        <v>182327</v>
      </c>
      <c r="Q460" s="6"/>
      <c r="R460" s="7">
        <v>0</v>
      </c>
      <c r="S460" s="6"/>
      <c r="T460" s="7">
        <v>0</v>
      </c>
      <c r="U460" s="6"/>
      <c r="V460" s="7">
        <v>0</v>
      </c>
      <c r="W460" s="6"/>
      <c r="X460" s="8">
        <v>0</v>
      </c>
      <c r="Z460" s="1" t="str">
        <f t="shared" si="7"/>
        <v>No</v>
      </c>
    </row>
    <row r="461" spans="1:26" s="1" customFormat="1" ht="11.25" customHeight="1">
      <c r="A461" s="4" t="s">
        <v>1265</v>
      </c>
      <c r="B461" s="4" t="s">
        <v>214</v>
      </c>
      <c r="C461" s="17" t="s">
        <v>42</v>
      </c>
      <c r="D461" s="230">
        <v>7018</v>
      </c>
      <c r="E461" s="231">
        <v>70018</v>
      </c>
      <c r="F461" s="17" t="s">
        <v>147</v>
      </c>
      <c r="G461" s="158" t="s">
        <v>144</v>
      </c>
      <c r="H461" s="3">
        <v>106621</v>
      </c>
      <c r="I461" s="7">
        <v>21</v>
      </c>
      <c r="J461" s="7">
        <v>196864</v>
      </c>
      <c r="K461" s="6"/>
      <c r="L461" s="7">
        <v>0</v>
      </c>
      <c r="M461" s="6"/>
      <c r="N461" s="7">
        <v>0</v>
      </c>
      <c r="O461" s="6"/>
      <c r="P461" s="7">
        <v>0</v>
      </c>
      <c r="Q461" s="6"/>
      <c r="R461" s="7">
        <v>0</v>
      </c>
      <c r="S461" s="6"/>
      <c r="T461" s="7">
        <v>0</v>
      </c>
      <c r="U461" s="6"/>
      <c r="V461" s="7">
        <v>0</v>
      </c>
      <c r="W461" s="6"/>
      <c r="X461" s="8">
        <v>0</v>
      </c>
      <c r="Z461" s="1" t="str">
        <f t="shared" si="7"/>
        <v>No</v>
      </c>
    </row>
    <row r="462" spans="1:26" s="1" customFormat="1" ht="11.25" customHeight="1">
      <c r="A462" s="4" t="s">
        <v>1266</v>
      </c>
      <c r="B462" s="4" t="s">
        <v>1006</v>
      </c>
      <c r="C462" s="17" t="s">
        <v>38</v>
      </c>
      <c r="D462" s="230" t="s">
        <v>1007</v>
      </c>
      <c r="E462" s="231">
        <v>41068</v>
      </c>
      <c r="F462" s="17" t="s">
        <v>147</v>
      </c>
      <c r="G462" s="158" t="s">
        <v>144</v>
      </c>
      <c r="H462" s="3">
        <v>349064</v>
      </c>
      <c r="I462" s="7">
        <v>21</v>
      </c>
      <c r="J462" s="7">
        <v>0</v>
      </c>
      <c r="K462" s="6"/>
      <c r="L462" s="7">
        <v>96704</v>
      </c>
      <c r="M462" s="6"/>
      <c r="N462" s="7">
        <v>0</v>
      </c>
      <c r="O462" s="6"/>
      <c r="P462" s="7">
        <v>0</v>
      </c>
      <c r="Q462" s="6"/>
      <c r="R462" s="7">
        <v>0</v>
      </c>
      <c r="S462" s="6"/>
      <c r="T462" s="7">
        <v>0</v>
      </c>
      <c r="U462" s="6"/>
      <c r="V462" s="7">
        <v>0</v>
      </c>
      <c r="W462" s="6"/>
      <c r="X462" s="8">
        <v>0</v>
      </c>
      <c r="Z462" s="1" t="str">
        <f t="shared" si="7"/>
        <v>No</v>
      </c>
    </row>
    <row r="463" spans="1:26" s="1" customFormat="1" ht="11.25" customHeight="1">
      <c r="A463" s="4" t="s">
        <v>1267</v>
      </c>
      <c r="B463" s="4" t="s">
        <v>249</v>
      </c>
      <c r="C463" s="17" t="s">
        <v>63</v>
      </c>
      <c r="D463" s="230">
        <v>2193</v>
      </c>
      <c r="E463" s="231">
        <v>20193</v>
      </c>
      <c r="F463" s="17" t="s">
        <v>147</v>
      </c>
      <c r="G463" s="158" t="s">
        <v>144</v>
      </c>
      <c r="H463" s="3">
        <v>95259</v>
      </c>
      <c r="I463" s="7">
        <v>20</v>
      </c>
      <c r="J463" s="7">
        <v>427</v>
      </c>
      <c r="K463" s="6"/>
      <c r="L463" s="7">
        <v>70927</v>
      </c>
      <c r="M463" s="6"/>
      <c r="N463" s="7">
        <v>0</v>
      </c>
      <c r="O463" s="6"/>
      <c r="P463" s="7">
        <v>0</v>
      </c>
      <c r="Q463" s="6"/>
      <c r="R463" s="7">
        <v>0</v>
      </c>
      <c r="S463" s="6"/>
      <c r="T463" s="7">
        <v>0</v>
      </c>
      <c r="U463" s="6"/>
      <c r="V463" s="7">
        <v>0</v>
      </c>
      <c r="W463" s="6"/>
      <c r="X463" s="8">
        <v>0</v>
      </c>
      <c r="Z463" s="1" t="str">
        <f t="shared" si="7"/>
        <v>No</v>
      </c>
    </row>
    <row r="464" spans="1:26" s="1" customFormat="1" ht="11.25" customHeight="1">
      <c r="A464" s="4" t="s">
        <v>1268</v>
      </c>
      <c r="B464" s="4" t="s">
        <v>369</v>
      </c>
      <c r="C464" s="17" t="s">
        <v>21</v>
      </c>
      <c r="D464" s="230">
        <v>9034</v>
      </c>
      <c r="E464" s="231">
        <v>90034</v>
      </c>
      <c r="F464" s="17" t="s">
        <v>147</v>
      </c>
      <c r="G464" s="158" t="s">
        <v>144</v>
      </c>
      <c r="H464" s="3">
        <v>3629114</v>
      </c>
      <c r="I464" s="7">
        <v>19</v>
      </c>
      <c r="J464" s="7">
        <v>10727</v>
      </c>
      <c r="K464" s="6"/>
      <c r="L464" s="7">
        <v>60574</v>
      </c>
      <c r="M464" s="6"/>
      <c r="N464" s="7">
        <v>16722</v>
      </c>
      <c r="O464" s="6"/>
      <c r="P464" s="7">
        <v>0</v>
      </c>
      <c r="Q464" s="6"/>
      <c r="R464" s="7">
        <v>0</v>
      </c>
      <c r="S464" s="6"/>
      <c r="T464" s="7">
        <v>0</v>
      </c>
      <c r="U464" s="6"/>
      <c r="V464" s="7">
        <v>0</v>
      </c>
      <c r="W464" s="6"/>
      <c r="X464" s="8">
        <v>0</v>
      </c>
      <c r="Z464" s="1" t="str">
        <f t="shared" si="7"/>
        <v>No</v>
      </c>
    </row>
    <row r="465" spans="1:26" s="1" customFormat="1" ht="11.25" customHeight="1">
      <c r="A465" s="4" t="s">
        <v>733</v>
      </c>
      <c r="B465" s="4" t="s">
        <v>228</v>
      </c>
      <c r="C465" s="17" t="s">
        <v>86</v>
      </c>
      <c r="D465" s="230">
        <v>35</v>
      </c>
      <c r="E465" s="231">
        <v>35</v>
      </c>
      <c r="F465" s="17" t="s">
        <v>222</v>
      </c>
      <c r="G465" s="158" t="s">
        <v>144</v>
      </c>
      <c r="H465" s="3">
        <v>3059393</v>
      </c>
      <c r="I465" s="7">
        <v>19</v>
      </c>
      <c r="J465" s="7">
        <v>18049153</v>
      </c>
      <c r="K465" s="6"/>
      <c r="L465" s="7">
        <v>0</v>
      </c>
      <c r="M465" s="6"/>
      <c r="N465" s="7">
        <v>0</v>
      </c>
      <c r="O465" s="6"/>
      <c r="P465" s="7">
        <v>0</v>
      </c>
      <c r="Q465" s="6"/>
      <c r="R465" s="7">
        <v>856323</v>
      </c>
      <c r="S465" s="6"/>
      <c r="T465" s="7">
        <v>0</v>
      </c>
      <c r="U465" s="6"/>
      <c r="V465" s="7">
        <v>0</v>
      </c>
      <c r="W465" s="6"/>
      <c r="X465" s="8">
        <v>0</v>
      </c>
      <c r="Z465" s="1" t="str">
        <f t="shared" si="7"/>
        <v>No</v>
      </c>
    </row>
    <row r="466" spans="1:26" s="1" customFormat="1" ht="11.25" customHeight="1">
      <c r="A466" s="4" t="s">
        <v>263</v>
      </c>
      <c r="B466" s="4" t="s">
        <v>264</v>
      </c>
      <c r="C466" s="17" t="s">
        <v>40</v>
      </c>
      <c r="D466" s="230">
        <v>4023</v>
      </c>
      <c r="E466" s="231">
        <v>40023</v>
      </c>
      <c r="F466" s="17" t="s">
        <v>147</v>
      </c>
      <c r="G466" s="158" t="s">
        <v>144</v>
      </c>
      <c r="H466" s="3">
        <v>386787</v>
      </c>
      <c r="I466" s="7">
        <v>19</v>
      </c>
      <c r="J466" s="7">
        <v>171921</v>
      </c>
      <c r="K466" s="6"/>
      <c r="L466" s="7">
        <v>0</v>
      </c>
      <c r="M466" s="6"/>
      <c r="N466" s="7">
        <v>0</v>
      </c>
      <c r="O466" s="6"/>
      <c r="P466" s="7">
        <v>0</v>
      </c>
      <c r="Q466" s="6"/>
      <c r="R466" s="7">
        <v>0</v>
      </c>
      <c r="S466" s="6"/>
      <c r="T466" s="7">
        <v>0</v>
      </c>
      <c r="U466" s="6"/>
      <c r="V466" s="7">
        <v>0</v>
      </c>
      <c r="W466" s="6"/>
      <c r="X466" s="8">
        <v>0</v>
      </c>
      <c r="Z466" s="1" t="str">
        <f t="shared" si="7"/>
        <v>No</v>
      </c>
    </row>
    <row r="467" spans="1:26" s="1" customFormat="1" ht="11.25" customHeight="1">
      <c r="A467" s="4" t="s">
        <v>1044</v>
      </c>
      <c r="B467" s="4" t="s">
        <v>1045</v>
      </c>
      <c r="C467" s="17" t="s">
        <v>49</v>
      </c>
      <c r="D467" s="230">
        <v>1053</v>
      </c>
      <c r="E467" s="231">
        <v>10053</v>
      </c>
      <c r="F467" s="17" t="s">
        <v>153</v>
      </c>
      <c r="G467" s="158" t="s">
        <v>144</v>
      </c>
      <c r="H467" s="3">
        <v>4181019</v>
      </c>
      <c r="I467" s="7">
        <v>19</v>
      </c>
      <c r="J467" s="7">
        <v>31015</v>
      </c>
      <c r="K467" s="6"/>
      <c r="L467" s="7">
        <v>28458</v>
      </c>
      <c r="M467" s="6"/>
      <c r="N467" s="7">
        <v>0</v>
      </c>
      <c r="O467" s="6"/>
      <c r="P467" s="7">
        <v>0</v>
      </c>
      <c r="Q467" s="6"/>
      <c r="R467" s="7">
        <v>0</v>
      </c>
      <c r="S467" s="6"/>
      <c r="T467" s="7">
        <v>0</v>
      </c>
      <c r="U467" s="6"/>
      <c r="V467" s="7">
        <v>0</v>
      </c>
      <c r="W467" s="6"/>
      <c r="X467" s="8">
        <v>0</v>
      </c>
      <c r="Z467" s="1" t="str">
        <f t="shared" si="7"/>
        <v>No</v>
      </c>
    </row>
    <row r="468" spans="1:26" s="1" customFormat="1" ht="11.25" customHeight="1">
      <c r="A468" s="4" t="s">
        <v>1269</v>
      </c>
      <c r="B468" s="4" t="s">
        <v>537</v>
      </c>
      <c r="C468" s="17" t="s">
        <v>50</v>
      </c>
      <c r="D468" s="230"/>
      <c r="E468" s="231">
        <v>30201</v>
      </c>
      <c r="F468" s="17" t="s">
        <v>147</v>
      </c>
      <c r="G468" s="158" t="s">
        <v>144</v>
      </c>
      <c r="H468" s="3">
        <v>2203663</v>
      </c>
      <c r="I468" s="7">
        <v>19</v>
      </c>
      <c r="J468" s="7">
        <v>112683</v>
      </c>
      <c r="K468" s="6"/>
      <c r="L468" s="7">
        <v>0</v>
      </c>
      <c r="M468" s="6"/>
      <c r="N468" s="7">
        <v>0</v>
      </c>
      <c r="O468" s="6"/>
      <c r="P468" s="7">
        <v>0</v>
      </c>
      <c r="Q468" s="6"/>
      <c r="R468" s="7">
        <v>0</v>
      </c>
      <c r="S468" s="6"/>
      <c r="T468" s="7">
        <v>0</v>
      </c>
      <c r="U468" s="6"/>
      <c r="V468" s="7">
        <v>0</v>
      </c>
      <c r="W468" s="6"/>
      <c r="X468" s="8">
        <v>0</v>
      </c>
      <c r="Z468" s="1" t="str">
        <f t="shared" si="7"/>
        <v>No</v>
      </c>
    </row>
    <row r="469" spans="1:26" s="1" customFormat="1" ht="11.25" customHeight="1">
      <c r="A469" s="4" t="s">
        <v>347</v>
      </c>
      <c r="B469" s="4" t="s">
        <v>348</v>
      </c>
      <c r="C469" s="17" t="s">
        <v>71</v>
      </c>
      <c r="D469" s="230">
        <v>5198</v>
      </c>
      <c r="E469" s="231">
        <v>50198</v>
      </c>
      <c r="F469" s="17" t="s">
        <v>147</v>
      </c>
      <c r="G469" s="158" t="s">
        <v>144</v>
      </c>
      <c r="H469" s="3">
        <v>1780673</v>
      </c>
      <c r="I469" s="7">
        <v>18</v>
      </c>
      <c r="J469" s="7">
        <v>28711</v>
      </c>
      <c r="K469" s="6"/>
      <c r="L469" s="7">
        <v>37554</v>
      </c>
      <c r="M469" s="6"/>
      <c r="N469" s="7">
        <v>0</v>
      </c>
      <c r="O469" s="6"/>
      <c r="P469" s="7">
        <v>0</v>
      </c>
      <c r="Q469" s="6"/>
      <c r="R469" s="7">
        <v>0</v>
      </c>
      <c r="S469" s="6"/>
      <c r="T469" s="7">
        <v>0</v>
      </c>
      <c r="U469" s="6"/>
      <c r="V469" s="7">
        <v>0</v>
      </c>
      <c r="W469" s="6"/>
      <c r="X469" s="8">
        <v>0</v>
      </c>
      <c r="Z469" s="1" t="str">
        <f t="shared" si="7"/>
        <v>No</v>
      </c>
    </row>
    <row r="470" spans="1:26" s="1" customFormat="1" ht="11.25" customHeight="1">
      <c r="A470" s="4" t="s">
        <v>1270</v>
      </c>
      <c r="B470" s="4" t="s">
        <v>623</v>
      </c>
      <c r="C470" s="17" t="s">
        <v>68</v>
      </c>
      <c r="D470" s="230">
        <v>2096</v>
      </c>
      <c r="E470" s="231">
        <v>20096</v>
      </c>
      <c r="F470" s="17" t="s">
        <v>147</v>
      </c>
      <c r="G470" s="158" t="s">
        <v>144</v>
      </c>
      <c r="H470" s="3">
        <v>18351295</v>
      </c>
      <c r="I470" s="7">
        <v>18</v>
      </c>
      <c r="J470" s="7">
        <v>2430</v>
      </c>
      <c r="K470" s="6"/>
      <c r="L470" s="7">
        <v>89387</v>
      </c>
      <c r="M470" s="6"/>
      <c r="N470" s="7">
        <v>0</v>
      </c>
      <c r="O470" s="6"/>
      <c r="P470" s="7">
        <v>0</v>
      </c>
      <c r="Q470" s="6"/>
      <c r="R470" s="7">
        <v>0</v>
      </c>
      <c r="S470" s="6"/>
      <c r="T470" s="7">
        <v>0</v>
      </c>
      <c r="U470" s="6"/>
      <c r="V470" s="7">
        <v>0</v>
      </c>
      <c r="W470" s="6"/>
      <c r="X470" s="8">
        <v>0</v>
      </c>
      <c r="Z470" s="1" t="str">
        <f t="shared" si="7"/>
        <v>No</v>
      </c>
    </row>
    <row r="471" spans="1:26" s="1" customFormat="1" ht="11.25" customHeight="1">
      <c r="A471" s="4" t="s">
        <v>485</v>
      </c>
      <c r="B471" s="4" t="s">
        <v>486</v>
      </c>
      <c r="C471" s="17" t="s">
        <v>44</v>
      </c>
      <c r="D471" s="230">
        <v>5149</v>
      </c>
      <c r="E471" s="231">
        <v>50149</v>
      </c>
      <c r="F471" s="17" t="s">
        <v>158</v>
      </c>
      <c r="G471" s="158" t="s">
        <v>144</v>
      </c>
      <c r="H471" s="3">
        <v>143592</v>
      </c>
      <c r="I471" s="7">
        <v>18</v>
      </c>
      <c r="J471" s="7">
        <v>112724</v>
      </c>
      <c r="K471" s="6"/>
      <c r="L471" s="7">
        <v>25393</v>
      </c>
      <c r="M471" s="6"/>
      <c r="N471" s="7">
        <v>0</v>
      </c>
      <c r="O471" s="6"/>
      <c r="P471" s="7">
        <v>0</v>
      </c>
      <c r="Q471" s="6"/>
      <c r="R471" s="7">
        <v>0</v>
      </c>
      <c r="S471" s="6"/>
      <c r="T471" s="7">
        <v>0</v>
      </c>
      <c r="U471" s="6"/>
      <c r="V471" s="7">
        <v>0</v>
      </c>
      <c r="W471" s="6"/>
      <c r="X471" s="8">
        <v>0</v>
      </c>
      <c r="Z471" s="1" t="str">
        <f t="shared" si="7"/>
        <v>No</v>
      </c>
    </row>
    <row r="472" spans="1:26" s="1" customFormat="1" ht="11.25" customHeight="1">
      <c r="A472" s="4" t="s">
        <v>1271</v>
      </c>
      <c r="B472" s="4" t="s">
        <v>1272</v>
      </c>
      <c r="C472" s="17" t="s">
        <v>73</v>
      </c>
      <c r="D472" s="230">
        <v>46</v>
      </c>
      <c r="E472" s="231">
        <v>46</v>
      </c>
      <c r="F472" s="17" t="s">
        <v>147</v>
      </c>
      <c r="G472" s="158" t="s">
        <v>144</v>
      </c>
      <c r="H472" s="3">
        <v>1849898</v>
      </c>
      <c r="I472" s="7">
        <v>18</v>
      </c>
      <c r="J472" s="7">
        <v>45230</v>
      </c>
      <c r="K472" s="6"/>
      <c r="L472" s="7">
        <v>40246</v>
      </c>
      <c r="M472" s="6"/>
      <c r="N472" s="7">
        <v>0</v>
      </c>
      <c r="O472" s="6"/>
      <c r="P472" s="7">
        <v>9018</v>
      </c>
      <c r="Q472" s="6"/>
      <c r="R472" s="7">
        <v>0</v>
      </c>
      <c r="S472" s="6"/>
      <c r="T472" s="7">
        <v>0</v>
      </c>
      <c r="U472" s="6"/>
      <c r="V472" s="7">
        <v>0</v>
      </c>
      <c r="W472" s="6"/>
      <c r="X472" s="8">
        <v>0</v>
      </c>
      <c r="Z472" s="1" t="str">
        <f t="shared" si="7"/>
        <v>No</v>
      </c>
    </row>
    <row r="473" spans="1:26" s="1" customFormat="1" ht="11.25" customHeight="1">
      <c r="A473" s="4" t="s">
        <v>1273</v>
      </c>
      <c r="B473" s="4" t="s">
        <v>267</v>
      </c>
      <c r="C473" s="17" t="s">
        <v>81</v>
      </c>
      <c r="D473" s="230">
        <v>6016</v>
      </c>
      <c r="E473" s="231">
        <v>60016</v>
      </c>
      <c r="F473" s="17" t="s">
        <v>147</v>
      </c>
      <c r="G473" s="158" t="s">
        <v>144</v>
      </c>
      <c r="H473" s="3">
        <v>147922</v>
      </c>
      <c r="I473" s="7">
        <v>18</v>
      </c>
      <c r="J473" s="7">
        <v>31413</v>
      </c>
      <c r="K473" s="6"/>
      <c r="L473" s="7">
        <v>0</v>
      </c>
      <c r="M473" s="6"/>
      <c r="N473" s="7">
        <v>0</v>
      </c>
      <c r="O473" s="6"/>
      <c r="P473" s="7">
        <v>261863</v>
      </c>
      <c r="Q473" s="6"/>
      <c r="R473" s="7">
        <v>0</v>
      </c>
      <c r="S473" s="6"/>
      <c r="T473" s="7">
        <v>0</v>
      </c>
      <c r="U473" s="6"/>
      <c r="V473" s="7">
        <v>0</v>
      </c>
      <c r="W473" s="6"/>
      <c r="X473" s="8">
        <v>0</v>
      </c>
      <c r="Z473" s="1" t="str">
        <f t="shared" si="7"/>
        <v>No</v>
      </c>
    </row>
    <row r="474" spans="1:26" s="1" customFormat="1" ht="11.25" customHeight="1">
      <c r="A474" s="4" t="s">
        <v>397</v>
      </c>
      <c r="B474" s="4" t="s">
        <v>398</v>
      </c>
      <c r="C474" s="17" t="s">
        <v>38</v>
      </c>
      <c r="D474" s="230">
        <v>4232</v>
      </c>
      <c r="E474" s="231">
        <v>40232</v>
      </c>
      <c r="F474" s="17" t="s">
        <v>222</v>
      </c>
      <c r="G474" s="158" t="s">
        <v>144</v>
      </c>
      <c r="H474" s="3">
        <v>1510516</v>
      </c>
      <c r="I474" s="7">
        <v>17</v>
      </c>
      <c r="J474" s="7">
        <v>539462</v>
      </c>
      <c r="K474" s="6"/>
      <c r="L474" s="7">
        <v>0</v>
      </c>
      <c r="M474" s="6"/>
      <c r="N474" s="7">
        <v>0</v>
      </c>
      <c r="O474" s="6"/>
      <c r="P474" s="7">
        <v>0</v>
      </c>
      <c r="Q474" s="6"/>
      <c r="R474" s="7">
        <v>0</v>
      </c>
      <c r="S474" s="6"/>
      <c r="T474" s="7">
        <v>0</v>
      </c>
      <c r="U474" s="6"/>
      <c r="V474" s="7">
        <v>0</v>
      </c>
      <c r="W474" s="6"/>
      <c r="X474" s="8">
        <v>0</v>
      </c>
      <c r="Z474" s="1" t="str">
        <f t="shared" si="7"/>
        <v>No</v>
      </c>
    </row>
    <row r="475" spans="1:26" s="1" customFormat="1" ht="11.25" customHeight="1">
      <c r="A475" s="4" t="s">
        <v>1002</v>
      </c>
      <c r="B475" s="4" t="s">
        <v>180</v>
      </c>
      <c r="C475" s="17" t="s">
        <v>68</v>
      </c>
      <c r="D475" s="230"/>
      <c r="E475" s="231">
        <v>22930</v>
      </c>
      <c r="F475" s="17" t="s">
        <v>165</v>
      </c>
      <c r="G475" s="158" t="s">
        <v>144</v>
      </c>
      <c r="H475" s="3">
        <v>18351295</v>
      </c>
      <c r="I475" s="7">
        <v>17</v>
      </c>
      <c r="J475" s="7">
        <v>1968796</v>
      </c>
      <c r="K475" s="6"/>
      <c r="L475" s="7">
        <v>0</v>
      </c>
      <c r="M475" s="6"/>
      <c r="N475" s="7">
        <v>0</v>
      </c>
      <c r="O475" s="6"/>
      <c r="P475" s="7">
        <v>0</v>
      </c>
      <c r="Q475" s="6"/>
      <c r="R475" s="7">
        <v>0</v>
      </c>
      <c r="S475" s="6"/>
      <c r="T475" s="7">
        <v>0</v>
      </c>
      <c r="U475" s="6"/>
      <c r="V475" s="7">
        <v>0</v>
      </c>
      <c r="W475" s="6"/>
      <c r="X475" s="8">
        <v>0</v>
      </c>
      <c r="Z475" s="1" t="str">
        <f t="shared" si="7"/>
        <v>No</v>
      </c>
    </row>
    <row r="476" spans="1:26" s="1" customFormat="1" ht="11.25" customHeight="1">
      <c r="A476" s="4" t="s">
        <v>1274</v>
      </c>
      <c r="B476" s="4" t="s">
        <v>238</v>
      </c>
      <c r="C476" s="17" t="s">
        <v>40</v>
      </c>
      <c r="D476" s="230">
        <v>4021</v>
      </c>
      <c r="E476" s="231">
        <v>40021</v>
      </c>
      <c r="F476" s="17" t="s">
        <v>147</v>
      </c>
      <c r="G476" s="158" t="s">
        <v>144</v>
      </c>
      <c r="H476" s="3">
        <v>95779</v>
      </c>
      <c r="I476" s="7">
        <v>17</v>
      </c>
      <c r="J476" s="7">
        <v>82803</v>
      </c>
      <c r="K476" s="6"/>
      <c r="L476" s="7">
        <v>0</v>
      </c>
      <c r="M476" s="6"/>
      <c r="N476" s="7">
        <v>0</v>
      </c>
      <c r="O476" s="6"/>
      <c r="P476" s="7">
        <v>64267</v>
      </c>
      <c r="Q476" s="6"/>
      <c r="R476" s="7">
        <v>0</v>
      </c>
      <c r="S476" s="6"/>
      <c r="T476" s="7">
        <v>0</v>
      </c>
      <c r="U476" s="6"/>
      <c r="V476" s="7">
        <v>0</v>
      </c>
      <c r="W476" s="6"/>
      <c r="X476" s="8">
        <v>0</v>
      </c>
      <c r="Z476" s="1" t="str">
        <f t="shared" si="7"/>
        <v>No</v>
      </c>
    </row>
    <row r="477" spans="1:26" s="1" customFormat="1" ht="11.25" customHeight="1">
      <c r="A477" s="4" t="s">
        <v>1275</v>
      </c>
      <c r="B477" s="4" t="s">
        <v>261</v>
      </c>
      <c r="C477" s="17" t="s">
        <v>59</v>
      </c>
      <c r="D477" s="230">
        <v>4005</v>
      </c>
      <c r="E477" s="231">
        <v>40005</v>
      </c>
      <c r="F477" s="17" t="s">
        <v>147</v>
      </c>
      <c r="G477" s="158" t="s">
        <v>144</v>
      </c>
      <c r="H477" s="3">
        <v>280648</v>
      </c>
      <c r="I477" s="7">
        <v>17</v>
      </c>
      <c r="J477" s="7">
        <v>207372</v>
      </c>
      <c r="K477" s="6"/>
      <c r="L477" s="7">
        <v>0</v>
      </c>
      <c r="M477" s="6"/>
      <c r="N477" s="7">
        <v>0</v>
      </c>
      <c r="O477" s="6"/>
      <c r="P477" s="7">
        <v>0</v>
      </c>
      <c r="Q477" s="6"/>
      <c r="R477" s="7">
        <v>0</v>
      </c>
      <c r="S477" s="6"/>
      <c r="T477" s="7">
        <v>0</v>
      </c>
      <c r="U477" s="6"/>
      <c r="V477" s="7">
        <v>0</v>
      </c>
      <c r="W477" s="6"/>
      <c r="X477" s="8">
        <v>0</v>
      </c>
      <c r="Z477" s="1" t="str">
        <f t="shared" si="7"/>
        <v>No</v>
      </c>
    </row>
    <row r="478" spans="1:26" s="1" customFormat="1" ht="11.25" customHeight="1">
      <c r="A478" s="4" t="s">
        <v>1276</v>
      </c>
      <c r="B478" s="4" t="s">
        <v>154</v>
      </c>
      <c r="C478" s="17" t="s">
        <v>71</v>
      </c>
      <c r="D478" s="230">
        <v>5169</v>
      </c>
      <c r="E478" s="231">
        <v>50169</v>
      </c>
      <c r="F478" s="17" t="s">
        <v>147</v>
      </c>
      <c r="G478" s="158" t="s">
        <v>144</v>
      </c>
      <c r="H478" s="3">
        <v>724091</v>
      </c>
      <c r="I478" s="7">
        <v>17</v>
      </c>
      <c r="J478" s="7">
        <v>0</v>
      </c>
      <c r="K478" s="6"/>
      <c r="L478" s="7">
        <v>61927</v>
      </c>
      <c r="M478" s="6"/>
      <c r="N478" s="7">
        <v>0</v>
      </c>
      <c r="O478" s="6"/>
      <c r="P478" s="7">
        <v>0</v>
      </c>
      <c r="Q478" s="6"/>
      <c r="R478" s="7">
        <v>0</v>
      </c>
      <c r="S478" s="6"/>
      <c r="T478" s="7">
        <v>0</v>
      </c>
      <c r="U478" s="6"/>
      <c r="V478" s="7">
        <v>0</v>
      </c>
      <c r="W478" s="6"/>
      <c r="X478" s="8">
        <v>0</v>
      </c>
      <c r="Z478" s="1" t="str">
        <f t="shared" si="7"/>
        <v>No</v>
      </c>
    </row>
    <row r="479" spans="1:26" s="1" customFormat="1" ht="11.25" customHeight="1">
      <c r="A479" s="4" t="s">
        <v>759</v>
      </c>
      <c r="B479" s="4" t="s">
        <v>760</v>
      </c>
      <c r="C479" s="17" t="s">
        <v>43</v>
      </c>
      <c r="D479" s="230">
        <v>5159</v>
      </c>
      <c r="E479" s="231">
        <v>50159</v>
      </c>
      <c r="F479" s="17" t="s">
        <v>147</v>
      </c>
      <c r="G479" s="158" t="s">
        <v>144</v>
      </c>
      <c r="H479" s="3">
        <v>81926</v>
      </c>
      <c r="I479" s="7">
        <v>17</v>
      </c>
      <c r="J479" s="7">
        <v>297538</v>
      </c>
      <c r="K479" s="6"/>
      <c r="L479" s="7">
        <v>7165</v>
      </c>
      <c r="M479" s="6"/>
      <c r="N479" s="7">
        <v>0</v>
      </c>
      <c r="O479" s="6"/>
      <c r="P479" s="7">
        <v>0</v>
      </c>
      <c r="Q479" s="6"/>
      <c r="R479" s="7">
        <v>0</v>
      </c>
      <c r="S479" s="6"/>
      <c r="T479" s="7">
        <v>0</v>
      </c>
      <c r="U479" s="6"/>
      <c r="V479" s="7">
        <v>0</v>
      </c>
      <c r="W479" s="6"/>
      <c r="X479" s="8">
        <v>0</v>
      </c>
      <c r="Z479" s="1" t="str">
        <f t="shared" si="7"/>
        <v>No</v>
      </c>
    </row>
    <row r="480" spans="1:26" s="1" customFormat="1" ht="11.25" customHeight="1">
      <c r="A480" s="4" t="s">
        <v>594</v>
      </c>
      <c r="B480" s="4" t="s">
        <v>595</v>
      </c>
      <c r="C480" s="17" t="s">
        <v>91</v>
      </c>
      <c r="D480" s="230">
        <v>3035</v>
      </c>
      <c r="E480" s="231">
        <v>30035</v>
      </c>
      <c r="F480" s="17" t="s">
        <v>153</v>
      </c>
      <c r="G480" s="158" t="s">
        <v>144</v>
      </c>
      <c r="H480" s="3">
        <v>81249</v>
      </c>
      <c r="I480" s="7">
        <v>16</v>
      </c>
      <c r="J480" s="7">
        <v>115083</v>
      </c>
      <c r="K480" s="6"/>
      <c r="L480" s="7">
        <v>187769</v>
      </c>
      <c r="M480" s="6"/>
      <c r="N480" s="7">
        <v>0</v>
      </c>
      <c r="O480" s="6"/>
      <c r="P480" s="7">
        <v>0</v>
      </c>
      <c r="Q480" s="6"/>
      <c r="R480" s="7">
        <v>0</v>
      </c>
      <c r="S480" s="6"/>
      <c r="T480" s="7">
        <v>0</v>
      </c>
      <c r="U480" s="6"/>
      <c r="V480" s="7">
        <v>0</v>
      </c>
      <c r="W480" s="6"/>
      <c r="X480" s="8">
        <v>0</v>
      </c>
      <c r="Z480" s="1" t="str">
        <f t="shared" si="7"/>
        <v>No</v>
      </c>
    </row>
    <row r="481" spans="1:26" s="1" customFormat="1" ht="11.25" customHeight="1">
      <c r="A481" s="4" t="s">
        <v>198</v>
      </c>
      <c r="B481" s="4" t="s">
        <v>199</v>
      </c>
      <c r="C481" s="17" t="s">
        <v>23</v>
      </c>
      <c r="D481" s="230">
        <v>9213</v>
      </c>
      <c r="E481" s="231">
        <v>90213</v>
      </c>
      <c r="F481" s="17" t="s">
        <v>147</v>
      </c>
      <c r="G481" s="158" t="s">
        <v>144</v>
      </c>
      <c r="H481" s="3">
        <v>64078</v>
      </c>
      <c r="I481" s="7">
        <v>16</v>
      </c>
      <c r="J481" s="7">
        <v>49023</v>
      </c>
      <c r="K481" s="6"/>
      <c r="L481" s="7">
        <v>13172</v>
      </c>
      <c r="M481" s="6"/>
      <c r="N481" s="7">
        <v>0</v>
      </c>
      <c r="O481" s="6"/>
      <c r="P481" s="7">
        <v>0</v>
      </c>
      <c r="Q481" s="6"/>
      <c r="R481" s="7">
        <v>0</v>
      </c>
      <c r="S481" s="6"/>
      <c r="T481" s="7">
        <v>0</v>
      </c>
      <c r="U481" s="6"/>
      <c r="V481" s="7">
        <v>0</v>
      </c>
      <c r="W481" s="6"/>
      <c r="X481" s="8">
        <v>0</v>
      </c>
      <c r="Z481" s="1" t="str">
        <f t="shared" si="7"/>
        <v>No</v>
      </c>
    </row>
    <row r="482" spans="1:26" s="1" customFormat="1" ht="11.25" customHeight="1">
      <c r="A482" s="4" t="s">
        <v>363</v>
      </c>
      <c r="B482" s="4" t="s">
        <v>164</v>
      </c>
      <c r="C482" s="17" t="s">
        <v>73</v>
      </c>
      <c r="D482" s="230">
        <v>58</v>
      </c>
      <c r="E482" s="231">
        <v>58</v>
      </c>
      <c r="F482" s="17" t="s">
        <v>147</v>
      </c>
      <c r="G482" s="158" t="s">
        <v>144</v>
      </c>
      <c r="H482" s="3">
        <v>1849898</v>
      </c>
      <c r="I482" s="7">
        <v>16</v>
      </c>
      <c r="J482" s="7">
        <v>0</v>
      </c>
      <c r="K482" s="6"/>
      <c r="L482" s="7">
        <v>0</v>
      </c>
      <c r="M482" s="6"/>
      <c r="N482" s="7">
        <v>0</v>
      </c>
      <c r="O482" s="6"/>
      <c r="P482" s="7">
        <v>0</v>
      </c>
      <c r="Q482" s="6"/>
      <c r="R482" s="7">
        <v>0</v>
      </c>
      <c r="S482" s="6"/>
      <c r="T482" s="7">
        <v>0</v>
      </c>
      <c r="U482" s="6"/>
      <c r="V482" s="7">
        <v>3046583</v>
      </c>
      <c r="W482" s="6"/>
      <c r="X482" s="8">
        <v>0</v>
      </c>
      <c r="Z482" s="1" t="str">
        <f t="shared" si="7"/>
        <v>No</v>
      </c>
    </row>
    <row r="483" spans="1:26" s="1" customFormat="1" ht="11.25" customHeight="1">
      <c r="A483" s="4" t="s">
        <v>1046</v>
      </c>
      <c r="B483" s="4" t="s">
        <v>1047</v>
      </c>
      <c r="C483" s="17" t="s">
        <v>81</v>
      </c>
      <c r="D483" s="230">
        <v>6107</v>
      </c>
      <c r="E483" s="231">
        <v>60107</v>
      </c>
      <c r="F483" s="17" t="s">
        <v>147</v>
      </c>
      <c r="G483" s="158" t="s">
        <v>144</v>
      </c>
      <c r="H483" s="3">
        <v>61900</v>
      </c>
      <c r="I483" s="7">
        <v>16</v>
      </c>
      <c r="J483" s="7">
        <v>0</v>
      </c>
      <c r="K483" s="6"/>
      <c r="L483" s="7">
        <v>69705</v>
      </c>
      <c r="M483" s="6"/>
      <c r="N483" s="7">
        <v>0</v>
      </c>
      <c r="O483" s="6"/>
      <c r="P483" s="7">
        <v>0</v>
      </c>
      <c r="Q483" s="6"/>
      <c r="R483" s="7">
        <v>0</v>
      </c>
      <c r="S483" s="6"/>
      <c r="T483" s="7">
        <v>0</v>
      </c>
      <c r="U483" s="6"/>
      <c r="V483" s="7">
        <v>0</v>
      </c>
      <c r="W483" s="6"/>
      <c r="X483" s="8">
        <v>0</v>
      </c>
      <c r="Z483" s="1" t="str">
        <f t="shared" si="7"/>
        <v>No</v>
      </c>
    </row>
    <row r="484" spans="1:26" s="1" customFormat="1" ht="11.25" customHeight="1">
      <c r="A484" s="4" t="s">
        <v>1277</v>
      </c>
      <c r="B484" s="4" t="s">
        <v>1278</v>
      </c>
      <c r="C484" s="17" t="s">
        <v>43</v>
      </c>
      <c r="D484" s="230">
        <v>5204</v>
      </c>
      <c r="E484" s="231">
        <v>50204</v>
      </c>
      <c r="F484" s="17" t="s">
        <v>153</v>
      </c>
      <c r="G484" s="158" t="s">
        <v>144</v>
      </c>
      <c r="H484" s="3">
        <v>67821</v>
      </c>
      <c r="I484" s="7">
        <v>15</v>
      </c>
      <c r="J484" s="7">
        <v>0</v>
      </c>
      <c r="K484" s="6"/>
      <c r="L484" s="7">
        <v>60005</v>
      </c>
      <c r="M484" s="6"/>
      <c r="N484" s="7">
        <v>0</v>
      </c>
      <c r="O484" s="6"/>
      <c r="P484" s="7">
        <v>0</v>
      </c>
      <c r="Q484" s="6"/>
      <c r="R484" s="7">
        <v>0</v>
      </c>
      <c r="S484" s="6"/>
      <c r="T484" s="7">
        <v>0</v>
      </c>
      <c r="U484" s="6"/>
      <c r="V484" s="7">
        <v>0</v>
      </c>
      <c r="W484" s="6"/>
      <c r="X484" s="8">
        <v>0</v>
      </c>
      <c r="Z484" s="1" t="str">
        <f t="shared" si="7"/>
        <v>No</v>
      </c>
    </row>
    <row r="485" spans="1:26" s="1" customFormat="1" ht="11.25" customHeight="1">
      <c r="A485" s="4" t="s">
        <v>1279</v>
      </c>
      <c r="B485" s="4" t="s">
        <v>578</v>
      </c>
      <c r="C485" s="17" t="s">
        <v>62</v>
      </c>
      <c r="D485" s="230">
        <v>1087</v>
      </c>
      <c r="E485" s="231">
        <v>10087</v>
      </c>
      <c r="F485" s="17" t="s">
        <v>147</v>
      </c>
      <c r="G485" s="158" t="s">
        <v>144</v>
      </c>
      <c r="H485" s="3">
        <v>226400</v>
      </c>
      <c r="I485" s="7">
        <v>15</v>
      </c>
      <c r="J485" s="7">
        <v>0</v>
      </c>
      <c r="K485" s="6"/>
      <c r="L485" s="7">
        <v>0</v>
      </c>
      <c r="M485" s="6"/>
      <c r="N485" s="7">
        <v>0</v>
      </c>
      <c r="O485" s="6"/>
      <c r="P485" s="7">
        <v>54175</v>
      </c>
      <c r="Q485" s="6"/>
      <c r="R485" s="7">
        <v>56381</v>
      </c>
      <c r="S485" s="6"/>
      <c r="T485" s="7">
        <v>0</v>
      </c>
      <c r="U485" s="6"/>
      <c r="V485" s="7">
        <v>0</v>
      </c>
      <c r="W485" s="6"/>
      <c r="X485" s="8">
        <v>0</v>
      </c>
      <c r="Z485" s="1" t="str">
        <f t="shared" si="7"/>
        <v>No</v>
      </c>
    </row>
    <row r="486" spans="1:26" s="1" customFormat="1" ht="11.25" customHeight="1">
      <c r="A486" s="4" t="s">
        <v>499</v>
      </c>
      <c r="B486" s="4" t="s">
        <v>371</v>
      </c>
      <c r="C486" s="17" t="s">
        <v>80</v>
      </c>
      <c r="D486" s="230">
        <v>4057</v>
      </c>
      <c r="E486" s="231">
        <v>40057</v>
      </c>
      <c r="F486" s="17" t="s">
        <v>153</v>
      </c>
      <c r="G486" s="158" t="s">
        <v>144</v>
      </c>
      <c r="H486" s="3">
        <v>71880</v>
      </c>
      <c r="I486" s="7">
        <v>15</v>
      </c>
      <c r="J486" s="7">
        <v>99072</v>
      </c>
      <c r="K486" s="6"/>
      <c r="L486" s="7">
        <v>49046</v>
      </c>
      <c r="M486" s="6"/>
      <c r="N486" s="7">
        <v>0</v>
      </c>
      <c r="O486" s="6"/>
      <c r="P486" s="7">
        <v>0</v>
      </c>
      <c r="Q486" s="6"/>
      <c r="R486" s="7">
        <v>0</v>
      </c>
      <c r="S486" s="6"/>
      <c r="T486" s="7">
        <v>0</v>
      </c>
      <c r="U486" s="6"/>
      <c r="V486" s="7">
        <v>0</v>
      </c>
      <c r="W486" s="6"/>
      <c r="X486" s="8">
        <v>0</v>
      </c>
      <c r="Z486" s="1" t="str">
        <f t="shared" si="7"/>
        <v>No</v>
      </c>
    </row>
    <row r="487" spans="1:26" s="1" customFormat="1" ht="11.25" customHeight="1">
      <c r="A487" s="4" t="s">
        <v>1280</v>
      </c>
      <c r="B487" s="4" t="s">
        <v>362</v>
      </c>
      <c r="C487" s="17" t="s">
        <v>23</v>
      </c>
      <c r="D487" s="230">
        <v>9043</v>
      </c>
      <c r="E487" s="231">
        <v>90043</v>
      </c>
      <c r="F487" s="17" t="s">
        <v>147</v>
      </c>
      <c r="G487" s="158" t="s">
        <v>144</v>
      </c>
      <c r="H487" s="3">
        <v>12150996</v>
      </c>
      <c r="I487" s="7">
        <v>14</v>
      </c>
      <c r="J487" s="7">
        <v>0</v>
      </c>
      <c r="K487" s="6"/>
      <c r="L487" s="7">
        <v>0</v>
      </c>
      <c r="M487" s="6"/>
      <c r="N487" s="7">
        <v>0</v>
      </c>
      <c r="O487" s="6"/>
      <c r="P487" s="7">
        <v>137590</v>
      </c>
      <c r="Q487" s="6"/>
      <c r="R487" s="7">
        <v>0</v>
      </c>
      <c r="S487" s="6"/>
      <c r="T487" s="7">
        <v>0</v>
      </c>
      <c r="U487" s="6"/>
      <c r="V487" s="7">
        <v>0</v>
      </c>
      <c r="W487" s="6"/>
      <c r="X487" s="8">
        <v>0</v>
      </c>
      <c r="Z487" s="1" t="str">
        <f t="shared" si="7"/>
        <v>No</v>
      </c>
    </row>
    <row r="488" spans="1:26" s="1" customFormat="1" ht="11.25" customHeight="1">
      <c r="A488" s="4" t="s">
        <v>1008</v>
      </c>
      <c r="B488" s="4" t="s">
        <v>1009</v>
      </c>
      <c r="C488" s="17" t="s">
        <v>38</v>
      </c>
      <c r="D488" s="230"/>
      <c r="E488" s="231">
        <v>44929</v>
      </c>
      <c r="F488" s="17" t="s">
        <v>147</v>
      </c>
      <c r="G488" s="158" t="s">
        <v>144</v>
      </c>
      <c r="H488" s="3">
        <v>5502379</v>
      </c>
      <c r="I488" s="7">
        <v>14</v>
      </c>
      <c r="J488" s="7">
        <v>65145</v>
      </c>
      <c r="K488" s="6"/>
      <c r="L488" s="7">
        <v>26298</v>
      </c>
      <c r="M488" s="6"/>
      <c r="N488" s="7">
        <v>0</v>
      </c>
      <c r="O488" s="6"/>
      <c r="P488" s="7">
        <v>0</v>
      </c>
      <c r="Q488" s="6"/>
      <c r="R488" s="7">
        <v>0</v>
      </c>
      <c r="S488" s="6"/>
      <c r="T488" s="7">
        <v>0</v>
      </c>
      <c r="U488" s="6"/>
      <c r="V488" s="7">
        <v>0</v>
      </c>
      <c r="W488" s="6"/>
      <c r="X488" s="8">
        <v>0</v>
      </c>
      <c r="Z488" s="1" t="str">
        <f t="shared" si="7"/>
        <v>No</v>
      </c>
    </row>
    <row r="489" spans="1:26" s="1" customFormat="1" ht="11.25" customHeight="1">
      <c r="A489" s="4" t="s">
        <v>1281</v>
      </c>
      <c r="B489" s="4" t="s">
        <v>200</v>
      </c>
      <c r="C489" s="17" t="s">
        <v>23</v>
      </c>
      <c r="D489" s="230">
        <v>9214</v>
      </c>
      <c r="E489" s="231">
        <v>90214</v>
      </c>
      <c r="F489" s="17" t="s">
        <v>147</v>
      </c>
      <c r="G489" s="158" t="s">
        <v>144</v>
      </c>
      <c r="H489" s="3">
        <v>12150996</v>
      </c>
      <c r="I489" s="7">
        <v>14</v>
      </c>
      <c r="J489" s="7">
        <v>0</v>
      </c>
      <c r="K489" s="6"/>
      <c r="L489" s="7">
        <v>0</v>
      </c>
      <c r="M489" s="6"/>
      <c r="N489" s="7">
        <v>0</v>
      </c>
      <c r="O489" s="6"/>
      <c r="P489" s="7">
        <v>145373</v>
      </c>
      <c r="Q489" s="6"/>
      <c r="R489" s="7">
        <v>0</v>
      </c>
      <c r="S489" s="6"/>
      <c r="T489" s="7">
        <v>0</v>
      </c>
      <c r="U489" s="6"/>
      <c r="V489" s="7">
        <v>0</v>
      </c>
      <c r="W489" s="6"/>
      <c r="X489" s="8">
        <v>0</v>
      </c>
      <c r="Z489" s="1" t="str">
        <f t="shared" si="7"/>
        <v>No</v>
      </c>
    </row>
    <row r="490" spans="1:26" s="1" customFormat="1" ht="11.25" customHeight="1">
      <c r="A490" s="4" t="s">
        <v>1282</v>
      </c>
      <c r="B490" s="4" t="s">
        <v>390</v>
      </c>
      <c r="C490" s="17" t="s">
        <v>21</v>
      </c>
      <c r="D490" s="230">
        <v>9131</v>
      </c>
      <c r="E490" s="231">
        <v>90131</v>
      </c>
      <c r="F490" s="17" t="s">
        <v>147</v>
      </c>
      <c r="G490" s="158" t="s">
        <v>144</v>
      </c>
      <c r="H490" s="3">
        <v>3629114</v>
      </c>
      <c r="I490" s="7">
        <v>14</v>
      </c>
      <c r="J490" s="7">
        <v>0</v>
      </c>
      <c r="K490" s="6"/>
      <c r="L490" s="7">
        <v>0</v>
      </c>
      <c r="M490" s="6"/>
      <c r="N490" s="7">
        <v>0</v>
      </c>
      <c r="O490" s="6"/>
      <c r="P490" s="7">
        <v>42414</v>
      </c>
      <c r="Q490" s="6"/>
      <c r="R490" s="7">
        <v>98159</v>
      </c>
      <c r="S490" s="6"/>
      <c r="T490" s="7">
        <v>0</v>
      </c>
      <c r="U490" s="6"/>
      <c r="V490" s="7">
        <v>0</v>
      </c>
      <c r="W490" s="6"/>
      <c r="X490" s="8">
        <v>0</v>
      </c>
      <c r="Z490" s="1" t="str">
        <f t="shared" si="7"/>
        <v>No</v>
      </c>
    </row>
    <row r="491" spans="1:26" s="1" customFormat="1" ht="11.25" customHeight="1">
      <c r="A491" s="4" t="s">
        <v>1283</v>
      </c>
      <c r="B491" s="4" t="s">
        <v>302</v>
      </c>
      <c r="C491" s="17" t="s">
        <v>34</v>
      </c>
      <c r="D491" s="230">
        <v>1130</v>
      </c>
      <c r="E491" s="231">
        <v>10130</v>
      </c>
      <c r="F491" s="17" t="s">
        <v>170</v>
      </c>
      <c r="G491" s="158" t="s">
        <v>144</v>
      </c>
      <c r="H491" s="3">
        <v>924859</v>
      </c>
      <c r="I491" s="7">
        <v>13</v>
      </c>
      <c r="J491" s="7">
        <v>223048</v>
      </c>
      <c r="K491" s="6"/>
      <c r="L491" s="7">
        <v>0</v>
      </c>
      <c r="M491" s="6"/>
      <c r="N491" s="7">
        <v>0</v>
      </c>
      <c r="O491" s="6"/>
      <c r="P491" s="7">
        <v>0</v>
      </c>
      <c r="Q491" s="6"/>
      <c r="R491" s="7">
        <v>0</v>
      </c>
      <c r="S491" s="6"/>
      <c r="T491" s="7">
        <v>0</v>
      </c>
      <c r="U491" s="6"/>
      <c r="V491" s="7">
        <v>0</v>
      </c>
      <c r="W491" s="6"/>
      <c r="X491" s="8">
        <v>0</v>
      </c>
      <c r="Z491" s="1" t="str">
        <f t="shared" si="7"/>
        <v>No</v>
      </c>
    </row>
    <row r="492" spans="1:26" s="1" customFormat="1" ht="11.25" customHeight="1">
      <c r="A492" s="4" t="s">
        <v>562</v>
      </c>
      <c r="B492" s="4" t="s">
        <v>563</v>
      </c>
      <c r="C492" s="17" t="s">
        <v>34</v>
      </c>
      <c r="D492" s="230">
        <v>1107</v>
      </c>
      <c r="E492" s="231">
        <v>10107</v>
      </c>
      <c r="F492" s="17" t="s">
        <v>153</v>
      </c>
      <c r="G492" s="158" t="s">
        <v>144</v>
      </c>
      <c r="H492" s="3">
        <v>923311</v>
      </c>
      <c r="I492" s="7">
        <v>13</v>
      </c>
      <c r="J492" s="7">
        <v>0</v>
      </c>
      <c r="K492" s="6"/>
      <c r="L492" s="7">
        <v>42476</v>
      </c>
      <c r="M492" s="6"/>
      <c r="N492" s="7">
        <v>0</v>
      </c>
      <c r="O492" s="6"/>
      <c r="P492" s="7">
        <v>0</v>
      </c>
      <c r="Q492" s="6"/>
      <c r="R492" s="7">
        <v>72031</v>
      </c>
      <c r="S492" s="6"/>
      <c r="T492" s="7">
        <v>0</v>
      </c>
      <c r="U492" s="6"/>
      <c r="V492" s="7">
        <v>0</v>
      </c>
      <c r="W492" s="6"/>
      <c r="X492" s="8">
        <v>0</v>
      </c>
      <c r="Z492" s="1" t="str">
        <f t="shared" si="7"/>
        <v>No</v>
      </c>
    </row>
    <row r="493" spans="1:26" s="1" customFormat="1" ht="11.25" customHeight="1">
      <c r="A493" s="4" t="s">
        <v>69</v>
      </c>
      <c r="B493" s="4" t="s">
        <v>142</v>
      </c>
      <c r="C493" s="17" t="s">
        <v>68</v>
      </c>
      <c r="D493" s="230">
        <v>2137</v>
      </c>
      <c r="E493" s="231">
        <v>20137</v>
      </c>
      <c r="F493" s="17" t="s">
        <v>143</v>
      </c>
      <c r="G493" s="158" t="s">
        <v>144</v>
      </c>
      <c r="H493" s="3">
        <v>423566</v>
      </c>
      <c r="I493" s="7">
        <v>12</v>
      </c>
      <c r="J493" s="7">
        <v>139388</v>
      </c>
      <c r="K493" s="6"/>
      <c r="L493" s="7">
        <v>0</v>
      </c>
      <c r="M493" s="6"/>
      <c r="N493" s="7">
        <v>0</v>
      </c>
      <c r="O493" s="6"/>
      <c r="P493" s="7">
        <v>0</v>
      </c>
      <c r="Q493" s="6"/>
      <c r="R493" s="7">
        <v>0</v>
      </c>
      <c r="S493" s="6"/>
      <c r="T493" s="7">
        <v>0</v>
      </c>
      <c r="U493" s="6"/>
      <c r="V493" s="7">
        <v>0</v>
      </c>
      <c r="W493" s="6"/>
      <c r="X493" s="8">
        <v>0</v>
      </c>
      <c r="Z493" s="1" t="str">
        <f t="shared" si="7"/>
        <v>No</v>
      </c>
    </row>
    <row r="494" spans="1:26" s="1" customFormat="1" ht="11.25" customHeight="1">
      <c r="A494" s="4" t="s">
        <v>387</v>
      </c>
      <c r="B494" s="4" t="s">
        <v>178</v>
      </c>
      <c r="C494" s="17" t="s">
        <v>23</v>
      </c>
      <c r="D494" s="230">
        <v>9156</v>
      </c>
      <c r="E494" s="231">
        <v>90156</v>
      </c>
      <c r="F494" s="17" t="s">
        <v>147</v>
      </c>
      <c r="G494" s="158" t="s">
        <v>144</v>
      </c>
      <c r="H494" s="3">
        <v>59219</v>
      </c>
      <c r="I494" s="7">
        <v>12</v>
      </c>
      <c r="J494" s="7">
        <v>101330</v>
      </c>
      <c r="K494" s="6"/>
      <c r="L494" s="7">
        <v>3925</v>
      </c>
      <c r="M494" s="6"/>
      <c r="N494" s="7">
        <v>0</v>
      </c>
      <c r="O494" s="6"/>
      <c r="P494" s="7">
        <v>0</v>
      </c>
      <c r="Q494" s="6"/>
      <c r="R494" s="7">
        <v>0</v>
      </c>
      <c r="S494" s="6"/>
      <c r="T494" s="7">
        <v>0</v>
      </c>
      <c r="U494" s="6"/>
      <c r="V494" s="7">
        <v>0</v>
      </c>
      <c r="W494" s="6"/>
      <c r="X494" s="8">
        <v>0</v>
      </c>
      <c r="Z494" s="1" t="str">
        <f t="shared" si="7"/>
        <v>No</v>
      </c>
    </row>
    <row r="495" spans="1:26" s="1" customFormat="1" ht="11.25" customHeight="1">
      <c r="A495" s="4" t="s">
        <v>127</v>
      </c>
      <c r="B495" s="4" t="s">
        <v>239</v>
      </c>
      <c r="C495" s="17" t="s">
        <v>38</v>
      </c>
      <c r="D495" s="230">
        <v>4192</v>
      </c>
      <c r="E495" s="231">
        <v>40192</v>
      </c>
      <c r="F495" s="17" t="s">
        <v>147</v>
      </c>
      <c r="G495" s="158" t="s">
        <v>144</v>
      </c>
      <c r="H495" s="3">
        <v>376047</v>
      </c>
      <c r="I495" s="7">
        <v>12</v>
      </c>
      <c r="J495" s="7">
        <v>69682</v>
      </c>
      <c r="K495" s="6"/>
      <c r="L495" s="7">
        <v>18548</v>
      </c>
      <c r="M495" s="6"/>
      <c r="N495" s="7">
        <v>0</v>
      </c>
      <c r="O495" s="6"/>
      <c r="P495" s="7">
        <v>0</v>
      </c>
      <c r="Q495" s="6"/>
      <c r="R495" s="7">
        <v>0</v>
      </c>
      <c r="S495" s="6"/>
      <c r="T495" s="7">
        <v>0</v>
      </c>
      <c r="U495" s="6"/>
      <c r="V495" s="7">
        <v>0</v>
      </c>
      <c r="W495" s="6"/>
      <c r="X495" s="8">
        <v>0</v>
      </c>
      <c r="Z495" s="1" t="str">
        <f t="shared" si="7"/>
        <v>No</v>
      </c>
    </row>
    <row r="496" spans="1:26" s="1" customFormat="1" ht="11.25" customHeight="1">
      <c r="A496" s="4" t="s">
        <v>357</v>
      </c>
      <c r="B496" s="4" t="s">
        <v>358</v>
      </c>
      <c r="C496" s="17" t="s">
        <v>71</v>
      </c>
      <c r="D496" s="230">
        <v>5199</v>
      </c>
      <c r="E496" s="231">
        <v>50199</v>
      </c>
      <c r="F496" s="17" t="s">
        <v>153</v>
      </c>
      <c r="G496" s="158" t="s">
        <v>144</v>
      </c>
      <c r="H496" s="3">
        <v>1368035</v>
      </c>
      <c r="I496" s="7">
        <v>12</v>
      </c>
      <c r="J496" s="7">
        <v>237</v>
      </c>
      <c r="K496" s="6"/>
      <c r="L496" s="7">
        <v>67280</v>
      </c>
      <c r="M496" s="6"/>
      <c r="N496" s="7">
        <v>0</v>
      </c>
      <c r="O496" s="6"/>
      <c r="P496" s="7">
        <v>0</v>
      </c>
      <c r="Q496" s="6"/>
      <c r="R496" s="7">
        <v>0</v>
      </c>
      <c r="S496" s="6"/>
      <c r="T496" s="7">
        <v>0</v>
      </c>
      <c r="U496" s="6"/>
      <c r="V496" s="7">
        <v>0</v>
      </c>
      <c r="W496" s="6"/>
      <c r="X496" s="8">
        <v>0</v>
      </c>
      <c r="Z496" s="1" t="str">
        <f t="shared" si="7"/>
        <v>No</v>
      </c>
    </row>
    <row r="497" spans="1:26" s="1" customFormat="1" ht="11.25" customHeight="1">
      <c r="A497" s="4" t="s">
        <v>725</v>
      </c>
      <c r="B497" s="4" t="s">
        <v>726</v>
      </c>
      <c r="C497" s="17" t="s">
        <v>34</v>
      </c>
      <c r="D497" s="230">
        <v>1042</v>
      </c>
      <c r="E497" s="231">
        <v>10042</v>
      </c>
      <c r="F497" s="17" t="s">
        <v>153</v>
      </c>
      <c r="G497" s="158" t="s">
        <v>144</v>
      </c>
      <c r="H497" s="3">
        <v>923311</v>
      </c>
      <c r="I497" s="7">
        <v>12</v>
      </c>
      <c r="J497" s="7">
        <v>0</v>
      </c>
      <c r="K497" s="6"/>
      <c r="L497" s="7">
        <v>7493</v>
      </c>
      <c r="M497" s="6"/>
      <c r="N497" s="7">
        <v>51255</v>
      </c>
      <c r="O497" s="6"/>
      <c r="P497" s="7">
        <v>0</v>
      </c>
      <c r="Q497" s="6"/>
      <c r="R497" s="7">
        <v>0</v>
      </c>
      <c r="S497" s="6"/>
      <c r="T497" s="7">
        <v>0</v>
      </c>
      <c r="U497" s="6"/>
      <c r="V497" s="7">
        <v>0</v>
      </c>
      <c r="W497" s="6"/>
      <c r="X497" s="8">
        <v>0</v>
      </c>
      <c r="Z497" s="1" t="str">
        <f t="shared" si="7"/>
        <v>No</v>
      </c>
    </row>
    <row r="498" spans="1:26" s="1" customFormat="1" ht="11.25" customHeight="1">
      <c r="A498" s="4" t="s">
        <v>1284</v>
      </c>
      <c r="B498" s="4" t="s">
        <v>382</v>
      </c>
      <c r="C498" s="17" t="s">
        <v>53</v>
      </c>
      <c r="D498" s="230">
        <v>5026</v>
      </c>
      <c r="E498" s="231">
        <v>50026</v>
      </c>
      <c r="F498" s="17" t="s">
        <v>147</v>
      </c>
      <c r="G498" s="158" t="s">
        <v>144</v>
      </c>
      <c r="H498" s="3">
        <v>176676</v>
      </c>
      <c r="I498" s="7">
        <v>11</v>
      </c>
      <c r="J498" s="7">
        <v>107403</v>
      </c>
      <c r="K498" s="6"/>
      <c r="L498" s="7">
        <v>5357</v>
      </c>
      <c r="M498" s="6"/>
      <c r="N498" s="7">
        <v>0</v>
      </c>
      <c r="O498" s="6"/>
      <c r="P498" s="7">
        <v>0</v>
      </c>
      <c r="Q498" s="6"/>
      <c r="R498" s="7">
        <v>0</v>
      </c>
      <c r="S498" s="6"/>
      <c r="T498" s="7">
        <v>0</v>
      </c>
      <c r="U498" s="6"/>
      <c r="V498" s="7">
        <v>0</v>
      </c>
      <c r="W498" s="6"/>
      <c r="X498" s="8">
        <v>0</v>
      </c>
      <c r="Z498" s="1" t="str">
        <f t="shared" si="7"/>
        <v>No</v>
      </c>
    </row>
    <row r="499" spans="1:26" s="1" customFormat="1" ht="11.25" customHeight="1">
      <c r="A499" s="4" t="s">
        <v>145</v>
      </c>
      <c r="B499" s="4" t="s">
        <v>146</v>
      </c>
      <c r="C499" s="17" t="s">
        <v>73</v>
      </c>
      <c r="D499" s="230">
        <v>47</v>
      </c>
      <c r="E499" s="231">
        <v>47</v>
      </c>
      <c r="F499" s="17" t="s">
        <v>147</v>
      </c>
      <c r="G499" s="158" t="s">
        <v>144</v>
      </c>
      <c r="H499" s="3">
        <v>62433</v>
      </c>
      <c r="I499" s="7">
        <v>11</v>
      </c>
      <c r="J499" s="7">
        <v>0</v>
      </c>
      <c r="K499" s="6"/>
      <c r="L499" s="7">
        <v>0</v>
      </c>
      <c r="M499" s="6"/>
      <c r="N499" s="7">
        <v>0</v>
      </c>
      <c r="O499" s="6"/>
      <c r="P499" s="7">
        <v>0</v>
      </c>
      <c r="Q499" s="6"/>
      <c r="R499" s="7">
        <v>92904</v>
      </c>
      <c r="S499" s="6"/>
      <c r="T499" s="7">
        <v>0</v>
      </c>
      <c r="U499" s="6"/>
      <c r="V499" s="7">
        <v>0</v>
      </c>
      <c r="W499" s="6"/>
      <c r="X499" s="8">
        <v>0</v>
      </c>
      <c r="Z499" s="1" t="str">
        <f t="shared" si="7"/>
        <v>No</v>
      </c>
    </row>
    <row r="500" spans="1:26" s="1" customFormat="1" ht="11.25" customHeight="1">
      <c r="A500" s="4" t="s">
        <v>1285</v>
      </c>
      <c r="B500" s="4" t="s">
        <v>199</v>
      </c>
      <c r="C500" s="17" t="s">
        <v>23</v>
      </c>
      <c r="D500" s="230"/>
      <c r="E500" s="231">
        <v>90299</v>
      </c>
      <c r="F500" s="17" t="s">
        <v>153</v>
      </c>
      <c r="G500" s="158" t="s">
        <v>144</v>
      </c>
      <c r="H500" s="3">
        <v>308231</v>
      </c>
      <c r="I500" s="7">
        <v>11</v>
      </c>
      <c r="J500" s="7">
        <v>272298</v>
      </c>
      <c r="K500" s="6"/>
      <c r="L500" s="7">
        <v>0</v>
      </c>
      <c r="M500" s="6"/>
      <c r="N500" s="7">
        <v>0</v>
      </c>
      <c r="O500" s="6"/>
      <c r="P500" s="7">
        <v>0</v>
      </c>
      <c r="Q500" s="6"/>
      <c r="R500" s="7">
        <v>0</v>
      </c>
      <c r="S500" s="6"/>
      <c r="T500" s="7">
        <v>0</v>
      </c>
      <c r="U500" s="6"/>
      <c r="V500" s="7">
        <v>0</v>
      </c>
      <c r="W500" s="6"/>
      <c r="X500" s="8">
        <v>0</v>
      </c>
      <c r="Z500" s="1" t="str">
        <f t="shared" si="7"/>
        <v>No</v>
      </c>
    </row>
    <row r="501" spans="1:26" s="1" customFormat="1" ht="11.25" customHeight="1">
      <c r="A501" s="4" t="s">
        <v>1286</v>
      </c>
      <c r="B501" s="4" t="s">
        <v>691</v>
      </c>
      <c r="C501" s="17" t="s">
        <v>44</v>
      </c>
      <c r="D501" s="230">
        <v>5053</v>
      </c>
      <c r="E501" s="231">
        <v>50053</v>
      </c>
      <c r="F501" s="17" t="s">
        <v>147</v>
      </c>
      <c r="G501" s="158" t="s">
        <v>144</v>
      </c>
      <c r="H501" s="3">
        <v>92742</v>
      </c>
      <c r="I501" s="7">
        <v>11</v>
      </c>
      <c r="J501" s="7">
        <v>36966</v>
      </c>
      <c r="K501" s="6"/>
      <c r="L501" s="7">
        <v>35439</v>
      </c>
      <c r="M501" s="6"/>
      <c r="N501" s="7">
        <v>0</v>
      </c>
      <c r="O501" s="6"/>
      <c r="P501" s="7">
        <v>0</v>
      </c>
      <c r="Q501" s="6"/>
      <c r="R501" s="7">
        <v>0</v>
      </c>
      <c r="S501" s="6"/>
      <c r="T501" s="7">
        <v>0</v>
      </c>
      <c r="U501" s="6"/>
      <c r="V501" s="7">
        <v>0</v>
      </c>
      <c r="W501" s="6"/>
      <c r="X501" s="8">
        <v>0</v>
      </c>
      <c r="Z501" s="1" t="str">
        <f t="shared" si="7"/>
        <v>No</v>
      </c>
    </row>
    <row r="502" spans="1:26" s="1" customFormat="1" ht="11.25" customHeight="1">
      <c r="A502" s="4" t="s">
        <v>434</v>
      </c>
      <c r="B502" s="4" t="s">
        <v>364</v>
      </c>
      <c r="C502" s="17" t="s">
        <v>52</v>
      </c>
      <c r="D502" s="230">
        <v>5141</v>
      </c>
      <c r="E502" s="231">
        <v>50141</v>
      </c>
      <c r="F502" s="17" t="s">
        <v>153</v>
      </c>
      <c r="G502" s="158" t="s">
        <v>144</v>
      </c>
      <c r="H502" s="3">
        <v>3734090</v>
      </c>
      <c r="I502" s="7">
        <v>10</v>
      </c>
      <c r="J502" s="7">
        <v>0</v>
      </c>
      <c r="K502" s="6"/>
      <c r="L502" s="7">
        <v>0</v>
      </c>
      <c r="M502" s="6"/>
      <c r="N502" s="7">
        <v>0</v>
      </c>
      <c r="O502" s="6"/>
      <c r="P502" s="7">
        <v>0</v>
      </c>
      <c r="Q502" s="6"/>
      <c r="R502" s="7">
        <v>0</v>
      </c>
      <c r="S502" s="6"/>
      <c r="T502" s="7">
        <v>0</v>
      </c>
      <c r="U502" s="6"/>
      <c r="V502" s="7">
        <v>4557280</v>
      </c>
      <c r="W502" s="6"/>
      <c r="X502" s="8">
        <v>0</v>
      </c>
      <c r="Z502" s="1" t="str">
        <f t="shared" si="7"/>
        <v>No</v>
      </c>
    </row>
    <row r="503" spans="1:26" s="1" customFormat="1" ht="11.25" customHeight="1">
      <c r="A503" s="4" t="s">
        <v>168</v>
      </c>
      <c r="B503" s="4" t="s">
        <v>169</v>
      </c>
      <c r="C503" s="17" t="s">
        <v>23</v>
      </c>
      <c r="D503" s="230">
        <v>9201</v>
      </c>
      <c r="E503" s="231">
        <v>90201</v>
      </c>
      <c r="F503" s="17" t="s">
        <v>147</v>
      </c>
      <c r="G503" s="158" t="s">
        <v>144</v>
      </c>
      <c r="H503" s="3">
        <v>99904</v>
      </c>
      <c r="I503" s="7">
        <v>10</v>
      </c>
      <c r="J503" s="7">
        <v>0</v>
      </c>
      <c r="K503" s="6"/>
      <c r="L503" s="7">
        <v>23868</v>
      </c>
      <c r="M503" s="6"/>
      <c r="N503" s="7">
        <v>0</v>
      </c>
      <c r="O503" s="6"/>
      <c r="P503" s="7">
        <v>9405</v>
      </c>
      <c r="Q503" s="6"/>
      <c r="R503" s="7">
        <v>0</v>
      </c>
      <c r="S503" s="6"/>
      <c r="T503" s="7">
        <v>0</v>
      </c>
      <c r="U503" s="6"/>
      <c r="V503" s="7">
        <v>0</v>
      </c>
      <c r="W503" s="6"/>
      <c r="X503" s="8">
        <v>0</v>
      </c>
      <c r="Z503" s="1" t="str">
        <f t="shared" si="7"/>
        <v>No</v>
      </c>
    </row>
    <row r="504" spans="1:26" s="1" customFormat="1" ht="11.25" customHeight="1">
      <c r="A504" s="4" t="s">
        <v>1287</v>
      </c>
      <c r="B504" s="4" t="s">
        <v>278</v>
      </c>
      <c r="C504" s="17" t="s">
        <v>23</v>
      </c>
      <c r="D504" s="230">
        <v>9225</v>
      </c>
      <c r="E504" s="231">
        <v>90225</v>
      </c>
      <c r="F504" s="17" t="s">
        <v>153</v>
      </c>
      <c r="G504" s="158" t="s">
        <v>144</v>
      </c>
      <c r="H504" s="3">
        <v>3281212</v>
      </c>
      <c r="I504" s="7">
        <v>10</v>
      </c>
      <c r="J504" s="7">
        <v>2894478</v>
      </c>
      <c r="K504" s="6"/>
      <c r="L504" s="7">
        <v>0</v>
      </c>
      <c r="M504" s="6"/>
      <c r="N504" s="7">
        <v>0</v>
      </c>
      <c r="O504" s="6"/>
      <c r="P504" s="7">
        <v>0</v>
      </c>
      <c r="Q504" s="6"/>
      <c r="R504" s="7">
        <v>0</v>
      </c>
      <c r="S504" s="6"/>
      <c r="T504" s="7">
        <v>0</v>
      </c>
      <c r="U504" s="6"/>
      <c r="V504" s="7">
        <v>0</v>
      </c>
      <c r="W504" s="6"/>
      <c r="X504" s="8">
        <v>0</v>
      </c>
      <c r="Z504" s="1" t="str">
        <f t="shared" si="7"/>
        <v>No</v>
      </c>
    </row>
    <row r="505" spans="1:26" s="1" customFormat="1" ht="11.25" customHeight="1">
      <c r="A505" s="4" t="s">
        <v>1288</v>
      </c>
      <c r="B505" s="4" t="s">
        <v>403</v>
      </c>
      <c r="C505" s="17" t="s">
        <v>23</v>
      </c>
      <c r="D505" s="230">
        <v>9244</v>
      </c>
      <c r="E505" s="231">
        <v>90244</v>
      </c>
      <c r="F505" s="17" t="s">
        <v>147</v>
      </c>
      <c r="G505" s="158" t="s">
        <v>144</v>
      </c>
      <c r="H505" s="3">
        <v>219454</v>
      </c>
      <c r="I505" s="7">
        <v>10</v>
      </c>
      <c r="J505" s="7">
        <v>0</v>
      </c>
      <c r="K505" s="6"/>
      <c r="L505" s="7">
        <v>16239</v>
      </c>
      <c r="M505" s="6"/>
      <c r="N505" s="7">
        <v>0</v>
      </c>
      <c r="O505" s="6"/>
      <c r="P505" s="7">
        <v>100335</v>
      </c>
      <c r="Q505" s="6"/>
      <c r="R505" s="7">
        <v>0</v>
      </c>
      <c r="S505" s="6"/>
      <c r="T505" s="7">
        <v>11251</v>
      </c>
      <c r="U505" s="6"/>
      <c r="V505" s="7">
        <v>0</v>
      </c>
      <c r="W505" s="6"/>
      <c r="X505" s="8">
        <v>0</v>
      </c>
      <c r="Z505" s="1" t="str">
        <f t="shared" si="7"/>
        <v>No</v>
      </c>
    </row>
    <row r="506" spans="1:26" s="1" customFormat="1" ht="11.25" customHeight="1">
      <c r="A506" s="4" t="s">
        <v>1289</v>
      </c>
      <c r="B506" s="4" t="s">
        <v>155</v>
      </c>
      <c r="C506" s="17" t="s">
        <v>33</v>
      </c>
      <c r="D506" s="230">
        <v>8025</v>
      </c>
      <c r="E506" s="231">
        <v>80025</v>
      </c>
      <c r="F506" s="17" t="s">
        <v>147</v>
      </c>
      <c r="G506" s="158" t="s">
        <v>144</v>
      </c>
      <c r="H506" s="3">
        <v>264465</v>
      </c>
      <c r="I506" s="7">
        <v>9</v>
      </c>
      <c r="J506" s="7">
        <v>24387</v>
      </c>
      <c r="K506" s="6"/>
      <c r="L506" s="7">
        <v>18289</v>
      </c>
      <c r="M506" s="6"/>
      <c r="N506" s="7">
        <v>0</v>
      </c>
      <c r="O506" s="6"/>
      <c r="P506" s="7">
        <v>0</v>
      </c>
      <c r="Q506" s="6"/>
      <c r="R506" s="7">
        <v>0</v>
      </c>
      <c r="S506" s="6"/>
      <c r="T506" s="7">
        <v>0</v>
      </c>
      <c r="U506" s="6"/>
      <c r="V506" s="7">
        <v>0</v>
      </c>
      <c r="W506" s="6"/>
      <c r="X506" s="8">
        <v>0</v>
      </c>
      <c r="Z506" s="1" t="str">
        <f t="shared" si="7"/>
        <v>No</v>
      </c>
    </row>
    <row r="507" spans="1:26" s="1" customFormat="1" ht="11.25" customHeight="1">
      <c r="A507" s="4" t="s">
        <v>130</v>
      </c>
      <c r="B507" s="4" t="s">
        <v>180</v>
      </c>
      <c r="C507" s="17" t="s">
        <v>68</v>
      </c>
      <c r="D507" s="230">
        <v>2189</v>
      </c>
      <c r="E507" s="231">
        <v>20189</v>
      </c>
      <c r="F507" s="17" t="s">
        <v>143</v>
      </c>
      <c r="G507" s="158" t="s">
        <v>144</v>
      </c>
      <c r="H507" s="3">
        <v>18351295</v>
      </c>
      <c r="I507" s="7">
        <v>8</v>
      </c>
      <c r="J507" s="7">
        <v>783820</v>
      </c>
      <c r="K507" s="6"/>
      <c r="L507" s="7">
        <v>0</v>
      </c>
      <c r="M507" s="6"/>
      <c r="N507" s="7">
        <v>0</v>
      </c>
      <c r="O507" s="6"/>
      <c r="P507" s="7">
        <v>0</v>
      </c>
      <c r="Q507" s="6"/>
      <c r="R507" s="7">
        <v>0</v>
      </c>
      <c r="S507" s="6"/>
      <c r="T507" s="7">
        <v>0</v>
      </c>
      <c r="U507" s="6"/>
      <c r="V507" s="7">
        <v>0</v>
      </c>
      <c r="W507" s="6"/>
      <c r="X507" s="8">
        <v>0</v>
      </c>
      <c r="Z507" s="1" t="str">
        <f t="shared" si="7"/>
        <v>No</v>
      </c>
    </row>
    <row r="508" spans="1:26" s="1" customFormat="1" ht="11.25" customHeight="1">
      <c r="A508" s="4" t="s">
        <v>1290</v>
      </c>
      <c r="B508" s="4" t="s">
        <v>688</v>
      </c>
      <c r="C508" s="17" t="s">
        <v>38</v>
      </c>
      <c r="D508" s="230">
        <v>4120</v>
      </c>
      <c r="E508" s="231">
        <v>40120</v>
      </c>
      <c r="F508" s="17" t="s">
        <v>147</v>
      </c>
      <c r="G508" s="158" t="s">
        <v>144</v>
      </c>
      <c r="H508" s="3">
        <v>156909</v>
      </c>
      <c r="I508" s="7">
        <v>8</v>
      </c>
      <c r="J508" s="7">
        <v>128638</v>
      </c>
      <c r="K508" s="6"/>
      <c r="L508" s="7">
        <v>7758</v>
      </c>
      <c r="M508" s="6"/>
      <c r="N508" s="7">
        <v>0</v>
      </c>
      <c r="O508" s="6"/>
      <c r="P508" s="7">
        <v>0</v>
      </c>
      <c r="Q508" s="6"/>
      <c r="R508" s="7">
        <v>0</v>
      </c>
      <c r="S508" s="6"/>
      <c r="T508" s="7">
        <v>0</v>
      </c>
      <c r="U508" s="6"/>
      <c r="V508" s="7">
        <v>0</v>
      </c>
      <c r="W508" s="6"/>
      <c r="X508" s="8">
        <v>0</v>
      </c>
      <c r="Z508" s="1" t="str">
        <f t="shared" si="7"/>
        <v>No</v>
      </c>
    </row>
    <row r="509" spans="1:26" s="1" customFormat="1" ht="11.25" customHeight="1">
      <c r="A509" s="4" t="s">
        <v>379</v>
      </c>
      <c r="B509" s="4" t="s">
        <v>380</v>
      </c>
      <c r="C509" s="17" t="s">
        <v>68</v>
      </c>
      <c r="D509" s="230">
        <v>2006</v>
      </c>
      <c r="E509" s="231">
        <v>20006</v>
      </c>
      <c r="F509" s="17" t="s">
        <v>147</v>
      </c>
      <c r="G509" s="158" t="s">
        <v>144</v>
      </c>
      <c r="H509" s="3">
        <v>18351295</v>
      </c>
      <c r="I509" s="7">
        <v>8</v>
      </c>
      <c r="J509" s="7">
        <v>63149</v>
      </c>
      <c r="K509" s="6"/>
      <c r="L509" s="7">
        <v>9557</v>
      </c>
      <c r="M509" s="6"/>
      <c r="N509" s="7">
        <v>0</v>
      </c>
      <c r="O509" s="6"/>
      <c r="P509" s="7">
        <v>0</v>
      </c>
      <c r="Q509" s="6"/>
      <c r="R509" s="7">
        <v>0</v>
      </c>
      <c r="S509" s="6"/>
      <c r="T509" s="7">
        <v>0</v>
      </c>
      <c r="U509" s="6"/>
      <c r="V509" s="7">
        <v>0</v>
      </c>
      <c r="W509" s="6"/>
      <c r="X509" s="8">
        <v>0</v>
      </c>
      <c r="Z509" s="1" t="str">
        <f t="shared" si="7"/>
        <v>No</v>
      </c>
    </row>
    <row r="510" spans="1:26" s="1" customFormat="1" ht="11.25" customHeight="1">
      <c r="A510" s="4" t="s">
        <v>1291</v>
      </c>
      <c r="B510" s="4" t="s">
        <v>365</v>
      </c>
      <c r="C510" s="17" t="s">
        <v>83</v>
      </c>
      <c r="D510" s="230">
        <v>3058</v>
      </c>
      <c r="E510" s="231">
        <v>30058</v>
      </c>
      <c r="F510" s="17" t="s">
        <v>147</v>
      </c>
      <c r="G510" s="158" t="s">
        <v>144</v>
      </c>
      <c r="H510" s="3">
        <v>4586770</v>
      </c>
      <c r="I510" s="7">
        <v>8</v>
      </c>
      <c r="J510" s="7">
        <v>86179</v>
      </c>
      <c r="K510" s="6"/>
      <c r="L510" s="7">
        <v>0</v>
      </c>
      <c r="M510" s="6"/>
      <c r="N510" s="7">
        <v>0</v>
      </c>
      <c r="O510" s="6"/>
      <c r="P510" s="7">
        <v>0</v>
      </c>
      <c r="Q510" s="6"/>
      <c r="R510" s="7">
        <v>0</v>
      </c>
      <c r="S510" s="6"/>
      <c r="T510" s="7">
        <v>0</v>
      </c>
      <c r="U510" s="6"/>
      <c r="V510" s="7">
        <v>0</v>
      </c>
      <c r="W510" s="6"/>
      <c r="X510" s="8">
        <v>0</v>
      </c>
      <c r="Z510" s="1" t="str">
        <f t="shared" si="7"/>
        <v>No</v>
      </c>
    </row>
    <row r="511" spans="1:26" s="1" customFormat="1" ht="11.25" customHeight="1">
      <c r="A511" s="4" t="s">
        <v>1292</v>
      </c>
      <c r="B511" s="4" t="s">
        <v>228</v>
      </c>
      <c r="C511" s="17" t="s">
        <v>86</v>
      </c>
      <c r="D511" s="230">
        <v>23</v>
      </c>
      <c r="E511" s="231">
        <v>23</v>
      </c>
      <c r="F511" s="17" t="s">
        <v>147</v>
      </c>
      <c r="G511" s="158" t="s">
        <v>144</v>
      </c>
      <c r="H511" s="3">
        <v>3059393</v>
      </c>
      <c r="I511" s="7">
        <v>8</v>
      </c>
      <c r="J511" s="7">
        <v>0</v>
      </c>
      <c r="K511" s="6"/>
      <c r="L511" s="7">
        <v>0</v>
      </c>
      <c r="M511" s="6"/>
      <c r="N511" s="7">
        <v>0</v>
      </c>
      <c r="O511" s="6"/>
      <c r="P511" s="7">
        <v>0</v>
      </c>
      <c r="Q511" s="6"/>
      <c r="R511" s="7">
        <v>0</v>
      </c>
      <c r="S511" s="6"/>
      <c r="T511" s="7">
        <v>0</v>
      </c>
      <c r="U511" s="6"/>
      <c r="V511" s="7">
        <v>619019</v>
      </c>
      <c r="W511" s="6"/>
      <c r="X511" s="8">
        <v>0</v>
      </c>
      <c r="Z511" s="1" t="str">
        <f t="shared" si="7"/>
        <v>No</v>
      </c>
    </row>
    <row r="512" spans="1:26" s="1" customFormat="1" ht="11.25" customHeight="1">
      <c r="A512" s="4" t="s">
        <v>1293</v>
      </c>
      <c r="B512" s="4" t="s">
        <v>415</v>
      </c>
      <c r="C512" s="17" t="s">
        <v>42</v>
      </c>
      <c r="D512" s="230">
        <v>7030</v>
      </c>
      <c r="E512" s="231">
        <v>70030</v>
      </c>
      <c r="F512" s="17" t="s">
        <v>147</v>
      </c>
      <c r="G512" s="158" t="s">
        <v>144</v>
      </c>
      <c r="H512" s="3">
        <v>106621</v>
      </c>
      <c r="I512" s="7">
        <v>7</v>
      </c>
      <c r="J512" s="7">
        <v>54372</v>
      </c>
      <c r="K512" s="6"/>
      <c r="L512" s="7">
        <v>0</v>
      </c>
      <c r="M512" s="6"/>
      <c r="N512" s="7">
        <v>0</v>
      </c>
      <c r="O512" s="6"/>
      <c r="P512" s="7">
        <v>0</v>
      </c>
      <c r="Q512" s="6"/>
      <c r="R512" s="7">
        <v>0</v>
      </c>
      <c r="S512" s="6"/>
      <c r="T512" s="7">
        <v>0</v>
      </c>
      <c r="U512" s="6"/>
      <c r="V512" s="7">
        <v>0</v>
      </c>
      <c r="W512" s="6"/>
      <c r="X512" s="8">
        <v>0</v>
      </c>
      <c r="Z512" s="1" t="str">
        <f t="shared" si="7"/>
        <v>No</v>
      </c>
    </row>
    <row r="513" spans="1:26" s="1" customFormat="1" ht="11.25" customHeight="1">
      <c r="A513" s="4" t="s">
        <v>1294</v>
      </c>
      <c r="B513" s="4" t="s">
        <v>221</v>
      </c>
      <c r="C513" s="17" t="s">
        <v>76</v>
      </c>
      <c r="D513" s="230">
        <v>4175</v>
      </c>
      <c r="E513" s="231">
        <v>40175</v>
      </c>
      <c r="F513" s="17" t="s">
        <v>147</v>
      </c>
      <c r="G513" s="158" t="s">
        <v>144</v>
      </c>
      <c r="H513" s="3">
        <v>2148346</v>
      </c>
      <c r="I513" s="7">
        <v>7</v>
      </c>
      <c r="J513" s="7">
        <v>1834523</v>
      </c>
      <c r="K513" s="6"/>
      <c r="L513" s="7">
        <v>0</v>
      </c>
      <c r="M513" s="6"/>
      <c r="N513" s="7">
        <v>0</v>
      </c>
      <c r="O513" s="6"/>
      <c r="P513" s="7">
        <v>0</v>
      </c>
      <c r="Q513" s="6"/>
      <c r="R513" s="7">
        <v>0</v>
      </c>
      <c r="S513" s="6"/>
      <c r="T513" s="7">
        <v>0</v>
      </c>
      <c r="U513" s="6"/>
      <c r="V513" s="7">
        <v>0</v>
      </c>
      <c r="W513" s="6"/>
      <c r="X513" s="8">
        <v>0</v>
      </c>
      <c r="Z513" s="1" t="str">
        <f t="shared" si="7"/>
        <v>No</v>
      </c>
    </row>
    <row r="514" spans="1:26" s="1" customFormat="1" ht="11.25" customHeight="1">
      <c r="A514" s="4" t="s">
        <v>1295</v>
      </c>
      <c r="B514" s="4" t="s">
        <v>377</v>
      </c>
      <c r="C514" s="17" t="s">
        <v>23</v>
      </c>
      <c r="D514" s="230">
        <v>9024</v>
      </c>
      <c r="E514" s="231">
        <v>90024</v>
      </c>
      <c r="F514" s="17" t="s">
        <v>147</v>
      </c>
      <c r="G514" s="158" t="s">
        <v>144</v>
      </c>
      <c r="H514" s="3">
        <v>12150996</v>
      </c>
      <c r="I514" s="7">
        <v>7</v>
      </c>
      <c r="J514" s="7">
        <v>0</v>
      </c>
      <c r="K514" s="6"/>
      <c r="L514" s="7">
        <v>8274</v>
      </c>
      <c r="M514" s="6"/>
      <c r="N514" s="7">
        <v>0</v>
      </c>
      <c r="O514" s="6"/>
      <c r="P514" s="7">
        <v>12719</v>
      </c>
      <c r="Q514" s="6"/>
      <c r="R514" s="7">
        <v>0</v>
      </c>
      <c r="S514" s="6"/>
      <c r="T514" s="7">
        <v>0</v>
      </c>
      <c r="U514" s="6"/>
      <c r="V514" s="7">
        <v>0</v>
      </c>
      <c r="W514" s="6"/>
      <c r="X514" s="8">
        <v>0</v>
      </c>
      <c r="Z514" s="1" t="str">
        <f t="shared" si="7"/>
        <v>No</v>
      </c>
    </row>
    <row r="515" spans="1:26" s="1" customFormat="1" ht="11.25" customHeight="1">
      <c r="A515" s="4" t="s">
        <v>1012</v>
      </c>
      <c r="B515" s="4" t="s">
        <v>1013</v>
      </c>
      <c r="C515" s="17" t="s">
        <v>53</v>
      </c>
      <c r="D515" s="230">
        <v>5220</v>
      </c>
      <c r="E515" s="231">
        <v>50517</v>
      </c>
      <c r="F515" s="17" t="s">
        <v>147</v>
      </c>
      <c r="G515" s="158" t="s">
        <v>144</v>
      </c>
      <c r="H515" s="3">
        <v>2650890</v>
      </c>
      <c r="I515" s="7">
        <v>7</v>
      </c>
      <c r="J515" s="7">
        <v>3273</v>
      </c>
      <c r="K515" s="6"/>
      <c r="L515" s="7">
        <v>31937</v>
      </c>
      <c r="M515" s="6"/>
      <c r="N515" s="7">
        <v>0</v>
      </c>
      <c r="O515" s="6"/>
      <c r="P515" s="7">
        <v>0</v>
      </c>
      <c r="Q515" s="6"/>
      <c r="R515" s="7">
        <v>0</v>
      </c>
      <c r="S515" s="6"/>
      <c r="T515" s="7">
        <v>0</v>
      </c>
      <c r="U515" s="6"/>
      <c r="V515" s="7">
        <v>0</v>
      </c>
      <c r="W515" s="6"/>
      <c r="X515" s="8">
        <v>0</v>
      </c>
      <c r="Z515" s="1" t="str">
        <f t="shared" ref="Z515:Z536" si="8">IF(Y515&amp;W515&amp;U515&amp;S515&amp;Q515&amp;O515&amp;M515&amp;K515&lt;&gt;"","Yes","No")</f>
        <v>No</v>
      </c>
    </row>
    <row r="516" spans="1:26" s="1" customFormat="1" ht="11.25" customHeight="1">
      <c r="A516" s="4" t="s">
        <v>1296</v>
      </c>
      <c r="B516" s="4" t="s">
        <v>292</v>
      </c>
      <c r="C516" s="17" t="s">
        <v>74</v>
      </c>
      <c r="D516" s="230">
        <v>3077</v>
      </c>
      <c r="E516" s="231">
        <v>30077</v>
      </c>
      <c r="F516" s="17" t="s">
        <v>147</v>
      </c>
      <c r="G516" s="158" t="s">
        <v>144</v>
      </c>
      <c r="H516" s="3">
        <v>107682</v>
      </c>
      <c r="I516" s="7">
        <v>6</v>
      </c>
      <c r="J516" s="7">
        <v>72895</v>
      </c>
      <c r="K516" s="6"/>
      <c r="L516" s="7">
        <v>2210</v>
      </c>
      <c r="M516" s="6"/>
      <c r="N516" s="7">
        <v>0</v>
      </c>
      <c r="O516" s="6"/>
      <c r="P516" s="7">
        <v>0</v>
      </c>
      <c r="Q516" s="6"/>
      <c r="R516" s="7">
        <v>0</v>
      </c>
      <c r="S516" s="6"/>
      <c r="T516" s="7">
        <v>0</v>
      </c>
      <c r="U516" s="6"/>
      <c r="V516" s="7">
        <v>0</v>
      </c>
      <c r="W516" s="6"/>
      <c r="X516" s="8">
        <v>0</v>
      </c>
      <c r="Z516" s="1" t="str">
        <f t="shared" si="8"/>
        <v>No</v>
      </c>
    </row>
    <row r="517" spans="1:26" s="1" customFormat="1" ht="11.25" customHeight="1">
      <c r="A517" s="4" t="s">
        <v>774</v>
      </c>
      <c r="B517" s="4" t="s">
        <v>142</v>
      </c>
      <c r="C517" s="17" t="s">
        <v>68</v>
      </c>
      <c r="D517" s="230">
        <v>2175</v>
      </c>
      <c r="E517" s="231">
        <v>20175</v>
      </c>
      <c r="F517" s="17" t="s">
        <v>143</v>
      </c>
      <c r="G517" s="158" t="s">
        <v>144</v>
      </c>
      <c r="H517" s="3">
        <v>18351295</v>
      </c>
      <c r="I517" s="7">
        <v>6</v>
      </c>
      <c r="J517" s="7">
        <v>71231</v>
      </c>
      <c r="K517" s="6"/>
      <c r="L517" s="7">
        <v>0</v>
      </c>
      <c r="M517" s="6"/>
      <c r="N517" s="7">
        <v>0</v>
      </c>
      <c r="O517" s="6"/>
      <c r="P517" s="7">
        <v>0</v>
      </c>
      <c r="Q517" s="6"/>
      <c r="R517" s="7">
        <v>0</v>
      </c>
      <c r="S517" s="6"/>
      <c r="T517" s="7">
        <v>0</v>
      </c>
      <c r="U517" s="6"/>
      <c r="V517" s="7">
        <v>0</v>
      </c>
      <c r="W517" s="6"/>
      <c r="X517" s="8">
        <v>0</v>
      </c>
      <c r="Z517" s="1" t="str">
        <f t="shared" si="8"/>
        <v>No</v>
      </c>
    </row>
    <row r="518" spans="1:26" s="1" customFormat="1" ht="11.25" customHeight="1">
      <c r="A518" s="4" t="s">
        <v>349</v>
      </c>
      <c r="B518" s="4" t="s">
        <v>350</v>
      </c>
      <c r="C518" s="17" t="s">
        <v>48</v>
      </c>
      <c r="D518" s="230">
        <v>6127</v>
      </c>
      <c r="E518" s="231">
        <v>60127</v>
      </c>
      <c r="F518" s="17" t="s">
        <v>147</v>
      </c>
      <c r="G518" s="158" t="s">
        <v>144</v>
      </c>
      <c r="H518" s="3">
        <v>899703</v>
      </c>
      <c r="I518" s="7">
        <v>6</v>
      </c>
      <c r="J518" s="7">
        <v>293000</v>
      </c>
      <c r="K518" s="6"/>
      <c r="L518" s="7">
        <v>14252</v>
      </c>
      <c r="M518" s="6"/>
      <c r="N518" s="7">
        <v>0</v>
      </c>
      <c r="O518" s="6"/>
      <c r="P518" s="7">
        <v>0</v>
      </c>
      <c r="Q518" s="6"/>
      <c r="R518" s="7">
        <v>0</v>
      </c>
      <c r="S518" s="6"/>
      <c r="T518" s="7">
        <v>0</v>
      </c>
      <c r="U518" s="6"/>
      <c r="V518" s="7">
        <v>0</v>
      </c>
      <c r="W518" s="6"/>
      <c r="X518" s="8">
        <v>0</v>
      </c>
      <c r="Z518" s="1" t="str">
        <f t="shared" si="8"/>
        <v>No</v>
      </c>
    </row>
    <row r="519" spans="1:26" s="1" customFormat="1" ht="11.25" customHeight="1">
      <c r="A519" s="4" t="s">
        <v>1297</v>
      </c>
      <c r="B519" s="4" t="s">
        <v>364</v>
      </c>
      <c r="C519" s="17" t="s">
        <v>52</v>
      </c>
      <c r="D519" s="230">
        <v>5213</v>
      </c>
      <c r="E519" s="231">
        <v>50213</v>
      </c>
      <c r="F519" s="17" t="s">
        <v>165</v>
      </c>
      <c r="G519" s="158" t="s">
        <v>144</v>
      </c>
      <c r="H519" s="3">
        <v>3734090</v>
      </c>
      <c r="I519" s="7">
        <v>5</v>
      </c>
      <c r="J519" s="7">
        <v>0</v>
      </c>
      <c r="K519" s="6"/>
      <c r="L519" s="7">
        <v>0</v>
      </c>
      <c r="M519" s="6"/>
      <c r="N519" s="7">
        <v>0</v>
      </c>
      <c r="O519" s="6"/>
      <c r="P519" s="7">
        <v>0</v>
      </c>
      <c r="Q519" s="6"/>
      <c r="R519" s="7">
        <v>0</v>
      </c>
      <c r="S519" s="6"/>
      <c r="T519" s="7">
        <v>0</v>
      </c>
      <c r="U519" s="6"/>
      <c r="V519" s="7">
        <v>2548610</v>
      </c>
      <c r="W519" s="6"/>
      <c r="X519" s="8">
        <v>0</v>
      </c>
      <c r="Z519" s="1" t="str">
        <f t="shared" si="8"/>
        <v>No</v>
      </c>
    </row>
    <row r="520" spans="1:26" s="1" customFormat="1" ht="11.25" customHeight="1">
      <c r="A520" s="4" t="s">
        <v>1298</v>
      </c>
      <c r="B520" s="4" t="s">
        <v>227</v>
      </c>
      <c r="C520" s="17" t="s">
        <v>58</v>
      </c>
      <c r="D520" s="230">
        <v>8107</v>
      </c>
      <c r="E520" s="231">
        <v>80107</v>
      </c>
      <c r="F520" s="17" t="s">
        <v>94</v>
      </c>
      <c r="G520" s="158" t="s">
        <v>144</v>
      </c>
      <c r="H520" s="3">
        <v>82157</v>
      </c>
      <c r="I520" s="7">
        <v>5</v>
      </c>
      <c r="J520" s="7">
        <v>15651</v>
      </c>
      <c r="K520" s="6"/>
      <c r="L520" s="7">
        <v>0</v>
      </c>
      <c r="M520" s="6"/>
      <c r="N520" s="7">
        <v>0</v>
      </c>
      <c r="O520" s="6"/>
      <c r="P520" s="7">
        <v>0</v>
      </c>
      <c r="Q520" s="6"/>
      <c r="R520" s="7">
        <v>0</v>
      </c>
      <c r="S520" s="6"/>
      <c r="T520" s="7">
        <v>0</v>
      </c>
      <c r="U520" s="6"/>
      <c r="V520" s="7">
        <v>0</v>
      </c>
      <c r="W520" s="6"/>
      <c r="X520" s="8">
        <v>97304</v>
      </c>
      <c r="Z520" s="1" t="str">
        <f t="shared" si="8"/>
        <v>No</v>
      </c>
    </row>
    <row r="521" spans="1:26" s="1" customFormat="1" ht="11.25" customHeight="1">
      <c r="A521" s="4" t="s">
        <v>1299</v>
      </c>
      <c r="B521" s="4" t="s">
        <v>475</v>
      </c>
      <c r="C521" s="17" t="s">
        <v>21</v>
      </c>
      <c r="D521" s="230">
        <v>9140</v>
      </c>
      <c r="E521" s="231">
        <v>90140</v>
      </c>
      <c r="F521" s="17" t="s">
        <v>147</v>
      </c>
      <c r="G521" s="158" t="s">
        <v>144</v>
      </c>
      <c r="H521" s="3">
        <v>3629114</v>
      </c>
      <c r="I521" s="7">
        <v>5</v>
      </c>
      <c r="J521" s="7">
        <v>0</v>
      </c>
      <c r="K521" s="6"/>
      <c r="L521" s="7">
        <v>17745</v>
      </c>
      <c r="M521" s="6"/>
      <c r="N521" s="7">
        <v>0</v>
      </c>
      <c r="O521" s="6"/>
      <c r="P521" s="7">
        <v>0</v>
      </c>
      <c r="Q521" s="6"/>
      <c r="R521" s="7">
        <v>0</v>
      </c>
      <c r="S521" s="6"/>
      <c r="T521" s="7">
        <v>0</v>
      </c>
      <c r="U521" s="6"/>
      <c r="V521" s="7">
        <v>0</v>
      </c>
      <c r="W521" s="6"/>
      <c r="X521" s="8">
        <v>0</v>
      </c>
      <c r="Z521" s="1" t="str">
        <f t="shared" si="8"/>
        <v>No</v>
      </c>
    </row>
    <row r="522" spans="1:26" s="1" customFormat="1" ht="11.25" customHeight="1">
      <c r="A522" s="4" t="s">
        <v>321</v>
      </c>
      <c r="B522" s="4" t="s">
        <v>164</v>
      </c>
      <c r="C522" s="17" t="s">
        <v>51</v>
      </c>
      <c r="D522" s="230">
        <v>1088</v>
      </c>
      <c r="E522" s="231">
        <v>10088</v>
      </c>
      <c r="F522" s="17" t="s">
        <v>153</v>
      </c>
      <c r="G522" s="158" t="s">
        <v>144</v>
      </c>
      <c r="H522" s="3">
        <v>203914</v>
      </c>
      <c r="I522" s="7">
        <v>4</v>
      </c>
      <c r="J522" s="7">
        <v>225511</v>
      </c>
      <c r="K522" s="6"/>
      <c r="L522" s="7">
        <v>0</v>
      </c>
      <c r="M522" s="6"/>
      <c r="N522" s="7">
        <v>0</v>
      </c>
      <c r="O522" s="6"/>
      <c r="P522" s="7">
        <v>0</v>
      </c>
      <c r="Q522" s="6"/>
      <c r="R522" s="7">
        <v>36963</v>
      </c>
      <c r="S522" s="6"/>
      <c r="T522" s="7">
        <v>0</v>
      </c>
      <c r="U522" s="6"/>
      <c r="V522" s="7">
        <v>0</v>
      </c>
      <c r="W522" s="6"/>
      <c r="X522" s="8">
        <v>0</v>
      </c>
      <c r="Z522" s="1" t="str">
        <f t="shared" si="8"/>
        <v>No</v>
      </c>
    </row>
    <row r="523" spans="1:26" s="1" customFormat="1" ht="11.25" customHeight="1">
      <c r="A523" s="4" t="s">
        <v>1300</v>
      </c>
      <c r="B523" s="4" t="s">
        <v>509</v>
      </c>
      <c r="C523" s="17" t="s">
        <v>56</v>
      </c>
      <c r="D523" s="230"/>
      <c r="E523" s="231">
        <v>70271</v>
      </c>
      <c r="F523" s="17" t="s">
        <v>147</v>
      </c>
      <c r="G523" s="158" t="s">
        <v>144</v>
      </c>
      <c r="H523" s="3">
        <v>1519417</v>
      </c>
      <c r="I523" s="7">
        <v>4</v>
      </c>
      <c r="J523" s="7">
        <v>0</v>
      </c>
      <c r="K523" s="6"/>
      <c r="L523" s="7">
        <v>0</v>
      </c>
      <c r="M523" s="6"/>
      <c r="N523" s="7">
        <v>0</v>
      </c>
      <c r="O523" s="6"/>
      <c r="P523" s="7">
        <v>0</v>
      </c>
      <c r="Q523" s="6"/>
      <c r="R523" s="7">
        <v>0</v>
      </c>
      <c r="S523" s="6"/>
      <c r="T523" s="7">
        <v>0</v>
      </c>
      <c r="U523" s="6"/>
      <c r="V523" s="7">
        <v>829033</v>
      </c>
      <c r="W523" s="6"/>
      <c r="X523" s="8">
        <v>0</v>
      </c>
      <c r="Z523" s="1" t="str">
        <f t="shared" si="8"/>
        <v>No</v>
      </c>
    </row>
    <row r="524" spans="1:26" s="1" customFormat="1" ht="11.25" customHeight="1">
      <c r="A524" s="4" t="s">
        <v>1301</v>
      </c>
      <c r="B524" s="4" t="s">
        <v>346</v>
      </c>
      <c r="C524" s="17" t="s">
        <v>43</v>
      </c>
      <c r="D524" s="230"/>
      <c r="E524" s="231">
        <v>50521</v>
      </c>
      <c r="F524" s="17" t="s">
        <v>143</v>
      </c>
      <c r="G524" s="158" t="s">
        <v>144</v>
      </c>
      <c r="H524" s="3">
        <v>8608208</v>
      </c>
      <c r="I524" s="7">
        <v>4</v>
      </c>
      <c r="J524" s="7">
        <v>31821</v>
      </c>
      <c r="K524" s="6"/>
      <c r="L524" s="7">
        <v>0</v>
      </c>
      <c r="M524" s="6"/>
      <c r="N524" s="7">
        <v>0</v>
      </c>
      <c r="O524" s="6"/>
      <c r="P524" s="7">
        <v>0</v>
      </c>
      <c r="Q524" s="6"/>
      <c r="R524" s="7">
        <v>0</v>
      </c>
      <c r="S524" s="6"/>
      <c r="T524" s="7">
        <v>0</v>
      </c>
      <c r="U524" s="6"/>
      <c r="V524" s="7">
        <v>0</v>
      </c>
      <c r="W524" s="6"/>
      <c r="X524" s="8">
        <v>0</v>
      </c>
      <c r="Z524" s="1" t="str">
        <f t="shared" si="8"/>
        <v>No</v>
      </c>
    </row>
    <row r="525" spans="1:26" s="1" customFormat="1" ht="11.25" customHeight="1">
      <c r="A525" s="4" t="s">
        <v>391</v>
      </c>
      <c r="B525" s="4" t="s">
        <v>392</v>
      </c>
      <c r="C525" s="17" t="s">
        <v>81</v>
      </c>
      <c r="D525" s="230">
        <v>6133</v>
      </c>
      <c r="E525" s="231">
        <v>60133</v>
      </c>
      <c r="F525" s="17" t="s">
        <v>165</v>
      </c>
      <c r="G525" s="158" t="s">
        <v>144</v>
      </c>
      <c r="H525" s="3">
        <v>5121892</v>
      </c>
      <c r="I525" s="7">
        <v>3</v>
      </c>
      <c r="J525" s="7">
        <v>0</v>
      </c>
      <c r="K525" s="6"/>
      <c r="L525" s="7">
        <v>0</v>
      </c>
      <c r="M525" s="6"/>
      <c r="N525" s="7">
        <v>0</v>
      </c>
      <c r="O525" s="6"/>
      <c r="P525" s="7">
        <v>0</v>
      </c>
      <c r="Q525" s="6"/>
      <c r="R525" s="7">
        <v>0</v>
      </c>
      <c r="S525" s="6"/>
      <c r="T525" s="7">
        <v>0</v>
      </c>
      <c r="U525" s="6"/>
      <c r="V525" s="7">
        <v>260312</v>
      </c>
      <c r="W525" s="6"/>
      <c r="X525" s="8">
        <v>0</v>
      </c>
      <c r="Z525" s="1" t="str">
        <f t="shared" si="8"/>
        <v>No</v>
      </c>
    </row>
    <row r="526" spans="1:26" s="1" customFormat="1" ht="11.25" customHeight="1">
      <c r="A526" s="4" t="s">
        <v>1302</v>
      </c>
      <c r="B526" s="4" t="s">
        <v>564</v>
      </c>
      <c r="C526" s="17" t="s">
        <v>90</v>
      </c>
      <c r="D526" s="230"/>
      <c r="E526" s="231">
        <v>55312</v>
      </c>
      <c r="F526" s="17" t="s">
        <v>147</v>
      </c>
      <c r="G526" s="158" t="s">
        <v>144</v>
      </c>
      <c r="H526" s="3">
        <v>1376476</v>
      </c>
      <c r="I526" s="7">
        <v>3</v>
      </c>
      <c r="J526" s="7">
        <v>0</v>
      </c>
      <c r="K526" s="6"/>
      <c r="L526" s="7">
        <v>0</v>
      </c>
      <c r="M526" s="6"/>
      <c r="N526" s="7">
        <v>0</v>
      </c>
      <c r="O526" s="6"/>
      <c r="P526" s="7">
        <v>0</v>
      </c>
      <c r="Q526" s="6"/>
      <c r="R526" s="7">
        <v>0</v>
      </c>
      <c r="S526" s="6"/>
      <c r="T526" s="7">
        <v>0</v>
      </c>
      <c r="U526" s="6"/>
      <c r="V526" s="7">
        <v>0</v>
      </c>
      <c r="W526" s="6"/>
      <c r="X526" s="8">
        <v>0</v>
      </c>
      <c r="Z526" s="1" t="str">
        <f t="shared" si="8"/>
        <v>No</v>
      </c>
    </row>
    <row r="527" spans="1:26" s="1" customFormat="1" ht="11.25" customHeight="1">
      <c r="A527" s="4" t="s">
        <v>1303</v>
      </c>
      <c r="B527" s="4" t="s">
        <v>171</v>
      </c>
      <c r="C527" s="17" t="s">
        <v>40</v>
      </c>
      <c r="D527" s="230">
        <v>4230</v>
      </c>
      <c r="E527" s="231">
        <v>40230</v>
      </c>
      <c r="F527" s="17" t="s">
        <v>147</v>
      </c>
      <c r="G527" s="158" t="s">
        <v>144</v>
      </c>
      <c r="H527" s="3">
        <v>4515419</v>
      </c>
      <c r="I527" s="7">
        <v>3</v>
      </c>
      <c r="J527" s="7">
        <v>0</v>
      </c>
      <c r="K527" s="6"/>
      <c r="L527" s="7">
        <v>0</v>
      </c>
      <c r="M527" s="6"/>
      <c r="N527" s="7">
        <v>0</v>
      </c>
      <c r="O527" s="6"/>
      <c r="P527" s="7">
        <v>0</v>
      </c>
      <c r="Q527" s="6"/>
      <c r="R527" s="7">
        <v>0</v>
      </c>
      <c r="S527" s="6"/>
      <c r="T527" s="7">
        <v>0</v>
      </c>
      <c r="U527" s="6"/>
      <c r="V527" s="7">
        <v>693900</v>
      </c>
      <c r="W527" s="6"/>
      <c r="X527" s="8">
        <v>0</v>
      </c>
      <c r="Z527" s="1" t="str">
        <f t="shared" si="8"/>
        <v>No</v>
      </c>
    </row>
    <row r="528" spans="1:26" s="1" customFormat="1" ht="11.25" customHeight="1">
      <c r="A528" s="4" t="s">
        <v>1304</v>
      </c>
      <c r="B528" s="4" t="s">
        <v>607</v>
      </c>
      <c r="C528" s="17" t="s">
        <v>86</v>
      </c>
      <c r="D528" s="230">
        <v>28</v>
      </c>
      <c r="E528" s="231">
        <v>28</v>
      </c>
      <c r="F528" s="17" t="s">
        <v>147</v>
      </c>
      <c r="G528" s="158" t="s">
        <v>144</v>
      </c>
      <c r="H528" s="3">
        <v>3059393</v>
      </c>
      <c r="I528" s="7">
        <v>2</v>
      </c>
      <c r="J528" s="7">
        <v>193867</v>
      </c>
      <c r="K528" s="6"/>
      <c r="L528" s="7">
        <v>0</v>
      </c>
      <c r="M528" s="6"/>
      <c r="N528" s="7">
        <v>0</v>
      </c>
      <c r="O528" s="6"/>
      <c r="P528" s="7">
        <v>0</v>
      </c>
      <c r="Q528" s="6"/>
      <c r="R528" s="7">
        <v>0</v>
      </c>
      <c r="S528" s="6"/>
      <c r="T528" s="7">
        <v>0</v>
      </c>
      <c r="U528" s="6"/>
      <c r="V528" s="7">
        <v>0</v>
      </c>
      <c r="W528" s="6"/>
      <c r="X528" s="8">
        <v>0</v>
      </c>
      <c r="Z528" s="1" t="str">
        <f t="shared" si="8"/>
        <v>No</v>
      </c>
    </row>
    <row r="529" spans="1:26" s="1" customFormat="1" ht="11.25" customHeight="1">
      <c r="A529" s="4" t="s">
        <v>1049</v>
      </c>
      <c r="B529" s="4" t="s">
        <v>609</v>
      </c>
      <c r="C529" s="17" t="s">
        <v>38</v>
      </c>
      <c r="D529" s="230"/>
      <c r="E529" s="231">
        <v>40258</v>
      </c>
      <c r="F529" s="17" t="s">
        <v>165</v>
      </c>
      <c r="G529" s="158" t="s">
        <v>144</v>
      </c>
      <c r="H529" s="3">
        <v>2441770</v>
      </c>
      <c r="I529" s="7">
        <v>2</v>
      </c>
      <c r="J529" s="7">
        <v>5423</v>
      </c>
      <c r="K529" s="6"/>
      <c r="L529" s="7">
        <v>4202</v>
      </c>
      <c r="M529" s="6"/>
      <c r="N529" s="7">
        <v>0</v>
      </c>
      <c r="O529" s="6"/>
      <c r="P529" s="7">
        <v>0</v>
      </c>
      <c r="Q529" s="6"/>
      <c r="R529" s="7">
        <v>0</v>
      </c>
      <c r="S529" s="6"/>
      <c r="T529" s="7">
        <v>0</v>
      </c>
      <c r="U529" s="6"/>
      <c r="V529" s="7">
        <v>0</v>
      </c>
      <c r="W529" s="6"/>
      <c r="X529" s="8">
        <v>0</v>
      </c>
      <c r="Z529" s="1" t="str">
        <f t="shared" si="8"/>
        <v>No</v>
      </c>
    </row>
    <row r="530" spans="1:26" s="1" customFormat="1" ht="11.25" customHeight="1">
      <c r="A530" s="4" t="s">
        <v>1305</v>
      </c>
      <c r="B530" s="4" t="s">
        <v>634</v>
      </c>
      <c r="C530" s="17" t="s">
        <v>77</v>
      </c>
      <c r="D530" s="230"/>
      <c r="E530" s="231">
        <v>11147</v>
      </c>
      <c r="F530" s="17" t="s">
        <v>222</v>
      </c>
      <c r="G530" s="158" t="s">
        <v>144</v>
      </c>
      <c r="H530" s="3">
        <v>1190956</v>
      </c>
      <c r="I530" s="7">
        <v>1</v>
      </c>
      <c r="J530" s="7">
        <v>128231</v>
      </c>
      <c r="K530" s="6"/>
      <c r="L530" s="7">
        <v>0</v>
      </c>
      <c r="M530" s="6"/>
      <c r="N530" s="7">
        <v>0</v>
      </c>
      <c r="O530" s="6"/>
      <c r="P530" s="7">
        <v>0</v>
      </c>
      <c r="Q530" s="6"/>
      <c r="R530" s="7">
        <v>0</v>
      </c>
      <c r="S530" s="6"/>
      <c r="T530" s="7">
        <v>0</v>
      </c>
      <c r="U530" s="6"/>
      <c r="V530" s="7">
        <v>0</v>
      </c>
      <c r="W530" s="6"/>
      <c r="X530" s="8">
        <v>0</v>
      </c>
      <c r="Z530" s="1" t="str">
        <f t="shared" si="8"/>
        <v>No</v>
      </c>
    </row>
    <row r="531" spans="1:26" s="1" customFormat="1" ht="11.25" customHeight="1">
      <c r="A531" s="4"/>
      <c r="B531" s="4"/>
      <c r="C531" s="17"/>
      <c r="D531" s="230"/>
      <c r="E531" s="231"/>
      <c r="F531" s="17"/>
      <c r="G531" s="158"/>
      <c r="H531" s="3"/>
      <c r="I531" s="7"/>
      <c r="J531" s="7"/>
      <c r="K531" s="6"/>
      <c r="L531" s="7"/>
      <c r="M531" s="6"/>
      <c r="N531" s="7"/>
      <c r="O531" s="6"/>
      <c r="P531" s="7"/>
      <c r="Q531" s="6"/>
      <c r="R531" s="7"/>
      <c r="S531" s="6"/>
      <c r="T531" s="7"/>
      <c r="U531" s="6"/>
      <c r="V531" s="7"/>
      <c r="W531" s="6"/>
      <c r="X531" s="8"/>
      <c r="Z531" s="1" t="str">
        <f t="shared" si="8"/>
        <v>No</v>
      </c>
    </row>
    <row r="532" spans="1:26" s="1" customFormat="1" ht="11.25" customHeight="1">
      <c r="A532" s="4"/>
      <c r="B532" s="4"/>
      <c r="C532" s="17"/>
      <c r="D532" s="230"/>
      <c r="E532" s="231"/>
      <c r="F532" s="17"/>
      <c r="G532" s="158"/>
      <c r="H532" s="3"/>
      <c r="I532" s="7"/>
      <c r="J532" s="7"/>
      <c r="K532" s="6"/>
      <c r="L532" s="7"/>
      <c r="M532" s="6"/>
      <c r="N532" s="7"/>
      <c r="O532" s="6"/>
      <c r="P532" s="7"/>
      <c r="Q532" s="6"/>
      <c r="R532" s="7"/>
      <c r="S532" s="6"/>
      <c r="T532" s="7"/>
      <c r="U532" s="6"/>
      <c r="V532" s="7"/>
      <c r="W532" s="6"/>
      <c r="X532" s="8"/>
      <c r="Z532" s="1" t="str">
        <f t="shared" si="8"/>
        <v>No</v>
      </c>
    </row>
    <row r="533" spans="1:26" s="1" customFormat="1" ht="11.25" customHeight="1">
      <c r="A533" s="4"/>
      <c r="B533" s="4"/>
      <c r="C533" s="17"/>
      <c r="D533" s="230"/>
      <c r="E533" s="231"/>
      <c r="F533" s="17"/>
      <c r="G533" s="158"/>
      <c r="H533" s="3"/>
      <c r="I533" s="7"/>
      <c r="J533" s="7"/>
      <c r="K533" s="6"/>
      <c r="L533" s="7"/>
      <c r="M533" s="6"/>
      <c r="N533" s="7"/>
      <c r="O533" s="6"/>
      <c r="P533" s="7"/>
      <c r="Q533" s="6"/>
      <c r="R533" s="7"/>
      <c r="S533" s="6"/>
      <c r="T533" s="7"/>
      <c r="U533" s="6"/>
      <c r="V533" s="7"/>
      <c r="W533" s="6"/>
      <c r="X533" s="8"/>
      <c r="Z533" s="1" t="str">
        <f t="shared" si="8"/>
        <v>No</v>
      </c>
    </row>
    <row r="534" spans="1:26" s="1" customFormat="1" ht="11.25" customHeight="1">
      <c r="A534" s="4"/>
      <c r="B534" s="4"/>
      <c r="C534" s="17"/>
      <c r="D534" s="230"/>
      <c r="E534" s="231"/>
      <c r="F534" s="17"/>
      <c r="G534" s="158"/>
      <c r="H534" s="3"/>
      <c r="I534" s="7"/>
      <c r="J534" s="7"/>
      <c r="K534" s="6"/>
      <c r="L534" s="7"/>
      <c r="M534" s="6"/>
      <c r="N534" s="7"/>
      <c r="O534" s="6"/>
      <c r="P534" s="7"/>
      <c r="Q534" s="6"/>
      <c r="R534" s="7"/>
      <c r="S534" s="6"/>
      <c r="T534" s="7"/>
      <c r="U534" s="6"/>
      <c r="V534" s="7"/>
      <c r="W534" s="6"/>
      <c r="X534" s="8"/>
      <c r="Z534" s="1" t="str">
        <f t="shared" si="8"/>
        <v>No</v>
      </c>
    </row>
    <row r="535" spans="1:26" s="1" customFormat="1" ht="11.25" customHeight="1">
      <c r="A535" s="4"/>
      <c r="B535" s="4"/>
      <c r="C535" s="17"/>
      <c r="D535" s="230"/>
      <c r="E535" s="231"/>
      <c r="F535" s="17"/>
      <c r="G535" s="158"/>
      <c r="H535" s="3"/>
      <c r="I535" s="7"/>
      <c r="J535" s="7"/>
      <c r="K535" s="6"/>
      <c r="L535" s="7"/>
      <c r="M535" s="6"/>
      <c r="N535" s="7"/>
      <c r="O535" s="6"/>
      <c r="P535" s="7"/>
      <c r="Q535" s="6"/>
      <c r="R535" s="7"/>
      <c r="S535" s="6"/>
      <c r="T535" s="7"/>
      <c r="U535" s="6"/>
      <c r="V535" s="7"/>
      <c r="W535" s="6"/>
      <c r="X535" s="8"/>
      <c r="Z535" s="1" t="str">
        <f t="shared" si="8"/>
        <v>No</v>
      </c>
    </row>
    <row r="536" spans="1:26" s="1" customFormat="1" ht="11.25" customHeight="1">
      <c r="A536" s="4"/>
      <c r="B536" s="4"/>
      <c r="C536" s="17"/>
      <c r="D536" s="230"/>
      <c r="E536" s="231"/>
      <c r="F536" s="17"/>
      <c r="G536" s="158"/>
      <c r="H536" s="3"/>
      <c r="I536" s="7"/>
      <c r="J536" s="7"/>
      <c r="K536" s="6"/>
      <c r="L536" s="7"/>
      <c r="M536" s="6"/>
      <c r="N536" s="7"/>
      <c r="O536" s="6"/>
      <c r="P536" s="7"/>
      <c r="Q536" s="6"/>
      <c r="R536" s="7"/>
      <c r="S536" s="6"/>
      <c r="T536" s="7"/>
      <c r="U536" s="6"/>
      <c r="V536" s="7"/>
      <c r="W536" s="6"/>
      <c r="X536" s="8"/>
      <c r="Z536" s="1" t="str">
        <f t="shared" si="8"/>
        <v>No</v>
      </c>
    </row>
    <row r="537" spans="1:26">
      <c r="G537" s="4"/>
      <c r="I537" s="4"/>
      <c r="J537" s="4"/>
      <c r="L537" s="4"/>
      <c r="N537" s="4"/>
      <c r="P537" s="4"/>
      <c r="R537" s="4"/>
      <c r="T537" s="4"/>
      <c r="V537" s="4"/>
      <c r="X537" s="4"/>
    </row>
  </sheetData>
  <autoFilter ref="A1:Z534">
    <sortState ref="A2:Z534">
      <sortCondition descending="1" ref="I1:I534"/>
    </sortState>
  </autoFilter>
  <conditionalFormatting sqref="A2:Z536">
    <cfRule type="expression" dxfId="77" priority="7">
      <formula>MOD(ROW(),2)=0</formula>
    </cfRule>
  </conditionalFormatting>
  <conditionalFormatting sqref="A178">
    <cfRule type="expression" dxfId="76" priority="6">
      <formula>MOD(ROW(),2)=0</formula>
    </cfRule>
  </conditionalFormatting>
  <conditionalFormatting sqref="A259">
    <cfRule type="expression" dxfId="75" priority="5">
      <formula>MOD(ROW(),2)=0</formula>
    </cfRule>
  </conditionalFormatting>
  <conditionalFormatting sqref="A534:S534 U534:Y534">
    <cfRule type="expression" dxfId="74" priority="4">
      <formula>MOD(ROW(),2)=0</formula>
    </cfRule>
  </conditionalFormatting>
  <conditionalFormatting sqref="A535:S535 U535:Y535 T535:T536 Z535:Z536">
    <cfRule type="expression" dxfId="73" priority="2">
      <formula>MOD(ROW(),2)=0</formula>
    </cfRule>
  </conditionalFormatting>
  <conditionalFormatting sqref="A536:S536 U536:Y536">
    <cfRule type="expression" dxfId="72" priority="1">
      <formula>MOD(ROW(),2)=0</formula>
    </cfRule>
  </conditionalFormatting>
  <pageMargins left="0.7" right="0.7" top="0.75" bottom="0.75" header="0.3" footer="0.3"/>
  <pageSetup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3099" r:id="rId3" name="Drop Down 27">
              <controlPr defaultSize="0" autoLine="0" autoPict="0" macro="[0]!ThisWorkbook.DropDown27_Change" altText="This drop-down menu shows or hides columns indicating the presence of &quot;questionable&quot; data.">
                <anchor moveWithCells="1">
                  <from>
                    <xdr:col>26</xdr:col>
                    <xdr:colOff>104775</xdr:colOff>
                    <xdr:row>0</xdr:row>
                    <xdr:rowOff>180975</xdr:rowOff>
                  </from>
                  <to>
                    <xdr:col>29</xdr:col>
                    <xdr:colOff>0</xdr:colOff>
                    <xdr:row>0</xdr:row>
                    <xdr:rowOff>428625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W147"/>
  <sheetViews>
    <sheetView workbookViewId="0"/>
  </sheetViews>
  <sheetFormatPr defaultColWidth="8.85546875" defaultRowHeight="12.75"/>
  <cols>
    <col min="1" max="1" width="9.140625" style="106" customWidth="1"/>
    <col min="2" max="2" width="17.85546875" style="106" customWidth="1"/>
    <col min="3" max="3" width="12.140625" style="106" customWidth="1"/>
    <col min="4" max="4" width="12.42578125" style="106" customWidth="1"/>
    <col min="5" max="5" width="14.140625" style="106" customWidth="1"/>
    <col min="6" max="6" width="8.140625" style="106" customWidth="1"/>
    <col min="7" max="8" width="10.85546875" style="106" customWidth="1"/>
    <col min="9" max="9" width="12" style="106" customWidth="1"/>
    <col min="10" max="10" width="11.85546875" style="106" customWidth="1"/>
    <col min="11" max="14" width="10.85546875" style="106" customWidth="1"/>
    <col min="15" max="17" width="7.42578125" style="106" customWidth="1"/>
    <col min="18" max="18" width="8.85546875" style="106" hidden="1" customWidth="1"/>
    <col min="19" max="16384" width="8.85546875" style="106"/>
  </cols>
  <sheetData>
    <row r="1" spans="1:23" s="47" customFormat="1" ht="13.5" thickBot="1">
      <c r="A1" s="225" t="s">
        <v>991</v>
      </c>
      <c r="B1" s="190"/>
      <c r="C1" s="190"/>
      <c r="D1" s="190"/>
      <c r="E1" s="190"/>
      <c r="F1" s="191" t="s">
        <v>92</v>
      </c>
      <c r="G1" s="42"/>
      <c r="H1" s="42"/>
      <c r="I1" s="42"/>
      <c r="J1" s="42"/>
      <c r="K1" s="42"/>
      <c r="L1" s="42"/>
      <c r="M1" s="42"/>
      <c r="N1" s="43"/>
      <c r="O1" s="44"/>
      <c r="P1" s="45"/>
      <c r="Q1" s="45"/>
      <c r="R1" s="46">
        <f>IF(R5=1,0,1)</f>
        <v>0</v>
      </c>
      <c r="S1" s="46"/>
      <c r="T1" s="46"/>
      <c r="U1" s="46"/>
      <c r="V1" s="46"/>
      <c r="W1" s="46"/>
    </row>
    <row r="2" spans="1:23" s="52" customFormat="1" ht="18" customHeight="1" thickTop="1">
      <c r="A2" s="188"/>
      <c r="B2" s="189"/>
      <c r="C2" s="189"/>
      <c r="D2" s="189"/>
      <c r="E2" s="192"/>
      <c r="F2" s="187"/>
      <c r="G2" s="182"/>
      <c r="H2" s="183"/>
      <c r="I2" s="183"/>
      <c r="J2" s="185" t="s">
        <v>987</v>
      </c>
      <c r="K2" s="183"/>
      <c r="L2" s="184"/>
      <c r="M2" s="182"/>
      <c r="N2" s="185" t="s">
        <v>988</v>
      </c>
      <c r="O2" s="49"/>
      <c r="P2" s="50"/>
      <c r="Q2" s="50"/>
      <c r="R2" s="51" t="s">
        <v>891</v>
      </c>
      <c r="S2" s="51"/>
      <c r="T2" s="51"/>
      <c r="U2" s="51"/>
      <c r="V2" s="51"/>
      <c r="W2" s="51"/>
    </row>
    <row r="3" spans="1:23" s="52" customFormat="1" ht="33.75">
      <c r="A3" s="188"/>
      <c r="B3" s="189"/>
      <c r="C3" s="189"/>
      <c r="D3" s="189"/>
      <c r="E3" s="189"/>
      <c r="F3" s="207" t="s">
        <v>4</v>
      </c>
      <c r="G3" s="205" t="s">
        <v>5</v>
      </c>
      <c r="H3" s="205" t="s">
        <v>6</v>
      </c>
      <c r="I3" s="205" t="s">
        <v>138</v>
      </c>
      <c r="J3" s="205" t="s">
        <v>7</v>
      </c>
      <c r="K3" s="205" t="s">
        <v>8</v>
      </c>
      <c r="L3" s="205" t="s">
        <v>9</v>
      </c>
      <c r="M3" s="205" t="s">
        <v>10</v>
      </c>
      <c r="N3" s="206" t="s">
        <v>11</v>
      </c>
      <c r="O3" s="54"/>
      <c r="P3" s="54"/>
      <c r="Q3" s="54"/>
      <c r="R3" s="51" t="s">
        <v>892</v>
      </c>
      <c r="S3" s="51"/>
      <c r="T3" s="51"/>
      <c r="U3" s="51"/>
      <c r="V3" s="51"/>
      <c r="W3" s="51"/>
    </row>
    <row r="4" spans="1:23" s="52" customFormat="1" ht="11.25">
      <c r="A4" s="189"/>
      <c r="B4" s="189"/>
      <c r="C4" s="189"/>
      <c r="D4" s="189"/>
      <c r="E4" s="189"/>
      <c r="F4" s="196">
        <f>IF($R$1,SUMIFS('Fuel and Energy'!L:L,'Fuel and Energy'!$BH:$BH,"=No"),SUM('Fuel and Energy'!L:L))</f>
        <v>108663</v>
      </c>
      <c r="G4" s="197">
        <f>IF($R$1,SUMIFS('Fuel and Energy'!N:N,'Fuel and Energy'!$BH:$BH,"=No"),SUM('Fuel and Energy'!N:N))</f>
        <v>518462127</v>
      </c>
      <c r="H4" s="197">
        <f>IF($R$1,SUMIFS('Fuel and Energy'!P:P,'Fuel and Energy'!$BH:$BH,"=No"),SUM('Fuel and Energy'!P:P))</f>
        <v>99199879</v>
      </c>
      <c r="I4" s="197">
        <f>IF($R$1,SUMIFS('Fuel and Energy'!R:R,'Fuel and Energy'!$BH:$BH,"=No"),SUM('Fuel and Energy'!R:R))</f>
        <v>9189402</v>
      </c>
      <c r="J4" s="197">
        <f>IF($R$1,SUMIFS('Fuel and Energy'!T:T,'Fuel and Energy'!$BH:$BH,"=No"),SUM('Fuel and Energy'!T:T))</f>
        <v>178362308</v>
      </c>
      <c r="K4" s="197">
        <f>IF($R$1,SUMIFS('Fuel and Energy'!V:V,'Fuel and Energy'!$BH:$BH,"=No"),SUM('Fuel and Energy'!V:V))</f>
        <v>49072263</v>
      </c>
      <c r="L4" s="197">
        <f>IF($R$1,SUMIFS('Fuel and Energy'!X:X,'Fuel and Energy'!$BH:$BH,"=No"),SUM('Fuel and Energy'!X:X))</f>
        <v>3412850</v>
      </c>
      <c r="M4" s="197">
        <f>IF($R$1,SUMIFS('Fuel and Energy'!Z:Z,'Fuel and Energy'!$BH:$BH,"=No"),SUM('Fuel and Energy'!Z:Z))</f>
        <v>6738811320</v>
      </c>
      <c r="N4" s="198">
        <f>IF($R$1,SUMIFS('Fuel and Energy'!AB:AB,'Fuel and Energy'!$BH:$BH,"=No"),SUM('Fuel and Energy'!AB:AB))</f>
        <v>9893386</v>
      </c>
      <c r="O4" s="51"/>
      <c r="P4" s="51"/>
      <c r="Q4" s="51"/>
      <c r="R4" s="51"/>
      <c r="S4" s="51"/>
      <c r="T4" s="51"/>
      <c r="U4" s="51"/>
      <c r="V4" s="51"/>
      <c r="W4" s="51"/>
    </row>
    <row r="5" spans="1:23" s="52" customFormat="1" ht="11.25">
      <c r="A5" s="89"/>
      <c r="B5" s="59"/>
      <c r="C5" s="59"/>
      <c r="D5" s="59"/>
      <c r="E5" s="59"/>
      <c r="F5" s="193" t="str">
        <f>IFERROR(G5&amp;CHAR(10)&amp;H5&amp;CHAR(10)&amp;I5&amp;CHAR(10)&amp;J5&amp;CHAR(10)&amp;K5&amp;CHAR(10)&amp;L5,"")</f>
        <v>Diesel: 60%
Gasoline: 12%
Liquefied Petroleum Gas: 1%
Compressed Natural Gas: 21%
Bio-Diesel: 6%
Other Fuel: 0%</v>
      </c>
      <c r="G5" s="194" t="str">
        <f>G3&amp;": "&amp;FIXED(100*G4/SUM($G$4:$L$4),0,0)&amp;"%"</f>
        <v>Diesel: 60%</v>
      </c>
      <c r="H5" s="194" t="str">
        <f t="shared" ref="H5:L5" si="0">H3&amp;": "&amp;FIXED(100*H4/SUM($G$4:$L$4),0,0)&amp;"%"</f>
        <v>Gasoline: 12%</v>
      </c>
      <c r="I5" s="194" t="str">
        <f t="shared" si="0"/>
        <v>Liquefied Petroleum Gas: 1%</v>
      </c>
      <c r="J5" s="194" t="str">
        <f t="shared" si="0"/>
        <v>Compressed Natural Gas: 21%</v>
      </c>
      <c r="K5" s="194" t="str">
        <f t="shared" si="0"/>
        <v>Bio-Diesel: 6%</v>
      </c>
      <c r="L5" s="194" t="str">
        <f t="shared" si="0"/>
        <v>Other Fuel: 0%</v>
      </c>
      <c r="M5" s="195"/>
      <c r="N5" s="204"/>
      <c r="O5" s="53"/>
      <c r="P5" s="54"/>
      <c r="Q5" s="54"/>
      <c r="R5" s="51">
        <v>1</v>
      </c>
      <c r="S5" s="51"/>
      <c r="T5" s="51"/>
      <c r="U5" s="51"/>
      <c r="V5" s="51"/>
      <c r="W5" s="51"/>
    </row>
    <row r="6" spans="1:23" s="60" customFormat="1" ht="13.5" thickBot="1">
      <c r="A6" s="199" t="s">
        <v>959</v>
      </c>
      <c r="B6" s="200"/>
      <c r="C6" s="200"/>
      <c r="D6" s="66"/>
      <c r="E6" s="66"/>
      <c r="F6" s="200"/>
      <c r="G6" s="200"/>
      <c r="H6" s="200"/>
      <c r="I6" s="200"/>
      <c r="J6" s="200"/>
      <c r="K6" s="200"/>
      <c r="L6" s="200"/>
      <c r="M6" s="200"/>
      <c r="N6" s="201"/>
      <c r="O6" s="58"/>
      <c r="P6" s="59"/>
      <c r="Q6" s="59"/>
      <c r="R6" s="51"/>
      <c r="S6" s="51"/>
      <c r="T6" s="51"/>
      <c r="U6" s="51"/>
      <c r="V6" s="51"/>
      <c r="W6" s="51"/>
    </row>
    <row r="7" spans="1:23" s="60" customFormat="1" ht="13.5" customHeight="1" thickTop="1">
      <c r="A7" s="61"/>
      <c r="B7" s="62"/>
      <c r="C7" s="62"/>
      <c r="D7" s="63"/>
      <c r="E7" s="186"/>
      <c r="F7" s="187"/>
      <c r="G7" s="182"/>
      <c r="H7" s="183"/>
      <c r="I7" s="183"/>
      <c r="J7" s="185" t="s">
        <v>987</v>
      </c>
      <c r="K7" s="183"/>
      <c r="L7" s="184"/>
      <c r="M7" s="182"/>
      <c r="N7" s="185" t="s">
        <v>988</v>
      </c>
      <c r="O7" s="58"/>
      <c r="P7" s="59"/>
      <c r="Q7" s="59"/>
      <c r="R7" s="51"/>
      <c r="S7" s="51"/>
      <c r="T7" s="51"/>
      <c r="U7" s="51"/>
      <c r="V7" s="51"/>
      <c r="W7" s="51"/>
    </row>
    <row r="8" spans="1:23" s="60" customFormat="1" ht="33.75">
      <c r="A8" s="64"/>
      <c r="B8" s="65"/>
      <c r="C8" s="65"/>
      <c r="D8" s="209" t="s">
        <v>960</v>
      </c>
      <c r="E8" s="215" t="s">
        <v>958</v>
      </c>
      <c r="F8" s="216" t="s">
        <v>4</v>
      </c>
      <c r="G8" s="205" t="s">
        <v>5</v>
      </c>
      <c r="H8" s="205" t="s">
        <v>6</v>
      </c>
      <c r="I8" s="205" t="s">
        <v>138</v>
      </c>
      <c r="J8" s="205" t="s">
        <v>7</v>
      </c>
      <c r="K8" s="205" t="s">
        <v>8</v>
      </c>
      <c r="L8" s="205" t="s">
        <v>9</v>
      </c>
      <c r="M8" s="205" t="s">
        <v>10</v>
      </c>
      <c r="N8" s="206" t="s">
        <v>11</v>
      </c>
      <c r="O8" s="66"/>
      <c r="P8" s="66"/>
      <c r="Q8" s="66"/>
      <c r="R8" s="51"/>
      <c r="S8" s="51"/>
      <c r="T8" s="51"/>
      <c r="U8" s="51"/>
      <c r="V8" s="51"/>
      <c r="W8" s="51"/>
    </row>
    <row r="9" spans="1:23" s="52" customFormat="1" ht="14.45" customHeight="1">
      <c r="A9" s="117" t="s">
        <v>1050</v>
      </c>
      <c r="B9" s="118">
        <f>D9</f>
        <v>200000</v>
      </c>
      <c r="C9" s="119"/>
      <c r="D9" s="210">
        <v>200000</v>
      </c>
      <c r="E9" s="208" t="str">
        <f>A9&amp;" "&amp;FIXED(B9,0,0)</f>
        <v>Under 200,000</v>
      </c>
      <c r="F9" s="123">
        <f>IF($R$1,SUMIFS('Fuel and Energy'!L:L,'Fuel and Energy'!$H:$H,"&lt;"&amp;$D9,'Fuel and Energy'!$BH:$BH,"=No"),SUMIFS('Fuel and Energy'!L:L,'Fuel and Energy'!$H:$H,"&lt;"&amp;$D9))</f>
        <v>7290</v>
      </c>
      <c r="G9" s="124">
        <f>IF($R$1,SUMIFS('Fuel and Energy'!N:N,'Fuel and Energy'!$H:$H,"&lt;"&amp;$D9,'Fuel and Energy'!$BH:$BH,"=No"),SUMIFS('Fuel and Energy'!N:N,'Fuel and Energy'!$H:$H,"&lt;"&amp;$D9))</f>
        <v>22284346</v>
      </c>
      <c r="H9" s="124">
        <f>IF($R$1,SUMIFS('Fuel and Energy'!P:P,'Fuel and Energy'!$H:$H,"&lt;"&amp;$D9,'Fuel and Energy'!$BH:$BH,"=No"),SUMIFS('Fuel and Energy'!P:P,'Fuel and Energy'!$H:$H,"&lt;"&amp;$D9))</f>
        <v>10022177</v>
      </c>
      <c r="I9" s="124">
        <f>IF($R$1,SUMIFS('Fuel and Energy'!R:R,'Fuel and Energy'!$H:$H,"&lt;"&amp;$D9,'Fuel and Energy'!$BH:$BH,"=No"),SUMIFS('Fuel and Energy'!R:R,'Fuel and Energy'!$H:$H,"&lt;"&amp;$D9))</f>
        <v>568805</v>
      </c>
      <c r="J9" s="124">
        <f>IF($R$1,SUMIFS('Fuel and Energy'!T:T,'Fuel and Energy'!$H:$H,"&lt;"&amp;$D9,'Fuel and Energy'!$BH:$BH,"=No"),SUMIFS('Fuel and Energy'!T:T,'Fuel and Energy'!$H:$H,"&lt;"&amp;$D9))</f>
        <v>4476369</v>
      </c>
      <c r="K9" s="124">
        <f>IF($R$1,SUMIFS('Fuel and Energy'!V:V,'Fuel and Energy'!$H:$H,"&lt;"&amp;$D9,'Fuel and Energy'!$BH:$BH,"=No"),SUMIFS('Fuel and Energy'!V:V,'Fuel and Energy'!$H:$H,"&lt;"&amp;$D9))</f>
        <v>2969222</v>
      </c>
      <c r="L9" s="124">
        <f>IF($R$1,SUMIFS('Fuel and Energy'!X:X,'Fuel and Energy'!$H:$H,"&lt;"&amp;$D9,'Fuel and Energy'!$BH:$BH,"=No"),SUMIFS('Fuel and Energy'!X:X,'Fuel and Energy'!$H:$H,"&lt;"&amp;$D9))</f>
        <v>39197</v>
      </c>
      <c r="M9" s="124">
        <f>IF($R$1,SUMIFS('Fuel and Energy'!Z:Z,'Fuel and Energy'!$H:$H,"&lt;"&amp;$D9,'Fuel and Energy'!$BH:$BH,"=No"),SUMIFS('Fuel and Energy'!Z:Z,'Fuel and Energy'!$H:$H,"&lt;"&amp;$D9))</f>
        <v>3717147</v>
      </c>
      <c r="N9" s="125">
        <f>IF($R$1,SUMIFS('Fuel and Energy'!AB:AB,'Fuel and Energy'!$H:$H,"&lt;"&amp;$D9,'Fuel and Energy'!$BH:$BH,"=No"),SUMIFS('Fuel and Energy'!AB:AB,'Fuel and Energy'!$H:$H,"&lt;"&amp;$D9))</f>
        <v>983546</v>
      </c>
      <c r="O9" s="51"/>
      <c r="P9" s="51"/>
      <c r="Q9" s="51"/>
      <c r="R9" s="51"/>
      <c r="S9" s="51"/>
      <c r="T9" s="51"/>
      <c r="U9" s="51"/>
      <c r="V9" s="51"/>
      <c r="W9" s="51"/>
    </row>
    <row r="10" spans="1:23" s="52" customFormat="1" ht="14.45" customHeight="1">
      <c r="A10" s="117" t="str">
        <f>IF(D10&lt;&gt;"","Between","Over")</f>
        <v>Between</v>
      </c>
      <c r="B10" s="118">
        <f>D9</f>
        <v>200000</v>
      </c>
      <c r="C10" s="119" t="str">
        <f>IF(D10&lt;&gt;"","and","")</f>
        <v>and</v>
      </c>
      <c r="D10" s="210">
        <v>1000000</v>
      </c>
      <c r="E10" s="208" t="str">
        <f t="shared" ref="E10:E17" si="1">IFERROR(IF(A10="Between",A10&amp;" "&amp;FIXED(B10,0,0)&amp;" "&amp;C10&amp;" "&amp;FIXED(D10,0,0),A10&amp;" "&amp;FIXED(B10,0,0)),"invalid bin")</f>
        <v>Between 200,000 and 1,000,000</v>
      </c>
      <c r="F10" s="126">
        <f>IF($R$1,IF($A10="Between",SUMIFS('Fuel and Energy'!L:L,'Fuel and Energy'!$H:$H,"&gt;="&amp;$B10,'Fuel and Energy'!$H:$H,"&lt;"&amp;$D10,'Fuel and Energy'!$BH:$BH,"=No"),SUMIFS('Fuel and Energy'!L:L,'Fuel and Energy'!$H:$H,"&gt;="&amp;$B10,'Fuel and Energy'!$BH:$BH,"=No")),IF($A10="Between",SUMIFS('Fuel and Energy'!L:L,'Fuel and Energy'!$H:$H,"&gt;="&amp;$B10,'Fuel and Energy'!$H:$H,"&lt;"&amp;$D10),SUMIFS('Fuel and Energy'!L:L,'Fuel and Energy'!$H:$H,"&gt;="&amp;$B10)))</f>
        <v>16819</v>
      </c>
      <c r="G10" s="127">
        <f>IF($R$1,IF($A10="Between",SUMIFS('Fuel and Energy'!N:N,'Fuel and Energy'!$H:$H,"&gt;="&amp;$B10,'Fuel and Energy'!$H:$H,"&lt;"&amp;$D10,'Fuel and Energy'!$BH:$BH,"=No"),SUMIFS('Fuel and Energy'!N:N,'Fuel and Energy'!$H:$H,"&gt;="&amp;$B10,'Fuel and Energy'!$BH:$BH,"=No")),IF($A10="Between",SUMIFS('Fuel and Energy'!N:N,'Fuel and Energy'!$H:$H,"&gt;="&amp;$B10,'Fuel and Energy'!$H:$H,"&lt;"&amp;$D10),SUMIFS('Fuel and Energy'!N:N,'Fuel and Energy'!$H:$H,"&gt;="&amp;$B10)))</f>
        <v>73416884</v>
      </c>
      <c r="H10" s="127">
        <f>IF($R$1,IF($A10="Between",SUMIFS('Fuel and Energy'!P:P,'Fuel and Energy'!$H:$H,"&gt;="&amp;$B10,'Fuel and Energy'!$H:$H,"&lt;"&amp;$D10,'Fuel and Energy'!$BH:$BH,"=No"),SUMIFS('Fuel and Energy'!P:P,'Fuel and Energy'!$H:$H,"&gt;="&amp;$B10,'Fuel and Energy'!$BH:$BH,"=No")),IF($A10="Between",SUMIFS('Fuel and Energy'!P:P,'Fuel and Energy'!$H:$H,"&gt;="&amp;$B10,'Fuel and Energy'!$H:$H,"&lt;"&amp;$D10),SUMIFS('Fuel and Energy'!P:P,'Fuel and Energy'!$H:$H,"&gt;="&amp;$B10)))</f>
        <v>20176696</v>
      </c>
      <c r="I10" s="127">
        <f>IF($R$1,IF($A10="Between",SUMIFS('Fuel and Energy'!R:R,'Fuel and Energy'!$H:$H,"&gt;="&amp;$B10,'Fuel and Energy'!$H:$H,"&lt;"&amp;$D10,'Fuel and Energy'!$BH:$BH,"=No"),SUMIFS('Fuel and Energy'!R:R,'Fuel and Energy'!$H:$H,"&gt;="&amp;$B10,'Fuel and Energy'!$BH:$BH,"=No")),IF($A10="Between",SUMIFS('Fuel and Energy'!R:R,'Fuel and Energy'!$H:$H,"&gt;="&amp;$B10,'Fuel and Energy'!$H:$H,"&lt;"&amp;$D10),SUMIFS('Fuel and Energy'!R:R,'Fuel and Energy'!$H:$H,"&gt;="&amp;$B10)))</f>
        <v>2375562</v>
      </c>
      <c r="J10" s="127">
        <f>IF($R$1,IF($A10="Between",SUMIFS('Fuel and Energy'!T:T,'Fuel and Energy'!$H:$H,"&gt;="&amp;$B10,'Fuel and Energy'!$H:$H,"&lt;"&amp;$D10,'Fuel and Energy'!$BH:$BH,"=No"),SUMIFS('Fuel and Energy'!T:T,'Fuel and Energy'!$H:$H,"&gt;="&amp;$B10,'Fuel and Energy'!$BH:$BH,"=No")),IF($A10="Between",SUMIFS('Fuel and Energy'!T:T,'Fuel and Energy'!$H:$H,"&gt;="&amp;$B10,'Fuel and Energy'!$H:$H,"&lt;"&amp;$D10),SUMIFS('Fuel and Energy'!T:T,'Fuel and Energy'!$H:$H,"&gt;="&amp;$B10)))</f>
        <v>24884515</v>
      </c>
      <c r="K10" s="127">
        <f>IF($R$1,IF($A10="Between",SUMIFS('Fuel and Energy'!V:V,'Fuel and Energy'!$H:$H,"&gt;="&amp;$B10,'Fuel and Energy'!$H:$H,"&lt;"&amp;$D10,'Fuel and Energy'!$BH:$BH,"=No"),SUMIFS('Fuel and Energy'!V:V,'Fuel and Energy'!$H:$H,"&gt;="&amp;$B10,'Fuel and Energy'!$BH:$BH,"=No")),IF($A10="Between",SUMIFS('Fuel and Energy'!V:V,'Fuel and Energy'!$H:$H,"&gt;="&amp;$B10,'Fuel and Energy'!$H:$H,"&lt;"&amp;$D10),SUMIFS('Fuel and Energy'!V:V,'Fuel and Energy'!$H:$H,"&gt;="&amp;$B10)))</f>
        <v>10930792</v>
      </c>
      <c r="L10" s="127">
        <f>IF($R$1,IF($A10="Between",SUMIFS('Fuel and Energy'!X:X,'Fuel and Energy'!$H:$H,"&gt;="&amp;$B10,'Fuel and Energy'!$H:$H,"&lt;"&amp;$D10,'Fuel and Energy'!$BH:$BH,"=No"),SUMIFS('Fuel and Energy'!X:X,'Fuel and Energy'!$H:$H,"&gt;="&amp;$B10,'Fuel and Energy'!$BH:$BH,"=No")),IF($A10="Between",SUMIFS('Fuel and Energy'!X:X,'Fuel and Energy'!$H:$H,"&gt;="&amp;$B10,'Fuel and Energy'!$H:$H,"&lt;"&amp;$D10),SUMIFS('Fuel and Energy'!X:X,'Fuel and Energy'!$H:$H,"&gt;="&amp;$B10)))</f>
        <v>64901</v>
      </c>
      <c r="M10" s="127">
        <f>IF($R$1,IF($A10="Between",SUMIFS('Fuel and Energy'!Z:Z,'Fuel and Energy'!$H:$H,"&gt;="&amp;$B10,'Fuel and Energy'!$H:$H,"&lt;"&amp;$D10,'Fuel and Energy'!$BH:$BH,"=No"),SUMIFS('Fuel and Energy'!Z:Z,'Fuel and Energy'!$H:$H,"&gt;="&amp;$B10,'Fuel and Energy'!$BH:$BH,"=No")),IF($A10="Between",SUMIFS('Fuel and Energy'!Z:Z,'Fuel and Energy'!$H:$H,"&gt;="&amp;$B10,'Fuel and Energy'!$H:$H,"&lt;"&amp;$D10),SUMIFS('Fuel and Energy'!Z:Z,'Fuel and Energy'!$H:$H,"&gt;="&amp;$B10)))</f>
        <v>18611359</v>
      </c>
      <c r="N10" s="128">
        <f>IF($R$1,IF($A10="Between",SUMIFS('Fuel and Energy'!AB:AB,'Fuel and Energy'!$H:$H,"&gt;="&amp;$B10,'Fuel and Energy'!$H:$H,"&lt;"&amp;$D10,'Fuel and Energy'!$BH:$BH,"=No"),SUMIFS('Fuel and Energy'!AB:AB,'Fuel and Energy'!$H:$H,"&gt;="&amp;$B10,'Fuel and Energy'!$BH:$BH,"=No")),IF($A10="Between",SUMIFS('Fuel and Energy'!AB:AB,'Fuel and Energy'!$H:$H,"&gt;="&amp;$B10,'Fuel and Energy'!$H:$H,"&lt;"&amp;$D10),SUMIFS('Fuel and Energy'!AB:AB,'Fuel and Energy'!$H:$H,"&gt;="&amp;$B10)))</f>
        <v>3846270</v>
      </c>
      <c r="O10" s="51"/>
      <c r="P10" s="51"/>
      <c r="Q10" s="51"/>
      <c r="R10" s="51"/>
      <c r="S10" s="51"/>
      <c r="T10" s="51"/>
      <c r="U10" s="51"/>
      <c r="V10" s="51"/>
      <c r="W10" s="51"/>
    </row>
    <row r="11" spans="1:23" s="52" customFormat="1" ht="14.45" customHeight="1">
      <c r="A11" s="117" t="str">
        <f t="shared" ref="A11:A17" si="2">IF(OR(A10="Over",A10=""),"",IF(D11="","Over","Between"))</f>
        <v>Over</v>
      </c>
      <c r="B11" s="118">
        <f>IF(D10="","",D10)</f>
        <v>1000000</v>
      </c>
      <c r="C11" s="119" t="str">
        <f t="shared" ref="C11:C17" si="3">IF(D11&lt;&gt;"","and","")</f>
        <v/>
      </c>
      <c r="D11" s="210"/>
      <c r="E11" s="208" t="str">
        <f t="shared" si="1"/>
        <v>Over 1,000,000</v>
      </c>
      <c r="F11" s="126">
        <f>IF($R$1,IF($A11="","",IF($A11="Between",SUMIFS('Fuel and Energy'!L:L,'Fuel and Energy'!$H:$H,"&gt;="&amp;$B11,'Fuel and Energy'!$H:$H,"&lt;"&amp;$D11,'Fuel and Energy'!$BH:$BH,"=No"),SUMIFS('Fuel and Energy'!L:L,'Fuel and Energy'!$H:$H,"&gt;="&amp;$B11,'Fuel and Energy'!$BH:$BH,"=No"))),IF($A11="","",IF($A11="Between",SUMIFS('Fuel and Energy'!L:L,'Fuel and Energy'!$H:$H,"&gt;="&amp;$B11,'Fuel and Energy'!$H:$H,"&lt;"&amp;$D11),SUMIFS('Fuel and Energy'!L:L,'Fuel and Energy'!$H:$H,"&gt;="&amp;$B11))))</f>
        <v>84554</v>
      </c>
      <c r="G11" s="127">
        <f>IF($R$1,IF($A11="","",IF($A11="Between",SUMIFS('Fuel and Energy'!N:N,'Fuel and Energy'!$H:$H,"&gt;="&amp;$B11,'Fuel and Energy'!$H:$H,"&lt;"&amp;$D11,'Fuel and Energy'!$BH:$BH,"=No"),SUMIFS('Fuel and Energy'!N:N,'Fuel and Energy'!$H:$H,"&gt;="&amp;$B11,'Fuel and Energy'!$BH:$BH,"=No"))),IF($A11="","",IF($A11="Between",SUMIFS('Fuel and Energy'!N:N,'Fuel and Energy'!$H:$H,"&gt;="&amp;$B11,'Fuel and Energy'!$H:$H,"&lt;"&amp;$D11),SUMIFS('Fuel and Energy'!N:N,'Fuel and Energy'!$H:$H,"&gt;="&amp;$B11))))</f>
        <v>422760897</v>
      </c>
      <c r="H11" s="127">
        <f>IF($R$1,IF($A11="","",IF($A11="Between",SUMIFS('Fuel and Energy'!P:P,'Fuel and Energy'!$H:$H,"&gt;="&amp;$B11,'Fuel and Energy'!$H:$H,"&lt;"&amp;$D11,'Fuel and Energy'!$BH:$BH,"=No"),SUMIFS('Fuel and Energy'!P:P,'Fuel and Energy'!$H:$H,"&gt;="&amp;$B11,'Fuel and Energy'!$BH:$BH,"=No"))),IF($A11="","",IF($A11="Between",SUMIFS('Fuel and Energy'!P:P,'Fuel and Energy'!$H:$H,"&gt;="&amp;$B11,'Fuel and Energy'!$H:$H,"&lt;"&amp;$D11),SUMIFS('Fuel and Energy'!P:P,'Fuel and Energy'!$H:$H,"&gt;="&amp;$B11))))</f>
        <v>69001006</v>
      </c>
      <c r="I11" s="127">
        <f>IF($R$1,IF($A11="","",IF($A11="Between",SUMIFS('Fuel and Energy'!R:R,'Fuel and Energy'!$H:$H,"&gt;="&amp;$B11,'Fuel and Energy'!$H:$H,"&lt;"&amp;$D11,'Fuel and Energy'!$BH:$BH,"=No"),SUMIFS('Fuel and Energy'!R:R,'Fuel and Energy'!$H:$H,"&gt;="&amp;$B11,'Fuel and Energy'!$BH:$BH,"=No"))),IF($A11="","",IF($A11="Between",SUMIFS('Fuel and Energy'!R:R,'Fuel and Energy'!$H:$H,"&gt;="&amp;$B11,'Fuel and Energy'!$H:$H,"&lt;"&amp;$D11),SUMIFS('Fuel and Energy'!R:R,'Fuel and Energy'!$H:$H,"&gt;="&amp;$B11))))</f>
        <v>6245035</v>
      </c>
      <c r="J11" s="127">
        <f>IF($R$1,IF($A11="","",IF($A11="Between",SUMIFS('Fuel and Energy'!T:T,'Fuel and Energy'!$H:$H,"&gt;="&amp;$B11,'Fuel and Energy'!$H:$H,"&lt;"&amp;$D11,'Fuel and Energy'!$BH:$BH,"=No"),SUMIFS('Fuel and Energy'!T:T,'Fuel and Energy'!$H:$H,"&gt;="&amp;$B11,'Fuel and Energy'!$BH:$BH,"=No"))),IF($A11="","",IF($A11="Between",SUMIFS('Fuel and Energy'!T:T,'Fuel and Energy'!$H:$H,"&gt;="&amp;$B11,'Fuel and Energy'!$H:$H,"&lt;"&amp;$D11),SUMIFS('Fuel and Energy'!T:T,'Fuel and Energy'!$H:$H,"&gt;="&amp;$B11))))</f>
        <v>149001424</v>
      </c>
      <c r="K11" s="127">
        <f>IF($R$1,IF($A11="","",IF($A11="Between",SUMIFS('Fuel and Energy'!V:V,'Fuel and Energy'!$H:$H,"&gt;="&amp;$B11,'Fuel and Energy'!$H:$H,"&lt;"&amp;$D11,'Fuel and Energy'!$BH:$BH,"=No"),SUMIFS('Fuel and Energy'!V:V,'Fuel and Energy'!$H:$H,"&gt;="&amp;$B11,'Fuel and Energy'!$BH:$BH,"=No"))),IF($A11="","",IF($A11="Between",SUMIFS('Fuel and Energy'!V:V,'Fuel and Energy'!$H:$H,"&gt;="&amp;$B11,'Fuel and Energy'!$H:$H,"&lt;"&amp;$D11),SUMIFS('Fuel and Energy'!V:V,'Fuel and Energy'!$H:$H,"&gt;="&amp;$B11))))</f>
        <v>35172249</v>
      </c>
      <c r="L11" s="127">
        <f>IF($R$1,IF($A11="","",IF($A11="Between",SUMIFS('Fuel and Energy'!X:X,'Fuel and Energy'!$H:$H,"&gt;="&amp;$B11,'Fuel and Energy'!$H:$H,"&lt;"&amp;$D11,'Fuel and Energy'!$BH:$BH,"=No"),SUMIFS('Fuel and Energy'!X:X,'Fuel and Energy'!$H:$H,"&gt;="&amp;$B11,'Fuel and Energy'!$BH:$BH,"=No"))),IF($A11="","",IF($A11="Between",SUMIFS('Fuel and Energy'!X:X,'Fuel and Energy'!$H:$H,"&gt;="&amp;$B11,'Fuel and Energy'!$H:$H,"&lt;"&amp;$D11),SUMIFS('Fuel and Energy'!X:X,'Fuel and Energy'!$H:$H,"&gt;="&amp;$B11))))</f>
        <v>3308752</v>
      </c>
      <c r="M11" s="127">
        <f>IF($R$1,IF($A11="","",IF($A11="Between",SUMIFS('Fuel and Energy'!Z:Z,'Fuel and Energy'!$H:$H,"&gt;="&amp;$B11,'Fuel and Energy'!$H:$H,"&lt;"&amp;$D11,'Fuel and Energy'!$BH:$BH,"=No"),SUMIFS('Fuel and Energy'!Z:Z,'Fuel and Energy'!$H:$H,"&gt;="&amp;$B11,'Fuel and Energy'!$BH:$BH,"=No"))),IF($A11="","",IF($A11="Between",SUMIFS('Fuel and Energy'!Z:Z,'Fuel and Energy'!$H:$H,"&gt;="&amp;$B11,'Fuel and Energy'!$H:$H,"&lt;"&amp;$D11),SUMIFS('Fuel and Energy'!Z:Z,'Fuel and Energy'!$H:$H,"&gt;="&amp;$B11))))</f>
        <v>6716482814</v>
      </c>
      <c r="N11" s="128">
        <f>IF($R$1,IF($A11="","",IF($A11="Between",SUMIFS('Fuel and Energy'!AB:AB,'Fuel and Energy'!$H:$H,"&gt;="&amp;$B11,'Fuel and Energy'!$H:$H,"&lt;"&amp;$D11,'Fuel and Energy'!$BH:$BH,"=No"),SUMIFS('Fuel and Energy'!AB:AB,'Fuel and Energy'!$H:$H,"&gt;="&amp;$B11,'Fuel and Energy'!$BH:$BH,"=No"))),IF($A11="","",IF($A11="Between",SUMIFS('Fuel and Energy'!AB:AB,'Fuel and Energy'!$H:$H,"&gt;="&amp;$B11,'Fuel and Energy'!$H:$H,"&lt;"&amp;$D11),SUMIFS('Fuel and Energy'!AB:AB,'Fuel and Energy'!$H:$H,"&gt;="&amp;$B11))))</f>
        <v>5063570</v>
      </c>
      <c r="O11" s="51"/>
      <c r="P11" s="51"/>
      <c r="Q11" s="51"/>
      <c r="R11" s="51"/>
      <c r="S11" s="51"/>
      <c r="T11" s="51"/>
      <c r="U11" s="51"/>
      <c r="V11" s="51"/>
      <c r="W11" s="51"/>
    </row>
    <row r="12" spans="1:23" s="52" customFormat="1" ht="14.45" customHeight="1">
      <c r="A12" s="117" t="str">
        <f t="shared" si="2"/>
        <v/>
      </c>
      <c r="B12" s="118" t="str">
        <f t="shared" ref="B12:B17" si="4">IF(D11="","",D11)</f>
        <v/>
      </c>
      <c r="C12" s="119" t="str">
        <f t="shared" si="3"/>
        <v/>
      </c>
      <c r="D12" s="210"/>
      <c r="E12" s="208" t="str">
        <f t="shared" si="1"/>
        <v>invalid bin</v>
      </c>
      <c r="F12" s="126" t="str">
        <f>IF($R$1,IF($A12="","",IF($A12="Between",SUMIFS('Fuel and Energy'!L:L,'Fuel and Energy'!$H:$H,"&gt;="&amp;$B12,'Fuel and Energy'!$H:$H,"&lt;"&amp;$D12,'Fuel and Energy'!$BH:$BH,"=No"),SUMIFS('Fuel and Energy'!L:L,'Fuel and Energy'!$H:$H,"&gt;="&amp;$B12,'Fuel and Energy'!$BH:$BH,"=No"))),IF($A12="","",IF($A12="Between",SUMIFS('Fuel and Energy'!L:L,'Fuel and Energy'!$H:$H,"&gt;="&amp;$B12,'Fuel and Energy'!$H:$H,"&lt;"&amp;$D12),SUMIFS('Fuel and Energy'!L:L,'Fuel and Energy'!$H:$H,"&gt;="&amp;$B12))))</f>
        <v/>
      </c>
      <c r="G12" s="127" t="str">
        <f>IF($R$1,IF($A12="","",IF($A12="Between",SUMIFS('Fuel and Energy'!N:N,'Fuel and Energy'!$H:$H,"&gt;="&amp;$B12,'Fuel and Energy'!$H:$H,"&lt;"&amp;$D12,'Fuel and Energy'!$BH:$BH,"=No"),SUMIFS('Fuel and Energy'!N:N,'Fuel and Energy'!$H:$H,"&gt;="&amp;$B12,'Fuel and Energy'!$BH:$BH,"=No"))),IF($A12="","",IF($A12="Between",SUMIFS('Fuel and Energy'!N:N,'Fuel and Energy'!$H:$H,"&gt;="&amp;$B12,'Fuel and Energy'!$H:$H,"&lt;"&amp;$D12),SUMIFS('Fuel and Energy'!N:N,'Fuel and Energy'!$H:$H,"&gt;="&amp;$B12))))</f>
        <v/>
      </c>
      <c r="H12" s="127" t="str">
        <f>IF($R$1,IF($A12="","",IF($A12="Between",SUMIFS('Fuel and Energy'!P:P,'Fuel and Energy'!$H:$H,"&gt;="&amp;$B12,'Fuel and Energy'!$H:$H,"&lt;"&amp;$D12,'Fuel and Energy'!$BH:$BH,"=No"),SUMIFS('Fuel and Energy'!P:P,'Fuel and Energy'!$H:$H,"&gt;="&amp;$B12,'Fuel and Energy'!$BH:$BH,"=No"))),IF($A12="","",IF($A12="Between",SUMIFS('Fuel and Energy'!P:P,'Fuel and Energy'!$H:$H,"&gt;="&amp;$B12,'Fuel and Energy'!$H:$H,"&lt;"&amp;$D12),SUMIFS('Fuel and Energy'!P:P,'Fuel and Energy'!$H:$H,"&gt;="&amp;$B12))))</f>
        <v/>
      </c>
      <c r="I12" s="127" t="str">
        <f>IF($R$1,IF($A12="","",IF($A12="Between",SUMIFS('Fuel and Energy'!R:R,'Fuel and Energy'!$H:$H,"&gt;="&amp;$B12,'Fuel and Energy'!$H:$H,"&lt;"&amp;$D12,'Fuel and Energy'!$BH:$BH,"=No"),SUMIFS('Fuel and Energy'!R:R,'Fuel and Energy'!$H:$H,"&gt;="&amp;$B12,'Fuel and Energy'!$BH:$BH,"=No"))),IF($A12="","",IF($A12="Between",SUMIFS('Fuel and Energy'!R:R,'Fuel and Energy'!$H:$H,"&gt;="&amp;$B12,'Fuel and Energy'!$H:$H,"&lt;"&amp;$D12),SUMIFS('Fuel and Energy'!R:R,'Fuel and Energy'!$H:$H,"&gt;="&amp;$B12))))</f>
        <v/>
      </c>
      <c r="J12" s="127" t="str">
        <f>IF($R$1,IF($A12="","",IF($A12="Between",SUMIFS('Fuel and Energy'!T:T,'Fuel and Energy'!$H:$H,"&gt;="&amp;$B12,'Fuel and Energy'!$H:$H,"&lt;"&amp;$D12,'Fuel and Energy'!$BH:$BH,"=No"),SUMIFS('Fuel and Energy'!T:T,'Fuel and Energy'!$H:$H,"&gt;="&amp;$B12,'Fuel and Energy'!$BH:$BH,"=No"))),IF($A12="","",IF($A12="Between",SUMIFS('Fuel and Energy'!T:T,'Fuel and Energy'!$H:$H,"&gt;="&amp;$B12,'Fuel and Energy'!$H:$H,"&lt;"&amp;$D12),SUMIFS('Fuel and Energy'!T:T,'Fuel and Energy'!$H:$H,"&gt;="&amp;$B12))))</f>
        <v/>
      </c>
      <c r="K12" s="127" t="str">
        <f>IF($R$1,IF($A12="","",IF($A12="Between",SUMIFS('Fuel and Energy'!V:V,'Fuel and Energy'!$H:$H,"&gt;="&amp;$B12,'Fuel and Energy'!$H:$H,"&lt;"&amp;$D12,'Fuel and Energy'!$BH:$BH,"=No"),SUMIFS('Fuel and Energy'!V:V,'Fuel and Energy'!$H:$H,"&gt;="&amp;$B12,'Fuel and Energy'!$BH:$BH,"=No"))),IF($A12="","",IF($A12="Between",SUMIFS('Fuel and Energy'!V:V,'Fuel and Energy'!$H:$H,"&gt;="&amp;$B12,'Fuel and Energy'!$H:$H,"&lt;"&amp;$D12),SUMIFS('Fuel and Energy'!V:V,'Fuel and Energy'!$H:$H,"&gt;="&amp;$B12))))</f>
        <v/>
      </c>
      <c r="L12" s="127" t="str">
        <f>IF($R$1,IF($A12="","",IF($A12="Between",SUMIFS('Fuel and Energy'!X:X,'Fuel and Energy'!$H:$H,"&gt;="&amp;$B12,'Fuel and Energy'!$H:$H,"&lt;"&amp;$D12,'Fuel and Energy'!$BH:$BH,"=No"),SUMIFS('Fuel and Energy'!X:X,'Fuel and Energy'!$H:$H,"&gt;="&amp;$B12,'Fuel and Energy'!$BH:$BH,"=No"))),IF($A12="","",IF($A12="Between",SUMIFS('Fuel and Energy'!X:X,'Fuel and Energy'!$H:$H,"&gt;="&amp;$B12,'Fuel and Energy'!$H:$H,"&lt;"&amp;$D12),SUMIFS('Fuel and Energy'!X:X,'Fuel and Energy'!$H:$H,"&gt;="&amp;$B12))))</f>
        <v/>
      </c>
      <c r="M12" s="127" t="str">
        <f>IF($R$1,IF($A12="","",IF($A12="Between",SUMIFS('Fuel and Energy'!Z:Z,'Fuel and Energy'!$H:$H,"&gt;="&amp;$B12,'Fuel and Energy'!$H:$H,"&lt;"&amp;$D12,'Fuel and Energy'!$BH:$BH,"=No"),SUMIFS('Fuel and Energy'!Z:Z,'Fuel and Energy'!$H:$H,"&gt;="&amp;$B12,'Fuel and Energy'!$BH:$BH,"=No"))),IF($A12="","",IF($A12="Between",SUMIFS('Fuel and Energy'!Z:Z,'Fuel and Energy'!$H:$H,"&gt;="&amp;$B12,'Fuel and Energy'!$H:$H,"&lt;"&amp;$D12),SUMIFS('Fuel and Energy'!Z:Z,'Fuel and Energy'!$H:$H,"&gt;="&amp;$B12))))</f>
        <v/>
      </c>
      <c r="N12" s="128" t="str">
        <f>IF($R$1,IF($A12="","",IF($A12="Between",SUMIFS('Fuel and Energy'!AB:AB,'Fuel and Energy'!$H:$H,"&gt;="&amp;$B12,'Fuel and Energy'!$H:$H,"&lt;"&amp;$D12,'Fuel and Energy'!$BH:$BH,"=No"),SUMIFS('Fuel and Energy'!AB:AB,'Fuel and Energy'!$H:$H,"&gt;="&amp;$B12,'Fuel and Energy'!$BH:$BH,"=No"))),IF($A12="","",IF($A12="Between",SUMIFS('Fuel and Energy'!AB:AB,'Fuel and Energy'!$H:$H,"&gt;="&amp;$B12,'Fuel and Energy'!$H:$H,"&lt;"&amp;$D12),SUMIFS('Fuel and Energy'!AB:AB,'Fuel and Energy'!$H:$H,"&gt;="&amp;$B12))))</f>
        <v/>
      </c>
      <c r="O12" s="68"/>
      <c r="P12" s="68"/>
      <c r="Q12" s="68"/>
      <c r="R12" s="51"/>
      <c r="S12" s="51"/>
      <c r="T12" s="51"/>
      <c r="U12" s="51"/>
      <c r="V12" s="51"/>
      <c r="W12" s="51"/>
    </row>
    <row r="13" spans="1:23" s="52" customFormat="1" ht="14.45" customHeight="1">
      <c r="A13" s="117" t="str">
        <f t="shared" si="2"/>
        <v/>
      </c>
      <c r="B13" s="118" t="str">
        <f t="shared" si="4"/>
        <v/>
      </c>
      <c r="C13" s="119" t="str">
        <f t="shared" si="3"/>
        <v/>
      </c>
      <c r="D13" s="210"/>
      <c r="E13" s="208" t="str">
        <f t="shared" si="1"/>
        <v>invalid bin</v>
      </c>
      <c r="F13" s="126" t="str">
        <f>IF($R$1,IF($A13="","",IF($A13="Between",SUMIFS('Fuel and Energy'!L:L,'Fuel and Energy'!$H:$H,"&gt;="&amp;$B13,'Fuel and Energy'!$H:$H,"&lt;"&amp;$D13,'Fuel and Energy'!$BH:$BH,"=No"),SUMIFS('Fuel and Energy'!L:L,'Fuel and Energy'!$H:$H,"&gt;="&amp;$B13,'Fuel and Energy'!$BH:$BH,"=No"))),IF($A13="","",IF($A13="Between",SUMIFS('Fuel and Energy'!L:L,'Fuel and Energy'!$H:$H,"&gt;="&amp;$B13,'Fuel and Energy'!$H:$H,"&lt;"&amp;$D13),SUMIFS('Fuel and Energy'!L:L,'Fuel and Energy'!$H:$H,"&gt;="&amp;$B13))))</f>
        <v/>
      </c>
      <c r="G13" s="127" t="str">
        <f>IF($R$1,IF($A13="","",IF($A13="Between",SUMIFS('Fuel and Energy'!N:N,'Fuel and Energy'!$H:$H,"&gt;="&amp;$B13,'Fuel and Energy'!$H:$H,"&lt;"&amp;$D13,'Fuel and Energy'!$BH:$BH,"=No"),SUMIFS('Fuel and Energy'!N:N,'Fuel and Energy'!$H:$H,"&gt;="&amp;$B13,'Fuel and Energy'!$BH:$BH,"=No"))),IF($A13="","",IF($A13="Between",SUMIFS('Fuel and Energy'!N:N,'Fuel and Energy'!$H:$H,"&gt;="&amp;$B13,'Fuel and Energy'!$H:$H,"&lt;"&amp;$D13),SUMIFS('Fuel and Energy'!N:N,'Fuel and Energy'!$H:$H,"&gt;="&amp;$B13))))</f>
        <v/>
      </c>
      <c r="H13" s="127" t="str">
        <f>IF($R$1,IF($A13="","",IF($A13="Between",SUMIFS('Fuel and Energy'!P:P,'Fuel and Energy'!$H:$H,"&gt;="&amp;$B13,'Fuel and Energy'!$H:$H,"&lt;"&amp;$D13,'Fuel and Energy'!$BH:$BH,"=No"),SUMIFS('Fuel and Energy'!P:P,'Fuel and Energy'!$H:$H,"&gt;="&amp;$B13,'Fuel and Energy'!$BH:$BH,"=No"))),IF($A13="","",IF($A13="Between",SUMIFS('Fuel and Energy'!P:P,'Fuel and Energy'!$H:$H,"&gt;="&amp;$B13,'Fuel and Energy'!$H:$H,"&lt;"&amp;$D13),SUMIFS('Fuel and Energy'!P:P,'Fuel and Energy'!$H:$H,"&gt;="&amp;$B13))))</f>
        <v/>
      </c>
      <c r="I13" s="127" t="str">
        <f>IF($R$1,IF($A13="","",IF($A13="Between",SUMIFS('Fuel and Energy'!R:R,'Fuel and Energy'!$H:$H,"&gt;="&amp;$B13,'Fuel and Energy'!$H:$H,"&lt;"&amp;$D13,'Fuel and Energy'!$BH:$BH,"=No"),SUMIFS('Fuel and Energy'!R:R,'Fuel and Energy'!$H:$H,"&gt;="&amp;$B13,'Fuel and Energy'!$BH:$BH,"=No"))),IF($A13="","",IF($A13="Between",SUMIFS('Fuel and Energy'!R:R,'Fuel and Energy'!$H:$H,"&gt;="&amp;$B13,'Fuel and Energy'!$H:$H,"&lt;"&amp;$D13),SUMIFS('Fuel and Energy'!R:R,'Fuel and Energy'!$H:$H,"&gt;="&amp;$B13))))</f>
        <v/>
      </c>
      <c r="J13" s="127" t="str">
        <f>IF($R$1,IF($A13="","",IF($A13="Between",SUMIFS('Fuel and Energy'!T:T,'Fuel and Energy'!$H:$H,"&gt;="&amp;$B13,'Fuel and Energy'!$H:$H,"&lt;"&amp;$D13,'Fuel and Energy'!$BH:$BH,"=No"),SUMIFS('Fuel and Energy'!T:T,'Fuel and Energy'!$H:$H,"&gt;="&amp;$B13,'Fuel and Energy'!$BH:$BH,"=No"))),IF($A13="","",IF($A13="Between",SUMIFS('Fuel and Energy'!T:T,'Fuel and Energy'!$H:$H,"&gt;="&amp;$B13,'Fuel and Energy'!$H:$H,"&lt;"&amp;$D13),SUMIFS('Fuel and Energy'!T:T,'Fuel and Energy'!$H:$H,"&gt;="&amp;$B13))))</f>
        <v/>
      </c>
      <c r="K13" s="127" t="str">
        <f>IF($R$1,IF($A13="","",IF($A13="Between",SUMIFS('Fuel and Energy'!V:V,'Fuel and Energy'!$H:$H,"&gt;="&amp;$B13,'Fuel and Energy'!$H:$H,"&lt;"&amp;$D13,'Fuel and Energy'!$BH:$BH,"=No"),SUMIFS('Fuel and Energy'!V:V,'Fuel and Energy'!$H:$H,"&gt;="&amp;$B13,'Fuel and Energy'!$BH:$BH,"=No"))),IF($A13="","",IF($A13="Between",SUMIFS('Fuel and Energy'!V:V,'Fuel and Energy'!$H:$H,"&gt;="&amp;$B13,'Fuel and Energy'!$H:$H,"&lt;"&amp;$D13),SUMIFS('Fuel and Energy'!V:V,'Fuel and Energy'!$H:$H,"&gt;="&amp;$B13))))</f>
        <v/>
      </c>
      <c r="L13" s="127" t="str">
        <f>IF($R$1,IF($A13="","",IF($A13="Between",SUMIFS('Fuel and Energy'!X:X,'Fuel and Energy'!$H:$H,"&gt;="&amp;$B13,'Fuel and Energy'!$H:$H,"&lt;"&amp;$D13,'Fuel and Energy'!$BH:$BH,"=No"),SUMIFS('Fuel and Energy'!X:X,'Fuel and Energy'!$H:$H,"&gt;="&amp;$B13,'Fuel and Energy'!$BH:$BH,"=No"))),IF($A13="","",IF($A13="Between",SUMIFS('Fuel and Energy'!X:X,'Fuel and Energy'!$H:$H,"&gt;="&amp;$B13,'Fuel and Energy'!$H:$H,"&lt;"&amp;$D13),SUMIFS('Fuel and Energy'!X:X,'Fuel and Energy'!$H:$H,"&gt;="&amp;$B13))))</f>
        <v/>
      </c>
      <c r="M13" s="127" t="str">
        <f>IF($R$1,IF($A13="","",IF($A13="Between",SUMIFS('Fuel and Energy'!Z:Z,'Fuel and Energy'!$H:$H,"&gt;="&amp;$B13,'Fuel and Energy'!$H:$H,"&lt;"&amp;$D13,'Fuel and Energy'!$BH:$BH,"=No"),SUMIFS('Fuel and Energy'!Z:Z,'Fuel and Energy'!$H:$H,"&gt;="&amp;$B13,'Fuel and Energy'!$BH:$BH,"=No"))),IF($A13="","",IF($A13="Between",SUMIFS('Fuel and Energy'!Z:Z,'Fuel and Energy'!$H:$H,"&gt;="&amp;$B13,'Fuel and Energy'!$H:$H,"&lt;"&amp;$D13),SUMIFS('Fuel and Energy'!Z:Z,'Fuel and Energy'!$H:$H,"&gt;="&amp;$B13))))</f>
        <v/>
      </c>
      <c r="N13" s="128" t="str">
        <f>IF($R$1,IF($A13="","",IF($A13="Between",SUMIFS('Fuel and Energy'!AB:AB,'Fuel and Energy'!$H:$H,"&gt;="&amp;$B13,'Fuel and Energy'!$H:$H,"&lt;"&amp;$D13,'Fuel and Energy'!$BH:$BH,"=No"),SUMIFS('Fuel and Energy'!AB:AB,'Fuel and Energy'!$H:$H,"&gt;="&amp;$B13,'Fuel and Energy'!$BH:$BH,"=No"))),IF($A13="","",IF($A13="Between",SUMIFS('Fuel and Energy'!AB:AB,'Fuel and Energy'!$H:$H,"&gt;="&amp;$B13,'Fuel and Energy'!$H:$H,"&lt;"&amp;$D13),SUMIFS('Fuel and Energy'!AB:AB,'Fuel and Energy'!$H:$H,"&gt;="&amp;$B13))))</f>
        <v/>
      </c>
      <c r="O13" s="68"/>
      <c r="P13" s="68"/>
      <c r="Q13" s="68"/>
      <c r="R13" s="51"/>
      <c r="S13" s="51"/>
      <c r="T13" s="51"/>
      <c r="U13" s="51"/>
      <c r="V13" s="51"/>
      <c r="W13" s="51"/>
    </row>
    <row r="14" spans="1:23" s="52" customFormat="1" ht="14.45" customHeight="1">
      <c r="A14" s="117" t="str">
        <f t="shared" si="2"/>
        <v/>
      </c>
      <c r="B14" s="118" t="str">
        <f t="shared" si="4"/>
        <v/>
      </c>
      <c r="C14" s="119" t="str">
        <f t="shared" si="3"/>
        <v/>
      </c>
      <c r="D14" s="210"/>
      <c r="E14" s="208" t="str">
        <f t="shared" si="1"/>
        <v>invalid bin</v>
      </c>
      <c r="F14" s="126" t="str">
        <f>IF($R$1,IF($A14="","",IF($A14="Between",SUMIFS('Fuel and Energy'!L:L,'Fuel and Energy'!$H:$H,"&gt;="&amp;$B14,'Fuel and Energy'!$H:$H,"&lt;"&amp;$D14,'Fuel and Energy'!$BH:$BH,"=No"),SUMIFS('Fuel and Energy'!L:L,'Fuel and Energy'!$H:$H,"&gt;="&amp;$B14,'Fuel and Energy'!$BH:$BH,"=No"))),IF($A14="","",IF($A14="Between",SUMIFS('Fuel and Energy'!L:L,'Fuel and Energy'!$H:$H,"&gt;="&amp;$B14,'Fuel and Energy'!$H:$H,"&lt;"&amp;$D14),SUMIFS('Fuel and Energy'!L:L,'Fuel and Energy'!$H:$H,"&gt;="&amp;$B14))))</f>
        <v/>
      </c>
      <c r="G14" s="127" t="str">
        <f>IF($R$1,IF($A14="","",IF($A14="Between",SUMIFS('Fuel and Energy'!N:N,'Fuel and Energy'!$H:$H,"&gt;="&amp;$B14,'Fuel and Energy'!$H:$H,"&lt;"&amp;$D14,'Fuel and Energy'!$BH:$BH,"=No"),SUMIFS('Fuel and Energy'!N:N,'Fuel and Energy'!$H:$H,"&gt;="&amp;$B14,'Fuel and Energy'!$BH:$BH,"=No"))),IF($A14="","",IF($A14="Between",SUMIFS('Fuel and Energy'!N:N,'Fuel and Energy'!$H:$H,"&gt;="&amp;$B14,'Fuel and Energy'!$H:$H,"&lt;"&amp;$D14),SUMIFS('Fuel and Energy'!N:N,'Fuel and Energy'!$H:$H,"&gt;="&amp;$B14))))</f>
        <v/>
      </c>
      <c r="H14" s="127" t="str">
        <f>IF($R$1,IF($A14="","",IF($A14="Between",SUMIFS('Fuel and Energy'!P:P,'Fuel and Energy'!$H:$H,"&gt;="&amp;$B14,'Fuel and Energy'!$H:$H,"&lt;"&amp;$D14,'Fuel and Energy'!$BH:$BH,"=No"),SUMIFS('Fuel and Energy'!P:P,'Fuel and Energy'!$H:$H,"&gt;="&amp;$B14,'Fuel and Energy'!$BH:$BH,"=No"))),IF($A14="","",IF($A14="Between",SUMIFS('Fuel and Energy'!P:P,'Fuel and Energy'!$H:$H,"&gt;="&amp;$B14,'Fuel and Energy'!$H:$H,"&lt;"&amp;$D14),SUMIFS('Fuel and Energy'!P:P,'Fuel and Energy'!$H:$H,"&gt;="&amp;$B14))))</f>
        <v/>
      </c>
      <c r="I14" s="127" t="str">
        <f>IF($R$1,IF($A14="","",IF($A14="Between",SUMIFS('Fuel and Energy'!R:R,'Fuel and Energy'!$H:$H,"&gt;="&amp;$B14,'Fuel and Energy'!$H:$H,"&lt;"&amp;$D14,'Fuel and Energy'!$BH:$BH,"=No"),SUMIFS('Fuel and Energy'!R:R,'Fuel and Energy'!$H:$H,"&gt;="&amp;$B14,'Fuel and Energy'!$BH:$BH,"=No"))),IF($A14="","",IF($A14="Between",SUMIFS('Fuel and Energy'!R:R,'Fuel and Energy'!$H:$H,"&gt;="&amp;$B14,'Fuel and Energy'!$H:$H,"&lt;"&amp;$D14),SUMIFS('Fuel and Energy'!R:R,'Fuel and Energy'!$H:$H,"&gt;="&amp;$B14))))</f>
        <v/>
      </c>
      <c r="J14" s="127" t="str">
        <f>IF($R$1,IF($A14="","",IF($A14="Between",SUMIFS('Fuel and Energy'!T:T,'Fuel and Energy'!$H:$H,"&gt;="&amp;$B14,'Fuel and Energy'!$H:$H,"&lt;"&amp;$D14,'Fuel and Energy'!$BH:$BH,"=No"),SUMIFS('Fuel and Energy'!T:T,'Fuel and Energy'!$H:$H,"&gt;="&amp;$B14,'Fuel and Energy'!$BH:$BH,"=No"))),IF($A14="","",IF($A14="Between",SUMIFS('Fuel and Energy'!T:T,'Fuel and Energy'!$H:$H,"&gt;="&amp;$B14,'Fuel and Energy'!$H:$H,"&lt;"&amp;$D14),SUMIFS('Fuel and Energy'!T:T,'Fuel and Energy'!$H:$H,"&gt;="&amp;$B14))))</f>
        <v/>
      </c>
      <c r="K14" s="127" t="str">
        <f>IF($R$1,IF($A14="","",IF($A14="Between",SUMIFS('Fuel and Energy'!V:V,'Fuel and Energy'!$H:$H,"&gt;="&amp;$B14,'Fuel and Energy'!$H:$H,"&lt;"&amp;$D14,'Fuel and Energy'!$BH:$BH,"=No"),SUMIFS('Fuel and Energy'!V:V,'Fuel and Energy'!$H:$H,"&gt;="&amp;$B14,'Fuel and Energy'!$BH:$BH,"=No"))),IF($A14="","",IF($A14="Between",SUMIFS('Fuel and Energy'!V:V,'Fuel and Energy'!$H:$H,"&gt;="&amp;$B14,'Fuel and Energy'!$H:$H,"&lt;"&amp;$D14),SUMIFS('Fuel and Energy'!V:V,'Fuel and Energy'!$H:$H,"&gt;="&amp;$B14))))</f>
        <v/>
      </c>
      <c r="L14" s="127" t="str">
        <f>IF($R$1,IF($A14="","",IF($A14="Between",SUMIFS('Fuel and Energy'!X:X,'Fuel and Energy'!$H:$H,"&gt;="&amp;$B14,'Fuel and Energy'!$H:$H,"&lt;"&amp;$D14,'Fuel and Energy'!$BH:$BH,"=No"),SUMIFS('Fuel and Energy'!X:X,'Fuel and Energy'!$H:$H,"&gt;="&amp;$B14,'Fuel and Energy'!$BH:$BH,"=No"))),IF($A14="","",IF($A14="Between",SUMIFS('Fuel and Energy'!X:X,'Fuel and Energy'!$H:$H,"&gt;="&amp;$B14,'Fuel and Energy'!$H:$H,"&lt;"&amp;$D14),SUMIFS('Fuel and Energy'!X:X,'Fuel and Energy'!$H:$H,"&gt;="&amp;$B14))))</f>
        <v/>
      </c>
      <c r="M14" s="127" t="str">
        <f>IF($R$1,IF($A14="","",IF($A14="Between",SUMIFS('Fuel and Energy'!Z:Z,'Fuel and Energy'!$H:$H,"&gt;="&amp;$B14,'Fuel and Energy'!$H:$H,"&lt;"&amp;$D14,'Fuel and Energy'!$BH:$BH,"=No"),SUMIFS('Fuel and Energy'!Z:Z,'Fuel and Energy'!$H:$H,"&gt;="&amp;$B14,'Fuel and Energy'!$BH:$BH,"=No"))),IF($A14="","",IF($A14="Between",SUMIFS('Fuel and Energy'!Z:Z,'Fuel and Energy'!$H:$H,"&gt;="&amp;$B14,'Fuel and Energy'!$H:$H,"&lt;"&amp;$D14),SUMIFS('Fuel and Energy'!Z:Z,'Fuel and Energy'!$H:$H,"&gt;="&amp;$B14))))</f>
        <v/>
      </c>
      <c r="N14" s="128" t="str">
        <f>IF($R$1,IF($A14="","",IF($A14="Between",SUMIFS('Fuel and Energy'!AB:AB,'Fuel and Energy'!$H:$H,"&gt;="&amp;$B14,'Fuel and Energy'!$H:$H,"&lt;"&amp;$D14,'Fuel and Energy'!$BH:$BH,"=No"),SUMIFS('Fuel and Energy'!AB:AB,'Fuel and Energy'!$H:$H,"&gt;="&amp;$B14,'Fuel and Energy'!$BH:$BH,"=No"))),IF($A14="","",IF($A14="Between",SUMIFS('Fuel and Energy'!AB:AB,'Fuel and Energy'!$H:$H,"&gt;="&amp;$B14,'Fuel and Energy'!$H:$H,"&lt;"&amp;$D14),SUMIFS('Fuel and Energy'!AB:AB,'Fuel and Energy'!$H:$H,"&gt;="&amp;$B14))))</f>
        <v/>
      </c>
      <c r="O14" s="68"/>
      <c r="P14" s="68"/>
      <c r="Q14" s="68"/>
      <c r="R14" s="51"/>
      <c r="S14" s="51"/>
      <c r="T14" s="51"/>
      <c r="U14" s="51"/>
      <c r="V14" s="51"/>
      <c r="W14" s="51"/>
    </row>
    <row r="15" spans="1:23" s="52" customFormat="1" ht="14.45" customHeight="1">
      <c r="A15" s="117" t="str">
        <f t="shared" si="2"/>
        <v/>
      </c>
      <c r="B15" s="118" t="str">
        <f t="shared" si="4"/>
        <v/>
      </c>
      <c r="C15" s="119" t="str">
        <f t="shared" si="3"/>
        <v/>
      </c>
      <c r="D15" s="210"/>
      <c r="E15" s="208" t="str">
        <f t="shared" si="1"/>
        <v>invalid bin</v>
      </c>
      <c r="F15" s="126" t="str">
        <f>IF($R$1,IF($A15="","",IF($A15="Between",SUMIFS('Fuel and Energy'!L:L,'Fuel and Energy'!$H:$H,"&gt;="&amp;$B15,'Fuel and Energy'!$H:$H,"&lt;"&amp;$D15,'Fuel and Energy'!$BH:$BH,"=No"),SUMIFS('Fuel and Energy'!L:L,'Fuel and Energy'!$H:$H,"&gt;="&amp;$B15,'Fuel and Energy'!$BH:$BH,"=No"))),IF($A15="","",IF($A15="Between",SUMIFS('Fuel and Energy'!L:L,'Fuel and Energy'!$H:$H,"&gt;="&amp;$B15,'Fuel and Energy'!$H:$H,"&lt;"&amp;$D15),SUMIFS('Fuel and Energy'!L:L,'Fuel and Energy'!$H:$H,"&gt;="&amp;$B15))))</f>
        <v/>
      </c>
      <c r="G15" s="127" t="str">
        <f>IF($R$1,IF($A15="","",IF($A15="Between",SUMIFS('Fuel and Energy'!N:N,'Fuel and Energy'!$H:$H,"&gt;="&amp;$B15,'Fuel and Energy'!$H:$H,"&lt;"&amp;$D15,'Fuel and Energy'!$BH:$BH,"=No"),SUMIFS('Fuel and Energy'!N:N,'Fuel and Energy'!$H:$H,"&gt;="&amp;$B15,'Fuel and Energy'!$BH:$BH,"=No"))),IF($A15="","",IF($A15="Between",SUMIFS('Fuel and Energy'!N:N,'Fuel and Energy'!$H:$H,"&gt;="&amp;$B15,'Fuel and Energy'!$H:$H,"&lt;"&amp;$D15),SUMIFS('Fuel and Energy'!N:N,'Fuel and Energy'!$H:$H,"&gt;="&amp;$B15))))</f>
        <v/>
      </c>
      <c r="H15" s="127" t="str">
        <f>IF($R$1,IF($A15="","",IF($A15="Between",SUMIFS('Fuel and Energy'!P:P,'Fuel and Energy'!$H:$H,"&gt;="&amp;$B15,'Fuel and Energy'!$H:$H,"&lt;"&amp;$D15,'Fuel and Energy'!$BH:$BH,"=No"),SUMIFS('Fuel and Energy'!P:P,'Fuel and Energy'!$H:$H,"&gt;="&amp;$B15,'Fuel and Energy'!$BH:$BH,"=No"))),IF($A15="","",IF($A15="Between",SUMIFS('Fuel and Energy'!P:P,'Fuel and Energy'!$H:$H,"&gt;="&amp;$B15,'Fuel and Energy'!$H:$H,"&lt;"&amp;$D15),SUMIFS('Fuel and Energy'!P:P,'Fuel and Energy'!$H:$H,"&gt;="&amp;$B15))))</f>
        <v/>
      </c>
      <c r="I15" s="127" t="str">
        <f>IF($R$1,IF($A15="","",IF($A15="Between",SUMIFS('Fuel and Energy'!R:R,'Fuel and Energy'!$H:$H,"&gt;="&amp;$B15,'Fuel and Energy'!$H:$H,"&lt;"&amp;$D15,'Fuel and Energy'!$BH:$BH,"=No"),SUMIFS('Fuel and Energy'!R:R,'Fuel and Energy'!$H:$H,"&gt;="&amp;$B15,'Fuel and Energy'!$BH:$BH,"=No"))),IF($A15="","",IF($A15="Between",SUMIFS('Fuel and Energy'!R:R,'Fuel and Energy'!$H:$H,"&gt;="&amp;$B15,'Fuel and Energy'!$H:$H,"&lt;"&amp;$D15),SUMIFS('Fuel and Energy'!R:R,'Fuel and Energy'!$H:$H,"&gt;="&amp;$B15))))</f>
        <v/>
      </c>
      <c r="J15" s="127" t="str">
        <f>IF($R$1,IF($A15="","",IF($A15="Between",SUMIFS('Fuel and Energy'!T:T,'Fuel and Energy'!$H:$H,"&gt;="&amp;$B15,'Fuel and Energy'!$H:$H,"&lt;"&amp;$D15,'Fuel and Energy'!$BH:$BH,"=No"),SUMIFS('Fuel and Energy'!T:T,'Fuel and Energy'!$H:$H,"&gt;="&amp;$B15,'Fuel and Energy'!$BH:$BH,"=No"))),IF($A15="","",IF($A15="Between",SUMIFS('Fuel and Energy'!T:T,'Fuel and Energy'!$H:$H,"&gt;="&amp;$B15,'Fuel and Energy'!$H:$H,"&lt;"&amp;$D15),SUMIFS('Fuel and Energy'!T:T,'Fuel and Energy'!$H:$H,"&gt;="&amp;$B15))))</f>
        <v/>
      </c>
      <c r="K15" s="127" t="str">
        <f>IF($R$1,IF($A15="","",IF($A15="Between",SUMIFS('Fuel and Energy'!V:V,'Fuel and Energy'!$H:$H,"&gt;="&amp;$B15,'Fuel and Energy'!$H:$H,"&lt;"&amp;$D15,'Fuel and Energy'!$BH:$BH,"=No"),SUMIFS('Fuel and Energy'!V:V,'Fuel and Energy'!$H:$H,"&gt;="&amp;$B15,'Fuel and Energy'!$BH:$BH,"=No"))),IF($A15="","",IF($A15="Between",SUMIFS('Fuel and Energy'!V:V,'Fuel and Energy'!$H:$H,"&gt;="&amp;$B15,'Fuel and Energy'!$H:$H,"&lt;"&amp;$D15),SUMIFS('Fuel and Energy'!V:V,'Fuel and Energy'!$H:$H,"&gt;="&amp;$B15))))</f>
        <v/>
      </c>
      <c r="L15" s="127" t="str">
        <f>IF($R$1,IF($A15="","",IF($A15="Between",SUMIFS('Fuel and Energy'!X:X,'Fuel and Energy'!$H:$H,"&gt;="&amp;$B15,'Fuel and Energy'!$H:$H,"&lt;"&amp;$D15,'Fuel and Energy'!$BH:$BH,"=No"),SUMIFS('Fuel and Energy'!X:X,'Fuel and Energy'!$H:$H,"&gt;="&amp;$B15,'Fuel and Energy'!$BH:$BH,"=No"))),IF($A15="","",IF($A15="Between",SUMIFS('Fuel and Energy'!X:X,'Fuel and Energy'!$H:$H,"&gt;="&amp;$B15,'Fuel and Energy'!$H:$H,"&lt;"&amp;$D15),SUMIFS('Fuel and Energy'!X:X,'Fuel and Energy'!$H:$H,"&gt;="&amp;$B15))))</f>
        <v/>
      </c>
      <c r="M15" s="127" t="str">
        <f>IF($R$1,IF($A15="","",IF($A15="Between",SUMIFS('Fuel and Energy'!Z:Z,'Fuel and Energy'!$H:$H,"&gt;="&amp;$B15,'Fuel and Energy'!$H:$H,"&lt;"&amp;$D15,'Fuel and Energy'!$BH:$BH,"=No"),SUMIFS('Fuel and Energy'!Z:Z,'Fuel and Energy'!$H:$H,"&gt;="&amp;$B15,'Fuel and Energy'!$BH:$BH,"=No"))),IF($A15="","",IF($A15="Between",SUMIFS('Fuel and Energy'!Z:Z,'Fuel and Energy'!$H:$H,"&gt;="&amp;$B15,'Fuel and Energy'!$H:$H,"&lt;"&amp;$D15),SUMIFS('Fuel and Energy'!Z:Z,'Fuel and Energy'!$H:$H,"&gt;="&amp;$B15))))</f>
        <v/>
      </c>
      <c r="N15" s="128" t="str">
        <f>IF($R$1,IF($A15="","",IF($A15="Between",SUMIFS('Fuel and Energy'!AB:AB,'Fuel and Energy'!$H:$H,"&gt;="&amp;$B15,'Fuel and Energy'!$H:$H,"&lt;"&amp;$D15,'Fuel and Energy'!$BH:$BH,"=No"),SUMIFS('Fuel and Energy'!AB:AB,'Fuel and Energy'!$H:$H,"&gt;="&amp;$B15,'Fuel and Energy'!$BH:$BH,"=No"))),IF($A15="","",IF($A15="Between",SUMIFS('Fuel and Energy'!AB:AB,'Fuel and Energy'!$H:$H,"&gt;="&amp;$B15,'Fuel and Energy'!$H:$H,"&lt;"&amp;$D15),SUMIFS('Fuel and Energy'!AB:AB,'Fuel and Energy'!$H:$H,"&gt;="&amp;$B15))))</f>
        <v/>
      </c>
      <c r="O15" s="68"/>
      <c r="P15" s="68"/>
      <c r="Q15" s="68"/>
      <c r="R15" s="51"/>
      <c r="S15" s="51"/>
      <c r="T15" s="51"/>
      <c r="U15" s="51"/>
      <c r="V15" s="51"/>
      <c r="W15" s="51"/>
    </row>
    <row r="16" spans="1:23" s="52" customFormat="1" ht="14.45" customHeight="1">
      <c r="A16" s="117" t="str">
        <f t="shared" si="2"/>
        <v/>
      </c>
      <c r="B16" s="118" t="str">
        <f t="shared" si="4"/>
        <v/>
      </c>
      <c r="C16" s="119" t="str">
        <f t="shared" si="3"/>
        <v/>
      </c>
      <c r="D16" s="210"/>
      <c r="E16" s="208" t="str">
        <f t="shared" si="1"/>
        <v>invalid bin</v>
      </c>
      <c r="F16" s="126" t="str">
        <f>IF($R$1,IF($A16="","",IF($A16="Between",SUMIFS('Fuel and Energy'!L:L,'Fuel and Energy'!$H:$H,"&gt;="&amp;$B16,'Fuel and Energy'!$H:$H,"&lt;"&amp;$D16,'Fuel and Energy'!$BH:$BH,"=No"),SUMIFS('Fuel and Energy'!L:L,'Fuel and Energy'!$H:$H,"&gt;="&amp;$B16,'Fuel and Energy'!$BH:$BH,"=No"))),IF($A16="","",IF($A16="Between",SUMIFS('Fuel and Energy'!L:L,'Fuel and Energy'!$H:$H,"&gt;="&amp;$B16,'Fuel and Energy'!$H:$H,"&lt;"&amp;$D16),SUMIFS('Fuel and Energy'!L:L,'Fuel and Energy'!$H:$H,"&gt;="&amp;$B16))))</f>
        <v/>
      </c>
      <c r="G16" s="127" t="str">
        <f>IF($R$1,IF($A16="","",IF($A16="Between",SUMIFS('Fuel and Energy'!N:N,'Fuel and Energy'!$H:$H,"&gt;="&amp;$B16,'Fuel and Energy'!$H:$H,"&lt;"&amp;$D16,'Fuel and Energy'!$BH:$BH,"=No"),SUMIFS('Fuel and Energy'!N:N,'Fuel and Energy'!$H:$H,"&gt;="&amp;$B16,'Fuel and Energy'!$BH:$BH,"=No"))),IF($A16="","",IF($A16="Between",SUMIFS('Fuel and Energy'!N:N,'Fuel and Energy'!$H:$H,"&gt;="&amp;$B16,'Fuel and Energy'!$H:$H,"&lt;"&amp;$D16),SUMIFS('Fuel and Energy'!N:N,'Fuel and Energy'!$H:$H,"&gt;="&amp;$B16))))</f>
        <v/>
      </c>
      <c r="H16" s="127" t="str">
        <f>IF($R$1,IF($A16="","",IF($A16="Between",SUMIFS('Fuel and Energy'!P:P,'Fuel and Energy'!$H:$H,"&gt;="&amp;$B16,'Fuel and Energy'!$H:$H,"&lt;"&amp;$D16,'Fuel and Energy'!$BH:$BH,"=No"),SUMIFS('Fuel and Energy'!P:P,'Fuel and Energy'!$H:$H,"&gt;="&amp;$B16,'Fuel and Energy'!$BH:$BH,"=No"))),IF($A16="","",IF($A16="Between",SUMIFS('Fuel and Energy'!P:P,'Fuel and Energy'!$H:$H,"&gt;="&amp;$B16,'Fuel and Energy'!$H:$H,"&lt;"&amp;$D16),SUMIFS('Fuel and Energy'!P:P,'Fuel and Energy'!$H:$H,"&gt;="&amp;$B16))))</f>
        <v/>
      </c>
      <c r="I16" s="127" t="str">
        <f>IF($R$1,IF($A16="","",IF($A16="Between",SUMIFS('Fuel and Energy'!R:R,'Fuel and Energy'!$H:$H,"&gt;="&amp;$B16,'Fuel and Energy'!$H:$H,"&lt;"&amp;$D16,'Fuel and Energy'!$BH:$BH,"=No"),SUMIFS('Fuel and Energy'!R:R,'Fuel and Energy'!$H:$H,"&gt;="&amp;$B16,'Fuel and Energy'!$BH:$BH,"=No"))),IF($A16="","",IF($A16="Between",SUMIFS('Fuel and Energy'!R:R,'Fuel and Energy'!$H:$H,"&gt;="&amp;$B16,'Fuel and Energy'!$H:$H,"&lt;"&amp;$D16),SUMIFS('Fuel and Energy'!R:R,'Fuel and Energy'!$H:$H,"&gt;="&amp;$B16))))</f>
        <v/>
      </c>
      <c r="J16" s="127" t="str">
        <f>IF($R$1,IF($A16="","",IF($A16="Between",SUMIFS('Fuel and Energy'!T:T,'Fuel and Energy'!$H:$H,"&gt;="&amp;$B16,'Fuel and Energy'!$H:$H,"&lt;"&amp;$D16,'Fuel and Energy'!$BH:$BH,"=No"),SUMIFS('Fuel and Energy'!T:T,'Fuel and Energy'!$H:$H,"&gt;="&amp;$B16,'Fuel and Energy'!$BH:$BH,"=No"))),IF($A16="","",IF($A16="Between",SUMIFS('Fuel and Energy'!T:T,'Fuel and Energy'!$H:$H,"&gt;="&amp;$B16,'Fuel and Energy'!$H:$H,"&lt;"&amp;$D16),SUMIFS('Fuel and Energy'!T:T,'Fuel and Energy'!$H:$H,"&gt;="&amp;$B16))))</f>
        <v/>
      </c>
      <c r="K16" s="127" t="str">
        <f>IF($R$1,IF($A16="","",IF($A16="Between",SUMIFS('Fuel and Energy'!V:V,'Fuel and Energy'!$H:$H,"&gt;="&amp;$B16,'Fuel and Energy'!$H:$H,"&lt;"&amp;$D16,'Fuel and Energy'!$BH:$BH,"=No"),SUMIFS('Fuel and Energy'!V:V,'Fuel and Energy'!$H:$H,"&gt;="&amp;$B16,'Fuel and Energy'!$BH:$BH,"=No"))),IF($A16="","",IF($A16="Between",SUMIFS('Fuel and Energy'!V:V,'Fuel and Energy'!$H:$H,"&gt;="&amp;$B16,'Fuel and Energy'!$H:$H,"&lt;"&amp;$D16),SUMIFS('Fuel and Energy'!V:V,'Fuel and Energy'!$H:$H,"&gt;="&amp;$B16))))</f>
        <v/>
      </c>
      <c r="L16" s="127" t="str">
        <f>IF($R$1,IF($A16="","",IF($A16="Between",SUMIFS('Fuel and Energy'!X:X,'Fuel and Energy'!$H:$H,"&gt;="&amp;$B16,'Fuel and Energy'!$H:$H,"&lt;"&amp;$D16,'Fuel and Energy'!$BH:$BH,"=No"),SUMIFS('Fuel and Energy'!X:X,'Fuel and Energy'!$H:$H,"&gt;="&amp;$B16,'Fuel and Energy'!$BH:$BH,"=No"))),IF($A16="","",IF($A16="Between",SUMIFS('Fuel and Energy'!X:X,'Fuel and Energy'!$H:$H,"&gt;="&amp;$B16,'Fuel and Energy'!$H:$H,"&lt;"&amp;$D16),SUMIFS('Fuel and Energy'!X:X,'Fuel and Energy'!$H:$H,"&gt;="&amp;$B16))))</f>
        <v/>
      </c>
      <c r="M16" s="127" t="str">
        <f>IF($R$1,IF($A16="","",IF($A16="Between",SUMIFS('Fuel and Energy'!Z:Z,'Fuel and Energy'!$H:$H,"&gt;="&amp;$B16,'Fuel and Energy'!$H:$H,"&lt;"&amp;$D16,'Fuel and Energy'!$BH:$BH,"=No"),SUMIFS('Fuel and Energy'!Z:Z,'Fuel and Energy'!$H:$H,"&gt;="&amp;$B16,'Fuel and Energy'!$BH:$BH,"=No"))),IF($A16="","",IF($A16="Between",SUMIFS('Fuel and Energy'!Z:Z,'Fuel and Energy'!$H:$H,"&gt;="&amp;$B16,'Fuel and Energy'!$H:$H,"&lt;"&amp;$D16),SUMIFS('Fuel and Energy'!Z:Z,'Fuel and Energy'!$H:$H,"&gt;="&amp;$B16))))</f>
        <v/>
      </c>
      <c r="N16" s="128" t="str">
        <f>IF($R$1,IF($A16="","",IF($A16="Between",SUMIFS('Fuel and Energy'!AB:AB,'Fuel and Energy'!$H:$H,"&gt;="&amp;$B16,'Fuel and Energy'!$H:$H,"&lt;"&amp;$D16,'Fuel and Energy'!$BH:$BH,"=No"),SUMIFS('Fuel and Energy'!AB:AB,'Fuel and Energy'!$H:$H,"&gt;="&amp;$B16,'Fuel and Energy'!$BH:$BH,"=No"))),IF($A16="","",IF($A16="Between",SUMIFS('Fuel and Energy'!AB:AB,'Fuel and Energy'!$H:$H,"&gt;="&amp;$B16,'Fuel and Energy'!$H:$H,"&lt;"&amp;$D16),SUMIFS('Fuel and Energy'!AB:AB,'Fuel and Energy'!$H:$H,"&gt;="&amp;$B16))))</f>
        <v/>
      </c>
      <c r="O16" s="68"/>
      <c r="P16" s="68"/>
      <c r="Q16" s="68"/>
      <c r="R16" s="51"/>
      <c r="S16" s="51"/>
      <c r="T16" s="51"/>
      <c r="U16" s="51"/>
      <c r="V16" s="51"/>
      <c r="W16" s="51"/>
    </row>
    <row r="17" spans="1:23" s="52" customFormat="1" ht="14.45" customHeight="1">
      <c r="A17" s="120" t="str">
        <f t="shared" si="2"/>
        <v/>
      </c>
      <c r="B17" s="121" t="str">
        <f t="shared" si="4"/>
        <v/>
      </c>
      <c r="C17" s="122" t="str">
        <f t="shared" si="3"/>
        <v/>
      </c>
      <c r="D17" s="211"/>
      <c r="E17" s="208" t="str">
        <f t="shared" si="1"/>
        <v>invalid bin</v>
      </c>
      <c r="F17" s="129" t="str">
        <f>IF($R$1,IF($A17="","",IF($A17="Between",SUMIFS('Fuel and Energy'!L:L,'Fuel and Energy'!$H:$H,"&gt;="&amp;$B17,'Fuel and Energy'!$H:$H,"&lt;"&amp;$D17,'Fuel and Energy'!$BH:$BH,"=No"),SUMIFS('Fuel and Energy'!L:L,'Fuel and Energy'!$H:$H,"&gt;="&amp;$B17,'Fuel and Energy'!$BH:$BH,"=No"))),IF($A17="","",IF($A17="Between",SUMIFS('Fuel and Energy'!L:L,'Fuel and Energy'!$H:$H,"&gt;="&amp;$B17,'Fuel and Energy'!$H:$H,"&lt;"&amp;$D17),SUMIFS('Fuel and Energy'!L:L,'Fuel and Energy'!$H:$H,"&gt;="&amp;$B17))))</f>
        <v/>
      </c>
      <c r="G17" s="130" t="str">
        <f>IF($R$1,IF($A17="","",IF($A17="Between",SUMIFS('Fuel and Energy'!N:N,'Fuel and Energy'!$H:$H,"&gt;="&amp;$B17,'Fuel and Energy'!$H:$H,"&lt;"&amp;$D17,'Fuel and Energy'!$BH:$BH,"=No"),SUMIFS('Fuel and Energy'!N:N,'Fuel and Energy'!$H:$H,"&gt;="&amp;$B17,'Fuel and Energy'!$BH:$BH,"=No"))),IF($A17="","",IF($A17="Between",SUMIFS('Fuel and Energy'!N:N,'Fuel and Energy'!$H:$H,"&gt;="&amp;$B17,'Fuel and Energy'!$H:$H,"&lt;"&amp;$D17),SUMIFS('Fuel and Energy'!N:N,'Fuel and Energy'!$H:$H,"&gt;="&amp;$B17))))</f>
        <v/>
      </c>
      <c r="H17" s="130" t="str">
        <f>IF($R$1,IF($A17="","",IF($A17="Between",SUMIFS('Fuel and Energy'!P:P,'Fuel and Energy'!$H:$H,"&gt;="&amp;$B17,'Fuel and Energy'!$H:$H,"&lt;"&amp;$D17,'Fuel and Energy'!$BH:$BH,"=No"),SUMIFS('Fuel and Energy'!P:P,'Fuel and Energy'!$H:$H,"&gt;="&amp;$B17,'Fuel and Energy'!$BH:$BH,"=No"))),IF($A17="","",IF($A17="Between",SUMIFS('Fuel and Energy'!P:P,'Fuel and Energy'!$H:$H,"&gt;="&amp;$B17,'Fuel and Energy'!$H:$H,"&lt;"&amp;$D17),SUMIFS('Fuel and Energy'!P:P,'Fuel and Energy'!$H:$H,"&gt;="&amp;$B17))))</f>
        <v/>
      </c>
      <c r="I17" s="130" t="str">
        <f>IF($R$1,IF($A17="","",IF($A17="Between",SUMIFS('Fuel and Energy'!R:R,'Fuel and Energy'!$H:$H,"&gt;="&amp;$B17,'Fuel and Energy'!$H:$H,"&lt;"&amp;$D17,'Fuel and Energy'!$BH:$BH,"=No"),SUMIFS('Fuel and Energy'!R:R,'Fuel and Energy'!$H:$H,"&gt;="&amp;$B17,'Fuel and Energy'!$BH:$BH,"=No"))),IF($A17="","",IF($A17="Between",SUMIFS('Fuel and Energy'!R:R,'Fuel and Energy'!$H:$H,"&gt;="&amp;$B17,'Fuel and Energy'!$H:$H,"&lt;"&amp;$D17),SUMIFS('Fuel and Energy'!R:R,'Fuel and Energy'!$H:$H,"&gt;="&amp;$B17))))</f>
        <v/>
      </c>
      <c r="J17" s="130" t="str">
        <f>IF($R$1,IF($A17="","",IF($A17="Between",SUMIFS('Fuel and Energy'!T:T,'Fuel and Energy'!$H:$H,"&gt;="&amp;$B17,'Fuel and Energy'!$H:$H,"&lt;"&amp;$D17,'Fuel and Energy'!$BH:$BH,"=No"),SUMIFS('Fuel and Energy'!T:T,'Fuel and Energy'!$H:$H,"&gt;="&amp;$B17,'Fuel and Energy'!$BH:$BH,"=No"))),IF($A17="","",IF($A17="Between",SUMIFS('Fuel and Energy'!T:T,'Fuel and Energy'!$H:$H,"&gt;="&amp;$B17,'Fuel and Energy'!$H:$H,"&lt;"&amp;$D17),SUMIFS('Fuel and Energy'!T:T,'Fuel and Energy'!$H:$H,"&gt;="&amp;$B17))))</f>
        <v/>
      </c>
      <c r="K17" s="130" t="str">
        <f>IF($R$1,IF($A17="","",IF($A17="Between",SUMIFS('Fuel and Energy'!V:V,'Fuel and Energy'!$H:$H,"&gt;="&amp;$B17,'Fuel and Energy'!$H:$H,"&lt;"&amp;$D17,'Fuel and Energy'!$BH:$BH,"=No"),SUMIFS('Fuel and Energy'!V:V,'Fuel and Energy'!$H:$H,"&gt;="&amp;$B17,'Fuel and Energy'!$BH:$BH,"=No"))),IF($A17="","",IF($A17="Between",SUMIFS('Fuel and Energy'!V:V,'Fuel and Energy'!$H:$H,"&gt;="&amp;$B17,'Fuel and Energy'!$H:$H,"&lt;"&amp;$D17),SUMIFS('Fuel and Energy'!V:V,'Fuel and Energy'!$H:$H,"&gt;="&amp;$B17))))</f>
        <v/>
      </c>
      <c r="L17" s="130" t="str">
        <f>IF($R$1,IF($A17="","",IF($A17="Between",SUMIFS('Fuel and Energy'!X:X,'Fuel and Energy'!$H:$H,"&gt;="&amp;$B17,'Fuel and Energy'!$H:$H,"&lt;"&amp;$D17,'Fuel and Energy'!$BH:$BH,"=No"),SUMIFS('Fuel and Energy'!X:X,'Fuel and Energy'!$H:$H,"&gt;="&amp;$B17,'Fuel and Energy'!$BH:$BH,"=No"))),IF($A17="","",IF($A17="Between",SUMIFS('Fuel and Energy'!X:X,'Fuel and Energy'!$H:$H,"&gt;="&amp;$B17,'Fuel and Energy'!$H:$H,"&lt;"&amp;$D17),SUMIFS('Fuel and Energy'!X:X,'Fuel and Energy'!$H:$H,"&gt;="&amp;$B17))))</f>
        <v/>
      </c>
      <c r="M17" s="130" t="str">
        <f>IF($R$1,IF($A17="","",IF($A17="Between",SUMIFS('Fuel and Energy'!Z:Z,'Fuel and Energy'!$H:$H,"&gt;="&amp;$B17,'Fuel and Energy'!$H:$H,"&lt;"&amp;$D17,'Fuel and Energy'!$BH:$BH,"=No"),SUMIFS('Fuel and Energy'!Z:Z,'Fuel and Energy'!$H:$H,"&gt;="&amp;$B17,'Fuel and Energy'!$BH:$BH,"=No"))),IF($A17="","",IF($A17="Between",SUMIFS('Fuel and Energy'!Z:Z,'Fuel and Energy'!$H:$H,"&gt;="&amp;$B17,'Fuel and Energy'!$H:$H,"&lt;"&amp;$D17),SUMIFS('Fuel and Energy'!Z:Z,'Fuel and Energy'!$H:$H,"&gt;="&amp;$B17))))</f>
        <v/>
      </c>
      <c r="N17" s="131" t="str">
        <f>IF($R$1,IF($A17="","",IF($A17="Between",SUMIFS('Fuel and Energy'!AB:AB,'Fuel and Energy'!$H:$H,"&gt;="&amp;$B17,'Fuel and Energy'!$H:$H,"&lt;"&amp;$D17,'Fuel and Energy'!$BH:$BH,"=No"),SUMIFS('Fuel and Energy'!AB:AB,'Fuel and Energy'!$H:$H,"&gt;="&amp;$B17,'Fuel and Energy'!$BH:$BH,"=No"))),IF($A17="","",IF($A17="Between",SUMIFS('Fuel and Energy'!AB:AB,'Fuel and Energy'!$H:$H,"&gt;="&amp;$B17,'Fuel and Energy'!$H:$H,"&lt;"&amp;$D17),SUMIFS('Fuel and Energy'!AB:AB,'Fuel and Energy'!$H:$H,"&gt;="&amp;$B17))))</f>
        <v/>
      </c>
      <c r="O17" s="68"/>
      <c r="P17" s="68"/>
      <c r="Q17" s="68"/>
      <c r="R17" s="51"/>
      <c r="S17" s="51"/>
      <c r="T17" s="51"/>
      <c r="U17" s="51"/>
      <c r="V17" s="51"/>
      <c r="W17" s="51"/>
    </row>
    <row r="18" spans="1:23" s="52" customFormat="1" ht="9" customHeight="1">
      <c r="A18" s="162"/>
      <c r="B18" s="163"/>
      <c r="C18" s="164"/>
      <c r="D18" s="165"/>
      <c r="E18" s="212"/>
      <c r="F18" s="179" t="str">
        <f ca="1">IFERROR(G20&amp;CHAR(10)&amp;G18&amp;CHAR(10)&amp;H18&amp;CHAR(10)&amp;I18&amp;CHAR(10)&amp;J18&amp;CHAR(10)&amp;K18&amp;CHAR(10)&amp;L18,"")</f>
        <v>Under 200,000 Population
Diesel: 55%
Gasoline: 25%
Liquefied Petroleum Gas: 1%
Compressed Natural Gas: 11%
Bio-Diesel: 7%
Other Fuel: 0%</v>
      </c>
      <c r="G18" s="180" t="str">
        <f ca="1">G8&amp;": "&amp;ROUND(100*G19/$M$19,0)&amp;"%"</f>
        <v>Diesel: 55%</v>
      </c>
      <c r="H18" s="180" t="str">
        <f t="shared" ref="H18:L18" ca="1" si="5">H8&amp;": "&amp;ROUND(100*H19/$M$19,0)&amp;"%"</f>
        <v>Gasoline: 25%</v>
      </c>
      <c r="I18" s="180" t="str">
        <f t="shared" ca="1" si="5"/>
        <v>Liquefied Petroleum Gas: 1%</v>
      </c>
      <c r="J18" s="180" t="str">
        <f t="shared" ca="1" si="5"/>
        <v>Compressed Natural Gas: 11%</v>
      </c>
      <c r="K18" s="180" t="str">
        <f t="shared" ca="1" si="5"/>
        <v>Bio-Diesel: 7%</v>
      </c>
      <c r="L18" s="180" t="str">
        <f t="shared" ca="1" si="5"/>
        <v>Other Fuel: 0%</v>
      </c>
      <c r="M18" s="213"/>
      <c r="N18" s="214"/>
      <c r="O18" s="67"/>
      <c r="P18" s="68"/>
      <c r="Q18" s="68"/>
      <c r="R18" s="51"/>
      <c r="S18" s="51"/>
      <c r="T18" s="51"/>
      <c r="U18" s="51"/>
      <c r="V18" s="51"/>
      <c r="W18" s="51"/>
    </row>
    <row r="19" spans="1:23" s="52" customFormat="1" ht="10.5" customHeight="1" thickBot="1">
      <c r="A19" s="69"/>
      <c r="B19" s="70"/>
      <c r="C19" s="71"/>
      <c r="D19" s="72"/>
      <c r="E19" s="166"/>
      <c r="F19" s="181"/>
      <c r="G19" s="167">
        <f ca="1">INDIRECT("G"&amp;(8+$F$20))</f>
        <v>22284346</v>
      </c>
      <c r="H19" s="167">
        <f ca="1">INDIRECT("H"&amp;(8+$F$20))</f>
        <v>10022177</v>
      </c>
      <c r="I19" s="167">
        <f ca="1">INDIRECT("I"&amp;(8+$F$20))</f>
        <v>568805</v>
      </c>
      <c r="J19" s="167">
        <f ca="1">INDIRECT("J"&amp;(8+$F$20))</f>
        <v>4476369</v>
      </c>
      <c r="K19" s="167">
        <f ca="1">INDIRECT("K"&amp;(8+$F$20))</f>
        <v>2969222</v>
      </c>
      <c r="L19" s="167">
        <f ca="1">INDIRECT("L"&amp;(8+$F$20))</f>
        <v>39197</v>
      </c>
      <c r="M19" s="167">
        <f ca="1">SUM(G19:L19)</f>
        <v>40360116</v>
      </c>
      <c r="N19" s="168"/>
      <c r="O19" s="67"/>
      <c r="P19" s="73"/>
      <c r="Q19" s="68"/>
      <c r="R19" s="51"/>
      <c r="S19" s="51"/>
      <c r="T19" s="51"/>
      <c r="U19" s="51"/>
      <c r="V19" s="51"/>
      <c r="W19" s="51"/>
    </row>
    <row r="20" spans="1:23" s="52" customFormat="1" ht="240" customHeight="1">
      <c r="A20" s="74"/>
      <c r="B20" s="75"/>
      <c r="C20" s="76"/>
      <c r="D20" s="76"/>
      <c r="E20" s="76"/>
      <c r="F20" s="77">
        <v>1</v>
      </c>
      <c r="G20" s="73" t="str">
        <f ca="1">IF(INDIRECT("A"&amp;(8+F20))="","Please select a valid bin to graph.",IF(OR(INDIRECT("A"&amp;(8+F20))="Under",INDIRECT("A"&amp;(8+F20))="Over"),INDIRECT("A"&amp;(8+F20))&amp;" "&amp;FIXED(INDIRECT("B"&amp;(8+F20)),0,0)&amp;" Population","Between "&amp;FIXED(INDIRECT("B"&amp;(8+F20)),0,0)&amp;" and "&amp;FIXED(INDIRECT("D"&amp;(8+F20)),0,0)&amp;" Population"))</f>
        <v>Under 200,000 Population</v>
      </c>
      <c r="H20" s="73"/>
      <c r="I20" s="73"/>
      <c r="J20" s="73"/>
      <c r="K20" s="73"/>
      <c r="L20" s="73"/>
      <c r="M20" s="73"/>
      <c r="N20" s="73"/>
      <c r="O20" s="67"/>
      <c r="P20" s="68"/>
      <c r="Q20" s="68"/>
      <c r="R20" s="51"/>
      <c r="S20" s="51"/>
      <c r="T20" s="51"/>
      <c r="U20" s="51"/>
      <c r="V20" s="51"/>
      <c r="W20" s="51"/>
    </row>
    <row r="21" spans="1:23" s="52" customFormat="1" ht="11.25" customHeight="1" thickBot="1">
      <c r="A21" s="74"/>
      <c r="B21" s="75"/>
      <c r="C21" s="76"/>
      <c r="D21" s="76"/>
      <c r="E21" s="76"/>
      <c r="F21" s="77"/>
      <c r="G21" s="73"/>
      <c r="H21" s="73"/>
      <c r="I21" s="73"/>
      <c r="J21" s="73"/>
      <c r="K21" s="73"/>
      <c r="L21" s="73"/>
      <c r="M21" s="73"/>
      <c r="N21" s="73"/>
      <c r="O21" s="67"/>
      <c r="P21" s="68"/>
      <c r="Q21" s="68"/>
      <c r="R21" s="51"/>
      <c r="S21" s="51"/>
      <c r="T21" s="51"/>
      <c r="U21" s="51"/>
      <c r="V21" s="51"/>
      <c r="W21" s="51"/>
    </row>
    <row r="22" spans="1:23" s="60" customFormat="1" ht="11.25" customHeight="1" thickTop="1" thickBot="1">
      <c r="A22" s="78" t="s">
        <v>893</v>
      </c>
      <c r="B22" s="55"/>
      <c r="C22" s="55"/>
      <c r="D22" s="55"/>
      <c r="E22" s="55"/>
      <c r="F22" s="55"/>
      <c r="G22" s="55"/>
      <c r="H22" s="55"/>
      <c r="I22" s="55"/>
      <c r="J22" s="55"/>
      <c r="K22" s="55"/>
      <c r="L22" s="55"/>
      <c r="M22" s="55"/>
      <c r="N22" s="57"/>
      <c r="O22" s="79"/>
      <c r="P22" s="80"/>
      <c r="Q22" s="80"/>
      <c r="R22" s="51"/>
      <c r="S22" s="51"/>
      <c r="T22" s="51"/>
      <c r="U22" s="51"/>
      <c r="V22" s="51"/>
      <c r="W22" s="51"/>
    </row>
    <row r="23" spans="1:23" s="60" customFormat="1" ht="11.25" customHeight="1" thickTop="1">
      <c r="A23" s="81"/>
      <c r="B23" s="82"/>
      <c r="C23" s="56"/>
      <c r="D23" s="56"/>
      <c r="E23" s="83"/>
      <c r="F23" s="48"/>
      <c r="G23" s="182"/>
      <c r="H23" s="183"/>
      <c r="I23" s="183"/>
      <c r="J23" s="185" t="s">
        <v>987</v>
      </c>
      <c r="K23" s="183"/>
      <c r="L23" s="184"/>
      <c r="M23" s="182"/>
      <c r="N23" s="185" t="s">
        <v>988</v>
      </c>
      <c r="O23" s="79"/>
      <c r="P23" s="80"/>
      <c r="Q23" s="80"/>
      <c r="R23" s="51"/>
      <c r="S23" s="51"/>
      <c r="T23" s="51"/>
      <c r="U23" s="51"/>
      <c r="V23" s="51"/>
      <c r="W23" s="51"/>
    </row>
    <row r="24" spans="1:23" s="60" customFormat="1" ht="33.75">
      <c r="A24" s="84" t="s">
        <v>2</v>
      </c>
      <c r="B24" s="85" t="s">
        <v>894</v>
      </c>
      <c r="C24" s="218" t="s">
        <v>895</v>
      </c>
      <c r="D24" s="86" t="s">
        <v>989</v>
      </c>
      <c r="E24" s="87" t="s">
        <v>990</v>
      </c>
      <c r="F24" s="216" t="s">
        <v>4</v>
      </c>
      <c r="G24" s="205" t="s">
        <v>5</v>
      </c>
      <c r="H24" s="205" t="s">
        <v>6</v>
      </c>
      <c r="I24" s="205" t="s">
        <v>138</v>
      </c>
      <c r="J24" s="205" t="s">
        <v>7</v>
      </c>
      <c r="K24" s="205" t="s">
        <v>8</v>
      </c>
      <c r="L24" s="205" t="s">
        <v>9</v>
      </c>
      <c r="M24" s="205" t="s">
        <v>10</v>
      </c>
      <c r="N24" s="206" t="s">
        <v>11</v>
      </c>
      <c r="O24" s="66"/>
      <c r="P24" s="66"/>
      <c r="Q24" s="66"/>
      <c r="R24" s="51"/>
      <c r="S24" s="51"/>
      <c r="T24" s="51"/>
      <c r="U24" s="51"/>
      <c r="V24" s="51"/>
      <c r="W24" s="51"/>
    </row>
    <row r="25" spans="1:23" s="52" customFormat="1" ht="11.25" customHeight="1">
      <c r="A25" s="132" t="s">
        <v>120</v>
      </c>
      <c r="B25" s="132" t="s">
        <v>16</v>
      </c>
      <c r="C25" s="133" t="s">
        <v>121</v>
      </c>
      <c r="D25" s="132"/>
      <c r="E25" s="132"/>
      <c r="F25" s="134">
        <f>IF($R$1,SUMIFS('Fuel and Energy'!L:L,'Fuel and Energy'!$J:$J,"="&amp;$A25,'Fuel and Energy'!$K:$K,"="&amp;$B25,'Fuel and Energy'!$BH:$BH,"=No"),SUMIFS('Fuel and Energy'!L:L,'Fuel and Energy'!$J:$J,"="&amp;$A25,'Fuel and Energy'!$K:$K,"="&amp;$B25))</f>
        <v>2</v>
      </c>
      <c r="G25" s="134">
        <f>IF($R$1,SUMIFS('Fuel and Energy'!N:N,'Fuel and Energy'!$J:$J,"="&amp;$A25,'Fuel and Energy'!$K:$K,"="&amp;$B25,'Fuel and Energy'!$BH:$BH,"=No"),SUMIFS('Fuel and Energy'!N:N,'Fuel and Energy'!$J:$J,"="&amp;$A25,'Fuel and Energy'!$K:$K,"="&amp;$B25))</f>
        <v>0</v>
      </c>
      <c r="H25" s="134">
        <f>IF($R$1,SUMIFS('Fuel and Energy'!P:P,'Fuel and Energy'!$J:$J,"="&amp;$A25,'Fuel and Energy'!$K:$K,"="&amp;$B25,'Fuel and Energy'!$BH:$BH,"=No"),SUMIFS('Fuel and Energy'!P:P,'Fuel and Energy'!$J:$J,"="&amp;$A25,'Fuel and Energy'!$K:$K,"="&amp;$B25))</f>
        <v>0</v>
      </c>
      <c r="I25" s="134">
        <f>IF($R$1,SUMIFS('Fuel and Energy'!R:R,'Fuel and Energy'!$J:$J,"="&amp;$A25,'Fuel and Energy'!$K:$K,"="&amp;$B25,'Fuel and Energy'!$BH:$BH,"=No"),SUMIFS('Fuel and Energy'!R:R,'Fuel and Energy'!$J:$J,"="&amp;$A25,'Fuel and Energy'!$K:$K,"="&amp;$B25))</f>
        <v>0</v>
      </c>
      <c r="J25" s="134">
        <f>IF($R$1,SUMIFS('Fuel and Energy'!T:T,'Fuel and Energy'!$J:$J,"="&amp;$A25,'Fuel and Energy'!$K:$K,"="&amp;$B25,'Fuel and Energy'!$BH:$BH,"=No"),SUMIFS('Fuel and Energy'!T:T,'Fuel and Energy'!$J:$J,"="&amp;$A25,'Fuel and Energy'!$K:$K,"="&amp;$B25))</f>
        <v>0</v>
      </c>
      <c r="K25" s="134">
        <f>IF($R$1,SUMIFS('Fuel and Energy'!V:V,'Fuel and Energy'!$J:$J,"="&amp;$A25,'Fuel and Energy'!$K:$K,"="&amp;$B25,'Fuel and Energy'!$BH:$BH,"=No"),SUMIFS('Fuel and Energy'!V:V,'Fuel and Energy'!$J:$J,"="&amp;$A25,'Fuel and Energy'!$K:$K,"="&amp;$B25))</f>
        <v>0</v>
      </c>
      <c r="L25" s="134">
        <f>IF($R$1,SUMIFS('Fuel and Energy'!X:X,'Fuel and Energy'!$J:$J,"="&amp;$A25,'Fuel and Energy'!$K:$K,"="&amp;$B25,'Fuel and Energy'!$BH:$BH,"=No"),SUMIFS('Fuel and Energy'!X:X,'Fuel and Energy'!$J:$J,"="&amp;$A25,'Fuel and Energy'!$K:$K,"="&amp;$B25))</f>
        <v>0</v>
      </c>
      <c r="M25" s="134">
        <f>IF($R$1,SUMIFS('Fuel and Energy'!Z:Z,'Fuel and Energy'!$J:$J,"="&amp;$A25,'Fuel and Energy'!$K:$K,"="&amp;$B25,'Fuel and Energy'!$BH:$BH,"=No"),SUMIFS('Fuel and Energy'!Z:Z,'Fuel and Energy'!$J:$J,"="&amp;$A25,'Fuel and Energy'!$K:$K,"="&amp;$B25))</f>
        <v>375400</v>
      </c>
      <c r="N25" s="135">
        <f>IF($R$1,SUMIFS('Fuel and Energy'!AB:AB,'Fuel and Energy'!$J:$J,"="&amp;$A25,'Fuel and Energy'!$K:$K,"="&amp;$B25,'Fuel and Energy'!$BH:$BH,"=No"),SUMIFS('Fuel and Energy'!AB:AB,'Fuel and Energy'!$J:$J,"="&amp;$A25,'Fuel and Energy'!$K:$K,"="&amp;$B25))</f>
        <v>0</v>
      </c>
      <c r="O25" s="68"/>
      <c r="P25" s="68"/>
      <c r="Q25" s="68"/>
      <c r="R25" s="51"/>
      <c r="S25" s="51"/>
      <c r="T25" s="51"/>
      <c r="U25" s="51"/>
      <c r="V25" s="51"/>
      <c r="W25" s="51"/>
    </row>
    <row r="26" spans="1:23" s="52" customFormat="1" ht="11.25" customHeight="1">
      <c r="A26" s="136" t="s">
        <v>13</v>
      </c>
      <c r="B26" s="136" t="s">
        <v>14</v>
      </c>
      <c r="C26" s="137" t="s">
        <v>133</v>
      </c>
      <c r="D26" s="136"/>
      <c r="E26" s="136"/>
      <c r="F26" s="138">
        <f>IF($R$1,SUMIFS('Fuel and Energy'!L:L,'Fuel and Energy'!$J:$J,"="&amp;$A26,'Fuel and Energy'!$K:$K,"="&amp;$B26,'Fuel and Energy'!$BH:$BH,"=No"),SUMIFS('Fuel and Energy'!L:L,'Fuel and Energy'!$J:$J,"="&amp;$A26,'Fuel and Energy'!$K:$K,"="&amp;$B26))</f>
        <v>37</v>
      </c>
      <c r="G26" s="138">
        <f>IF($R$1,SUMIFS('Fuel and Energy'!N:N,'Fuel and Energy'!$J:$J,"="&amp;$A26,'Fuel and Energy'!$K:$K,"="&amp;$B26,'Fuel and Energy'!$BH:$BH,"=No"),SUMIFS('Fuel and Energy'!N:N,'Fuel and Energy'!$J:$J,"="&amp;$A26,'Fuel and Energy'!$K:$K,"="&amp;$B26))</f>
        <v>789273</v>
      </c>
      <c r="H26" s="138">
        <f>IF($R$1,SUMIFS('Fuel and Energy'!P:P,'Fuel and Energy'!$J:$J,"="&amp;$A26,'Fuel and Energy'!$K:$K,"="&amp;$B26,'Fuel and Energy'!$BH:$BH,"=No"),SUMIFS('Fuel and Energy'!P:P,'Fuel and Energy'!$J:$J,"="&amp;$A26,'Fuel and Energy'!$K:$K,"="&amp;$B26))</f>
        <v>0</v>
      </c>
      <c r="I26" s="138">
        <f>IF($R$1,SUMIFS('Fuel and Energy'!R:R,'Fuel and Energy'!$J:$J,"="&amp;$A26,'Fuel and Energy'!$K:$K,"="&amp;$B26,'Fuel and Energy'!$BH:$BH,"=No"),SUMIFS('Fuel and Energy'!R:R,'Fuel and Energy'!$J:$J,"="&amp;$A26,'Fuel and Energy'!$K:$K,"="&amp;$B26))</f>
        <v>0</v>
      </c>
      <c r="J26" s="138">
        <f>IF($R$1,SUMIFS('Fuel and Energy'!T:T,'Fuel and Energy'!$J:$J,"="&amp;$A26,'Fuel and Energy'!$K:$K,"="&amp;$B26,'Fuel and Energy'!$BH:$BH,"=No"),SUMIFS('Fuel and Energy'!T:T,'Fuel and Energy'!$J:$J,"="&amp;$A26,'Fuel and Energy'!$K:$K,"="&amp;$B26))</f>
        <v>0</v>
      </c>
      <c r="K26" s="138">
        <f>IF($R$1,SUMIFS('Fuel and Energy'!V:V,'Fuel and Energy'!$J:$J,"="&amp;$A26,'Fuel and Energy'!$K:$K,"="&amp;$B26,'Fuel and Energy'!$BH:$BH,"=No"),SUMIFS('Fuel and Energy'!V:V,'Fuel and Energy'!$J:$J,"="&amp;$A26,'Fuel and Energy'!$K:$K,"="&amp;$B26))</f>
        <v>0</v>
      </c>
      <c r="L26" s="138">
        <f>IF($R$1,SUMIFS('Fuel and Energy'!X:X,'Fuel and Energy'!$J:$J,"="&amp;$A26,'Fuel and Energy'!$K:$K,"="&amp;$B26,'Fuel and Energy'!$BH:$BH,"=No"),SUMIFS('Fuel and Energy'!X:X,'Fuel and Energy'!$J:$J,"="&amp;$A26,'Fuel and Energy'!$K:$K,"="&amp;$B26))</f>
        <v>0</v>
      </c>
      <c r="M26" s="138">
        <f>IF($R$1,SUMIFS('Fuel and Energy'!Z:Z,'Fuel and Energy'!$J:$J,"="&amp;$A26,'Fuel and Energy'!$K:$K,"="&amp;$B26,'Fuel and Energy'!$BH:$BH,"=No"),SUMIFS('Fuel and Energy'!Z:Z,'Fuel and Energy'!$J:$J,"="&amp;$A26,'Fuel and Energy'!$K:$K,"="&amp;$B26))</f>
        <v>0</v>
      </c>
      <c r="N26" s="139">
        <f>IF($R$1,SUMIFS('Fuel and Energy'!AB:AB,'Fuel and Energy'!$J:$J,"="&amp;$A26,'Fuel and Energy'!$K:$K,"="&amp;$B26,'Fuel and Energy'!$BH:$BH,"=No"),SUMIFS('Fuel and Energy'!AB:AB,'Fuel and Energy'!$J:$J,"="&amp;$A26,'Fuel and Energy'!$K:$K,"="&amp;$B26))</f>
        <v>0</v>
      </c>
      <c r="O26" s="68"/>
      <c r="P26" s="68"/>
      <c r="Q26" s="68"/>
      <c r="R26" s="51"/>
      <c r="S26" s="51"/>
      <c r="T26" s="51"/>
      <c r="U26" s="51"/>
      <c r="V26" s="51"/>
      <c r="W26" s="51"/>
    </row>
    <row r="27" spans="1:23" s="52" customFormat="1" ht="11.25" customHeight="1">
      <c r="A27" s="136" t="s">
        <v>17</v>
      </c>
      <c r="B27" s="136" t="s">
        <v>14</v>
      </c>
      <c r="C27" s="137" t="s">
        <v>106</v>
      </c>
      <c r="D27" s="136"/>
      <c r="E27" s="136"/>
      <c r="F27" s="138">
        <f>IF($R$1,SUMIFS('Fuel and Energy'!L:L,'Fuel and Energy'!$J:$J,"="&amp;$A27,'Fuel and Energy'!$K:$K,"="&amp;$B27,'Fuel and Energy'!$BH:$BH,"=No"),SUMIFS('Fuel and Energy'!L:L,'Fuel and Energy'!$J:$J,"="&amp;$A27,'Fuel and Energy'!$K:$K,"="&amp;$B27))</f>
        <v>38233</v>
      </c>
      <c r="G27" s="138">
        <f>IF($R$1,SUMIFS('Fuel and Energy'!N:N,'Fuel and Energy'!$J:$J,"="&amp;$A27,'Fuel and Energy'!$K:$K,"="&amp;$B27,'Fuel and Energy'!$BH:$BH,"=No"),SUMIFS('Fuel and Energy'!N:N,'Fuel and Energy'!$J:$J,"="&amp;$A27,'Fuel and Energy'!$K:$K,"="&amp;$B27))</f>
        <v>273890841</v>
      </c>
      <c r="H27" s="138">
        <f>IF($R$1,SUMIFS('Fuel and Energy'!P:P,'Fuel and Energy'!$J:$J,"="&amp;$A27,'Fuel and Energy'!$K:$K,"="&amp;$B27,'Fuel and Energy'!$BH:$BH,"=No"),SUMIFS('Fuel and Energy'!P:P,'Fuel and Energy'!$J:$J,"="&amp;$A27,'Fuel and Energy'!$K:$K,"="&amp;$B27))</f>
        <v>5255898</v>
      </c>
      <c r="I27" s="138">
        <f>IF($R$1,SUMIFS('Fuel and Energy'!R:R,'Fuel and Energy'!$J:$J,"="&amp;$A27,'Fuel and Energy'!$K:$K,"="&amp;$B27,'Fuel and Energy'!$BH:$BH,"=No"),SUMIFS('Fuel and Energy'!R:R,'Fuel and Energy'!$J:$J,"="&amp;$A27,'Fuel and Energy'!$K:$K,"="&amp;$B27))</f>
        <v>524685</v>
      </c>
      <c r="J27" s="138">
        <f>IF($R$1,SUMIFS('Fuel and Energy'!T:T,'Fuel and Energy'!$J:$J,"="&amp;$A27,'Fuel and Energy'!$K:$K,"="&amp;$B27,'Fuel and Energy'!$BH:$BH,"=No"),SUMIFS('Fuel and Energy'!T:T,'Fuel and Energy'!$J:$J,"="&amp;$A27,'Fuel and Energy'!$K:$K,"="&amp;$B27))</f>
        <v>127740362</v>
      </c>
      <c r="K27" s="138">
        <f>IF($R$1,SUMIFS('Fuel and Energy'!V:V,'Fuel and Energy'!$J:$J,"="&amp;$A27,'Fuel and Energy'!$K:$K,"="&amp;$B27,'Fuel and Energy'!$BH:$BH,"=No"),SUMIFS('Fuel and Energy'!V:V,'Fuel and Energy'!$J:$J,"="&amp;$A27,'Fuel and Energy'!$K:$K,"="&amp;$B27))</f>
        <v>37547381</v>
      </c>
      <c r="L27" s="138">
        <f>IF($R$1,SUMIFS('Fuel and Energy'!X:X,'Fuel and Energy'!$J:$J,"="&amp;$A27,'Fuel and Energy'!$K:$K,"="&amp;$B27,'Fuel and Energy'!$BH:$BH,"=No"),SUMIFS('Fuel and Energy'!X:X,'Fuel and Energy'!$J:$J,"="&amp;$A27,'Fuel and Energy'!$K:$K,"="&amp;$B27))</f>
        <v>1099721</v>
      </c>
      <c r="M27" s="138">
        <f>IF($R$1,SUMIFS('Fuel and Energy'!Z:Z,'Fuel and Energy'!$J:$J,"="&amp;$A27,'Fuel and Energy'!$K:$K,"="&amp;$B27,'Fuel and Energy'!$BH:$BH,"=No"),SUMIFS('Fuel and Energy'!Z:Z,'Fuel and Energy'!$J:$J,"="&amp;$A27,'Fuel and Energy'!$K:$K,"="&amp;$B27))</f>
        <v>0</v>
      </c>
      <c r="N27" s="139">
        <f>IF($R$1,SUMIFS('Fuel and Energy'!AB:AB,'Fuel and Energy'!$J:$J,"="&amp;$A27,'Fuel and Energy'!$K:$K,"="&amp;$B27,'Fuel and Energy'!$BH:$BH,"=No"),SUMIFS('Fuel and Energy'!AB:AB,'Fuel and Energy'!$J:$J,"="&amp;$A27,'Fuel and Energy'!$K:$K,"="&amp;$B27))</f>
        <v>7517622</v>
      </c>
      <c r="O27" s="68"/>
      <c r="P27" s="68"/>
      <c r="Q27" s="68"/>
      <c r="R27" s="51"/>
      <c r="S27" s="51"/>
      <c r="T27" s="51"/>
      <c r="U27" s="51"/>
      <c r="V27" s="51"/>
      <c r="W27" s="51"/>
    </row>
    <row r="28" spans="1:23" s="52" customFormat="1" ht="11.25" customHeight="1">
      <c r="A28" s="136" t="s">
        <v>17</v>
      </c>
      <c r="B28" s="136" t="s">
        <v>16</v>
      </c>
      <c r="C28" s="137" t="s">
        <v>101</v>
      </c>
      <c r="D28" s="136"/>
      <c r="E28" s="136"/>
      <c r="F28" s="138">
        <f>IF($R$1,SUMIFS('Fuel and Energy'!L:L,'Fuel and Energy'!$J:$J,"="&amp;$A28,'Fuel and Energy'!$K:$K,"="&amp;$B28,'Fuel and Energy'!$BH:$BH,"=No"),SUMIFS('Fuel and Energy'!L:L,'Fuel and Energy'!$J:$J,"="&amp;$A28,'Fuel and Energy'!$K:$K,"="&amp;$B28))</f>
        <v>8708</v>
      </c>
      <c r="G28" s="138">
        <f>IF($R$1,SUMIFS('Fuel and Energy'!N:N,'Fuel and Energy'!$J:$J,"="&amp;$A28,'Fuel and Energy'!$K:$K,"="&amp;$B28,'Fuel and Energy'!$BH:$BH,"=No"),SUMIFS('Fuel and Energy'!N:N,'Fuel and Energy'!$J:$J,"="&amp;$A28,'Fuel and Energy'!$K:$K,"="&amp;$B28))</f>
        <v>52870986</v>
      </c>
      <c r="H28" s="138">
        <f>IF($R$1,SUMIFS('Fuel and Energy'!P:P,'Fuel and Energy'!$J:$J,"="&amp;$A28,'Fuel and Energy'!$K:$K,"="&amp;$B28,'Fuel and Energy'!$BH:$BH,"=No"),SUMIFS('Fuel and Energy'!P:P,'Fuel and Energy'!$J:$J,"="&amp;$A28,'Fuel and Energy'!$K:$K,"="&amp;$B28))</f>
        <v>4055520</v>
      </c>
      <c r="I28" s="138">
        <f>IF($R$1,SUMIFS('Fuel and Energy'!R:R,'Fuel and Energy'!$J:$J,"="&amp;$A28,'Fuel and Energy'!$K:$K,"="&amp;$B28,'Fuel and Energy'!$BH:$BH,"=No"),SUMIFS('Fuel and Energy'!R:R,'Fuel and Energy'!$J:$J,"="&amp;$A28,'Fuel and Energy'!$K:$K,"="&amp;$B28))</f>
        <v>1750634</v>
      </c>
      <c r="J28" s="138">
        <f>IF($R$1,SUMIFS('Fuel and Energy'!T:T,'Fuel and Energy'!$J:$J,"="&amp;$A28,'Fuel and Energy'!$K:$K,"="&amp;$B28,'Fuel and Energy'!$BH:$BH,"=No"),SUMIFS('Fuel and Energy'!T:T,'Fuel and Energy'!$J:$J,"="&amp;$A28,'Fuel and Energy'!$K:$K,"="&amp;$B28))</f>
        <v>39547225</v>
      </c>
      <c r="K28" s="138">
        <f>IF($R$1,SUMIFS('Fuel and Energy'!V:V,'Fuel and Energy'!$J:$J,"="&amp;$A28,'Fuel and Energy'!$K:$K,"="&amp;$B28,'Fuel and Energy'!$BH:$BH,"=No"),SUMIFS('Fuel and Energy'!V:V,'Fuel and Energy'!$J:$J,"="&amp;$A28,'Fuel and Energy'!$K:$K,"="&amp;$B28))</f>
        <v>8877274</v>
      </c>
      <c r="L28" s="138">
        <f>IF($R$1,SUMIFS('Fuel and Energy'!X:X,'Fuel and Energy'!$J:$J,"="&amp;$A28,'Fuel and Energy'!$K:$K,"="&amp;$B28,'Fuel and Energy'!$BH:$BH,"=No"),SUMIFS('Fuel and Energy'!X:X,'Fuel and Energy'!$J:$J,"="&amp;$A28,'Fuel and Energy'!$K:$K,"="&amp;$B28))</f>
        <v>1831717</v>
      </c>
      <c r="M28" s="138">
        <f>IF($R$1,SUMIFS('Fuel and Energy'!Z:Z,'Fuel and Energy'!$J:$J,"="&amp;$A28,'Fuel and Energy'!$K:$K,"="&amp;$B28,'Fuel and Energy'!$BH:$BH,"=No"),SUMIFS('Fuel and Energy'!Z:Z,'Fuel and Energy'!$J:$J,"="&amp;$A28,'Fuel and Energy'!$K:$K,"="&amp;$B28))</f>
        <v>0</v>
      </c>
      <c r="N28" s="139">
        <f>IF($R$1,SUMIFS('Fuel and Energy'!AB:AB,'Fuel and Energy'!$J:$J,"="&amp;$A28,'Fuel and Energy'!$K:$K,"="&amp;$B28,'Fuel and Energy'!$BH:$BH,"=No"),SUMIFS('Fuel and Energy'!AB:AB,'Fuel and Energy'!$J:$J,"="&amp;$A28,'Fuel and Energy'!$K:$K,"="&amp;$B28))</f>
        <v>2375764</v>
      </c>
      <c r="O28" s="68"/>
      <c r="P28" s="68"/>
      <c r="Q28" s="68"/>
      <c r="R28" s="51"/>
      <c r="S28" s="51"/>
      <c r="T28" s="51"/>
      <c r="U28" s="51"/>
      <c r="V28" s="51"/>
      <c r="W28" s="51"/>
    </row>
    <row r="29" spans="1:23" s="52" customFormat="1" ht="11.25" customHeight="1">
      <c r="A29" s="136" t="s">
        <v>28</v>
      </c>
      <c r="B29" s="136" t="s">
        <v>14</v>
      </c>
      <c r="C29" s="137" t="s">
        <v>107</v>
      </c>
      <c r="D29" s="136"/>
      <c r="E29" s="136"/>
      <c r="F29" s="138">
        <f>IF($R$1,SUMIFS('Fuel and Energy'!L:L,'Fuel and Energy'!$J:$J,"="&amp;$A29,'Fuel and Energy'!$K:$K,"="&amp;$B29,'Fuel and Energy'!$BH:$BH,"=No"),SUMIFS('Fuel and Energy'!L:L,'Fuel and Energy'!$J:$J,"="&amp;$A29,'Fuel and Energy'!$K:$K,"="&amp;$B29))</f>
        <v>293</v>
      </c>
      <c r="G29" s="138">
        <f>IF($R$1,SUMIFS('Fuel and Energy'!N:N,'Fuel and Energy'!$J:$J,"="&amp;$A29,'Fuel and Energy'!$K:$K,"="&amp;$B29,'Fuel and Energy'!$BH:$BH,"=No"),SUMIFS('Fuel and Energy'!N:N,'Fuel and Energy'!$J:$J,"="&amp;$A29,'Fuel and Energy'!$K:$K,"="&amp;$B29))</f>
        <v>2570653</v>
      </c>
      <c r="H29" s="138">
        <f>IF($R$1,SUMIFS('Fuel and Energy'!P:P,'Fuel and Energy'!$J:$J,"="&amp;$A29,'Fuel and Energy'!$K:$K,"="&amp;$B29,'Fuel and Energy'!$BH:$BH,"=No"),SUMIFS('Fuel and Energy'!P:P,'Fuel and Energy'!$J:$J,"="&amp;$A29,'Fuel and Energy'!$K:$K,"="&amp;$B29))</f>
        <v>0</v>
      </c>
      <c r="I29" s="138">
        <f>IF($R$1,SUMIFS('Fuel and Energy'!R:R,'Fuel and Energy'!$J:$J,"="&amp;$A29,'Fuel and Energy'!$K:$K,"="&amp;$B29,'Fuel and Energy'!$BH:$BH,"=No"),SUMIFS('Fuel and Energy'!R:R,'Fuel and Energy'!$J:$J,"="&amp;$A29,'Fuel and Energy'!$K:$K,"="&amp;$B29))</f>
        <v>0</v>
      </c>
      <c r="J29" s="138">
        <f>IF($R$1,SUMIFS('Fuel and Energy'!T:T,'Fuel and Energy'!$J:$J,"="&amp;$A29,'Fuel and Energy'!$K:$K,"="&amp;$B29,'Fuel and Energy'!$BH:$BH,"=No"),SUMIFS('Fuel and Energy'!T:T,'Fuel and Energy'!$J:$J,"="&amp;$A29,'Fuel and Energy'!$K:$K,"="&amp;$B29))</f>
        <v>980095</v>
      </c>
      <c r="K29" s="138">
        <f>IF($R$1,SUMIFS('Fuel and Energy'!V:V,'Fuel and Energy'!$J:$J,"="&amp;$A29,'Fuel and Energy'!$K:$K,"="&amp;$B29,'Fuel and Energy'!$BH:$BH,"=No"),SUMIFS('Fuel and Energy'!V:V,'Fuel and Energy'!$J:$J,"="&amp;$A29,'Fuel and Energy'!$K:$K,"="&amp;$B29))</f>
        <v>100957</v>
      </c>
      <c r="L29" s="138">
        <f>IF($R$1,SUMIFS('Fuel and Energy'!X:X,'Fuel and Energy'!$J:$J,"="&amp;$A29,'Fuel and Energy'!$K:$K,"="&amp;$B29,'Fuel and Energy'!$BH:$BH,"=No"),SUMIFS('Fuel and Energy'!X:X,'Fuel and Energy'!$J:$J,"="&amp;$A29,'Fuel and Energy'!$K:$K,"="&amp;$B29))</f>
        <v>0</v>
      </c>
      <c r="M29" s="138">
        <f>IF($R$1,SUMIFS('Fuel and Energy'!Z:Z,'Fuel and Energy'!$J:$J,"="&amp;$A29,'Fuel and Energy'!$K:$K,"="&amp;$B29,'Fuel and Energy'!$BH:$BH,"=No"),SUMIFS('Fuel and Energy'!Z:Z,'Fuel and Energy'!$J:$J,"="&amp;$A29,'Fuel and Energy'!$K:$K,"="&amp;$B29))</f>
        <v>8695719</v>
      </c>
      <c r="N29" s="139">
        <f>IF($R$1,SUMIFS('Fuel and Energy'!AB:AB,'Fuel and Energy'!$J:$J,"="&amp;$A29,'Fuel and Energy'!$K:$K,"="&amp;$B29,'Fuel and Energy'!$BH:$BH,"=No"),SUMIFS('Fuel and Energy'!AB:AB,'Fuel and Energy'!$J:$J,"="&amp;$A29,'Fuel and Energy'!$K:$K,"="&amp;$B29))</f>
        <v>0</v>
      </c>
      <c r="O29" s="68"/>
      <c r="P29" s="68"/>
      <c r="Q29" s="68"/>
      <c r="R29" s="51"/>
      <c r="S29" s="51"/>
      <c r="T29" s="51"/>
      <c r="U29" s="51"/>
      <c r="V29" s="51"/>
      <c r="W29" s="51"/>
    </row>
    <row r="30" spans="1:23" s="52" customFormat="1" ht="11.25" customHeight="1">
      <c r="A30" s="136" t="s">
        <v>28</v>
      </c>
      <c r="B30" s="136" t="s">
        <v>16</v>
      </c>
      <c r="C30" s="137" t="s">
        <v>134</v>
      </c>
      <c r="D30" s="136"/>
      <c r="E30" s="136"/>
      <c r="F30" s="138">
        <f>IF($R$1,SUMIFS('Fuel and Energy'!L:L,'Fuel and Energy'!$J:$J,"="&amp;$A30,'Fuel and Energy'!$K:$K,"="&amp;$B30,'Fuel and Energy'!$BH:$BH,"=No"),SUMIFS('Fuel and Energy'!L:L,'Fuel and Energy'!$J:$J,"="&amp;$A30,'Fuel and Energy'!$K:$K,"="&amp;$B30))</f>
        <v>0</v>
      </c>
      <c r="G30" s="138">
        <f>IF($R$1,SUMIFS('Fuel and Energy'!N:N,'Fuel and Energy'!$J:$J,"="&amp;$A30,'Fuel and Energy'!$K:$K,"="&amp;$B30,'Fuel and Energy'!$BH:$BH,"=No"),SUMIFS('Fuel and Energy'!N:N,'Fuel and Energy'!$J:$J,"="&amp;$A30,'Fuel and Energy'!$K:$K,"="&amp;$B30))</f>
        <v>0</v>
      </c>
      <c r="H30" s="138">
        <f>IF($R$1,SUMIFS('Fuel and Energy'!P:P,'Fuel and Energy'!$J:$J,"="&amp;$A30,'Fuel and Energy'!$K:$K,"="&amp;$B30,'Fuel and Energy'!$BH:$BH,"=No"),SUMIFS('Fuel and Energy'!P:P,'Fuel and Energy'!$J:$J,"="&amp;$A30,'Fuel and Energy'!$K:$K,"="&amp;$B30))</f>
        <v>0</v>
      </c>
      <c r="I30" s="138">
        <f>IF($R$1,SUMIFS('Fuel and Energy'!R:R,'Fuel and Energy'!$J:$J,"="&amp;$A30,'Fuel and Energy'!$K:$K,"="&amp;$B30,'Fuel and Energy'!$BH:$BH,"=No"),SUMIFS('Fuel and Energy'!R:R,'Fuel and Energy'!$J:$J,"="&amp;$A30,'Fuel and Energy'!$K:$K,"="&amp;$B30))</f>
        <v>0</v>
      </c>
      <c r="J30" s="138">
        <f>IF($R$1,SUMIFS('Fuel and Energy'!T:T,'Fuel and Energy'!$J:$J,"="&amp;$A30,'Fuel and Energy'!$K:$K,"="&amp;$B30,'Fuel and Energy'!$BH:$BH,"=No"),SUMIFS('Fuel and Energy'!T:T,'Fuel and Energy'!$J:$J,"="&amp;$A30,'Fuel and Energy'!$K:$K,"="&amp;$B30))</f>
        <v>0</v>
      </c>
      <c r="K30" s="138">
        <f>IF($R$1,SUMIFS('Fuel and Energy'!V:V,'Fuel and Energy'!$J:$J,"="&amp;$A30,'Fuel and Energy'!$K:$K,"="&amp;$B30,'Fuel and Energy'!$BH:$BH,"=No"),SUMIFS('Fuel and Energy'!V:V,'Fuel and Energy'!$J:$J,"="&amp;$A30,'Fuel and Energy'!$K:$K,"="&amp;$B30))</f>
        <v>0</v>
      </c>
      <c r="L30" s="138">
        <f>IF($R$1,SUMIFS('Fuel and Energy'!X:X,'Fuel and Energy'!$J:$J,"="&amp;$A30,'Fuel and Energy'!$K:$K,"="&amp;$B30,'Fuel and Energy'!$BH:$BH,"=No"),SUMIFS('Fuel and Energy'!X:X,'Fuel and Energy'!$J:$J,"="&amp;$A30,'Fuel and Energy'!$K:$K,"="&amp;$B30))</f>
        <v>0</v>
      </c>
      <c r="M30" s="138">
        <f>IF($R$1,SUMIFS('Fuel and Energy'!Z:Z,'Fuel and Energy'!$J:$J,"="&amp;$A30,'Fuel and Energy'!$K:$K,"="&amp;$B30,'Fuel and Energy'!$BH:$BH,"=No"),SUMIFS('Fuel and Energy'!Z:Z,'Fuel and Energy'!$J:$J,"="&amp;$A30,'Fuel and Energy'!$K:$K,"="&amp;$B30))</f>
        <v>0</v>
      </c>
      <c r="N30" s="139">
        <f>IF($R$1,SUMIFS('Fuel and Energy'!AB:AB,'Fuel and Energy'!$J:$J,"="&amp;$A30,'Fuel and Energy'!$K:$K,"="&amp;$B30,'Fuel and Energy'!$BH:$BH,"=No"),SUMIFS('Fuel and Energy'!AB:AB,'Fuel and Energy'!$J:$J,"="&amp;$A30,'Fuel and Energy'!$K:$K,"="&amp;$B30))</f>
        <v>0</v>
      </c>
      <c r="O30" s="68"/>
      <c r="P30" s="68"/>
      <c r="Q30" s="68"/>
      <c r="R30" s="51"/>
      <c r="S30" s="51"/>
      <c r="T30" s="51"/>
      <c r="U30" s="51"/>
      <c r="V30" s="51"/>
      <c r="W30" s="51"/>
    </row>
    <row r="31" spans="1:23" s="52" customFormat="1" ht="11.25" customHeight="1">
      <c r="A31" s="136" t="s">
        <v>31</v>
      </c>
      <c r="B31" s="136" t="s">
        <v>14</v>
      </c>
      <c r="C31" s="137" t="s">
        <v>108</v>
      </c>
      <c r="D31" s="136"/>
      <c r="E31" s="136"/>
      <c r="F31" s="138">
        <f>IF($R$1,SUMIFS('Fuel and Energy'!L:L,'Fuel and Energy'!$J:$J,"="&amp;$A31,'Fuel and Energy'!$K:$K,"="&amp;$B31,'Fuel and Energy'!$BH:$BH,"=No"),SUMIFS('Fuel and Energy'!L:L,'Fuel and Energy'!$J:$J,"="&amp;$A31,'Fuel and Energy'!$K:$K,"="&amp;$B31))</f>
        <v>27</v>
      </c>
      <c r="G31" s="138">
        <f>IF($R$1,SUMIFS('Fuel and Energy'!N:N,'Fuel and Energy'!$J:$J,"="&amp;$A31,'Fuel and Energy'!$K:$K,"="&amp;$B31,'Fuel and Energy'!$BH:$BH,"=No"),SUMIFS('Fuel and Energy'!N:N,'Fuel and Energy'!$J:$J,"="&amp;$A31,'Fuel and Energy'!$K:$K,"="&amp;$B31))</f>
        <v>0</v>
      </c>
      <c r="H31" s="138">
        <f>IF($R$1,SUMIFS('Fuel and Energy'!P:P,'Fuel and Energy'!$J:$J,"="&amp;$A31,'Fuel and Energy'!$K:$K,"="&amp;$B31,'Fuel and Energy'!$BH:$BH,"=No"),SUMIFS('Fuel and Energy'!P:P,'Fuel and Energy'!$J:$J,"="&amp;$A31,'Fuel and Energy'!$K:$K,"="&amp;$B31))</f>
        <v>0</v>
      </c>
      <c r="I31" s="138">
        <f>IF($R$1,SUMIFS('Fuel and Energy'!R:R,'Fuel and Energy'!$J:$J,"="&amp;$A31,'Fuel and Energy'!$K:$K,"="&amp;$B31,'Fuel and Energy'!$BH:$BH,"=No"),SUMIFS('Fuel and Energy'!R:R,'Fuel and Energy'!$J:$J,"="&amp;$A31,'Fuel and Energy'!$K:$K,"="&amp;$B31))</f>
        <v>0</v>
      </c>
      <c r="J31" s="138">
        <f>IF($R$1,SUMIFS('Fuel and Energy'!T:T,'Fuel and Energy'!$J:$J,"="&amp;$A31,'Fuel and Energy'!$K:$K,"="&amp;$B31,'Fuel and Energy'!$BH:$BH,"=No"),SUMIFS('Fuel and Energy'!T:T,'Fuel and Energy'!$J:$J,"="&amp;$A31,'Fuel and Energy'!$K:$K,"="&amp;$B31))</f>
        <v>0</v>
      </c>
      <c r="K31" s="138">
        <f>IF($R$1,SUMIFS('Fuel and Energy'!V:V,'Fuel and Energy'!$J:$J,"="&amp;$A31,'Fuel and Energy'!$K:$K,"="&amp;$B31,'Fuel and Energy'!$BH:$BH,"=No"),SUMIFS('Fuel and Energy'!V:V,'Fuel and Energy'!$J:$J,"="&amp;$A31,'Fuel and Energy'!$K:$K,"="&amp;$B31))</f>
        <v>0</v>
      </c>
      <c r="L31" s="138">
        <f>IF($R$1,SUMIFS('Fuel and Energy'!X:X,'Fuel and Energy'!$J:$J,"="&amp;$A31,'Fuel and Energy'!$K:$K,"="&amp;$B31,'Fuel and Energy'!$BH:$BH,"=No"),SUMIFS('Fuel and Energy'!X:X,'Fuel and Energy'!$J:$J,"="&amp;$A31,'Fuel and Energy'!$K:$K,"="&amp;$B31))</f>
        <v>0</v>
      </c>
      <c r="M31" s="138">
        <f>IF($R$1,SUMIFS('Fuel and Energy'!Z:Z,'Fuel and Energy'!$J:$J,"="&amp;$A31,'Fuel and Energy'!$K:$K,"="&amp;$B31,'Fuel and Energy'!$BH:$BH,"=No"),SUMIFS('Fuel and Energy'!Z:Z,'Fuel and Energy'!$J:$J,"="&amp;$A31,'Fuel and Energy'!$K:$K,"="&amp;$B31))</f>
        <v>3882396</v>
      </c>
      <c r="N31" s="139">
        <f>IF($R$1,SUMIFS('Fuel and Energy'!AB:AB,'Fuel and Energy'!$J:$J,"="&amp;$A31,'Fuel and Energy'!$K:$K,"="&amp;$B31,'Fuel and Energy'!$BH:$BH,"=No"),SUMIFS('Fuel and Energy'!AB:AB,'Fuel and Energy'!$J:$J,"="&amp;$A31,'Fuel and Energy'!$K:$K,"="&amp;$B31))</f>
        <v>0</v>
      </c>
      <c r="O31" s="68"/>
      <c r="P31" s="68"/>
      <c r="Q31" s="68"/>
      <c r="R31" s="51"/>
      <c r="S31" s="51"/>
      <c r="T31" s="51"/>
      <c r="U31" s="51"/>
      <c r="V31" s="51"/>
      <c r="W31" s="51"/>
    </row>
    <row r="32" spans="1:23" s="52" customFormat="1" ht="11.25" customHeight="1">
      <c r="A32" s="136" t="s">
        <v>25</v>
      </c>
      <c r="B32" s="136" t="s">
        <v>14</v>
      </c>
      <c r="C32" s="137" t="s">
        <v>109</v>
      </c>
      <c r="D32" s="136"/>
      <c r="E32" s="136"/>
      <c r="F32" s="138">
        <f>IF($R$1,SUMIFS('Fuel and Energy'!L:L,'Fuel and Energy'!$J:$J,"="&amp;$A32,'Fuel and Energy'!$K:$K,"="&amp;$B32,'Fuel and Energy'!$BH:$BH,"=No"),SUMIFS('Fuel and Energy'!L:L,'Fuel and Energy'!$J:$J,"="&amp;$A32,'Fuel and Energy'!$K:$K,"="&amp;$B32))</f>
        <v>2292</v>
      </c>
      <c r="G32" s="138">
        <f>IF($R$1,SUMIFS('Fuel and Energy'!N:N,'Fuel and Energy'!$J:$J,"="&amp;$A32,'Fuel and Energy'!$K:$K,"="&amp;$B32,'Fuel and Energy'!$BH:$BH,"=No"),SUMIFS('Fuel and Energy'!N:N,'Fuel and Energy'!$J:$J,"="&amp;$A32,'Fuel and Energy'!$K:$K,"="&amp;$B32))</f>
        <v>20386533</v>
      </c>
      <c r="H32" s="138">
        <f>IF($R$1,SUMIFS('Fuel and Energy'!P:P,'Fuel and Energy'!$J:$J,"="&amp;$A32,'Fuel and Energy'!$K:$K,"="&amp;$B32,'Fuel and Energy'!$BH:$BH,"=No"),SUMIFS('Fuel and Energy'!P:P,'Fuel and Energy'!$J:$J,"="&amp;$A32,'Fuel and Energy'!$K:$K,"="&amp;$B32))</f>
        <v>73985</v>
      </c>
      <c r="I32" s="138">
        <f>IF($R$1,SUMIFS('Fuel and Energy'!R:R,'Fuel and Energy'!$J:$J,"="&amp;$A32,'Fuel and Energy'!$K:$K,"="&amp;$B32,'Fuel and Energy'!$BH:$BH,"=No"),SUMIFS('Fuel and Energy'!R:R,'Fuel and Energy'!$J:$J,"="&amp;$A32,'Fuel and Energy'!$K:$K,"="&amp;$B32))</f>
        <v>5617</v>
      </c>
      <c r="J32" s="138">
        <f>IF($R$1,SUMIFS('Fuel and Energy'!T:T,'Fuel and Energy'!$J:$J,"="&amp;$A32,'Fuel and Energy'!$K:$K,"="&amp;$B32,'Fuel and Energy'!$BH:$BH,"=No"),SUMIFS('Fuel and Energy'!T:T,'Fuel and Energy'!$J:$J,"="&amp;$A32,'Fuel and Energy'!$K:$K,"="&amp;$B32))</f>
        <v>915839</v>
      </c>
      <c r="K32" s="138">
        <f>IF($R$1,SUMIFS('Fuel and Energy'!V:V,'Fuel and Energy'!$J:$J,"="&amp;$A32,'Fuel and Energy'!$K:$K,"="&amp;$B32,'Fuel and Energy'!$BH:$BH,"=No"),SUMIFS('Fuel and Energy'!V:V,'Fuel and Energy'!$J:$J,"="&amp;$A32,'Fuel and Energy'!$K:$K,"="&amp;$B32))</f>
        <v>39510</v>
      </c>
      <c r="L32" s="138">
        <f>IF($R$1,SUMIFS('Fuel and Energy'!X:X,'Fuel and Energy'!$J:$J,"="&amp;$A32,'Fuel and Energy'!$K:$K,"="&amp;$B32,'Fuel and Energy'!$BH:$BH,"=No"),SUMIFS('Fuel and Energy'!X:X,'Fuel and Energy'!$J:$J,"="&amp;$A32,'Fuel and Energy'!$K:$K,"="&amp;$B32))</f>
        <v>0</v>
      </c>
      <c r="M32" s="138">
        <f>IF($R$1,SUMIFS('Fuel and Energy'!Z:Z,'Fuel and Energy'!$J:$J,"="&amp;$A32,'Fuel and Energy'!$K:$K,"="&amp;$B32,'Fuel and Energy'!$BH:$BH,"=No"),SUMIFS('Fuel and Energy'!Z:Z,'Fuel and Energy'!$J:$J,"="&amp;$A32,'Fuel and Energy'!$K:$K,"="&amp;$B32))</f>
        <v>0</v>
      </c>
      <c r="N32" s="139">
        <f>IF($R$1,SUMIFS('Fuel and Energy'!AB:AB,'Fuel and Energy'!$J:$J,"="&amp;$A32,'Fuel and Energy'!$K:$K,"="&amp;$B32,'Fuel and Energy'!$BH:$BH,"=No"),SUMIFS('Fuel and Energy'!AB:AB,'Fuel and Energy'!$J:$J,"="&amp;$A32,'Fuel and Energy'!$K:$K,"="&amp;$B32))</f>
        <v>0</v>
      </c>
      <c r="O32" s="68"/>
      <c r="P32" s="68"/>
      <c r="Q32" s="68"/>
      <c r="R32" s="51"/>
      <c r="S32" s="51"/>
      <c r="T32" s="51"/>
      <c r="U32" s="51"/>
      <c r="V32" s="51"/>
      <c r="W32" s="51"/>
    </row>
    <row r="33" spans="1:23" s="52" customFormat="1" ht="11.25" customHeight="1">
      <c r="A33" s="136" t="s">
        <v>25</v>
      </c>
      <c r="B33" s="136" t="s">
        <v>16</v>
      </c>
      <c r="C33" s="137" t="s">
        <v>95</v>
      </c>
      <c r="D33" s="136"/>
      <c r="E33" s="136"/>
      <c r="F33" s="138">
        <f>IF($R$1,SUMIFS('Fuel and Energy'!L:L,'Fuel and Energy'!$J:$J,"="&amp;$A33,'Fuel and Energy'!$K:$K,"="&amp;$B33,'Fuel and Energy'!$BH:$BH,"=No"),SUMIFS('Fuel and Energy'!L:L,'Fuel and Energy'!$J:$J,"="&amp;$A33,'Fuel and Energy'!$K:$K,"="&amp;$B33))</f>
        <v>1414</v>
      </c>
      <c r="G33" s="138">
        <f>IF($R$1,SUMIFS('Fuel and Energy'!N:N,'Fuel and Energy'!$J:$J,"="&amp;$A33,'Fuel and Energy'!$K:$K,"="&amp;$B33,'Fuel and Energy'!$BH:$BH,"=No"),SUMIFS('Fuel and Energy'!N:N,'Fuel and Energy'!$J:$J,"="&amp;$A33,'Fuel and Energy'!$K:$K,"="&amp;$B33))</f>
        <v>12395240</v>
      </c>
      <c r="H33" s="138">
        <f>IF($R$1,SUMIFS('Fuel and Energy'!P:P,'Fuel and Energy'!$J:$J,"="&amp;$A33,'Fuel and Energy'!$K:$K,"="&amp;$B33,'Fuel and Energy'!$BH:$BH,"=No"),SUMIFS('Fuel and Energy'!P:P,'Fuel and Energy'!$J:$J,"="&amp;$A33,'Fuel and Energy'!$K:$K,"="&amp;$B33))</f>
        <v>284410</v>
      </c>
      <c r="I33" s="138">
        <f>IF($R$1,SUMIFS('Fuel and Energy'!R:R,'Fuel and Energy'!$J:$J,"="&amp;$A33,'Fuel and Energy'!$K:$K,"="&amp;$B33,'Fuel and Energy'!$BH:$BH,"=No"),SUMIFS('Fuel and Energy'!R:R,'Fuel and Energy'!$J:$J,"="&amp;$A33,'Fuel and Energy'!$K:$K,"="&amp;$B33))</f>
        <v>0</v>
      </c>
      <c r="J33" s="138">
        <f>IF($R$1,SUMIFS('Fuel and Energy'!T:T,'Fuel and Energy'!$J:$J,"="&amp;$A33,'Fuel and Energy'!$K:$K,"="&amp;$B33,'Fuel and Energy'!$BH:$BH,"=No"),SUMIFS('Fuel and Energy'!T:T,'Fuel and Energy'!$J:$J,"="&amp;$A33,'Fuel and Energy'!$K:$K,"="&amp;$B33))</f>
        <v>2259796</v>
      </c>
      <c r="K33" s="138">
        <f>IF($R$1,SUMIFS('Fuel and Energy'!V:V,'Fuel and Energy'!$J:$J,"="&amp;$A33,'Fuel and Energy'!$K:$K,"="&amp;$B33,'Fuel and Energy'!$BH:$BH,"=No"),SUMIFS('Fuel and Energy'!V:V,'Fuel and Energy'!$J:$J,"="&amp;$A33,'Fuel and Energy'!$K:$K,"="&amp;$B33))</f>
        <v>25747</v>
      </c>
      <c r="L33" s="138">
        <f>IF($R$1,SUMIFS('Fuel and Energy'!X:X,'Fuel and Energy'!$J:$J,"="&amp;$A33,'Fuel and Energy'!$K:$K,"="&amp;$B33,'Fuel and Energy'!$BH:$BH,"=No"),SUMIFS('Fuel and Energy'!X:X,'Fuel and Energy'!$J:$J,"="&amp;$A33,'Fuel and Energy'!$K:$K,"="&amp;$B33))</f>
        <v>0</v>
      </c>
      <c r="M33" s="138">
        <f>IF($R$1,SUMIFS('Fuel and Energy'!Z:Z,'Fuel and Energy'!$J:$J,"="&amp;$A33,'Fuel and Energy'!$K:$K,"="&amp;$B33,'Fuel and Energy'!$BH:$BH,"=No"),SUMIFS('Fuel and Energy'!Z:Z,'Fuel and Energy'!$J:$J,"="&amp;$A33,'Fuel and Energy'!$K:$K,"="&amp;$B33))</f>
        <v>0</v>
      </c>
      <c r="N33" s="139">
        <f>IF($R$1,SUMIFS('Fuel and Energy'!AB:AB,'Fuel and Energy'!$J:$J,"="&amp;$A33,'Fuel and Energy'!$K:$K,"="&amp;$B33,'Fuel and Energy'!$BH:$BH,"=No"),SUMIFS('Fuel and Energy'!AB:AB,'Fuel and Energy'!$J:$J,"="&amp;$A33,'Fuel and Energy'!$K:$K,"="&amp;$B33))</f>
        <v>0</v>
      </c>
      <c r="O33" s="68"/>
      <c r="P33" s="68"/>
      <c r="Q33" s="68"/>
      <c r="R33" s="51"/>
      <c r="S33" s="51"/>
      <c r="T33" s="51"/>
      <c r="U33" s="51"/>
      <c r="V33" s="51"/>
      <c r="W33" s="51"/>
    </row>
    <row r="34" spans="1:23" s="52" customFormat="1" ht="11.25" customHeight="1">
      <c r="A34" s="136" t="s">
        <v>24</v>
      </c>
      <c r="B34" s="136" t="s">
        <v>14</v>
      </c>
      <c r="C34" s="137" t="s">
        <v>110</v>
      </c>
      <c r="D34" s="136"/>
      <c r="E34" s="136"/>
      <c r="F34" s="138">
        <f>IF($R$1,SUMIFS('Fuel and Energy'!L:L,'Fuel and Energy'!$J:$J,"="&amp;$A34,'Fuel and Energy'!$K:$K,"="&amp;$B34,'Fuel and Energy'!$BH:$BH,"=No"),SUMIFS('Fuel and Energy'!L:L,'Fuel and Energy'!$J:$J,"="&amp;$A34,'Fuel and Energy'!$K:$K,"="&amp;$B34))</f>
        <v>4910</v>
      </c>
      <c r="G34" s="138">
        <f>IF($R$1,SUMIFS('Fuel and Energy'!N:N,'Fuel and Energy'!$J:$J,"="&amp;$A34,'Fuel and Energy'!$K:$K,"="&amp;$B34,'Fuel and Energy'!$BH:$BH,"=No"),SUMIFS('Fuel and Energy'!N:N,'Fuel and Energy'!$J:$J,"="&amp;$A34,'Fuel and Energy'!$K:$K,"="&amp;$B34))</f>
        <v>56425315</v>
      </c>
      <c r="H34" s="138">
        <f>IF($R$1,SUMIFS('Fuel and Energy'!P:P,'Fuel and Energy'!$J:$J,"="&amp;$A34,'Fuel and Energy'!$K:$K,"="&amp;$B34,'Fuel and Energy'!$BH:$BH,"=No"),SUMIFS('Fuel and Energy'!P:P,'Fuel and Energy'!$J:$J,"="&amp;$A34,'Fuel and Energy'!$K:$K,"="&amp;$B34))</f>
        <v>0</v>
      </c>
      <c r="I34" s="138">
        <f>IF($R$1,SUMIFS('Fuel and Energy'!R:R,'Fuel and Energy'!$J:$J,"="&amp;$A34,'Fuel and Energy'!$K:$K,"="&amp;$B34,'Fuel and Energy'!$BH:$BH,"=No"),SUMIFS('Fuel and Energy'!R:R,'Fuel and Energy'!$J:$J,"="&amp;$A34,'Fuel and Energy'!$K:$K,"="&amp;$B34))</f>
        <v>0</v>
      </c>
      <c r="J34" s="138">
        <f>IF($R$1,SUMIFS('Fuel and Energy'!T:T,'Fuel and Energy'!$J:$J,"="&amp;$A34,'Fuel and Energy'!$K:$K,"="&amp;$B34,'Fuel and Energy'!$BH:$BH,"=No"),SUMIFS('Fuel and Energy'!T:T,'Fuel and Energy'!$J:$J,"="&amp;$A34,'Fuel and Energy'!$K:$K,"="&amp;$B34))</f>
        <v>0</v>
      </c>
      <c r="K34" s="138">
        <f>IF($R$1,SUMIFS('Fuel and Energy'!V:V,'Fuel and Energy'!$J:$J,"="&amp;$A34,'Fuel and Energy'!$K:$K,"="&amp;$B34,'Fuel and Energy'!$BH:$BH,"=No"),SUMIFS('Fuel and Energy'!V:V,'Fuel and Energy'!$J:$J,"="&amp;$A34,'Fuel and Energy'!$K:$K,"="&amp;$B34))</f>
        <v>0</v>
      </c>
      <c r="L34" s="138">
        <f>IF($R$1,SUMIFS('Fuel and Energy'!X:X,'Fuel and Energy'!$J:$J,"="&amp;$A34,'Fuel and Energy'!$K:$K,"="&amp;$B34,'Fuel and Energy'!$BH:$BH,"=No"),SUMIFS('Fuel and Energy'!X:X,'Fuel and Energy'!$J:$J,"="&amp;$A34,'Fuel and Energy'!$K:$K,"="&amp;$B34))</f>
        <v>0</v>
      </c>
      <c r="M34" s="138">
        <f>IF($R$1,SUMIFS('Fuel and Energy'!Z:Z,'Fuel and Energy'!$J:$J,"="&amp;$A34,'Fuel and Energy'!$K:$K,"="&amp;$B34,'Fuel and Energy'!$BH:$BH,"=No"),SUMIFS('Fuel and Energy'!Z:Z,'Fuel and Energy'!$J:$J,"="&amp;$A34,'Fuel and Energy'!$K:$K,"="&amp;$B34))</f>
        <v>1679622502</v>
      </c>
      <c r="N34" s="139">
        <f>IF($R$1,SUMIFS('Fuel and Energy'!AB:AB,'Fuel and Energy'!$J:$J,"="&amp;$A34,'Fuel and Energy'!$K:$K,"="&amp;$B34,'Fuel and Energy'!$BH:$BH,"=No"),SUMIFS('Fuel and Energy'!AB:AB,'Fuel and Energy'!$J:$J,"="&amp;$A34,'Fuel and Energy'!$K:$K,"="&amp;$B34))</f>
        <v>0</v>
      </c>
      <c r="O34" s="68"/>
      <c r="P34" s="68"/>
      <c r="Q34" s="68"/>
      <c r="R34" s="51"/>
      <c r="S34" s="51"/>
      <c r="T34" s="51"/>
      <c r="U34" s="51"/>
      <c r="V34" s="51"/>
      <c r="W34" s="51"/>
    </row>
    <row r="35" spans="1:23" s="52" customFormat="1" ht="11.25" customHeight="1">
      <c r="A35" s="136" t="s">
        <v>24</v>
      </c>
      <c r="B35" s="136" t="s">
        <v>16</v>
      </c>
      <c r="C35" s="137" t="s">
        <v>96</v>
      </c>
      <c r="D35" s="136"/>
      <c r="E35" s="136"/>
      <c r="F35" s="138">
        <f>IF($R$1,SUMIFS('Fuel and Energy'!L:L,'Fuel and Energy'!$J:$J,"="&amp;$A35,'Fuel and Energy'!$K:$K,"="&amp;$B35,'Fuel and Energy'!$BH:$BH,"=No"),SUMIFS('Fuel and Energy'!L:L,'Fuel and Energy'!$J:$J,"="&amp;$A35,'Fuel and Energy'!$K:$K,"="&amp;$B35))</f>
        <v>1370</v>
      </c>
      <c r="G35" s="138">
        <f>IF($R$1,SUMIFS('Fuel and Energy'!N:N,'Fuel and Energy'!$J:$J,"="&amp;$A35,'Fuel and Energy'!$K:$K,"="&amp;$B35,'Fuel and Energy'!$BH:$BH,"=No"),SUMIFS('Fuel and Energy'!N:N,'Fuel and Energy'!$J:$J,"="&amp;$A35,'Fuel and Energy'!$K:$K,"="&amp;$B35))</f>
        <v>43529334</v>
      </c>
      <c r="H35" s="138">
        <f>IF($R$1,SUMIFS('Fuel and Energy'!P:P,'Fuel and Energy'!$J:$J,"="&amp;$A35,'Fuel and Energy'!$K:$K,"="&amp;$B35,'Fuel and Energy'!$BH:$BH,"=No"),SUMIFS('Fuel and Energy'!P:P,'Fuel and Energy'!$J:$J,"="&amp;$A35,'Fuel and Energy'!$K:$K,"="&amp;$B35))</f>
        <v>0</v>
      </c>
      <c r="I35" s="138">
        <f>IF($R$1,SUMIFS('Fuel and Energy'!R:R,'Fuel and Energy'!$J:$J,"="&amp;$A35,'Fuel and Energy'!$K:$K,"="&amp;$B35,'Fuel and Energy'!$BH:$BH,"=No"),SUMIFS('Fuel and Energy'!R:R,'Fuel and Energy'!$J:$J,"="&amp;$A35,'Fuel and Energy'!$K:$K,"="&amp;$B35))</f>
        <v>0</v>
      </c>
      <c r="J35" s="138">
        <f>IF($R$1,SUMIFS('Fuel and Energy'!T:T,'Fuel and Energy'!$J:$J,"="&amp;$A35,'Fuel and Energy'!$K:$K,"="&amp;$B35,'Fuel and Energy'!$BH:$BH,"=No"),SUMIFS('Fuel and Energy'!T:T,'Fuel and Energy'!$J:$J,"="&amp;$A35,'Fuel and Energy'!$K:$K,"="&amp;$B35))</f>
        <v>0</v>
      </c>
      <c r="K35" s="138">
        <f>IF($R$1,SUMIFS('Fuel and Energy'!V:V,'Fuel and Energy'!$J:$J,"="&amp;$A35,'Fuel and Energy'!$K:$K,"="&amp;$B35,'Fuel and Energy'!$BH:$BH,"=No"),SUMIFS('Fuel and Energy'!V:V,'Fuel and Energy'!$J:$J,"="&amp;$A35,'Fuel and Energy'!$K:$K,"="&amp;$B35))</f>
        <v>0</v>
      </c>
      <c r="L35" s="138">
        <f>IF($R$1,SUMIFS('Fuel and Energy'!X:X,'Fuel and Energy'!$J:$J,"="&amp;$A35,'Fuel and Energy'!$K:$K,"="&amp;$B35,'Fuel and Energy'!$BH:$BH,"=No"),SUMIFS('Fuel and Energy'!X:X,'Fuel and Energy'!$J:$J,"="&amp;$A35,'Fuel and Energy'!$K:$K,"="&amp;$B35))</f>
        <v>0</v>
      </c>
      <c r="M35" s="138">
        <f>IF($R$1,SUMIFS('Fuel and Energy'!Z:Z,'Fuel and Energy'!$J:$J,"="&amp;$A35,'Fuel and Energy'!$K:$K,"="&amp;$B35,'Fuel and Energy'!$BH:$BH,"=No"),SUMIFS('Fuel and Energy'!Z:Z,'Fuel and Energy'!$J:$J,"="&amp;$A35,'Fuel and Energy'!$K:$K,"="&amp;$B35))</f>
        <v>84438027</v>
      </c>
      <c r="N35" s="139">
        <f>IF($R$1,SUMIFS('Fuel and Energy'!AB:AB,'Fuel and Energy'!$J:$J,"="&amp;$A35,'Fuel and Energy'!$K:$K,"="&amp;$B35,'Fuel and Energy'!$BH:$BH,"=No"),SUMIFS('Fuel and Energy'!AB:AB,'Fuel and Energy'!$J:$J,"="&amp;$A35,'Fuel and Energy'!$K:$K,"="&amp;$B35))</f>
        <v>0</v>
      </c>
      <c r="O35" s="68"/>
      <c r="P35" s="68"/>
      <c r="Q35" s="68"/>
      <c r="R35" s="51"/>
      <c r="S35" s="51"/>
      <c r="T35" s="51"/>
      <c r="U35" s="51"/>
      <c r="V35" s="51"/>
      <c r="W35" s="51"/>
    </row>
    <row r="36" spans="1:23" s="52" customFormat="1" ht="11.25" customHeight="1">
      <c r="A36" s="136" t="s">
        <v>15</v>
      </c>
      <c r="B36" s="136" t="s">
        <v>14</v>
      </c>
      <c r="C36" s="137" t="s">
        <v>111</v>
      </c>
      <c r="D36" s="136"/>
      <c r="E36" s="136"/>
      <c r="F36" s="138">
        <f>IF($R$1,SUMIFS('Fuel and Energy'!L:L,'Fuel and Energy'!$J:$J,"="&amp;$A36,'Fuel and Energy'!$K:$K,"="&amp;$B36,'Fuel and Energy'!$BH:$BH,"=No"),SUMIFS('Fuel and Energy'!L:L,'Fuel and Energy'!$J:$J,"="&amp;$A36,'Fuel and Energy'!$K:$K,"="&amp;$B36))</f>
        <v>6085</v>
      </c>
      <c r="G36" s="138">
        <f>IF($R$1,SUMIFS('Fuel and Energy'!N:N,'Fuel and Energy'!$J:$J,"="&amp;$A36,'Fuel and Energy'!$K:$K,"="&amp;$B36,'Fuel and Energy'!$BH:$BH,"=No"),SUMIFS('Fuel and Energy'!N:N,'Fuel and Energy'!$J:$J,"="&amp;$A36,'Fuel and Energy'!$K:$K,"="&amp;$B36))</f>
        <v>5542682</v>
      </c>
      <c r="H36" s="138">
        <f>IF($R$1,SUMIFS('Fuel and Energy'!P:P,'Fuel and Energy'!$J:$J,"="&amp;$A36,'Fuel and Energy'!$K:$K,"="&amp;$B36,'Fuel and Energy'!$BH:$BH,"=No"),SUMIFS('Fuel and Energy'!P:P,'Fuel and Energy'!$J:$J,"="&amp;$A36,'Fuel and Energy'!$K:$K,"="&amp;$B36))</f>
        <v>15334690</v>
      </c>
      <c r="I36" s="138">
        <f>IF($R$1,SUMIFS('Fuel and Energy'!R:R,'Fuel and Energy'!$J:$J,"="&amp;$A36,'Fuel and Energy'!$K:$K,"="&amp;$B36,'Fuel and Energy'!$BH:$BH,"=No"),SUMIFS('Fuel and Energy'!R:R,'Fuel and Energy'!$J:$J,"="&amp;$A36,'Fuel and Energy'!$K:$K,"="&amp;$B36))</f>
        <v>3932706</v>
      </c>
      <c r="J36" s="138">
        <f>IF($R$1,SUMIFS('Fuel and Energy'!T:T,'Fuel and Energy'!$J:$J,"="&amp;$A36,'Fuel and Energy'!$K:$K,"="&amp;$B36,'Fuel and Energy'!$BH:$BH,"=No"),SUMIFS('Fuel and Energy'!T:T,'Fuel and Energy'!$J:$J,"="&amp;$A36,'Fuel and Energy'!$K:$K,"="&amp;$B36))</f>
        <v>2006469</v>
      </c>
      <c r="K36" s="138">
        <f>IF($R$1,SUMIFS('Fuel and Energy'!V:V,'Fuel and Energy'!$J:$J,"="&amp;$A36,'Fuel and Energy'!$K:$K,"="&amp;$B36,'Fuel and Energy'!$BH:$BH,"=No"),SUMIFS('Fuel and Energy'!V:V,'Fuel and Energy'!$J:$J,"="&amp;$A36,'Fuel and Energy'!$K:$K,"="&amp;$B36))</f>
        <v>395240</v>
      </c>
      <c r="L36" s="138">
        <f>IF($R$1,SUMIFS('Fuel and Energy'!X:X,'Fuel and Energy'!$J:$J,"="&amp;$A36,'Fuel and Energy'!$K:$K,"="&amp;$B36,'Fuel and Energy'!$BH:$BH,"=No"),SUMIFS('Fuel and Energy'!X:X,'Fuel and Energy'!$J:$J,"="&amp;$A36,'Fuel and Energy'!$K:$K,"="&amp;$B36))</f>
        <v>2932</v>
      </c>
      <c r="M36" s="138">
        <f>IF($R$1,SUMIFS('Fuel and Energy'!Z:Z,'Fuel and Energy'!$J:$J,"="&amp;$A36,'Fuel and Energy'!$K:$K,"="&amp;$B36,'Fuel and Energy'!$BH:$BH,"=No"),SUMIFS('Fuel and Energy'!Z:Z,'Fuel and Energy'!$J:$J,"="&amp;$A36,'Fuel and Energy'!$K:$K,"="&amp;$B36))</f>
        <v>0</v>
      </c>
      <c r="N36" s="139">
        <f>IF($R$1,SUMIFS('Fuel and Energy'!AB:AB,'Fuel and Energy'!$J:$J,"="&amp;$A36,'Fuel and Energy'!$K:$K,"="&amp;$B36,'Fuel and Energy'!$BH:$BH,"=No"),SUMIFS('Fuel and Energy'!AB:AB,'Fuel and Energy'!$J:$J,"="&amp;$A36,'Fuel and Energy'!$K:$K,"="&amp;$B36))</f>
        <v>0</v>
      </c>
      <c r="O36" s="68"/>
      <c r="P36" s="68"/>
      <c r="Q36" s="68"/>
      <c r="R36" s="51"/>
      <c r="S36" s="51"/>
      <c r="T36" s="51"/>
      <c r="U36" s="51"/>
      <c r="V36" s="51"/>
      <c r="W36" s="51"/>
    </row>
    <row r="37" spans="1:23" s="52" customFormat="1" ht="11.25" customHeight="1">
      <c r="A37" s="136" t="s">
        <v>15</v>
      </c>
      <c r="B37" s="136" t="s">
        <v>16</v>
      </c>
      <c r="C37" s="137" t="s">
        <v>97</v>
      </c>
      <c r="D37" s="136"/>
      <c r="E37" s="136"/>
      <c r="F37" s="138">
        <f>IF($R$1,SUMIFS('Fuel and Energy'!L:L,'Fuel and Energy'!$J:$J,"="&amp;$A37,'Fuel and Energy'!$K:$K,"="&amp;$B37,'Fuel and Energy'!$BH:$BH,"=No"),SUMIFS('Fuel and Energy'!L:L,'Fuel and Energy'!$J:$J,"="&amp;$A37,'Fuel and Energy'!$K:$K,"="&amp;$B37))</f>
        <v>18127</v>
      </c>
      <c r="G37" s="138">
        <f>IF($R$1,SUMIFS('Fuel and Energy'!N:N,'Fuel and Energy'!$J:$J,"="&amp;$A37,'Fuel and Energy'!$K:$K,"="&amp;$B37,'Fuel and Energy'!$BH:$BH,"=No"),SUMIFS('Fuel and Energy'!N:N,'Fuel and Energy'!$J:$J,"="&amp;$A37,'Fuel and Energy'!$K:$K,"="&amp;$B37))</f>
        <v>7224479</v>
      </c>
      <c r="H37" s="138">
        <f>IF($R$1,SUMIFS('Fuel and Energy'!P:P,'Fuel and Energy'!$J:$J,"="&amp;$A37,'Fuel and Energy'!$K:$K,"="&amp;$B37,'Fuel and Energy'!$BH:$BH,"=No"),SUMIFS('Fuel and Energy'!P:P,'Fuel and Energy'!$J:$J,"="&amp;$A37,'Fuel and Energy'!$K:$K,"="&amp;$B37))</f>
        <v>60974399</v>
      </c>
      <c r="I37" s="138">
        <f>IF($R$1,SUMIFS('Fuel and Energy'!R:R,'Fuel and Energy'!$J:$J,"="&amp;$A37,'Fuel and Energy'!$K:$K,"="&amp;$B37,'Fuel and Energy'!$BH:$BH,"=No"),SUMIFS('Fuel and Energy'!R:R,'Fuel and Energy'!$J:$J,"="&amp;$A37,'Fuel and Energy'!$K:$K,"="&amp;$B37))</f>
        <v>2975760</v>
      </c>
      <c r="J37" s="138">
        <f>IF($R$1,SUMIFS('Fuel and Energy'!T:T,'Fuel and Energy'!$J:$J,"="&amp;$A37,'Fuel and Energy'!$K:$K,"="&amp;$B37,'Fuel and Energy'!$BH:$BH,"=No"),SUMIFS('Fuel and Energy'!T:T,'Fuel and Energy'!$J:$J,"="&amp;$A37,'Fuel and Energy'!$K:$K,"="&amp;$B37))</f>
        <v>4912522</v>
      </c>
      <c r="K37" s="138">
        <f>IF($R$1,SUMIFS('Fuel and Energy'!V:V,'Fuel and Energy'!$J:$J,"="&amp;$A37,'Fuel and Energy'!$K:$K,"="&amp;$B37,'Fuel and Energy'!$BH:$BH,"=No"),SUMIFS('Fuel and Energy'!V:V,'Fuel and Energy'!$J:$J,"="&amp;$A37,'Fuel and Energy'!$K:$K,"="&amp;$B37))</f>
        <v>837208</v>
      </c>
      <c r="L37" s="138">
        <f>IF($R$1,SUMIFS('Fuel and Energy'!X:X,'Fuel and Energy'!$J:$J,"="&amp;$A37,'Fuel and Energy'!$K:$K,"="&amp;$B37,'Fuel and Energy'!$BH:$BH,"=No"),SUMIFS('Fuel and Energy'!X:X,'Fuel and Energy'!$J:$J,"="&amp;$A37,'Fuel and Energy'!$K:$K,"="&amp;$B37))</f>
        <v>476836</v>
      </c>
      <c r="M37" s="138">
        <f>IF($R$1,SUMIFS('Fuel and Energy'!Z:Z,'Fuel and Energy'!$J:$J,"="&amp;$A37,'Fuel and Energy'!$K:$K,"="&amp;$B37,'Fuel and Energy'!$BH:$BH,"=No"),SUMIFS('Fuel and Energy'!Z:Z,'Fuel and Energy'!$J:$J,"="&amp;$A37,'Fuel and Energy'!$K:$K,"="&amp;$B37))</f>
        <v>0</v>
      </c>
      <c r="N37" s="139">
        <f>IF($R$1,SUMIFS('Fuel and Energy'!AB:AB,'Fuel and Energy'!$J:$J,"="&amp;$A37,'Fuel and Energy'!$K:$K,"="&amp;$B37,'Fuel and Energy'!$BH:$BH,"=No"),SUMIFS('Fuel and Energy'!AB:AB,'Fuel and Energy'!$J:$J,"="&amp;$A37,'Fuel and Energy'!$K:$K,"="&amp;$B37))</f>
        <v>0</v>
      </c>
      <c r="O37" s="68"/>
      <c r="P37" s="68"/>
      <c r="Q37" s="68"/>
      <c r="R37" s="51"/>
      <c r="S37" s="51"/>
      <c r="T37" s="51"/>
      <c r="U37" s="51"/>
      <c r="V37" s="51"/>
      <c r="W37" s="51"/>
    </row>
    <row r="38" spans="1:23" s="52" customFormat="1" ht="11.25" customHeight="1">
      <c r="A38" s="136" t="s">
        <v>26</v>
      </c>
      <c r="B38" s="136" t="s">
        <v>14</v>
      </c>
      <c r="C38" s="137" t="s">
        <v>112</v>
      </c>
      <c r="D38" s="136"/>
      <c r="E38" s="136"/>
      <c r="F38" s="138">
        <f>IF($R$1,SUMIFS('Fuel and Energy'!L:L,'Fuel and Energy'!$J:$J,"="&amp;$A38,'Fuel and Energy'!$K:$K,"="&amp;$B38,'Fuel and Energy'!$BH:$BH,"=No"),SUMIFS('Fuel and Energy'!L:L,'Fuel and Energy'!$J:$J,"="&amp;$A38,'Fuel and Energy'!$K:$K,"="&amp;$B38))</f>
        <v>83</v>
      </c>
      <c r="G38" s="138">
        <f>IF($R$1,SUMIFS('Fuel and Energy'!N:N,'Fuel and Energy'!$J:$J,"="&amp;$A38,'Fuel and Energy'!$K:$K,"="&amp;$B38,'Fuel and Energy'!$BH:$BH,"=No"),SUMIFS('Fuel and Energy'!N:N,'Fuel and Energy'!$J:$J,"="&amp;$A38,'Fuel and Energy'!$K:$K,"="&amp;$B38))</f>
        <v>33745400</v>
      </c>
      <c r="H38" s="138">
        <f>IF($R$1,SUMIFS('Fuel and Energy'!P:P,'Fuel and Energy'!$J:$J,"="&amp;$A38,'Fuel and Energy'!$K:$K,"="&amp;$B38,'Fuel and Energy'!$BH:$BH,"=No"),SUMIFS('Fuel and Energy'!P:P,'Fuel and Energy'!$J:$J,"="&amp;$A38,'Fuel and Energy'!$K:$K,"="&amp;$B38))</f>
        <v>0</v>
      </c>
      <c r="I38" s="138">
        <f>IF($R$1,SUMIFS('Fuel and Energy'!R:R,'Fuel and Energy'!$J:$J,"="&amp;$A38,'Fuel and Energy'!$K:$K,"="&amp;$B38,'Fuel and Energy'!$BH:$BH,"=No"),SUMIFS('Fuel and Energy'!R:R,'Fuel and Energy'!$J:$J,"="&amp;$A38,'Fuel and Energy'!$K:$K,"="&amp;$B38))</f>
        <v>0</v>
      </c>
      <c r="J38" s="138">
        <f>IF($R$1,SUMIFS('Fuel and Energy'!T:T,'Fuel and Energy'!$J:$J,"="&amp;$A38,'Fuel and Energy'!$K:$K,"="&amp;$B38,'Fuel and Energy'!$BH:$BH,"=No"),SUMIFS('Fuel and Energy'!T:T,'Fuel and Energy'!$J:$J,"="&amp;$A38,'Fuel and Energy'!$K:$K,"="&amp;$B38))</f>
        <v>0</v>
      </c>
      <c r="K38" s="138">
        <f>IF($R$1,SUMIFS('Fuel and Energy'!V:V,'Fuel and Energy'!$J:$J,"="&amp;$A38,'Fuel and Energy'!$K:$K,"="&amp;$B38,'Fuel and Energy'!$BH:$BH,"=No"),SUMIFS('Fuel and Energy'!V:V,'Fuel and Energy'!$J:$J,"="&amp;$A38,'Fuel and Energy'!$K:$K,"="&amp;$B38))</f>
        <v>1100743</v>
      </c>
      <c r="L38" s="138">
        <f>IF($R$1,SUMIFS('Fuel and Energy'!X:X,'Fuel and Energy'!$J:$J,"="&amp;$A38,'Fuel and Energy'!$K:$K,"="&amp;$B38,'Fuel and Energy'!$BH:$BH,"=No"),SUMIFS('Fuel and Energy'!X:X,'Fuel and Energy'!$J:$J,"="&amp;$A38,'Fuel and Energy'!$K:$K,"="&amp;$B38))</f>
        <v>0</v>
      </c>
      <c r="M38" s="138">
        <f>IF($R$1,SUMIFS('Fuel and Energy'!Z:Z,'Fuel and Energy'!$J:$J,"="&amp;$A38,'Fuel and Energy'!$K:$K,"="&amp;$B38,'Fuel and Energy'!$BH:$BH,"=No"),SUMIFS('Fuel and Energy'!Z:Z,'Fuel and Energy'!$J:$J,"="&amp;$A38,'Fuel and Energy'!$K:$K,"="&amp;$B38))</f>
        <v>0</v>
      </c>
      <c r="N38" s="139">
        <f>IF($R$1,SUMIFS('Fuel and Energy'!AB:AB,'Fuel and Energy'!$J:$J,"="&amp;$A38,'Fuel and Energy'!$K:$K,"="&amp;$B38,'Fuel and Energy'!$BH:$BH,"=No"),SUMIFS('Fuel and Energy'!AB:AB,'Fuel and Energy'!$J:$J,"="&amp;$A38,'Fuel and Energy'!$K:$K,"="&amp;$B38))</f>
        <v>0</v>
      </c>
      <c r="O38" s="68"/>
      <c r="P38" s="68"/>
      <c r="Q38" s="68"/>
      <c r="R38" s="51"/>
      <c r="S38" s="51"/>
      <c r="T38" s="51"/>
      <c r="U38" s="51"/>
      <c r="V38" s="51"/>
      <c r="W38" s="51"/>
    </row>
    <row r="39" spans="1:23" s="52" customFormat="1" ht="11.25" customHeight="1">
      <c r="A39" s="136" t="s">
        <v>26</v>
      </c>
      <c r="B39" s="136" t="s">
        <v>16</v>
      </c>
      <c r="C39" s="137" t="s">
        <v>98</v>
      </c>
      <c r="D39" s="136"/>
      <c r="E39" s="136"/>
      <c r="F39" s="138">
        <f>IF($R$1,SUMIFS('Fuel and Energy'!L:L,'Fuel and Energy'!$J:$J,"="&amp;$A39,'Fuel and Energy'!$K:$K,"="&amp;$B39,'Fuel and Energy'!$BH:$BH,"=No"),SUMIFS('Fuel and Energy'!L:L,'Fuel and Energy'!$J:$J,"="&amp;$A39,'Fuel and Energy'!$K:$K,"="&amp;$B39))</f>
        <v>64</v>
      </c>
      <c r="G39" s="138">
        <f>IF($R$1,SUMIFS('Fuel and Energy'!N:N,'Fuel and Energy'!$J:$J,"="&amp;$A39,'Fuel and Energy'!$K:$K,"="&amp;$B39,'Fuel and Energy'!$BH:$BH,"=No"),SUMIFS('Fuel and Energy'!N:N,'Fuel and Energy'!$J:$J,"="&amp;$A39,'Fuel and Energy'!$K:$K,"="&amp;$B39))</f>
        <v>7488392</v>
      </c>
      <c r="H39" s="138">
        <f>IF($R$1,SUMIFS('Fuel and Energy'!P:P,'Fuel and Energy'!$J:$J,"="&amp;$A39,'Fuel and Energy'!$K:$K,"="&amp;$B39,'Fuel and Energy'!$BH:$BH,"=No"),SUMIFS('Fuel and Energy'!P:P,'Fuel and Energy'!$J:$J,"="&amp;$A39,'Fuel and Energy'!$K:$K,"="&amp;$B39))</f>
        <v>0</v>
      </c>
      <c r="I39" s="138">
        <f>IF($R$1,SUMIFS('Fuel and Energy'!R:R,'Fuel and Energy'!$J:$J,"="&amp;$A39,'Fuel and Energy'!$K:$K,"="&amp;$B39,'Fuel and Energy'!$BH:$BH,"=No"),SUMIFS('Fuel and Energy'!R:R,'Fuel and Energy'!$J:$J,"="&amp;$A39,'Fuel and Energy'!$K:$K,"="&amp;$B39))</f>
        <v>0</v>
      </c>
      <c r="J39" s="138">
        <f>IF($R$1,SUMIFS('Fuel and Energy'!T:T,'Fuel and Energy'!$J:$J,"="&amp;$A39,'Fuel and Energy'!$K:$K,"="&amp;$B39,'Fuel and Energy'!$BH:$BH,"=No"),SUMIFS('Fuel and Energy'!T:T,'Fuel and Energy'!$J:$J,"="&amp;$A39,'Fuel and Energy'!$K:$K,"="&amp;$B39))</f>
        <v>0</v>
      </c>
      <c r="K39" s="138">
        <f>IF($R$1,SUMIFS('Fuel and Energy'!V:V,'Fuel and Energy'!$J:$J,"="&amp;$A39,'Fuel and Energy'!$K:$K,"="&amp;$B39,'Fuel and Energy'!$BH:$BH,"=No"),SUMIFS('Fuel and Energy'!V:V,'Fuel and Energy'!$J:$J,"="&amp;$A39,'Fuel and Energy'!$K:$K,"="&amp;$B39))</f>
        <v>0</v>
      </c>
      <c r="L39" s="138">
        <f>IF($R$1,SUMIFS('Fuel and Energy'!X:X,'Fuel and Energy'!$J:$J,"="&amp;$A39,'Fuel and Energy'!$K:$K,"="&amp;$B39,'Fuel and Energy'!$BH:$BH,"=No"),SUMIFS('Fuel and Energy'!X:X,'Fuel and Energy'!$J:$J,"="&amp;$A39,'Fuel and Energy'!$K:$K,"="&amp;$B39))</f>
        <v>0</v>
      </c>
      <c r="M39" s="138">
        <f>IF($R$1,SUMIFS('Fuel and Energy'!Z:Z,'Fuel and Energy'!$J:$J,"="&amp;$A39,'Fuel and Energy'!$K:$K,"="&amp;$B39,'Fuel and Energy'!$BH:$BH,"=No"),SUMIFS('Fuel and Energy'!Z:Z,'Fuel and Energy'!$J:$J,"="&amp;$A39,'Fuel and Energy'!$K:$K,"="&amp;$B39))</f>
        <v>0</v>
      </c>
      <c r="N39" s="139">
        <f>IF($R$1,SUMIFS('Fuel and Energy'!AB:AB,'Fuel and Energy'!$J:$J,"="&amp;$A39,'Fuel and Energy'!$K:$K,"="&amp;$B39,'Fuel and Energy'!$BH:$BH,"=No"),SUMIFS('Fuel and Energy'!AB:AB,'Fuel and Energy'!$J:$J,"="&amp;$A39,'Fuel and Energy'!$K:$K,"="&amp;$B39))</f>
        <v>0</v>
      </c>
      <c r="O39" s="68"/>
      <c r="P39" s="68"/>
      <c r="Q39" s="68"/>
      <c r="R39" s="51"/>
      <c r="S39" s="51"/>
      <c r="T39" s="51"/>
      <c r="U39" s="51"/>
      <c r="V39" s="51"/>
      <c r="W39" s="51"/>
    </row>
    <row r="40" spans="1:23" s="52" customFormat="1" ht="11.25" customHeight="1">
      <c r="A40" s="136" t="s">
        <v>27</v>
      </c>
      <c r="B40" s="136" t="s">
        <v>14</v>
      </c>
      <c r="C40" s="137" t="s">
        <v>113</v>
      </c>
      <c r="D40" s="136"/>
      <c r="E40" s="136"/>
      <c r="F40" s="138">
        <f>IF($R$1,SUMIFS('Fuel and Energy'!L:L,'Fuel and Energy'!$J:$J,"="&amp;$A40,'Fuel and Energy'!$K:$K,"="&amp;$B40,'Fuel and Energy'!$BH:$BH,"=No"),SUMIFS('Fuel and Energy'!L:L,'Fuel and Energy'!$J:$J,"="&amp;$A40,'Fuel and Energy'!$K:$K,"="&amp;$B40))</f>
        <v>9415</v>
      </c>
      <c r="G40" s="138">
        <f>IF($R$1,SUMIFS('Fuel and Energy'!N:N,'Fuel and Energy'!$J:$J,"="&amp;$A40,'Fuel and Energy'!$K:$K,"="&amp;$B40,'Fuel and Energy'!$BH:$BH,"=No"),SUMIFS('Fuel and Energy'!N:N,'Fuel and Energy'!$J:$J,"="&amp;$A40,'Fuel and Energy'!$K:$K,"="&amp;$B40))</f>
        <v>0</v>
      </c>
      <c r="H40" s="138">
        <f>IF($R$1,SUMIFS('Fuel and Energy'!P:P,'Fuel and Energy'!$J:$J,"="&amp;$A40,'Fuel and Energy'!$K:$K,"="&amp;$B40,'Fuel and Energy'!$BH:$BH,"=No"),SUMIFS('Fuel and Energy'!P:P,'Fuel and Energy'!$J:$J,"="&amp;$A40,'Fuel and Energy'!$K:$K,"="&amp;$B40))</f>
        <v>0</v>
      </c>
      <c r="I40" s="138">
        <f>IF($R$1,SUMIFS('Fuel and Energy'!R:R,'Fuel and Energy'!$J:$J,"="&amp;$A40,'Fuel and Energy'!$K:$K,"="&amp;$B40,'Fuel and Energy'!$BH:$BH,"=No"),SUMIFS('Fuel and Energy'!R:R,'Fuel and Energy'!$J:$J,"="&amp;$A40,'Fuel and Energy'!$K:$K,"="&amp;$B40))</f>
        <v>0</v>
      </c>
      <c r="J40" s="138">
        <f>IF($R$1,SUMIFS('Fuel and Energy'!T:T,'Fuel and Energy'!$J:$J,"="&amp;$A40,'Fuel and Energy'!$K:$K,"="&amp;$B40,'Fuel and Energy'!$BH:$BH,"=No"),SUMIFS('Fuel and Energy'!T:T,'Fuel and Energy'!$J:$J,"="&amp;$A40,'Fuel and Energy'!$K:$K,"="&amp;$B40))</f>
        <v>0</v>
      </c>
      <c r="K40" s="138">
        <f>IF($R$1,SUMIFS('Fuel and Energy'!V:V,'Fuel and Energy'!$J:$J,"="&amp;$A40,'Fuel and Energy'!$K:$K,"="&amp;$B40,'Fuel and Energy'!$BH:$BH,"=No"),SUMIFS('Fuel and Energy'!V:V,'Fuel and Energy'!$J:$J,"="&amp;$A40,'Fuel and Energy'!$K:$K,"="&amp;$B40))</f>
        <v>0</v>
      </c>
      <c r="L40" s="138">
        <f>IF($R$1,SUMIFS('Fuel and Energy'!X:X,'Fuel and Energy'!$J:$J,"="&amp;$A40,'Fuel and Energy'!$K:$K,"="&amp;$B40,'Fuel and Energy'!$BH:$BH,"=No"),SUMIFS('Fuel and Energy'!X:X,'Fuel and Energy'!$J:$J,"="&amp;$A40,'Fuel and Energy'!$K:$K,"="&amp;$B40))</f>
        <v>0</v>
      </c>
      <c r="M40" s="138">
        <f>IF($R$1,SUMIFS('Fuel and Energy'!Z:Z,'Fuel and Energy'!$J:$J,"="&amp;$A40,'Fuel and Energy'!$K:$K,"="&amp;$B40,'Fuel and Energy'!$BH:$BH,"=No"),SUMIFS('Fuel and Energy'!Z:Z,'Fuel and Energy'!$J:$J,"="&amp;$A40,'Fuel and Energy'!$K:$K,"="&amp;$B40))</f>
        <v>3869904896</v>
      </c>
      <c r="N40" s="139">
        <f>IF($R$1,SUMIFS('Fuel and Energy'!AB:AB,'Fuel and Energy'!$J:$J,"="&amp;$A40,'Fuel and Energy'!$K:$K,"="&amp;$B40,'Fuel and Energy'!$BH:$BH,"=No"),SUMIFS('Fuel and Energy'!AB:AB,'Fuel and Energy'!$J:$J,"="&amp;$A40,'Fuel and Energy'!$K:$K,"="&amp;$B40))</f>
        <v>0</v>
      </c>
      <c r="O40" s="68"/>
      <c r="P40" s="68"/>
      <c r="Q40" s="68"/>
      <c r="R40" s="51"/>
      <c r="S40" s="51"/>
      <c r="T40" s="51"/>
      <c r="U40" s="51"/>
      <c r="V40" s="51"/>
      <c r="W40" s="51"/>
    </row>
    <row r="41" spans="1:23" s="52" customFormat="1" ht="11.25" customHeight="1">
      <c r="A41" s="136" t="s">
        <v>27</v>
      </c>
      <c r="B41" s="136" t="s">
        <v>16</v>
      </c>
      <c r="C41" s="137" t="s">
        <v>99</v>
      </c>
      <c r="D41" s="136"/>
      <c r="E41" s="136"/>
      <c r="F41" s="138">
        <f>IF($R$1,SUMIFS('Fuel and Energy'!L:L,'Fuel and Energy'!$J:$J,"="&amp;$A41,'Fuel and Energy'!$K:$K,"="&amp;$B41,'Fuel and Energy'!$BH:$BH,"=No"),SUMIFS('Fuel and Energy'!L:L,'Fuel and Energy'!$J:$J,"="&amp;$A41,'Fuel and Energy'!$K:$K,"="&amp;$B41))</f>
        <v>32</v>
      </c>
      <c r="G41" s="138">
        <f>IF($R$1,SUMIFS('Fuel and Energy'!N:N,'Fuel and Energy'!$J:$J,"="&amp;$A41,'Fuel and Energy'!$K:$K,"="&amp;$B41,'Fuel and Energy'!$BH:$BH,"=No"),SUMIFS('Fuel and Energy'!N:N,'Fuel and Energy'!$J:$J,"="&amp;$A41,'Fuel and Energy'!$K:$K,"="&amp;$B41))</f>
        <v>0</v>
      </c>
      <c r="H41" s="138">
        <f>IF($R$1,SUMIFS('Fuel and Energy'!P:P,'Fuel and Energy'!$J:$J,"="&amp;$A41,'Fuel and Energy'!$K:$K,"="&amp;$B41,'Fuel and Energy'!$BH:$BH,"=No"),SUMIFS('Fuel and Energy'!P:P,'Fuel and Energy'!$J:$J,"="&amp;$A41,'Fuel and Energy'!$K:$K,"="&amp;$B41))</f>
        <v>0</v>
      </c>
      <c r="I41" s="138">
        <f>IF($R$1,SUMIFS('Fuel and Energy'!R:R,'Fuel and Energy'!$J:$J,"="&amp;$A41,'Fuel and Energy'!$K:$K,"="&amp;$B41,'Fuel and Energy'!$BH:$BH,"=No"),SUMIFS('Fuel and Energy'!R:R,'Fuel and Energy'!$J:$J,"="&amp;$A41,'Fuel and Energy'!$K:$K,"="&amp;$B41))</f>
        <v>0</v>
      </c>
      <c r="J41" s="138">
        <f>IF($R$1,SUMIFS('Fuel and Energy'!T:T,'Fuel and Energy'!$J:$J,"="&amp;$A41,'Fuel and Energy'!$K:$K,"="&amp;$B41,'Fuel and Energy'!$BH:$BH,"=No"),SUMIFS('Fuel and Energy'!T:T,'Fuel and Energy'!$J:$J,"="&amp;$A41,'Fuel and Energy'!$K:$K,"="&amp;$B41))</f>
        <v>0</v>
      </c>
      <c r="K41" s="138">
        <f>IF($R$1,SUMIFS('Fuel and Energy'!V:V,'Fuel and Energy'!$J:$J,"="&amp;$A41,'Fuel and Energy'!$K:$K,"="&amp;$B41,'Fuel and Energy'!$BH:$BH,"=No"),SUMIFS('Fuel and Energy'!V:V,'Fuel and Energy'!$J:$J,"="&amp;$A41,'Fuel and Energy'!$K:$K,"="&amp;$B41))</f>
        <v>0</v>
      </c>
      <c r="L41" s="138">
        <f>IF($R$1,SUMIFS('Fuel and Energy'!X:X,'Fuel and Energy'!$J:$J,"="&amp;$A41,'Fuel and Energy'!$K:$K,"="&amp;$B41,'Fuel and Energy'!$BH:$BH,"=No"),SUMIFS('Fuel and Energy'!X:X,'Fuel and Energy'!$J:$J,"="&amp;$A41,'Fuel and Energy'!$K:$K,"="&amp;$B41))</f>
        <v>0</v>
      </c>
      <c r="M41" s="138">
        <f>IF($R$1,SUMIFS('Fuel and Energy'!Z:Z,'Fuel and Energy'!$J:$J,"="&amp;$A41,'Fuel and Energy'!$K:$K,"="&amp;$B41,'Fuel and Energy'!$BH:$BH,"=No"),SUMIFS('Fuel and Energy'!Z:Z,'Fuel and Energy'!$J:$J,"="&amp;$A41,'Fuel and Energy'!$K:$K,"="&amp;$B41))</f>
        <v>3828078</v>
      </c>
      <c r="N41" s="139">
        <f>IF($R$1,SUMIFS('Fuel and Energy'!AB:AB,'Fuel and Energy'!$J:$J,"="&amp;$A41,'Fuel and Energy'!$K:$K,"="&amp;$B41,'Fuel and Energy'!$BH:$BH,"=No"),SUMIFS('Fuel and Energy'!AB:AB,'Fuel and Energy'!$J:$J,"="&amp;$A41,'Fuel and Energy'!$K:$K,"="&amp;$B41))</f>
        <v>0</v>
      </c>
      <c r="O41" s="68"/>
      <c r="P41" s="68"/>
      <c r="Q41" s="68"/>
      <c r="R41" s="51"/>
      <c r="S41" s="51"/>
      <c r="T41" s="51"/>
      <c r="U41" s="51"/>
      <c r="V41" s="51"/>
      <c r="W41" s="51"/>
    </row>
    <row r="42" spans="1:23" s="52" customFormat="1" ht="11.25" customHeight="1">
      <c r="A42" s="136" t="s">
        <v>29</v>
      </c>
      <c r="B42" s="136" t="s">
        <v>16</v>
      </c>
      <c r="C42" s="137" t="s">
        <v>104</v>
      </c>
      <c r="D42" s="136"/>
      <c r="E42" s="136"/>
      <c r="F42" s="138">
        <f>IF($R$1,SUMIFS('Fuel and Energy'!L:L,'Fuel and Energy'!$J:$J,"="&amp;$A42,'Fuel and Energy'!$K:$K,"="&amp;$B42,'Fuel and Energy'!$BH:$BH,"=No"),SUMIFS('Fuel and Energy'!L:L,'Fuel and Energy'!$J:$J,"="&amp;$A42,'Fuel and Energy'!$K:$K,"="&amp;$B42))</f>
        <v>40</v>
      </c>
      <c r="G42" s="138">
        <f>IF($R$1,SUMIFS('Fuel and Energy'!N:N,'Fuel and Energy'!$J:$J,"="&amp;$A42,'Fuel and Energy'!$K:$K,"="&amp;$B42,'Fuel and Energy'!$BH:$BH,"=No"),SUMIFS('Fuel and Energy'!N:N,'Fuel and Energy'!$J:$J,"="&amp;$A42,'Fuel and Energy'!$K:$K,"="&amp;$B42))</f>
        <v>1597190</v>
      </c>
      <c r="H42" s="138">
        <f>IF($R$1,SUMIFS('Fuel and Energy'!P:P,'Fuel and Energy'!$J:$J,"="&amp;$A42,'Fuel and Energy'!$K:$K,"="&amp;$B42,'Fuel and Energy'!$BH:$BH,"=No"),SUMIFS('Fuel and Energy'!P:P,'Fuel and Energy'!$J:$J,"="&amp;$A42,'Fuel and Energy'!$K:$K,"="&amp;$B42))</f>
        <v>0</v>
      </c>
      <c r="I42" s="138">
        <f>IF($R$1,SUMIFS('Fuel and Energy'!R:R,'Fuel and Energy'!$J:$J,"="&amp;$A42,'Fuel and Energy'!$K:$K,"="&amp;$B42,'Fuel and Energy'!$BH:$BH,"=No"),SUMIFS('Fuel and Energy'!R:R,'Fuel and Energy'!$J:$J,"="&amp;$A42,'Fuel and Energy'!$K:$K,"="&amp;$B42))</f>
        <v>0</v>
      </c>
      <c r="J42" s="138">
        <f>IF($R$1,SUMIFS('Fuel and Energy'!T:T,'Fuel and Energy'!$J:$J,"="&amp;$A42,'Fuel and Energy'!$K:$K,"="&amp;$B42,'Fuel and Energy'!$BH:$BH,"=No"),SUMIFS('Fuel and Energy'!T:T,'Fuel and Energy'!$J:$J,"="&amp;$A42,'Fuel and Energy'!$K:$K,"="&amp;$B42))</f>
        <v>0</v>
      </c>
      <c r="K42" s="138">
        <f>IF($R$1,SUMIFS('Fuel and Energy'!V:V,'Fuel and Energy'!$J:$J,"="&amp;$A42,'Fuel and Energy'!$K:$K,"="&amp;$B42,'Fuel and Energy'!$BH:$BH,"=No"),SUMIFS('Fuel and Energy'!V:V,'Fuel and Energy'!$J:$J,"="&amp;$A42,'Fuel and Energy'!$K:$K,"="&amp;$B42))</f>
        <v>106771</v>
      </c>
      <c r="L42" s="138">
        <f>IF($R$1,SUMIFS('Fuel and Energy'!X:X,'Fuel and Energy'!$J:$J,"="&amp;$A42,'Fuel and Energy'!$K:$K,"="&amp;$B42,'Fuel and Energy'!$BH:$BH,"=No"),SUMIFS('Fuel and Energy'!X:X,'Fuel and Energy'!$J:$J,"="&amp;$A42,'Fuel and Energy'!$K:$K,"="&amp;$B42))</f>
        <v>0</v>
      </c>
      <c r="M42" s="138">
        <f>IF($R$1,SUMIFS('Fuel and Energy'!Z:Z,'Fuel and Energy'!$J:$J,"="&amp;$A42,'Fuel and Energy'!$K:$K,"="&amp;$B42,'Fuel and Energy'!$BH:$BH,"=No"),SUMIFS('Fuel and Energy'!Z:Z,'Fuel and Energy'!$J:$J,"="&amp;$A42,'Fuel and Energy'!$K:$K,"="&amp;$B42))</f>
        <v>0</v>
      </c>
      <c r="N42" s="139">
        <f>IF($R$1,SUMIFS('Fuel and Energy'!AB:AB,'Fuel and Energy'!$J:$J,"="&amp;$A42,'Fuel and Energy'!$K:$K,"="&amp;$B42,'Fuel and Energy'!$BH:$BH,"=No"),SUMIFS('Fuel and Energy'!AB:AB,'Fuel and Energy'!$J:$J,"="&amp;$A42,'Fuel and Energy'!$K:$K,"="&amp;$B42))</f>
        <v>0</v>
      </c>
      <c r="O42" s="68"/>
      <c r="P42" s="68"/>
      <c r="Q42" s="68"/>
      <c r="R42" s="51"/>
      <c r="S42" s="51"/>
      <c r="T42" s="51"/>
      <c r="U42" s="51"/>
      <c r="V42" s="51"/>
      <c r="W42" s="51"/>
    </row>
    <row r="43" spans="1:23" s="52" customFormat="1" ht="11.25" customHeight="1">
      <c r="A43" s="136" t="s">
        <v>75</v>
      </c>
      <c r="B43" s="136" t="s">
        <v>14</v>
      </c>
      <c r="C43" s="137" t="s">
        <v>114</v>
      </c>
      <c r="D43" s="136"/>
      <c r="E43" s="136"/>
      <c r="F43" s="138">
        <f>IF($R$1,SUMIFS('Fuel and Energy'!L:L,'Fuel and Energy'!$J:$J,"="&amp;$A43,'Fuel and Energy'!$K:$K,"="&amp;$B43,'Fuel and Energy'!$BH:$BH,"=No"),SUMIFS('Fuel and Energy'!L:L,'Fuel and Energy'!$J:$J,"="&amp;$A43,'Fuel and Energy'!$K:$K,"="&amp;$B43))</f>
        <v>6</v>
      </c>
      <c r="G43" s="138">
        <f>IF($R$1,SUMIFS('Fuel and Energy'!N:N,'Fuel and Energy'!$J:$J,"="&amp;$A43,'Fuel and Energy'!$K:$K,"="&amp;$B43,'Fuel and Energy'!$BH:$BH,"=No"),SUMIFS('Fuel and Energy'!N:N,'Fuel and Energy'!$J:$J,"="&amp;$A43,'Fuel and Energy'!$K:$K,"="&amp;$B43))</f>
        <v>0</v>
      </c>
      <c r="H43" s="138">
        <f>IF($R$1,SUMIFS('Fuel and Energy'!P:P,'Fuel and Energy'!$J:$J,"="&amp;$A43,'Fuel and Energy'!$K:$K,"="&amp;$B43,'Fuel and Energy'!$BH:$BH,"=No"),SUMIFS('Fuel and Energy'!P:P,'Fuel and Energy'!$J:$J,"="&amp;$A43,'Fuel and Energy'!$K:$K,"="&amp;$B43))</f>
        <v>0</v>
      </c>
      <c r="I43" s="138">
        <f>IF($R$1,SUMIFS('Fuel and Energy'!R:R,'Fuel and Energy'!$J:$J,"="&amp;$A43,'Fuel and Energy'!$K:$K,"="&amp;$B43,'Fuel and Energy'!$BH:$BH,"=No"),SUMIFS('Fuel and Energy'!R:R,'Fuel and Energy'!$J:$J,"="&amp;$A43,'Fuel and Energy'!$K:$K,"="&amp;$B43))</f>
        <v>0</v>
      </c>
      <c r="J43" s="138">
        <f>IF($R$1,SUMIFS('Fuel and Energy'!T:T,'Fuel and Energy'!$J:$J,"="&amp;$A43,'Fuel and Energy'!$K:$K,"="&amp;$B43,'Fuel and Energy'!$BH:$BH,"=No"),SUMIFS('Fuel and Energy'!T:T,'Fuel and Energy'!$J:$J,"="&amp;$A43,'Fuel and Energy'!$K:$K,"="&amp;$B43))</f>
        <v>0</v>
      </c>
      <c r="K43" s="138">
        <f>IF($R$1,SUMIFS('Fuel and Energy'!V:V,'Fuel and Energy'!$J:$J,"="&amp;$A43,'Fuel and Energy'!$K:$K,"="&amp;$B43,'Fuel and Energy'!$BH:$BH,"=No"),SUMIFS('Fuel and Energy'!V:V,'Fuel and Energy'!$J:$J,"="&amp;$A43,'Fuel and Energy'!$K:$K,"="&amp;$B43))</f>
        <v>0</v>
      </c>
      <c r="L43" s="138">
        <f>IF($R$1,SUMIFS('Fuel and Energy'!X:X,'Fuel and Energy'!$J:$J,"="&amp;$A43,'Fuel and Energy'!$K:$K,"="&amp;$B43,'Fuel and Energy'!$BH:$BH,"=No"),SUMIFS('Fuel and Energy'!X:X,'Fuel and Energy'!$J:$J,"="&amp;$A43,'Fuel and Energy'!$K:$K,"="&amp;$B43))</f>
        <v>0</v>
      </c>
      <c r="M43" s="138">
        <f>IF($R$1,SUMIFS('Fuel and Energy'!Z:Z,'Fuel and Energy'!$J:$J,"="&amp;$A43,'Fuel and Energy'!$K:$K,"="&amp;$B43,'Fuel and Energy'!$BH:$BH,"=No"),SUMIFS('Fuel and Energy'!Z:Z,'Fuel and Energy'!$J:$J,"="&amp;$A43,'Fuel and Energy'!$K:$K,"="&amp;$B43))</f>
        <v>424492</v>
      </c>
      <c r="N43" s="139">
        <f>IF($R$1,SUMIFS('Fuel and Energy'!AB:AB,'Fuel and Energy'!$J:$J,"="&amp;$A43,'Fuel and Energy'!$K:$K,"="&amp;$B43,'Fuel and Energy'!$BH:$BH,"=No"),SUMIFS('Fuel and Energy'!AB:AB,'Fuel and Energy'!$J:$J,"="&amp;$A43,'Fuel and Energy'!$K:$K,"="&amp;$B43))</f>
        <v>0</v>
      </c>
      <c r="O43" s="68"/>
      <c r="P43" s="68"/>
      <c r="Q43" s="68"/>
      <c r="R43" s="51"/>
      <c r="S43" s="51"/>
      <c r="T43" s="51"/>
      <c r="U43" s="51"/>
      <c r="V43" s="51"/>
      <c r="W43" s="51"/>
    </row>
    <row r="44" spans="1:23" s="52" customFormat="1" ht="11.25" customHeight="1">
      <c r="A44" s="136" t="s">
        <v>22</v>
      </c>
      <c r="B44" s="136" t="s">
        <v>14</v>
      </c>
      <c r="C44" s="137" t="s">
        <v>115</v>
      </c>
      <c r="D44" s="136"/>
      <c r="E44" s="136"/>
      <c r="F44" s="138">
        <f>IF($R$1,SUMIFS('Fuel and Energy'!L:L,'Fuel and Energy'!$J:$J,"="&amp;$A44,'Fuel and Energy'!$K:$K,"="&amp;$B44,'Fuel and Energy'!$BH:$BH,"=No"),SUMIFS('Fuel and Energy'!L:L,'Fuel and Energy'!$J:$J,"="&amp;$A44,'Fuel and Energy'!$K:$K,"="&amp;$B44))</f>
        <v>1615</v>
      </c>
      <c r="G44" s="138">
        <f>IF($R$1,SUMIFS('Fuel and Energy'!N:N,'Fuel and Energy'!$J:$J,"="&amp;$A44,'Fuel and Energy'!$K:$K,"="&amp;$B44,'Fuel and Energy'!$BH:$BH,"=No"),SUMIFS('Fuel and Energy'!N:N,'Fuel and Energy'!$J:$J,"="&amp;$A44,'Fuel and Energy'!$K:$K,"="&amp;$B44))</f>
        <v>0</v>
      </c>
      <c r="H44" s="138">
        <f>IF($R$1,SUMIFS('Fuel and Energy'!P:P,'Fuel and Energy'!$J:$J,"="&amp;$A44,'Fuel and Energy'!$K:$K,"="&amp;$B44,'Fuel and Energy'!$BH:$BH,"=No"),SUMIFS('Fuel and Energy'!P:P,'Fuel and Energy'!$J:$J,"="&amp;$A44,'Fuel and Energy'!$K:$K,"="&amp;$B44))</f>
        <v>0</v>
      </c>
      <c r="I44" s="138">
        <f>IF($R$1,SUMIFS('Fuel and Energy'!R:R,'Fuel and Energy'!$J:$J,"="&amp;$A44,'Fuel and Energy'!$K:$K,"="&amp;$B44,'Fuel and Energy'!$BH:$BH,"=No"),SUMIFS('Fuel and Energy'!R:R,'Fuel and Energy'!$J:$J,"="&amp;$A44,'Fuel and Energy'!$K:$K,"="&amp;$B44))</f>
        <v>0</v>
      </c>
      <c r="J44" s="138">
        <f>IF($R$1,SUMIFS('Fuel and Energy'!T:T,'Fuel and Energy'!$J:$J,"="&amp;$A44,'Fuel and Energy'!$K:$K,"="&amp;$B44,'Fuel and Energy'!$BH:$BH,"=No"),SUMIFS('Fuel and Energy'!T:T,'Fuel and Energy'!$J:$J,"="&amp;$A44,'Fuel and Energy'!$K:$K,"="&amp;$B44))</f>
        <v>0</v>
      </c>
      <c r="K44" s="138">
        <f>IF($R$1,SUMIFS('Fuel and Energy'!V:V,'Fuel and Energy'!$J:$J,"="&amp;$A44,'Fuel and Energy'!$K:$K,"="&amp;$B44,'Fuel and Energy'!$BH:$BH,"=No"),SUMIFS('Fuel and Energy'!V:V,'Fuel and Energy'!$J:$J,"="&amp;$A44,'Fuel and Energy'!$K:$K,"="&amp;$B44))</f>
        <v>0</v>
      </c>
      <c r="L44" s="138">
        <f>IF($R$1,SUMIFS('Fuel and Energy'!X:X,'Fuel and Energy'!$J:$J,"="&amp;$A44,'Fuel and Energy'!$K:$K,"="&amp;$B44,'Fuel and Energy'!$BH:$BH,"=No"),SUMIFS('Fuel and Energy'!X:X,'Fuel and Energy'!$J:$J,"="&amp;$A44,'Fuel and Energy'!$K:$K,"="&amp;$B44))</f>
        <v>0</v>
      </c>
      <c r="M44" s="138">
        <f>IF($R$1,SUMIFS('Fuel and Energy'!Z:Z,'Fuel and Energy'!$J:$J,"="&amp;$A44,'Fuel and Energy'!$K:$K,"="&amp;$B44,'Fuel and Energy'!$BH:$BH,"=No"),SUMIFS('Fuel and Energy'!Z:Z,'Fuel and Energy'!$J:$J,"="&amp;$A44,'Fuel and Energy'!$K:$K,"="&amp;$B44))</f>
        <v>888789859</v>
      </c>
      <c r="N44" s="139">
        <f>IF($R$1,SUMIFS('Fuel and Energy'!AB:AB,'Fuel and Energy'!$J:$J,"="&amp;$A44,'Fuel and Energy'!$K:$K,"="&amp;$B44,'Fuel and Energy'!$BH:$BH,"=No"),SUMIFS('Fuel and Energy'!AB:AB,'Fuel and Energy'!$J:$J,"="&amp;$A44,'Fuel and Energy'!$K:$K,"="&amp;$B44))</f>
        <v>0</v>
      </c>
      <c r="O44" s="68"/>
      <c r="P44" s="68"/>
      <c r="Q44" s="68"/>
      <c r="R44" s="51"/>
      <c r="S44" s="51"/>
      <c r="T44" s="51"/>
      <c r="U44" s="51"/>
      <c r="V44" s="51"/>
      <c r="W44" s="51"/>
    </row>
    <row r="45" spans="1:23" s="52" customFormat="1" ht="11.25" customHeight="1">
      <c r="A45" s="136" t="s">
        <v>22</v>
      </c>
      <c r="B45" s="136" t="s">
        <v>16</v>
      </c>
      <c r="C45" s="137" t="s">
        <v>100</v>
      </c>
      <c r="D45" s="136"/>
      <c r="E45" s="136"/>
      <c r="F45" s="138">
        <f>IF($R$1,SUMIFS('Fuel and Energy'!L:L,'Fuel and Energy'!$J:$J,"="&amp;$A45,'Fuel and Energy'!$K:$K,"="&amp;$B45,'Fuel and Energy'!$BH:$BH,"=No"),SUMIFS('Fuel and Energy'!L:L,'Fuel and Energy'!$J:$J,"="&amp;$A45,'Fuel and Energy'!$K:$K,"="&amp;$B45))</f>
        <v>80</v>
      </c>
      <c r="G45" s="138">
        <f>IF($R$1,SUMIFS('Fuel and Energy'!N:N,'Fuel and Energy'!$J:$J,"="&amp;$A45,'Fuel and Energy'!$K:$K,"="&amp;$B45,'Fuel and Energy'!$BH:$BH,"=No"),SUMIFS('Fuel and Energy'!N:N,'Fuel and Energy'!$J:$J,"="&amp;$A45,'Fuel and Energy'!$K:$K,"="&amp;$B45))</f>
        <v>0</v>
      </c>
      <c r="H45" s="138">
        <f>IF($R$1,SUMIFS('Fuel and Energy'!P:P,'Fuel and Energy'!$J:$J,"="&amp;$A45,'Fuel and Energy'!$K:$K,"="&amp;$B45,'Fuel and Energy'!$BH:$BH,"=No"),SUMIFS('Fuel and Energy'!P:P,'Fuel and Energy'!$J:$J,"="&amp;$A45,'Fuel and Energy'!$K:$K,"="&amp;$B45))</f>
        <v>0</v>
      </c>
      <c r="I45" s="138">
        <f>IF($R$1,SUMIFS('Fuel and Energy'!R:R,'Fuel and Energy'!$J:$J,"="&amp;$A45,'Fuel and Energy'!$K:$K,"="&amp;$B45,'Fuel and Energy'!$BH:$BH,"=No"),SUMIFS('Fuel and Energy'!R:R,'Fuel and Energy'!$J:$J,"="&amp;$A45,'Fuel and Energy'!$K:$K,"="&amp;$B45))</f>
        <v>0</v>
      </c>
      <c r="J45" s="138">
        <f>IF($R$1,SUMIFS('Fuel and Energy'!T:T,'Fuel and Energy'!$J:$J,"="&amp;$A45,'Fuel and Energy'!$K:$K,"="&amp;$B45,'Fuel and Energy'!$BH:$BH,"=No"),SUMIFS('Fuel and Energy'!T:T,'Fuel and Energy'!$J:$J,"="&amp;$A45,'Fuel and Energy'!$K:$K,"="&amp;$B45))</f>
        <v>0</v>
      </c>
      <c r="K45" s="138">
        <f>IF($R$1,SUMIFS('Fuel and Energy'!V:V,'Fuel and Energy'!$J:$J,"="&amp;$A45,'Fuel and Energy'!$K:$K,"="&amp;$B45,'Fuel and Energy'!$BH:$BH,"=No"),SUMIFS('Fuel and Energy'!V:V,'Fuel and Energy'!$J:$J,"="&amp;$A45,'Fuel and Energy'!$K:$K,"="&amp;$B45))</f>
        <v>0</v>
      </c>
      <c r="L45" s="138">
        <f>IF($R$1,SUMIFS('Fuel and Energy'!X:X,'Fuel and Energy'!$J:$J,"="&amp;$A45,'Fuel and Energy'!$K:$K,"="&amp;$B45,'Fuel and Energy'!$BH:$BH,"=No"),SUMIFS('Fuel and Energy'!X:X,'Fuel and Energy'!$J:$J,"="&amp;$A45,'Fuel and Energy'!$K:$K,"="&amp;$B45))</f>
        <v>0</v>
      </c>
      <c r="M45" s="138">
        <f>IF($R$1,SUMIFS('Fuel and Energy'!Z:Z,'Fuel and Energy'!$J:$J,"="&amp;$A45,'Fuel and Energy'!$K:$K,"="&amp;$B45,'Fuel and Energy'!$BH:$BH,"=No"),SUMIFS('Fuel and Energy'!Z:Z,'Fuel and Energy'!$J:$J,"="&amp;$A45,'Fuel and Energy'!$K:$K,"="&amp;$B45))</f>
        <v>49803756</v>
      </c>
      <c r="N45" s="139">
        <f>IF($R$1,SUMIFS('Fuel and Energy'!AB:AB,'Fuel and Energy'!$J:$J,"="&amp;$A45,'Fuel and Energy'!$K:$K,"="&amp;$B45,'Fuel and Energy'!$BH:$BH,"=No"),SUMIFS('Fuel and Energy'!AB:AB,'Fuel and Energy'!$J:$J,"="&amp;$A45,'Fuel and Energy'!$K:$K,"="&amp;$B45))</f>
        <v>0</v>
      </c>
      <c r="O45" s="68"/>
      <c r="P45" s="68"/>
      <c r="Q45" s="68"/>
      <c r="R45" s="51"/>
      <c r="S45" s="51"/>
      <c r="T45" s="51"/>
      <c r="U45" s="51"/>
      <c r="V45" s="51"/>
      <c r="W45" s="51"/>
    </row>
    <row r="46" spans="1:23" s="52" customFormat="1" ht="11.25" customHeight="1">
      <c r="A46" s="136" t="s">
        <v>39</v>
      </c>
      <c r="B46" s="136" t="s">
        <v>14</v>
      </c>
      <c r="C46" s="137" t="s">
        <v>116</v>
      </c>
      <c r="D46" s="136"/>
      <c r="E46" s="136"/>
      <c r="F46" s="138">
        <f>IF($R$1,SUMIFS('Fuel and Energy'!L:L,'Fuel and Energy'!$J:$J,"="&amp;$A46,'Fuel and Energy'!$K:$K,"="&amp;$B46,'Fuel and Energy'!$BH:$BH,"=No"),SUMIFS('Fuel and Energy'!L:L,'Fuel and Energy'!$J:$J,"="&amp;$A46,'Fuel and Energy'!$K:$K,"="&amp;$B46))</f>
        <v>79</v>
      </c>
      <c r="G46" s="138">
        <f>IF($R$1,SUMIFS('Fuel and Energy'!N:N,'Fuel and Energy'!$J:$J,"="&amp;$A46,'Fuel and Energy'!$K:$K,"="&amp;$B46,'Fuel and Energy'!$BH:$BH,"=No"),SUMIFS('Fuel and Energy'!N:N,'Fuel and Energy'!$J:$J,"="&amp;$A46,'Fuel and Energy'!$K:$K,"="&amp;$B46))</f>
        <v>0</v>
      </c>
      <c r="H46" s="138">
        <f>IF($R$1,SUMIFS('Fuel and Energy'!P:P,'Fuel and Energy'!$J:$J,"="&amp;$A46,'Fuel and Energy'!$K:$K,"="&amp;$B46,'Fuel and Energy'!$BH:$BH,"=No"),SUMIFS('Fuel and Energy'!P:P,'Fuel and Energy'!$J:$J,"="&amp;$A46,'Fuel and Energy'!$K:$K,"="&amp;$B46))</f>
        <v>0</v>
      </c>
      <c r="I46" s="138">
        <f>IF($R$1,SUMIFS('Fuel and Energy'!R:R,'Fuel and Energy'!$J:$J,"="&amp;$A46,'Fuel and Energy'!$K:$K,"="&amp;$B46,'Fuel and Energy'!$BH:$BH,"=No"),SUMIFS('Fuel and Energy'!R:R,'Fuel and Energy'!$J:$J,"="&amp;$A46,'Fuel and Energy'!$K:$K,"="&amp;$B46))</f>
        <v>0</v>
      </c>
      <c r="J46" s="138">
        <f>IF($R$1,SUMIFS('Fuel and Energy'!T:T,'Fuel and Energy'!$J:$J,"="&amp;$A46,'Fuel and Energy'!$K:$K,"="&amp;$B46,'Fuel and Energy'!$BH:$BH,"=No"),SUMIFS('Fuel and Energy'!T:T,'Fuel and Energy'!$J:$J,"="&amp;$A46,'Fuel and Energy'!$K:$K,"="&amp;$B46))</f>
        <v>0</v>
      </c>
      <c r="K46" s="138">
        <f>IF($R$1,SUMIFS('Fuel and Energy'!V:V,'Fuel and Energy'!$J:$J,"="&amp;$A46,'Fuel and Energy'!$K:$K,"="&amp;$B46,'Fuel and Energy'!$BH:$BH,"=No"),SUMIFS('Fuel and Energy'!V:V,'Fuel and Energy'!$J:$J,"="&amp;$A46,'Fuel and Energy'!$K:$K,"="&amp;$B46))</f>
        <v>0</v>
      </c>
      <c r="L46" s="138">
        <f>IF($R$1,SUMIFS('Fuel and Energy'!X:X,'Fuel and Energy'!$J:$J,"="&amp;$A46,'Fuel and Energy'!$K:$K,"="&amp;$B46,'Fuel and Energy'!$BH:$BH,"=No"),SUMIFS('Fuel and Energy'!X:X,'Fuel and Energy'!$J:$J,"="&amp;$A46,'Fuel and Energy'!$K:$K,"="&amp;$B46))</f>
        <v>0</v>
      </c>
      <c r="M46" s="138">
        <f>IF($R$1,SUMIFS('Fuel and Energy'!Z:Z,'Fuel and Energy'!$J:$J,"="&amp;$A46,'Fuel and Energy'!$K:$K,"="&amp;$B46,'Fuel and Energy'!$BH:$BH,"=No"),SUMIFS('Fuel and Energy'!Z:Z,'Fuel and Energy'!$J:$J,"="&amp;$A46,'Fuel and Energy'!$K:$K,"="&amp;$B46))</f>
        <v>19916313</v>
      </c>
      <c r="N46" s="139">
        <f>IF($R$1,SUMIFS('Fuel and Energy'!AB:AB,'Fuel and Energy'!$J:$J,"="&amp;$A46,'Fuel and Energy'!$K:$K,"="&amp;$B46,'Fuel and Energy'!$BH:$BH,"=No"),SUMIFS('Fuel and Energy'!AB:AB,'Fuel and Energy'!$J:$J,"="&amp;$A46,'Fuel and Energy'!$K:$K,"="&amp;$B46))</f>
        <v>0</v>
      </c>
      <c r="O46" s="68"/>
      <c r="P46" s="68"/>
      <c r="Q46" s="68"/>
      <c r="R46" s="51"/>
      <c r="S46" s="51"/>
      <c r="T46" s="51"/>
      <c r="U46" s="51"/>
      <c r="V46" s="51"/>
      <c r="W46" s="51"/>
    </row>
    <row r="47" spans="1:23" s="52" customFormat="1" ht="11.25" customHeight="1">
      <c r="A47" s="136" t="s">
        <v>39</v>
      </c>
      <c r="B47" s="136" t="s">
        <v>16</v>
      </c>
      <c r="C47" s="137" t="s">
        <v>135</v>
      </c>
      <c r="D47" s="136"/>
      <c r="E47" s="136"/>
      <c r="F47" s="138">
        <f>IF($R$1,SUMIFS('Fuel and Energy'!L:L,'Fuel and Energy'!$J:$J,"="&amp;$A47,'Fuel and Energy'!$K:$K,"="&amp;$B47,'Fuel and Energy'!$BH:$BH,"=No"),SUMIFS('Fuel and Energy'!L:L,'Fuel and Energy'!$J:$J,"="&amp;$A47,'Fuel and Energy'!$K:$K,"="&amp;$B47))</f>
        <v>11</v>
      </c>
      <c r="G47" s="138">
        <f>IF($R$1,SUMIFS('Fuel and Energy'!N:N,'Fuel and Energy'!$J:$J,"="&amp;$A47,'Fuel and Energy'!$K:$K,"="&amp;$B47,'Fuel and Energy'!$BH:$BH,"=No"),SUMIFS('Fuel and Energy'!N:N,'Fuel and Energy'!$J:$J,"="&amp;$A47,'Fuel and Energy'!$K:$K,"="&amp;$B47))</f>
        <v>0</v>
      </c>
      <c r="H47" s="138">
        <f>IF($R$1,SUMIFS('Fuel and Energy'!P:P,'Fuel and Energy'!$J:$J,"="&amp;$A47,'Fuel and Energy'!$K:$K,"="&amp;$B47,'Fuel and Energy'!$BH:$BH,"=No"),SUMIFS('Fuel and Energy'!P:P,'Fuel and Energy'!$J:$J,"="&amp;$A47,'Fuel and Energy'!$K:$K,"="&amp;$B47))</f>
        <v>0</v>
      </c>
      <c r="I47" s="138">
        <f>IF($R$1,SUMIFS('Fuel and Energy'!R:R,'Fuel and Energy'!$J:$J,"="&amp;$A47,'Fuel and Energy'!$K:$K,"="&amp;$B47,'Fuel and Energy'!$BH:$BH,"=No"),SUMIFS('Fuel and Energy'!R:R,'Fuel and Energy'!$J:$J,"="&amp;$A47,'Fuel and Energy'!$K:$K,"="&amp;$B47))</f>
        <v>0</v>
      </c>
      <c r="J47" s="138">
        <f>IF($R$1,SUMIFS('Fuel and Energy'!T:T,'Fuel and Energy'!$J:$J,"="&amp;$A47,'Fuel and Energy'!$K:$K,"="&amp;$B47,'Fuel and Energy'!$BH:$BH,"=No"),SUMIFS('Fuel and Energy'!T:T,'Fuel and Energy'!$J:$J,"="&amp;$A47,'Fuel and Energy'!$K:$K,"="&amp;$B47))</f>
        <v>0</v>
      </c>
      <c r="K47" s="138">
        <f>IF($R$1,SUMIFS('Fuel and Energy'!V:V,'Fuel and Energy'!$J:$J,"="&amp;$A47,'Fuel and Energy'!$K:$K,"="&amp;$B47,'Fuel and Energy'!$BH:$BH,"=No"),SUMIFS('Fuel and Energy'!V:V,'Fuel and Energy'!$J:$J,"="&amp;$A47,'Fuel and Energy'!$K:$K,"="&amp;$B47))</f>
        <v>0</v>
      </c>
      <c r="L47" s="138">
        <f>IF($R$1,SUMIFS('Fuel and Energy'!X:X,'Fuel and Energy'!$J:$J,"="&amp;$A47,'Fuel and Energy'!$K:$K,"="&amp;$B47,'Fuel and Energy'!$BH:$BH,"=No"),SUMIFS('Fuel and Energy'!X:X,'Fuel and Energy'!$J:$J,"="&amp;$A47,'Fuel and Energy'!$K:$K,"="&amp;$B47))</f>
        <v>0</v>
      </c>
      <c r="M47" s="138">
        <f>IF($R$1,SUMIFS('Fuel and Energy'!Z:Z,'Fuel and Energy'!$J:$J,"="&amp;$A47,'Fuel and Energy'!$K:$K,"="&amp;$B47,'Fuel and Energy'!$BH:$BH,"=No"),SUMIFS('Fuel and Energy'!Z:Z,'Fuel and Energy'!$J:$J,"="&amp;$A47,'Fuel and Energy'!$K:$K,"="&amp;$B47))</f>
        <v>7884205</v>
      </c>
      <c r="N47" s="139">
        <f>IF($R$1,SUMIFS('Fuel and Energy'!AB:AB,'Fuel and Energy'!$J:$J,"="&amp;$A47,'Fuel and Energy'!$K:$K,"="&amp;$B47,'Fuel and Energy'!$BH:$BH,"=No"),SUMIFS('Fuel and Energy'!AB:AB,'Fuel and Energy'!$J:$J,"="&amp;$A47,'Fuel and Energy'!$K:$K,"="&amp;$B47))</f>
        <v>0</v>
      </c>
      <c r="O47" s="68"/>
      <c r="P47" s="68"/>
      <c r="Q47" s="68"/>
      <c r="R47" s="51"/>
      <c r="S47" s="51"/>
      <c r="T47" s="51"/>
      <c r="U47" s="51"/>
      <c r="V47" s="51"/>
      <c r="W47" s="51"/>
    </row>
    <row r="48" spans="1:23" s="52" customFormat="1" ht="11.25" customHeight="1">
      <c r="A48" s="136" t="s">
        <v>431</v>
      </c>
      <c r="B48" s="136" t="s">
        <v>16</v>
      </c>
      <c r="C48" s="137" t="s">
        <v>896</v>
      </c>
      <c r="D48" s="136"/>
      <c r="E48" s="136"/>
      <c r="F48" s="138">
        <f>IF($R$1,SUMIFS('Fuel and Energy'!L:L,'Fuel and Energy'!$J:$J,"="&amp;$A48,'Fuel and Energy'!$K:$K,"="&amp;$B48,'Fuel and Energy'!$BH:$BH,"=No"),SUMIFS('Fuel and Energy'!L:L,'Fuel and Energy'!$J:$J,"="&amp;$A48,'Fuel and Energy'!$K:$K,"="&amp;$B48))</f>
        <v>1426</v>
      </c>
      <c r="G48" s="138">
        <f>IF($R$1,SUMIFS('Fuel and Energy'!N:N,'Fuel and Energy'!$J:$J,"="&amp;$A48,'Fuel and Energy'!$K:$K,"="&amp;$B48,'Fuel and Energy'!$BH:$BH,"=No"),SUMIFS('Fuel and Energy'!N:N,'Fuel and Energy'!$J:$J,"="&amp;$A48,'Fuel and Energy'!$K:$K,"="&amp;$B48))</f>
        <v>0</v>
      </c>
      <c r="H48" s="138">
        <f>IF($R$1,SUMIFS('Fuel and Energy'!P:P,'Fuel and Energy'!$J:$J,"="&amp;$A48,'Fuel and Energy'!$K:$K,"="&amp;$B48,'Fuel and Energy'!$BH:$BH,"=No"),SUMIFS('Fuel and Energy'!P:P,'Fuel and Energy'!$J:$J,"="&amp;$A48,'Fuel and Energy'!$K:$K,"="&amp;$B48))</f>
        <v>0</v>
      </c>
      <c r="I48" s="138">
        <f>IF($R$1,SUMIFS('Fuel and Energy'!R:R,'Fuel and Energy'!$J:$J,"="&amp;$A48,'Fuel and Energy'!$K:$K,"="&amp;$B48,'Fuel and Energy'!$BH:$BH,"=No"),SUMIFS('Fuel and Energy'!R:R,'Fuel and Energy'!$J:$J,"="&amp;$A48,'Fuel and Energy'!$K:$K,"="&amp;$B48))</f>
        <v>0</v>
      </c>
      <c r="J48" s="138">
        <f>IF($R$1,SUMIFS('Fuel and Energy'!T:T,'Fuel and Energy'!$J:$J,"="&amp;$A48,'Fuel and Energy'!$K:$K,"="&amp;$B48,'Fuel and Energy'!$BH:$BH,"=No"),SUMIFS('Fuel and Energy'!T:T,'Fuel and Energy'!$J:$J,"="&amp;$A48,'Fuel and Energy'!$K:$K,"="&amp;$B48))</f>
        <v>0</v>
      </c>
      <c r="K48" s="138">
        <f>IF($R$1,SUMIFS('Fuel and Energy'!V:V,'Fuel and Energy'!$J:$J,"="&amp;$A48,'Fuel and Energy'!$K:$K,"="&amp;$B48,'Fuel and Energy'!$BH:$BH,"=No"),SUMIFS('Fuel and Energy'!V:V,'Fuel and Energy'!$J:$J,"="&amp;$A48,'Fuel and Energy'!$K:$K,"="&amp;$B48))</f>
        <v>0</v>
      </c>
      <c r="L48" s="138">
        <f>IF($R$1,SUMIFS('Fuel and Energy'!X:X,'Fuel and Energy'!$J:$J,"="&amp;$A48,'Fuel and Energy'!$K:$K,"="&amp;$B48,'Fuel and Energy'!$BH:$BH,"=No"),SUMIFS('Fuel and Energy'!X:X,'Fuel and Energy'!$J:$J,"="&amp;$A48,'Fuel and Energy'!$K:$K,"="&amp;$B48))</f>
        <v>0</v>
      </c>
      <c r="M48" s="138">
        <f>IF($R$1,SUMIFS('Fuel and Energy'!Z:Z,'Fuel and Energy'!$J:$J,"="&amp;$A48,'Fuel and Energy'!$K:$K,"="&amp;$B48,'Fuel and Energy'!$BH:$BH,"=No"),SUMIFS('Fuel and Energy'!Z:Z,'Fuel and Energy'!$J:$J,"="&amp;$A48,'Fuel and Energy'!$K:$K,"="&amp;$B48))</f>
        <v>0</v>
      </c>
      <c r="N48" s="139">
        <f>IF($R$1,SUMIFS('Fuel and Energy'!AB:AB,'Fuel and Energy'!$J:$J,"="&amp;$A48,'Fuel and Energy'!$K:$K,"="&amp;$B48,'Fuel and Energy'!$BH:$BH,"=No"),SUMIFS('Fuel and Energy'!AB:AB,'Fuel and Energy'!$J:$J,"="&amp;$A48,'Fuel and Energy'!$K:$K,"="&amp;$B48))</f>
        <v>0</v>
      </c>
      <c r="O48" s="68"/>
      <c r="P48" s="68"/>
      <c r="Q48" s="68"/>
      <c r="R48" s="51"/>
      <c r="S48" s="51"/>
      <c r="T48" s="51"/>
      <c r="U48" s="51"/>
      <c r="V48" s="51"/>
      <c r="W48" s="51"/>
    </row>
    <row r="49" spans="1:23" s="52" customFormat="1" ht="11.25" customHeight="1">
      <c r="A49" s="136" t="s">
        <v>20</v>
      </c>
      <c r="B49" s="136" t="s">
        <v>14</v>
      </c>
      <c r="C49" s="137" t="s">
        <v>117</v>
      </c>
      <c r="D49" s="136"/>
      <c r="E49" s="136"/>
      <c r="F49" s="138">
        <f>IF($R$1,SUMIFS('Fuel and Energy'!L:L,'Fuel and Energy'!$J:$J,"="&amp;$A49,'Fuel and Energy'!$K:$K,"="&amp;$B49,'Fuel and Energy'!$BH:$BH,"=No"),SUMIFS('Fuel and Energy'!L:L,'Fuel and Energy'!$J:$J,"="&amp;$A49,'Fuel and Energy'!$K:$K,"="&amp;$B49))</f>
        <v>184</v>
      </c>
      <c r="G49" s="138">
        <f>IF($R$1,SUMIFS('Fuel and Energy'!N:N,'Fuel and Energy'!$J:$J,"="&amp;$A49,'Fuel and Energy'!$K:$K,"="&amp;$B49,'Fuel and Energy'!$BH:$BH,"=No"),SUMIFS('Fuel and Energy'!N:N,'Fuel and Energy'!$J:$J,"="&amp;$A49,'Fuel and Energy'!$K:$K,"="&amp;$B49))</f>
        <v>0</v>
      </c>
      <c r="H49" s="138">
        <f>IF($R$1,SUMIFS('Fuel and Energy'!P:P,'Fuel and Energy'!$J:$J,"="&amp;$A49,'Fuel and Energy'!$K:$K,"="&amp;$B49,'Fuel and Energy'!$BH:$BH,"=No"),SUMIFS('Fuel and Energy'!P:P,'Fuel and Energy'!$J:$J,"="&amp;$A49,'Fuel and Energy'!$K:$K,"="&amp;$B49))</f>
        <v>0</v>
      </c>
      <c r="I49" s="138">
        <f>IF($R$1,SUMIFS('Fuel and Energy'!R:R,'Fuel and Energy'!$J:$J,"="&amp;$A49,'Fuel and Energy'!$K:$K,"="&amp;$B49,'Fuel and Energy'!$BH:$BH,"=No"),SUMIFS('Fuel and Energy'!R:R,'Fuel and Energy'!$J:$J,"="&amp;$A49,'Fuel and Energy'!$K:$K,"="&amp;$B49))</f>
        <v>0</v>
      </c>
      <c r="J49" s="138">
        <f>IF($R$1,SUMIFS('Fuel and Energy'!T:T,'Fuel and Energy'!$J:$J,"="&amp;$A49,'Fuel and Energy'!$K:$K,"="&amp;$B49,'Fuel and Energy'!$BH:$BH,"=No"),SUMIFS('Fuel and Energy'!T:T,'Fuel and Energy'!$J:$J,"="&amp;$A49,'Fuel and Energy'!$K:$K,"="&amp;$B49))</f>
        <v>0</v>
      </c>
      <c r="K49" s="138">
        <f>IF($R$1,SUMIFS('Fuel and Energy'!V:V,'Fuel and Energy'!$J:$J,"="&amp;$A49,'Fuel and Energy'!$K:$K,"="&amp;$B49,'Fuel and Energy'!$BH:$BH,"=No"),SUMIFS('Fuel and Energy'!V:V,'Fuel and Energy'!$J:$J,"="&amp;$A49,'Fuel and Energy'!$K:$K,"="&amp;$B49))</f>
        <v>0</v>
      </c>
      <c r="L49" s="138">
        <f>IF($R$1,SUMIFS('Fuel and Energy'!X:X,'Fuel and Energy'!$J:$J,"="&amp;$A49,'Fuel and Energy'!$K:$K,"="&amp;$B49,'Fuel and Energy'!$BH:$BH,"=No"),SUMIFS('Fuel and Energy'!X:X,'Fuel and Energy'!$J:$J,"="&amp;$A49,'Fuel and Energy'!$K:$K,"="&amp;$B49))</f>
        <v>0</v>
      </c>
      <c r="M49" s="138">
        <f>IF($R$1,SUMIFS('Fuel and Energy'!Z:Z,'Fuel and Energy'!$J:$J,"="&amp;$A49,'Fuel and Energy'!$K:$K,"="&amp;$B49,'Fuel and Energy'!$BH:$BH,"=No"),SUMIFS('Fuel and Energy'!Z:Z,'Fuel and Energy'!$J:$J,"="&amp;$A49,'Fuel and Energy'!$K:$K,"="&amp;$B49))</f>
        <v>40959061</v>
      </c>
      <c r="N49" s="139">
        <f>IF($R$1,SUMIFS('Fuel and Energy'!AB:AB,'Fuel and Energy'!$J:$J,"="&amp;$A49,'Fuel and Energy'!$K:$K,"="&amp;$B49,'Fuel and Energy'!$BH:$BH,"=No"),SUMIFS('Fuel and Energy'!AB:AB,'Fuel and Energy'!$J:$J,"="&amp;$A49,'Fuel and Energy'!$K:$K,"="&amp;$B49))</f>
        <v>0</v>
      </c>
      <c r="O49" s="68"/>
      <c r="P49" s="68"/>
      <c r="Q49" s="68"/>
      <c r="R49" s="51"/>
      <c r="S49" s="51"/>
      <c r="T49" s="51"/>
      <c r="U49" s="51"/>
      <c r="V49" s="51"/>
      <c r="W49" s="51"/>
    </row>
    <row r="50" spans="1:23" s="52" customFormat="1" ht="11.25" customHeight="1">
      <c r="A50" s="136" t="s">
        <v>20</v>
      </c>
      <c r="B50" s="136" t="s">
        <v>16</v>
      </c>
      <c r="C50" s="137" t="s">
        <v>102</v>
      </c>
      <c r="D50" s="136"/>
      <c r="E50" s="136"/>
      <c r="F50" s="138">
        <f>IF($R$1,SUMIFS('Fuel and Energy'!L:L,'Fuel and Energy'!$J:$J,"="&amp;$A50,'Fuel and Energy'!$K:$K,"="&amp;$B50,'Fuel and Energy'!$BH:$BH,"=No"),SUMIFS('Fuel and Energy'!L:L,'Fuel and Energy'!$J:$J,"="&amp;$A50,'Fuel and Energy'!$K:$K,"="&amp;$B50))</f>
        <v>65</v>
      </c>
      <c r="G50" s="138">
        <f>IF($R$1,SUMIFS('Fuel and Energy'!N:N,'Fuel and Energy'!$J:$J,"="&amp;$A50,'Fuel and Energy'!$K:$K,"="&amp;$B50,'Fuel and Energy'!$BH:$BH,"=No"),SUMIFS('Fuel and Energy'!N:N,'Fuel and Energy'!$J:$J,"="&amp;$A50,'Fuel and Energy'!$K:$K,"="&amp;$B50))</f>
        <v>0</v>
      </c>
      <c r="H50" s="138">
        <f>IF($R$1,SUMIFS('Fuel and Energy'!P:P,'Fuel and Energy'!$J:$J,"="&amp;$A50,'Fuel and Energy'!$K:$K,"="&amp;$B50,'Fuel and Energy'!$BH:$BH,"=No"),SUMIFS('Fuel and Energy'!P:P,'Fuel and Energy'!$J:$J,"="&amp;$A50,'Fuel and Energy'!$K:$K,"="&amp;$B50))</f>
        <v>0</v>
      </c>
      <c r="I50" s="138">
        <f>IF($R$1,SUMIFS('Fuel and Energy'!R:R,'Fuel and Energy'!$J:$J,"="&amp;$A50,'Fuel and Energy'!$K:$K,"="&amp;$B50,'Fuel and Energy'!$BH:$BH,"=No"),SUMIFS('Fuel and Energy'!R:R,'Fuel and Energy'!$J:$J,"="&amp;$A50,'Fuel and Energy'!$K:$K,"="&amp;$B50))</f>
        <v>0</v>
      </c>
      <c r="J50" s="138">
        <f>IF($R$1,SUMIFS('Fuel and Energy'!T:T,'Fuel and Energy'!$J:$J,"="&amp;$A50,'Fuel and Energy'!$K:$K,"="&amp;$B50,'Fuel and Energy'!$BH:$BH,"=No"),SUMIFS('Fuel and Energy'!T:T,'Fuel and Energy'!$J:$J,"="&amp;$A50,'Fuel and Energy'!$K:$K,"="&amp;$B50))</f>
        <v>0</v>
      </c>
      <c r="K50" s="138">
        <f>IF($R$1,SUMIFS('Fuel and Energy'!V:V,'Fuel and Energy'!$J:$J,"="&amp;$A50,'Fuel and Energy'!$K:$K,"="&amp;$B50,'Fuel and Energy'!$BH:$BH,"=No"),SUMIFS('Fuel and Energy'!V:V,'Fuel and Energy'!$J:$J,"="&amp;$A50,'Fuel and Energy'!$K:$K,"="&amp;$B50))</f>
        <v>0</v>
      </c>
      <c r="L50" s="138">
        <f>IF($R$1,SUMIFS('Fuel and Energy'!X:X,'Fuel and Energy'!$J:$J,"="&amp;$A50,'Fuel and Energy'!$K:$K,"="&amp;$B50,'Fuel and Energy'!$BH:$BH,"=No"),SUMIFS('Fuel and Energy'!X:X,'Fuel and Energy'!$J:$J,"="&amp;$A50,'Fuel and Energy'!$K:$K,"="&amp;$B50))</f>
        <v>0</v>
      </c>
      <c r="M50" s="138">
        <f>IF($R$1,SUMIFS('Fuel and Energy'!Z:Z,'Fuel and Energy'!$J:$J,"="&amp;$A50,'Fuel and Energy'!$K:$K,"="&amp;$B50,'Fuel and Energy'!$BH:$BH,"=No"),SUMIFS('Fuel and Energy'!Z:Z,'Fuel and Energy'!$J:$J,"="&amp;$A50,'Fuel and Energy'!$K:$K,"="&amp;$B50))</f>
        <v>17522474</v>
      </c>
      <c r="N50" s="139">
        <f>IF($R$1,SUMIFS('Fuel and Energy'!AB:AB,'Fuel and Energy'!$J:$J,"="&amp;$A50,'Fuel and Energy'!$K:$K,"="&amp;$B50,'Fuel and Energy'!$BH:$BH,"=No"),SUMIFS('Fuel and Energy'!AB:AB,'Fuel and Energy'!$J:$J,"="&amp;$A50,'Fuel and Energy'!$K:$K,"="&amp;$B50))</f>
        <v>0</v>
      </c>
      <c r="O50" s="68"/>
      <c r="P50" s="68"/>
      <c r="Q50" s="68"/>
      <c r="R50" s="51"/>
      <c r="S50" s="51"/>
      <c r="T50" s="51"/>
      <c r="U50" s="51"/>
      <c r="V50" s="51"/>
      <c r="W50" s="51"/>
    </row>
    <row r="51" spans="1:23" s="52" customFormat="1" ht="11.25" customHeight="1">
      <c r="A51" s="136" t="s">
        <v>32</v>
      </c>
      <c r="B51" s="136" t="s">
        <v>14</v>
      </c>
      <c r="C51" s="137" t="s">
        <v>118</v>
      </c>
      <c r="D51" s="136"/>
      <c r="E51" s="136"/>
      <c r="F51" s="138">
        <f>IF($R$1,SUMIFS('Fuel and Energy'!L:L,'Fuel and Energy'!$J:$J,"="&amp;$A51,'Fuel and Energy'!$K:$K,"="&amp;$B51,'Fuel and Energy'!$BH:$BH,"=No"),SUMIFS('Fuel and Energy'!L:L,'Fuel and Energy'!$J:$J,"="&amp;$A51,'Fuel and Energy'!$K:$K,"="&amp;$B51))</f>
        <v>403</v>
      </c>
      <c r="G51" s="138">
        <f>IF($R$1,SUMIFS('Fuel and Energy'!N:N,'Fuel and Energy'!$J:$J,"="&amp;$A51,'Fuel and Energy'!$K:$K,"="&amp;$B51,'Fuel and Energy'!$BH:$BH,"=No"),SUMIFS('Fuel and Energy'!N:N,'Fuel and Energy'!$J:$J,"="&amp;$A51,'Fuel and Energy'!$K:$K,"="&amp;$B51))</f>
        <v>0</v>
      </c>
      <c r="H51" s="138">
        <f>IF($R$1,SUMIFS('Fuel and Energy'!P:P,'Fuel and Energy'!$J:$J,"="&amp;$A51,'Fuel and Energy'!$K:$K,"="&amp;$B51,'Fuel and Energy'!$BH:$BH,"=No"),SUMIFS('Fuel and Energy'!P:P,'Fuel and Energy'!$J:$J,"="&amp;$A51,'Fuel and Energy'!$K:$K,"="&amp;$B51))</f>
        <v>0</v>
      </c>
      <c r="I51" s="138">
        <f>IF($R$1,SUMIFS('Fuel and Energy'!R:R,'Fuel and Energy'!$J:$J,"="&amp;$A51,'Fuel and Energy'!$K:$K,"="&amp;$B51,'Fuel and Energy'!$BH:$BH,"=No"),SUMIFS('Fuel and Energy'!R:R,'Fuel and Energy'!$J:$J,"="&amp;$A51,'Fuel and Energy'!$K:$K,"="&amp;$B51))</f>
        <v>0</v>
      </c>
      <c r="J51" s="138">
        <f>IF($R$1,SUMIFS('Fuel and Energy'!T:T,'Fuel and Energy'!$J:$J,"="&amp;$A51,'Fuel and Energy'!$K:$K,"="&amp;$B51,'Fuel and Energy'!$BH:$BH,"=No"),SUMIFS('Fuel and Energy'!T:T,'Fuel and Energy'!$J:$J,"="&amp;$A51,'Fuel and Energy'!$K:$K,"="&amp;$B51))</f>
        <v>0</v>
      </c>
      <c r="K51" s="138">
        <f>IF($R$1,SUMIFS('Fuel and Energy'!V:V,'Fuel and Energy'!$J:$J,"="&amp;$A51,'Fuel and Energy'!$K:$K,"="&amp;$B51,'Fuel and Energy'!$BH:$BH,"=No"),SUMIFS('Fuel and Energy'!V:V,'Fuel and Energy'!$J:$J,"="&amp;$A51,'Fuel and Energy'!$K:$K,"="&amp;$B51))</f>
        <v>0</v>
      </c>
      <c r="L51" s="138">
        <f>IF($R$1,SUMIFS('Fuel and Energy'!X:X,'Fuel and Energy'!$J:$J,"="&amp;$A51,'Fuel and Energy'!$K:$K,"="&amp;$B51,'Fuel and Energy'!$BH:$BH,"=No"),SUMIFS('Fuel and Energy'!X:X,'Fuel and Energy'!$J:$J,"="&amp;$A51,'Fuel and Energy'!$K:$K,"="&amp;$B51))</f>
        <v>0</v>
      </c>
      <c r="M51" s="138">
        <f>IF($R$1,SUMIFS('Fuel and Energy'!Z:Z,'Fuel and Energy'!$J:$J,"="&amp;$A51,'Fuel and Energy'!$K:$K,"="&amp;$B51,'Fuel and Energy'!$BH:$BH,"=No"),SUMIFS('Fuel and Energy'!Z:Z,'Fuel and Energy'!$J:$J,"="&amp;$A51,'Fuel and Energy'!$K:$K,"="&amp;$B51))</f>
        <v>62764142</v>
      </c>
      <c r="N51" s="139">
        <f>IF($R$1,SUMIFS('Fuel and Energy'!AB:AB,'Fuel and Energy'!$J:$J,"="&amp;$A51,'Fuel and Energy'!$K:$K,"="&amp;$B51,'Fuel and Energy'!$BH:$BH,"=No"),SUMIFS('Fuel and Energy'!AB:AB,'Fuel and Energy'!$J:$J,"="&amp;$A51,'Fuel and Energy'!$K:$K,"="&amp;$B51))</f>
        <v>0</v>
      </c>
      <c r="O51" s="68"/>
      <c r="P51" s="68"/>
      <c r="Q51" s="68"/>
      <c r="R51" s="51"/>
      <c r="S51" s="51"/>
      <c r="T51" s="51"/>
      <c r="U51" s="51"/>
      <c r="V51" s="51"/>
      <c r="W51" s="51"/>
    </row>
    <row r="52" spans="1:23" s="52" customFormat="1" ht="11.25" customHeight="1">
      <c r="A52" s="136" t="s">
        <v>18</v>
      </c>
      <c r="B52" s="136" t="s">
        <v>14</v>
      </c>
      <c r="C52" s="137" t="s">
        <v>119</v>
      </c>
      <c r="D52" s="136"/>
      <c r="E52" s="136"/>
      <c r="F52" s="138">
        <f>IF($R$1,SUMIFS('Fuel and Energy'!L:L,'Fuel and Energy'!$J:$J,"="&amp;$A52,'Fuel and Energy'!$K:$K,"="&amp;$B52,'Fuel and Energy'!$BH:$BH,"=No"),SUMIFS('Fuel and Energy'!L:L,'Fuel and Energy'!$J:$J,"="&amp;$A52,'Fuel and Energy'!$K:$K,"="&amp;$B52))</f>
        <v>6716</v>
      </c>
      <c r="G52" s="138">
        <f>IF($R$1,SUMIFS('Fuel and Energy'!N:N,'Fuel and Energy'!$J:$J,"="&amp;$A52,'Fuel and Energy'!$K:$K,"="&amp;$B52,'Fuel and Energy'!$BH:$BH,"=No"),SUMIFS('Fuel and Energy'!N:N,'Fuel and Energy'!$J:$J,"="&amp;$A52,'Fuel and Energy'!$K:$K,"="&amp;$B52))</f>
        <v>5809</v>
      </c>
      <c r="H52" s="138">
        <f>IF($R$1,SUMIFS('Fuel and Energy'!P:P,'Fuel and Energy'!$J:$J,"="&amp;$A52,'Fuel and Energy'!$K:$K,"="&amp;$B52,'Fuel and Energy'!$BH:$BH,"=No"),SUMIFS('Fuel and Energy'!P:P,'Fuel and Energy'!$J:$J,"="&amp;$A52,'Fuel and Energy'!$K:$K,"="&amp;$B52))</f>
        <v>5771364</v>
      </c>
      <c r="I52" s="138">
        <f>IF($R$1,SUMIFS('Fuel and Energy'!R:R,'Fuel and Energy'!$J:$J,"="&amp;$A52,'Fuel and Energy'!$K:$K,"="&amp;$B52,'Fuel and Energy'!$BH:$BH,"=No"),SUMIFS('Fuel and Energy'!R:R,'Fuel and Energy'!$J:$J,"="&amp;$A52,'Fuel and Energy'!$K:$K,"="&amp;$B52))</f>
        <v>0</v>
      </c>
      <c r="J52" s="138">
        <f>IF($R$1,SUMIFS('Fuel and Energy'!T:T,'Fuel and Energy'!$J:$J,"="&amp;$A52,'Fuel and Energy'!$K:$K,"="&amp;$B52,'Fuel and Energy'!$BH:$BH,"=No"),SUMIFS('Fuel and Energy'!T:T,'Fuel and Energy'!$J:$J,"="&amp;$A52,'Fuel and Energy'!$K:$K,"="&amp;$B52))</f>
        <v>0</v>
      </c>
      <c r="K52" s="138">
        <f>IF($R$1,SUMIFS('Fuel and Energy'!V:V,'Fuel and Energy'!$J:$J,"="&amp;$A52,'Fuel and Energy'!$K:$K,"="&amp;$B52,'Fuel and Energy'!$BH:$BH,"=No"),SUMIFS('Fuel and Energy'!V:V,'Fuel and Energy'!$J:$J,"="&amp;$A52,'Fuel and Energy'!$K:$K,"="&amp;$B52))</f>
        <v>4385</v>
      </c>
      <c r="L52" s="138">
        <f>IF($R$1,SUMIFS('Fuel and Energy'!X:X,'Fuel and Energy'!$J:$J,"="&amp;$A52,'Fuel and Energy'!$K:$K,"="&amp;$B52,'Fuel and Energy'!$BH:$BH,"=No"),SUMIFS('Fuel and Energy'!X:X,'Fuel and Energy'!$J:$J,"="&amp;$A52,'Fuel and Energy'!$K:$K,"="&amp;$B52))</f>
        <v>1644</v>
      </c>
      <c r="M52" s="138">
        <f>IF($R$1,SUMIFS('Fuel and Energy'!Z:Z,'Fuel and Energy'!$J:$J,"="&amp;$A52,'Fuel and Energy'!$K:$K,"="&amp;$B52,'Fuel and Energy'!$BH:$BH,"=No"),SUMIFS('Fuel and Energy'!Z:Z,'Fuel and Energy'!$J:$J,"="&amp;$A52,'Fuel and Energy'!$K:$K,"="&amp;$B52))</f>
        <v>0</v>
      </c>
      <c r="N52" s="139">
        <f>IF($R$1,SUMIFS('Fuel and Energy'!AB:AB,'Fuel and Energy'!$J:$J,"="&amp;$A52,'Fuel and Energy'!$K:$K,"="&amp;$B52,'Fuel and Energy'!$BH:$BH,"=No"),SUMIFS('Fuel and Energy'!AB:AB,'Fuel and Energy'!$J:$J,"="&amp;$A52,'Fuel and Energy'!$K:$K,"="&amp;$B52))</f>
        <v>0</v>
      </c>
      <c r="O52" s="68"/>
      <c r="P52" s="68"/>
      <c r="Q52" s="68"/>
      <c r="R52" s="51"/>
      <c r="S52" s="51"/>
      <c r="T52" s="51"/>
      <c r="U52" s="51"/>
      <c r="V52" s="51"/>
      <c r="W52" s="51"/>
    </row>
    <row r="53" spans="1:23" s="52" customFormat="1" ht="11.25" customHeight="1" thickBot="1">
      <c r="A53" s="140" t="s">
        <v>18</v>
      </c>
      <c r="B53" s="140" t="s">
        <v>16</v>
      </c>
      <c r="C53" s="141" t="s">
        <v>103</v>
      </c>
      <c r="D53" s="140"/>
      <c r="E53" s="140"/>
      <c r="F53" s="142">
        <f>IF($R$1,SUMIFS('Fuel and Energy'!L:L,'Fuel and Energy'!$J:$J,"="&amp;$A53,'Fuel and Energy'!$K:$K,"="&amp;$B53,'Fuel and Energy'!$BH:$BH,"=No"),SUMIFS('Fuel and Energy'!L:L,'Fuel and Energy'!$J:$J,"="&amp;$A53,'Fuel and Energy'!$K:$K,"="&amp;$B53))</f>
        <v>6939</v>
      </c>
      <c r="G53" s="142">
        <f>IF($R$1,SUMIFS('Fuel and Energy'!N:N,'Fuel and Energy'!$J:$J,"="&amp;$A53,'Fuel and Energy'!$K:$K,"="&amp;$B53,'Fuel and Energy'!$BH:$BH,"=No"),SUMIFS('Fuel and Energy'!N:N,'Fuel and Energy'!$J:$J,"="&amp;$A53,'Fuel and Energy'!$K:$K,"="&amp;$B53))</f>
        <v>0</v>
      </c>
      <c r="H53" s="142">
        <f>IF($R$1,SUMIFS('Fuel and Energy'!P:P,'Fuel and Energy'!$J:$J,"="&amp;$A53,'Fuel and Energy'!$K:$K,"="&amp;$B53,'Fuel and Energy'!$BH:$BH,"=No"),SUMIFS('Fuel and Energy'!P:P,'Fuel and Energy'!$J:$J,"="&amp;$A53,'Fuel and Energy'!$K:$K,"="&amp;$B53))</f>
        <v>7449613</v>
      </c>
      <c r="I53" s="142">
        <f>IF($R$1,SUMIFS('Fuel and Energy'!R:R,'Fuel and Energy'!$J:$J,"="&amp;$A53,'Fuel and Energy'!$K:$K,"="&amp;$B53,'Fuel and Energy'!$BH:$BH,"=No"),SUMIFS('Fuel and Energy'!R:R,'Fuel and Energy'!$J:$J,"="&amp;$A53,'Fuel and Energy'!$K:$K,"="&amp;$B53))</f>
        <v>0</v>
      </c>
      <c r="J53" s="142">
        <f>IF($R$1,SUMIFS('Fuel and Energy'!T:T,'Fuel and Energy'!$J:$J,"="&amp;$A53,'Fuel and Energy'!$K:$K,"="&amp;$B53,'Fuel and Energy'!$BH:$BH,"=No"),SUMIFS('Fuel and Energy'!T:T,'Fuel and Energy'!$J:$J,"="&amp;$A53,'Fuel and Energy'!$K:$K,"="&amp;$B53))</f>
        <v>0</v>
      </c>
      <c r="K53" s="142">
        <f>IF($R$1,SUMIFS('Fuel and Energy'!V:V,'Fuel and Energy'!$J:$J,"="&amp;$A53,'Fuel and Energy'!$K:$K,"="&amp;$B53,'Fuel and Energy'!$BH:$BH,"=No"),SUMIFS('Fuel and Energy'!V:V,'Fuel and Energy'!$J:$J,"="&amp;$A53,'Fuel and Energy'!$K:$K,"="&amp;$B53))</f>
        <v>0</v>
      </c>
      <c r="L53" s="142">
        <f>IF($R$1,SUMIFS('Fuel and Energy'!X:X,'Fuel and Energy'!$J:$J,"="&amp;$A53,'Fuel and Energy'!$K:$K,"="&amp;$B53,'Fuel and Energy'!$BH:$BH,"=No"),SUMIFS('Fuel and Energy'!X:X,'Fuel and Energy'!$J:$J,"="&amp;$A53,'Fuel and Energy'!$K:$K,"="&amp;$B53))</f>
        <v>0</v>
      </c>
      <c r="M53" s="142">
        <f>IF($R$1,SUMIFS('Fuel and Energy'!Z:Z,'Fuel and Energy'!$J:$J,"="&amp;$A53,'Fuel and Energy'!$K:$K,"="&amp;$B53,'Fuel and Energy'!$BH:$BH,"=No"),SUMIFS('Fuel and Energy'!Z:Z,'Fuel and Energy'!$J:$J,"="&amp;$A53,'Fuel and Energy'!$K:$K,"="&amp;$B53))</f>
        <v>0</v>
      </c>
      <c r="N53" s="143">
        <f>IF($R$1,SUMIFS('Fuel and Energy'!AB:AB,'Fuel and Energy'!$J:$J,"="&amp;$A53,'Fuel and Energy'!$K:$K,"="&amp;$B53,'Fuel and Energy'!$BH:$BH,"=No"),SUMIFS('Fuel and Energy'!AB:AB,'Fuel and Energy'!$J:$J,"="&amp;$A53,'Fuel and Energy'!$K:$K,"="&amp;$B53))</f>
        <v>0</v>
      </c>
      <c r="O53" s="68"/>
      <c r="P53" s="68"/>
      <c r="Q53" s="68"/>
      <c r="R53" s="51"/>
      <c r="S53" s="51"/>
      <c r="T53" s="51"/>
      <c r="U53" s="51"/>
      <c r="V53" s="51"/>
      <c r="W53" s="51"/>
    </row>
    <row r="54" spans="1:23" s="52" customFormat="1" ht="11.25" customHeight="1" thickTop="1">
      <c r="A54" s="203"/>
      <c r="B54" s="203"/>
      <c r="C54" s="89"/>
      <c r="D54" s="89"/>
      <c r="E54" s="89"/>
      <c r="F54" s="89"/>
      <c r="G54" s="89"/>
      <c r="H54" s="89"/>
      <c r="I54" s="89"/>
      <c r="J54" s="89"/>
      <c r="K54" s="89"/>
      <c r="L54" s="89"/>
      <c r="M54" s="89"/>
      <c r="N54" s="217"/>
      <c r="O54" s="67"/>
      <c r="P54" s="68"/>
      <c r="Q54" s="68"/>
      <c r="R54" s="51"/>
      <c r="S54" s="51"/>
      <c r="T54" s="51"/>
      <c r="U54" s="51"/>
      <c r="V54" s="51"/>
      <c r="W54" s="51"/>
    </row>
    <row r="55" spans="1:23" s="60" customFormat="1" ht="11.25" customHeight="1" thickBot="1">
      <c r="A55" s="202" t="s">
        <v>897</v>
      </c>
      <c r="B55" s="200"/>
      <c r="C55" s="200"/>
      <c r="D55" s="200"/>
      <c r="E55" s="200"/>
      <c r="F55" s="200"/>
      <c r="G55" s="200"/>
      <c r="H55" s="200"/>
      <c r="I55" s="200"/>
      <c r="J55" s="200"/>
      <c r="K55" s="200"/>
      <c r="L55" s="200"/>
      <c r="M55" s="200"/>
      <c r="N55" s="201"/>
      <c r="O55" s="88"/>
      <c r="P55" s="89"/>
      <c r="Q55" s="89"/>
      <c r="R55" s="51"/>
      <c r="S55" s="51"/>
      <c r="T55" s="51"/>
      <c r="U55" s="51"/>
      <c r="V55" s="51"/>
      <c r="W55" s="51"/>
    </row>
    <row r="56" spans="1:23" s="60" customFormat="1" ht="11.25" customHeight="1" thickTop="1">
      <c r="A56" s="90"/>
      <c r="B56" s="91"/>
      <c r="C56" s="91"/>
      <c r="D56" s="92"/>
      <c r="E56" s="93"/>
      <c r="F56" s="48"/>
      <c r="G56" s="182"/>
      <c r="H56" s="183"/>
      <c r="I56" s="183"/>
      <c r="J56" s="185" t="s">
        <v>987</v>
      </c>
      <c r="K56" s="183"/>
      <c r="L56" s="184"/>
      <c r="M56" s="182"/>
      <c r="N56" s="185" t="s">
        <v>988</v>
      </c>
      <c r="O56" s="88"/>
      <c r="P56" s="89"/>
      <c r="Q56" s="89"/>
      <c r="R56" s="51"/>
      <c r="S56" s="51"/>
      <c r="T56" s="51"/>
      <c r="U56" s="51"/>
      <c r="V56" s="51"/>
      <c r="W56" s="51"/>
    </row>
    <row r="57" spans="1:23" s="60" customFormat="1" ht="33.75">
      <c r="A57" s="94"/>
      <c r="B57" s="95"/>
      <c r="C57" s="95"/>
      <c r="D57" s="96" t="s">
        <v>960</v>
      </c>
      <c r="E57" s="220" t="s">
        <v>958</v>
      </c>
      <c r="F57" s="216" t="s">
        <v>4</v>
      </c>
      <c r="G57" s="205" t="s">
        <v>5</v>
      </c>
      <c r="H57" s="205" t="s">
        <v>6</v>
      </c>
      <c r="I57" s="205" t="s">
        <v>138</v>
      </c>
      <c r="J57" s="205" t="s">
        <v>7</v>
      </c>
      <c r="K57" s="205" t="s">
        <v>8</v>
      </c>
      <c r="L57" s="205" t="s">
        <v>9</v>
      </c>
      <c r="M57" s="205" t="s">
        <v>10</v>
      </c>
      <c r="N57" s="206" t="s">
        <v>11</v>
      </c>
      <c r="O57" s="66"/>
      <c r="P57" s="66"/>
      <c r="Q57" s="66"/>
      <c r="R57" s="51"/>
      <c r="S57" s="51"/>
      <c r="T57" s="51"/>
      <c r="U57" s="51"/>
      <c r="V57" s="51"/>
      <c r="W57" s="51"/>
    </row>
    <row r="58" spans="1:23" s="52" customFormat="1" ht="15.6" customHeight="1">
      <c r="A58" s="144" t="s">
        <v>1050</v>
      </c>
      <c r="B58" s="145">
        <f>D58</f>
        <v>10</v>
      </c>
      <c r="C58" s="146"/>
      <c r="D58" s="20">
        <v>10</v>
      </c>
      <c r="E58" s="219" t="str">
        <f>A58&amp;" "&amp;FIXED(B58,0,0)</f>
        <v>Under 10</v>
      </c>
      <c r="F58" s="124">
        <f>IF($R$1,SUMIFS('Fuel and Energy'!L:L,'Fuel and Energy'!$I:$I,"&lt;"&amp;$D58,'Fuel and Energy'!$BH:$BH,"=No"),SUMIFS('Fuel and Energy'!L:L,'Fuel and Energy'!$I:$I,"&lt;"&amp;$D58))</f>
        <v>133</v>
      </c>
      <c r="G58" s="124">
        <f>IF($R$1,SUMIFS('Fuel and Energy'!N:N,'Fuel and Energy'!$I:$I,"&lt;"&amp;$D58,'Fuel and Energy'!$BH:$BH,"=No"),SUMIFS('Fuel and Energy'!N:N,'Fuel and Energy'!$I:$I,"&lt;"&amp;$D58))</f>
        <v>4015971</v>
      </c>
      <c r="H58" s="124">
        <f>IF($R$1,SUMIFS('Fuel and Energy'!P:P,'Fuel and Energy'!$I:$I,"&lt;"&amp;$D58,'Fuel and Energy'!$BH:$BH,"=No"),SUMIFS('Fuel and Energy'!P:P,'Fuel and Energy'!$I:$I,"&lt;"&amp;$D58))</f>
        <v>114224</v>
      </c>
      <c r="I58" s="124">
        <f>IF($R$1,SUMIFS('Fuel and Energy'!R:R,'Fuel and Energy'!$I:$I,"&lt;"&amp;$D58,'Fuel and Energy'!$BH:$BH,"=No"),SUMIFS('Fuel and Energy'!R:R,'Fuel and Energy'!$I:$I,"&lt;"&amp;$D58))</f>
        <v>0</v>
      </c>
      <c r="J58" s="124">
        <f>IF($R$1,SUMIFS('Fuel and Energy'!T:T,'Fuel and Energy'!$I:$I,"&lt;"&amp;$D58,'Fuel and Energy'!$BH:$BH,"=No"),SUMIFS('Fuel and Energy'!T:T,'Fuel and Energy'!$I:$I,"&lt;"&amp;$D58))</f>
        <v>12719</v>
      </c>
      <c r="K58" s="124">
        <f>IF($R$1,SUMIFS('Fuel and Energy'!V:V,'Fuel and Energy'!$I:$I,"&lt;"&amp;$D58,'Fuel and Energy'!$BH:$BH,"=No"),SUMIFS('Fuel and Energy'!V:V,'Fuel and Energy'!$I:$I,"&lt;"&amp;$D58))</f>
        <v>36963</v>
      </c>
      <c r="L58" s="124">
        <f>IF($R$1,SUMIFS('Fuel and Energy'!X:X,'Fuel and Energy'!$I:$I,"&lt;"&amp;$D58,'Fuel and Energy'!$BH:$BH,"=No"),SUMIFS('Fuel and Energy'!X:X,'Fuel and Energy'!$I:$I,"&lt;"&amp;$D58))</f>
        <v>0</v>
      </c>
      <c r="M58" s="124">
        <f>IF($R$1,SUMIFS('Fuel and Energy'!Z:Z,'Fuel and Energy'!$I:$I,"&lt;"&amp;$D58,'Fuel and Energy'!$BH:$BH,"=No"),SUMIFS('Fuel and Energy'!Z:Z,'Fuel and Energy'!$I:$I,"&lt;"&amp;$D58))</f>
        <v>4950874</v>
      </c>
      <c r="N58" s="125">
        <f>IF($R$1,SUMIFS('Fuel and Energy'!AB:AB,'Fuel and Energy'!$I:$I,"&lt;"&amp;$D58,'Fuel and Energy'!$BH:$BH,"=No"),SUMIFS('Fuel and Energy'!AB:AB,'Fuel and Energy'!$I:$I,"&lt;"&amp;$D58))</f>
        <v>97304</v>
      </c>
      <c r="O58" s="51"/>
      <c r="P58" s="51"/>
      <c r="Q58" s="51"/>
      <c r="R58" s="51"/>
      <c r="S58" s="51"/>
      <c r="T58" s="51"/>
      <c r="U58" s="51"/>
      <c r="V58" s="51"/>
      <c r="W58" s="51"/>
    </row>
    <row r="59" spans="1:23" s="52" customFormat="1" ht="15.6" customHeight="1">
      <c r="A59" s="144" t="str">
        <f>IF(D59&lt;&gt;"","Between","Over")</f>
        <v>Between</v>
      </c>
      <c r="B59" s="145">
        <f>D58</f>
        <v>10</v>
      </c>
      <c r="C59" s="146" t="str">
        <f>IF(D59&lt;&gt;"","and","")</f>
        <v>and</v>
      </c>
      <c r="D59" s="20">
        <v>25</v>
      </c>
      <c r="E59" s="219" t="str">
        <f t="shared" ref="E59:E66" si="6">IFERROR(IF(A59="Between",A59&amp;" "&amp;FIXED(B59,0,0)&amp;" "&amp;C59&amp;" "&amp;FIXED(D59,0,0),A59&amp;" "&amp;FIXED(B59,0,0)),"invalid bin")</f>
        <v>Between 10 and 25</v>
      </c>
      <c r="F59" s="127">
        <f>IF($R$1,IF($A59="Between",SUMIFS('Fuel and Energy'!L:L,'Fuel and Energy'!$I:$I,"&gt;="&amp;$B59,'Fuel and Energy'!$I:$I,"&lt;"&amp;$D59,'Fuel and Energy'!$BH:$BH,"=No"),SUMIFS('Fuel and Energy'!L:L,'Fuel and Energy'!$I:$I,"&gt;="&amp;$B59,'Fuel and Energy'!$BH:$BH,"=No")),IF($A59="Between",SUMIFS('Fuel and Energy'!L:L,'Fuel and Energy'!$I:$I,"&gt;="&amp;$B59,'Fuel and Energy'!$I:$I,"&lt;"&amp;$D59),SUMIFS('Fuel and Energy'!L:L,'Fuel and Energy'!$I:$I,"&gt;="&amp;$B59)))</f>
        <v>1190</v>
      </c>
      <c r="G59" s="127">
        <f>IF($R$1,IF($A59="Between",SUMIFS('Fuel and Energy'!N:N,'Fuel and Energy'!$I:$I,"&gt;="&amp;$B59,'Fuel and Energy'!$I:$I,"&lt;"&amp;$D59,'Fuel and Energy'!$BH:$BH,"=No"),SUMIFS('Fuel and Energy'!N:N,'Fuel and Energy'!$I:$I,"&gt;="&amp;$B59,'Fuel and Energy'!$BH:$BH,"=No")),IF($A59="Between",SUMIFS('Fuel and Energy'!N:N,'Fuel and Energy'!$I:$I,"&gt;="&amp;$B59,'Fuel and Energy'!$I:$I,"&lt;"&amp;$D59),SUMIFS('Fuel and Energy'!N:N,'Fuel and Energy'!$I:$I,"&gt;="&amp;$B59)))</f>
        <v>29344145</v>
      </c>
      <c r="H59" s="127">
        <f>IF($R$1,IF($A59="Between",SUMIFS('Fuel and Energy'!P:P,'Fuel and Energy'!$I:$I,"&gt;="&amp;$B59,'Fuel and Energy'!$I:$I,"&lt;"&amp;$D59,'Fuel and Energy'!$BH:$BH,"=No"),SUMIFS('Fuel and Energy'!P:P,'Fuel and Energy'!$I:$I,"&gt;="&amp;$B59,'Fuel and Energy'!$BH:$BH,"=No")),IF($A59="Between",SUMIFS('Fuel and Energy'!P:P,'Fuel and Energy'!$I:$I,"&gt;="&amp;$B59,'Fuel and Energy'!$I:$I,"&lt;"&amp;$D59),SUMIFS('Fuel and Energy'!P:P,'Fuel and Energy'!$I:$I,"&gt;="&amp;$B59)))</f>
        <v>1750471</v>
      </c>
      <c r="I59" s="127">
        <f>IF($R$1,IF($A59="Between",SUMIFS('Fuel and Energy'!R:R,'Fuel and Energy'!$I:$I,"&gt;="&amp;$B59,'Fuel and Energy'!$I:$I,"&lt;"&amp;$D59,'Fuel and Energy'!$BH:$BH,"=No"),SUMIFS('Fuel and Energy'!R:R,'Fuel and Energy'!$I:$I,"&gt;="&amp;$B59,'Fuel and Energy'!$BH:$BH,"=No")),IF($A59="Between",SUMIFS('Fuel and Energy'!R:R,'Fuel and Energy'!$I:$I,"&gt;="&amp;$B59,'Fuel and Energy'!$I:$I,"&lt;"&amp;$D59),SUMIFS('Fuel and Energy'!R:R,'Fuel and Energy'!$I:$I,"&gt;="&amp;$B59)))</f>
        <v>182474</v>
      </c>
      <c r="J59" s="127">
        <f>IF($R$1,IF($A59="Between",SUMIFS('Fuel and Energy'!T:T,'Fuel and Energy'!$I:$I,"&gt;="&amp;$B59,'Fuel and Energy'!$I:$I,"&lt;"&amp;$D59,'Fuel and Energy'!$BH:$BH,"=No"),SUMIFS('Fuel and Energy'!T:T,'Fuel and Energy'!$I:$I,"&gt;="&amp;$B59,'Fuel and Energy'!$BH:$BH,"=No")),IF($A59="Between",SUMIFS('Fuel and Energy'!T:T,'Fuel and Energy'!$I:$I,"&gt;="&amp;$B59,'Fuel and Energy'!$I:$I,"&lt;"&amp;$D59),SUMIFS('Fuel and Energy'!T:T,'Fuel and Energy'!$I:$I,"&gt;="&amp;$B59)))</f>
        <v>1336442</v>
      </c>
      <c r="K59" s="127">
        <f>IF($R$1,IF($A59="Between",SUMIFS('Fuel and Energy'!V:V,'Fuel and Energy'!$I:$I,"&gt;="&amp;$B59,'Fuel and Energy'!$I:$I,"&lt;"&amp;$D59,'Fuel and Energy'!$BH:$BH,"=No"),SUMIFS('Fuel and Energy'!V:V,'Fuel and Energy'!$I:$I,"&gt;="&amp;$B59,'Fuel and Energy'!$BH:$BH,"=No")),IF($A59="Between",SUMIFS('Fuel and Energy'!V:V,'Fuel and Energy'!$I:$I,"&gt;="&amp;$B59,'Fuel and Energy'!$I:$I,"&lt;"&amp;$D59),SUMIFS('Fuel and Energy'!V:V,'Fuel and Energy'!$I:$I,"&gt;="&amp;$B59)))</f>
        <v>1253555</v>
      </c>
      <c r="L59" s="127">
        <f>IF($R$1,IF($A59="Between",SUMIFS('Fuel and Energy'!X:X,'Fuel and Energy'!$I:$I,"&gt;="&amp;$B59,'Fuel and Energy'!$I:$I,"&lt;"&amp;$D59,'Fuel and Energy'!$BH:$BH,"=No"),SUMIFS('Fuel and Energy'!X:X,'Fuel and Energy'!$I:$I,"&gt;="&amp;$B59,'Fuel and Energy'!$BH:$BH,"=No")),IF($A59="Between",SUMIFS('Fuel and Energy'!X:X,'Fuel and Energy'!$I:$I,"&gt;="&amp;$B59,'Fuel and Energy'!$I:$I,"&lt;"&amp;$D59),SUMIFS('Fuel and Energy'!X:X,'Fuel and Energy'!$I:$I,"&gt;="&amp;$B59)))</f>
        <v>11251</v>
      </c>
      <c r="M59" s="127">
        <f>IF($R$1,IF($A59="Between",SUMIFS('Fuel and Energy'!Z:Z,'Fuel and Energy'!$I:$I,"&gt;="&amp;$B59,'Fuel and Energy'!$I:$I,"&lt;"&amp;$D59,'Fuel and Energy'!$BH:$BH,"=No"),SUMIFS('Fuel and Energy'!Z:Z,'Fuel and Energy'!$I:$I,"&gt;="&amp;$B59,'Fuel and Energy'!$BH:$BH,"=No")),IF($A59="Between",SUMIFS('Fuel and Energy'!Z:Z,'Fuel and Energy'!$I:$I,"&gt;="&amp;$B59,'Fuel and Energy'!$I:$I,"&lt;"&amp;$D59),SUMIFS('Fuel and Energy'!Z:Z,'Fuel and Energy'!$I:$I,"&gt;="&amp;$B59)))</f>
        <v>7603863</v>
      </c>
      <c r="N59" s="128">
        <f>IF($R$1,IF($A59="Between",SUMIFS('Fuel and Energy'!AB:AB,'Fuel and Energy'!$I:$I,"&gt;="&amp;$B59,'Fuel and Energy'!$I:$I,"&lt;"&amp;$D59,'Fuel and Energy'!$BH:$BH,"=No"),SUMIFS('Fuel and Energy'!AB:AB,'Fuel and Energy'!$I:$I,"&gt;="&amp;$B59,'Fuel and Energy'!$BH:$BH,"=No")),IF($A59="Between",SUMIFS('Fuel and Energy'!AB:AB,'Fuel and Energy'!$I:$I,"&gt;="&amp;$B59,'Fuel and Energy'!$I:$I,"&lt;"&amp;$D59),SUMIFS('Fuel and Energy'!AB:AB,'Fuel and Energy'!$I:$I,"&gt;="&amp;$B59)))</f>
        <v>53440</v>
      </c>
      <c r="O59" s="51"/>
      <c r="P59" s="51"/>
      <c r="Q59" s="51"/>
      <c r="R59" s="51"/>
      <c r="S59" s="51"/>
      <c r="T59" s="51"/>
      <c r="U59" s="51"/>
      <c r="V59" s="51"/>
      <c r="W59" s="51"/>
    </row>
    <row r="60" spans="1:23" s="52" customFormat="1" ht="15.6" customHeight="1">
      <c r="A60" s="144" t="str">
        <f t="shared" ref="A60:A66" si="7">IF(OR(A59="Over",A59=""),"",IF(D60="","Over","Between"))</f>
        <v>Between</v>
      </c>
      <c r="B60" s="145">
        <f t="shared" ref="B60:B66" si="8">IF(D59="","",D59)</f>
        <v>25</v>
      </c>
      <c r="C60" s="146" t="str">
        <f>IF(D60&lt;&gt;"","and","")</f>
        <v>and</v>
      </c>
      <c r="D60" s="20">
        <v>50</v>
      </c>
      <c r="E60" s="219" t="str">
        <f t="shared" si="6"/>
        <v>Between 25 and 50</v>
      </c>
      <c r="F60" s="127">
        <f>IF($R$1,IF($A60="","",IF($A60="Between",SUMIFS('Fuel and Energy'!L:L,'Fuel and Energy'!$I:$I,"&gt;="&amp;$B60,'Fuel and Energy'!$I:$I,"&lt;"&amp;$D60,'Fuel and Energy'!$BH:$BH,"=No"),SUMIFS('Fuel and Energy'!L:L,'Fuel and Energy'!$I:$I,"&gt;="&amp;$B60,'Fuel and Energy'!$BH:$BH,"=No"))),IF($A60="","",IF($A60="Between",SUMIFS('Fuel and Energy'!L:L,'Fuel and Energy'!$I:$I,"&gt;="&amp;$B60,'Fuel and Energy'!$I:$I,"&lt;"&amp;$D60),SUMIFS('Fuel and Energy'!L:L,'Fuel and Energy'!$I:$I,"&gt;="&amp;$B60))))</f>
        <v>5001</v>
      </c>
      <c r="G60" s="127">
        <f>IF($R$1,IF($A60="","",IF($A60="Between",SUMIFS('Fuel and Energy'!N:N,'Fuel and Energy'!$I:$I,"&gt;="&amp;$B60,'Fuel and Energy'!$I:$I,"&lt;"&amp;$D60,'Fuel and Energy'!$BH:$BH,"=No"),SUMIFS('Fuel and Energy'!N:N,'Fuel and Energy'!$I:$I,"&gt;="&amp;$B60,'Fuel and Energy'!$BH:$BH,"=No"))),IF($A60="","",IF($A60="Between",SUMIFS('Fuel and Energy'!N:N,'Fuel and Energy'!$I:$I,"&gt;="&amp;$B60,'Fuel and Energy'!$I:$I,"&lt;"&amp;$D60),SUMIFS('Fuel and Energy'!N:N,'Fuel and Energy'!$I:$I,"&gt;="&amp;$B60))))</f>
        <v>28542009</v>
      </c>
      <c r="H60" s="127">
        <f>IF($R$1,IF($A60="","",IF($A60="Between",SUMIFS('Fuel and Energy'!P:P,'Fuel and Energy'!$I:$I,"&gt;="&amp;$B60,'Fuel and Energy'!$I:$I,"&lt;"&amp;$D60,'Fuel and Energy'!$BH:$BH,"=No"),SUMIFS('Fuel and Energy'!P:P,'Fuel and Energy'!$I:$I,"&gt;="&amp;$B60,'Fuel and Energy'!$BH:$BH,"=No"))),IF($A60="","",IF($A60="Between",SUMIFS('Fuel and Energy'!P:P,'Fuel and Energy'!$I:$I,"&gt;="&amp;$B60,'Fuel and Energy'!$I:$I,"&lt;"&amp;$D60),SUMIFS('Fuel and Energy'!P:P,'Fuel and Energy'!$I:$I,"&gt;="&amp;$B60))))</f>
        <v>7667357</v>
      </c>
      <c r="I60" s="127">
        <f>IF($R$1,IF($A60="","",IF($A60="Between",SUMIFS('Fuel and Energy'!R:R,'Fuel and Energy'!$I:$I,"&gt;="&amp;$B60,'Fuel and Energy'!$I:$I,"&lt;"&amp;$D60,'Fuel and Energy'!$BH:$BH,"=No"),SUMIFS('Fuel and Energy'!R:R,'Fuel and Energy'!$I:$I,"&gt;="&amp;$B60,'Fuel and Energy'!$BH:$BH,"=No"))),IF($A60="","",IF($A60="Between",SUMIFS('Fuel and Energy'!R:R,'Fuel and Energy'!$I:$I,"&gt;="&amp;$B60,'Fuel and Energy'!$I:$I,"&lt;"&amp;$D60),SUMIFS('Fuel and Energy'!R:R,'Fuel and Energy'!$I:$I,"&gt;="&amp;$B60))))</f>
        <v>590352</v>
      </c>
      <c r="J60" s="127">
        <f>IF($R$1,IF($A60="","",IF($A60="Between",SUMIFS('Fuel and Energy'!T:T,'Fuel and Energy'!$I:$I,"&gt;="&amp;$B60,'Fuel and Energy'!$I:$I,"&lt;"&amp;$D60,'Fuel and Energy'!$BH:$BH,"=No"),SUMIFS('Fuel and Energy'!T:T,'Fuel and Energy'!$I:$I,"&gt;="&amp;$B60,'Fuel and Energy'!$BH:$BH,"=No"))),IF($A60="","",IF($A60="Between",SUMIFS('Fuel and Energy'!T:T,'Fuel and Energy'!$I:$I,"&gt;="&amp;$B60,'Fuel and Energy'!$I:$I,"&lt;"&amp;$D60),SUMIFS('Fuel and Energy'!T:T,'Fuel and Energy'!$I:$I,"&gt;="&amp;$B60))))</f>
        <v>4355202</v>
      </c>
      <c r="K60" s="127">
        <f>IF($R$1,IF($A60="","",IF($A60="Between",SUMIFS('Fuel and Energy'!V:V,'Fuel and Energy'!$I:$I,"&gt;="&amp;$B60,'Fuel and Energy'!$I:$I,"&lt;"&amp;$D60,'Fuel and Energy'!$BH:$BH,"=No"),SUMIFS('Fuel and Energy'!V:V,'Fuel and Energy'!$I:$I,"&gt;="&amp;$B60,'Fuel and Energy'!$BH:$BH,"=No"))),IF($A60="","",IF($A60="Between",SUMIFS('Fuel and Energy'!V:V,'Fuel and Energy'!$I:$I,"&gt;="&amp;$B60,'Fuel and Energy'!$I:$I,"&lt;"&amp;$D60),SUMIFS('Fuel and Energy'!V:V,'Fuel and Energy'!$I:$I,"&gt;="&amp;$B60))))</f>
        <v>2019246</v>
      </c>
      <c r="L60" s="127">
        <f>IF($R$1,IF($A60="","",IF($A60="Between",SUMIFS('Fuel and Energy'!X:X,'Fuel and Energy'!$I:$I,"&gt;="&amp;$B60,'Fuel and Energy'!$I:$I,"&lt;"&amp;$D60,'Fuel and Energy'!$BH:$BH,"=No"),SUMIFS('Fuel and Energy'!X:X,'Fuel and Energy'!$I:$I,"&gt;="&amp;$B60,'Fuel and Energy'!$BH:$BH,"=No"))),IF($A60="","",IF($A60="Between",SUMIFS('Fuel and Energy'!X:X,'Fuel and Energy'!$I:$I,"&gt;="&amp;$B60,'Fuel and Energy'!$I:$I,"&lt;"&amp;$D60),SUMIFS('Fuel and Energy'!X:X,'Fuel and Energy'!$I:$I,"&gt;="&amp;$B60))))</f>
        <v>0</v>
      </c>
      <c r="M60" s="127">
        <f>IF($R$1,IF($A60="","",IF($A60="Between",SUMIFS('Fuel and Energy'!Z:Z,'Fuel and Energy'!$I:$I,"&gt;="&amp;$B60,'Fuel and Energy'!$I:$I,"&lt;"&amp;$D60,'Fuel and Energy'!$BH:$BH,"=No"),SUMIFS('Fuel and Energy'!Z:Z,'Fuel and Energy'!$I:$I,"&gt;="&amp;$B60,'Fuel and Energy'!$BH:$BH,"=No"))),IF($A60="","",IF($A60="Between",SUMIFS('Fuel and Energy'!Z:Z,'Fuel and Energy'!$I:$I,"&gt;="&amp;$B60,'Fuel and Energy'!$I:$I,"&lt;"&amp;$D60),SUMIFS('Fuel and Energy'!Z:Z,'Fuel and Energy'!$I:$I,"&gt;="&amp;$B60))))</f>
        <v>83013923</v>
      </c>
      <c r="N60" s="128">
        <f>IF($R$1,IF($A60="","",IF($A60="Between",SUMIFS('Fuel and Energy'!AB:AB,'Fuel and Energy'!$I:$I,"&gt;="&amp;$B60,'Fuel and Energy'!$I:$I,"&lt;"&amp;$D60,'Fuel and Energy'!$BH:$BH,"=No"),SUMIFS('Fuel and Energy'!AB:AB,'Fuel and Energy'!$I:$I,"&gt;="&amp;$B60,'Fuel and Energy'!$BH:$BH,"=No"))),IF($A60="","",IF($A60="Between",SUMIFS('Fuel and Energy'!AB:AB,'Fuel and Energy'!$I:$I,"&gt;="&amp;$B60,'Fuel and Energy'!$I:$I,"&lt;"&amp;$D60),SUMIFS('Fuel and Energy'!AB:AB,'Fuel and Energy'!$I:$I,"&gt;="&amp;$B60))))</f>
        <v>749853</v>
      </c>
      <c r="O60" s="51"/>
      <c r="P60" s="51"/>
      <c r="Q60" s="51"/>
      <c r="R60" s="51"/>
      <c r="S60" s="51"/>
      <c r="T60" s="51"/>
      <c r="U60" s="51"/>
      <c r="V60" s="51"/>
      <c r="W60" s="51"/>
    </row>
    <row r="61" spans="1:23" s="52" customFormat="1" ht="15.6" customHeight="1">
      <c r="A61" s="144" t="str">
        <f t="shared" si="7"/>
        <v>Between</v>
      </c>
      <c r="B61" s="145">
        <f t="shared" si="8"/>
        <v>50</v>
      </c>
      <c r="C61" s="146" t="str">
        <f t="shared" ref="C61:C66" si="9">IF(D61&lt;&gt;"","and","")</f>
        <v>and</v>
      </c>
      <c r="D61" s="20">
        <v>100</v>
      </c>
      <c r="E61" s="219" t="str">
        <f t="shared" si="6"/>
        <v>Between 50 and 100</v>
      </c>
      <c r="F61" s="127">
        <f>IF($R$1,IF($A61="","",IF($A61="Between",SUMIFS('Fuel and Energy'!L:L,'Fuel and Energy'!$I:$I,"&gt;="&amp;$B61,'Fuel and Energy'!$I:$I,"&lt;"&amp;$D61,'Fuel and Energy'!$BH:$BH,"=No"),SUMIFS('Fuel and Energy'!L:L,'Fuel and Energy'!$I:$I,"&gt;="&amp;$B61,'Fuel and Energy'!$BH:$BH,"=No"))),IF($A61="","",IF($A61="Between",SUMIFS('Fuel and Energy'!L:L,'Fuel and Energy'!$I:$I,"&gt;="&amp;$B61,'Fuel and Energy'!$I:$I,"&lt;"&amp;$D61),SUMIFS('Fuel and Energy'!L:L,'Fuel and Energy'!$I:$I,"&gt;="&amp;$B61))))</f>
        <v>9318</v>
      </c>
      <c r="G61" s="127">
        <f>IF($R$1,IF($A61="","",IF($A61="Between",SUMIFS('Fuel and Energy'!N:N,'Fuel and Energy'!$I:$I,"&gt;="&amp;$B61,'Fuel and Energy'!$I:$I,"&lt;"&amp;$D61,'Fuel and Energy'!$BH:$BH,"=No"),SUMIFS('Fuel and Energy'!N:N,'Fuel and Energy'!$I:$I,"&gt;="&amp;$B61,'Fuel and Energy'!$BH:$BH,"=No"))),IF($A61="","",IF($A61="Between",SUMIFS('Fuel and Energy'!N:N,'Fuel and Energy'!$I:$I,"&gt;="&amp;$B61,'Fuel and Energy'!$I:$I,"&lt;"&amp;$D61),SUMIFS('Fuel and Energy'!N:N,'Fuel and Energy'!$I:$I,"&gt;="&amp;$B61))))</f>
        <v>45944044</v>
      </c>
      <c r="H61" s="127">
        <f>IF($R$1,IF($A61="","",IF($A61="Between",SUMIFS('Fuel and Energy'!P:P,'Fuel and Energy'!$I:$I,"&gt;="&amp;$B61,'Fuel and Energy'!$I:$I,"&lt;"&amp;$D61,'Fuel and Energy'!$BH:$BH,"=No"),SUMIFS('Fuel and Energy'!P:P,'Fuel and Energy'!$I:$I,"&gt;="&amp;$B61,'Fuel and Energy'!$BH:$BH,"=No"))),IF($A61="","",IF($A61="Between",SUMIFS('Fuel and Energy'!P:P,'Fuel and Energy'!$I:$I,"&gt;="&amp;$B61,'Fuel and Energy'!$I:$I,"&lt;"&amp;$D61),SUMIFS('Fuel and Energy'!P:P,'Fuel and Energy'!$I:$I,"&gt;="&amp;$B61))))</f>
        <v>10707371</v>
      </c>
      <c r="I61" s="127">
        <f>IF($R$1,IF($A61="","",IF($A61="Between",SUMIFS('Fuel and Energy'!R:R,'Fuel and Energy'!$I:$I,"&gt;="&amp;$B61,'Fuel and Energy'!$I:$I,"&lt;"&amp;$D61,'Fuel and Energy'!$BH:$BH,"=No"),SUMIFS('Fuel and Energy'!R:R,'Fuel and Energy'!$I:$I,"&gt;="&amp;$B61,'Fuel and Energy'!$BH:$BH,"=No"))),IF($A61="","",IF($A61="Between",SUMIFS('Fuel and Energy'!R:R,'Fuel and Energy'!$I:$I,"&gt;="&amp;$B61,'Fuel and Energy'!$I:$I,"&lt;"&amp;$D61),SUMIFS('Fuel and Energy'!R:R,'Fuel and Energy'!$I:$I,"&gt;="&amp;$B61))))</f>
        <v>474786</v>
      </c>
      <c r="J61" s="127">
        <f>IF($R$1,IF($A61="","",IF($A61="Between",SUMIFS('Fuel and Energy'!T:T,'Fuel and Energy'!$I:$I,"&gt;="&amp;$B61,'Fuel and Energy'!$I:$I,"&lt;"&amp;$D61,'Fuel and Energy'!$BH:$BH,"=No"),SUMIFS('Fuel and Energy'!T:T,'Fuel and Energy'!$I:$I,"&gt;="&amp;$B61,'Fuel and Energy'!$BH:$BH,"=No"))),IF($A61="","",IF($A61="Between",SUMIFS('Fuel and Energy'!T:T,'Fuel and Energy'!$I:$I,"&gt;="&amp;$B61,'Fuel and Energy'!$I:$I,"&lt;"&amp;$D61),SUMIFS('Fuel and Energy'!T:T,'Fuel and Energy'!$I:$I,"&gt;="&amp;$B61))))</f>
        <v>14048549</v>
      </c>
      <c r="K61" s="127">
        <f>IF($R$1,IF($A61="","",IF($A61="Between",SUMIFS('Fuel and Energy'!V:V,'Fuel and Energy'!$I:$I,"&gt;="&amp;$B61,'Fuel and Energy'!$I:$I,"&lt;"&amp;$D61,'Fuel and Energy'!$BH:$BH,"=No"),SUMIFS('Fuel and Energy'!V:V,'Fuel and Energy'!$I:$I,"&gt;="&amp;$B61,'Fuel and Energy'!$BH:$BH,"=No"))),IF($A61="","",IF($A61="Between",SUMIFS('Fuel and Energy'!V:V,'Fuel and Energy'!$I:$I,"&gt;="&amp;$B61,'Fuel and Energy'!$I:$I,"&lt;"&amp;$D61),SUMIFS('Fuel and Energy'!V:V,'Fuel and Energy'!$I:$I,"&gt;="&amp;$B61))))</f>
        <v>1649429</v>
      </c>
      <c r="L61" s="127">
        <f>IF($R$1,IF($A61="","",IF($A61="Between",SUMIFS('Fuel and Energy'!X:X,'Fuel and Energy'!$I:$I,"&gt;="&amp;$B61,'Fuel and Energy'!$I:$I,"&lt;"&amp;$D61,'Fuel and Energy'!$BH:$BH,"=No"),SUMIFS('Fuel and Energy'!X:X,'Fuel and Energy'!$I:$I,"&gt;="&amp;$B61,'Fuel and Energy'!$BH:$BH,"=No"))),IF($A61="","",IF($A61="Between",SUMIFS('Fuel and Energy'!X:X,'Fuel and Energy'!$I:$I,"&gt;="&amp;$B61,'Fuel and Energy'!$I:$I,"&lt;"&amp;$D61),SUMIFS('Fuel and Energy'!X:X,'Fuel and Energy'!$I:$I,"&gt;="&amp;$B61))))</f>
        <v>789777</v>
      </c>
      <c r="M61" s="127">
        <f>IF($R$1,IF($A61="","",IF($A61="Between",SUMIFS('Fuel and Energy'!Z:Z,'Fuel and Energy'!$I:$I,"&gt;="&amp;$B61,'Fuel and Energy'!$I:$I,"&lt;"&amp;$D61,'Fuel and Energy'!$BH:$BH,"=No"),SUMIFS('Fuel and Energy'!Z:Z,'Fuel and Energy'!$I:$I,"&gt;="&amp;$B61,'Fuel and Energy'!$BH:$BH,"=No"))),IF($A61="","",IF($A61="Between",SUMIFS('Fuel and Energy'!Z:Z,'Fuel and Energy'!$I:$I,"&gt;="&amp;$B61,'Fuel and Energy'!$I:$I,"&lt;"&amp;$D61),SUMIFS('Fuel and Energy'!Z:Z,'Fuel and Energy'!$I:$I,"&gt;="&amp;$B61))))</f>
        <v>75620548</v>
      </c>
      <c r="N61" s="128">
        <f>IF($R$1,IF($A61="","",IF($A61="Between",SUMIFS('Fuel and Energy'!AB:AB,'Fuel and Energy'!$I:$I,"&gt;="&amp;$B61,'Fuel and Energy'!$I:$I,"&lt;"&amp;$D61,'Fuel and Energy'!$BH:$BH,"=No"),SUMIFS('Fuel and Energy'!AB:AB,'Fuel and Energy'!$I:$I,"&gt;="&amp;$B61,'Fuel and Energy'!$BH:$BH,"=No"))),IF($A61="","",IF($A61="Between",SUMIFS('Fuel and Energy'!AB:AB,'Fuel and Energy'!$I:$I,"&gt;="&amp;$B61,'Fuel and Energy'!$I:$I,"&lt;"&amp;$D61),SUMIFS('Fuel and Energy'!AB:AB,'Fuel and Energy'!$I:$I,"&gt;="&amp;$B61))))</f>
        <v>2881818</v>
      </c>
      <c r="O61" s="68"/>
      <c r="P61" s="68"/>
      <c r="Q61" s="68"/>
      <c r="R61" s="51"/>
      <c r="S61" s="51"/>
      <c r="T61" s="51"/>
      <c r="U61" s="51"/>
      <c r="V61" s="51"/>
      <c r="W61" s="51"/>
    </row>
    <row r="62" spans="1:23" s="52" customFormat="1" ht="15.6" customHeight="1">
      <c r="A62" s="144" t="str">
        <f t="shared" si="7"/>
        <v>Between</v>
      </c>
      <c r="B62" s="145">
        <f t="shared" si="8"/>
        <v>100</v>
      </c>
      <c r="C62" s="146" t="str">
        <f t="shared" si="9"/>
        <v>and</v>
      </c>
      <c r="D62" s="20">
        <v>250</v>
      </c>
      <c r="E62" s="219" t="str">
        <f t="shared" si="6"/>
        <v>Between 100 and 250</v>
      </c>
      <c r="F62" s="127">
        <f>IF($R$1,IF($A62="","",IF($A62="Between",SUMIFS('Fuel and Energy'!L:L,'Fuel and Energy'!$I:$I,"&gt;="&amp;$B62,'Fuel and Energy'!$I:$I,"&lt;"&amp;$D62,'Fuel and Energy'!$BH:$BH,"=No"),SUMIFS('Fuel and Energy'!L:L,'Fuel and Energy'!$I:$I,"&gt;="&amp;$B62,'Fuel and Energy'!$BH:$BH,"=No"))),IF($A62="","",IF($A62="Between",SUMIFS('Fuel and Energy'!L:L,'Fuel and Energy'!$I:$I,"&gt;="&amp;$B62,'Fuel and Energy'!$I:$I,"&lt;"&amp;$D62),SUMIFS('Fuel and Energy'!L:L,'Fuel and Energy'!$I:$I,"&gt;="&amp;$B62))))</f>
        <v>10900</v>
      </c>
      <c r="G62" s="127">
        <f>IF($R$1,IF($A62="","",IF($A62="Between",SUMIFS('Fuel and Energy'!N:N,'Fuel and Energy'!$I:$I,"&gt;="&amp;$B62,'Fuel and Energy'!$I:$I,"&lt;"&amp;$D62,'Fuel and Energy'!$BH:$BH,"=No"),SUMIFS('Fuel and Energy'!N:N,'Fuel and Energy'!$I:$I,"&gt;="&amp;$B62,'Fuel and Energy'!$BH:$BH,"=No"))),IF($A62="","",IF($A62="Between",SUMIFS('Fuel and Energy'!N:N,'Fuel and Energy'!$I:$I,"&gt;="&amp;$B62,'Fuel and Energy'!$I:$I,"&lt;"&amp;$D62),SUMIFS('Fuel and Energy'!N:N,'Fuel and Energy'!$I:$I,"&gt;="&amp;$B62))))</f>
        <v>59379353</v>
      </c>
      <c r="H62" s="127">
        <f>IF($R$1,IF($A62="","",IF($A62="Between",SUMIFS('Fuel and Energy'!P:P,'Fuel and Energy'!$I:$I,"&gt;="&amp;$B62,'Fuel and Energy'!$I:$I,"&lt;"&amp;$D62,'Fuel and Energy'!$BH:$BH,"=No"),SUMIFS('Fuel and Energy'!P:P,'Fuel and Energy'!$I:$I,"&gt;="&amp;$B62,'Fuel and Energy'!$BH:$BH,"=No"))),IF($A62="","",IF($A62="Between",SUMIFS('Fuel and Energy'!P:P,'Fuel and Energy'!$I:$I,"&gt;="&amp;$B62,'Fuel and Energy'!$I:$I,"&lt;"&amp;$D62),SUMIFS('Fuel and Energy'!P:P,'Fuel and Energy'!$I:$I,"&gt;="&amp;$B62))))</f>
        <v>12550233</v>
      </c>
      <c r="I62" s="127">
        <f>IF($R$1,IF($A62="","",IF($A62="Between",SUMIFS('Fuel and Energy'!R:R,'Fuel and Energy'!$I:$I,"&gt;="&amp;$B62,'Fuel and Energy'!$I:$I,"&lt;"&amp;$D62,'Fuel and Energy'!$BH:$BH,"=No"),SUMIFS('Fuel and Energy'!R:R,'Fuel and Energy'!$I:$I,"&gt;="&amp;$B62,'Fuel and Energy'!$BH:$BH,"=No"))),IF($A62="","",IF($A62="Between",SUMIFS('Fuel and Energy'!R:R,'Fuel and Energy'!$I:$I,"&gt;="&amp;$B62,'Fuel and Energy'!$I:$I,"&lt;"&amp;$D62),SUMIFS('Fuel and Energy'!R:R,'Fuel and Energy'!$I:$I,"&gt;="&amp;$B62))))</f>
        <v>1640945</v>
      </c>
      <c r="J62" s="127">
        <f>IF($R$1,IF($A62="","",IF($A62="Between",SUMIFS('Fuel and Energy'!T:T,'Fuel and Energy'!$I:$I,"&gt;="&amp;$B62,'Fuel and Energy'!$I:$I,"&lt;"&amp;$D62,'Fuel and Energy'!$BH:$BH,"=No"),SUMIFS('Fuel and Energy'!T:T,'Fuel and Energy'!$I:$I,"&gt;="&amp;$B62,'Fuel and Energy'!$BH:$BH,"=No"))),IF($A62="","",IF($A62="Between",SUMIFS('Fuel and Energy'!T:T,'Fuel and Energy'!$I:$I,"&gt;="&amp;$B62,'Fuel and Energy'!$I:$I,"&lt;"&amp;$D62),SUMIFS('Fuel and Energy'!T:T,'Fuel and Energy'!$I:$I,"&gt;="&amp;$B62))))</f>
        <v>18588481</v>
      </c>
      <c r="K62" s="127">
        <f>IF($R$1,IF($A62="","",IF($A62="Between",SUMIFS('Fuel and Energy'!V:V,'Fuel and Energy'!$I:$I,"&gt;="&amp;$B62,'Fuel and Energy'!$I:$I,"&lt;"&amp;$D62,'Fuel and Energy'!$BH:$BH,"=No"),SUMIFS('Fuel and Energy'!V:V,'Fuel and Energy'!$I:$I,"&gt;="&amp;$B62,'Fuel and Energy'!$BH:$BH,"=No"))),IF($A62="","",IF($A62="Between",SUMIFS('Fuel and Energy'!V:V,'Fuel and Energy'!$I:$I,"&gt;="&amp;$B62,'Fuel and Energy'!$I:$I,"&lt;"&amp;$D62),SUMIFS('Fuel and Energy'!V:V,'Fuel and Energy'!$I:$I,"&gt;="&amp;$B62))))</f>
        <v>6772573</v>
      </c>
      <c r="L62" s="127">
        <f>IF($R$1,IF($A62="","",IF($A62="Between",SUMIFS('Fuel and Energy'!X:X,'Fuel and Energy'!$I:$I,"&gt;="&amp;$B62,'Fuel and Energy'!$I:$I,"&lt;"&amp;$D62,'Fuel and Energy'!$BH:$BH,"=No"),SUMIFS('Fuel and Energy'!X:X,'Fuel and Energy'!$I:$I,"&gt;="&amp;$B62,'Fuel and Energy'!$BH:$BH,"=No"))),IF($A62="","",IF($A62="Between",SUMIFS('Fuel and Energy'!X:X,'Fuel and Energy'!$I:$I,"&gt;="&amp;$B62,'Fuel and Energy'!$I:$I,"&lt;"&amp;$D62),SUMIFS('Fuel and Energy'!X:X,'Fuel and Energy'!$I:$I,"&gt;="&amp;$B62))))</f>
        <v>963521</v>
      </c>
      <c r="M62" s="127">
        <f>IF($R$1,IF($A62="","",IF($A62="Between",SUMIFS('Fuel and Energy'!Z:Z,'Fuel and Energy'!$I:$I,"&gt;="&amp;$B62,'Fuel and Energy'!$I:$I,"&lt;"&amp;$D62,'Fuel and Energy'!$BH:$BH,"=No"),SUMIFS('Fuel and Energy'!Z:Z,'Fuel and Energy'!$I:$I,"&gt;="&amp;$B62,'Fuel and Energy'!$BH:$BH,"=No"))),IF($A62="","",IF($A62="Between",SUMIFS('Fuel and Energy'!Z:Z,'Fuel and Energy'!$I:$I,"&gt;="&amp;$B62,'Fuel and Energy'!$I:$I,"&lt;"&amp;$D62),SUMIFS('Fuel and Energy'!Z:Z,'Fuel and Energy'!$I:$I,"&gt;="&amp;$B62))))</f>
        <v>40696932</v>
      </c>
      <c r="N62" s="128">
        <f>IF($R$1,IF($A62="","",IF($A62="Between",SUMIFS('Fuel and Energy'!AB:AB,'Fuel and Energy'!$I:$I,"&gt;="&amp;$B62,'Fuel and Energy'!$I:$I,"&lt;"&amp;$D62,'Fuel and Energy'!$BH:$BH,"=No"),SUMIFS('Fuel and Energy'!AB:AB,'Fuel and Energy'!$I:$I,"&gt;="&amp;$B62,'Fuel and Energy'!$BH:$BH,"=No"))),IF($A62="","",IF($A62="Between",SUMIFS('Fuel and Energy'!AB:AB,'Fuel and Energy'!$I:$I,"&gt;="&amp;$B62,'Fuel and Energy'!$I:$I,"&lt;"&amp;$D62),SUMIFS('Fuel and Energy'!AB:AB,'Fuel and Energy'!$I:$I,"&gt;="&amp;$B62))))</f>
        <v>1765592</v>
      </c>
      <c r="O62" s="68"/>
      <c r="P62" s="68"/>
      <c r="Q62" s="68"/>
      <c r="R62" s="51"/>
      <c r="S62" s="51"/>
      <c r="T62" s="51"/>
      <c r="U62" s="51"/>
      <c r="V62" s="51"/>
      <c r="W62" s="51"/>
    </row>
    <row r="63" spans="1:23" s="52" customFormat="1" ht="15.6" customHeight="1">
      <c r="A63" s="144" t="str">
        <f t="shared" si="7"/>
        <v>Between</v>
      </c>
      <c r="B63" s="145">
        <f t="shared" si="8"/>
        <v>250</v>
      </c>
      <c r="C63" s="146" t="str">
        <f t="shared" si="9"/>
        <v>and</v>
      </c>
      <c r="D63" s="20">
        <v>500</v>
      </c>
      <c r="E63" s="219" t="str">
        <f t="shared" si="6"/>
        <v>Between 250 and 500</v>
      </c>
      <c r="F63" s="127">
        <f>IF($R$1,IF($A63="","",IF($A63="Between",SUMIFS('Fuel and Energy'!L:L,'Fuel and Energy'!$I:$I,"&gt;="&amp;$B63,'Fuel and Energy'!$I:$I,"&lt;"&amp;$D63,'Fuel and Energy'!$BH:$BH,"=No"),SUMIFS('Fuel and Energy'!L:L,'Fuel and Energy'!$I:$I,"&gt;="&amp;$B63,'Fuel and Energy'!$BH:$BH,"=No"))),IF($A63="","",IF($A63="Between",SUMIFS('Fuel and Energy'!L:L,'Fuel and Energy'!$I:$I,"&gt;="&amp;$B63,'Fuel and Energy'!$I:$I,"&lt;"&amp;$D63),SUMIFS('Fuel and Energy'!L:L,'Fuel and Energy'!$I:$I,"&gt;="&amp;$B63))))</f>
        <v>14346</v>
      </c>
      <c r="G63" s="127">
        <f>IF($R$1,IF($A63="","",IF($A63="Between",SUMIFS('Fuel and Energy'!N:N,'Fuel and Energy'!$I:$I,"&gt;="&amp;$B63,'Fuel and Energy'!$I:$I,"&lt;"&amp;$D63,'Fuel and Energy'!$BH:$BH,"=No"),SUMIFS('Fuel and Energy'!N:N,'Fuel and Energy'!$I:$I,"&gt;="&amp;$B63,'Fuel and Energy'!$BH:$BH,"=No"))),IF($A63="","",IF($A63="Between",SUMIFS('Fuel and Energy'!N:N,'Fuel and Energy'!$I:$I,"&gt;="&amp;$B63,'Fuel and Energy'!$I:$I,"&lt;"&amp;$D63),SUMIFS('Fuel and Energy'!N:N,'Fuel and Energy'!$I:$I,"&gt;="&amp;$B63))))</f>
        <v>65093095</v>
      </c>
      <c r="H63" s="127">
        <f>IF($R$1,IF($A63="","",IF($A63="Between",SUMIFS('Fuel and Energy'!P:P,'Fuel and Energy'!$I:$I,"&gt;="&amp;$B63,'Fuel and Energy'!$I:$I,"&lt;"&amp;$D63,'Fuel and Energy'!$BH:$BH,"=No"),SUMIFS('Fuel and Energy'!P:P,'Fuel and Energy'!$I:$I,"&gt;="&amp;$B63,'Fuel and Energy'!$BH:$BH,"=No"))),IF($A63="","",IF($A63="Between",SUMIFS('Fuel and Energy'!P:P,'Fuel and Energy'!$I:$I,"&gt;="&amp;$B63,'Fuel and Energy'!$I:$I,"&lt;"&amp;$D63),SUMIFS('Fuel and Energy'!P:P,'Fuel and Energy'!$I:$I,"&gt;="&amp;$B63))))</f>
        <v>14632452</v>
      </c>
      <c r="I63" s="127">
        <f>IF($R$1,IF($A63="","",IF($A63="Between",SUMIFS('Fuel and Energy'!R:R,'Fuel and Energy'!$I:$I,"&gt;="&amp;$B63,'Fuel and Energy'!$I:$I,"&lt;"&amp;$D63,'Fuel and Energy'!$BH:$BH,"=No"),SUMIFS('Fuel and Energy'!R:R,'Fuel and Energy'!$I:$I,"&gt;="&amp;$B63,'Fuel and Energy'!$BH:$BH,"=No"))),IF($A63="","",IF($A63="Between",SUMIFS('Fuel and Energy'!R:R,'Fuel and Energy'!$I:$I,"&gt;="&amp;$B63,'Fuel and Energy'!$I:$I,"&lt;"&amp;$D63),SUMIFS('Fuel and Energy'!R:R,'Fuel and Energy'!$I:$I,"&gt;="&amp;$B63))))</f>
        <v>1853508</v>
      </c>
      <c r="J63" s="127">
        <f>IF($R$1,IF($A63="","",IF($A63="Between",SUMIFS('Fuel and Energy'!T:T,'Fuel and Energy'!$I:$I,"&gt;="&amp;$B63,'Fuel and Energy'!$I:$I,"&lt;"&amp;$D63,'Fuel and Energy'!$BH:$BH,"=No"),SUMIFS('Fuel and Energy'!T:T,'Fuel and Energy'!$I:$I,"&gt;="&amp;$B63,'Fuel and Energy'!$BH:$BH,"=No"))),IF($A63="","",IF($A63="Between",SUMIFS('Fuel and Energy'!T:T,'Fuel and Energy'!$I:$I,"&gt;="&amp;$B63,'Fuel and Energy'!$I:$I,"&lt;"&amp;$D63),SUMIFS('Fuel and Energy'!T:T,'Fuel and Energy'!$I:$I,"&gt;="&amp;$B63))))</f>
        <v>32087013</v>
      </c>
      <c r="K63" s="127">
        <f>IF($R$1,IF($A63="","",IF($A63="Between",SUMIFS('Fuel and Energy'!V:V,'Fuel and Energy'!$I:$I,"&gt;="&amp;$B63,'Fuel and Energy'!$I:$I,"&lt;"&amp;$D63,'Fuel and Energy'!$BH:$BH,"=No"),SUMIFS('Fuel and Energy'!V:V,'Fuel and Energy'!$I:$I,"&gt;="&amp;$B63,'Fuel and Energy'!$BH:$BH,"=No"))),IF($A63="","",IF($A63="Between",SUMIFS('Fuel and Energy'!V:V,'Fuel and Energy'!$I:$I,"&gt;="&amp;$B63,'Fuel and Energy'!$I:$I,"&lt;"&amp;$D63),SUMIFS('Fuel and Energy'!V:V,'Fuel and Energy'!$I:$I,"&gt;="&amp;$B63))))</f>
        <v>5707261</v>
      </c>
      <c r="L63" s="127">
        <f>IF($R$1,IF($A63="","",IF($A63="Between",SUMIFS('Fuel and Energy'!X:X,'Fuel and Energy'!$I:$I,"&gt;="&amp;$B63,'Fuel and Energy'!$I:$I,"&lt;"&amp;$D63,'Fuel and Energy'!$BH:$BH,"=No"),SUMIFS('Fuel and Energy'!X:X,'Fuel and Energy'!$I:$I,"&gt;="&amp;$B63,'Fuel and Energy'!$BH:$BH,"=No"))),IF($A63="","",IF($A63="Between",SUMIFS('Fuel and Energy'!X:X,'Fuel and Energy'!$I:$I,"&gt;="&amp;$B63,'Fuel and Energy'!$I:$I,"&lt;"&amp;$D63),SUMIFS('Fuel and Energy'!X:X,'Fuel and Energy'!$I:$I,"&gt;="&amp;$B63))))</f>
        <v>479768</v>
      </c>
      <c r="M63" s="127">
        <f>IF($R$1,IF($A63="","",IF($A63="Between",SUMIFS('Fuel and Energy'!Z:Z,'Fuel and Energy'!$I:$I,"&gt;="&amp;$B63,'Fuel and Energy'!$I:$I,"&lt;"&amp;$D63,'Fuel and Energy'!$BH:$BH,"=No"),SUMIFS('Fuel and Energy'!Z:Z,'Fuel and Energy'!$I:$I,"&gt;="&amp;$B63,'Fuel and Energy'!$BH:$BH,"=No"))),IF($A63="","",IF($A63="Between",SUMIFS('Fuel and Energy'!Z:Z,'Fuel and Energy'!$I:$I,"&gt;="&amp;$B63,'Fuel and Energy'!$I:$I,"&lt;"&amp;$D63),SUMIFS('Fuel and Energy'!Z:Z,'Fuel and Energy'!$I:$I,"&gt;="&amp;$B63))))</f>
        <v>227256508</v>
      </c>
      <c r="N63" s="128">
        <f>IF($R$1,IF($A63="","",IF($A63="Between",SUMIFS('Fuel and Energy'!AB:AB,'Fuel and Energy'!$I:$I,"&gt;="&amp;$B63,'Fuel and Energy'!$I:$I,"&lt;"&amp;$D63,'Fuel and Energy'!$BH:$BH,"=No"),SUMIFS('Fuel and Energy'!AB:AB,'Fuel and Energy'!$I:$I,"&gt;="&amp;$B63,'Fuel and Energy'!$BH:$BH,"=No"))),IF($A63="","",IF($A63="Between",SUMIFS('Fuel and Energy'!AB:AB,'Fuel and Energy'!$I:$I,"&gt;="&amp;$B63,'Fuel and Energy'!$I:$I,"&lt;"&amp;$D63),SUMIFS('Fuel and Energy'!AB:AB,'Fuel and Energy'!$I:$I,"&gt;="&amp;$B63))))</f>
        <v>2137784</v>
      </c>
      <c r="O63" s="68"/>
      <c r="P63" s="68"/>
      <c r="Q63" s="68"/>
      <c r="R63" s="51"/>
      <c r="S63" s="51"/>
      <c r="T63" s="51"/>
      <c r="U63" s="51"/>
      <c r="V63" s="51"/>
      <c r="W63" s="51"/>
    </row>
    <row r="64" spans="1:23" s="52" customFormat="1" ht="15.6" customHeight="1">
      <c r="A64" s="144" t="str">
        <f t="shared" si="7"/>
        <v>Between</v>
      </c>
      <c r="B64" s="145">
        <f t="shared" si="8"/>
        <v>500</v>
      </c>
      <c r="C64" s="146" t="str">
        <f t="shared" si="9"/>
        <v>and</v>
      </c>
      <c r="D64" s="20">
        <v>1000</v>
      </c>
      <c r="E64" s="219" t="str">
        <f t="shared" si="6"/>
        <v>Between 500 and 1,000</v>
      </c>
      <c r="F64" s="127">
        <f>IF($R$1,IF($A64="","",IF($A64="Between",SUMIFS('Fuel and Energy'!L:L,'Fuel and Energy'!$I:$I,"&gt;="&amp;$B64,'Fuel and Energy'!$I:$I,"&lt;"&amp;$D64,'Fuel and Energy'!$BH:$BH,"=No"),SUMIFS('Fuel and Energy'!L:L,'Fuel and Energy'!$I:$I,"&gt;="&amp;$B64,'Fuel and Energy'!$BH:$BH,"=No"))),IF($A64="","",IF($A64="Between",SUMIFS('Fuel and Energy'!L:L,'Fuel and Energy'!$I:$I,"&gt;="&amp;$B64,'Fuel and Energy'!$I:$I,"&lt;"&amp;$D64),SUMIFS('Fuel and Energy'!L:L,'Fuel and Energy'!$I:$I,"&gt;="&amp;$B64))))</f>
        <v>15181</v>
      </c>
      <c r="G64" s="127">
        <f>IF($R$1,IF($A64="","",IF($A64="Between",SUMIFS('Fuel and Energy'!N:N,'Fuel and Energy'!$I:$I,"&gt;="&amp;$B64,'Fuel and Energy'!$I:$I,"&lt;"&amp;$D64,'Fuel and Energy'!$BH:$BH,"=No"),SUMIFS('Fuel and Energy'!N:N,'Fuel and Energy'!$I:$I,"&gt;="&amp;$B64,'Fuel and Energy'!$BH:$BH,"=No"))),IF($A64="","",IF($A64="Between",SUMIFS('Fuel and Energy'!N:N,'Fuel and Energy'!$I:$I,"&gt;="&amp;$B64,'Fuel and Energy'!$I:$I,"&lt;"&amp;$D64),SUMIFS('Fuel and Energy'!N:N,'Fuel and Energy'!$I:$I,"&gt;="&amp;$B64))))</f>
        <v>45818152</v>
      </c>
      <c r="H64" s="127">
        <f>IF($R$1,IF($A64="","",IF($A64="Between",SUMIFS('Fuel and Energy'!P:P,'Fuel and Energy'!$I:$I,"&gt;="&amp;$B64,'Fuel and Energy'!$I:$I,"&lt;"&amp;$D64,'Fuel and Energy'!$BH:$BH,"=No"),SUMIFS('Fuel and Energy'!P:P,'Fuel and Energy'!$I:$I,"&gt;="&amp;$B64,'Fuel and Energy'!$BH:$BH,"=No"))),IF($A64="","",IF($A64="Between",SUMIFS('Fuel and Energy'!P:P,'Fuel and Energy'!$I:$I,"&gt;="&amp;$B64,'Fuel and Energy'!$I:$I,"&lt;"&amp;$D64),SUMIFS('Fuel and Energy'!P:P,'Fuel and Energy'!$I:$I,"&gt;="&amp;$B64))))</f>
        <v>17378823</v>
      </c>
      <c r="I64" s="127">
        <f>IF($R$1,IF($A64="","",IF($A64="Between",SUMIFS('Fuel and Energy'!R:R,'Fuel and Energy'!$I:$I,"&gt;="&amp;$B64,'Fuel and Energy'!$I:$I,"&lt;"&amp;$D64,'Fuel and Energy'!$BH:$BH,"=No"),SUMIFS('Fuel and Energy'!R:R,'Fuel and Energy'!$I:$I,"&gt;="&amp;$B64,'Fuel and Energy'!$BH:$BH,"=No"))),IF($A64="","",IF($A64="Between",SUMIFS('Fuel and Energy'!R:R,'Fuel and Energy'!$I:$I,"&gt;="&amp;$B64,'Fuel and Energy'!$I:$I,"&lt;"&amp;$D64),SUMIFS('Fuel and Energy'!R:R,'Fuel and Energy'!$I:$I,"&gt;="&amp;$B64))))</f>
        <v>4101610</v>
      </c>
      <c r="J64" s="127">
        <f>IF($R$1,IF($A64="","",IF($A64="Between",SUMIFS('Fuel and Energy'!T:T,'Fuel and Energy'!$I:$I,"&gt;="&amp;$B64,'Fuel and Energy'!$I:$I,"&lt;"&amp;$D64,'Fuel and Energy'!$BH:$BH,"=No"),SUMIFS('Fuel and Energy'!T:T,'Fuel and Energy'!$I:$I,"&gt;="&amp;$B64,'Fuel and Energy'!$BH:$BH,"=No"))),IF($A64="","",IF($A64="Between",SUMIFS('Fuel and Energy'!T:T,'Fuel and Energy'!$I:$I,"&gt;="&amp;$B64,'Fuel and Energy'!$I:$I,"&lt;"&amp;$D64),SUMIFS('Fuel and Energy'!T:T,'Fuel and Energy'!$I:$I,"&gt;="&amp;$B64))))</f>
        <v>31175943</v>
      </c>
      <c r="K64" s="127">
        <f>IF($R$1,IF($A64="","",IF($A64="Between",SUMIFS('Fuel and Energy'!V:V,'Fuel and Energy'!$I:$I,"&gt;="&amp;$B64,'Fuel and Energy'!$I:$I,"&lt;"&amp;$D64,'Fuel and Energy'!$BH:$BH,"=No"),SUMIFS('Fuel and Energy'!V:V,'Fuel and Energy'!$I:$I,"&gt;="&amp;$B64,'Fuel and Energy'!$BH:$BH,"=No"))),IF($A64="","",IF($A64="Between",SUMIFS('Fuel and Energy'!V:V,'Fuel and Energy'!$I:$I,"&gt;="&amp;$B64,'Fuel and Energy'!$I:$I,"&lt;"&amp;$D64),SUMIFS('Fuel and Energy'!V:V,'Fuel and Energy'!$I:$I,"&gt;="&amp;$B64))))</f>
        <v>18366003</v>
      </c>
      <c r="L64" s="127">
        <f>IF($R$1,IF($A64="","",IF($A64="Between",SUMIFS('Fuel and Energy'!X:X,'Fuel and Energy'!$I:$I,"&gt;="&amp;$B64,'Fuel and Energy'!$I:$I,"&lt;"&amp;$D64,'Fuel and Energy'!$BH:$BH,"=No"),SUMIFS('Fuel and Energy'!X:X,'Fuel and Energy'!$I:$I,"&gt;="&amp;$B64,'Fuel and Energy'!$BH:$BH,"=No"))),IF($A64="","",IF($A64="Between",SUMIFS('Fuel and Energy'!X:X,'Fuel and Energy'!$I:$I,"&gt;="&amp;$B64,'Fuel and Energy'!$I:$I,"&lt;"&amp;$D64),SUMIFS('Fuel and Energy'!X:X,'Fuel and Energy'!$I:$I,"&gt;="&amp;$B64))))</f>
        <v>1008900</v>
      </c>
      <c r="M64" s="127">
        <f>IF($R$1,IF($A64="","",IF($A64="Between",SUMIFS('Fuel and Energy'!Z:Z,'Fuel and Energy'!$I:$I,"&gt;="&amp;$B64,'Fuel and Energy'!$I:$I,"&lt;"&amp;$D64,'Fuel and Energy'!$BH:$BH,"=No"),SUMIFS('Fuel and Energy'!Z:Z,'Fuel and Energy'!$I:$I,"&gt;="&amp;$B64,'Fuel and Energy'!$BH:$BH,"=No"))),IF($A64="","",IF($A64="Between",SUMIFS('Fuel and Energy'!Z:Z,'Fuel and Energy'!$I:$I,"&gt;="&amp;$B64,'Fuel and Energy'!$I:$I,"&lt;"&amp;$D64),SUMIFS('Fuel and Energy'!Z:Z,'Fuel and Energy'!$I:$I,"&gt;="&amp;$B64))))</f>
        <v>623214099</v>
      </c>
      <c r="N64" s="128">
        <f>IF($R$1,IF($A64="","",IF($A64="Between",SUMIFS('Fuel and Energy'!AB:AB,'Fuel and Energy'!$I:$I,"&gt;="&amp;$B64,'Fuel and Energy'!$I:$I,"&lt;"&amp;$D64,'Fuel and Energy'!$BH:$BH,"=No"),SUMIFS('Fuel and Energy'!AB:AB,'Fuel and Energy'!$I:$I,"&gt;="&amp;$B64,'Fuel and Energy'!$BH:$BH,"=No"))),IF($A64="","",IF($A64="Between",SUMIFS('Fuel and Energy'!AB:AB,'Fuel and Energy'!$I:$I,"&gt;="&amp;$B64,'Fuel and Energy'!$I:$I,"&lt;"&amp;$D64),SUMIFS('Fuel and Energy'!AB:AB,'Fuel and Energy'!$I:$I,"&gt;="&amp;$B64))))</f>
        <v>87090</v>
      </c>
      <c r="O64" s="68"/>
      <c r="P64" s="68"/>
      <c r="Q64" s="68"/>
      <c r="R64" s="51"/>
      <c r="S64" s="51"/>
      <c r="T64" s="51"/>
      <c r="U64" s="51"/>
      <c r="V64" s="51"/>
      <c r="W64" s="51"/>
    </row>
    <row r="65" spans="1:23" s="52" customFormat="1" ht="15.6" customHeight="1">
      <c r="A65" s="144" t="str">
        <f t="shared" si="7"/>
        <v>Between</v>
      </c>
      <c r="B65" s="145">
        <f t="shared" si="8"/>
        <v>1000</v>
      </c>
      <c r="C65" s="146" t="str">
        <f t="shared" si="9"/>
        <v>and</v>
      </c>
      <c r="D65" s="20">
        <v>2000</v>
      </c>
      <c r="E65" s="219" t="str">
        <f t="shared" si="6"/>
        <v>Between 1,000 and 2,000</v>
      </c>
      <c r="F65" s="127">
        <f>IF($R$1,IF($A65="","",IF($A65="Between",SUMIFS('Fuel and Energy'!L:L,'Fuel and Energy'!$I:$I,"&gt;="&amp;$B65,'Fuel and Energy'!$I:$I,"&lt;"&amp;$D65,'Fuel and Energy'!$BH:$BH,"=No"),SUMIFS('Fuel and Energy'!L:L,'Fuel and Energy'!$I:$I,"&gt;="&amp;$B65,'Fuel and Energy'!$BH:$BH,"=No"))),IF($A65="","",IF($A65="Between",SUMIFS('Fuel and Energy'!L:L,'Fuel and Energy'!$I:$I,"&gt;="&amp;$B65,'Fuel and Energy'!$I:$I,"&lt;"&amp;$D65),SUMIFS('Fuel and Energy'!L:L,'Fuel and Energy'!$I:$I,"&gt;="&amp;$B65))))</f>
        <v>18403</v>
      </c>
      <c r="G65" s="127">
        <f>IF($R$1,IF($A65="","",IF($A65="Between",SUMIFS('Fuel and Energy'!N:N,'Fuel and Energy'!$I:$I,"&gt;="&amp;$B65,'Fuel and Energy'!$I:$I,"&lt;"&amp;$D65,'Fuel and Energy'!$BH:$BH,"=No"),SUMIFS('Fuel and Energy'!N:N,'Fuel and Energy'!$I:$I,"&gt;="&amp;$B65,'Fuel and Energy'!$BH:$BH,"=No"))),IF($A65="","",IF($A65="Between",SUMIFS('Fuel and Energy'!N:N,'Fuel and Energy'!$I:$I,"&gt;="&amp;$B65,'Fuel and Energy'!$I:$I,"&lt;"&amp;$D65),SUMIFS('Fuel and Energy'!N:N,'Fuel and Energy'!$I:$I,"&gt;="&amp;$B65))))</f>
        <v>98943997</v>
      </c>
      <c r="H65" s="127">
        <f>IF($R$1,IF($A65="","",IF($A65="Between",SUMIFS('Fuel and Energy'!P:P,'Fuel and Energy'!$I:$I,"&gt;="&amp;$B65,'Fuel and Energy'!$I:$I,"&lt;"&amp;$D65,'Fuel and Energy'!$BH:$BH,"=No"),SUMIFS('Fuel and Energy'!P:P,'Fuel and Energy'!$I:$I,"&gt;="&amp;$B65,'Fuel and Energy'!$BH:$BH,"=No"))),IF($A65="","",IF($A65="Between",SUMIFS('Fuel and Energy'!P:P,'Fuel and Energy'!$I:$I,"&gt;="&amp;$B65,'Fuel and Energy'!$I:$I,"&lt;"&amp;$D65),SUMIFS('Fuel and Energy'!P:P,'Fuel and Energy'!$I:$I,"&gt;="&amp;$B65))))</f>
        <v>16109446</v>
      </c>
      <c r="I65" s="127">
        <f>IF($R$1,IF($A65="","",IF($A65="Between",SUMIFS('Fuel and Energy'!R:R,'Fuel and Energy'!$I:$I,"&gt;="&amp;$B65,'Fuel and Energy'!$I:$I,"&lt;"&amp;$D65,'Fuel and Energy'!$BH:$BH,"=No"),SUMIFS('Fuel and Energy'!R:R,'Fuel and Energy'!$I:$I,"&gt;="&amp;$B65,'Fuel and Energy'!$BH:$BH,"=No"))),IF($A65="","",IF($A65="Between",SUMIFS('Fuel and Energy'!R:R,'Fuel and Energy'!$I:$I,"&gt;="&amp;$B65,'Fuel and Energy'!$I:$I,"&lt;"&amp;$D65),SUMIFS('Fuel and Energy'!R:R,'Fuel and Energy'!$I:$I,"&gt;="&amp;$B65))))</f>
        <v>0</v>
      </c>
      <c r="J65" s="127">
        <f>IF($R$1,IF($A65="","",IF($A65="Between",SUMIFS('Fuel and Energy'!T:T,'Fuel and Energy'!$I:$I,"&gt;="&amp;$B65,'Fuel and Energy'!$I:$I,"&lt;"&amp;$D65,'Fuel and Energy'!$BH:$BH,"=No"),SUMIFS('Fuel and Energy'!T:T,'Fuel and Energy'!$I:$I,"&gt;="&amp;$B65,'Fuel and Energy'!$BH:$BH,"=No"))),IF($A65="","",IF($A65="Between",SUMIFS('Fuel and Energy'!T:T,'Fuel and Energy'!$I:$I,"&gt;="&amp;$B65,'Fuel and Energy'!$I:$I,"&lt;"&amp;$D65),SUMIFS('Fuel and Energy'!T:T,'Fuel and Energy'!$I:$I,"&gt;="&amp;$B65))))</f>
        <v>24060133</v>
      </c>
      <c r="K65" s="127">
        <f>IF($R$1,IF($A65="","",IF($A65="Between",SUMIFS('Fuel and Energy'!V:V,'Fuel and Energy'!$I:$I,"&gt;="&amp;$B65,'Fuel and Energy'!$I:$I,"&lt;"&amp;$D65,'Fuel and Energy'!$BH:$BH,"=No"),SUMIFS('Fuel and Energy'!V:V,'Fuel and Energy'!$I:$I,"&gt;="&amp;$B65,'Fuel and Energy'!$BH:$BH,"=No"))),IF($A65="","",IF($A65="Between",SUMIFS('Fuel and Energy'!V:V,'Fuel and Energy'!$I:$I,"&gt;="&amp;$B65,'Fuel and Energy'!$I:$I,"&lt;"&amp;$D65),SUMIFS('Fuel and Energy'!V:V,'Fuel and Energy'!$I:$I,"&gt;="&amp;$B65))))</f>
        <v>22782</v>
      </c>
      <c r="L65" s="127">
        <f>IF($R$1,IF($A65="","",IF($A65="Between",SUMIFS('Fuel and Energy'!X:X,'Fuel and Energy'!$I:$I,"&gt;="&amp;$B65,'Fuel and Energy'!$I:$I,"&lt;"&amp;$D65,'Fuel and Energy'!$BH:$BH,"=No"),SUMIFS('Fuel and Energy'!X:X,'Fuel and Energy'!$I:$I,"&gt;="&amp;$B65,'Fuel and Energy'!$BH:$BH,"=No"))),IF($A65="","",IF($A65="Between",SUMIFS('Fuel and Energy'!X:X,'Fuel and Energy'!$I:$I,"&gt;="&amp;$B65,'Fuel and Energy'!$I:$I,"&lt;"&amp;$D65),SUMIFS('Fuel and Energy'!X:X,'Fuel and Energy'!$I:$I,"&gt;="&amp;$B65))))</f>
        <v>159633</v>
      </c>
      <c r="M65" s="127">
        <f>IF($R$1,IF($A65="","",IF($A65="Between",SUMIFS('Fuel and Energy'!Z:Z,'Fuel and Energy'!$I:$I,"&gt;="&amp;$B65,'Fuel and Energy'!$I:$I,"&lt;"&amp;$D65,'Fuel and Energy'!$BH:$BH,"=No"),SUMIFS('Fuel and Energy'!Z:Z,'Fuel and Energy'!$I:$I,"&gt;="&amp;$B65,'Fuel and Energy'!$BH:$BH,"=No"))),IF($A65="","",IF($A65="Between",SUMIFS('Fuel and Energy'!Z:Z,'Fuel and Energy'!$I:$I,"&gt;="&amp;$B65,'Fuel and Energy'!$I:$I,"&lt;"&amp;$D65),SUMIFS('Fuel and Energy'!Z:Z,'Fuel and Energy'!$I:$I,"&gt;="&amp;$B65))))</f>
        <v>1618401060</v>
      </c>
      <c r="N65" s="128">
        <f>IF($R$1,IF($A65="","",IF($A65="Between",SUMIFS('Fuel and Energy'!AB:AB,'Fuel and Energy'!$I:$I,"&gt;="&amp;$B65,'Fuel and Energy'!$I:$I,"&lt;"&amp;$D65,'Fuel and Energy'!$BH:$BH,"=No"),SUMIFS('Fuel and Energy'!AB:AB,'Fuel and Energy'!$I:$I,"&gt;="&amp;$B65,'Fuel and Energy'!$BH:$BH,"=No"))),IF($A65="","",IF($A65="Between",SUMIFS('Fuel and Energy'!AB:AB,'Fuel and Energy'!$I:$I,"&gt;="&amp;$B65,'Fuel and Energy'!$I:$I,"&lt;"&amp;$D65),SUMIFS('Fuel and Energy'!AB:AB,'Fuel and Energy'!$I:$I,"&gt;="&amp;$B65))))</f>
        <v>1462063</v>
      </c>
      <c r="O65" s="68"/>
      <c r="P65" s="68"/>
      <c r="Q65" s="68"/>
      <c r="R65" s="51"/>
      <c r="S65" s="51"/>
      <c r="T65" s="51"/>
      <c r="U65" s="51"/>
      <c r="V65" s="51"/>
      <c r="W65" s="51"/>
    </row>
    <row r="66" spans="1:23" s="52" customFormat="1" ht="15.6" customHeight="1">
      <c r="A66" s="147" t="str">
        <f t="shared" si="7"/>
        <v>Over</v>
      </c>
      <c r="B66" s="148">
        <f t="shared" si="8"/>
        <v>2000</v>
      </c>
      <c r="C66" s="149" t="str">
        <f t="shared" si="9"/>
        <v/>
      </c>
      <c r="D66" s="21"/>
      <c r="E66" s="219" t="str">
        <f t="shared" si="6"/>
        <v>Over 2,000</v>
      </c>
      <c r="F66" s="150">
        <f>IF($R$1,IF($A66="","",IF($A66="Between",SUMIFS('Fuel and Energy'!L:L,'Fuel and Energy'!$I:$I,"&gt;="&amp;$B66,'Fuel and Energy'!$I:$I,"&lt;"&amp;$D66,'Fuel and Energy'!$BH:$BH,"=No"),SUMIFS('Fuel and Energy'!L:L,'Fuel and Energy'!$I:$I,"&gt;="&amp;$B66,'Fuel and Energy'!$BH:$BH,"=No"))),IF($A66="","",IF($A66="Between",SUMIFS('Fuel and Energy'!L:L,'Fuel and Energy'!$I:$I,"&gt;="&amp;$B66,'Fuel and Energy'!$I:$I,"&lt;"&amp;$D66),SUMIFS('Fuel and Energy'!L:L,'Fuel and Energy'!$I:$I,"&gt;="&amp;$B66))))</f>
        <v>34191</v>
      </c>
      <c r="G66" s="150">
        <f>IF($R$1,IF($A66="","",IF($A66="Between",SUMIFS('Fuel and Energy'!N:N,'Fuel and Energy'!$I:$I,"&gt;="&amp;$B66,'Fuel and Energy'!$I:$I,"&lt;"&amp;$D66,'Fuel and Energy'!$BH:$BH,"=No"),SUMIFS('Fuel and Energy'!N:N,'Fuel and Energy'!$I:$I,"&gt;="&amp;$B66,'Fuel and Energy'!$BH:$BH,"=No"))),IF($A66="","",IF($A66="Between",SUMIFS('Fuel and Energy'!N:N,'Fuel and Energy'!$I:$I,"&gt;="&amp;$B66,'Fuel and Energy'!$I:$I,"&lt;"&amp;$D66),SUMIFS('Fuel and Energy'!N:N,'Fuel and Energy'!$I:$I,"&gt;="&amp;$B66))))</f>
        <v>141381361</v>
      </c>
      <c r="H66" s="150">
        <f>IF($R$1,IF($A66="","",IF($A66="Between",SUMIFS('Fuel and Energy'!P:P,'Fuel and Energy'!$I:$I,"&gt;="&amp;$B66,'Fuel and Energy'!$I:$I,"&lt;"&amp;$D66,'Fuel and Energy'!$BH:$BH,"=No"),SUMIFS('Fuel and Energy'!P:P,'Fuel and Energy'!$I:$I,"&gt;="&amp;$B66,'Fuel and Energy'!$BH:$BH,"=No"))),IF($A66="","",IF($A66="Between",SUMIFS('Fuel and Energy'!P:P,'Fuel and Energy'!$I:$I,"&gt;="&amp;$B66,'Fuel and Energy'!$I:$I,"&lt;"&amp;$D66),SUMIFS('Fuel and Energy'!P:P,'Fuel and Energy'!$I:$I,"&gt;="&amp;$B66))))</f>
        <v>18289502</v>
      </c>
      <c r="I66" s="150">
        <f>IF($R$1,IF($A66="","",IF($A66="Between",SUMIFS('Fuel and Energy'!R:R,'Fuel and Energy'!$I:$I,"&gt;="&amp;$B66,'Fuel and Energy'!$I:$I,"&lt;"&amp;$D66,'Fuel and Energy'!$BH:$BH,"=No"),SUMIFS('Fuel and Energy'!R:R,'Fuel and Energy'!$I:$I,"&gt;="&amp;$B66,'Fuel and Energy'!$BH:$BH,"=No"))),IF($A66="","",IF($A66="Between",SUMIFS('Fuel and Energy'!R:R,'Fuel and Energy'!$I:$I,"&gt;="&amp;$B66,'Fuel and Energy'!$I:$I,"&lt;"&amp;$D66),SUMIFS('Fuel and Energy'!R:R,'Fuel and Energy'!$I:$I,"&gt;="&amp;$B66))))</f>
        <v>345727</v>
      </c>
      <c r="J66" s="150">
        <f>IF($R$1,IF($A66="","",IF($A66="Between",SUMIFS('Fuel and Energy'!T:T,'Fuel and Energy'!$I:$I,"&gt;="&amp;$B66,'Fuel and Energy'!$I:$I,"&lt;"&amp;$D66,'Fuel and Energy'!$BH:$BH,"=No"),SUMIFS('Fuel and Energy'!T:T,'Fuel and Energy'!$I:$I,"&gt;="&amp;$B66,'Fuel and Energy'!$BH:$BH,"=No"))),IF($A66="","",IF($A66="Between",SUMIFS('Fuel and Energy'!T:T,'Fuel and Energy'!$I:$I,"&gt;="&amp;$B66,'Fuel and Energy'!$I:$I,"&lt;"&amp;$D66),SUMIFS('Fuel and Energy'!T:T,'Fuel and Energy'!$I:$I,"&gt;="&amp;$B66))))</f>
        <v>52697826</v>
      </c>
      <c r="K66" s="150">
        <f>IF($R$1,IF($A66="","",IF($A66="Between",SUMIFS('Fuel and Energy'!V:V,'Fuel and Energy'!$I:$I,"&gt;="&amp;$B66,'Fuel and Energy'!$I:$I,"&lt;"&amp;$D66,'Fuel and Energy'!$BH:$BH,"=No"),SUMIFS('Fuel and Energy'!V:V,'Fuel and Energy'!$I:$I,"&gt;="&amp;$B66,'Fuel and Energy'!$BH:$BH,"=No"))),IF($A66="","",IF($A66="Between",SUMIFS('Fuel and Energy'!V:V,'Fuel and Energy'!$I:$I,"&gt;="&amp;$B66,'Fuel and Energy'!$I:$I,"&lt;"&amp;$D66),SUMIFS('Fuel and Energy'!V:V,'Fuel and Energy'!$I:$I,"&gt;="&amp;$B66))))</f>
        <v>13244451</v>
      </c>
      <c r="L66" s="150">
        <f>IF($R$1,IF($A66="","",IF($A66="Between",SUMIFS('Fuel and Energy'!X:X,'Fuel and Energy'!$I:$I,"&gt;="&amp;$B66,'Fuel and Energy'!$I:$I,"&lt;"&amp;$D66,'Fuel and Energy'!$BH:$BH,"=No"),SUMIFS('Fuel and Energy'!X:X,'Fuel and Energy'!$I:$I,"&gt;="&amp;$B66,'Fuel and Energy'!$BH:$BH,"=No"))),IF($A66="","",IF($A66="Between",SUMIFS('Fuel and Energy'!X:X,'Fuel and Energy'!$I:$I,"&gt;="&amp;$B66,'Fuel and Energy'!$I:$I,"&lt;"&amp;$D66),SUMIFS('Fuel and Energy'!X:X,'Fuel and Energy'!$I:$I,"&gt;="&amp;$B66))))</f>
        <v>0</v>
      </c>
      <c r="M66" s="150">
        <f>IF($R$1,IF($A66="","",IF($A66="Between",SUMIFS('Fuel and Energy'!Z:Z,'Fuel and Energy'!$I:$I,"&gt;="&amp;$B66,'Fuel and Energy'!$I:$I,"&lt;"&amp;$D66,'Fuel and Energy'!$BH:$BH,"=No"),SUMIFS('Fuel and Energy'!Z:Z,'Fuel and Energy'!$I:$I,"&gt;="&amp;$B66,'Fuel and Energy'!$BH:$BH,"=No"))),IF($A66="","",IF($A66="Between",SUMIFS('Fuel and Energy'!Z:Z,'Fuel and Energy'!$I:$I,"&gt;="&amp;$B66,'Fuel and Energy'!$I:$I,"&lt;"&amp;$D66),SUMIFS('Fuel and Energy'!Z:Z,'Fuel and Energy'!$I:$I,"&gt;="&amp;$B66))))</f>
        <v>4058053513</v>
      </c>
      <c r="N66" s="151">
        <f>IF($R$1,IF($A66="","",IF($A66="Between",SUMIFS('Fuel and Energy'!AB:AB,'Fuel and Energy'!$I:$I,"&gt;="&amp;$B66,'Fuel and Energy'!$I:$I,"&lt;"&amp;$D66,'Fuel and Energy'!$BH:$BH,"=No"),SUMIFS('Fuel and Energy'!AB:AB,'Fuel and Energy'!$I:$I,"&gt;="&amp;$B66,'Fuel and Energy'!$BH:$BH,"=No"))),IF($A66="","",IF($A66="Between",SUMIFS('Fuel and Energy'!AB:AB,'Fuel and Energy'!$I:$I,"&gt;="&amp;$B66,'Fuel and Energy'!$I:$I,"&lt;"&amp;$D66),SUMIFS('Fuel and Energy'!AB:AB,'Fuel and Energy'!$I:$I,"&gt;="&amp;$B66))))</f>
        <v>658442</v>
      </c>
      <c r="O66" s="68"/>
      <c r="P66" s="68"/>
      <c r="Q66" s="68"/>
      <c r="R66" s="51"/>
      <c r="S66" s="51"/>
      <c r="T66" s="51"/>
      <c r="U66" s="51"/>
      <c r="V66" s="51"/>
      <c r="W66" s="51"/>
    </row>
    <row r="67" spans="1:23" s="52" customFormat="1" ht="10.5" customHeight="1">
      <c r="A67" s="169"/>
      <c r="B67" s="170"/>
      <c r="C67" s="171"/>
      <c r="D67" s="172"/>
      <c r="E67" s="176"/>
      <c r="F67" s="179" t="str">
        <f ca="1">IFERROR(G69&amp;CHAR(10)&amp;G67&amp;CHAR(10)&amp;H67&amp;CHAR(10)&amp;I67&amp;CHAR(10)&amp;J67&amp;CHAR(10)&amp;K67&amp;CHAR(10)&amp;L67,"")</f>
        <v>Agency Size Under 10 Vehicles
Diesel: 96%
Gasoline: 3%
Liquefied Petroleum Gas: 0%
Compressed Natural Gas: 0%
Bio-Diesel: 1%
Other Fuel: 0%</v>
      </c>
      <c r="G67" s="180" t="str">
        <f ca="1">G57&amp;": "&amp;ROUND(100*G68/$M$68,0)&amp;"%"</f>
        <v>Diesel: 96%</v>
      </c>
      <c r="H67" s="180" t="str">
        <f t="shared" ref="H67:L67" ca="1" si="10">H57&amp;": "&amp;ROUND(100*H68/$M$68,0)&amp;"%"</f>
        <v>Gasoline: 3%</v>
      </c>
      <c r="I67" s="180" t="str">
        <f t="shared" ca="1" si="10"/>
        <v>Liquefied Petroleum Gas: 0%</v>
      </c>
      <c r="J67" s="180" t="str">
        <f t="shared" ca="1" si="10"/>
        <v>Compressed Natural Gas: 0%</v>
      </c>
      <c r="K67" s="180" t="str">
        <f t="shared" ca="1" si="10"/>
        <v>Bio-Diesel: 1%</v>
      </c>
      <c r="L67" s="180" t="str">
        <f t="shared" ca="1" si="10"/>
        <v>Other Fuel: 0%</v>
      </c>
      <c r="M67" s="177"/>
      <c r="N67" s="178"/>
      <c r="O67" s="67"/>
      <c r="P67" s="68"/>
      <c r="Q67" s="68"/>
      <c r="R67" s="51"/>
      <c r="S67" s="51"/>
      <c r="T67" s="51"/>
      <c r="U67" s="51"/>
      <c r="V67" s="51"/>
      <c r="W67" s="51"/>
    </row>
    <row r="68" spans="1:23" s="52" customFormat="1" ht="12.6" customHeight="1" thickBot="1">
      <c r="A68" s="97"/>
      <c r="B68" s="98"/>
      <c r="C68" s="99"/>
      <c r="D68" s="72"/>
      <c r="E68" s="173"/>
      <c r="F68" s="167"/>
      <c r="G68" s="174">
        <f ca="1">INDIRECT("G"&amp;(57+$F$70))</f>
        <v>4015971</v>
      </c>
      <c r="H68" s="174">
        <f ca="1">INDIRECT("H"&amp;(57+$F$70))</f>
        <v>114224</v>
      </c>
      <c r="I68" s="174">
        <f ca="1">INDIRECT("I"&amp;(57+$F$70))</f>
        <v>0</v>
      </c>
      <c r="J68" s="174">
        <f ca="1">INDIRECT("J"&amp;(57+$F$70))</f>
        <v>12719</v>
      </c>
      <c r="K68" s="174">
        <f ca="1">INDIRECT("K"&amp;(57+$F$70))</f>
        <v>36963</v>
      </c>
      <c r="L68" s="174">
        <f ca="1">INDIRECT("L"&amp;(57+$F$70))</f>
        <v>0</v>
      </c>
      <c r="M68" s="174">
        <f ca="1">SUM(G68:L68)</f>
        <v>4179877</v>
      </c>
      <c r="N68" s="175"/>
      <c r="O68" s="100"/>
      <c r="P68" s="101"/>
      <c r="Q68" s="102"/>
      <c r="R68" s="51"/>
      <c r="S68" s="51"/>
      <c r="T68" s="51"/>
      <c r="U68" s="51"/>
      <c r="V68" s="51"/>
      <c r="W68" s="51"/>
    </row>
    <row r="69" spans="1:23" ht="240" customHeight="1">
      <c r="A69" s="103"/>
      <c r="B69" s="101"/>
      <c r="C69" s="101"/>
      <c r="D69" s="101"/>
      <c r="E69" s="101"/>
      <c r="F69" s="101"/>
      <c r="G69" s="101" t="str">
        <f ca="1">IF(INDIRECT("A"&amp;(57+F70))="","Please select a valid bin to graph.",IF(OR(INDIRECT("A"&amp;(57+F70))="Under",INDIRECT("A"&amp;(57+F70))="Over"),"Agency Size "&amp;INDIRECT("A"&amp;(57+F70))&amp;" "&amp;FIXED(INDIRECT("B"&amp;(57+F70)),0,0)&amp;" Vehicles","Agency Size "&amp;"Between "&amp;FIXED(INDIRECT("B"&amp;(57+F70)),0,0)&amp;" and "&amp;FIXED(INDIRECT("D"&amp;(57+F70)),0,0)&amp;" Vehicles"))</f>
        <v>Agency Size Under 10 Vehicles</v>
      </c>
      <c r="H69" s="101"/>
      <c r="I69" s="101"/>
      <c r="J69" s="101"/>
      <c r="K69" s="101"/>
      <c r="L69" s="101"/>
      <c r="M69" s="101"/>
      <c r="N69" s="104"/>
      <c r="O69" s="105"/>
      <c r="P69" s="102"/>
      <c r="Q69" s="102"/>
      <c r="R69" s="102"/>
      <c r="S69" s="102"/>
      <c r="T69" s="102"/>
      <c r="U69" s="102"/>
      <c r="V69" s="102"/>
      <c r="W69" s="102"/>
    </row>
    <row r="70" spans="1:23" ht="13.5" thickBot="1">
      <c r="A70" s="107"/>
      <c r="B70" s="108"/>
      <c r="C70" s="108"/>
      <c r="D70" s="108"/>
      <c r="E70" s="108"/>
      <c r="F70" s="108">
        <v>1</v>
      </c>
      <c r="G70" s="108"/>
      <c r="H70" s="108"/>
      <c r="I70" s="108"/>
      <c r="J70" s="108"/>
      <c r="K70" s="108"/>
      <c r="L70" s="108"/>
      <c r="M70" s="108"/>
      <c r="N70" s="109"/>
      <c r="O70" s="105"/>
      <c r="P70" s="102"/>
      <c r="Q70" s="102"/>
      <c r="R70" s="102"/>
      <c r="S70" s="102"/>
      <c r="T70" s="102"/>
      <c r="U70" s="102"/>
      <c r="V70" s="102"/>
      <c r="W70" s="102"/>
    </row>
    <row r="71" spans="1:23" ht="14.25" thickTop="1" thickBot="1">
      <c r="A71" s="78" t="s">
        <v>898</v>
      </c>
      <c r="B71" s="110"/>
      <c r="C71" s="110"/>
      <c r="D71" s="110"/>
      <c r="E71" s="110"/>
      <c r="F71" s="110"/>
      <c r="G71" s="110"/>
      <c r="H71" s="110"/>
      <c r="I71" s="110"/>
      <c r="J71" s="110"/>
      <c r="K71" s="110"/>
      <c r="L71" s="110"/>
      <c r="M71" s="110"/>
      <c r="N71" s="111"/>
      <c r="O71" s="105"/>
      <c r="P71" s="102"/>
      <c r="Q71" s="102"/>
      <c r="R71" s="102"/>
      <c r="S71" s="102"/>
      <c r="T71" s="102"/>
      <c r="U71" s="102"/>
      <c r="V71" s="102"/>
      <c r="W71" s="102"/>
    </row>
    <row r="72" spans="1:23" ht="12.95" customHeight="1" thickTop="1">
      <c r="A72" s="112"/>
      <c r="B72" s="112"/>
      <c r="C72" s="113"/>
      <c r="D72" s="114"/>
      <c r="E72" s="114"/>
      <c r="F72" s="48"/>
      <c r="G72" s="182"/>
      <c r="H72" s="183"/>
      <c r="I72" s="183"/>
      <c r="J72" s="185" t="s">
        <v>987</v>
      </c>
      <c r="K72" s="183"/>
      <c r="L72" s="184"/>
      <c r="M72" s="182"/>
      <c r="N72" s="185" t="s">
        <v>988</v>
      </c>
      <c r="O72" s="105"/>
      <c r="P72" s="102"/>
      <c r="Q72" s="102"/>
      <c r="R72" s="102"/>
      <c r="S72" s="102"/>
      <c r="T72" s="102"/>
      <c r="U72" s="102"/>
      <c r="V72" s="102"/>
      <c r="W72" s="102"/>
    </row>
    <row r="73" spans="1:23" ht="33.75">
      <c r="A73" s="112"/>
      <c r="B73" s="112"/>
      <c r="C73" s="115" t="s">
        <v>899</v>
      </c>
      <c r="D73" s="223" t="s">
        <v>0</v>
      </c>
      <c r="E73" s="224" t="s">
        <v>989</v>
      </c>
      <c r="F73" s="216" t="s">
        <v>4</v>
      </c>
      <c r="G73" s="205" t="s">
        <v>5</v>
      </c>
      <c r="H73" s="205" t="s">
        <v>6</v>
      </c>
      <c r="I73" s="205" t="s">
        <v>138</v>
      </c>
      <c r="J73" s="205" t="s">
        <v>7</v>
      </c>
      <c r="K73" s="205" t="s">
        <v>8</v>
      </c>
      <c r="L73" s="205" t="s">
        <v>9</v>
      </c>
      <c r="M73" s="205" t="s">
        <v>10</v>
      </c>
      <c r="N73" s="206" t="s">
        <v>11</v>
      </c>
      <c r="O73" s="102"/>
      <c r="P73" s="102"/>
      <c r="Q73" s="102"/>
      <c r="R73" s="102"/>
      <c r="S73" s="102"/>
      <c r="T73" s="102"/>
      <c r="U73" s="102"/>
      <c r="V73" s="102"/>
      <c r="W73" s="102"/>
    </row>
    <row r="74" spans="1:23">
      <c r="A74" s="112"/>
      <c r="B74" s="112"/>
      <c r="C74" s="152" t="s">
        <v>12</v>
      </c>
      <c r="D74" s="153" t="s">
        <v>900</v>
      </c>
      <c r="E74" s="154"/>
      <c r="F74" s="134">
        <f>IF($R$1,SUMIFS('Fuel and Energy'!L:L,'Fuel and Energy'!$C:$C,"="&amp;$C74,'Fuel and Energy'!$BH:$BH,"=No"),SUMIFS('Fuel and Energy'!L:L,'Fuel and Energy'!$C:$C,"="&amp;$C74))</f>
        <v>199</v>
      </c>
      <c r="G74" s="134">
        <f>IF($R$1,SUMIFS('Fuel and Energy'!N:N,'Fuel and Energy'!$C:$C,"="&amp;$C74,'Fuel and Energy'!$BH:$BH,"=No"),SUMIFS('Fuel and Energy'!N:N,'Fuel and Energy'!$C:$C,"="&amp;$C74))</f>
        <v>1288006</v>
      </c>
      <c r="H74" s="134">
        <f>IF($R$1,SUMIFS('Fuel and Energy'!P:P,'Fuel and Energy'!$C:$C,"="&amp;$C74,'Fuel and Energy'!$BH:$BH,"=No"),SUMIFS('Fuel and Energy'!P:P,'Fuel and Energy'!$C:$C,"="&amp;$C74))</f>
        <v>265467</v>
      </c>
      <c r="I74" s="134">
        <f>IF($R$1,SUMIFS('Fuel and Energy'!R:R,'Fuel and Energy'!$C:$C,"="&amp;$C74,'Fuel and Energy'!$BH:$BH,"=No"),SUMIFS('Fuel and Energy'!R:R,'Fuel and Energy'!$C:$C,"="&amp;$C74))</f>
        <v>0</v>
      </c>
      <c r="J74" s="134">
        <f>IF($R$1,SUMIFS('Fuel and Energy'!T:T,'Fuel and Energy'!$C:$C,"="&amp;$C74,'Fuel and Energy'!$BH:$BH,"=No"),SUMIFS('Fuel and Energy'!T:T,'Fuel and Energy'!$C:$C,"="&amp;$C74))</f>
        <v>0</v>
      </c>
      <c r="K74" s="134">
        <f>IF($R$1,SUMIFS('Fuel and Energy'!V:V,'Fuel and Energy'!$C:$C,"="&amp;$C74,'Fuel and Energy'!$BH:$BH,"=No"),SUMIFS('Fuel and Energy'!V:V,'Fuel and Energy'!$C:$C,"="&amp;$C74))</f>
        <v>0</v>
      </c>
      <c r="L74" s="134">
        <f>IF($R$1,SUMIFS('Fuel and Energy'!X:X,'Fuel and Energy'!$C:$C,"="&amp;$C74,'Fuel and Energy'!$BH:$BH,"=No"),SUMIFS('Fuel and Energy'!X:X,'Fuel and Energy'!$C:$C,"="&amp;$C74))</f>
        <v>0</v>
      </c>
      <c r="M74" s="134">
        <f>IF($R$1,SUMIFS('Fuel and Energy'!Z:Z,'Fuel and Energy'!$C:$C,"="&amp;$C74,'Fuel and Energy'!$BH:$BH,"=No"),SUMIFS('Fuel and Energy'!Z:Z,'Fuel and Energy'!$C:$C,"="&amp;$C74))</f>
        <v>0</v>
      </c>
      <c r="N74" s="135">
        <f>IF($R$1,SUMIFS('Fuel and Energy'!AB:AB,'Fuel and Energy'!$C:$C,"="&amp;$C74,'Fuel and Energy'!$BH:$BH,"=No"),SUMIFS('Fuel and Energy'!AB:AB,'Fuel and Energy'!$C:$C,"="&amp;$C74))</f>
        <v>0</v>
      </c>
      <c r="O74" s="102"/>
      <c r="P74" s="102"/>
      <c r="Q74" s="102"/>
      <c r="R74" s="102"/>
      <c r="S74" s="102"/>
      <c r="T74" s="102"/>
      <c r="U74" s="102"/>
      <c r="V74" s="102"/>
      <c r="W74" s="102"/>
    </row>
    <row r="75" spans="1:23">
      <c r="A75" s="112"/>
      <c r="B75" s="112"/>
      <c r="C75" s="144" t="s">
        <v>19</v>
      </c>
      <c r="D75" s="155" t="s">
        <v>901</v>
      </c>
      <c r="E75" s="156"/>
      <c r="F75" s="138">
        <f>IF($R$1,SUMIFS('Fuel and Energy'!L:L,'Fuel and Energy'!$C:$C,"="&amp;$C75,'Fuel and Energy'!$BH:$BH,"=No"),SUMIFS('Fuel and Energy'!L:L,'Fuel and Energy'!$C:$C,"="&amp;$C75))</f>
        <v>353</v>
      </c>
      <c r="G75" s="138">
        <f>IF($R$1,SUMIFS('Fuel and Energy'!N:N,'Fuel and Energy'!$C:$C,"="&amp;$C75,'Fuel and Energy'!$BH:$BH,"=No"),SUMIFS('Fuel and Energy'!N:N,'Fuel and Energy'!$C:$C,"="&amp;$C75))</f>
        <v>504830</v>
      </c>
      <c r="H75" s="138">
        <f>IF($R$1,SUMIFS('Fuel and Energy'!P:P,'Fuel and Energy'!$C:$C,"="&amp;$C75,'Fuel and Energy'!$BH:$BH,"=No"),SUMIFS('Fuel and Energy'!P:P,'Fuel and Energy'!$C:$C,"="&amp;$C75))</f>
        <v>747808</v>
      </c>
      <c r="I75" s="138">
        <f>IF($R$1,SUMIFS('Fuel and Energy'!R:R,'Fuel and Energy'!$C:$C,"="&amp;$C75,'Fuel and Energy'!$BH:$BH,"=No"),SUMIFS('Fuel and Energy'!R:R,'Fuel and Energy'!$C:$C,"="&amp;$C75))</f>
        <v>0</v>
      </c>
      <c r="J75" s="138">
        <f>IF($R$1,SUMIFS('Fuel and Energy'!T:T,'Fuel and Energy'!$C:$C,"="&amp;$C75,'Fuel and Energy'!$BH:$BH,"=No"),SUMIFS('Fuel and Energy'!T:T,'Fuel and Energy'!$C:$C,"="&amp;$C75))</f>
        <v>1150357</v>
      </c>
      <c r="K75" s="138">
        <f>IF($R$1,SUMIFS('Fuel and Energy'!V:V,'Fuel and Energy'!$C:$C,"="&amp;$C75,'Fuel and Energy'!$BH:$BH,"=No"),SUMIFS('Fuel and Energy'!V:V,'Fuel and Energy'!$C:$C,"="&amp;$C75))</f>
        <v>0</v>
      </c>
      <c r="L75" s="138">
        <f>IF($R$1,SUMIFS('Fuel and Energy'!X:X,'Fuel and Energy'!$C:$C,"="&amp;$C75,'Fuel and Energy'!$BH:$BH,"=No"),SUMIFS('Fuel and Energy'!X:X,'Fuel and Energy'!$C:$C,"="&amp;$C75))</f>
        <v>0</v>
      </c>
      <c r="M75" s="138">
        <f>IF($R$1,SUMIFS('Fuel and Energy'!Z:Z,'Fuel and Energy'!$C:$C,"="&amp;$C75,'Fuel and Energy'!$BH:$BH,"=No"),SUMIFS('Fuel and Energy'!Z:Z,'Fuel and Energy'!$C:$C,"="&amp;$C75))</f>
        <v>0</v>
      </c>
      <c r="N75" s="139">
        <f>IF($R$1,SUMIFS('Fuel and Energy'!AB:AB,'Fuel and Energy'!$C:$C,"="&amp;$C75,'Fuel and Energy'!$BH:$BH,"=No"),SUMIFS('Fuel and Energy'!AB:AB,'Fuel and Energy'!$C:$C,"="&amp;$C75))</f>
        <v>0</v>
      </c>
      <c r="O75" s="102"/>
      <c r="P75" s="102"/>
      <c r="Q75" s="102"/>
      <c r="R75" s="102"/>
      <c r="S75" s="102"/>
      <c r="T75" s="102"/>
      <c r="U75" s="102"/>
      <c r="V75" s="102"/>
      <c r="W75" s="102"/>
    </row>
    <row r="76" spans="1:23">
      <c r="A76" s="112"/>
      <c r="B76" s="112"/>
      <c r="C76" s="144" t="s">
        <v>13</v>
      </c>
      <c r="D76" s="155" t="s">
        <v>902</v>
      </c>
      <c r="E76" s="156"/>
      <c r="F76" s="138">
        <f>IF($R$1,SUMIFS('Fuel and Energy'!L:L,'Fuel and Energy'!$C:$C,"="&amp;$C76,'Fuel and Energy'!$BH:$BH,"=No"),SUMIFS('Fuel and Energy'!L:L,'Fuel and Energy'!$C:$C,"="&amp;$C76))</f>
        <v>96</v>
      </c>
      <c r="G76" s="138">
        <f>IF($R$1,SUMIFS('Fuel and Energy'!N:N,'Fuel and Energy'!$C:$C,"="&amp;$C76,'Fuel and Energy'!$BH:$BH,"=No"),SUMIFS('Fuel and Energy'!N:N,'Fuel and Energy'!$C:$C,"="&amp;$C76))</f>
        <v>404122</v>
      </c>
      <c r="H76" s="138">
        <f>IF($R$1,SUMIFS('Fuel and Energy'!P:P,'Fuel and Energy'!$C:$C,"="&amp;$C76,'Fuel and Energy'!$BH:$BH,"=No"),SUMIFS('Fuel and Energy'!P:P,'Fuel and Energy'!$C:$C,"="&amp;$C76))</f>
        <v>196086</v>
      </c>
      <c r="I76" s="138">
        <f>IF($R$1,SUMIFS('Fuel and Energy'!R:R,'Fuel and Energy'!$C:$C,"="&amp;$C76,'Fuel and Energy'!$BH:$BH,"=No"),SUMIFS('Fuel and Energy'!R:R,'Fuel and Energy'!$C:$C,"="&amp;$C76))</f>
        <v>0</v>
      </c>
      <c r="J76" s="138">
        <f>IF($R$1,SUMIFS('Fuel and Energy'!T:T,'Fuel and Energy'!$C:$C,"="&amp;$C76,'Fuel and Energy'!$BH:$BH,"=No"),SUMIFS('Fuel and Energy'!T:T,'Fuel and Energy'!$C:$C,"="&amp;$C76))</f>
        <v>295989</v>
      </c>
      <c r="K76" s="138">
        <f>IF($R$1,SUMIFS('Fuel and Energy'!V:V,'Fuel and Energy'!$C:$C,"="&amp;$C76,'Fuel and Energy'!$BH:$BH,"=No"),SUMIFS('Fuel and Energy'!V:V,'Fuel and Energy'!$C:$C,"="&amp;$C76))</f>
        <v>0</v>
      </c>
      <c r="L76" s="138">
        <f>IF($R$1,SUMIFS('Fuel and Energy'!X:X,'Fuel and Energy'!$C:$C,"="&amp;$C76,'Fuel and Energy'!$BH:$BH,"=No"),SUMIFS('Fuel and Energy'!X:X,'Fuel and Energy'!$C:$C,"="&amp;$C76))</f>
        <v>0</v>
      </c>
      <c r="M76" s="138">
        <f>IF($R$1,SUMIFS('Fuel and Energy'!Z:Z,'Fuel and Energy'!$C:$C,"="&amp;$C76,'Fuel and Energy'!$BH:$BH,"=No"),SUMIFS('Fuel and Energy'!Z:Z,'Fuel and Energy'!$C:$C,"="&amp;$C76))</f>
        <v>437720</v>
      </c>
      <c r="N76" s="139">
        <f>IF($R$1,SUMIFS('Fuel and Energy'!AB:AB,'Fuel and Energy'!$C:$C,"="&amp;$C76,'Fuel and Energy'!$BH:$BH,"=No"),SUMIFS('Fuel and Energy'!AB:AB,'Fuel and Energy'!$C:$C,"="&amp;$C76))</f>
        <v>0</v>
      </c>
      <c r="O76" s="102"/>
      <c r="P76" s="102"/>
      <c r="Q76" s="102"/>
      <c r="R76" s="102"/>
      <c r="S76" s="102"/>
      <c r="T76" s="102"/>
      <c r="U76" s="102"/>
      <c r="V76" s="102"/>
      <c r="W76" s="102"/>
    </row>
    <row r="77" spans="1:23">
      <c r="A77" s="112"/>
      <c r="B77" s="112"/>
      <c r="C77" s="144" t="s">
        <v>903</v>
      </c>
      <c r="D77" s="155" t="s">
        <v>904</v>
      </c>
      <c r="E77" s="156"/>
      <c r="F77" s="138">
        <f>IF($R$1,SUMIFS('Fuel and Energy'!L:L,'Fuel and Energy'!$C:$C,"="&amp;$C77,'Fuel and Energy'!$BH:$BH,"=No"),SUMIFS('Fuel and Energy'!L:L,'Fuel and Energy'!$C:$C,"="&amp;$C77))</f>
        <v>0</v>
      </c>
      <c r="G77" s="138">
        <f>IF($R$1,SUMIFS('Fuel and Energy'!N:N,'Fuel and Energy'!$C:$C,"="&amp;$C77,'Fuel and Energy'!$BH:$BH,"=No"),SUMIFS('Fuel and Energy'!N:N,'Fuel and Energy'!$C:$C,"="&amp;$C77))</f>
        <v>0</v>
      </c>
      <c r="H77" s="138">
        <f>IF($R$1,SUMIFS('Fuel and Energy'!P:P,'Fuel and Energy'!$C:$C,"="&amp;$C77,'Fuel and Energy'!$BH:$BH,"=No"),SUMIFS('Fuel and Energy'!P:P,'Fuel and Energy'!$C:$C,"="&amp;$C77))</f>
        <v>0</v>
      </c>
      <c r="I77" s="138">
        <f>IF($R$1,SUMIFS('Fuel and Energy'!R:R,'Fuel and Energy'!$C:$C,"="&amp;$C77,'Fuel and Energy'!$BH:$BH,"=No"),SUMIFS('Fuel and Energy'!R:R,'Fuel and Energy'!$C:$C,"="&amp;$C77))</f>
        <v>0</v>
      </c>
      <c r="J77" s="138">
        <f>IF($R$1,SUMIFS('Fuel and Energy'!T:T,'Fuel and Energy'!$C:$C,"="&amp;$C77,'Fuel and Energy'!$BH:$BH,"=No"),SUMIFS('Fuel and Energy'!T:T,'Fuel and Energy'!$C:$C,"="&amp;$C77))</f>
        <v>0</v>
      </c>
      <c r="K77" s="138">
        <f>IF($R$1,SUMIFS('Fuel and Energy'!V:V,'Fuel and Energy'!$C:$C,"="&amp;$C77,'Fuel and Energy'!$BH:$BH,"=No"),SUMIFS('Fuel and Energy'!V:V,'Fuel and Energy'!$C:$C,"="&amp;$C77))</f>
        <v>0</v>
      </c>
      <c r="L77" s="138">
        <f>IF($R$1,SUMIFS('Fuel and Energy'!X:X,'Fuel and Energy'!$C:$C,"="&amp;$C77,'Fuel and Energy'!$BH:$BH,"=No"),SUMIFS('Fuel and Energy'!X:X,'Fuel and Energy'!$C:$C,"="&amp;$C77))</f>
        <v>0</v>
      </c>
      <c r="M77" s="138">
        <f>IF($R$1,SUMIFS('Fuel and Energy'!Z:Z,'Fuel and Energy'!$C:$C,"="&amp;$C77,'Fuel and Energy'!$BH:$BH,"=No"),SUMIFS('Fuel and Energy'!Z:Z,'Fuel and Energy'!$C:$C,"="&amp;$C77))</f>
        <v>0</v>
      </c>
      <c r="N77" s="139">
        <f>IF($R$1,SUMIFS('Fuel and Energy'!AB:AB,'Fuel and Energy'!$C:$C,"="&amp;$C77,'Fuel and Energy'!$BH:$BH,"=No"),SUMIFS('Fuel and Energy'!AB:AB,'Fuel and Energy'!$C:$C,"="&amp;$C77))</f>
        <v>0</v>
      </c>
      <c r="O77" s="102"/>
      <c r="P77" s="102"/>
      <c r="Q77" s="102"/>
      <c r="R77" s="102"/>
      <c r="S77" s="102"/>
      <c r="T77" s="102"/>
      <c r="U77" s="102"/>
      <c r="V77" s="102"/>
      <c r="W77" s="102"/>
    </row>
    <row r="78" spans="1:23">
      <c r="A78" s="112"/>
      <c r="B78" s="112"/>
      <c r="C78" s="144" t="s">
        <v>21</v>
      </c>
      <c r="D78" s="155" t="s">
        <v>905</v>
      </c>
      <c r="E78" s="156"/>
      <c r="F78" s="138">
        <f>IF($R$1,SUMIFS('Fuel and Energy'!L:L,'Fuel and Energy'!$C:$C,"="&amp;$C78,'Fuel and Energy'!$BH:$BH,"=No"),SUMIFS('Fuel and Energy'!L:L,'Fuel and Energy'!$C:$C,"="&amp;$C78))</f>
        <v>1739</v>
      </c>
      <c r="G78" s="138">
        <f>IF($R$1,SUMIFS('Fuel and Energy'!N:N,'Fuel and Energy'!$C:$C,"="&amp;$C78,'Fuel and Energy'!$BH:$BH,"=No"),SUMIFS('Fuel and Energy'!N:N,'Fuel and Energy'!$C:$C,"="&amp;$C78))</f>
        <v>3397043</v>
      </c>
      <c r="H78" s="138">
        <f>IF($R$1,SUMIFS('Fuel and Energy'!P:P,'Fuel and Energy'!$C:$C,"="&amp;$C78,'Fuel and Energy'!$BH:$BH,"=No"),SUMIFS('Fuel and Energy'!P:P,'Fuel and Energy'!$C:$C,"="&amp;$C78))</f>
        <v>2009478</v>
      </c>
      <c r="I78" s="138">
        <f>IF($R$1,SUMIFS('Fuel and Energy'!R:R,'Fuel and Energy'!$C:$C,"="&amp;$C78,'Fuel and Energy'!$BH:$BH,"=No"),SUMIFS('Fuel and Energy'!R:R,'Fuel and Energy'!$C:$C,"="&amp;$C78))</f>
        <v>16722</v>
      </c>
      <c r="J78" s="138">
        <f>IF($R$1,SUMIFS('Fuel and Energy'!T:T,'Fuel and Energy'!$C:$C,"="&amp;$C78,'Fuel and Energy'!$BH:$BH,"=No"),SUMIFS('Fuel and Energy'!T:T,'Fuel and Energy'!$C:$C,"="&amp;$C78))</f>
        <v>8166708</v>
      </c>
      <c r="K78" s="138">
        <f>IF($R$1,SUMIFS('Fuel and Energy'!V:V,'Fuel and Energy'!$C:$C,"="&amp;$C78,'Fuel and Energy'!$BH:$BH,"=No"),SUMIFS('Fuel and Energy'!V:V,'Fuel and Energy'!$C:$C,"="&amp;$C78))</f>
        <v>2221461</v>
      </c>
      <c r="L78" s="138">
        <f>IF($R$1,SUMIFS('Fuel and Energy'!X:X,'Fuel and Energy'!$C:$C,"="&amp;$C78,'Fuel and Energy'!$BH:$BH,"=No"),SUMIFS('Fuel and Energy'!X:X,'Fuel and Energy'!$C:$C,"="&amp;$C78))</f>
        <v>1080048</v>
      </c>
      <c r="M78" s="138">
        <f>IF($R$1,SUMIFS('Fuel and Energy'!Z:Z,'Fuel and Energy'!$C:$C,"="&amp;$C78,'Fuel and Energy'!$BH:$BH,"=No"),SUMIFS('Fuel and Energy'!Z:Z,'Fuel and Energy'!$C:$C,"="&amp;$C78))</f>
        <v>24585805</v>
      </c>
      <c r="N78" s="139">
        <f>IF($R$1,SUMIFS('Fuel and Energy'!AB:AB,'Fuel and Energy'!$C:$C,"="&amp;$C78,'Fuel and Energy'!$BH:$BH,"=No"),SUMIFS('Fuel and Energy'!AB:AB,'Fuel and Energy'!$C:$C,"="&amp;$C78))</f>
        <v>0</v>
      </c>
      <c r="O78" s="102"/>
      <c r="P78" s="102"/>
      <c r="Q78" s="102"/>
      <c r="R78" s="102"/>
      <c r="S78" s="102"/>
      <c r="T78" s="102"/>
      <c r="U78" s="102"/>
      <c r="V78" s="102"/>
      <c r="W78" s="102"/>
    </row>
    <row r="79" spans="1:23">
      <c r="A79" s="112"/>
      <c r="B79" s="112"/>
      <c r="C79" s="144" t="s">
        <v>23</v>
      </c>
      <c r="D79" s="155" t="s">
        <v>906</v>
      </c>
      <c r="E79" s="156"/>
      <c r="F79" s="138">
        <f>IF($R$1,SUMIFS('Fuel and Energy'!L:L,'Fuel and Energy'!$C:$C,"="&amp;$C79,'Fuel and Energy'!$BH:$BH,"=No"),SUMIFS('Fuel and Energy'!L:L,'Fuel and Energy'!$C:$C,"="&amp;$C79))</f>
        <v>16799</v>
      </c>
      <c r="G79" s="138">
        <f>IF($R$1,SUMIFS('Fuel and Energy'!N:N,'Fuel and Energy'!$C:$C,"="&amp;$C79,'Fuel and Energy'!$BH:$BH,"=No"),SUMIFS('Fuel and Energy'!N:N,'Fuel and Energy'!$C:$C,"="&amp;$C79))</f>
        <v>48412390</v>
      </c>
      <c r="H79" s="138">
        <f>IF($R$1,SUMIFS('Fuel and Energy'!P:P,'Fuel and Energy'!$C:$C,"="&amp;$C79,'Fuel and Energy'!$BH:$BH,"=No"),SUMIFS('Fuel and Energy'!P:P,'Fuel and Energy'!$C:$C,"="&amp;$C79))</f>
        <v>18637749</v>
      </c>
      <c r="I79" s="138">
        <f>IF($R$1,SUMIFS('Fuel and Energy'!R:R,'Fuel and Energy'!$C:$C,"="&amp;$C79,'Fuel and Energy'!$BH:$BH,"=No"),SUMIFS('Fuel and Energy'!R:R,'Fuel and Energy'!$C:$C,"="&amp;$C79))</f>
        <v>2099190</v>
      </c>
      <c r="J79" s="138">
        <f>IF($R$1,SUMIFS('Fuel and Energy'!T:T,'Fuel and Energy'!$C:$C,"="&amp;$C79,'Fuel and Energy'!$BH:$BH,"=No"),SUMIFS('Fuel and Energy'!T:T,'Fuel and Energy'!$C:$C,"="&amp;$C79))</f>
        <v>88910762</v>
      </c>
      <c r="K79" s="138">
        <f>IF($R$1,SUMIFS('Fuel and Energy'!V:V,'Fuel and Energy'!$C:$C,"="&amp;$C79,'Fuel and Energy'!$BH:$BH,"=No"),SUMIFS('Fuel and Energy'!V:V,'Fuel and Energy'!$C:$C,"="&amp;$C79))</f>
        <v>66584</v>
      </c>
      <c r="L79" s="138">
        <f>IF($R$1,SUMIFS('Fuel and Energy'!X:X,'Fuel and Energy'!$C:$C,"="&amp;$C79,'Fuel and Energy'!$BH:$BH,"=No"),SUMIFS('Fuel and Energy'!X:X,'Fuel and Energy'!$C:$C,"="&amp;$C79))</f>
        <v>1785182</v>
      </c>
      <c r="M79" s="138">
        <f>IF($R$1,SUMIFS('Fuel and Energy'!Z:Z,'Fuel and Energy'!$C:$C,"="&amp;$C79,'Fuel and Energy'!$BH:$BH,"=No"),SUMIFS('Fuel and Energy'!Z:Z,'Fuel and Energy'!$C:$C,"="&amp;$C79))</f>
        <v>779942081</v>
      </c>
      <c r="N79" s="139">
        <f>IF($R$1,SUMIFS('Fuel and Energy'!AB:AB,'Fuel and Energy'!$C:$C,"="&amp;$C79,'Fuel and Energy'!$BH:$BH,"=No"),SUMIFS('Fuel and Energy'!AB:AB,'Fuel and Energy'!$C:$C,"="&amp;$C79))</f>
        <v>3157141</v>
      </c>
      <c r="O79" s="102"/>
      <c r="P79" s="102"/>
      <c r="Q79" s="102"/>
      <c r="R79" s="102"/>
      <c r="S79" s="102"/>
      <c r="T79" s="102"/>
      <c r="U79" s="102"/>
      <c r="V79" s="102"/>
      <c r="W79" s="102"/>
    </row>
    <row r="80" spans="1:23">
      <c r="A80" s="112"/>
      <c r="B80" s="112"/>
      <c r="C80" s="144" t="s">
        <v>33</v>
      </c>
      <c r="D80" s="155" t="s">
        <v>907</v>
      </c>
      <c r="E80" s="156"/>
      <c r="F80" s="138">
        <f>IF($R$1,SUMIFS('Fuel and Energy'!L:L,'Fuel and Energy'!$C:$C,"="&amp;$C80,'Fuel and Energy'!$BH:$BH,"=No"),SUMIFS('Fuel and Energy'!L:L,'Fuel and Energy'!$C:$C,"="&amp;$C80))</f>
        <v>1838</v>
      </c>
      <c r="G80" s="138">
        <f>IF($R$1,SUMIFS('Fuel and Energy'!N:N,'Fuel and Energy'!$C:$C,"="&amp;$C80,'Fuel and Energy'!$BH:$BH,"=No"),SUMIFS('Fuel and Energy'!N:N,'Fuel and Energy'!$C:$C,"="&amp;$C80))</f>
        <v>10052628</v>
      </c>
      <c r="H80" s="138">
        <f>IF($R$1,SUMIFS('Fuel and Energy'!P:P,'Fuel and Energy'!$C:$C,"="&amp;$C80,'Fuel and Energy'!$BH:$BH,"=No"),SUMIFS('Fuel and Energy'!P:P,'Fuel and Energy'!$C:$C,"="&amp;$C80))</f>
        <v>2092283</v>
      </c>
      <c r="I80" s="138">
        <f>IF($R$1,SUMIFS('Fuel and Energy'!R:R,'Fuel and Energy'!$C:$C,"="&amp;$C80,'Fuel and Energy'!$BH:$BH,"=No"),SUMIFS('Fuel and Energy'!R:R,'Fuel and Energy'!$C:$C,"="&amp;$C80))</f>
        <v>0</v>
      </c>
      <c r="J80" s="138">
        <f>IF($R$1,SUMIFS('Fuel and Energy'!T:T,'Fuel and Energy'!$C:$C,"="&amp;$C80,'Fuel and Energy'!$BH:$BH,"=No"),SUMIFS('Fuel and Energy'!T:T,'Fuel and Energy'!$C:$C,"="&amp;$C80))</f>
        <v>455303</v>
      </c>
      <c r="K80" s="138">
        <f>IF($R$1,SUMIFS('Fuel and Energy'!V:V,'Fuel and Energy'!$C:$C,"="&amp;$C80,'Fuel and Energy'!$BH:$BH,"=No"),SUMIFS('Fuel and Energy'!V:V,'Fuel and Energy'!$C:$C,"="&amp;$C80))</f>
        <v>43492</v>
      </c>
      <c r="L80" s="138">
        <f>IF($R$1,SUMIFS('Fuel and Energy'!X:X,'Fuel and Energy'!$C:$C,"="&amp;$C80,'Fuel and Energy'!$BH:$BH,"=No"),SUMIFS('Fuel and Energy'!X:X,'Fuel and Energy'!$C:$C,"="&amp;$C80))</f>
        <v>0</v>
      </c>
      <c r="M80" s="138">
        <f>IF($R$1,SUMIFS('Fuel and Energy'!Z:Z,'Fuel and Energy'!$C:$C,"="&amp;$C80,'Fuel and Energy'!$BH:$BH,"=No"),SUMIFS('Fuel and Energy'!Z:Z,'Fuel and Energy'!$C:$C,"="&amp;$C80))</f>
        <v>93566471</v>
      </c>
      <c r="N80" s="139">
        <f>IF($R$1,SUMIFS('Fuel and Energy'!AB:AB,'Fuel and Energy'!$C:$C,"="&amp;$C80,'Fuel and Energy'!$BH:$BH,"=No"),SUMIFS('Fuel and Energy'!AB:AB,'Fuel and Energy'!$C:$C,"="&amp;$C80))</f>
        <v>1396962</v>
      </c>
      <c r="O80" s="102"/>
      <c r="P80" s="102"/>
      <c r="Q80" s="102"/>
      <c r="R80" s="102"/>
      <c r="S80" s="102"/>
      <c r="T80" s="102"/>
      <c r="U80" s="102"/>
      <c r="V80" s="102"/>
      <c r="W80" s="102"/>
    </row>
    <row r="81" spans="1:23">
      <c r="A81" s="112"/>
      <c r="B81" s="112"/>
      <c r="C81" s="144" t="s">
        <v>34</v>
      </c>
      <c r="D81" s="155" t="s">
        <v>908</v>
      </c>
      <c r="E81" s="156"/>
      <c r="F81" s="138">
        <f>IF($R$1,SUMIFS('Fuel and Energy'!L:L,'Fuel and Energy'!$C:$C,"="&amp;$C81,'Fuel and Energy'!$BH:$BH,"=No"),SUMIFS('Fuel and Energy'!L:L,'Fuel and Energy'!$C:$C,"="&amp;$C81))</f>
        <v>989</v>
      </c>
      <c r="G81" s="138">
        <f>IF($R$1,SUMIFS('Fuel and Energy'!N:N,'Fuel and Energy'!$C:$C,"="&amp;$C81,'Fuel and Energy'!$BH:$BH,"=No"),SUMIFS('Fuel and Energy'!N:N,'Fuel and Energy'!$C:$C,"="&amp;$C81))</f>
        <v>7623084</v>
      </c>
      <c r="H81" s="138">
        <f>IF($R$1,SUMIFS('Fuel and Energy'!P:P,'Fuel and Energy'!$C:$C,"="&amp;$C81,'Fuel and Energy'!$BH:$BH,"=No"),SUMIFS('Fuel and Energy'!P:P,'Fuel and Energy'!$C:$C,"="&amp;$C81))</f>
        <v>969818</v>
      </c>
      <c r="I81" s="138">
        <f>IF($R$1,SUMIFS('Fuel and Energy'!R:R,'Fuel and Energy'!$C:$C,"="&amp;$C81,'Fuel and Energy'!$BH:$BH,"=No"),SUMIFS('Fuel and Energy'!R:R,'Fuel and Energy'!$C:$C,"="&amp;$C81))</f>
        <v>51255</v>
      </c>
      <c r="J81" s="138">
        <f>IF($R$1,SUMIFS('Fuel and Energy'!T:T,'Fuel and Energy'!$C:$C,"="&amp;$C81,'Fuel and Energy'!$BH:$BH,"=No"),SUMIFS('Fuel and Energy'!T:T,'Fuel and Energy'!$C:$C,"="&amp;$C81))</f>
        <v>98134</v>
      </c>
      <c r="K81" s="138">
        <f>IF($R$1,SUMIFS('Fuel and Energy'!V:V,'Fuel and Energy'!$C:$C,"="&amp;$C81,'Fuel and Energy'!$BH:$BH,"=No"),SUMIFS('Fuel and Energy'!V:V,'Fuel and Energy'!$C:$C,"="&amp;$C81))</f>
        <v>72031</v>
      </c>
      <c r="L81" s="138">
        <f>IF($R$1,SUMIFS('Fuel and Energy'!X:X,'Fuel and Energy'!$C:$C,"="&amp;$C81,'Fuel and Energy'!$BH:$BH,"=No"),SUMIFS('Fuel and Energy'!X:X,'Fuel and Energy'!$C:$C,"="&amp;$C81))</f>
        <v>0</v>
      </c>
      <c r="M81" s="138">
        <f>IF($R$1,SUMIFS('Fuel and Energy'!Z:Z,'Fuel and Energy'!$C:$C,"="&amp;$C81,'Fuel and Energy'!$BH:$BH,"=No"),SUMIFS('Fuel and Energy'!Z:Z,'Fuel and Energy'!$C:$C,"="&amp;$C81))</f>
        <v>0</v>
      </c>
      <c r="N81" s="139">
        <f>IF($R$1,SUMIFS('Fuel and Energy'!AB:AB,'Fuel and Energy'!$C:$C,"="&amp;$C81,'Fuel and Energy'!$BH:$BH,"=No"),SUMIFS('Fuel and Energy'!AB:AB,'Fuel and Energy'!$C:$C,"="&amp;$C81))</f>
        <v>0</v>
      </c>
      <c r="O81" s="102"/>
      <c r="P81" s="102"/>
      <c r="Q81" s="102"/>
      <c r="R81" s="102"/>
      <c r="S81" s="102"/>
      <c r="T81" s="102"/>
      <c r="U81" s="102"/>
      <c r="V81" s="102"/>
      <c r="W81" s="102"/>
    </row>
    <row r="82" spans="1:23">
      <c r="A82" s="112"/>
      <c r="B82" s="112"/>
      <c r="C82" s="144" t="s">
        <v>126</v>
      </c>
      <c r="D82" s="155" t="s">
        <v>909</v>
      </c>
      <c r="E82" s="156"/>
      <c r="F82" s="138">
        <f>IF($R$1,SUMIFS('Fuel and Energy'!L:L,'Fuel and Energy'!$C:$C,"="&amp;$C82,'Fuel and Energy'!$BH:$BH,"=No"),SUMIFS('Fuel and Energy'!L:L,'Fuel and Energy'!$C:$C,"="&amp;$C82))</f>
        <v>2952</v>
      </c>
      <c r="G82" s="138">
        <f>IF($R$1,SUMIFS('Fuel and Energy'!N:N,'Fuel and Energy'!$C:$C,"="&amp;$C82,'Fuel and Energy'!$BH:$BH,"=No"),SUMIFS('Fuel and Energy'!N:N,'Fuel and Energy'!$C:$C,"="&amp;$C82))</f>
        <v>8582530</v>
      </c>
      <c r="H82" s="138">
        <f>IF($R$1,SUMIFS('Fuel and Energy'!P:P,'Fuel and Energy'!$C:$C,"="&amp;$C82,'Fuel and Energy'!$BH:$BH,"=No"),SUMIFS('Fuel and Energy'!P:P,'Fuel and Energy'!$C:$C,"="&amp;$C82))</f>
        <v>2998571</v>
      </c>
      <c r="I82" s="138">
        <f>IF($R$1,SUMIFS('Fuel and Energy'!R:R,'Fuel and Energy'!$C:$C,"="&amp;$C82,'Fuel and Energy'!$BH:$BH,"=No"),SUMIFS('Fuel and Energy'!R:R,'Fuel and Energy'!$C:$C,"="&amp;$C82))</f>
        <v>0</v>
      </c>
      <c r="J82" s="138">
        <f>IF($R$1,SUMIFS('Fuel and Energy'!T:T,'Fuel and Energy'!$C:$C,"="&amp;$C82,'Fuel and Energy'!$BH:$BH,"=No"),SUMIFS('Fuel and Energy'!T:T,'Fuel and Energy'!$C:$C,"="&amp;$C82))</f>
        <v>4144729</v>
      </c>
      <c r="K82" s="138">
        <f>IF($R$1,SUMIFS('Fuel and Energy'!V:V,'Fuel and Energy'!$C:$C,"="&amp;$C82,'Fuel and Energy'!$BH:$BH,"=No"),SUMIFS('Fuel and Energy'!V:V,'Fuel and Energy'!$C:$C,"="&amp;$C82))</f>
        <v>0</v>
      </c>
      <c r="L82" s="138">
        <f>IF($R$1,SUMIFS('Fuel and Energy'!X:X,'Fuel and Energy'!$C:$C,"="&amp;$C82,'Fuel and Energy'!$BH:$BH,"=No"),SUMIFS('Fuel and Energy'!X:X,'Fuel and Energy'!$C:$C,"="&amp;$C82))</f>
        <v>0</v>
      </c>
      <c r="M82" s="138">
        <f>IF($R$1,SUMIFS('Fuel and Energy'!Z:Z,'Fuel and Energy'!$C:$C,"="&amp;$C82,'Fuel and Energy'!$BH:$BH,"=No"),SUMIFS('Fuel and Energy'!Z:Z,'Fuel and Energy'!$C:$C,"="&amp;$C82))</f>
        <v>557182996</v>
      </c>
      <c r="N82" s="139">
        <f>IF($R$1,SUMIFS('Fuel and Energy'!AB:AB,'Fuel and Energy'!$C:$C,"="&amp;$C82,'Fuel and Energy'!$BH:$BH,"=No"),SUMIFS('Fuel and Energy'!AB:AB,'Fuel and Energy'!$C:$C,"="&amp;$C82))</f>
        <v>329771</v>
      </c>
      <c r="O82" s="102"/>
      <c r="P82" s="102"/>
      <c r="Q82" s="102"/>
      <c r="R82" s="102"/>
      <c r="S82" s="102"/>
      <c r="T82" s="102"/>
      <c r="U82" s="102"/>
      <c r="V82" s="102"/>
      <c r="W82" s="102"/>
    </row>
    <row r="83" spans="1:23">
      <c r="A83" s="112"/>
      <c r="B83" s="112"/>
      <c r="C83" s="144" t="s">
        <v>37</v>
      </c>
      <c r="D83" s="155" t="s">
        <v>358</v>
      </c>
      <c r="E83" s="156"/>
      <c r="F83" s="138">
        <f>IF($R$1,SUMIFS('Fuel and Energy'!L:L,'Fuel and Energy'!$C:$C,"="&amp;$C83,'Fuel and Energy'!$BH:$BH,"=No"),SUMIFS('Fuel and Energy'!L:L,'Fuel and Energy'!$C:$C,"="&amp;$C83))</f>
        <v>502</v>
      </c>
      <c r="G83" s="138">
        <f>IF($R$1,SUMIFS('Fuel and Energy'!N:N,'Fuel and Energy'!$C:$C,"="&amp;$C83,'Fuel and Energy'!$BH:$BH,"=No"),SUMIFS('Fuel and Energy'!N:N,'Fuel and Energy'!$C:$C,"="&amp;$C83))</f>
        <v>2127093</v>
      </c>
      <c r="H83" s="138">
        <f>IF($R$1,SUMIFS('Fuel and Energy'!P:P,'Fuel and Energy'!$C:$C,"="&amp;$C83,'Fuel and Energy'!$BH:$BH,"=No"),SUMIFS('Fuel and Energy'!P:P,'Fuel and Energy'!$C:$C,"="&amp;$C83))</f>
        <v>882366</v>
      </c>
      <c r="I83" s="138">
        <f>IF($R$1,SUMIFS('Fuel and Energy'!R:R,'Fuel and Energy'!$C:$C,"="&amp;$C83,'Fuel and Energy'!$BH:$BH,"=No"),SUMIFS('Fuel and Energy'!R:R,'Fuel and Energy'!$C:$C,"="&amp;$C83))</f>
        <v>816426</v>
      </c>
      <c r="J83" s="138">
        <f>IF($R$1,SUMIFS('Fuel and Energy'!T:T,'Fuel and Energy'!$C:$C,"="&amp;$C83,'Fuel and Energy'!$BH:$BH,"=No"),SUMIFS('Fuel and Energy'!T:T,'Fuel and Energy'!$C:$C,"="&amp;$C83))</f>
        <v>0</v>
      </c>
      <c r="K83" s="138">
        <f>IF($R$1,SUMIFS('Fuel and Energy'!V:V,'Fuel and Energy'!$C:$C,"="&amp;$C83,'Fuel and Energy'!$BH:$BH,"=No"),SUMIFS('Fuel and Energy'!V:V,'Fuel and Energy'!$C:$C,"="&amp;$C83))</f>
        <v>0</v>
      </c>
      <c r="L83" s="138">
        <f>IF($R$1,SUMIFS('Fuel and Energy'!X:X,'Fuel and Energy'!$C:$C,"="&amp;$C83,'Fuel and Energy'!$BH:$BH,"=No"),SUMIFS('Fuel and Energy'!X:X,'Fuel and Energy'!$C:$C,"="&amp;$C83))</f>
        <v>0</v>
      </c>
      <c r="M83" s="138">
        <f>IF($R$1,SUMIFS('Fuel and Energy'!Z:Z,'Fuel and Energy'!$C:$C,"="&amp;$C83,'Fuel and Energy'!$BH:$BH,"=No"),SUMIFS('Fuel and Energy'!Z:Z,'Fuel and Energy'!$C:$C,"="&amp;$C83))</f>
        <v>0</v>
      </c>
      <c r="N83" s="139">
        <f>IF($R$1,SUMIFS('Fuel and Energy'!AB:AB,'Fuel and Energy'!$C:$C,"="&amp;$C83,'Fuel and Energy'!$BH:$BH,"=No"),SUMIFS('Fuel and Energy'!AB:AB,'Fuel and Energy'!$C:$C,"="&amp;$C83))</f>
        <v>0</v>
      </c>
      <c r="O83" s="102"/>
      <c r="P83" s="102"/>
      <c r="Q83" s="102"/>
      <c r="R83" s="102"/>
      <c r="S83" s="102"/>
      <c r="T83" s="102"/>
      <c r="U83" s="102"/>
      <c r="V83" s="102"/>
      <c r="W83" s="102"/>
    </row>
    <row r="84" spans="1:23">
      <c r="A84" s="112"/>
      <c r="B84" s="112"/>
      <c r="C84" s="144" t="s">
        <v>38</v>
      </c>
      <c r="D84" s="155" t="s">
        <v>910</v>
      </c>
      <c r="E84" s="156"/>
      <c r="F84" s="138">
        <f>IF($R$1,SUMIFS('Fuel and Energy'!L:L,'Fuel and Energy'!$C:$C,"="&amp;$C84,'Fuel and Energy'!$BH:$BH,"=No"),SUMIFS('Fuel and Energy'!L:L,'Fuel and Energy'!$C:$C,"="&amp;$C84))</f>
        <v>5075</v>
      </c>
      <c r="G84" s="138">
        <f>IF($R$1,SUMIFS('Fuel and Energy'!N:N,'Fuel and Energy'!$C:$C,"="&amp;$C84,'Fuel and Energy'!$BH:$BH,"=No"),SUMIFS('Fuel and Energy'!N:N,'Fuel and Energy'!$C:$C,"="&amp;$C84))</f>
        <v>32185102</v>
      </c>
      <c r="H84" s="138">
        <f>IF($R$1,SUMIFS('Fuel and Energy'!P:P,'Fuel and Energy'!$C:$C,"="&amp;$C84,'Fuel and Energy'!$BH:$BH,"=No"),SUMIFS('Fuel and Energy'!P:P,'Fuel and Energy'!$C:$C,"="&amp;$C84))</f>
        <v>7554698</v>
      </c>
      <c r="I84" s="138">
        <f>IF($R$1,SUMIFS('Fuel and Energy'!R:R,'Fuel and Energy'!$C:$C,"="&amp;$C84,'Fuel and Energy'!$BH:$BH,"=No"),SUMIFS('Fuel and Energy'!R:R,'Fuel and Energy'!$C:$C,"="&amp;$C84))</f>
        <v>1757444</v>
      </c>
      <c r="J84" s="138">
        <f>IF($R$1,SUMIFS('Fuel and Energy'!T:T,'Fuel and Energy'!$C:$C,"="&amp;$C84,'Fuel and Energy'!$BH:$BH,"=No"),SUMIFS('Fuel and Energy'!T:T,'Fuel and Energy'!$C:$C,"="&amp;$C84))</f>
        <v>3769151</v>
      </c>
      <c r="K84" s="138">
        <f>IF($R$1,SUMIFS('Fuel and Energy'!V:V,'Fuel and Energy'!$C:$C,"="&amp;$C84,'Fuel and Energy'!$BH:$BH,"=No"),SUMIFS('Fuel and Energy'!V:V,'Fuel and Energy'!$C:$C,"="&amp;$C84))</f>
        <v>3163638</v>
      </c>
      <c r="L84" s="138">
        <f>IF($R$1,SUMIFS('Fuel and Energy'!X:X,'Fuel and Energy'!$C:$C,"="&amp;$C84,'Fuel and Energy'!$BH:$BH,"=No"),SUMIFS('Fuel and Energy'!X:X,'Fuel and Energy'!$C:$C,"="&amp;$C84))</f>
        <v>476836</v>
      </c>
      <c r="M84" s="138">
        <f>IF($R$1,SUMIFS('Fuel and Energy'!Z:Z,'Fuel and Energy'!$C:$C,"="&amp;$C84,'Fuel and Energy'!$BH:$BH,"=No"),SUMIFS('Fuel and Energy'!Z:Z,'Fuel and Energy'!$C:$C,"="&amp;$C84))</f>
        <v>81853506</v>
      </c>
      <c r="N84" s="139">
        <f>IF($R$1,SUMIFS('Fuel and Energy'!AB:AB,'Fuel and Energy'!$C:$C,"="&amp;$C84,'Fuel and Energy'!$BH:$BH,"=No"),SUMIFS('Fuel and Energy'!AB:AB,'Fuel and Energy'!$C:$C,"="&amp;$C84))</f>
        <v>137304</v>
      </c>
      <c r="O84" s="102"/>
      <c r="P84" s="102"/>
      <c r="Q84" s="102"/>
      <c r="R84" s="102"/>
      <c r="S84" s="102"/>
      <c r="T84" s="102"/>
      <c r="U84" s="102"/>
      <c r="V84" s="102"/>
      <c r="W84" s="102"/>
    </row>
    <row r="85" spans="1:23">
      <c r="A85" s="112"/>
      <c r="B85" s="112"/>
      <c r="C85" s="144" t="s">
        <v>40</v>
      </c>
      <c r="D85" s="155" t="s">
        <v>911</v>
      </c>
      <c r="E85" s="156"/>
      <c r="F85" s="138">
        <f>IF($R$1,SUMIFS('Fuel and Energy'!L:L,'Fuel and Energy'!$C:$C,"="&amp;$C85,'Fuel and Energy'!$BH:$BH,"=No"),SUMIFS('Fuel and Energy'!L:L,'Fuel and Energy'!$C:$C,"="&amp;$C85))</f>
        <v>1704</v>
      </c>
      <c r="G85" s="138">
        <f>IF($R$1,SUMIFS('Fuel and Energy'!N:N,'Fuel and Energy'!$C:$C,"="&amp;$C85,'Fuel and Energy'!$BH:$BH,"=No"),SUMIFS('Fuel and Energy'!N:N,'Fuel and Energy'!$C:$C,"="&amp;$C85))</f>
        <v>6342109</v>
      </c>
      <c r="H85" s="138">
        <f>IF($R$1,SUMIFS('Fuel and Energy'!P:P,'Fuel and Energy'!$C:$C,"="&amp;$C85,'Fuel and Energy'!$BH:$BH,"=No"),SUMIFS('Fuel and Energy'!P:P,'Fuel and Energy'!$C:$C,"="&amp;$C85))</f>
        <v>1267301</v>
      </c>
      <c r="I85" s="138">
        <f>IF($R$1,SUMIFS('Fuel and Energy'!R:R,'Fuel and Energy'!$C:$C,"="&amp;$C85,'Fuel and Energy'!$BH:$BH,"=No"),SUMIFS('Fuel and Energy'!R:R,'Fuel and Energy'!$C:$C,"="&amp;$C85))</f>
        <v>0</v>
      </c>
      <c r="J85" s="138">
        <f>IF($R$1,SUMIFS('Fuel and Energy'!T:T,'Fuel and Energy'!$C:$C,"="&amp;$C85,'Fuel and Energy'!$BH:$BH,"=No"),SUMIFS('Fuel and Energy'!T:T,'Fuel and Energy'!$C:$C,"="&amp;$C85))</f>
        <v>6007057</v>
      </c>
      <c r="K85" s="138">
        <f>IF($R$1,SUMIFS('Fuel and Energy'!V:V,'Fuel and Energy'!$C:$C,"="&amp;$C85,'Fuel and Energy'!$BH:$BH,"=No"),SUMIFS('Fuel and Energy'!V:V,'Fuel and Energy'!$C:$C,"="&amp;$C85))</f>
        <v>535618</v>
      </c>
      <c r="L85" s="138">
        <f>IF($R$1,SUMIFS('Fuel and Energy'!X:X,'Fuel and Energy'!$C:$C,"="&amp;$C85,'Fuel and Energy'!$BH:$BH,"=No"),SUMIFS('Fuel and Energy'!X:X,'Fuel and Energy'!$C:$C,"="&amp;$C85))</f>
        <v>0</v>
      </c>
      <c r="M85" s="138">
        <f>IF($R$1,SUMIFS('Fuel and Energy'!Z:Z,'Fuel and Energy'!$C:$C,"="&amp;$C85,'Fuel and Energy'!$BH:$BH,"=No"),SUMIFS('Fuel and Energy'!Z:Z,'Fuel and Energy'!$C:$C,"="&amp;$C85))</f>
        <v>92552712</v>
      </c>
      <c r="N85" s="139">
        <f>IF($R$1,SUMIFS('Fuel and Energy'!AB:AB,'Fuel and Energy'!$C:$C,"="&amp;$C85,'Fuel and Energy'!$BH:$BH,"=No"),SUMIFS('Fuel and Energy'!AB:AB,'Fuel and Energy'!$C:$C,"="&amp;$C85))</f>
        <v>0</v>
      </c>
      <c r="O85" s="102"/>
      <c r="P85" s="102"/>
      <c r="Q85" s="102"/>
      <c r="R85" s="102"/>
      <c r="S85" s="102"/>
      <c r="T85" s="102"/>
      <c r="U85" s="102"/>
      <c r="V85" s="102"/>
      <c r="W85" s="102"/>
    </row>
    <row r="86" spans="1:23">
      <c r="A86" s="112"/>
      <c r="B86" s="112"/>
      <c r="C86" s="144" t="s">
        <v>912</v>
      </c>
      <c r="D86" s="155" t="s">
        <v>913</v>
      </c>
      <c r="E86" s="156"/>
      <c r="F86" s="138">
        <f>IF($R$1,SUMIFS('Fuel and Energy'!L:L,'Fuel and Energy'!$C:$C,"="&amp;$C86,'Fuel and Energy'!$BH:$BH,"=No"),SUMIFS('Fuel and Energy'!L:L,'Fuel and Energy'!$C:$C,"="&amp;$C86))</f>
        <v>0</v>
      </c>
      <c r="G86" s="138">
        <f>IF($R$1,SUMIFS('Fuel and Energy'!N:N,'Fuel and Energy'!$C:$C,"="&amp;$C86,'Fuel and Energy'!$BH:$BH,"=No"),SUMIFS('Fuel and Energy'!N:N,'Fuel and Energy'!$C:$C,"="&amp;$C86))</f>
        <v>0</v>
      </c>
      <c r="H86" s="138">
        <f>IF($R$1,SUMIFS('Fuel and Energy'!P:P,'Fuel and Energy'!$C:$C,"="&amp;$C86,'Fuel and Energy'!$BH:$BH,"=No"),SUMIFS('Fuel and Energy'!P:P,'Fuel and Energy'!$C:$C,"="&amp;$C86))</f>
        <v>0</v>
      </c>
      <c r="I86" s="138">
        <f>IF($R$1,SUMIFS('Fuel and Energy'!R:R,'Fuel and Energy'!$C:$C,"="&amp;$C86,'Fuel and Energy'!$BH:$BH,"=No"),SUMIFS('Fuel and Energy'!R:R,'Fuel and Energy'!$C:$C,"="&amp;$C86))</f>
        <v>0</v>
      </c>
      <c r="J86" s="138">
        <f>IF($R$1,SUMIFS('Fuel and Energy'!T:T,'Fuel and Energy'!$C:$C,"="&amp;$C86,'Fuel and Energy'!$BH:$BH,"=No"),SUMIFS('Fuel and Energy'!T:T,'Fuel and Energy'!$C:$C,"="&amp;$C86))</f>
        <v>0</v>
      </c>
      <c r="K86" s="138">
        <f>IF($R$1,SUMIFS('Fuel and Energy'!V:V,'Fuel and Energy'!$C:$C,"="&amp;$C86,'Fuel and Energy'!$BH:$BH,"=No"),SUMIFS('Fuel and Energy'!V:V,'Fuel and Energy'!$C:$C,"="&amp;$C86))</f>
        <v>0</v>
      </c>
      <c r="L86" s="138">
        <f>IF($R$1,SUMIFS('Fuel and Energy'!X:X,'Fuel and Energy'!$C:$C,"="&amp;$C86,'Fuel and Energy'!$BH:$BH,"=No"),SUMIFS('Fuel and Energy'!X:X,'Fuel and Energy'!$C:$C,"="&amp;$C86))</f>
        <v>0</v>
      </c>
      <c r="M86" s="138">
        <f>IF($R$1,SUMIFS('Fuel and Energy'!Z:Z,'Fuel and Energy'!$C:$C,"="&amp;$C86,'Fuel and Energy'!$BH:$BH,"=No"),SUMIFS('Fuel and Energy'!Z:Z,'Fuel and Energy'!$C:$C,"="&amp;$C86))</f>
        <v>0</v>
      </c>
      <c r="N86" s="139">
        <f>IF($R$1,SUMIFS('Fuel and Energy'!AB:AB,'Fuel and Energy'!$C:$C,"="&amp;$C86,'Fuel and Energy'!$BH:$BH,"=No"),SUMIFS('Fuel and Energy'!AB:AB,'Fuel and Energy'!$C:$C,"="&amp;$C86))</f>
        <v>0</v>
      </c>
      <c r="O86" s="102"/>
      <c r="P86" s="102"/>
      <c r="Q86" s="102"/>
      <c r="R86" s="102"/>
      <c r="S86" s="102"/>
      <c r="T86" s="102"/>
      <c r="U86" s="102"/>
      <c r="V86" s="102"/>
      <c r="W86" s="102"/>
    </row>
    <row r="87" spans="1:23">
      <c r="A87" s="112"/>
      <c r="B87" s="112"/>
      <c r="C87" s="144" t="s">
        <v>41</v>
      </c>
      <c r="D87" s="155" t="s">
        <v>914</v>
      </c>
      <c r="E87" s="156"/>
      <c r="F87" s="138">
        <f>IF($R$1,SUMIFS('Fuel and Energy'!L:L,'Fuel and Energy'!$C:$C,"="&amp;$C87,'Fuel and Energy'!$BH:$BH,"=No"),SUMIFS('Fuel and Energy'!L:L,'Fuel and Energy'!$C:$C,"="&amp;$C87))</f>
        <v>780</v>
      </c>
      <c r="G87" s="138">
        <f>IF($R$1,SUMIFS('Fuel and Energy'!N:N,'Fuel and Energy'!$C:$C,"="&amp;$C87,'Fuel and Energy'!$BH:$BH,"=No"),SUMIFS('Fuel and Energy'!N:N,'Fuel and Energy'!$C:$C,"="&amp;$C87))</f>
        <v>5799636</v>
      </c>
      <c r="H87" s="138">
        <f>IF($R$1,SUMIFS('Fuel and Energy'!P:P,'Fuel and Energy'!$C:$C,"="&amp;$C87,'Fuel and Energy'!$BH:$BH,"=No"),SUMIFS('Fuel and Energy'!P:P,'Fuel and Energy'!$C:$C,"="&amp;$C87))</f>
        <v>1317095</v>
      </c>
      <c r="I87" s="138">
        <f>IF($R$1,SUMIFS('Fuel and Energy'!R:R,'Fuel and Energy'!$C:$C,"="&amp;$C87,'Fuel and Energy'!$BH:$BH,"=No"),SUMIFS('Fuel and Energy'!R:R,'Fuel and Energy'!$C:$C,"="&amp;$C87))</f>
        <v>0</v>
      </c>
      <c r="J87" s="138">
        <f>IF($R$1,SUMIFS('Fuel and Energy'!T:T,'Fuel and Energy'!$C:$C,"="&amp;$C87,'Fuel and Energy'!$BH:$BH,"=No"),SUMIFS('Fuel and Energy'!T:T,'Fuel and Energy'!$C:$C,"="&amp;$C87))</f>
        <v>0</v>
      </c>
      <c r="K87" s="138">
        <f>IF($R$1,SUMIFS('Fuel and Energy'!V:V,'Fuel and Energy'!$C:$C,"="&amp;$C87,'Fuel and Energy'!$BH:$BH,"=No"),SUMIFS('Fuel and Energy'!V:V,'Fuel and Energy'!$C:$C,"="&amp;$C87))</f>
        <v>0</v>
      </c>
      <c r="L87" s="138">
        <f>IF($R$1,SUMIFS('Fuel and Energy'!X:X,'Fuel and Energy'!$C:$C,"="&amp;$C87,'Fuel and Energy'!$BH:$BH,"=No"),SUMIFS('Fuel and Energy'!X:X,'Fuel and Energy'!$C:$C,"="&amp;$C87))</f>
        <v>0</v>
      </c>
      <c r="M87" s="138">
        <f>IF($R$1,SUMIFS('Fuel and Energy'!Z:Z,'Fuel and Energy'!$C:$C,"="&amp;$C87,'Fuel and Energy'!$BH:$BH,"=No"),SUMIFS('Fuel and Energy'!Z:Z,'Fuel and Energy'!$C:$C,"="&amp;$C87))</f>
        <v>0</v>
      </c>
      <c r="N87" s="139">
        <f>IF($R$1,SUMIFS('Fuel and Energy'!AB:AB,'Fuel and Energy'!$C:$C,"="&amp;$C87,'Fuel and Energy'!$BH:$BH,"=No"),SUMIFS('Fuel and Energy'!AB:AB,'Fuel and Energy'!$C:$C,"="&amp;$C87))</f>
        <v>0</v>
      </c>
      <c r="O87" s="102"/>
      <c r="P87" s="102"/>
      <c r="Q87" s="102"/>
      <c r="R87" s="102"/>
      <c r="S87" s="102"/>
      <c r="T87" s="102"/>
      <c r="U87" s="102"/>
      <c r="V87" s="102"/>
      <c r="W87" s="102"/>
    </row>
    <row r="88" spans="1:23">
      <c r="A88" s="112"/>
      <c r="B88" s="112"/>
      <c r="C88" s="144" t="s">
        <v>42</v>
      </c>
      <c r="D88" s="155" t="s">
        <v>915</v>
      </c>
      <c r="E88" s="156"/>
      <c r="F88" s="138">
        <f>IF($R$1,SUMIFS('Fuel and Energy'!L:L,'Fuel and Energy'!$C:$C,"="&amp;$C88,'Fuel and Energy'!$BH:$BH,"=No"),SUMIFS('Fuel and Energy'!L:L,'Fuel and Energy'!$C:$C,"="&amp;$C88))</f>
        <v>519</v>
      </c>
      <c r="G88" s="138">
        <f>IF($R$1,SUMIFS('Fuel and Energy'!N:N,'Fuel and Energy'!$C:$C,"="&amp;$C88,'Fuel and Energy'!$BH:$BH,"=No"),SUMIFS('Fuel and Energy'!N:N,'Fuel and Energy'!$C:$C,"="&amp;$C88))</f>
        <v>2100362</v>
      </c>
      <c r="H88" s="138">
        <f>IF($R$1,SUMIFS('Fuel and Energy'!P:P,'Fuel and Energy'!$C:$C,"="&amp;$C88,'Fuel and Energy'!$BH:$BH,"=No"),SUMIFS('Fuel and Energy'!P:P,'Fuel and Energy'!$C:$C,"="&amp;$C88))</f>
        <v>467476</v>
      </c>
      <c r="I88" s="138">
        <f>IF($R$1,SUMIFS('Fuel and Energy'!R:R,'Fuel and Energy'!$C:$C,"="&amp;$C88,'Fuel and Energy'!$BH:$BH,"=No"),SUMIFS('Fuel and Energy'!R:R,'Fuel and Energy'!$C:$C,"="&amp;$C88))</f>
        <v>0</v>
      </c>
      <c r="J88" s="138">
        <f>IF($R$1,SUMIFS('Fuel and Energy'!T:T,'Fuel and Energy'!$C:$C,"="&amp;$C88,'Fuel and Energy'!$BH:$BH,"=No"),SUMIFS('Fuel and Energy'!T:T,'Fuel and Energy'!$C:$C,"="&amp;$C88))</f>
        <v>0</v>
      </c>
      <c r="K88" s="138">
        <f>IF($R$1,SUMIFS('Fuel and Energy'!V:V,'Fuel and Energy'!$C:$C,"="&amp;$C88,'Fuel and Energy'!$BH:$BH,"=No"),SUMIFS('Fuel and Energy'!V:V,'Fuel and Energy'!$C:$C,"="&amp;$C88))</f>
        <v>15375</v>
      </c>
      <c r="L88" s="138">
        <f>IF($R$1,SUMIFS('Fuel and Energy'!X:X,'Fuel and Energy'!$C:$C,"="&amp;$C88,'Fuel and Energy'!$BH:$BH,"=No"),SUMIFS('Fuel and Energy'!X:X,'Fuel and Energy'!$C:$C,"="&amp;$C88))</f>
        <v>0</v>
      </c>
      <c r="M88" s="138">
        <f>IF($R$1,SUMIFS('Fuel and Energy'!Z:Z,'Fuel and Energy'!$C:$C,"="&amp;$C88,'Fuel and Energy'!$BH:$BH,"=No"),SUMIFS('Fuel and Energy'!Z:Z,'Fuel and Energy'!$C:$C,"="&amp;$C88))</f>
        <v>0</v>
      </c>
      <c r="N88" s="139">
        <f>IF($R$1,SUMIFS('Fuel and Energy'!AB:AB,'Fuel and Energy'!$C:$C,"="&amp;$C88,'Fuel and Energy'!$BH:$BH,"=No"),SUMIFS('Fuel and Energy'!AB:AB,'Fuel and Energy'!$C:$C,"="&amp;$C88))</f>
        <v>0</v>
      </c>
      <c r="O88" s="102"/>
      <c r="P88" s="102"/>
      <c r="Q88" s="102"/>
      <c r="R88" s="102"/>
      <c r="S88" s="102"/>
      <c r="T88" s="102"/>
      <c r="U88" s="102"/>
      <c r="V88" s="102"/>
      <c r="W88" s="102"/>
    </row>
    <row r="89" spans="1:23">
      <c r="A89" s="112"/>
      <c r="B89" s="112"/>
      <c r="C89" s="144" t="s">
        <v>1</v>
      </c>
      <c r="D89" s="155" t="s">
        <v>916</v>
      </c>
      <c r="E89" s="156"/>
      <c r="F89" s="138">
        <f>IF($R$1,SUMIFS('Fuel and Energy'!L:L,'Fuel and Energy'!$C:$C,"="&amp;$C89,'Fuel and Energy'!$BH:$BH,"=No"),SUMIFS('Fuel and Energy'!L:L,'Fuel and Energy'!$C:$C,"="&amp;$C89))</f>
        <v>149</v>
      </c>
      <c r="G89" s="138">
        <f>IF($R$1,SUMIFS('Fuel and Energy'!N:N,'Fuel and Energy'!$C:$C,"="&amp;$C89,'Fuel and Energy'!$BH:$BH,"=No"),SUMIFS('Fuel and Energy'!N:N,'Fuel and Energy'!$C:$C,"="&amp;$C89))</f>
        <v>16038</v>
      </c>
      <c r="H89" s="138">
        <f>IF($R$1,SUMIFS('Fuel and Energy'!P:P,'Fuel and Energy'!$C:$C,"="&amp;$C89,'Fuel and Energy'!$BH:$BH,"=No"),SUMIFS('Fuel and Energy'!P:P,'Fuel and Energy'!$C:$C,"="&amp;$C89))</f>
        <v>106291</v>
      </c>
      <c r="I89" s="138">
        <f>IF($R$1,SUMIFS('Fuel and Energy'!R:R,'Fuel and Energy'!$C:$C,"="&amp;$C89,'Fuel and Energy'!$BH:$BH,"=No"),SUMIFS('Fuel and Energy'!R:R,'Fuel and Energy'!$C:$C,"="&amp;$C89))</f>
        <v>0</v>
      </c>
      <c r="J89" s="138">
        <f>IF($R$1,SUMIFS('Fuel and Energy'!T:T,'Fuel and Energy'!$C:$C,"="&amp;$C89,'Fuel and Energy'!$BH:$BH,"=No"),SUMIFS('Fuel and Energy'!T:T,'Fuel and Energy'!$C:$C,"="&amp;$C89))</f>
        <v>473230</v>
      </c>
      <c r="K89" s="138">
        <f>IF($R$1,SUMIFS('Fuel and Energy'!V:V,'Fuel and Energy'!$C:$C,"="&amp;$C89,'Fuel and Energy'!$BH:$BH,"=No"),SUMIFS('Fuel and Energy'!V:V,'Fuel and Energy'!$C:$C,"="&amp;$C89))</f>
        <v>0</v>
      </c>
      <c r="L89" s="138">
        <f>IF($R$1,SUMIFS('Fuel and Energy'!X:X,'Fuel and Energy'!$C:$C,"="&amp;$C89,'Fuel and Energy'!$BH:$BH,"=No"),SUMIFS('Fuel and Energy'!X:X,'Fuel and Energy'!$C:$C,"="&amp;$C89))</f>
        <v>0</v>
      </c>
      <c r="M89" s="138">
        <f>IF($R$1,SUMIFS('Fuel and Energy'!Z:Z,'Fuel and Energy'!$C:$C,"="&amp;$C89,'Fuel and Energy'!$BH:$BH,"=No"),SUMIFS('Fuel and Energy'!Z:Z,'Fuel and Energy'!$C:$C,"="&amp;$C89))</f>
        <v>0</v>
      </c>
      <c r="N89" s="139">
        <f>IF($R$1,SUMIFS('Fuel and Energy'!AB:AB,'Fuel and Energy'!$C:$C,"="&amp;$C89,'Fuel and Energy'!$BH:$BH,"=No"),SUMIFS('Fuel and Energy'!AB:AB,'Fuel and Energy'!$C:$C,"="&amp;$C89))</f>
        <v>0</v>
      </c>
      <c r="O89" s="102"/>
      <c r="P89" s="102"/>
      <c r="Q89" s="102"/>
      <c r="R89" s="102"/>
      <c r="S89" s="102"/>
      <c r="T89" s="102"/>
      <c r="U89" s="102"/>
      <c r="V89" s="102"/>
      <c r="W89" s="102"/>
    </row>
    <row r="90" spans="1:23">
      <c r="A90" s="112"/>
      <c r="B90" s="112"/>
      <c r="C90" s="144" t="s">
        <v>43</v>
      </c>
      <c r="D90" s="155" t="s">
        <v>917</v>
      </c>
      <c r="E90" s="156"/>
      <c r="F90" s="138">
        <f>IF($R$1,SUMIFS('Fuel and Energy'!L:L,'Fuel and Energy'!$C:$C,"="&amp;$C90,'Fuel and Energy'!$BH:$BH,"=No"),SUMIFS('Fuel and Energy'!L:L,'Fuel and Energy'!$C:$C,"="&amp;$C90))</f>
        <v>6894</v>
      </c>
      <c r="G90" s="138">
        <f>IF($R$1,SUMIFS('Fuel and Energy'!N:N,'Fuel and Energy'!$C:$C,"="&amp;$C90,'Fuel and Energy'!$BH:$BH,"=No"),SUMIFS('Fuel and Energy'!N:N,'Fuel and Energy'!$C:$C,"="&amp;$C90))</f>
        <v>48814561</v>
      </c>
      <c r="H90" s="138">
        <f>IF($R$1,SUMIFS('Fuel and Energy'!P:P,'Fuel and Energy'!$C:$C,"="&amp;$C90,'Fuel and Energy'!$BH:$BH,"=No"),SUMIFS('Fuel and Energy'!P:P,'Fuel and Energy'!$C:$C,"="&amp;$C90))</f>
        <v>5501927</v>
      </c>
      <c r="I90" s="138">
        <f>IF($R$1,SUMIFS('Fuel and Energy'!R:R,'Fuel and Energy'!$C:$C,"="&amp;$C90,'Fuel and Energy'!$BH:$BH,"=No"),SUMIFS('Fuel and Energy'!R:R,'Fuel and Energy'!$C:$C,"="&amp;$C90))</f>
        <v>15993</v>
      </c>
      <c r="J90" s="138">
        <f>IF($R$1,SUMIFS('Fuel and Energy'!T:T,'Fuel and Energy'!$C:$C,"="&amp;$C90,'Fuel and Energy'!$BH:$BH,"=No"),SUMIFS('Fuel and Energy'!T:T,'Fuel and Energy'!$C:$C,"="&amp;$C90))</f>
        <v>2161235</v>
      </c>
      <c r="K90" s="138">
        <f>IF($R$1,SUMIFS('Fuel and Energy'!V:V,'Fuel and Energy'!$C:$C,"="&amp;$C90,'Fuel and Energy'!$BH:$BH,"=No"),SUMIFS('Fuel and Energy'!V:V,'Fuel and Energy'!$C:$C,"="&amp;$C90))</f>
        <v>2706661</v>
      </c>
      <c r="L90" s="138">
        <f>IF($R$1,SUMIFS('Fuel and Energy'!X:X,'Fuel and Energy'!$C:$C,"="&amp;$C90,'Fuel and Energy'!$BH:$BH,"=No"),SUMIFS('Fuel and Energy'!X:X,'Fuel and Energy'!$C:$C,"="&amp;$C90))</f>
        <v>39197</v>
      </c>
      <c r="M90" s="138">
        <f>IF($R$1,SUMIFS('Fuel and Energy'!Z:Z,'Fuel and Energy'!$C:$C,"="&amp;$C90,'Fuel and Energy'!$BH:$BH,"=No"),SUMIFS('Fuel and Energy'!Z:Z,'Fuel and Energy'!$C:$C,"="&amp;$C90))</f>
        <v>536650023</v>
      </c>
      <c r="N90" s="139">
        <f>IF($R$1,SUMIFS('Fuel and Energy'!AB:AB,'Fuel and Energy'!$C:$C,"="&amp;$C90,'Fuel and Energy'!$BH:$BH,"=No"),SUMIFS('Fuel and Energy'!AB:AB,'Fuel and Energy'!$C:$C,"="&amp;$C90))</f>
        <v>54058</v>
      </c>
      <c r="O90" s="102"/>
      <c r="P90" s="102"/>
      <c r="Q90" s="102"/>
      <c r="R90" s="102"/>
      <c r="S90" s="102"/>
      <c r="T90" s="102"/>
      <c r="U90" s="102"/>
      <c r="V90" s="102"/>
      <c r="W90" s="102"/>
    </row>
    <row r="91" spans="1:23">
      <c r="A91" s="112"/>
      <c r="B91" s="112"/>
      <c r="C91" s="144" t="s">
        <v>44</v>
      </c>
      <c r="D91" s="155" t="s">
        <v>918</v>
      </c>
      <c r="E91" s="156"/>
      <c r="F91" s="138">
        <f>IF($R$1,SUMIFS('Fuel and Energy'!L:L,'Fuel and Energy'!$C:$C,"="&amp;$C91,'Fuel and Energy'!$BH:$BH,"=No"),SUMIFS('Fuel and Energy'!L:L,'Fuel and Energy'!$C:$C,"="&amp;$C91))</f>
        <v>684</v>
      </c>
      <c r="G91" s="138">
        <f>IF($R$1,SUMIFS('Fuel and Energy'!N:N,'Fuel and Energy'!$C:$C,"="&amp;$C91,'Fuel and Energy'!$BH:$BH,"=No"),SUMIFS('Fuel and Energy'!N:N,'Fuel and Energy'!$C:$C,"="&amp;$C91))</f>
        <v>3135196</v>
      </c>
      <c r="H91" s="138">
        <f>IF($R$1,SUMIFS('Fuel and Energy'!P:P,'Fuel and Energy'!$C:$C,"="&amp;$C91,'Fuel and Energy'!$BH:$BH,"=No"),SUMIFS('Fuel and Energy'!P:P,'Fuel and Energy'!$C:$C,"="&amp;$C91))</f>
        <v>593768</v>
      </c>
      <c r="I91" s="138">
        <f>IF($R$1,SUMIFS('Fuel and Energy'!R:R,'Fuel and Energy'!$C:$C,"="&amp;$C91,'Fuel and Energy'!$BH:$BH,"=No"),SUMIFS('Fuel and Energy'!R:R,'Fuel and Energy'!$C:$C,"="&amp;$C91))</f>
        <v>46656</v>
      </c>
      <c r="J91" s="138">
        <f>IF($R$1,SUMIFS('Fuel and Energy'!T:T,'Fuel and Energy'!$C:$C,"="&amp;$C91,'Fuel and Energy'!$BH:$BH,"=No"),SUMIFS('Fuel and Energy'!T:T,'Fuel and Energy'!$C:$C,"="&amp;$C91))</f>
        <v>508248</v>
      </c>
      <c r="K91" s="138">
        <f>IF($R$1,SUMIFS('Fuel and Energy'!V:V,'Fuel and Energy'!$C:$C,"="&amp;$C91,'Fuel and Energy'!$BH:$BH,"=No"),SUMIFS('Fuel and Energy'!V:V,'Fuel and Energy'!$C:$C,"="&amp;$C91))</f>
        <v>659538</v>
      </c>
      <c r="L91" s="138">
        <f>IF($R$1,SUMIFS('Fuel and Energy'!X:X,'Fuel and Energy'!$C:$C,"="&amp;$C91,'Fuel and Energy'!$BH:$BH,"=No"),SUMIFS('Fuel and Energy'!X:X,'Fuel and Energy'!$C:$C,"="&amp;$C91))</f>
        <v>0</v>
      </c>
      <c r="M91" s="138">
        <f>IF($R$1,SUMIFS('Fuel and Energy'!Z:Z,'Fuel and Energy'!$C:$C,"="&amp;$C91,'Fuel and Energy'!$BH:$BH,"=No"),SUMIFS('Fuel and Energy'!Z:Z,'Fuel and Energy'!$C:$C,"="&amp;$C91))</f>
        <v>21190750</v>
      </c>
      <c r="N91" s="139">
        <f>IF($R$1,SUMIFS('Fuel and Energy'!AB:AB,'Fuel and Energy'!$C:$C,"="&amp;$C91,'Fuel and Energy'!$BH:$BH,"=No"),SUMIFS('Fuel and Energy'!AB:AB,'Fuel and Energy'!$C:$C,"="&amp;$C91))</f>
        <v>975491</v>
      </c>
      <c r="O91" s="102"/>
      <c r="P91" s="102"/>
      <c r="Q91" s="102"/>
      <c r="R91" s="102"/>
      <c r="S91" s="102"/>
      <c r="T91" s="102"/>
      <c r="U91" s="102"/>
      <c r="V91" s="102"/>
      <c r="W91" s="102"/>
    </row>
    <row r="92" spans="1:23">
      <c r="A92" s="112"/>
      <c r="B92" s="112"/>
      <c r="C92" s="144" t="s">
        <v>45</v>
      </c>
      <c r="D92" s="155" t="s">
        <v>919</v>
      </c>
      <c r="E92" s="156"/>
      <c r="F92" s="138">
        <f>IF($R$1,SUMIFS('Fuel and Energy'!L:L,'Fuel and Energy'!$C:$C,"="&amp;$C92,'Fuel and Energy'!$BH:$BH,"=No"),SUMIFS('Fuel and Energy'!L:L,'Fuel and Energy'!$C:$C,"="&amp;$C92))</f>
        <v>218</v>
      </c>
      <c r="G92" s="138">
        <f>IF($R$1,SUMIFS('Fuel and Energy'!N:N,'Fuel and Energy'!$C:$C,"="&amp;$C92,'Fuel and Energy'!$BH:$BH,"=No"),SUMIFS('Fuel and Energy'!N:N,'Fuel and Energy'!$C:$C,"="&amp;$C92))</f>
        <v>1127333</v>
      </c>
      <c r="H92" s="138">
        <f>IF($R$1,SUMIFS('Fuel and Energy'!P:P,'Fuel and Energy'!$C:$C,"="&amp;$C92,'Fuel and Energy'!$BH:$BH,"=No"),SUMIFS('Fuel and Energy'!P:P,'Fuel and Energy'!$C:$C,"="&amp;$C92))</f>
        <v>365505</v>
      </c>
      <c r="I92" s="138">
        <f>IF($R$1,SUMIFS('Fuel and Energy'!R:R,'Fuel and Energy'!$C:$C,"="&amp;$C92,'Fuel and Energy'!$BH:$BH,"=No"),SUMIFS('Fuel and Energy'!R:R,'Fuel and Energy'!$C:$C,"="&amp;$C92))</f>
        <v>0</v>
      </c>
      <c r="J92" s="138">
        <f>IF($R$1,SUMIFS('Fuel and Energy'!T:T,'Fuel and Energy'!$C:$C,"="&amp;$C92,'Fuel and Energy'!$BH:$BH,"=No"),SUMIFS('Fuel and Energy'!T:T,'Fuel and Energy'!$C:$C,"="&amp;$C92))</f>
        <v>38475</v>
      </c>
      <c r="K92" s="138">
        <f>IF($R$1,SUMIFS('Fuel and Energy'!V:V,'Fuel and Energy'!$C:$C,"="&amp;$C92,'Fuel and Energy'!$BH:$BH,"=No"),SUMIFS('Fuel and Energy'!V:V,'Fuel and Energy'!$C:$C,"="&amp;$C92))</f>
        <v>77757</v>
      </c>
      <c r="L92" s="138">
        <f>IF($R$1,SUMIFS('Fuel and Energy'!X:X,'Fuel and Energy'!$C:$C,"="&amp;$C92,'Fuel and Energy'!$BH:$BH,"=No"),SUMIFS('Fuel and Energy'!X:X,'Fuel and Energy'!$C:$C,"="&amp;$C92))</f>
        <v>0</v>
      </c>
      <c r="M92" s="138">
        <f>IF($R$1,SUMIFS('Fuel and Energy'!Z:Z,'Fuel and Energy'!$C:$C,"="&amp;$C92,'Fuel and Energy'!$BH:$BH,"=No"),SUMIFS('Fuel and Energy'!Z:Z,'Fuel and Energy'!$C:$C,"="&amp;$C92))</f>
        <v>0</v>
      </c>
      <c r="N92" s="139">
        <f>IF($R$1,SUMIFS('Fuel and Energy'!AB:AB,'Fuel and Energy'!$C:$C,"="&amp;$C92,'Fuel and Energy'!$BH:$BH,"=No"),SUMIFS('Fuel and Energy'!AB:AB,'Fuel and Energy'!$C:$C,"="&amp;$C92))</f>
        <v>0</v>
      </c>
      <c r="O92" s="102"/>
      <c r="P92" s="102"/>
      <c r="Q92" s="102"/>
      <c r="R92" s="102"/>
      <c r="S92" s="102"/>
      <c r="T92" s="102"/>
      <c r="U92" s="102"/>
      <c r="V92" s="102"/>
      <c r="W92" s="102"/>
    </row>
    <row r="93" spans="1:23">
      <c r="A93" s="112"/>
      <c r="B93" s="112"/>
      <c r="C93" s="144" t="s">
        <v>47</v>
      </c>
      <c r="D93" s="155" t="s">
        <v>920</v>
      </c>
      <c r="E93" s="156"/>
      <c r="F93" s="138">
        <f>IF($R$1,SUMIFS('Fuel and Energy'!L:L,'Fuel and Energy'!$C:$C,"="&amp;$C93,'Fuel and Energy'!$BH:$BH,"=No"),SUMIFS('Fuel and Energy'!L:L,'Fuel and Energy'!$C:$C,"="&amp;$C93))</f>
        <v>724</v>
      </c>
      <c r="G93" s="138">
        <f>IF($R$1,SUMIFS('Fuel and Energy'!N:N,'Fuel and Energy'!$C:$C,"="&amp;$C93,'Fuel and Energy'!$BH:$BH,"=No"),SUMIFS('Fuel and Energy'!N:N,'Fuel and Energy'!$C:$C,"="&amp;$C93))</f>
        <v>3082228</v>
      </c>
      <c r="H93" s="138">
        <f>IF($R$1,SUMIFS('Fuel and Energy'!P:P,'Fuel and Energy'!$C:$C,"="&amp;$C93,'Fuel and Energy'!$BH:$BH,"=No"),SUMIFS('Fuel and Energy'!P:P,'Fuel and Energy'!$C:$C,"="&amp;$C93))</f>
        <v>1161716</v>
      </c>
      <c r="I93" s="138">
        <f>IF($R$1,SUMIFS('Fuel and Energy'!R:R,'Fuel and Energy'!$C:$C,"="&amp;$C93,'Fuel and Energy'!$BH:$BH,"=No"),SUMIFS('Fuel and Energy'!R:R,'Fuel and Energy'!$C:$C,"="&amp;$C93))</f>
        <v>0</v>
      </c>
      <c r="J93" s="138">
        <f>IF($R$1,SUMIFS('Fuel and Energy'!T:T,'Fuel and Energy'!$C:$C,"="&amp;$C93,'Fuel and Energy'!$BH:$BH,"=No"),SUMIFS('Fuel and Energy'!T:T,'Fuel and Energy'!$C:$C,"="&amp;$C93))</f>
        <v>126829</v>
      </c>
      <c r="K93" s="138">
        <f>IF($R$1,SUMIFS('Fuel and Energy'!V:V,'Fuel and Energy'!$C:$C,"="&amp;$C93,'Fuel and Energy'!$BH:$BH,"=No"),SUMIFS('Fuel and Energy'!V:V,'Fuel and Energy'!$C:$C,"="&amp;$C93))</f>
        <v>0</v>
      </c>
      <c r="L93" s="138">
        <f>IF($R$1,SUMIFS('Fuel and Energy'!X:X,'Fuel and Energy'!$C:$C,"="&amp;$C93,'Fuel and Energy'!$BH:$BH,"=No"),SUMIFS('Fuel and Energy'!X:X,'Fuel and Energy'!$C:$C,"="&amp;$C93))</f>
        <v>1644</v>
      </c>
      <c r="M93" s="138">
        <f>IF($R$1,SUMIFS('Fuel and Energy'!Z:Z,'Fuel and Energy'!$C:$C,"="&amp;$C93,'Fuel and Energy'!$BH:$BH,"=No"),SUMIFS('Fuel and Energy'!Z:Z,'Fuel and Energy'!$C:$C,"="&amp;$C93))</f>
        <v>0</v>
      </c>
      <c r="N93" s="139">
        <f>IF($R$1,SUMIFS('Fuel and Energy'!AB:AB,'Fuel and Energy'!$C:$C,"="&amp;$C93,'Fuel and Energy'!$BH:$BH,"=No"),SUMIFS('Fuel and Energy'!AB:AB,'Fuel and Energy'!$C:$C,"="&amp;$C93))</f>
        <v>891396</v>
      </c>
      <c r="O93" s="102"/>
      <c r="P93" s="102"/>
      <c r="Q93" s="102"/>
      <c r="R93" s="102"/>
      <c r="S93" s="102"/>
      <c r="T93" s="102"/>
      <c r="U93" s="102"/>
      <c r="V93" s="102"/>
      <c r="W93" s="102"/>
    </row>
    <row r="94" spans="1:23">
      <c r="A94" s="112"/>
      <c r="B94" s="112"/>
      <c r="C94" s="144" t="s">
        <v>48</v>
      </c>
      <c r="D94" s="155" t="s">
        <v>921</v>
      </c>
      <c r="E94" s="156"/>
      <c r="F94" s="138">
        <f>IF($R$1,SUMIFS('Fuel and Energy'!L:L,'Fuel and Energy'!$C:$C,"="&amp;$C94,'Fuel and Energy'!$BH:$BH,"=No"),SUMIFS('Fuel and Energy'!L:L,'Fuel and Energy'!$C:$C,"="&amp;$C94))</f>
        <v>376</v>
      </c>
      <c r="G94" s="138">
        <f>IF($R$1,SUMIFS('Fuel and Energy'!N:N,'Fuel and Energy'!$C:$C,"="&amp;$C94,'Fuel and Energy'!$BH:$BH,"=No"),SUMIFS('Fuel and Energy'!N:N,'Fuel and Energy'!$C:$C,"="&amp;$C94))</f>
        <v>1380714</v>
      </c>
      <c r="H94" s="138">
        <f>IF($R$1,SUMIFS('Fuel and Energy'!P:P,'Fuel and Energy'!$C:$C,"="&amp;$C94,'Fuel and Energy'!$BH:$BH,"=No"),SUMIFS('Fuel and Energy'!P:P,'Fuel and Energy'!$C:$C,"="&amp;$C94))</f>
        <v>586906</v>
      </c>
      <c r="I94" s="138">
        <f>IF($R$1,SUMIFS('Fuel and Energy'!R:R,'Fuel and Energy'!$C:$C,"="&amp;$C94,'Fuel and Energy'!$BH:$BH,"=No"),SUMIFS('Fuel and Energy'!R:R,'Fuel and Energy'!$C:$C,"="&amp;$C94))</f>
        <v>98337</v>
      </c>
      <c r="J94" s="138">
        <f>IF($R$1,SUMIFS('Fuel and Energy'!T:T,'Fuel and Energy'!$C:$C,"="&amp;$C94,'Fuel and Energy'!$BH:$BH,"=No"),SUMIFS('Fuel and Energy'!T:T,'Fuel and Energy'!$C:$C,"="&amp;$C94))</f>
        <v>574930</v>
      </c>
      <c r="K94" s="138">
        <f>IF($R$1,SUMIFS('Fuel and Energy'!V:V,'Fuel and Energy'!$C:$C,"="&amp;$C94,'Fuel and Energy'!$BH:$BH,"=No"),SUMIFS('Fuel and Energy'!V:V,'Fuel and Energy'!$C:$C,"="&amp;$C94))</f>
        <v>2182935</v>
      </c>
      <c r="L94" s="138">
        <f>IF($R$1,SUMIFS('Fuel and Energy'!X:X,'Fuel and Energy'!$C:$C,"="&amp;$C94,'Fuel and Energy'!$BH:$BH,"=No"),SUMIFS('Fuel and Energy'!X:X,'Fuel and Energy'!$C:$C,"="&amp;$C94))</f>
        <v>0</v>
      </c>
      <c r="M94" s="138">
        <f>IF($R$1,SUMIFS('Fuel and Energy'!Z:Z,'Fuel and Energy'!$C:$C,"="&amp;$C94,'Fuel and Energy'!$BH:$BH,"=No"),SUMIFS('Fuel and Energy'!Z:Z,'Fuel and Energy'!$C:$C,"="&amp;$C94))</f>
        <v>5026600</v>
      </c>
      <c r="N94" s="139">
        <f>IF($R$1,SUMIFS('Fuel and Energy'!AB:AB,'Fuel and Energy'!$C:$C,"="&amp;$C94,'Fuel and Energy'!$BH:$BH,"=No"),SUMIFS('Fuel and Energy'!AB:AB,'Fuel and Energy'!$C:$C,"="&amp;$C94))</f>
        <v>270373</v>
      </c>
      <c r="O94" s="102"/>
      <c r="P94" s="102"/>
      <c r="Q94" s="102"/>
      <c r="R94" s="102"/>
      <c r="S94" s="102"/>
      <c r="T94" s="102"/>
      <c r="U94" s="102"/>
      <c r="V94" s="102"/>
      <c r="W94" s="102"/>
    </row>
    <row r="95" spans="1:23">
      <c r="A95" s="112"/>
      <c r="B95" s="112"/>
      <c r="C95" s="144" t="s">
        <v>49</v>
      </c>
      <c r="D95" s="155" t="s">
        <v>922</v>
      </c>
      <c r="E95" s="156"/>
      <c r="F95" s="138">
        <f>IF($R$1,SUMIFS('Fuel and Energy'!L:L,'Fuel and Energy'!$C:$C,"="&amp;$C95,'Fuel and Energy'!$BH:$BH,"=No"),SUMIFS('Fuel and Energy'!L:L,'Fuel and Energy'!$C:$C,"="&amp;$C95))</f>
        <v>3774</v>
      </c>
      <c r="G95" s="138">
        <f>IF($R$1,SUMIFS('Fuel and Energy'!N:N,'Fuel and Energy'!$C:$C,"="&amp;$C95,'Fuel and Energy'!$BH:$BH,"=No"),SUMIFS('Fuel and Energy'!N:N,'Fuel and Energy'!$C:$C,"="&amp;$C95))</f>
        <v>27027983</v>
      </c>
      <c r="H95" s="138">
        <f>IF($R$1,SUMIFS('Fuel and Energy'!P:P,'Fuel and Energy'!$C:$C,"="&amp;$C95,'Fuel and Energy'!$BH:$BH,"=No"),SUMIFS('Fuel and Energy'!P:P,'Fuel and Energy'!$C:$C,"="&amp;$C95))</f>
        <v>4163968</v>
      </c>
      <c r="I95" s="138">
        <f>IF($R$1,SUMIFS('Fuel and Energy'!R:R,'Fuel and Energy'!$C:$C,"="&amp;$C95,'Fuel and Energy'!$BH:$BH,"=No"),SUMIFS('Fuel and Energy'!R:R,'Fuel and Energy'!$C:$C,"="&amp;$C95))</f>
        <v>0</v>
      </c>
      <c r="J95" s="138">
        <f>IF($R$1,SUMIFS('Fuel and Energy'!T:T,'Fuel and Energy'!$C:$C,"="&amp;$C95,'Fuel and Energy'!$BH:$BH,"=No"),SUMIFS('Fuel and Energy'!T:T,'Fuel and Energy'!$C:$C,"="&amp;$C95))</f>
        <v>1842320</v>
      </c>
      <c r="K95" s="138">
        <f>IF($R$1,SUMIFS('Fuel and Energy'!V:V,'Fuel and Energy'!$C:$C,"="&amp;$C95,'Fuel and Energy'!$BH:$BH,"=No"),SUMIFS('Fuel and Energy'!V:V,'Fuel and Energy'!$C:$C,"="&amp;$C95))</f>
        <v>165736</v>
      </c>
      <c r="L95" s="138">
        <f>IF($R$1,SUMIFS('Fuel and Energy'!X:X,'Fuel and Energy'!$C:$C,"="&amp;$C95,'Fuel and Energy'!$BH:$BH,"=No"),SUMIFS('Fuel and Energy'!X:X,'Fuel and Energy'!$C:$C,"="&amp;$C95))</f>
        <v>0</v>
      </c>
      <c r="M95" s="138">
        <f>IF($R$1,SUMIFS('Fuel and Energy'!Z:Z,'Fuel and Energy'!$C:$C,"="&amp;$C95,'Fuel and Energy'!$BH:$BH,"=No"),SUMIFS('Fuel and Energy'!Z:Z,'Fuel and Energy'!$C:$C,"="&amp;$C95))</f>
        <v>250646013</v>
      </c>
      <c r="N95" s="139">
        <f>IF($R$1,SUMIFS('Fuel and Energy'!AB:AB,'Fuel and Energy'!$C:$C,"="&amp;$C95,'Fuel and Energy'!$BH:$BH,"=No"),SUMIFS('Fuel and Energy'!AB:AB,'Fuel and Energy'!$C:$C,"="&amp;$C95))</f>
        <v>133666</v>
      </c>
      <c r="O95" s="102"/>
      <c r="P95" s="102"/>
      <c r="Q95" s="102"/>
      <c r="R95" s="102"/>
      <c r="S95" s="102"/>
      <c r="T95" s="102"/>
      <c r="U95" s="102"/>
      <c r="V95" s="102"/>
      <c r="W95" s="102"/>
    </row>
    <row r="96" spans="1:23">
      <c r="A96" s="112"/>
      <c r="B96" s="112"/>
      <c r="C96" s="144" t="s">
        <v>50</v>
      </c>
      <c r="D96" s="155" t="s">
        <v>923</v>
      </c>
      <c r="E96" s="156"/>
      <c r="F96" s="138">
        <f>IF($R$1,SUMIFS('Fuel and Energy'!L:L,'Fuel and Energy'!$C:$C,"="&amp;$C96,'Fuel and Energy'!$BH:$BH,"=No"),SUMIFS('Fuel and Energy'!L:L,'Fuel and Energy'!$C:$C,"="&amp;$C96))</f>
        <v>2261</v>
      </c>
      <c r="G96" s="138">
        <f>IF($R$1,SUMIFS('Fuel and Energy'!N:N,'Fuel and Energy'!$C:$C,"="&amp;$C96,'Fuel and Energy'!$BH:$BH,"=No"),SUMIFS('Fuel and Energy'!N:N,'Fuel and Energy'!$C:$C,"="&amp;$C96))</f>
        <v>16450269</v>
      </c>
      <c r="H96" s="138">
        <f>IF($R$1,SUMIFS('Fuel and Energy'!P:P,'Fuel and Energy'!$C:$C,"="&amp;$C96,'Fuel and Energy'!$BH:$BH,"=No"),SUMIFS('Fuel and Energy'!P:P,'Fuel and Energy'!$C:$C,"="&amp;$C96))</f>
        <v>3510543</v>
      </c>
      <c r="I96" s="138">
        <f>IF($R$1,SUMIFS('Fuel and Energy'!R:R,'Fuel and Energy'!$C:$C,"="&amp;$C96,'Fuel and Energy'!$BH:$BH,"=No"),SUMIFS('Fuel and Energy'!R:R,'Fuel and Energy'!$C:$C,"="&amp;$C96))</f>
        <v>128668</v>
      </c>
      <c r="J96" s="138">
        <f>IF($R$1,SUMIFS('Fuel and Energy'!T:T,'Fuel and Energy'!$C:$C,"="&amp;$C96,'Fuel and Energy'!$BH:$BH,"=No"),SUMIFS('Fuel and Energy'!T:T,'Fuel and Energy'!$C:$C,"="&amp;$C96))</f>
        <v>1464416</v>
      </c>
      <c r="K96" s="138">
        <f>IF($R$1,SUMIFS('Fuel and Energy'!V:V,'Fuel and Energy'!$C:$C,"="&amp;$C96,'Fuel and Energy'!$BH:$BH,"=No"),SUMIFS('Fuel and Energy'!V:V,'Fuel and Energy'!$C:$C,"="&amp;$C96))</f>
        <v>0</v>
      </c>
      <c r="L96" s="138">
        <f>IF($R$1,SUMIFS('Fuel and Energy'!X:X,'Fuel and Energy'!$C:$C,"="&amp;$C96,'Fuel and Energy'!$BH:$BH,"=No"),SUMIFS('Fuel and Energy'!X:X,'Fuel and Energy'!$C:$C,"="&amp;$C96))</f>
        <v>0</v>
      </c>
      <c r="M96" s="138">
        <f>IF($R$1,SUMIFS('Fuel and Energy'!Z:Z,'Fuel and Energy'!$C:$C,"="&amp;$C96,'Fuel and Energy'!$BH:$BH,"=No"),SUMIFS('Fuel and Energy'!Z:Z,'Fuel and Energy'!$C:$C,"="&amp;$C96))</f>
        <v>108363801</v>
      </c>
      <c r="N96" s="139">
        <f>IF($R$1,SUMIFS('Fuel and Energy'!AB:AB,'Fuel and Energy'!$C:$C,"="&amp;$C96,'Fuel and Energy'!$BH:$BH,"=No"),SUMIFS('Fuel and Energy'!AB:AB,'Fuel and Energy'!$C:$C,"="&amp;$C96))</f>
        <v>321624</v>
      </c>
      <c r="O96" s="102"/>
      <c r="P96" s="102"/>
      <c r="Q96" s="102"/>
      <c r="R96" s="102"/>
      <c r="S96" s="102"/>
      <c r="T96" s="102"/>
      <c r="U96" s="102"/>
      <c r="V96" s="102"/>
      <c r="W96" s="102"/>
    </row>
    <row r="97" spans="1:23">
      <c r="A97" s="112"/>
      <c r="B97" s="112"/>
      <c r="C97" s="144" t="s">
        <v>51</v>
      </c>
      <c r="D97" s="155" t="s">
        <v>924</v>
      </c>
      <c r="E97" s="156"/>
      <c r="F97" s="138">
        <f>IF($R$1,SUMIFS('Fuel and Energy'!L:L,'Fuel and Energy'!$C:$C,"="&amp;$C97,'Fuel and Energy'!$BH:$BH,"=No"),SUMIFS('Fuel and Energy'!L:L,'Fuel and Energy'!$C:$C,"="&amp;$C97))</f>
        <v>93</v>
      </c>
      <c r="G97" s="138">
        <f>IF($R$1,SUMIFS('Fuel and Energy'!N:N,'Fuel and Energy'!$C:$C,"="&amp;$C97,'Fuel and Energy'!$BH:$BH,"=No"),SUMIFS('Fuel and Energy'!N:N,'Fuel and Energy'!$C:$C,"="&amp;$C97))</f>
        <v>1241780</v>
      </c>
      <c r="H97" s="138">
        <f>IF($R$1,SUMIFS('Fuel and Energy'!P:P,'Fuel and Energy'!$C:$C,"="&amp;$C97,'Fuel and Energy'!$BH:$BH,"=No"),SUMIFS('Fuel and Energy'!P:P,'Fuel and Energy'!$C:$C,"="&amp;$C97))</f>
        <v>50688</v>
      </c>
      <c r="I97" s="138">
        <f>IF($R$1,SUMIFS('Fuel and Energy'!R:R,'Fuel and Energy'!$C:$C,"="&amp;$C97,'Fuel and Energy'!$BH:$BH,"=No"),SUMIFS('Fuel and Energy'!R:R,'Fuel and Energy'!$C:$C,"="&amp;$C97))</f>
        <v>0</v>
      </c>
      <c r="J97" s="138">
        <f>IF($R$1,SUMIFS('Fuel and Energy'!T:T,'Fuel and Energy'!$C:$C,"="&amp;$C97,'Fuel and Energy'!$BH:$BH,"=No"),SUMIFS('Fuel and Energy'!T:T,'Fuel and Energy'!$C:$C,"="&amp;$C97))</f>
        <v>194865</v>
      </c>
      <c r="K97" s="138">
        <f>IF($R$1,SUMIFS('Fuel and Energy'!V:V,'Fuel and Energy'!$C:$C,"="&amp;$C97,'Fuel and Energy'!$BH:$BH,"=No"),SUMIFS('Fuel and Energy'!V:V,'Fuel and Energy'!$C:$C,"="&amp;$C97))</f>
        <v>36963</v>
      </c>
      <c r="L97" s="138">
        <f>IF($R$1,SUMIFS('Fuel and Energy'!X:X,'Fuel and Energy'!$C:$C,"="&amp;$C97,'Fuel and Energy'!$BH:$BH,"=No"),SUMIFS('Fuel and Energy'!X:X,'Fuel and Energy'!$C:$C,"="&amp;$C97))</f>
        <v>0</v>
      </c>
      <c r="M97" s="138">
        <f>IF($R$1,SUMIFS('Fuel and Energy'!Z:Z,'Fuel and Energy'!$C:$C,"="&amp;$C97,'Fuel and Energy'!$BH:$BH,"=No"),SUMIFS('Fuel and Energy'!Z:Z,'Fuel and Energy'!$C:$C,"="&amp;$C97))</f>
        <v>0</v>
      </c>
      <c r="N97" s="139">
        <f>IF($R$1,SUMIFS('Fuel and Energy'!AB:AB,'Fuel and Energy'!$C:$C,"="&amp;$C97,'Fuel and Energy'!$BH:$BH,"=No"),SUMIFS('Fuel and Energy'!AB:AB,'Fuel and Energy'!$C:$C,"="&amp;$C97))</f>
        <v>0</v>
      </c>
      <c r="O97" s="102"/>
      <c r="P97" s="102"/>
      <c r="Q97" s="102"/>
      <c r="R97" s="102"/>
      <c r="S97" s="102"/>
      <c r="T97" s="102"/>
      <c r="U97" s="102"/>
      <c r="V97" s="102"/>
      <c r="W97" s="102"/>
    </row>
    <row r="98" spans="1:23">
      <c r="A98" s="112"/>
      <c r="B98" s="112"/>
      <c r="C98" s="144" t="s">
        <v>52</v>
      </c>
      <c r="D98" s="155" t="s">
        <v>925</v>
      </c>
      <c r="E98" s="156"/>
      <c r="F98" s="138">
        <f>IF($R$1,SUMIFS('Fuel and Energy'!L:L,'Fuel and Energy'!$C:$C,"="&amp;$C98,'Fuel and Energy'!$BH:$BH,"=No"),SUMIFS('Fuel and Energy'!L:L,'Fuel and Energy'!$C:$C,"="&amp;$C98))</f>
        <v>2432</v>
      </c>
      <c r="G98" s="138">
        <f>IF($R$1,SUMIFS('Fuel and Energy'!N:N,'Fuel and Energy'!$C:$C,"="&amp;$C98,'Fuel and Energy'!$BH:$BH,"=No"),SUMIFS('Fuel and Energy'!N:N,'Fuel and Energy'!$C:$C,"="&amp;$C98))</f>
        <v>9916772</v>
      </c>
      <c r="H98" s="138">
        <f>IF($R$1,SUMIFS('Fuel and Energy'!P:P,'Fuel and Energy'!$C:$C,"="&amp;$C98,'Fuel and Energy'!$BH:$BH,"=No"),SUMIFS('Fuel and Energy'!P:P,'Fuel and Energy'!$C:$C,"="&amp;$C98))</f>
        <v>1655355</v>
      </c>
      <c r="I98" s="138">
        <f>IF($R$1,SUMIFS('Fuel and Energy'!R:R,'Fuel and Energy'!$C:$C,"="&amp;$C98,'Fuel and Energy'!$BH:$BH,"=No"),SUMIFS('Fuel and Energy'!R:R,'Fuel and Energy'!$C:$C,"="&amp;$C98))</f>
        <v>1888778</v>
      </c>
      <c r="J98" s="138">
        <f>IF($R$1,SUMIFS('Fuel and Energy'!T:T,'Fuel and Energy'!$C:$C,"="&amp;$C98,'Fuel and Energy'!$BH:$BH,"=No"),SUMIFS('Fuel and Energy'!T:T,'Fuel and Energy'!$C:$C,"="&amp;$C98))</f>
        <v>897073</v>
      </c>
      <c r="K98" s="138">
        <f>IF($R$1,SUMIFS('Fuel and Energy'!V:V,'Fuel and Energy'!$C:$C,"="&amp;$C98,'Fuel and Energy'!$BH:$BH,"=No"),SUMIFS('Fuel and Energy'!V:V,'Fuel and Energy'!$C:$C,"="&amp;$C98))</f>
        <v>891238</v>
      </c>
      <c r="L98" s="138">
        <f>IF($R$1,SUMIFS('Fuel and Energy'!X:X,'Fuel and Energy'!$C:$C,"="&amp;$C98,'Fuel and Energy'!$BH:$BH,"=No"),SUMIFS('Fuel and Energy'!X:X,'Fuel and Energy'!$C:$C,"="&amp;$C98))</f>
        <v>1359</v>
      </c>
      <c r="M98" s="138">
        <f>IF($R$1,SUMIFS('Fuel and Energy'!Z:Z,'Fuel and Energy'!$C:$C,"="&amp;$C98,'Fuel and Energy'!$BH:$BH,"=No"),SUMIFS('Fuel and Energy'!Z:Z,'Fuel and Energy'!$C:$C,"="&amp;$C98))</f>
        <v>7105890</v>
      </c>
      <c r="N98" s="139">
        <f>IF($R$1,SUMIFS('Fuel and Energy'!AB:AB,'Fuel and Energy'!$C:$C,"="&amp;$C98,'Fuel and Energy'!$BH:$BH,"=No"),SUMIFS('Fuel and Energy'!AB:AB,'Fuel and Energy'!$C:$C,"="&amp;$C98))</f>
        <v>0</v>
      </c>
      <c r="O98" s="102"/>
      <c r="P98" s="102"/>
      <c r="Q98" s="102"/>
      <c r="R98" s="102"/>
      <c r="S98" s="102"/>
      <c r="T98" s="102"/>
      <c r="U98" s="102"/>
      <c r="V98" s="102"/>
      <c r="W98" s="102"/>
    </row>
    <row r="99" spans="1:23">
      <c r="A99" s="112"/>
      <c r="B99" s="112"/>
      <c r="C99" s="144" t="s">
        <v>53</v>
      </c>
      <c r="D99" s="155" t="s">
        <v>926</v>
      </c>
      <c r="E99" s="156"/>
      <c r="F99" s="138">
        <f>IF($R$1,SUMIFS('Fuel and Energy'!L:L,'Fuel and Energy'!$C:$C,"="&amp;$C99,'Fuel and Energy'!$BH:$BH,"=No"),SUMIFS('Fuel and Energy'!L:L,'Fuel and Energy'!$C:$C,"="&amp;$C99))</f>
        <v>2067</v>
      </c>
      <c r="G99" s="138">
        <f>IF($R$1,SUMIFS('Fuel and Energy'!N:N,'Fuel and Energy'!$C:$C,"="&amp;$C99,'Fuel and Energy'!$BH:$BH,"=No"),SUMIFS('Fuel and Energy'!N:N,'Fuel and Energy'!$C:$C,"="&amp;$C99))</f>
        <v>1901708</v>
      </c>
      <c r="H99" s="138">
        <f>IF($R$1,SUMIFS('Fuel and Energy'!P:P,'Fuel and Energy'!$C:$C,"="&amp;$C99,'Fuel and Energy'!$BH:$BH,"=No"),SUMIFS('Fuel and Energy'!P:P,'Fuel and Energy'!$C:$C,"="&amp;$C99))</f>
        <v>4117819</v>
      </c>
      <c r="I99" s="138">
        <f>IF($R$1,SUMIFS('Fuel and Energy'!R:R,'Fuel and Energy'!$C:$C,"="&amp;$C99,'Fuel and Energy'!$BH:$BH,"=No"),SUMIFS('Fuel and Energy'!R:R,'Fuel and Energy'!$C:$C,"="&amp;$C99))</f>
        <v>0</v>
      </c>
      <c r="J99" s="138">
        <f>IF($R$1,SUMIFS('Fuel and Energy'!T:T,'Fuel and Energy'!$C:$C,"="&amp;$C99,'Fuel and Energy'!$BH:$BH,"=No"),SUMIFS('Fuel and Energy'!T:T,'Fuel and Energy'!$C:$C,"="&amp;$C99))</f>
        <v>306952</v>
      </c>
      <c r="K99" s="138">
        <f>IF($R$1,SUMIFS('Fuel and Energy'!V:V,'Fuel and Energy'!$C:$C,"="&amp;$C99,'Fuel and Energy'!$BH:$BH,"=No"),SUMIFS('Fuel and Energy'!V:V,'Fuel and Energy'!$C:$C,"="&amp;$C99))</f>
        <v>8692458</v>
      </c>
      <c r="L99" s="138">
        <f>IF($R$1,SUMIFS('Fuel and Energy'!X:X,'Fuel and Energy'!$C:$C,"="&amp;$C99,'Fuel and Energy'!$BH:$BH,"=No"),SUMIFS('Fuel and Energy'!X:X,'Fuel and Energy'!$C:$C,"="&amp;$C99))</f>
        <v>0</v>
      </c>
      <c r="M99" s="138">
        <f>IF($R$1,SUMIFS('Fuel and Energy'!Z:Z,'Fuel and Energy'!$C:$C,"="&amp;$C99,'Fuel and Energy'!$BH:$BH,"=No"),SUMIFS('Fuel and Energy'!Z:Z,'Fuel and Energy'!$C:$C,"="&amp;$C99))</f>
        <v>40997544</v>
      </c>
      <c r="N99" s="139">
        <f>IF($R$1,SUMIFS('Fuel and Energy'!AB:AB,'Fuel and Energy'!$C:$C,"="&amp;$C99,'Fuel and Energy'!$BH:$BH,"=No"),SUMIFS('Fuel and Energy'!AB:AB,'Fuel and Energy'!$C:$C,"="&amp;$C99))</f>
        <v>23593</v>
      </c>
      <c r="O99" s="102"/>
      <c r="P99" s="102"/>
      <c r="Q99" s="102"/>
      <c r="R99" s="102"/>
      <c r="S99" s="102"/>
      <c r="T99" s="102"/>
      <c r="U99" s="102"/>
      <c r="V99" s="102"/>
      <c r="W99" s="102"/>
    </row>
    <row r="100" spans="1:23">
      <c r="A100" s="112"/>
      <c r="B100" s="112"/>
      <c r="C100" s="144" t="s">
        <v>56</v>
      </c>
      <c r="D100" s="155" t="s">
        <v>927</v>
      </c>
      <c r="E100" s="156"/>
      <c r="F100" s="138">
        <f>IF($R$1,SUMIFS('Fuel and Energy'!L:L,'Fuel and Energy'!$C:$C,"="&amp;$C100,'Fuel and Energy'!$BH:$BH,"=No"),SUMIFS('Fuel and Energy'!L:L,'Fuel and Energy'!$C:$C,"="&amp;$C100))</f>
        <v>820</v>
      </c>
      <c r="G100" s="138">
        <f>IF($R$1,SUMIFS('Fuel and Energy'!N:N,'Fuel and Energy'!$C:$C,"="&amp;$C100,'Fuel and Energy'!$BH:$BH,"=No"),SUMIFS('Fuel and Energy'!N:N,'Fuel and Energy'!$C:$C,"="&amp;$C100))</f>
        <v>6666306</v>
      </c>
      <c r="H100" s="138">
        <f>IF($R$1,SUMIFS('Fuel and Energy'!P:P,'Fuel and Energy'!$C:$C,"="&amp;$C100,'Fuel and Energy'!$BH:$BH,"=No"),SUMIFS('Fuel and Energy'!P:P,'Fuel and Energy'!$C:$C,"="&amp;$C100))</f>
        <v>449268</v>
      </c>
      <c r="I100" s="138">
        <f>IF($R$1,SUMIFS('Fuel and Energy'!R:R,'Fuel and Energy'!$C:$C,"="&amp;$C100,'Fuel and Energy'!$BH:$BH,"=No"),SUMIFS('Fuel and Energy'!R:R,'Fuel and Energy'!$C:$C,"="&amp;$C100))</f>
        <v>2672</v>
      </c>
      <c r="J100" s="138">
        <f>IF($R$1,SUMIFS('Fuel and Energy'!T:T,'Fuel and Energy'!$C:$C,"="&amp;$C100,'Fuel and Energy'!$BH:$BH,"=No"),SUMIFS('Fuel and Energy'!T:T,'Fuel and Energy'!$C:$C,"="&amp;$C100))</f>
        <v>952208</v>
      </c>
      <c r="K100" s="138">
        <f>IF($R$1,SUMIFS('Fuel and Energy'!V:V,'Fuel and Energy'!$C:$C,"="&amp;$C100,'Fuel and Energy'!$BH:$BH,"=No"),SUMIFS('Fuel and Energy'!V:V,'Fuel and Energy'!$C:$C,"="&amp;$C100))</f>
        <v>154861</v>
      </c>
      <c r="L100" s="138">
        <f>IF($R$1,SUMIFS('Fuel and Energy'!X:X,'Fuel and Energy'!$C:$C,"="&amp;$C100,'Fuel and Energy'!$BH:$BH,"=No"),SUMIFS('Fuel and Energy'!X:X,'Fuel and Energy'!$C:$C,"="&amp;$C100))</f>
        <v>0</v>
      </c>
      <c r="M100" s="138">
        <f>IF($R$1,SUMIFS('Fuel and Energy'!Z:Z,'Fuel and Energy'!$C:$C,"="&amp;$C100,'Fuel and Energy'!$BH:$BH,"=No"),SUMIFS('Fuel and Energy'!Z:Z,'Fuel and Energy'!$C:$C,"="&amp;$C100))</f>
        <v>38421144</v>
      </c>
      <c r="N100" s="139">
        <f>IF($R$1,SUMIFS('Fuel and Energy'!AB:AB,'Fuel and Energy'!$C:$C,"="&amp;$C100,'Fuel and Energy'!$BH:$BH,"=No"),SUMIFS('Fuel and Energy'!AB:AB,'Fuel and Energy'!$C:$C,"="&amp;$C100))</f>
        <v>195524</v>
      </c>
      <c r="O100" s="102"/>
      <c r="P100" s="102"/>
      <c r="Q100" s="102"/>
      <c r="R100" s="102"/>
      <c r="S100" s="102"/>
      <c r="T100" s="102"/>
      <c r="U100" s="102"/>
      <c r="V100" s="102"/>
      <c r="W100" s="102"/>
    </row>
    <row r="101" spans="1:23">
      <c r="A101" s="112"/>
      <c r="B101" s="112"/>
      <c r="C101" s="144" t="s">
        <v>928</v>
      </c>
      <c r="D101" s="155" t="s">
        <v>929</v>
      </c>
      <c r="E101" s="156"/>
      <c r="F101" s="138">
        <f>IF($R$1,SUMIFS('Fuel and Energy'!L:L,'Fuel and Energy'!$C:$C,"="&amp;$C101,'Fuel and Energy'!$BH:$BH,"=No"),SUMIFS('Fuel and Energy'!L:L,'Fuel and Energy'!$C:$C,"="&amp;$C101))</f>
        <v>0</v>
      </c>
      <c r="G101" s="138">
        <f>IF($R$1,SUMIFS('Fuel and Energy'!N:N,'Fuel and Energy'!$C:$C,"="&amp;$C101,'Fuel and Energy'!$BH:$BH,"=No"),SUMIFS('Fuel and Energy'!N:N,'Fuel and Energy'!$C:$C,"="&amp;$C101))</f>
        <v>0</v>
      </c>
      <c r="H101" s="138">
        <f>IF($R$1,SUMIFS('Fuel and Energy'!P:P,'Fuel and Energy'!$C:$C,"="&amp;$C101,'Fuel and Energy'!$BH:$BH,"=No"),SUMIFS('Fuel and Energy'!P:P,'Fuel and Energy'!$C:$C,"="&amp;$C101))</f>
        <v>0</v>
      </c>
      <c r="I101" s="138">
        <f>IF($R$1,SUMIFS('Fuel and Energy'!R:R,'Fuel and Energy'!$C:$C,"="&amp;$C101,'Fuel and Energy'!$BH:$BH,"=No"),SUMIFS('Fuel and Energy'!R:R,'Fuel and Energy'!$C:$C,"="&amp;$C101))</f>
        <v>0</v>
      </c>
      <c r="J101" s="138">
        <f>IF($R$1,SUMIFS('Fuel and Energy'!T:T,'Fuel and Energy'!$C:$C,"="&amp;$C101,'Fuel and Energy'!$BH:$BH,"=No"),SUMIFS('Fuel and Energy'!T:T,'Fuel and Energy'!$C:$C,"="&amp;$C101))</f>
        <v>0</v>
      </c>
      <c r="K101" s="138">
        <f>IF($R$1,SUMIFS('Fuel and Energy'!V:V,'Fuel and Energy'!$C:$C,"="&amp;$C101,'Fuel and Energy'!$BH:$BH,"=No"),SUMIFS('Fuel and Energy'!V:V,'Fuel and Energy'!$C:$C,"="&amp;$C101))</f>
        <v>0</v>
      </c>
      <c r="L101" s="138">
        <f>IF($R$1,SUMIFS('Fuel and Energy'!X:X,'Fuel and Energy'!$C:$C,"="&amp;$C101,'Fuel and Energy'!$BH:$BH,"=No"),SUMIFS('Fuel and Energy'!X:X,'Fuel and Energy'!$C:$C,"="&amp;$C101))</f>
        <v>0</v>
      </c>
      <c r="M101" s="138">
        <f>IF($R$1,SUMIFS('Fuel and Energy'!Z:Z,'Fuel and Energy'!$C:$C,"="&amp;$C101,'Fuel and Energy'!$BH:$BH,"=No"),SUMIFS('Fuel and Energy'!Z:Z,'Fuel and Energy'!$C:$C,"="&amp;$C101))</f>
        <v>0</v>
      </c>
      <c r="N101" s="139">
        <f>IF($R$1,SUMIFS('Fuel and Energy'!AB:AB,'Fuel and Energy'!$C:$C,"="&amp;$C101,'Fuel and Energy'!$BH:$BH,"=No"),SUMIFS('Fuel and Energy'!AB:AB,'Fuel and Energy'!$C:$C,"="&amp;$C101))</f>
        <v>0</v>
      </c>
      <c r="O101" s="102"/>
      <c r="P101" s="102"/>
      <c r="Q101" s="102"/>
      <c r="R101" s="102"/>
      <c r="S101" s="102"/>
      <c r="T101" s="102"/>
      <c r="U101" s="102"/>
      <c r="V101" s="102"/>
      <c r="W101" s="102"/>
    </row>
    <row r="102" spans="1:23">
      <c r="A102" s="112"/>
      <c r="B102" s="112"/>
      <c r="C102" s="144" t="s">
        <v>57</v>
      </c>
      <c r="D102" s="155" t="s">
        <v>930</v>
      </c>
      <c r="E102" s="156"/>
      <c r="F102" s="138">
        <f>IF($R$1,SUMIFS('Fuel and Energy'!L:L,'Fuel and Energy'!$C:$C,"="&amp;$C102,'Fuel and Energy'!$BH:$BH,"=No"),SUMIFS('Fuel and Energy'!L:L,'Fuel and Energy'!$C:$C,"="&amp;$C102))</f>
        <v>92</v>
      </c>
      <c r="G102" s="138">
        <f>IF($R$1,SUMIFS('Fuel and Energy'!N:N,'Fuel and Energy'!$C:$C,"="&amp;$C102,'Fuel and Energy'!$BH:$BH,"=No"),SUMIFS('Fuel and Energy'!N:N,'Fuel and Energy'!$C:$C,"="&amp;$C102))</f>
        <v>539078</v>
      </c>
      <c r="H102" s="138">
        <f>IF($R$1,SUMIFS('Fuel and Energy'!P:P,'Fuel and Energy'!$C:$C,"="&amp;$C102,'Fuel and Energy'!$BH:$BH,"=No"),SUMIFS('Fuel and Energy'!P:P,'Fuel and Energy'!$C:$C,"="&amp;$C102))</f>
        <v>66731</v>
      </c>
      <c r="I102" s="138">
        <f>IF($R$1,SUMIFS('Fuel and Energy'!R:R,'Fuel and Energy'!$C:$C,"="&amp;$C102,'Fuel and Energy'!$BH:$BH,"=No"),SUMIFS('Fuel and Energy'!R:R,'Fuel and Energy'!$C:$C,"="&amp;$C102))</f>
        <v>21612</v>
      </c>
      <c r="J102" s="138">
        <f>IF($R$1,SUMIFS('Fuel and Energy'!T:T,'Fuel and Energy'!$C:$C,"="&amp;$C102,'Fuel and Energy'!$BH:$BH,"=No"),SUMIFS('Fuel and Energy'!T:T,'Fuel and Energy'!$C:$C,"="&amp;$C102))</f>
        <v>0</v>
      </c>
      <c r="K102" s="138">
        <f>IF($R$1,SUMIFS('Fuel and Energy'!V:V,'Fuel and Energy'!$C:$C,"="&amp;$C102,'Fuel and Energy'!$BH:$BH,"=No"),SUMIFS('Fuel and Energy'!V:V,'Fuel and Energy'!$C:$C,"="&amp;$C102))</f>
        <v>0</v>
      </c>
      <c r="L102" s="138">
        <f>IF($R$1,SUMIFS('Fuel and Energy'!X:X,'Fuel and Energy'!$C:$C,"="&amp;$C102,'Fuel and Energy'!$BH:$BH,"=No"),SUMIFS('Fuel and Energy'!X:X,'Fuel and Energy'!$C:$C,"="&amp;$C102))</f>
        <v>0</v>
      </c>
      <c r="M102" s="138">
        <f>IF($R$1,SUMIFS('Fuel and Energy'!Z:Z,'Fuel and Energy'!$C:$C,"="&amp;$C102,'Fuel and Energy'!$BH:$BH,"=No"),SUMIFS('Fuel and Energy'!Z:Z,'Fuel and Energy'!$C:$C,"="&amp;$C102))</f>
        <v>0</v>
      </c>
      <c r="N102" s="139">
        <f>IF($R$1,SUMIFS('Fuel and Energy'!AB:AB,'Fuel and Energy'!$C:$C,"="&amp;$C102,'Fuel and Energy'!$BH:$BH,"=No"),SUMIFS('Fuel and Energy'!AB:AB,'Fuel and Energy'!$C:$C,"="&amp;$C102))</f>
        <v>0</v>
      </c>
      <c r="O102" s="102"/>
      <c r="P102" s="102"/>
      <c r="Q102" s="102"/>
      <c r="R102" s="102"/>
      <c r="S102" s="102"/>
      <c r="T102" s="102"/>
      <c r="U102" s="102"/>
      <c r="V102" s="102"/>
      <c r="W102" s="102"/>
    </row>
    <row r="103" spans="1:23">
      <c r="A103" s="112"/>
      <c r="B103" s="112"/>
      <c r="C103" s="144" t="s">
        <v>58</v>
      </c>
      <c r="D103" s="155" t="s">
        <v>931</v>
      </c>
      <c r="E103" s="156"/>
      <c r="F103" s="138">
        <f>IF($R$1,SUMIFS('Fuel and Energy'!L:L,'Fuel and Energy'!$C:$C,"="&amp;$C103,'Fuel and Energy'!$BH:$BH,"=No"),SUMIFS('Fuel and Energy'!L:L,'Fuel and Energy'!$C:$C,"="&amp;$C103))</f>
        <v>87</v>
      </c>
      <c r="G103" s="138">
        <f>IF($R$1,SUMIFS('Fuel and Energy'!N:N,'Fuel and Energy'!$C:$C,"="&amp;$C103,'Fuel and Energy'!$BH:$BH,"=No"),SUMIFS('Fuel and Energy'!N:N,'Fuel and Energy'!$C:$C,"="&amp;$C103))</f>
        <v>412493</v>
      </c>
      <c r="H103" s="138">
        <f>IF($R$1,SUMIFS('Fuel and Energy'!P:P,'Fuel and Energy'!$C:$C,"="&amp;$C103,'Fuel and Energy'!$BH:$BH,"=No"),SUMIFS('Fuel and Energy'!P:P,'Fuel and Energy'!$C:$C,"="&amp;$C103))</f>
        <v>53181</v>
      </c>
      <c r="I103" s="138">
        <f>IF($R$1,SUMIFS('Fuel and Energy'!R:R,'Fuel and Energy'!$C:$C,"="&amp;$C103,'Fuel and Energy'!$BH:$BH,"=No"),SUMIFS('Fuel and Energy'!R:R,'Fuel and Energy'!$C:$C,"="&amp;$C103))</f>
        <v>0</v>
      </c>
      <c r="J103" s="138">
        <f>IF($R$1,SUMIFS('Fuel and Energy'!T:T,'Fuel and Energy'!$C:$C,"="&amp;$C103,'Fuel and Energy'!$BH:$BH,"=No"),SUMIFS('Fuel and Energy'!T:T,'Fuel and Energy'!$C:$C,"="&amp;$C103))</f>
        <v>0</v>
      </c>
      <c r="K103" s="138">
        <f>IF($R$1,SUMIFS('Fuel and Energy'!V:V,'Fuel and Energy'!$C:$C,"="&amp;$C103,'Fuel and Energy'!$BH:$BH,"=No"),SUMIFS('Fuel and Energy'!V:V,'Fuel and Energy'!$C:$C,"="&amp;$C103))</f>
        <v>0</v>
      </c>
      <c r="L103" s="138">
        <f>IF($R$1,SUMIFS('Fuel and Energy'!X:X,'Fuel and Energy'!$C:$C,"="&amp;$C103,'Fuel and Energy'!$BH:$BH,"=No"),SUMIFS('Fuel and Energy'!X:X,'Fuel and Energy'!$C:$C,"="&amp;$C103))</f>
        <v>0</v>
      </c>
      <c r="M103" s="138">
        <f>IF($R$1,SUMIFS('Fuel and Energy'!Z:Z,'Fuel and Energy'!$C:$C,"="&amp;$C103,'Fuel and Energy'!$BH:$BH,"=No"),SUMIFS('Fuel and Energy'!Z:Z,'Fuel and Energy'!$C:$C,"="&amp;$C103))</f>
        <v>0</v>
      </c>
      <c r="N103" s="139">
        <f>IF($R$1,SUMIFS('Fuel and Energy'!AB:AB,'Fuel and Energy'!$C:$C,"="&amp;$C103,'Fuel and Energy'!$BH:$BH,"=No"),SUMIFS('Fuel and Energy'!AB:AB,'Fuel and Energy'!$C:$C,"="&amp;$C103))</f>
        <v>97304</v>
      </c>
      <c r="O103" s="102"/>
      <c r="P103" s="102"/>
      <c r="Q103" s="102"/>
      <c r="R103" s="102"/>
      <c r="S103" s="102"/>
      <c r="T103" s="102"/>
      <c r="U103" s="102"/>
      <c r="V103" s="102"/>
      <c r="W103" s="102"/>
    </row>
    <row r="104" spans="1:23">
      <c r="A104" s="112"/>
      <c r="B104" s="112"/>
      <c r="C104" s="144" t="s">
        <v>59</v>
      </c>
      <c r="D104" s="155" t="s">
        <v>932</v>
      </c>
      <c r="E104" s="156"/>
      <c r="F104" s="138">
        <f>IF($R$1,SUMIFS('Fuel and Energy'!L:L,'Fuel and Energy'!$C:$C,"="&amp;$C104,'Fuel and Energy'!$BH:$BH,"=No"),SUMIFS('Fuel and Energy'!L:L,'Fuel and Energy'!$C:$C,"="&amp;$C104))</f>
        <v>1327</v>
      </c>
      <c r="G104" s="138">
        <f>IF($R$1,SUMIFS('Fuel and Energy'!N:N,'Fuel and Energy'!$C:$C,"="&amp;$C104,'Fuel and Energy'!$BH:$BH,"=No"),SUMIFS('Fuel and Energy'!N:N,'Fuel and Energy'!$C:$C,"="&amp;$C104))</f>
        <v>7113862</v>
      </c>
      <c r="H104" s="138">
        <f>IF($R$1,SUMIFS('Fuel and Energy'!P:P,'Fuel and Energy'!$C:$C,"="&amp;$C104,'Fuel and Energy'!$BH:$BH,"=No"),SUMIFS('Fuel and Energy'!P:P,'Fuel and Energy'!$C:$C,"="&amp;$C104))</f>
        <v>1688720</v>
      </c>
      <c r="I104" s="138">
        <f>IF($R$1,SUMIFS('Fuel and Energy'!R:R,'Fuel and Energy'!$C:$C,"="&amp;$C104,'Fuel and Energy'!$BH:$BH,"=No"),SUMIFS('Fuel and Energy'!R:R,'Fuel and Energy'!$C:$C,"="&amp;$C104))</f>
        <v>110951</v>
      </c>
      <c r="J104" s="138">
        <f>IF($R$1,SUMIFS('Fuel and Energy'!T:T,'Fuel and Energy'!$C:$C,"="&amp;$C104,'Fuel and Energy'!$BH:$BH,"=No"),SUMIFS('Fuel and Energy'!T:T,'Fuel and Energy'!$C:$C,"="&amp;$C104))</f>
        <v>115534</v>
      </c>
      <c r="K104" s="138">
        <f>IF($R$1,SUMIFS('Fuel and Energy'!V:V,'Fuel and Energy'!$C:$C,"="&amp;$C104,'Fuel and Energy'!$BH:$BH,"=No"),SUMIFS('Fuel and Energy'!V:V,'Fuel and Energy'!$C:$C,"="&amp;$C104))</f>
        <v>1151923</v>
      </c>
      <c r="L104" s="138">
        <f>IF($R$1,SUMIFS('Fuel and Energy'!X:X,'Fuel and Energy'!$C:$C,"="&amp;$C104,'Fuel and Energy'!$BH:$BH,"=No"),SUMIFS('Fuel and Energy'!X:X,'Fuel and Energy'!$C:$C,"="&amp;$C104))</f>
        <v>0</v>
      </c>
      <c r="M104" s="138">
        <f>IF($R$1,SUMIFS('Fuel and Energy'!Z:Z,'Fuel and Energy'!$C:$C,"="&amp;$C104,'Fuel and Energy'!$BH:$BH,"=No"),SUMIFS('Fuel and Energy'!Z:Z,'Fuel and Energy'!$C:$C,"="&amp;$C104))</f>
        <v>12065331</v>
      </c>
      <c r="N104" s="139">
        <f>IF($R$1,SUMIFS('Fuel and Energy'!AB:AB,'Fuel and Energy'!$C:$C,"="&amp;$C104,'Fuel and Energy'!$BH:$BH,"=No"),SUMIFS('Fuel and Energy'!AB:AB,'Fuel and Energy'!$C:$C,"="&amp;$C104))</f>
        <v>0</v>
      </c>
      <c r="O104" s="102"/>
      <c r="P104" s="102"/>
      <c r="Q104" s="102"/>
      <c r="R104" s="102"/>
      <c r="S104" s="102"/>
      <c r="T104" s="102"/>
      <c r="U104" s="102"/>
      <c r="V104" s="102"/>
      <c r="W104" s="102"/>
    </row>
    <row r="105" spans="1:23">
      <c r="A105" s="112"/>
      <c r="B105" s="112"/>
      <c r="C105" s="144" t="s">
        <v>60</v>
      </c>
      <c r="D105" s="155" t="s">
        <v>933</v>
      </c>
      <c r="E105" s="156"/>
      <c r="F105" s="138">
        <f>IF($R$1,SUMIFS('Fuel and Energy'!L:L,'Fuel and Energy'!$C:$C,"="&amp;$C105,'Fuel and Energy'!$BH:$BH,"=No"),SUMIFS('Fuel and Energy'!L:L,'Fuel and Energy'!$C:$C,"="&amp;$C105))</f>
        <v>58</v>
      </c>
      <c r="G105" s="138">
        <f>IF($R$1,SUMIFS('Fuel and Energy'!N:N,'Fuel and Energy'!$C:$C,"="&amp;$C105,'Fuel and Energy'!$BH:$BH,"=No"),SUMIFS('Fuel and Energy'!N:N,'Fuel and Energy'!$C:$C,"="&amp;$C105))</f>
        <v>292099</v>
      </c>
      <c r="H105" s="138">
        <f>IF($R$1,SUMIFS('Fuel and Energy'!P:P,'Fuel and Energy'!$C:$C,"="&amp;$C105,'Fuel and Energy'!$BH:$BH,"=No"),SUMIFS('Fuel and Energy'!P:P,'Fuel and Energy'!$C:$C,"="&amp;$C105))</f>
        <v>92055</v>
      </c>
      <c r="I105" s="138">
        <f>IF($R$1,SUMIFS('Fuel and Energy'!R:R,'Fuel and Energy'!$C:$C,"="&amp;$C105,'Fuel and Energy'!$BH:$BH,"=No"),SUMIFS('Fuel and Energy'!R:R,'Fuel and Energy'!$C:$C,"="&amp;$C105))</f>
        <v>0</v>
      </c>
      <c r="J105" s="138">
        <f>IF($R$1,SUMIFS('Fuel and Energy'!T:T,'Fuel and Energy'!$C:$C,"="&amp;$C105,'Fuel and Energy'!$BH:$BH,"=No"),SUMIFS('Fuel and Energy'!T:T,'Fuel and Energy'!$C:$C,"="&amp;$C105))</f>
        <v>0</v>
      </c>
      <c r="K105" s="138">
        <f>IF($R$1,SUMIFS('Fuel and Energy'!V:V,'Fuel and Energy'!$C:$C,"="&amp;$C105,'Fuel and Energy'!$BH:$BH,"=No"),SUMIFS('Fuel and Energy'!V:V,'Fuel and Energy'!$C:$C,"="&amp;$C105))</f>
        <v>0</v>
      </c>
      <c r="L105" s="138">
        <f>IF($R$1,SUMIFS('Fuel and Energy'!X:X,'Fuel and Energy'!$C:$C,"="&amp;$C105,'Fuel and Energy'!$BH:$BH,"=No"),SUMIFS('Fuel and Energy'!X:X,'Fuel and Energy'!$C:$C,"="&amp;$C105))</f>
        <v>0</v>
      </c>
      <c r="M105" s="138">
        <f>IF($R$1,SUMIFS('Fuel and Energy'!Z:Z,'Fuel and Energy'!$C:$C,"="&amp;$C105,'Fuel and Energy'!$BH:$BH,"=No"),SUMIFS('Fuel and Energy'!Z:Z,'Fuel and Energy'!$C:$C,"="&amp;$C105))</f>
        <v>0</v>
      </c>
      <c r="N105" s="139">
        <f>IF($R$1,SUMIFS('Fuel and Energy'!AB:AB,'Fuel and Energy'!$C:$C,"="&amp;$C105,'Fuel and Energy'!$BH:$BH,"=No"),SUMIFS('Fuel and Energy'!AB:AB,'Fuel and Energy'!$C:$C,"="&amp;$C105))</f>
        <v>0</v>
      </c>
      <c r="O105" s="102"/>
      <c r="P105" s="102"/>
      <c r="Q105" s="102"/>
      <c r="R105" s="102"/>
      <c r="S105" s="102"/>
      <c r="T105" s="102"/>
      <c r="U105" s="102"/>
      <c r="V105" s="102"/>
      <c r="W105" s="102"/>
    </row>
    <row r="106" spans="1:23">
      <c r="A106" s="112"/>
      <c r="B106" s="112"/>
      <c r="C106" s="144" t="s">
        <v>61</v>
      </c>
      <c r="D106" s="155" t="s">
        <v>934</v>
      </c>
      <c r="E106" s="156"/>
      <c r="F106" s="138">
        <f>IF($R$1,SUMIFS('Fuel and Energy'!L:L,'Fuel and Energy'!$C:$C,"="&amp;$C106,'Fuel and Energy'!$BH:$BH,"=No"),SUMIFS('Fuel and Energy'!L:L,'Fuel and Energy'!$C:$C,"="&amp;$C106))</f>
        <v>178</v>
      </c>
      <c r="G106" s="138">
        <f>IF($R$1,SUMIFS('Fuel and Energy'!N:N,'Fuel and Energy'!$C:$C,"="&amp;$C106,'Fuel and Energy'!$BH:$BH,"=No"),SUMIFS('Fuel and Energy'!N:N,'Fuel and Energy'!$C:$C,"="&amp;$C106))</f>
        <v>1197403</v>
      </c>
      <c r="H106" s="138">
        <f>IF($R$1,SUMIFS('Fuel and Energy'!P:P,'Fuel and Energy'!$C:$C,"="&amp;$C106,'Fuel and Energy'!$BH:$BH,"=No"),SUMIFS('Fuel and Energy'!P:P,'Fuel and Energy'!$C:$C,"="&amp;$C106))</f>
        <v>91897</v>
      </c>
      <c r="I106" s="138">
        <f>IF($R$1,SUMIFS('Fuel and Energy'!R:R,'Fuel and Energy'!$C:$C,"="&amp;$C106,'Fuel and Energy'!$BH:$BH,"=No"),SUMIFS('Fuel and Energy'!R:R,'Fuel and Energy'!$C:$C,"="&amp;$C106))</f>
        <v>0</v>
      </c>
      <c r="J106" s="138">
        <f>IF($R$1,SUMIFS('Fuel and Energy'!T:T,'Fuel and Energy'!$C:$C,"="&amp;$C106,'Fuel and Energy'!$BH:$BH,"=No"),SUMIFS('Fuel and Energy'!T:T,'Fuel and Energy'!$C:$C,"="&amp;$C106))</f>
        <v>172630</v>
      </c>
      <c r="K106" s="138">
        <f>IF($R$1,SUMIFS('Fuel and Energy'!V:V,'Fuel and Energy'!$C:$C,"="&amp;$C106,'Fuel and Energy'!$BH:$BH,"=No"),SUMIFS('Fuel and Energy'!V:V,'Fuel and Energy'!$C:$C,"="&amp;$C106))</f>
        <v>0</v>
      </c>
      <c r="L106" s="138">
        <f>IF($R$1,SUMIFS('Fuel and Energy'!X:X,'Fuel and Energy'!$C:$C,"="&amp;$C106,'Fuel and Energy'!$BH:$BH,"=No"),SUMIFS('Fuel and Energy'!X:X,'Fuel and Energy'!$C:$C,"="&amp;$C106))</f>
        <v>0</v>
      </c>
      <c r="M106" s="138">
        <f>IF($R$1,SUMIFS('Fuel and Energy'!Z:Z,'Fuel and Energy'!$C:$C,"="&amp;$C106,'Fuel and Energy'!$BH:$BH,"=No"),SUMIFS('Fuel and Energy'!Z:Z,'Fuel and Energy'!$C:$C,"="&amp;$C106))</f>
        <v>0</v>
      </c>
      <c r="N106" s="139">
        <f>IF($R$1,SUMIFS('Fuel and Energy'!AB:AB,'Fuel and Energy'!$C:$C,"="&amp;$C106,'Fuel and Energy'!$BH:$BH,"=No"),SUMIFS('Fuel and Energy'!AB:AB,'Fuel and Energy'!$C:$C,"="&amp;$C106))</f>
        <v>0</v>
      </c>
      <c r="O106" s="102"/>
      <c r="P106" s="102"/>
      <c r="Q106" s="102"/>
      <c r="R106" s="102"/>
      <c r="S106" s="102"/>
      <c r="T106" s="102"/>
      <c r="U106" s="102"/>
      <c r="V106" s="102"/>
      <c r="W106" s="102"/>
    </row>
    <row r="107" spans="1:23">
      <c r="A107" s="112"/>
      <c r="B107" s="112"/>
      <c r="C107" s="144" t="s">
        <v>62</v>
      </c>
      <c r="D107" s="155" t="s">
        <v>935</v>
      </c>
      <c r="E107" s="156"/>
      <c r="F107" s="138">
        <f>IF($R$1,SUMIFS('Fuel and Energy'!L:L,'Fuel and Energy'!$C:$C,"="&amp;$C107,'Fuel and Energy'!$BH:$BH,"=No"),SUMIFS('Fuel and Energy'!L:L,'Fuel and Energy'!$C:$C,"="&amp;$C107))</f>
        <v>37</v>
      </c>
      <c r="G107" s="138">
        <f>IF($R$1,SUMIFS('Fuel and Energy'!N:N,'Fuel and Energy'!$C:$C,"="&amp;$C107,'Fuel and Energy'!$BH:$BH,"=No"),SUMIFS('Fuel and Energy'!N:N,'Fuel and Energy'!$C:$C,"="&amp;$C107))</f>
        <v>134043</v>
      </c>
      <c r="H107" s="138">
        <f>IF($R$1,SUMIFS('Fuel and Energy'!P:P,'Fuel and Energy'!$C:$C,"="&amp;$C107,'Fuel and Energy'!$BH:$BH,"=No"),SUMIFS('Fuel and Energy'!P:P,'Fuel and Energy'!$C:$C,"="&amp;$C107))</f>
        <v>25572</v>
      </c>
      <c r="I107" s="138">
        <f>IF($R$1,SUMIFS('Fuel and Energy'!R:R,'Fuel and Energy'!$C:$C,"="&amp;$C107,'Fuel and Energy'!$BH:$BH,"=No"),SUMIFS('Fuel and Energy'!R:R,'Fuel and Energy'!$C:$C,"="&amp;$C107))</f>
        <v>0</v>
      </c>
      <c r="J107" s="138">
        <f>IF($R$1,SUMIFS('Fuel and Energy'!T:T,'Fuel and Energy'!$C:$C,"="&amp;$C107,'Fuel and Energy'!$BH:$BH,"=No"),SUMIFS('Fuel and Energy'!T:T,'Fuel and Energy'!$C:$C,"="&amp;$C107))</f>
        <v>54175</v>
      </c>
      <c r="K107" s="138">
        <f>IF($R$1,SUMIFS('Fuel and Energy'!V:V,'Fuel and Energy'!$C:$C,"="&amp;$C107,'Fuel and Energy'!$BH:$BH,"=No"),SUMIFS('Fuel and Energy'!V:V,'Fuel and Energy'!$C:$C,"="&amp;$C107))</f>
        <v>56381</v>
      </c>
      <c r="L107" s="138">
        <f>IF($R$1,SUMIFS('Fuel and Energy'!X:X,'Fuel and Energy'!$C:$C,"="&amp;$C107,'Fuel and Energy'!$BH:$BH,"=No"),SUMIFS('Fuel and Energy'!X:X,'Fuel and Energy'!$C:$C,"="&amp;$C107))</f>
        <v>0</v>
      </c>
      <c r="M107" s="138">
        <f>IF($R$1,SUMIFS('Fuel and Energy'!Z:Z,'Fuel and Energy'!$C:$C,"="&amp;$C107,'Fuel and Energy'!$BH:$BH,"=No"),SUMIFS('Fuel and Energy'!Z:Z,'Fuel and Energy'!$C:$C,"="&amp;$C107))</f>
        <v>0</v>
      </c>
      <c r="N107" s="139">
        <f>IF($R$1,SUMIFS('Fuel and Energy'!AB:AB,'Fuel and Energy'!$C:$C,"="&amp;$C107,'Fuel and Energy'!$BH:$BH,"=No"),SUMIFS('Fuel and Energy'!AB:AB,'Fuel and Energy'!$C:$C,"="&amp;$C107))</f>
        <v>0</v>
      </c>
      <c r="O107" s="102"/>
      <c r="P107" s="102"/>
      <c r="Q107" s="102"/>
      <c r="R107" s="102"/>
      <c r="S107" s="102"/>
      <c r="T107" s="102"/>
      <c r="U107" s="102"/>
      <c r="V107" s="102"/>
      <c r="W107" s="102"/>
    </row>
    <row r="108" spans="1:23">
      <c r="A108" s="112"/>
      <c r="B108" s="112"/>
      <c r="C108" s="144" t="s">
        <v>63</v>
      </c>
      <c r="D108" s="155" t="s">
        <v>936</v>
      </c>
      <c r="E108" s="156"/>
      <c r="F108" s="138">
        <f>IF($R$1,SUMIFS('Fuel and Energy'!L:L,'Fuel and Energy'!$C:$C,"="&amp;$C108,'Fuel and Energy'!$BH:$BH,"=No"),SUMIFS('Fuel and Energy'!L:L,'Fuel and Energy'!$C:$C,"="&amp;$C108))</f>
        <v>5362</v>
      </c>
      <c r="G108" s="138">
        <f>IF($R$1,SUMIFS('Fuel and Energy'!N:N,'Fuel and Energy'!$C:$C,"="&amp;$C108,'Fuel and Energy'!$BH:$BH,"=No"),SUMIFS('Fuel and Energy'!N:N,'Fuel and Energy'!$C:$C,"="&amp;$C108))</f>
        <v>48448266</v>
      </c>
      <c r="H108" s="138">
        <f>IF($R$1,SUMIFS('Fuel and Energy'!P:P,'Fuel and Energy'!$C:$C,"="&amp;$C108,'Fuel and Energy'!$BH:$BH,"=No"),SUMIFS('Fuel and Energy'!P:P,'Fuel and Energy'!$C:$C,"="&amp;$C108))</f>
        <v>2888953</v>
      </c>
      <c r="I108" s="138">
        <f>IF($R$1,SUMIFS('Fuel and Energy'!R:R,'Fuel and Energy'!$C:$C,"="&amp;$C108,'Fuel and Energy'!$BH:$BH,"=No"),SUMIFS('Fuel and Energy'!R:R,'Fuel and Energy'!$C:$C,"="&amp;$C108))</f>
        <v>0</v>
      </c>
      <c r="J108" s="138">
        <f>IF($R$1,SUMIFS('Fuel and Energy'!T:T,'Fuel and Energy'!$C:$C,"="&amp;$C108,'Fuel and Energy'!$BH:$BH,"=No"),SUMIFS('Fuel and Energy'!T:T,'Fuel and Energy'!$C:$C,"="&amp;$C108))</f>
        <v>1664875</v>
      </c>
      <c r="K108" s="138">
        <f>IF($R$1,SUMIFS('Fuel and Energy'!V:V,'Fuel and Energy'!$C:$C,"="&amp;$C108,'Fuel and Energy'!$BH:$BH,"=No"),SUMIFS('Fuel and Energy'!V:V,'Fuel and Energy'!$C:$C,"="&amp;$C108))</f>
        <v>0</v>
      </c>
      <c r="L108" s="138">
        <f>IF($R$1,SUMIFS('Fuel and Energy'!X:X,'Fuel and Energy'!$C:$C,"="&amp;$C108,'Fuel and Energy'!$BH:$BH,"=No"),SUMIFS('Fuel and Energy'!X:X,'Fuel and Energy'!$C:$C,"="&amp;$C108))</f>
        <v>0</v>
      </c>
      <c r="M108" s="138">
        <f>IF($R$1,SUMIFS('Fuel and Energy'!Z:Z,'Fuel and Energy'!$C:$C,"="&amp;$C108,'Fuel and Energy'!$BH:$BH,"=No"),SUMIFS('Fuel and Energy'!Z:Z,'Fuel and Energy'!$C:$C,"="&amp;$C108))</f>
        <v>560858942</v>
      </c>
      <c r="N108" s="139">
        <f>IF($R$1,SUMIFS('Fuel and Energy'!AB:AB,'Fuel and Energy'!$C:$C,"="&amp;$C108,'Fuel and Energy'!$BH:$BH,"=No"),SUMIFS('Fuel and Energy'!AB:AB,'Fuel and Energy'!$C:$C,"="&amp;$C108))</f>
        <v>0</v>
      </c>
      <c r="O108" s="102"/>
      <c r="P108" s="102"/>
      <c r="Q108" s="102"/>
      <c r="R108" s="102"/>
      <c r="S108" s="102"/>
      <c r="T108" s="102"/>
      <c r="U108" s="102"/>
      <c r="V108" s="102"/>
      <c r="W108" s="102"/>
    </row>
    <row r="109" spans="1:23">
      <c r="A109" s="112"/>
      <c r="B109" s="112"/>
      <c r="C109" s="144" t="s">
        <v>67</v>
      </c>
      <c r="D109" s="155" t="s">
        <v>937</v>
      </c>
      <c r="E109" s="156"/>
      <c r="F109" s="138">
        <f>IF($R$1,SUMIFS('Fuel and Energy'!L:L,'Fuel and Energy'!$C:$C,"="&amp;$C109,'Fuel and Energy'!$BH:$BH,"=No"),SUMIFS('Fuel and Energy'!L:L,'Fuel and Energy'!$C:$C,"="&amp;$C109))</f>
        <v>289</v>
      </c>
      <c r="G109" s="138">
        <f>IF($R$1,SUMIFS('Fuel and Energy'!N:N,'Fuel and Energy'!$C:$C,"="&amp;$C109,'Fuel and Energy'!$BH:$BH,"=No"),SUMIFS('Fuel and Energy'!N:N,'Fuel and Energy'!$C:$C,"="&amp;$C109))</f>
        <v>2322612</v>
      </c>
      <c r="H109" s="138">
        <f>IF($R$1,SUMIFS('Fuel and Energy'!P:P,'Fuel and Energy'!$C:$C,"="&amp;$C109,'Fuel and Energy'!$BH:$BH,"=No"),SUMIFS('Fuel and Energy'!P:P,'Fuel and Energy'!$C:$C,"="&amp;$C109))</f>
        <v>448715</v>
      </c>
      <c r="I109" s="138">
        <f>IF($R$1,SUMIFS('Fuel and Energy'!R:R,'Fuel and Energy'!$C:$C,"="&amp;$C109,'Fuel and Energy'!$BH:$BH,"=No"),SUMIFS('Fuel and Energy'!R:R,'Fuel and Energy'!$C:$C,"="&amp;$C109))</f>
        <v>0</v>
      </c>
      <c r="J109" s="138">
        <f>IF($R$1,SUMIFS('Fuel and Energy'!T:T,'Fuel and Energy'!$C:$C,"="&amp;$C109,'Fuel and Energy'!$BH:$BH,"=No"),SUMIFS('Fuel and Energy'!T:T,'Fuel and Energy'!$C:$C,"="&amp;$C109))</f>
        <v>603592</v>
      </c>
      <c r="K109" s="138">
        <f>IF($R$1,SUMIFS('Fuel and Energy'!V:V,'Fuel and Energy'!$C:$C,"="&amp;$C109,'Fuel and Energy'!$BH:$BH,"=No"),SUMIFS('Fuel and Energy'!V:V,'Fuel and Energy'!$C:$C,"="&amp;$C109))</f>
        <v>0</v>
      </c>
      <c r="L109" s="138">
        <f>IF($R$1,SUMIFS('Fuel and Energy'!X:X,'Fuel and Energy'!$C:$C,"="&amp;$C109,'Fuel and Energy'!$BH:$BH,"=No"),SUMIFS('Fuel and Energy'!X:X,'Fuel and Energy'!$C:$C,"="&amp;$C109))</f>
        <v>0</v>
      </c>
      <c r="M109" s="138">
        <f>IF($R$1,SUMIFS('Fuel and Energy'!Z:Z,'Fuel and Energy'!$C:$C,"="&amp;$C109,'Fuel and Energy'!$BH:$BH,"=No"),SUMIFS('Fuel and Energy'!Z:Z,'Fuel and Energy'!$C:$C,"="&amp;$C109))</f>
        <v>0</v>
      </c>
      <c r="N109" s="139">
        <f>IF($R$1,SUMIFS('Fuel and Energy'!AB:AB,'Fuel and Energy'!$C:$C,"="&amp;$C109,'Fuel and Energy'!$BH:$BH,"=No"),SUMIFS('Fuel and Energy'!AB:AB,'Fuel and Energy'!$C:$C,"="&amp;$C109))</f>
        <v>0</v>
      </c>
      <c r="O109" s="102"/>
      <c r="P109" s="102"/>
      <c r="Q109" s="102"/>
      <c r="R109" s="102"/>
      <c r="S109" s="102"/>
      <c r="T109" s="102"/>
      <c r="U109" s="102"/>
      <c r="V109" s="102"/>
      <c r="W109" s="102"/>
    </row>
    <row r="110" spans="1:23">
      <c r="A110" s="112"/>
      <c r="B110" s="112"/>
      <c r="C110" s="144" t="s">
        <v>129</v>
      </c>
      <c r="D110" s="155" t="s">
        <v>938</v>
      </c>
      <c r="E110" s="156"/>
      <c r="F110" s="138">
        <f>IF($R$1,SUMIFS('Fuel and Energy'!L:L,'Fuel and Energy'!$C:$C,"="&amp;$C110,'Fuel and Energy'!$BH:$BH,"=No"),SUMIFS('Fuel and Energy'!L:L,'Fuel and Energy'!$C:$C,"="&amp;$C110))</f>
        <v>988</v>
      </c>
      <c r="G110" s="138">
        <f>IF($R$1,SUMIFS('Fuel and Energy'!N:N,'Fuel and Energy'!$C:$C,"="&amp;$C110,'Fuel and Energy'!$BH:$BH,"=No"),SUMIFS('Fuel and Energy'!N:N,'Fuel and Energy'!$C:$C,"="&amp;$C110))</f>
        <v>142719</v>
      </c>
      <c r="H110" s="138">
        <f>IF($R$1,SUMIFS('Fuel and Energy'!P:P,'Fuel and Energy'!$C:$C,"="&amp;$C110,'Fuel and Energy'!$BH:$BH,"=No"),SUMIFS('Fuel and Energy'!P:P,'Fuel and Energy'!$C:$C,"="&amp;$C110))</f>
        <v>176756</v>
      </c>
      <c r="I110" s="138">
        <f>IF($R$1,SUMIFS('Fuel and Energy'!R:R,'Fuel and Energy'!$C:$C,"="&amp;$C110,'Fuel and Energy'!$BH:$BH,"=No"),SUMIFS('Fuel and Energy'!R:R,'Fuel and Energy'!$C:$C,"="&amp;$C110))</f>
        <v>0</v>
      </c>
      <c r="J110" s="138">
        <f>IF($R$1,SUMIFS('Fuel and Energy'!T:T,'Fuel and Energy'!$C:$C,"="&amp;$C110,'Fuel and Energy'!$BH:$BH,"=No"),SUMIFS('Fuel and Energy'!T:T,'Fuel and Energy'!$C:$C,"="&amp;$C110))</f>
        <v>6414546</v>
      </c>
      <c r="K110" s="138">
        <f>IF($R$1,SUMIFS('Fuel and Energy'!V:V,'Fuel and Energy'!$C:$C,"="&amp;$C110,'Fuel and Energy'!$BH:$BH,"=No"),SUMIFS('Fuel and Energy'!V:V,'Fuel and Energy'!$C:$C,"="&amp;$C110))</f>
        <v>3157904</v>
      </c>
      <c r="L110" s="138">
        <f>IF($R$1,SUMIFS('Fuel and Energy'!X:X,'Fuel and Energy'!$C:$C,"="&amp;$C110,'Fuel and Energy'!$BH:$BH,"=No"),SUMIFS('Fuel and Energy'!X:X,'Fuel and Energy'!$C:$C,"="&amp;$C110))</f>
        <v>0</v>
      </c>
      <c r="M110" s="138">
        <f>IF($R$1,SUMIFS('Fuel and Energy'!Z:Z,'Fuel and Energy'!$C:$C,"="&amp;$C110,'Fuel and Energy'!$BH:$BH,"=No"),SUMIFS('Fuel and Energy'!Z:Z,'Fuel and Energy'!$C:$C,"="&amp;$C110))</f>
        <v>0</v>
      </c>
      <c r="N110" s="139">
        <f>IF($R$1,SUMIFS('Fuel and Energy'!AB:AB,'Fuel and Energy'!$C:$C,"="&amp;$C110,'Fuel and Energy'!$BH:$BH,"=No"),SUMIFS('Fuel and Energy'!AB:AB,'Fuel and Energy'!$C:$C,"="&amp;$C110))</f>
        <v>242700</v>
      </c>
      <c r="O110" s="102"/>
      <c r="P110" s="102"/>
      <c r="Q110" s="102"/>
      <c r="R110" s="102"/>
      <c r="S110" s="102"/>
      <c r="T110" s="102"/>
      <c r="U110" s="102"/>
      <c r="V110" s="102"/>
      <c r="W110" s="102"/>
    </row>
    <row r="111" spans="1:23">
      <c r="A111" s="112"/>
      <c r="B111" s="112"/>
      <c r="C111" s="144" t="s">
        <v>68</v>
      </c>
      <c r="D111" s="155" t="s">
        <v>180</v>
      </c>
      <c r="E111" s="156"/>
      <c r="F111" s="138">
        <f>IF($R$1,SUMIFS('Fuel and Energy'!L:L,'Fuel and Energy'!$C:$C,"="&amp;$C111,'Fuel and Energy'!$BH:$BH,"=No"),SUMIFS('Fuel and Energy'!L:L,'Fuel and Energy'!$C:$C,"="&amp;$C111))</f>
        <v>16756</v>
      </c>
      <c r="G111" s="138">
        <f>IF($R$1,SUMIFS('Fuel and Energy'!N:N,'Fuel and Energy'!$C:$C,"="&amp;$C111,'Fuel and Energy'!$BH:$BH,"=No"),SUMIFS('Fuel and Energy'!N:N,'Fuel and Energy'!$C:$C,"="&amp;$C111))</f>
        <v>82092253</v>
      </c>
      <c r="H111" s="138">
        <f>IF($R$1,SUMIFS('Fuel and Energy'!P:P,'Fuel and Energy'!$C:$C,"="&amp;$C111,'Fuel and Energy'!$BH:$BH,"=No"),SUMIFS('Fuel and Energy'!P:P,'Fuel and Energy'!$C:$C,"="&amp;$C111))</f>
        <v>5865785</v>
      </c>
      <c r="I111" s="138">
        <f>IF($R$1,SUMIFS('Fuel and Energy'!R:R,'Fuel and Energy'!$C:$C,"="&amp;$C111,'Fuel and Energy'!$BH:$BH,"=No"),SUMIFS('Fuel and Energy'!R:R,'Fuel and Energy'!$C:$C,"="&amp;$C111))</f>
        <v>0</v>
      </c>
      <c r="J111" s="138">
        <f>IF($R$1,SUMIFS('Fuel and Energy'!T:T,'Fuel and Energy'!$C:$C,"="&amp;$C111,'Fuel and Energy'!$BH:$BH,"=No"),SUMIFS('Fuel and Energy'!T:T,'Fuel and Energy'!$C:$C,"="&amp;$C111))</f>
        <v>14151432</v>
      </c>
      <c r="K111" s="138">
        <f>IF($R$1,SUMIFS('Fuel and Energy'!V:V,'Fuel and Energy'!$C:$C,"="&amp;$C111,'Fuel and Energy'!$BH:$BH,"=No"),SUMIFS('Fuel and Energy'!V:V,'Fuel and Energy'!$C:$C,"="&amp;$C111))</f>
        <v>84467</v>
      </c>
      <c r="L111" s="138">
        <f>IF($R$1,SUMIFS('Fuel and Energy'!X:X,'Fuel and Energy'!$C:$C,"="&amp;$C111,'Fuel and Energy'!$BH:$BH,"=No"),SUMIFS('Fuel and Energy'!X:X,'Fuel and Energy'!$C:$C,"="&amp;$C111))</f>
        <v>0</v>
      </c>
      <c r="M111" s="138">
        <f>IF($R$1,SUMIFS('Fuel and Energy'!Z:Z,'Fuel and Energy'!$C:$C,"="&amp;$C111,'Fuel and Energy'!$BH:$BH,"=No"),SUMIFS('Fuel and Energy'!Z:Z,'Fuel and Energy'!$C:$C,"="&amp;$C111))</f>
        <v>2740747566</v>
      </c>
      <c r="N111" s="139">
        <f>IF($R$1,SUMIFS('Fuel and Energy'!AB:AB,'Fuel and Energy'!$C:$C,"="&amp;$C111,'Fuel and Energy'!$BH:$BH,"=No"),SUMIFS('Fuel and Energy'!AB:AB,'Fuel and Energy'!$C:$C,"="&amp;$C111))</f>
        <v>215210</v>
      </c>
      <c r="O111" s="102"/>
      <c r="P111" s="102"/>
      <c r="Q111" s="102"/>
      <c r="R111" s="102"/>
      <c r="S111" s="102"/>
      <c r="T111" s="102"/>
      <c r="U111" s="102"/>
      <c r="V111" s="102"/>
      <c r="W111" s="102"/>
    </row>
    <row r="112" spans="1:23">
      <c r="A112" s="112"/>
      <c r="B112" s="112"/>
      <c r="C112" s="144" t="s">
        <v>71</v>
      </c>
      <c r="D112" s="155" t="s">
        <v>939</v>
      </c>
      <c r="E112" s="156"/>
      <c r="F112" s="138">
        <f>IF($R$1,SUMIFS('Fuel and Energy'!L:L,'Fuel and Energy'!$C:$C,"="&amp;$C112,'Fuel and Energy'!$BH:$BH,"=No"),SUMIFS('Fuel and Energy'!L:L,'Fuel and Energy'!$C:$C,"="&amp;$C112))</f>
        <v>2252</v>
      </c>
      <c r="G112" s="138">
        <f>IF($R$1,SUMIFS('Fuel and Energy'!N:N,'Fuel and Energy'!$C:$C,"="&amp;$C112,'Fuel and Energy'!$BH:$BH,"=No"),SUMIFS('Fuel and Energy'!N:N,'Fuel and Energy'!$C:$C,"="&amp;$C112))</f>
        <v>10709392</v>
      </c>
      <c r="H112" s="138">
        <f>IF($R$1,SUMIFS('Fuel and Energy'!P:P,'Fuel and Energy'!$C:$C,"="&amp;$C112,'Fuel and Energy'!$BH:$BH,"=No"),SUMIFS('Fuel and Energy'!P:P,'Fuel and Energy'!$C:$C,"="&amp;$C112))</f>
        <v>2086293</v>
      </c>
      <c r="I112" s="138">
        <f>IF($R$1,SUMIFS('Fuel and Energy'!R:R,'Fuel and Energy'!$C:$C,"="&amp;$C112,'Fuel and Energy'!$BH:$BH,"=No"),SUMIFS('Fuel and Energy'!R:R,'Fuel and Energy'!$C:$C,"="&amp;$C112))</f>
        <v>156028</v>
      </c>
      <c r="J112" s="138">
        <f>IF($R$1,SUMIFS('Fuel and Energy'!T:T,'Fuel and Energy'!$C:$C,"="&amp;$C112,'Fuel and Energy'!$BH:$BH,"=No"),SUMIFS('Fuel and Energy'!T:T,'Fuel and Energy'!$C:$C,"="&amp;$C112))</f>
        <v>4748786</v>
      </c>
      <c r="K112" s="138">
        <f>IF($R$1,SUMIFS('Fuel and Energy'!V:V,'Fuel and Energy'!$C:$C,"="&amp;$C112,'Fuel and Energy'!$BH:$BH,"=No"),SUMIFS('Fuel and Energy'!V:V,'Fuel and Energy'!$C:$C,"="&amp;$C112))</f>
        <v>1003427</v>
      </c>
      <c r="L112" s="138">
        <f>IF($R$1,SUMIFS('Fuel and Energy'!X:X,'Fuel and Energy'!$C:$C,"="&amp;$C112,'Fuel and Energy'!$BH:$BH,"=No"),SUMIFS('Fuel and Energy'!X:X,'Fuel and Energy'!$C:$C,"="&amp;$C112))</f>
        <v>25652</v>
      </c>
      <c r="M112" s="138">
        <f>IF($R$1,SUMIFS('Fuel and Energy'!Z:Z,'Fuel and Energy'!$C:$C,"="&amp;$C112,'Fuel and Energy'!$BH:$BH,"=No"),SUMIFS('Fuel and Energy'!Z:Z,'Fuel and Energy'!$C:$C,"="&amp;$C112))</f>
        <v>36495709</v>
      </c>
      <c r="N112" s="139">
        <f>IF($R$1,SUMIFS('Fuel and Energy'!AB:AB,'Fuel and Energy'!$C:$C,"="&amp;$C112,'Fuel and Energy'!$BH:$BH,"=No"),SUMIFS('Fuel and Energy'!AB:AB,'Fuel and Energy'!$C:$C,"="&amp;$C112))</f>
        <v>0</v>
      </c>
      <c r="O112" s="102"/>
      <c r="P112" s="102"/>
      <c r="Q112" s="102"/>
      <c r="R112" s="102"/>
      <c r="S112" s="102"/>
      <c r="T112" s="102"/>
      <c r="U112" s="102"/>
      <c r="V112" s="102"/>
      <c r="W112" s="102"/>
    </row>
    <row r="113" spans="1:23">
      <c r="A113" s="112"/>
      <c r="B113" s="112"/>
      <c r="C113" s="144" t="s">
        <v>72</v>
      </c>
      <c r="D113" s="155" t="s">
        <v>940</v>
      </c>
      <c r="E113" s="156"/>
      <c r="F113" s="138">
        <f>IF($R$1,SUMIFS('Fuel and Energy'!L:L,'Fuel and Energy'!$C:$C,"="&amp;$C113,'Fuel and Energy'!$BH:$BH,"=No"),SUMIFS('Fuel and Energy'!L:L,'Fuel and Energy'!$C:$C,"="&amp;$C113))</f>
        <v>162</v>
      </c>
      <c r="G113" s="138">
        <f>IF($R$1,SUMIFS('Fuel and Energy'!N:N,'Fuel and Energy'!$C:$C,"="&amp;$C113,'Fuel and Energy'!$BH:$BH,"=No"),SUMIFS('Fuel and Energy'!N:N,'Fuel and Energy'!$C:$C,"="&amp;$C113))</f>
        <v>756065</v>
      </c>
      <c r="H113" s="138">
        <f>IF($R$1,SUMIFS('Fuel and Energy'!P:P,'Fuel and Energy'!$C:$C,"="&amp;$C113,'Fuel and Energy'!$BH:$BH,"=No"),SUMIFS('Fuel and Energy'!P:P,'Fuel and Energy'!$C:$C,"="&amp;$C113))</f>
        <v>1597</v>
      </c>
      <c r="I113" s="138">
        <f>IF($R$1,SUMIFS('Fuel and Energy'!R:R,'Fuel and Energy'!$C:$C,"="&amp;$C113,'Fuel and Energy'!$BH:$BH,"=No"),SUMIFS('Fuel and Energy'!R:R,'Fuel and Energy'!$C:$C,"="&amp;$C113))</f>
        <v>0</v>
      </c>
      <c r="J113" s="138">
        <f>IF($R$1,SUMIFS('Fuel and Energy'!T:T,'Fuel and Energy'!$C:$C,"="&amp;$C113,'Fuel and Energy'!$BH:$BH,"=No"),SUMIFS('Fuel and Energy'!T:T,'Fuel and Energy'!$C:$C,"="&amp;$C113))</f>
        <v>685812</v>
      </c>
      <c r="K113" s="138">
        <f>IF($R$1,SUMIFS('Fuel and Energy'!V:V,'Fuel and Energy'!$C:$C,"="&amp;$C113,'Fuel and Energy'!$BH:$BH,"=No"),SUMIFS('Fuel and Energy'!V:V,'Fuel and Energy'!$C:$C,"="&amp;$C113))</f>
        <v>0</v>
      </c>
      <c r="L113" s="138">
        <f>IF($R$1,SUMIFS('Fuel and Energy'!X:X,'Fuel and Energy'!$C:$C,"="&amp;$C113,'Fuel and Energy'!$BH:$BH,"=No"),SUMIFS('Fuel and Energy'!X:X,'Fuel and Energy'!$C:$C,"="&amp;$C113))</f>
        <v>0</v>
      </c>
      <c r="M113" s="138">
        <f>IF($R$1,SUMIFS('Fuel and Energy'!Z:Z,'Fuel and Energy'!$C:$C,"="&amp;$C113,'Fuel and Energy'!$BH:$BH,"=No"),SUMIFS('Fuel and Energy'!Z:Z,'Fuel and Energy'!$C:$C,"="&amp;$C113))</f>
        <v>0</v>
      </c>
      <c r="N113" s="139">
        <f>IF($R$1,SUMIFS('Fuel and Energy'!AB:AB,'Fuel and Energy'!$C:$C,"="&amp;$C113,'Fuel and Energy'!$BH:$BH,"=No"),SUMIFS('Fuel and Energy'!AB:AB,'Fuel and Energy'!$C:$C,"="&amp;$C113))</f>
        <v>0</v>
      </c>
      <c r="O113" s="102"/>
      <c r="P113" s="102"/>
      <c r="Q113" s="102"/>
      <c r="R113" s="102"/>
      <c r="S113" s="102"/>
      <c r="T113" s="102"/>
      <c r="U113" s="102"/>
      <c r="V113" s="102"/>
      <c r="W113" s="102"/>
    </row>
    <row r="114" spans="1:23">
      <c r="A114" s="112"/>
      <c r="B114" s="112"/>
      <c r="C114" s="144" t="s">
        <v>73</v>
      </c>
      <c r="D114" s="155" t="s">
        <v>941</v>
      </c>
      <c r="E114" s="156"/>
      <c r="F114" s="138">
        <f>IF($R$1,SUMIFS('Fuel and Energy'!L:L,'Fuel and Energy'!$C:$C,"="&amp;$C114,'Fuel and Energy'!$BH:$BH,"=No"),SUMIFS('Fuel and Energy'!L:L,'Fuel and Energy'!$C:$C,"="&amp;$C114))</f>
        <v>1499</v>
      </c>
      <c r="G114" s="138">
        <f>IF($R$1,SUMIFS('Fuel and Energy'!N:N,'Fuel and Energy'!$C:$C,"="&amp;$C114,'Fuel and Energy'!$BH:$BH,"=No"),SUMIFS('Fuel and Energy'!N:N,'Fuel and Energy'!$C:$C,"="&amp;$C114))</f>
        <v>1169049</v>
      </c>
      <c r="H114" s="138">
        <f>IF($R$1,SUMIFS('Fuel and Energy'!P:P,'Fuel and Energy'!$C:$C,"="&amp;$C114,'Fuel and Energy'!$BH:$BH,"=No"),SUMIFS('Fuel and Energy'!P:P,'Fuel and Energy'!$C:$C,"="&amp;$C114))</f>
        <v>774412</v>
      </c>
      <c r="I114" s="138">
        <f>IF($R$1,SUMIFS('Fuel and Energy'!R:R,'Fuel and Energy'!$C:$C,"="&amp;$C114,'Fuel and Energy'!$BH:$BH,"=No"),SUMIFS('Fuel and Energy'!R:R,'Fuel and Energy'!$C:$C,"="&amp;$C114))</f>
        <v>0</v>
      </c>
      <c r="J114" s="138">
        <f>IF($R$1,SUMIFS('Fuel and Energy'!T:T,'Fuel and Energy'!$C:$C,"="&amp;$C114,'Fuel and Energy'!$BH:$BH,"=No"),SUMIFS('Fuel and Energy'!T:T,'Fuel and Energy'!$C:$C,"="&amp;$C114))</f>
        <v>507026</v>
      </c>
      <c r="K114" s="138">
        <f>IF($R$1,SUMIFS('Fuel and Energy'!V:V,'Fuel and Energy'!$C:$C,"="&amp;$C114,'Fuel and Energy'!$BH:$BH,"=No"),SUMIFS('Fuel and Energy'!V:V,'Fuel and Energy'!$C:$C,"="&amp;$C114))</f>
        <v>6312007</v>
      </c>
      <c r="L114" s="138">
        <f>IF($R$1,SUMIFS('Fuel and Energy'!X:X,'Fuel and Energy'!$C:$C,"="&amp;$C114,'Fuel and Energy'!$BH:$BH,"=No"),SUMIFS('Fuel and Energy'!X:X,'Fuel and Energy'!$C:$C,"="&amp;$C114))</f>
        <v>0</v>
      </c>
      <c r="M114" s="138">
        <f>IF($R$1,SUMIFS('Fuel and Energy'!Z:Z,'Fuel and Energy'!$C:$C,"="&amp;$C114,'Fuel and Energy'!$BH:$BH,"=No"),SUMIFS('Fuel and Energy'!Z:Z,'Fuel and Energy'!$C:$C,"="&amp;$C114))</f>
        <v>58806420</v>
      </c>
      <c r="N114" s="139">
        <f>IF($R$1,SUMIFS('Fuel and Energy'!AB:AB,'Fuel and Energy'!$C:$C,"="&amp;$C114,'Fuel and Energy'!$BH:$BH,"=No"),SUMIFS('Fuel and Energy'!AB:AB,'Fuel and Energy'!$C:$C,"="&amp;$C114))</f>
        <v>0</v>
      </c>
      <c r="O114" s="102"/>
      <c r="P114" s="102"/>
      <c r="Q114" s="102"/>
      <c r="R114" s="102"/>
      <c r="S114" s="102"/>
      <c r="T114" s="102"/>
      <c r="U114" s="102"/>
      <c r="V114" s="102"/>
      <c r="W114" s="102"/>
    </row>
    <row r="115" spans="1:23">
      <c r="A115" s="112"/>
      <c r="B115" s="112"/>
      <c r="C115" s="144" t="s">
        <v>74</v>
      </c>
      <c r="D115" s="155" t="s">
        <v>942</v>
      </c>
      <c r="E115" s="156"/>
      <c r="F115" s="138">
        <f>IF($R$1,SUMIFS('Fuel and Energy'!L:L,'Fuel and Energy'!$C:$C,"="&amp;$C115,'Fuel and Energy'!$BH:$BH,"=No"),SUMIFS('Fuel and Energy'!L:L,'Fuel and Energy'!$C:$C,"="&amp;$C115))</f>
        <v>4929</v>
      </c>
      <c r="G115" s="138">
        <f>IF($R$1,SUMIFS('Fuel and Energy'!N:N,'Fuel and Energy'!$C:$C,"="&amp;$C115,'Fuel and Energy'!$BH:$BH,"=No"),SUMIFS('Fuel and Energy'!N:N,'Fuel and Energy'!$C:$C,"="&amp;$C115))</f>
        <v>11355911</v>
      </c>
      <c r="H115" s="138">
        <f>IF($R$1,SUMIFS('Fuel and Energy'!P:P,'Fuel and Energy'!$C:$C,"="&amp;$C115,'Fuel and Energy'!$BH:$BH,"=No"),SUMIFS('Fuel and Energy'!P:P,'Fuel and Energy'!$C:$C,"="&amp;$C115))</f>
        <v>6582879</v>
      </c>
      <c r="I115" s="138">
        <f>IF($R$1,SUMIFS('Fuel and Energy'!R:R,'Fuel and Energy'!$C:$C,"="&amp;$C115,'Fuel and Energy'!$BH:$BH,"=No"),SUMIFS('Fuel and Energy'!R:R,'Fuel and Energy'!$C:$C,"="&amp;$C115))</f>
        <v>0</v>
      </c>
      <c r="J115" s="138">
        <f>IF($R$1,SUMIFS('Fuel and Energy'!T:T,'Fuel and Energy'!$C:$C,"="&amp;$C115,'Fuel and Energy'!$BH:$BH,"=No"),SUMIFS('Fuel and Energy'!T:T,'Fuel and Energy'!$C:$C,"="&amp;$C115))</f>
        <v>1388615</v>
      </c>
      <c r="K115" s="138">
        <f>IF($R$1,SUMIFS('Fuel and Energy'!V:V,'Fuel and Energy'!$C:$C,"="&amp;$C115,'Fuel and Energy'!$BH:$BH,"=No"),SUMIFS('Fuel and Energy'!V:V,'Fuel and Energy'!$C:$C,"="&amp;$C115))</f>
        <v>13739551</v>
      </c>
      <c r="L115" s="138">
        <f>IF($R$1,SUMIFS('Fuel and Energy'!X:X,'Fuel and Energy'!$C:$C,"="&amp;$C115,'Fuel and Energy'!$BH:$BH,"=No"),SUMIFS('Fuel and Energy'!X:X,'Fuel and Energy'!$C:$C,"="&amp;$C115))</f>
        <v>0</v>
      </c>
      <c r="M115" s="138">
        <f>IF($R$1,SUMIFS('Fuel and Energy'!Z:Z,'Fuel and Energy'!$C:$C,"="&amp;$C115,'Fuel and Energy'!$BH:$BH,"=No"),SUMIFS('Fuel and Energy'!Z:Z,'Fuel and Energy'!$C:$C,"="&amp;$C115))</f>
        <v>441703606</v>
      </c>
      <c r="N115" s="139">
        <f>IF($R$1,SUMIFS('Fuel and Energy'!AB:AB,'Fuel and Energy'!$C:$C,"="&amp;$C115,'Fuel and Energy'!$BH:$BH,"=No"),SUMIFS('Fuel and Energy'!AB:AB,'Fuel and Energy'!$C:$C,"="&amp;$C115))</f>
        <v>0</v>
      </c>
      <c r="O115" s="102"/>
      <c r="P115" s="102"/>
      <c r="Q115" s="102"/>
      <c r="R115" s="102"/>
      <c r="S115" s="102"/>
      <c r="T115" s="102"/>
      <c r="U115" s="102"/>
      <c r="V115" s="102"/>
      <c r="W115" s="102"/>
    </row>
    <row r="116" spans="1:23">
      <c r="A116" s="112"/>
      <c r="B116" s="112"/>
      <c r="C116" s="144" t="s">
        <v>76</v>
      </c>
      <c r="D116" s="155" t="s">
        <v>943</v>
      </c>
      <c r="E116" s="156"/>
      <c r="F116" s="138">
        <f>IF($R$1,SUMIFS('Fuel and Energy'!L:L,'Fuel and Energy'!$C:$C,"="&amp;$C116,'Fuel and Energy'!$BH:$BH,"=No"),SUMIFS('Fuel and Energy'!L:L,'Fuel and Energy'!$C:$C,"="&amp;$C116))</f>
        <v>1614</v>
      </c>
      <c r="G116" s="138">
        <f>IF($R$1,SUMIFS('Fuel and Energy'!N:N,'Fuel and Energy'!$C:$C,"="&amp;$C116,'Fuel and Energy'!$BH:$BH,"=No"),SUMIFS('Fuel and Energy'!N:N,'Fuel and Energy'!$C:$C,"="&amp;$C116))</f>
        <v>3142170</v>
      </c>
      <c r="H116" s="138">
        <f>IF($R$1,SUMIFS('Fuel and Energy'!P:P,'Fuel and Energy'!$C:$C,"="&amp;$C116,'Fuel and Energy'!$BH:$BH,"=No"),SUMIFS('Fuel and Energy'!P:P,'Fuel and Energy'!$C:$C,"="&amp;$C116))</f>
        <v>38027</v>
      </c>
      <c r="I116" s="138">
        <f>IF($R$1,SUMIFS('Fuel and Energy'!R:R,'Fuel and Energy'!$C:$C,"="&amp;$C116,'Fuel and Energy'!$BH:$BH,"=No"),SUMIFS('Fuel and Energy'!R:R,'Fuel and Energy'!$C:$C,"="&amp;$C116))</f>
        <v>0</v>
      </c>
      <c r="J116" s="138">
        <f>IF($R$1,SUMIFS('Fuel and Energy'!T:T,'Fuel and Energy'!$C:$C,"="&amp;$C116,'Fuel and Energy'!$BH:$BH,"=No"),SUMIFS('Fuel and Energy'!T:T,'Fuel and Energy'!$C:$C,"="&amp;$C116))</f>
        <v>0</v>
      </c>
      <c r="K116" s="138">
        <f>IF($R$1,SUMIFS('Fuel and Energy'!V:V,'Fuel and Energy'!$C:$C,"="&amp;$C116,'Fuel and Energy'!$BH:$BH,"=No"),SUMIFS('Fuel and Energy'!V:V,'Fuel and Energy'!$C:$C,"="&amp;$C116))</f>
        <v>0</v>
      </c>
      <c r="L116" s="138">
        <f>IF($R$1,SUMIFS('Fuel and Energy'!X:X,'Fuel and Energy'!$C:$C,"="&amp;$C116,'Fuel and Energy'!$BH:$BH,"=No"),SUMIFS('Fuel and Energy'!X:X,'Fuel and Energy'!$C:$C,"="&amp;$C116))</f>
        <v>0</v>
      </c>
      <c r="M116" s="138">
        <f>IF($R$1,SUMIFS('Fuel and Energy'!Z:Z,'Fuel and Energy'!$C:$C,"="&amp;$C116,'Fuel and Energy'!$BH:$BH,"=No"),SUMIFS('Fuel and Energy'!Z:Z,'Fuel and Energy'!$C:$C,"="&amp;$C116))</f>
        <v>3828078</v>
      </c>
      <c r="N116" s="139">
        <f>IF($R$1,SUMIFS('Fuel and Energy'!AB:AB,'Fuel and Energy'!$C:$C,"="&amp;$C116,'Fuel and Energy'!$BH:$BH,"=No"),SUMIFS('Fuel and Energy'!AB:AB,'Fuel and Energy'!$C:$C,"="&amp;$C116))</f>
        <v>0</v>
      </c>
      <c r="O116" s="102"/>
      <c r="P116" s="102"/>
      <c r="Q116" s="102"/>
      <c r="R116" s="102"/>
      <c r="S116" s="102"/>
      <c r="T116" s="102"/>
      <c r="U116" s="102"/>
      <c r="V116" s="102"/>
      <c r="W116" s="102"/>
    </row>
    <row r="117" spans="1:23">
      <c r="A117" s="112"/>
      <c r="B117" s="112"/>
      <c r="C117" s="144" t="s">
        <v>77</v>
      </c>
      <c r="D117" s="155" t="s">
        <v>944</v>
      </c>
      <c r="E117" s="156"/>
      <c r="F117" s="138">
        <f>IF($R$1,SUMIFS('Fuel and Energy'!L:L,'Fuel and Energy'!$C:$C,"="&amp;$C117,'Fuel and Energy'!$BH:$BH,"=No"),SUMIFS('Fuel and Energy'!L:L,'Fuel and Energy'!$C:$C,"="&amp;$C117))</f>
        <v>293</v>
      </c>
      <c r="G117" s="138">
        <f>IF($R$1,SUMIFS('Fuel and Energy'!N:N,'Fuel and Energy'!$C:$C,"="&amp;$C117,'Fuel and Energy'!$BH:$BH,"=No"),SUMIFS('Fuel and Energy'!N:N,'Fuel and Energy'!$C:$C,"="&amp;$C117))</f>
        <v>2408231</v>
      </c>
      <c r="H117" s="138">
        <f>IF($R$1,SUMIFS('Fuel and Energy'!P:P,'Fuel and Energy'!$C:$C,"="&amp;$C117,'Fuel and Energy'!$BH:$BH,"=No"),SUMIFS('Fuel and Energy'!P:P,'Fuel and Energy'!$C:$C,"="&amp;$C117))</f>
        <v>9026</v>
      </c>
      <c r="I117" s="138">
        <f>IF($R$1,SUMIFS('Fuel and Energy'!R:R,'Fuel and Energy'!$C:$C,"="&amp;$C117,'Fuel and Energy'!$BH:$BH,"=No"),SUMIFS('Fuel and Energy'!R:R,'Fuel and Energy'!$C:$C,"="&amp;$C117))</f>
        <v>0</v>
      </c>
      <c r="J117" s="138">
        <f>IF($R$1,SUMIFS('Fuel and Energy'!T:T,'Fuel and Energy'!$C:$C,"="&amp;$C117,'Fuel and Energy'!$BH:$BH,"=No"),SUMIFS('Fuel and Energy'!T:T,'Fuel and Energy'!$C:$C,"="&amp;$C117))</f>
        <v>0</v>
      </c>
      <c r="K117" s="138">
        <f>IF($R$1,SUMIFS('Fuel and Energy'!V:V,'Fuel and Energy'!$C:$C,"="&amp;$C117,'Fuel and Energy'!$BH:$BH,"=No"),SUMIFS('Fuel and Energy'!V:V,'Fuel and Energy'!$C:$C,"="&amp;$C117))</f>
        <v>0</v>
      </c>
      <c r="L117" s="138">
        <f>IF($R$1,SUMIFS('Fuel and Energy'!X:X,'Fuel and Energy'!$C:$C,"="&amp;$C117,'Fuel and Energy'!$BH:$BH,"=No"),SUMIFS('Fuel and Energy'!X:X,'Fuel and Energy'!$C:$C,"="&amp;$C117))</f>
        <v>0</v>
      </c>
      <c r="M117" s="138">
        <f>IF($R$1,SUMIFS('Fuel and Energy'!Z:Z,'Fuel and Energy'!$C:$C,"="&amp;$C117,'Fuel and Energy'!$BH:$BH,"=No"),SUMIFS('Fuel and Energy'!Z:Z,'Fuel and Energy'!$C:$C,"="&amp;$C117))</f>
        <v>0</v>
      </c>
      <c r="N117" s="139">
        <f>IF($R$1,SUMIFS('Fuel and Energy'!AB:AB,'Fuel and Energy'!$C:$C,"="&amp;$C117,'Fuel and Energy'!$BH:$BH,"=No"),SUMIFS('Fuel and Energy'!AB:AB,'Fuel and Energy'!$C:$C,"="&amp;$C117))</f>
        <v>0</v>
      </c>
      <c r="O117" s="102"/>
      <c r="P117" s="102"/>
      <c r="Q117" s="102"/>
      <c r="R117" s="102"/>
      <c r="S117" s="102"/>
      <c r="T117" s="102"/>
      <c r="U117" s="102"/>
      <c r="V117" s="102"/>
      <c r="W117" s="102"/>
    </row>
    <row r="118" spans="1:23">
      <c r="A118" s="112"/>
      <c r="B118" s="112"/>
      <c r="C118" s="144" t="s">
        <v>78</v>
      </c>
      <c r="D118" s="155" t="s">
        <v>945</v>
      </c>
      <c r="E118" s="156"/>
      <c r="F118" s="138">
        <f>IF($R$1,SUMIFS('Fuel and Energy'!L:L,'Fuel and Energy'!$C:$C,"="&amp;$C118,'Fuel and Energy'!$BH:$BH,"=No"),SUMIFS('Fuel and Energy'!L:L,'Fuel and Energy'!$C:$C,"="&amp;$C118))</f>
        <v>275</v>
      </c>
      <c r="G118" s="138">
        <f>IF($R$1,SUMIFS('Fuel and Energy'!N:N,'Fuel and Energy'!$C:$C,"="&amp;$C118,'Fuel and Energy'!$BH:$BH,"=No"),SUMIFS('Fuel and Energy'!N:N,'Fuel and Energy'!$C:$C,"="&amp;$C118))</f>
        <v>1307143</v>
      </c>
      <c r="H118" s="138">
        <f>IF($R$1,SUMIFS('Fuel and Energy'!P:P,'Fuel and Energy'!$C:$C,"="&amp;$C118,'Fuel and Energy'!$BH:$BH,"=No"),SUMIFS('Fuel and Energy'!P:P,'Fuel and Energy'!$C:$C,"="&amp;$C118))</f>
        <v>359985</v>
      </c>
      <c r="I118" s="138">
        <f>IF($R$1,SUMIFS('Fuel and Energy'!R:R,'Fuel and Energy'!$C:$C,"="&amp;$C118,'Fuel and Energy'!$BH:$BH,"=No"),SUMIFS('Fuel and Energy'!R:R,'Fuel and Energy'!$C:$C,"="&amp;$C118))</f>
        <v>393481</v>
      </c>
      <c r="J118" s="138">
        <f>IF($R$1,SUMIFS('Fuel and Energy'!T:T,'Fuel and Energy'!$C:$C,"="&amp;$C118,'Fuel and Energy'!$BH:$BH,"=No"),SUMIFS('Fuel and Energy'!T:T,'Fuel and Energy'!$C:$C,"="&amp;$C118))</f>
        <v>0</v>
      </c>
      <c r="K118" s="138">
        <f>IF($R$1,SUMIFS('Fuel and Energy'!V:V,'Fuel and Energy'!$C:$C,"="&amp;$C118,'Fuel and Energy'!$BH:$BH,"=No"),SUMIFS('Fuel and Energy'!V:V,'Fuel and Energy'!$C:$C,"="&amp;$C118))</f>
        <v>0</v>
      </c>
      <c r="L118" s="138">
        <f>IF($R$1,SUMIFS('Fuel and Energy'!X:X,'Fuel and Energy'!$C:$C,"="&amp;$C118,'Fuel and Energy'!$BH:$BH,"=No"),SUMIFS('Fuel and Energy'!X:X,'Fuel and Energy'!$C:$C,"="&amp;$C118))</f>
        <v>0</v>
      </c>
      <c r="M118" s="138">
        <f>IF($R$1,SUMIFS('Fuel and Energy'!Z:Z,'Fuel and Energy'!$C:$C,"="&amp;$C118,'Fuel and Energy'!$BH:$BH,"=No"),SUMIFS('Fuel and Energy'!Z:Z,'Fuel and Energy'!$C:$C,"="&amp;$C118))</f>
        <v>0</v>
      </c>
      <c r="N118" s="139">
        <f>IF($R$1,SUMIFS('Fuel and Energy'!AB:AB,'Fuel and Energy'!$C:$C,"="&amp;$C118,'Fuel and Energy'!$BH:$BH,"=No"),SUMIFS('Fuel and Energy'!AB:AB,'Fuel and Energy'!$C:$C,"="&amp;$C118))</f>
        <v>53440</v>
      </c>
      <c r="O118" s="102"/>
      <c r="P118" s="102"/>
      <c r="Q118" s="102"/>
      <c r="R118" s="102"/>
      <c r="S118" s="102"/>
      <c r="T118" s="102"/>
      <c r="U118" s="102"/>
      <c r="V118" s="102"/>
      <c r="W118" s="102"/>
    </row>
    <row r="119" spans="1:23">
      <c r="A119" s="112"/>
      <c r="B119" s="112"/>
      <c r="C119" s="144" t="s">
        <v>79</v>
      </c>
      <c r="D119" s="155" t="s">
        <v>946</v>
      </c>
      <c r="E119" s="156"/>
      <c r="F119" s="138">
        <f>IF($R$1,SUMIFS('Fuel and Energy'!L:L,'Fuel and Energy'!$C:$C,"="&amp;$C119,'Fuel and Energy'!$BH:$BH,"=No"),SUMIFS('Fuel and Energy'!L:L,'Fuel and Energy'!$C:$C,"="&amp;$C119))</f>
        <v>39</v>
      </c>
      <c r="G119" s="138">
        <f>IF($R$1,SUMIFS('Fuel and Energy'!N:N,'Fuel and Energy'!$C:$C,"="&amp;$C119,'Fuel and Energy'!$BH:$BH,"=No"),SUMIFS('Fuel and Energy'!N:N,'Fuel and Energy'!$C:$C,"="&amp;$C119))</f>
        <v>216555</v>
      </c>
      <c r="H119" s="138">
        <f>IF($R$1,SUMIFS('Fuel and Energy'!P:P,'Fuel and Energy'!$C:$C,"="&amp;$C119,'Fuel and Energy'!$BH:$BH,"=No"),SUMIFS('Fuel and Energy'!P:P,'Fuel and Energy'!$C:$C,"="&amp;$C119))</f>
        <v>0</v>
      </c>
      <c r="I119" s="138">
        <f>IF($R$1,SUMIFS('Fuel and Energy'!R:R,'Fuel and Energy'!$C:$C,"="&amp;$C119,'Fuel and Energy'!$BH:$BH,"=No"),SUMIFS('Fuel and Energy'!R:R,'Fuel and Energy'!$C:$C,"="&amp;$C119))</f>
        <v>0</v>
      </c>
      <c r="J119" s="138">
        <f>IF($R$1,SUMIFS('Fuel and Energy'!T:T,'Fuel and Energy'!$C:$C,"="&amp;$C119,'Fuel and Energy'!$BH:$BH,"=No"),SUMIFS('Fuel and Energy'!T:T,'Fuel and Energy'!$C:$C,"="&amp;$C119))</f>
        <v>0</v>
      </c>
      <c r="K119" s="138">
        <f>IF($R$1,SUMIFS('Fuel and Energy'!V:V,'Fuel and Energy'!$C:$C,"="&amp;$C119,'Fuel and Energy'!$BH:$BH,"=No"),SUMIFS('Fuel and Energy'!V:V,'Fuel and Energy'!$C:$C,"="&amp;$C119))</f>
        <v>0</v>
      </c>
      <c r="L119" s="138">
        <f>IF($R$1,SUMIFS('Fuel and Energy'!X:X,'Fuel and Energy'!$C:$C,"="&amp;$C119,'Fuel and Energy'!$BH:$BH,"=No"),SUMIFS('Fuel and Energy'!X:X,'Fuel and Energy'!$C:$C,"="&amp;$C119))</f>
        <v>0</v>
      </c>
      <c r="M119" s="138">
        <f>IF($R$1,SUMIFS('Fuel and Energy'!Z:Z,'Fuel and Energy'!$C:$C,"="&amp;$C119,'Fuel and Energy'!$BH:$BH,"=No"),SUMIFS('Fuel and Energy'!Z:Z,'Fuel and Energy'!$C:$C,"="&amp;$C119))</f>
        <v>0</v>
      </c>
      <c r="N119" s="139">
        <f>IF($R$1,SUMIFS('Fuel and Energy'!AB:AB,'Fuel and Energy'!$C:$C,"="&amp;$C119,'Fuel and Energy'!$BH:$BH,"=No"),SUMIFS('Fuel and Energy'!AB:AB,'Fuel and Energy'!$C:$C,"="&amp;$C119))</f>
        <v>0</v>
      </c>
      <c r="O119" s="102"/>
      <c r="P119" s="102"/>
      <c r="Q119" s="102"/>
      <c r="R119" s="102"/>
      <c r="S119" s="102"/>
      <c r="T119" s="102"/>
      <c r="U119" s="102"/>
      <c r="V119" s="102"/>
      <c r="W119" s="102"/>
    </row>
    <row r="120" spans="1:23">
      <c r="A120" s="112"/>
      <c r="B120" s="112"/>
      <c r="C120" s="144" t="s">
        <v>80</v>
      </c>
      <c r="D120" s="155" t="s">
        <v>947</v>
      </c>
      <c r="E120" s="156"/>
      <c r="F120" s="138">
        <f>IF($R$1,SUMIFS('Fuel and Energy'!L:L,'Fuel and Energy'!$C:$C,"="&amp;$C120,'Fuel and Energy'!$BH:$BH,"=No"),SUMIFS('Fuel and Energy'!L:L,'Fuel and Energy'!$C:$C,"="&amp;$C120))</f>
        <v>705</v>
      </c>
      <c r="G120" s="138">
        <f>IF($R$1,SUMIFS('Fuel and Energy'!N:N,'Fuel and Energy'!$C:$C,"="&amp;$C120,'Fuel and Energy'!$BH:$BH,"=No"),SUMIFS('Fuel and Energy'!N:N,'Fuel and Energy'!$C:$C,"="&amp;$C120))</f>
        <v>4834327</v>
      </c>
      <c r="H120" s="138">
        <f>IF($R$1,SUMIFS('Fuel and Energy'!P:P,'Fuel and Energy'!$C:$C,"="&amp;$C120,'Fuel and Energy'!$BH:$BH,"=No"),SUMIFS('Fuel and Energy'!P:P,'Fuel and Energy'!$C:$C,"="&amp;$C120))</f>
        <v>1631354</v>
      </c>
      <c r="I120" s="138">
        <f>IF($R$1,SUMIFS('Fuel and Energy'!R:R,'Fuel and Energy'!$C:$C,"="&amp;$C120,'Fuel and Energy'!$BH:$BH,"=No"),SUMIFS('Fuel and Energy'!R:R,'Fuel and Energy'!$C:$C,"="&amp;$C120))</f>
        <v>21726</v>
      </c>
      <c r="J120" s="138">
        <f>IF($R$1,SUMIFS('Fuel and Energy'!T:T,'Fuel and Energy'!$C:$C,"="&amp;$C120,'Fuel and Energy'!$BH:$BH,"=No"),SUMIFS('Fuel and Energy'!T:T,'Fuel and Energy'!$C:$C,"="&amp;$C120))</f>
        <v>0</v>
      </c>
      <c r="K120" s="138">
        <f>IF($R$1,SUMIFS('Fuel and Energy'!V:V,'Fuel and Energy'!$C:$C,"="&amp;$C120,'Fuel and Energy'!$BH:$BH,"=No"),SUMIFS('Fuel and Energy'!V:V,'Fuel and Energy'!$C:$C,"="&amp;$C120))</f>
        <v>0</v>
      </c>
      <c r="L120" s="138">
        <f>IF($R$1,SUMIFS('Fuel and Energy'!X:X,'Fuel and Energy'!$C:$C,"="&amp;$C120,'Fuel and Energy'!$BH:$BH,"=No"),SUMIFS('Fuel and Energy'!X:X,'Fuel and Energy'!$C:$C,"="&amp;$C120))</f>
        <v>0</v>
      </c>
      <c r="M120" s="138">
        <f>IF($R$1,SUMIFS('Fuel and Energy'!Z:Z,'Fuel and Energy'!$C:$C,"="&amp;$C120,'Fuel and Energy'!$BH:$BH,"=No"),SUMIFS('Fuel and Energy'!Z:Z,'Fuel and Energy'!$C:$C,"="&amp;$C120))</f>
        <v>262080</v>
      </c>
      <c r="N120" s="139">
        <f>IF($R$1,SUMIFS('Fuel and Energy'!AB:AB,'Fuel and Energy'!$C:$C,"="&amp;$C120,'Fuel and Energy'!$BH:$BH,"=No"),SUMIFS('Fuel and Energy'!AB:AB,'Fuel and Energy'!$C:$C,"="&amp;$C120))</f>
        <v>706868</v>
      </c>
      <c r="O120" s="102"/>
      <c r="P120" s="102"/>
      <c r="Q120" s="102"/>
      <c r="R120" s="102"/>
      <c r="S120" s="102"/>
      <c r="T120" s="102"/>
      <c r="U120" s="102"/>
      <c r="V120" s="102"/>
      <c r="W120" s="102"/>
    </row>
    <row r="121" spans="1:23">
      <c r="A121" s="112"/>
      <c r="B121" s="112"/>
      <c r="C121" s="144" t="s">
        <v>81</v>
      </c>
      <c r="D121" s="155" t="s">
        <v>948</v>
      </c>
      <c r="E121" s="156"/>
      <c r="F121" s="138">
        <f>IF($R$1,SUMIFS('Fuel and Energy'!L:L,'Fuel and Energy'!$C:$C,"="&amp;$C121,'Fuel and Energy'!$BH:$BH,"=No"),SUMIFS('Fuel and Energy'!L:L,'Fuel and Energy'!$C:$C,"="&amp;$C121))</f>
        <v>6549</v>
      </c>
      <c r="G121" s="138">
        <f>IF($R$1,SUMIFS('Fuel and Energy'!N:N,'Fuel and Energy'!$C:$C,"="&amp;$C121,'Fuel and Energy'!$BH:$BH,"=No"),SUMIFS('Fuel and Energy'!N:N,'Fuel and Energy'!$C:$C,"="&amp;$C121))</f>
        <v>23202667</v>
      </c>
      <c r="H121" s="138">
        <f>IF($R$1,SUMIFS('Fuel and Energy'!P:P,'Fuel and Energy'!$C:$C,"="&amp;$C121,'Fuel and Energy'!$BH:$BH,"=No"),SUMIFS('Fuel and Energy'!P:P,'Fuel and Energy'!$C:$C,"="&amp;$C121))</f>
        <v>6437414</v>
      </c>
      <c r="I121" s="138">
        <f>IF($R$1,SUMIFS('Fuel and Energy'!R:R,'Fuel and Energy'!$C:$C,"="&amp;$C121,'Fuel and Energy'!$BH:$BH,"=No"),SUMIFS('Fuel and Energy'!R:R,'Fuel and Energy'!$C:$C,"="&amp;$C121))</f>
        <v>921119</v>
      </c>
      <c r="J121" s="138">
        <f>IF($R$1,SUMIFS('Fuel and Energy'!T:T,'Fuel and Energy'!$C:$C,"="&amp;$C121,'Fuel and Energy'!$BH:$BH,"=No"),SUMIFS('Fuel and Energy'!T:T,'Fuel and Energy'!$C:$C,"="&amp;$C121))</f>
        <v>21165905</v>
      </c>
      <c r="K121" s="138">
        <f>IF($R$1,SUMIFS('Fuel and Energy'!V:V,'Fuel and Energy'!$C:$C,"="&amp;$C121,'Fuel and Energy'!$BH:$BH,"=No"),SUMIFS('Fuel and Energy'!V:V,'Fuel and Energy'!$C:$C,"="&amp;$C121))</f>
        <v>0</v>
      </c>
      <c r="L121" s="138">
        <f>IF($R$1,SUMIFS('Fuel and Energy'!X:X,'Fuel and Energy'!$C:$C,"="&amp;$C121,'Fuel and Energy'!$BH:$BH,"=No"),SUMIFS('Fuel and Energy'!X:X,'Fuel and Energy'!$C:$C,"="&amp;$C121))</f>
        <v>0</v>
      </c>
      <c r="M121" s="138">
        <f>IF($R$1,SUMIFS('Fuel and Energy'!Z:Z,'Fuel and Energy'!$C:$C,"="&amp;$C121,'Fuel and Energy'!$BH:$BH,"=No"),SUMIFS('Fuel and Energy'!Z:Z,'Fuel and Energy'!$C:$C,"="&amp;$C121))</f>
        <v>149048321</v>
      </c>
      <c r="N121" s="139">
        <f>IF($R$1,SUMIFS('Fuel and Energy'!AB:AB,'Fuel and Energy'!$C:$C,"="&amp;$C121,'Fuel and Energy'!$BH:$BH,"=No"),SUMIFS('Fuel and Energy'!AB:AB,'Fuel and Energy'!$C:$C,"="&amp;$C121))</f>
        <v>102202</v>
      </c>
      <c r="O121" s="102"/>
      <c r="P121" s="102"/>
      <c r="Q121" s="102"/>
      <c r="R121" s="102"/>
      <c r="S121" s="102"/>
      <c r="T121" s="102"/>
      <c r="U121" s="102"/>
      <c r="V121" s="102"/>
      <c r="W121" s="102"/>
    </row>
    <row r="122" spans="1:23">
      <c r="A122" s="112"/>
      <c r="B122" s="112"/>
      <c r="C122" s="144" t="s">
        <v>82</v>
      </c>
      <c r="D122" s="155" t="s">
        <v>949</v>
      </c>
      <c r="E122" s="156"/>
      <c r="F122" s="138">
        <f>IF($R$1,SUMIFS('Fuel and Energy'!L:L,'Fuel and Energy'!$C:$C,"="&amp;$C122,'Fuel and Energy'!$BH:$BH,"=No"),SUMIFS('Fuel and Energy'!L:L,'Fuel and Energy'!$C:$C,"="&amp;$C122))</f>
        <v>1135</v>
      </c>
      <c r="G122" s="138">
        <f>IF($R$1,SUMIFS('Fuel and Energy'!N:N,'Fuel and Energy'!$C:$C,"="&amp;$C122,'Fuel and Energy'!$BH:$BH,"=No"),SUMIFS('Fuel and Energy'!N:N,'Fuel and Energy'!$C:$C,"="&amp;$C122))</f>
        <v>6546947</v>
      </c>
      <c r="H122" s="138">
        <f>IF($R$1,SUMIFS('Fuel and Energy'!P:P,'Fuel and Energy'!$C:$C,"="&amp;$C122,'Fuel and Energy'!$BH:$BH,"=No"),SUMIFS('Fuel and Energy'!P:P,'Fuel and Energy'!$C:$C,"="&amp;$C122))</f>
        <v>666415</v>
      </c>
      <c r="I122" s="138">
        <f>IF($R$1,SUMIFS('Fuel and Energy'!R:R,'Fuel and Energy'!$C:$C,"="&amp;$C122,'Fuel and Energy'!$BH:$BH,"=No"),SUMIFS('Fuel and Energy'!R:R,'Fuel and Energy'!$C:$C,"="&amp;$C122))</f>
        <v>0</v>
      </c>
      <c r="J122" s="138">
        <f>IF($R$1,SUMIFS('Fuel and Energy'!T:T,'Fuel and Energy'!$C:$C,"="&amp;$C122,'Fuel and Energy'!$BH:$BH,"=No"),SUMIFS('Fuel and Energy'!T:T,'Fuel and Energy'!$C:$C,"="&amp;$C122))</f>
        <v>416003</v>
      </c>
      <c r="K122" s="138">
        <f>IF($R$1,SUMIFS('Fuel and Energy'!V:V,'Fuel and Energy'!$C:$C,"="&amp;$C122,'Fuel and Energy'!$BH:$BH,"=No"),SUMIFS('Fuel and Energy'!V:V,'Fuel and Energy'!$C:$C,"="&amp;$C122))</f>
        <v>0</v>
      </c>
      <c r="L122" s="138">
        <f>IF($R$1,SUMIFS('Fuel and Energy'!X:X,'Fuel and Energy'!$C:$C,"="&amp;$C122,'Fuel and Energy'!$BH:$BH,"=No"),SUMIFS('Fuel and Energy'!X:X,'Fuel and Energy'!$C:$C,"="&amp;$C122))</f>
        <v>0</v>
      </c>
      <c r="M122" s="138">
        <f>IF($R$1,SUMIFS('Fuel and Energy'!Z:Z,'Fuel and Energy'!$C:$C,"="&amp;$C122,'Fuel and Energy'!$BH:$BH,"=No"),SUMIFS('Fuel and Energy'!Z:Z,'Fuel and Energy'!$C:$C,"="&amp;$C122))</f>
        <v>40503310</v>
      </c>
      <c r="N122" s="139">
        <f>IF($R$1,SUMIFS('Fuel and Energy'!AB:AB,'Fuel and Energy'!$C:$C,"="&amp;$C122,'Fuel and Energy'!$BH:$BH,"=No"),SUMIFS('Fuel and Energy'!AB:AB,'Fuel and Energy'!$C:$C,"="&amp;$C122))</f>
        <v>0</v>
      </c>
      <c r="O122" s="102"/>
      <c r="P122" s="102"/>
      <c r="Q122" s="102"/>
      <c r="R122" s="102"/>
      <c r="S122" s="102"/>
      <c r="T122" s="102"/>
      <c r="U122" s="102"/>
      <c r="V122" s="102"/>
      <c r="W122" s="102"/>
    </row>
    <row r="123" spans="1:23">
      <c r="A123" s="112"/>
      <c r="B123" s="112"/>
      <c r="C123" s="144" t="s">
        <v>83</v>
      </c>
      <c r="D123" s="155" t="s">
        <v>950</v>
      </c>
      <c r="E123" s="156"/>
      <c r="F123" s="138">
        <f>IF($R$1,SUMIFS('Fuel and Energy'!L:L,'Fuel and Energy'!$C:$C,"="&amp;$C123,'Fuel and Energy'!$BH:$BH,"=No"),SUMIFS('Fuel and Energy'!L:L,'Fuel and Energy'!$C:$C,"="&amp;$C123))</f>
        <v>2230</v>
      </c>
      <c r="G123" s="138">
        <f>IF($R$1,SUMIFS('Fuel and Energy'!N:N,'Fuel and Energy'!$C:$C,"="&amp;$C123,'Fuel and Energy'!$BH:$BH,"=No"),SUMIFS('Fuel and Energy'!N:N,'Fuel and Energy'!$C:$C,"="&amp;$C123))</f>
        <v>11092263</v>
      </c>
      <c r="H123" s="138">
        <f>IF($R$1,SUMIFS('Fuel and Energy'!P:P,'Fuel and Energy'!$C:$C,"="&amp;$C123,'Fuel and Energy'!$BH:$BH,"=No"),SUMIFS('Fuel and Energy'!P:P,'Fuel and Energy'!$C:$C,"="&amp;$C123))</f>
        <v>2180471</v>
      </c>
      <c r="I123" s="138">
        <f>IF($R$1,SUMIFS('Fuel and Energy'!R:R,'Fuel and Energy'!$C:$C,"="&amp;$C123,'Fuel and Energy'!$BH:$BH,"=No"),SUMIFS('Fuel and Energy'!R:R,'Fuel and Energy'!$C:$C,"="&amp;$C123))</f>
        <v>0</v>
      </c>
      <c r="J123" s="138">
        <f>IF($R$1,SUMIFS('Fuel and Energy'!T:T,'Fuel and Energy'!$C:$C,"="&amp;$C123,'Fuel and Energy'!$BH:$BH,"=No"),SUMIFS('Fuel and Energy'!T:T,'Fuel and Energy'!$C:$C,"="&amp;$C123))</f>
        <v>1933124</v>
      </c>
      <c r="K123" s="138">
        <f>IF($R$1,SUMIFS('Fuel and Energy'!V:V,'Fuel and Energy'!$C:$C,"="&amp;$C123,'Fuel and Energy'!$BH:$BH,"=No"),SUMIFS('Fuel and Energy'!V:V,'Fuel and Energy'!$C:$C,"="&amp;$C123))</f>
        <v>0</v>
      </c>
      <c r="L123" s="138">
        <f>IF($R$1,SUMIFS('Fuel and Energy'!X:X,'Fuel and Energy'!$C:$C,"="&amp;$C123,'Fuel and Energy'!$BH:$BH,"=No"),SUMIFS('Fuel and Energy'!X:X,'Fuel and Energy'!$C:$C,"="&amp;$C123))</f>
        <v>0</v>
      </c>
      <c r="M123" s="138">
        <f>IF($R$1,SUMIFS('Fuel and Energy'!Z:Z,'Fuel and Energy'!$C:$C,"="&amp;$C123,'Fuel and Energy'!$BH:$BH,"=No"),SUMIFS('Fuel and Energy'!Z:Z,'Fuel and Energy'!$C:$C,"="&amp;$C123))</f>
        <v>3621825</v>
      </c>
      <c r="N123" s="139">
        <f>IF($R$1,SUMIFS('Fuel and Energy'!AB:AB,'Fuel and Energy'!$C:$C,"="&amp;$C123,'Fuel and Energy'!$BH:$BH,"=No"),SUMIFS('Fuel and Energy'!AB:AB,'Fuel and Energy'!$C:$C,"="&amp;$C123))</f>
        <v>0</v>
      </c>
      <c r="O123" s="102"/>
      <c r="P123" s="102"/>
      <c r="Q123" s="102"/>
      <c r="R123" s="102"/>
      <c r="S123" s="102"/>
      <c r="T123" s="102"/>
      <c r="U123" s="102"/>
      <c r="V123" s="102"/>
      <c r="W123" s="102"/>
    </row>
    <row r="124" spans="1:23">
      <c r="A124" s="112"/>
      <c r="B124" s="112"/>
      <c r="C124" s="144" t="s">
        <v>951</v>
      </c>
      <c r="D124" s="155" t="s">
        <v>952</v>
      </c>
      <c r="E124" s="156"/>
      <c r="F124" s="138">
        <f>IF($R$1,SUMIFS('Fuel and Energy'!L:L,'Fuel and Energy'!$C:$C,"="&amp;$C124,'Fuel and Energy'!$BH:$BH,"=No"),SUMIFS('Fuel and Energy'!L:L,'Fuel and Energy'!$C:$C,"="&amp;$C124))</f>
        <v>0</v>
      </c>
      <c r="G124" s="138">
        <f>IF($R$1,SUMIFS('Fuel and Energy'!N:N,'Fuel and Energy'!$C:$C,"="&amp;$C124,'Fuel and Energy'!$BH:$BH,"=No"),SUMIFS('Fuel and Energy'!N:N,'Fuel and Energy'!$C:$C,"="&amp;$C124))</f>
        <v>0</v>
      </c>
      <c r="H124" s="138">
        <f>IF($R$1,SUMIFS('Fuel and Energy'!P:P,'Fuel and Energy'!$C:$C,"="&amp;$C124,'Fuel and Energy'!$BH:$BH,"=No"),SUMIFS('Fuel and Energy'!P:P,'Fuel and Energy'!$C:$C,"="&amp;$C124))</f>
        <v>0</v>
      </c>
      <c r="I124" s="138">
        <f>IF($R$1,SUMIFS('Fuel and Energy'!R:R,'Fuel and Energy'!$C:$C,"="&amp;$C124,'Fuel and Energy'!$BH:$BH,"=No"),SUMIFS('Fuel and Energy'!R:R,'Fuel and Energy'!$C:$C,"="&amp;$C124))</f>
        <v>0</v>
      </c>
      <c r="J124" s="138">
        <f>IF($R$1,SUMIFS('Fuel and Energy'!T:T,'Fuel and Energy'!$C:$C,"="&amp;$C124,'Fuel and Energy'!$BH:$BH,"=No"),SUMIFS('Fuel and Energy'!T:T,'Fuel and Energy'!$C:$C,"="&amp;$C124))</f>
        <v>0</v>
      </c>
      <c r="K124" s="138">
        <f>IF($R$1,SUMIFS('Fuel and Energy'!V:V,'Fuel and Energy'!$C:$C,"="&amp;$C124,'Fuel and Energy'!$BH:$BH,"=No"),SUMIFS('Fuel and Energy'!V:V,'Fuel and Energy'!$C:$C,"="&amp;$C124))</f>
        <v>0</v>
      </c>
      <c r="L124" s="138">
        <f>IF($R$1,SUMIFS('Fuel and Energy'!X:X,'Fuel and Energy'!$C:$C,"="&amp;$C124,'Fuel and Energy'!$BH:$BH,"=No"),SUMIFS('Fuel and Energy'!X:X,'Fuel and Energy'!$C:$C,"="&amp;$C124))</f>
        <v>0</v>
      </c>
      <c r="M124" s="138">
        <f>IF($R$1,SUMIFS('Fuel and Energy'!Z:Z,'Fuel and Energy'!$C:$C,"="&amp;$C124,'Fuel and Energy'!$BH:$BH,"=No"),SUMIFS('Fuel and Energy'!Z:Z,'Fuel and Energy'!$C:$C,"="&amp;$C124))</f>
        <v>0</v>
      </c>
      <c r="N124" s="139">
        <f>IF($R$1,SUMIFS('Fuel and Energy'!AB:AB,'Fuel and Energy'!$C:$C,"="&amp;$C124,'Fuel and Energy'!$BH:$BH,"=No"),SUMIFS('Fuel and Energy'!AB:AB,'Fuel and Energy'!$C:$C,"="&amp;$C124))</f>
        <v>0</v>
      </c>
      <c r="O124" s="102"/>
      <c r="P124" s="102"/>
      <c r="Q124" s="102"/>
      <c r="R124" s="102"/>
      <c r="S124" s="102"/>
      <c r="T124" s="102"/>
      <c r="U124" s="102"/>
      <c r="V124" s="102"/>
      <c r="W124" s="102"/>
    </row>
    <row r="125" spans="1:23">
      <c r="A125" s="112"/>
      <c r="B125" s="112"/>
      <c r="C125" s="144" t="s">
        <v>85</v>
      </c>
      <c r="D125" s="155" t="s">
        <v>953</v>
      </c>
      <c r="E125" s="156"/>
      <c r="F125" s="138">
        <f>IF($R$1,SUMIFS('Fuel and Energy'!L:L,'Fuel and Energy'!$C:$C,"="&amp;$C125,'Fuel and Energy'!$BH:$BH,"=No"),SUMIFS('Fuel and Energy'!L:L,'Fuel and Energy'!$C:$C,"="&amp;$C125))</f>
        <v>78</v>
      </c>
      <c r="G125" s="138">
        <f>IF($R$1,SUMIFS('Fuel and Energy'!N:N,'Fuel and Energy'!$C:$C,"="&amp;$C125,'Fuel and Energy'!$BH:$BH,"=No"),SUMIFS('Fuel and Energy'!N:N,'Fuel and Energy'!$C:$C,"="&amp;$C125))</f>
        <v>405290</v>
      </c>
      <c r="H125" s="138">
        <f>IF($R$1,SUMIFS('Fuel and Energy'!P:P,'Fuel and Energy'!$C:$C,"="&amp;$C125,'Fuel and Energy'!$BH:$BH,"=No"),SUMIFS('Fuel and Energy'!P:P,'Fuel and Energy'!$C:$C,"="&amp;$C125))</f>
        <v>31184</v>
      </c>
      <c r="I125" s="138">
        <f>IF($R$1,SUMIFS('Fuel and Energy'!R:R,'Fuel and Energy'!$C:$C,"="&amp;$C125,'Fuel and Energy'!$BH:$BH,"=No"),SUMIFS('Fuel and Energy'!R:R,'Fuel and Energy'!$C:$C,"="&amp;$C125))</f>
        <v>0</v>
      </c>
      <c r="J125" s="138">
        <f>IF($R$1,SUMIFS('Fuel and Energy'!T:T,'Fuel and Energy'!$C:$C,"="&amp;$C125,'Fuel and Energy'!$BH:$BH,"=No"),SUMIFS('Fuel and Energy'!T:T,'Fuel and Energy'!$C:$C,"="&amp;$C125))</f>
        <v>0</v>
      </c>
      <c r="K125" s="138">
        <f>IF($R$1,SUMIFS('Fuel and Energy'!V:V,'Fuel and Energy'!$C:$C,"="&amp;$C125,'Fuel and Energy'!$BH:$BH,"=No"),SUMIFS('Fuel and Energy'!V:V,'Fuel and Energy'!$C:$C,"="&amp;$C125))</f>
        <v>0</v>
      </c>
      <c r="L125" s="138">
        <f>IF($R$1,SUMIFS('Fuel and Energy'!X:X,'Fuel and Energy'!$C:$C,"="&amp;$C125,'Fuel and Energy'!$BH:$BH,"=No"),SUMIFS('Fuel and Energy'!X:X,'Fuel and Energy'!$C:$C,"="&amp;$C125))</f>
        <v>0</v>
      </c>
      <c r="M125" s="138">
        <f>IF($R$1,SUMIFS('Fuel and Energy'!Z:Z,'Fuel and Energy'!$C:$C,"="&amp;$C125,'Fuel and Energy'!$BH:$BH,"=No"),SUMIFS('Fuel and Energy'!Z:Z,'Fuel and Energy'!$C:$C,"="&amp;$C125))</f>
        <v>0</v>
      </c>
      <c r="N125" s="139">
        <f>IF($R$1,SUMIFS('Fuel and Energy'!AB:AB,'Fuel and Energy'!$C:$C,"="&amp;$C125,'Fuel and Energy'!$BH:$BH,"=No"),SUMIFS('Fuel and Energy'!AB:AB,'Fuel and Energy'!$C:$C,"="&amp;$C125))</f>
        <v>0</v>
      </c>
      <c r="O125" s="102"/>
      <c r="P125" s="102"/>
      <c r="Q125" s="102"/>
      <c r="R125" s="102"/>
      <c r="S125" s="102"/>
      <c r="T125" s="102"/>
      <c r="U125" s="102"/>
      <c r="V125" s="102"/>
      <c r="W125" s="102"/>
    </row>
    <row r="126" spans="1:23">
      <c r="A126" s="112"/>
      <c r="B126" s="112"/>
      <c r="C126" s="144" t="s">
        <v>86</v>
      </c>
      <c r="D126" s="155" t="s">
        <v>213</v>
      </c>
      <c r="E126" s="156"/>
      <c r="F126" s="138">
        <f>IF($R$1,SUMIFS('Fuel and Energy'!L:L,'Fuel and Energy'!$C:$C,"="&amp;$C126,'Fuel and Energy'!$BH:$BH,"=No"),SUMIFS('Fuel and Energy'!L:L,'Fuel and Energy'!$C:$C,"="&amp;$C126))</f>
        <v>6490</v>
      </c>
      <c r="G126" s="138">
        <f>IF($R$1,SUMIFS('Fuel and Energy'!N:N,'Fuel and Energy'!$C:$C,"="&amp;$C126,'Fuel and Energy'!$BH:$BH,"=No"),SUMIFS('Fuel and Energy'!N:N,'Fuel and Energy'!$C:$C,"="&amp;$C126))</f>
        <v>41508939</v>
      </c>
      <c r="H126" s="138">
        <f>IF($R$1,SUMIFS('Fuel and Energy'!P:P,'Fuel and Energy'!$C:$C,"="&amp;$C126,'Fuel and Energy'!$BH:$BH,"=No"),SUMIFS('Fuel and Energy'!P:P,'Fuel and Energy'!$C:$C,"="&amp;$C126))</f>
        <v>4084309</v>
      </c>
      <c r="I126" s="138">
        <f>IF($R$1,SUMIFS('Fuel and Energy'!R:R,'Fuel and Energy'!$C:$C,"="&amp;$C126,'Fuel and Energy'!$BH:$BH,"=No"),SUMIFS('Fuel and Energy'!R:R,'Fuel and Energy'!$C:$C,"="&amp;$C126))</f>
        <v>632984</v>
      </c>
      <c r="J126" s="138">
        <f>IF($R$1,SUMIFS('Fuel and Energy'!T:T,'Fuel and Energy'!$C:$C,"="&amp;$C126,'Fuel and Energy'!$BH:$BH,"=No"),SUMIFS('Fuel and Energy'!T:T,'Fuel and Energy'!$C:$C,"="&amp;$C126))</f>
        <v>1801282</v>
      </c>
      <c r="K126" s="138">
        <f>IF($R$1,SUMIFS('Fuel and Energy'!V:V,'Fuel and Energy'!$C:$C,"="&amp;$C126,'Fuel and Energy'!$BH:$BH,"=No"),SUMIFS('Fuel and Energy'!V:V,'Fuel and Energy'!$C:$C,"="&amp;$C126))</f>
        <v>1880257</v>
      </c>
      <c r="L126" s="138">
        <f>IF($R$1,SUMIFS('Fuel and Energy'!X:X,'Fuel and Energy'!$C:$C,"="&amp;$C126,'Fuel and Energy'!$BH:$BH,"=No"),SUMIFS('Fuel and Energy'!X:X,'Fuel and Energy'!$C:$C,"="&amp;$C126))</f>
        <v>2932</v>
      </c>
      <c r="M126" s="138">
        <f>IF($R$1,SUMIFS('Fuel and Energy'!Z:Z,'Fuel and Energy'!$C:$C,"="&amp;$C126,'Fuel and Energy'!$BH:$BH,"=No"),SUMIFS('Fuel and Energy'!Z:Z,'Fuel and Energy'!$C:$C,"="&amp;$C126))</f>
        <v>48721529</v>
      </c>
      <c r="N126" s="139">
        <f>IF($R$1,SUMIFS('Fuel and Energy'!AB:AB,'Fuel and Energy'!$C:$C,"="&amp;$C126,'Fuel and Energy'!$BH:$BH,"=No"),SUMIFS('Fuel and Energy'!AB:AB,'Fuel and Energy'!$C:$C,"="&amp;$C126))</f>
        <v>588759</v>
      </c>
      <c r="O126" s="102"/>
      <c r="P126" s="102"/>
      <c r="Q126" s="102"/>
      <c r="R126" s="102"/>
      <c r="S126" s="102"/>
      <c r="T126" s="102"/>
      <c r="U126" s="102"/>
      <c r="V126" s="102"/>
      <c r="W126" s="102"/>
    </row>
    <row r="127" spans="1:23">
      <c r="A127" s="112"/>
      <c r="B127" s="112"/>
      <c r="C127" s="144" t="s">
        <v>90</v>
      </c>
      <c r="D127" s="155" t="s">
        <v>954</v>
      </c>
      <c r="E127" s="156"/>
      <c r="F127" s="138">
        <f>IF($R$1,SUMIFS('Fuel and Energy'!L:L,'Fuel and Energy'!$C:$C,"="&amp;$C127,'Fuel and Energy'!$BH:$BH,"=No"),SUMIFS('Fuel and Energy'!L:L,'Fuel and Energy'!$C:$C,"="&amp;$C127))</f>
        <v>1064</v>
      </c>
      <c r="G127" s="138">
        <f>IF($R$1,SUMIFS('Fuel and Energy'!N:N,'Fuel and Energy'!$C:$C,"="&amp;$C127,'Fuel and Energy'!$BH:$BH,"=No"),SUMIFS('Fuel and Energy'!N:N,'Fuel and Energy'!$C:$C,"="&amp;$C127))</f>
        <v>6821550</v>
      </c>
      <c r="H127" s="138">
        <f>IF($R$1,SUMIFS('Fuel and Energy'!P:P,'Fuel and Energy'!$C:$C,"="&amp;$C127,'Fuel and Energy'!$BH:$BH,"=No"),SUMIFS('Fuel and Energy'!P:P,'Fuel and Energy'!$C:$C,"="&amp;$C127))</f>
        <v>928512</v>
      </c>
      <c r="I127" s="138">
        <f>IF($R$1,SUMIFS('Fuel and Energy'!R:R,'Fuel and Energy'!$C:$C,"="&amp;$C127,'Fuel and Energy'!$BH:$BH,"=No"),SUMIFS('Fuel and Energy'!R:R,'Fuel and Energy'!$C:$C,"="&amp;$C127))</f>
        <v>9360</v>
      </c>
      <c r="J127" s="138">
        <f>IF($R$1,SUMIFS('Fuel and Energy'!T:T,'Fuel and Energy'!$C:$C,"="&amp;$C127,'Fuel and Energy'!$BH:$BH,"=No"),SUMIFS('Fuel and Energy'!T:T,'Fuel and Energy'!$C:$C,"="&amp;$C127))</f>
        <v>0</v>
      </c>
      <c r="K127" s="138">
        <f>IF($R$1,SUMIFS('Fuel and Energy'!V:V,'Fuel and Energy'!$C:$C,"="&amp;$C127,'Fuel and Energy'!$BH:$BH,"=No"),SUMIFS('Fuel and Energy'!V:V,'Fuel and Energy'!$C:$C,"="&amp;$C127))</f>
        <v>0</v>
      </c>
      <c r="L127" s="138">
        <f>IF($R$1,SUMIFS('Fuel and Energy'!X:X,'Fuel and Energy'!$C:$C,"="&amp;$C127,'Fuel and Energy'!$BH:$BH,"=No"),SUMIFS('Fuel and Energy'!X:X,'Fuel and Energy'!$C:$C,"="&amp;$C127))</f>
        <v>0</v>
      </c>
      <c r="M127" s="138">
        <f>IF($R$1,SUMIFS('Fuel and Energy'!Z:Z,'Fuel and Energy'!$C:$C,"="&amp;$C127,'Fuel and Energy'!$BH:$BH,"=No"),SUMIFS('Fuel and Energy'!Z:Z,'Fuel and Energy'!$C:$C,"="&amp;$C127))</f>
        <v>208000</v>
      </c>
      <c r="N127" s="139">
        <f>IF($R$1,SUMIFS('Fuel and Energy'!AB:AB,'Fuel and Energy'!$C:$C,"="&amp;$C127,'Fuel and Energy'!$BH:$BH,"=No"),SUMIFS('Fuel and Energy'!AB:AB,'Fuel and Energy'!$C:$C,"="&amp;$C127))</f>
        <v>0</v>
      </c>
      <c r="O127" s="102"/>
      <c r="P127" s="102"/>
      <c r="Q127" s="102"/>
      <c r="R127" s="102"/>
      <c r="S127" s="102"/>
      <c r="T127" s="102"/>
      <c r="U127" s="102"/>
      <c r="V127" s="102"/>
      <c r="W127" s="102"/>
    </row>
    <row r="128" spans="1:23">
      <c r="A128" s="112"/>
      <c r="B128" s="112"/>
      <c r="C128" s="144" t="s">
        <v>91</v>
      </c>
      <c r="D128" s="155" t="s">
        <v>955</v>
      </c>
      <c r="E128" s="156"/>
      <c r="F128" s="138">
        <f>IF($R$1,SUMIFS('Fuel and Energy'!L:L,'Fuel and Energy'!$C:$C,"="&amp;$C128,'Fuel and Energy'!$BH:$BH,"=No"),SUMIFS('Fuel and Energy'!L:L,'Fuel and Energy'!$C:$C,"="&amp;$C128))</f>
        <v>138</v>
      </c>
      <c r="G128" s="138">
        <f>IF($R$1,SUMIFS('Fuel and Energy'!N:N,'Fuel and Energy'!$C:$C,"="&amp;$C128,'Fuel and Energy'!$BH:$BH,"=No"),SUMIFS('Fuel and Energy'!N:N,'Fuel and Energy'!$C:$C,"="&amp;$C128))</f>
        <v>710977</v>
      </c>
      <c r="H128" s="138">
        <f>IF($R$1,SUMIFS('Fuel and Energy'!P:P,'Fuel and Energy'!$C:$C,"="&amp;$C128,'Fuel and Energy'!$BH:$BH,"=No"),SUMIFS('Fuel and Energy'!P:P,'Fuel and Energy'!$C:$C,"="&amp;$C128))</f>
        <v>319686</v>
      </c>
      <c r="I128" s="138">
        <f>IF($R$1,SUMIFS('Fuel and Energy'!R:R,'Fuel and Energy'!$C:$C,"="&amp;$C128,'Fuel and Energy'!$BH:$BH,"=No"),SUMIFS('Fuel and Energy'!R:R,'Fuel and Energy'!$C:$C,"="&amp;$C128))</f>
        <v>0</v>
      </c>
      <c r="J128" s="138">
        <f>IF($R$1,SUMIFS('Fuel and Energy'!T:T,'Fuel and Energy'!$C:$C,"="&amp;$C128,'Fuel and Energy'!$BH:$BH,"=No"),SUMIFS('Fuel and Energy'!T:T,'Fuel and Energy'!$C:$C,"="&amp;$C128))</f>
        <v>0</v>
      </c>
      <c r="K128" s="138">
        <f>IF($R$1,SUMIFS('Fuel and Energy'!V:V,'Fuel and Energy'!$C:$C,"="&amp;$C128,'Fuel and Energy'!$BH:$BH,"=No"),SUMIFS('Fuel and Energy'!V:V,'Fuel and Energy'!$C:$C,"="&amp;$C128))</f>
        <v>0</v>
      </c>
      <c r="L128" s="138">
        <f>IF($R$1,SUMIFS('Fuel and Energy'!X:X,'Fuel and Energy'!$C:$C,"="&amp;$C128,'Fuel and Energy'!$BH:$BH,"=No"),SUMIFS('Fuel and Energy'!X:X,'Fuel and Energy'!$C:$C,"="&amp;$C128))</f>
        <v>0</v>
      </c>
      <c r="M128" s="138">
        <f>IF($R$1,SUMIFS('Fuel and Energy'!Z:Z,'Fuel and Energy'!$C:$C,"="&amp;$C128,'Fuel and Energy'!$BH:$BH,"=No"),SUMIFS('Fuel and Energy'!Z:Z,'Fuel and Energy'!$C:$C,"="&amp;$C128))</f>
        <v>3417547</v>
      </c>
      <c r="N128" s="139">
        <f>IF($R$1,SUMIFS('Fuel and Energy'!AB:AB,'Fuel and Energy'!$C:$C,"="&amp;$C128,'Fuel and Energy'!$BH:$BH,"=No"),SUMIFS('Fuel and Energy'!AB:AB,'Fuel and Energy'!$C:$C,"="&amp;$C128))</f>
        <v>0</v>
      </c>
      <c r="O128" s="102"/>
      <c r="P128" s="102"/>
      <c r="Q128" s="102"/>
      <c r="R128" s="102"/>
      <c r="S128" s="102"/>
      <c r="T128" s="102"/>
      <c r="U128" s="102"/>
      <c r="V128" s="102"/>
      <c r="W128" s="102"/>
    </row>
    <row r="129" spans="1:23" ht="13.5" thickBot="1">
      <c r="A129" s="112"/>
      <c r="B129" s="112"/>
      <c r="C129" s="157" t="s">
        <v>956</v>
      </c>
      <c r="D129" s="221" t="s">
        <v>957</v>
      </c>
      <c r="E129" s="222"/>
      <c r="F129" s="142">
        <f>IF($R$1,SUMIFS('Fuel and Energy'!L:L,'Fuel and Energy'!$C:$C,"="&amp;$C129,'Fuel and Energy'!$BH:$BH,"=No"),SUMIFS('Fuel and Energy'!L:L,'Fuel and Energy'!$C:$C,"="&amp;$C129))</f>
        <v>0</v>
      </c>
      <c r="G129" s="142">
        <f>IF($R$1,SUMIFS('Fuel and Energy'!N:N,'Fuel and Energy'!$C:$C,"="&amp;$C129,'Fuel and Energy'!$BH:$BH,"=No"),SUMIFS('Fuel and Energy'!N:N,'Fuel and Energy'!$C:$C,"="&amp;$C129))</f>
        <v>0</v>
      </c>
      <c r="H129" s="142">
        <f>IF($R$1,SUMIFS('Fuel and Energy'!P:P,'Fuel and Energy'!$C:$C,"="&amp;$C129,'Fuel and Energy'!$BH:$BH,"=No"),SUMIFS('Fuel and Energy'!P:P,'Fuel and Energy'!$C:$C,"="&amp;$C129))</f>
        <v>0</v>
      </c>
      <c r="I129" s="142">
        <f>IF($R$1,SUMIFS('Fuel and Energy'!R:R,'Fuel and Energy'!$C:$C,"="&amp;$C129,'Fuel and Energy'!$BH:$BH,"=No"),SUMIFS('Fuel and Energy'!R:R,'Fuel and Energy'!$C:$C,"="&amp;$C129))</f>
        <v>0</v>
      </c>
      <c r="J129" s="142">
        <f>IF($R$1,SUMIFS('Fuel and Energy'!T:T,'Fuel and Energy'!$C:$C,"="&amp;$C129,'Fuel and Energy'!$BH:$BH,"=No"),SUMIFS('Fuel and Energy'!T:T,'Fuel and Energy'!$C:$C,"="&amp;$C129))</f>
        <v>0</v>
      </c>
      <c r="K129" s="142">
        <f>IF($R$1,SUMIFS('Fuel and Energy'!V:V,'Fuel and Energy'!$C:$C,"="&amp;$C129,'Fuel and Energy'!$BH:$BH,"=No"),SUMIFS('Fuel and Energy'!V:V,'Fuel and Energy'!$C:$C,"="&amp;$C129))</f>
        <v>0</v>
      </c>
      <c r="L129" s="142">
        <f>IF($R$1,SUMIFS('Fuel and Energy'!X:X,'Fuel and Energy'!$C:$C,"="&amp;$C129,'Fuel and Energy'!$BH:$BH,"=No"),SUMIFS('Fuel and Energy'!X:X,'Fuel and Energy'!$C:$C,"="&amp;$C129))</f>
        <v>0</v>
      </c>
      <c r="M129" s="142">
        <f>IF($R$1,SUMIFS('Fuel and Energy'!Z:Z,'Fuel and Energy'!$C:$C,"="&amp;$C129,'Fuel and Energy'!$BH:$BH,"=No"),SUMIFS('Fuel and Energy'!Z:Z,'Fuel and Energy'!$C:$C,"="&amp;$C129))</f>
        <v>0</v>
      </c>
      <c r="N129" s="143">
        <f>IF($R$1,SUMIFS('Fuel and Energy'!AB:AB,'Fuel and Energy'!$C:$C,"="&amp;$C129,'Fuel and Energy'!$BH:$BH,"=No"),SUMIFS('Fuel and Energy'!AB:AB,'Fuel and Energy'!$C:$C,"="&amp;$C129))</f>
        <v>0</v>
      </c>
      <c r="O129" s="102"/>
      <c r="P129" s="102"/>
      <c r="Q129" s="102"/>
      <c r="R129" s="102"/>
      <c r="S129" s="102"/>
      <c r="T129" s="102"/>
      <c r="U129" s="102"/>
      <c r="V129" s="102"/>
      <c r="W129" s="102"/>
    </row>
    <row r="130" spans="1:23" ht="13.5" thickTop="1">
      <c r="A130" s="116"/>
      <c r="B130" s="116"/>
      <c r="C130" s="116"/>
      <c r="D130" s="116"/>
      <c r="E130" s="116"/>
      <c r="F130" s="116"/>
      <c r="G130" s="116"/>
      <c r="H130" s="116"/>
      <c r="I130" s="116"/>
      <c r="J130" s="116"/>
      <c r="K130" s="116"/>
      <c r="L130" s="116"/>
      <c r="M130" s="116"/>
      <c r="N130" s="116"/>
      <c r="O130" s="102"/>
      <c r="P130" s="102"/>
      <c r="Q130" s="102"/>
      <c r="R130" s="102"/>
      <c r="S130" s="102"/>
      <c r="T130" s="102"/>
      <c r="U130" s="102"/>
      <c r="V130" s="102"/>
      <c r="W130" s="102"/>
    </row>
    <row r="131" spans="1:23">
      <c r="A131" s="114"/>
      <c r="B131" s="114"/>
      <c r="C131" s="114"/>
      <c r="D131" s="114"/>
      <c r="E131" s="114"/>
      <c r="F131" s="114"/>
      <c r="G131" s="114"/>
      <c r="H131" s="114"/>
      <c r="I131" s="114"/>
      <c r="J131" s="114"/>
      <c r="K131" s="114"/>
      <c r="L131" s="114"/>
      <c r="M131" s="114"/>
      <c r="N131" s="114"/>
      <c r="O131" s="102"/>
      <c r="P131" s="102"/>
      <c r="Q131" s="102"/>
      <c r="R131" s="102"/>
      <c r="S131" s="102"/>
      <c r="T131" s="102"/>
      <c r="U131" s="102"/>
      <c r="V131" s="102"/>
      <c r="W131" s="102"/>
    </row>
    <row r="132" spans="1:23">
      <c r="A132" s="114"/>
      <c r="B132" s="114"/>
      <c r="C132" s="114"/>
      <c r="D132" s="114"/>
      <c r="E132" s="114"/>
      <c r="F132" s="114"/>
      <c r="G132" s="114"/>
      <c r="H132" s="114"/>
      <c r="I132" s="114"/>
      <c r="J132" s="114"/>
      <c r="K132" s="114"/>
      <c r="L132" s="114"/>
      <c r="M132" s="114"/>
      <c r="N132" s="114"/>
      <c r="O132" s="102"/>
      <c r="P132" s="102"/>
      <c r="Q132" s="102"/>
      <c r="R132" s="102"/>
      <c r="S132" s="102"/>
      <c r="T132" s="102"/>
      <c r="U132" s="102"/>
      <c r="V132" s="102"/>
      <c r="W132" s="102"/>
    </row>
    <row r="133" spans="1:23">
      <c r="A133" s="114"/>
      <c r="B133" s="114"/>
      <c r="C133" s="114"/>
      <c r="D133" s="114"/>
      <c r="E133" s="114"/>
      <c r="F133" s="114"/>
      <c r="G133" s="114"/>
      <c r="H133" s="114"/>
      <c r="I133" s="114"/>
      <c r="J133" s="114"/>
      <c r="K133" s="114"/>
      <c r="L133" s="114"/>
      <c r="M133" s="114"/>
      <c r="N133" s="114"/>
      <c r="O133" s="102"/>
      <c r="P133" s="102"/>
      <c r="Q133" s="102"/>
      <c r="R133" s="102"/>
      <c r="S133" s="102"/>
      <c r="T133" s="102"/>
      <c r="U133" s="102"/>
      <c r="V133" s="102"/>
      <c r="W133" s="102"/>
    </row>
    <row r="134" spans="1:23">
      <c r="A134" s="114"/>
      <c r="B134" s="114"/>
      <c r="C134" s="114"/>
      <c r="D134" s="114"/>
      <c r="E134" s="114"/>
      <c r="F134" s="114"/>
      <c r="G134" s="114"/>
      <c r="H134" s="114"/>
      <c r="I134" s="114"/>
      <c r="J134" s="114"/>
      <c r="K134" s="114"/>
      <c r="L134" s="114"/>
      <c r="M134" s="114"/>
      <c r="N134" s="114"/>
      <c r="O134" s="102"/>
      <c r="P134" s="102"/>
      <c r="Q134" s="102"/>
      <c r="R134" s="102"/>
      <c r="S134" s="102"/>
      <c r="T134" s="102"/>
      <c r="U134" s="102"/>
      <c r="V134" s="102"/>
      <c r="W134" s="102"/>
    </row>
    <row r="135" spans="1:23">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row>
    <row r="136" spans="1:23">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row>
    <row r="137" spans="1:23">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row>
    <row r="138" spans="1:23">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row>
    <row r="139" spans="1:23">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row>
    <row r="140" spans="1:23">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row>
    <row r="141" spans="1:23">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row>
    <row r="142" spans="1:23">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row>
    <row r="143" spans="1:23">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row>
    <row r="144" spans="1:23">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row>
    <row r="145" spans="1:23">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row>
    <row r="146" spans="1:23">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row>
    <row r="147" spans="1:23">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row>
  </sheetData>
  <sheetProtection algorithmName="SHA-512" hashValue="4f36dLdTgUDFRYyneASVsvFUNxeZtw7KWaaK3NuEO39f1ixZjUXqJ9C2fewXilqwRLUsYNp43V6/42H2ZhIwzA==" saltValue="Asm7memXzhOtPZzGCMe82g==" spinCount="100000" sheet="1" formatCells="0" formatColumns="0" formatRows="0"/>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Drop Down 1">
              <controlPr defaultSize="0" autoLine="0" autoPict="0" macro="[0]!ThisWorkbook.DropDown1_Change" altText="This drop-down menu includes or excludes &quot;questionable&quot; data from the calculated totals.">
                <anchor moveWithCells="1">
                  <from>
                    <xdr:col>1</xdr:col>
                    <xdr:colOff>104775</xdr:colOff>
                    <xdr:row>1</xdr:row>
                    <xdr:rowOff>152400</xdr:rowOff>
                  </from>
                  <to>
                    <xdr:col>3</xdr:col>
                    <xdr:colOff>266700</xdr:colOff>
                    <xdr:row>2</xdr:row>
                    <xdr:rowOff>161925</xdr:rowOff>
                  </to>
                </anchor>
              </controlPr>
            </control>
          </mc:Choice>
        </mc:AlternateContent>
        <mc:AlternateContent xmlns:mc="http://schemas.openxmlformats.org/markup-compatibility/2006">
          <mc:Choice Requires="x14">
            <control shapeId="2050" r:id="rId5" name="Button 2">
              <controlPr defaultSize="0" print="0" autoFill="0" autoPict="0" macro="[0]!ThisWorkbook.RevertUZA_fuelandenergy">
                <anchor moveWithCells="1" sizeWithCells="1">
                  <from>
                    <xdr:col>0</xdr:col>
                    <xdr:colOff>0</xdr:colOff>
                    <xdr:row>17</xdr:row>
                    <xdr:rowOff>0</xdr:rowOff>
                  </from>
                  <to>
                    <xdr:col>4</xdr:col>
                    <xdr:colOff>0</xdr:colOff>
                    <xdr:row>19</xdr:row>
                    <xdr:rowOff>0</xdr:rowOff>
                  </to>
                </anchor>
              </controlPr>
            </control>
          </mc:Choice>
        </mc:AlternateContent>
        <mc:AlternateContent xmlns:mc="http://schemas.openxmlformats.org/markup-compatibility/2006">
          <mc:Choice Requires="x14">
            <control shapeId="2051" r:id="rId6" name="Button 3">
              <controlPr defaultSize="0" print="0" autoFill="0" autoPict="0" macro="[0]!ThisWorkbook.Button3_Click">
                <anchor moveWithCells="1" sizeWithCells="1">
                  <from>
                    <xdr:col>0</xdr:col>
                    <xdr:colOff>9525</xdr:colOff>
                    <xdr:row>66</xdr:row>
                    <xdr:rowOff>9525</xdr:rowOff>
                  </from>
                  <to>
                    <xdr:col>4</xdr:col>
                    <xdr:colOff>0</xdr:colOff>
                    <xdr:row>68</xdr:row>
                    <xdr:rowOff>0</xdr:rowOff>
                  </to>
                </anchor>
              </controlPr>
            </control>
          </mc:Choice>
        </mc:AlternateContent>
        <mc:AlternateContent xmlns:mc="http://schemas.openxmlformats.org/markup-compatibility/2006">
          <mc:Choice Requires="x14">
            <control shapeId="2052" r:id="rId7" name="Option Button 1">
              <controlPr defaultSize="0" autoFill="0" autoLine="0" autoPict="0" macro="[0]!ThisWorkbook.DropDown1_Change" altText="This radio button displays a pie chart below for the data on the first row of the By Urbanized Area Size table.">
                <anchor moveWithCells="1">
                  <from>
                    <xdr:col>4</xdr:col>
                    <xdr:colOff>342900</xdr:colOff>
                    <xdr:row>7</xdr:row>
                    <xdr:rowOff>352425</xdr:rowOff>
                  </from>
                  <to>
                    <xdr:col>4</xdr:col>
                    <xdr:colOff>733425</xdr:colOff>
                    <xdr:row>9</xdr:row>
                    <xdr:rowOff>38100</xdr:rowOff>
                  </to>
                </anchor>
              </controlPr>
            </control>
          </mc:Choice>
        </mc:AlternateContent>
        <mc:AlternateContent xmlns:mc="http://schemas.openxmlformats.org/markup-compatibility/2006">
          <mc:Choice Requires="x14">
            <control shapeId="2053" r:id="rId8" name="Option Button 2">
              <controlPr defaultSize="0" autoFill="0" autoLine="0" autoPict="0" macro="[0]!ThisWorkbook.DropDown1_Change" altText="This radio button displays a pie chart below for the data on the second row of the By Urbanized Area Size table.">
                <anchor moveWithCells="1">
                  <from>
                    <xdr:col>4</xdr:col>
                    <xdr:colOff>342900</xdr:colOff>
                    <xdr:row>8</xdr:row>
                    <xdr:rowOff>200025</xdr:rowOff>
                  </from>
                  <to>
                    <xdr:col>4</xdr:col>
                    <xdr:colOff>733425</xdr:colOff>
                    <xdr:row>10</xdr:row>
                    <xdr:rowOff>28575</xdr:rowOff>
                  </to>
                </anchor>
              </controlPr>
            </control>
          </mc:Choice>
        </mc:AlternateContent>
        <mc:AlternateContent xmlns:mc="http://schemas.openxmlformats.org/markup-compatibility/2006">
          <mc:Choice Requires="x14">
            <control shapeId="2054" r:id="rId9" name="Option Button 3">
              <controlPr defaultSize="0" autoFill="0" autoLine="0" autoPict="0" macro="[0]!ThisWorkbook.DropDown1_Change" altText="This radio button displays a pie chart below for the data on the third row of the By Urbanized Area Size table.">
                <anchor moveWithCells="1">
                  <from>
                    <xdr:col>4</xdr:col>
                    <xdr:colOff>342900</xdr:colOff>
                    <xdr:row>9</xdr:row>
                    <xdr:rowOff>161925</xdr:rowOff>
                  </from>
                  <to>
                    <xdr:col>4</xdr:col>
                    <xdr:colOff>733425</xdr:colOff>
                    <xdr:row>11</xdr:row>
                    <xdr:rowOff>66675</xdr:rowOff>
                  </to>
                </anchor>
              </controlPr>
            </control>
          </mc:Choice>
        </mc:AlternateContent>
        <mc:AlternateContent xmlns:mc="http://schemas.openxmlformats.org/markup-compatibility/2006">
          <mc:Choice Requires="x14">
            <control shapeId="2055" r:id="rId10" name="Option Button 4">
              <controlPr defaultSize="0" autoFill="0" autoLine="0" autoPict="0" macro="[0]!ThisWorkbook.DropDown1_Change" altText="This radio button displays a pie chart below for the data on the fourth row of the By Urbanized Area Size table.">
                <anchor moveWithCells="1">
                  <from>
                    <xdr:col>4</xdr:col>
                    <xdr:colOff>342900</xdr:colOff>
                    <xdr:row>10</xdr:row>
                    <xdr:rowOff>161925</xdr:rowOff>
                  </from>
                  <to>
                    <xdr:col>4</xdr:col>
                    <xdr:colOff>733425</xdr:colOff>
                    <xdr:row>12</xdr:row>
                    <xdr:rowOff>66675</xdr:rowOff>
                  </to>
                </anchor>
              </controlPr>
            </control>
          </mc:Choice>
        </mc:AlternateContent>
        <mc:AlternateContent xmlns:mc="http://schemas.openxmlformats.org/markup-compatibility/2006">
          <mc:Choice Requires="x14">
            <control shapeId="2056" r:id="rId11" name="Option Button 5">
              <controlPr defaultSize="0" autoFill="0" autoLine="0" autoPict="0" macro="[0]!ThisWorkbook.DropDown1_Change" altText="This radio button displays a pie chart below for the data on the fifth row of the By Urbanized Area Size table.">
                <anchor moveWithCells="1">
                  <from>
                    <xdr:col>4</xdr:col>
                    <xdr:colOff>342900</xdr:colOff>
                    <xdr:row>11</xdr:row>
                    <xdr:rowOff>161925</xdr:rowOff>
                  </from>
                  <to>
                    <xdr:col>4</xdr:col>
                    <xdr:colOff>733425</xdr:colOff>
                    <xdr:row>13</xdr:row>
                    <xdr:rowOff>66675</xdr:rowOff>
                  </to>
                </anchor>
              </controlPr>
            </control>
          </mc:Choice>
        </mc:AlternateContent>
        <mc:AlternateContent xmlns:mc="http://schemas.openxmlformats.org/markup-compatibility/2006">
          <mc:Choice Requires="x14">
            <control shapeId="2057" r:id="rId12" name="Option Button 6">
              <controlPr defaultSize="0" autoFill="0" autoLine="0" autoPict="0" macro="[0]!ThisWorkbook.DropDown1_Change" altText="This radio button displays a pie chart below for the data on the sixth row of the By Urbanized Area Size table.">
                <anchor moveWithCells="1">
                  <from>
                    <xdr:col>4</xdr:col>
                    <xdr:colOff>342900</xdr:colOff>
                    <xdr:row>12</xdr:row>
                    <xdr:rowOff>161925</xdr:rowOff>
                  </from>
                  <to>
                    <xdr:col>4</xdr:col>
                    <xdr:colOff>733425</xdr:colOff>
                    <xdr:row>14</xdr:row>
                    <xdr:rowOff>66675</xdr:rowOff>
                  </to>
                </anchor>
              </controlPr>
            </control>
          </mc:Choice>
        </mc:AlternateContent>
        <mc:AlternateContent xmlns:mc="http://schemas.openxmlformats.org/markup-compatibility/2006">
          <mc:Choice Requires="x14">
            <control shapeId="2058" r:id="rId13" name="Option Button 7">
              <controlPr defaultSize="0" autoFill="0" autoLine="0" autoPict="0" macro="[0]!ThisWorkbook.DropDown1_Change" altText="This radio button displays a pie chart below for the data on the seventh row of the By Urbanized Area Size table.">
                <anchor moveWithCells="1">
                  <from>
                    <xdr:col>4</xdr:col>
                    <xdr:colOff>342900</xdr:colOff>
                    <xdr:row>13</xdr:row>
                    <xdr:rowOff>161925</xdr:rowOff>
                  </from>
                  <to>
                    <xdr:col>4</xdr:col>
                    <xdr:colOff>733425</xdr:colOff>
                    <xdr:row>15</xdr:row>
                    <xdr:rowOff>66675</xdr:rowOff>
                  </to>
                </anchor>
              </controlPr>
            </control>
          </mc:Choice>
        </mc:AlternateContent>
        <mc:AlternateContent xmlns:mc="http://schemas.openxmlformats.org/markup-compatibility/2006">
          <mc:Choice Requires="x14">
            <control shapeId="2059" r:id="rId14" name="Option Button 11">
              <controlPr defaultSize="0" autoFill="0" autoLine="0" autoPict="0" macro="[0]!ThisWorkbook.DropDown1_Change" altText="This radio button displays a pie chart below for the data on the eighth row of the By Urbanized Area Size table.">
                <anchor moveWithCells="1">
                  <from>
                    <xdr:col>4</xdr:col>
                    <xdr:colOff>342900</xdr:colOff>
                    <xdr:row>14</xdr:row>
                    <xdr:rowOff>190500</xdr:rowOff>
                  </from>
                  <to>
                    <xdr:col>4</xdr:col>
                    <xdr:colOff>733425</xdr:colOff>
                    <xdr:row>16</xdr:row>
                    <xdr:rowOff>28575</xdr:rowOff>
                  </to>
                </anchor>
              </controlPr>
            </control>
          </mc:Choice>
        </mc:AlternateContent>
        <mc:AlternateContent xmlns:mc="http://schemas.openxmlformats.org/markup-compatibility/2006">
          <mc:Choice Requires="x14">
            <control shapeId="2060" r:id="rId15" name="Option Button 12">
              <controlPr defaultSize="0" autoFill="0" autoLine="0" autoPict="0" macro="[0]!ThisWorkbook.DropDown1_Change" altText="This radio button displays a pie chart below for the data on the ninth row of the By Urbanized Area Size table.">
                <anchor moveWithCells="1">
                  <from>
                    <xdr:col>4</xdr:col>
                    <xdr:colOff>342900</xdr:colOff>
                    <xdr:row>15</xdr:row>
                    <xdr:rowOff>190500</xdr:rowOff>
                  </from>
                  <to>
                    <xdr:col>4</xdr:col>
                    <xdr:colOff>733425</xdr:colOff>
                    <xdr:row>17</xdr:row>
                    <xdr:rowOff>28575</xdr:rowOff>
                  </to>
                </anchor>
              </controlPr>
            </control>
          </mc:Choice>
        </mc:AlternateContent>
        <mc:AlternateContent xmlns:mc="http://schemas.openxmlformats.org/markup-compatibility/2006">
          <mc:Choice Requires="x14">
            <control shapeId="2061" r:id="rId16" name="Group Box 13">
              <controlPr defaultSize="0" autoFill="0" autoPict="0" altText="This box groups together radio buttons that control which urbanized area bin is graphed below.">
                <anchor moveWithCells="1">
                  <from>
                    <xdr:col>4</xdr:col>
                    <xdr:colOff>0</xdr:colOff>
                    <xdr:row>7</xdr:row>
                    <xdr:rowOff>0</xdr:rowOff>
                  </from>
                  <to>
                    <xdr:col>4</xdr:col>
                    <xdr:colOff>828675</xdr:colOff>
                    <xdr:row>18</xdr:row>
                    <xdr:rowOff>66675</xdr:rowOff>
                  </to>
                </anchor>
              </controlPr>
            </control>
          </mc:Choice>
        </mc:AlternateContent>
        <mc:AlternateContent xmlns:mc="http://schemas.openxmlformats.org/markup-compatibility/2006">
          <mc:Choice Requires="x14">
            <control shapeId="2068" r:id="rId17" name="Option Button 20">
              <controlPr defaultSize="0" autoFill="0" autoLine="0" autoPict="0" macro="[0]!ThisWorkbook.DropDown1_Change" altText="This radio button displays a pie chart below for the data on the second row of the By Agency Size (Vehicles) table.">
                <anchor moveWithCells="1">
                  <from>
                    <xdr:col>4</xdr:col>
                    <xdr:colOff>219075</xdr:colOff>
                    <xdr:row>57</xdr:row>
                    <xdr:rowOff>0</xdr:rowOff>
                  </from>
                  <to>
                    <xdr:col>4</xdr:col>
                    <xdr:colOff>638175</xdr:colOff>
                    <xdr:row>58</xdr:row>
                    <xdr:rowOff>28575</xdr:rowOff>
                  </to>
                </anchor>
              </controlPr>
            </control>
          </mc:Choice>
        </mc:AlternateContent>
        <mc:AlternateContent xmlns:mc="http://schemas.openxmlformats.org/markup-compatibility/2006">
          <mc:Choice Requires="x14">
            <control shapeId="2069" r:id="rId18" name="Option Button 21">
              <controlPr defaultSize="0" autoFill="0" autoLine="0" autoPict="0" macro="[0]!ThisWorkbook.DropDown1_Change" altText="This radio button displays a pie chart below for the data on the first row of the By Agency Size (Vehicles) table.">
                <anchor moveWithCells="1">
                  <from>
                    <xdr:col>4</xdr:col>
                    <xdr:colOff>228600</xdr:colOff>
                    <xdr:row>57</xdr:row>
                    <xdr:rowOff>180975</xdr:rowOff>
                  </from>
                  <to>
                    <xdr:col>4</xdr:col>
                    <xdr:colOff>619125</xdr:colOff>
                    <xdr:row>59</xdr:row>
                    <xdr:rowOff>38100</xdr:rowOff>
                  </to>
                </anchor>
              </controlPr>
            </control>
          </mc:Choice>
        </mc:AlternateContent>
        <mc:AlternateContent xmlns:mc="http://schemas.openxmlformats.org/markup-compatibility/2006">
          <mc:Choice Requires="x14">
            <control shapeId="2070" r:id="rId19" name="Option Button 22">
              <controlPr defaultSize="0" autoFill="0" autoLine="0" autoPict="0" macro="[0]!ThisWorkbook.DropDown1_Change" altText="This radio button displays a pie chart below for the data on the third row of the By Agency Size (Vehicles) table.">
                <anchor moveWithCells="1">
                  <from>
                    <xdr:col>4</xdr:col>
                    <xdr:colOff>228600</xdr:colOff>
                    <xdr:row>58</xdr:row>
                    <xdr:rowOff>180975</xdr:rowOff>
                  </from>
                  <to>
                    <xdr:col>4</xdr:col>
                    <xdr:colOff>638175</xdr:colOff>
                    <xdr:row>60</xdr:row>
                    <xdr:rowOff>47625</xdr:rowOff>
                  </to>
                </anchor>
              </controlPr>
            </control>
          </mc:Choice>
        </mc:AlternateContent>
        <mc:AlternateContent xmlns:mc="http://schemas.openxmlformats.org/markup-compatibility/2006">
          <mc:Choice Requires="x14">
            <control shapeId="2071" r:id="rId20" name="Option Button 23">
              <controlPr defaultSize="0" autoFill="0" autoLine="0" autoPict="0" macro="[0]!ThisWorkbook.DropDown1_Change" altText="This radio button displays a pie chart below for the data on the fourth row of the By Agency Size (Vehicles) table.">
                <anchor moveWithCells="1">
                  <from>
                    <xdr:col>4</xdr:col>
                    <xdr:colOff>228600</xdr:colOff>
                    <xdr:row>59</xdr:row>
                    <xdr:rowOff>152400</xdr:rowOff>
                  </from>
                  <to>
                    <xdr:col>4</xdr:col>
                    <xdr:colOff>619125</xdr:colOff>
                    <xdr:row>61</xdr:row>
                    <xdr:rowOff>66675</xdr:rowOff>
                  </to>
                </anchor>
              </controlPr>
            </control>
          </mc:Choice>
        </mc:AlternateContent>
        <mc:AlternateContent xmlns:mc="http://schemas.openxmlformats.org/markup-compatibility/2006">
          <mc:Choice Requires="x14">
            <control shapeId="2072" r:id="rId21" name="Option Button 24">
              <controlPr defaultSize="0" autoFill="0" autoLine="0" autoPict="0" macro="[0]!ThisWorkbook.DropDown1_Change" altText="This radio button displays a pie chart below for the data on the fifth row of the By Agency Size (Vehicles) table.">
                <anchor moveWithCells="1">
                  <from>
                    <xdr:col>4</xdr:col>
                    <xdr:colOff>219075</xdr:colOff>
                    <xdr:row>60</xdr:row>
                    <xdr:rowOff>180975</xdr:rowOff>
                  </from>
                  <to>
                    <xdr:col>4</xdr:col>
                    <xdr:colOff>609600</xdr:colOff>
                    <xdr:row>62</xdr:row>
                    <xdr:rowOff>9525</xdr:rowOff>
                  </to>
                </anchor>
              </controlPr>
            </control>
          </mc:Choice>
        </mc:AlternateContent>
        <mc:AlternateContent xmlns:mc="http://schemas.openxmlformats.org/markup-compatibility/2006">
          <mc:Choice Requires="x14">
            <control shapeId="2073" r:id="rId22" name="Option Button 25">
              <controlPr defaultSize="0" autoFill="0" autoLine="0" autoPict="0" macro="[0]!ThisWorkbook.DropDown1_Change" altText="This radio button displays a pie chart below for the data on the sixth row of the By Agency Size (Vehicles) table.">
                <anchor moveWithCells="1">
                  <from>
                    <xdr:col>4</xdr:col>
                    <xdr:colOff>228600</xdr:colOff>
                    <xdr:row>61</xdr:row>
                    <xdr:rowOff>190500</xdr:rowOff>
                  </from>
                  <to>
                    <xdr:col>4</xdr:col>
                    <xdr:colOff>619125</xdr:colOff>
                    <xdr:row>63</xdr:row>
                    <xdr:rowOff>9525</xdr:rowOff>
                  </to>
                </anchor>
              </controlPr>
            </control>
          </mc:Choice>
        </mc:AlternateContent>
        <mc:AlternateContent xmlns:mc="http://schemas.openxmlformats.org/markup-compatibility/2006">
          <mc:Choice Requires="x14">
            <control shapeId="2074" r:id="rId23" name="Option Button 26">
              <controlPr defaultSize="0" autoFill="0" autoLine="0" autoPict="0" macro="[0]!ThisWorkbook.DropDown1_Change" altText="This radio button displays a pie chart below for the data on the seventh row of the By Agency Size (Vehicles) table.">
                <anchor moveWithCells="1">
                  <from>
                    <xdr:col>4</xdr:col>
                    <xdr:colOff>219075</xdr:colOff>
                    <xdr:row>62</xdr:row>
                    <xdr:rowOff>190500</xdr:rowOff>
                  </from>
                  <to>
                    <xdr:col>4</xdr:col>
                    <xdr:colOff>609600</xdr:colOff>
                    <xdr:row>64</xdr:row>
                    <xdr:rowOff>9525</xdr:rowOff>
                  </to>
                </anchor>
              </controlPr>
            </control>
          </mc:Choice>
        </mc:AlternateContent>
        <mc:AlternateContent xmlns:mc="http://schemas.openxmlformats.org/markup-compatibility/2006">
          <mc:Choice Requires="x14">
            <control shapeId="2075" r:id="rId24" name="Option Button 27">
              <controlPr defaultSize="0" autoFill="0" autoLine="0" autoPict="0" macro="[0]!ThisWorkbook.DropDown1_Change" altText="This radio button displays a pie chart below for the data on the eighth row of the By Agency Size (Vehicles) table.">
                <anchor moveWithCells="1">
                  <from>
                    <xdr:col>4</xdr:col>
                    <xdr:colOff>228600</xdr:colOff>
                    <xdr:row>63</xdr:row>
                    <xdr:rowOff>190500</xdr:rowOff>
                  </from>
                  <to>
                    <xdr:col>4</xdr:col>
                    <xdr:colOff>619125</xdr:colOff>
                    <xdr:row>65</xdr:row>
                    <xdr:rowOff>9525</xdr:rowOff>
                  </to>
                </anchor>
              </controlPr>
            </control>
          </mc:Choice>
        </mc:AlternateContent>
        <mc:AlternateContent xmlns:mc="http://schemas.openxmlformats.org/markup-compatibility/2006">
          <mc:Choice Requires="x14">
            <control shapeId="2076" r:id="rId25" name="Group Box 28">
              <controlPr defaultSize="0" autoFill="0" autoPict="0" altText="This box groups together radio buttons that control which agency size bin is graphed below.">
                <anchor moveWithCells="1">
                  <from>
                    <xdr:col>3</xdr:col>
                    <xdr:colOff>771525</xdr:colOff>
                    <xdr:row>55</xdr:row>
                    <xdr:rowOff>66675</xdr:rowOff>
                  </from>
                  <to>
                    <xdr:col>5</xdr:col>
                    <xdr:colOff>38100</xdr:colOff>
                    <xdr:row>66</xdr:row>
                    <xdr:rowOff>104775</xdr:rowOff>
                  </to>
                </anchor>
              </controlPr>
            </control>
          </mc:Choice>
        </mc:AlternateContent>
        <mc:AlternateContent xmlns:mc="http://schemas.openxmlformats.org/markup-compatibility/2006">
          <mc:Choice Requires="x14">
            <control shapeId="2077" r:id="rId26" name="Option Button 29">
              <controlPr defaultSize="0" autoFill="0" autoLine="0" autoPict="0" macro="[0]!ThisWorkbook.DropDown1_Change" altText="This radio button displays a pie chart below for the data on the ninth row of the By Agency Size (Vehicles) table.">
                <anchor moveWithCells="1">
                  <from>
                    <xdr:col>4</xdr:col>
                    <xdr:colOff>219075</xdr:colOff>
                    <xdr:row>64</xdr:row>
                    <xdr:rowOff>161925</xdr:rowOff>
                  </from>
                  <to>
                    <xdr:col>4</xdr:col>
                    <xdr:colOff>609600</xdr:colOff>
                    <xdr:row>65</xdr:row>
                    <xdr:rowOff>180975</xdr:rowOff>
                  </to>
                </anchor>
              </controlPr>
            </control>
          </mc:Choice>
        </mc:AlternateContent>
      </controls>
    </mc:Choice>
  </mc:AlternateContent>
  <tableParts count="5">
    <tablePart r:id="rId27"/>
    <tablePart r:id="rId28"/>
    <tablePart r:id="rId29"/>
    <tablePart r:id="rId30"/>
    <tablePart r:id="rId3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F60293C9D9284CB7C485BA9D5BD77C" ma:contentTypeVersion="5" ma:contentTypeDescription="Create a new document." ma:contentTypeScope="" ma:versionID="def61295096b73abb465db668c2143ab">
  <xsd:schema xmlns:xsd="http://www.w3.org/2001/XMLSchema" xmlns:xs="http://www.w3.org/2001/XMLSchema" xmlns:p="http://schemas.microsoft.com/office/2006/metadata/properties" xmlns:ns2="2ee2ec68-b35e-4792-a967-e57b2bc75bac" xmlns:ns3="8deb4750-5773-4159-bdf5-1d7ad83ac793" targetNamespace="http://schemas.microsoft.com/office/2006/metadata/properties" ma:root="true" ma:fieldsID="57a2485e76aa6b9f6b991747ecfcf152" ns2:_="" ns3:_="">
    <xsd:import namespace="2ee2ec68-b35e-4792-a967-e57b2bc75bac"/>
    <xsd:import namespace="8deb4750-5773-4159-bdf5-1d7ad83ac793"/>
    <xsd:element name="properties">
      <xsd:complexType>
        <xsd:sequence>
          <xsd:element name="documentManagement">
            <xsd:complexType>
              <xsd:all>
                <xsd:element ref="ns2:od8240bc2e294150a5e0e2255808c901"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e2ec68-b35e-4792-a967-e57b2bc75bac" elementFormDefault="qualified">
    <xsd:import namespace="http://schemas.microsoft.com/office/2006/documentManagement/types"/>
    <xsd:import namespace="http://schemas.microsoft.com/office/infopath/2007/PartnerControls"/>
    <xsd:element name="od8240bc2e294150a5e0e2255808c901" ma:index="9" nillable="true" ma:taxonomy="true" ma:internalName="od8240bc2e294150a5e0e2255808c901" ma:taxonomyFieldName="Tags" ma:displayName="Tags" ma:readOnly="false" ma:default="" ma:fieldId="{8d8240bc-2e29-4150-a5e0-e2255808c901}" ma:taxonomyMulti="true" ma:sspId="1dd7964a-3b7f-4702-81d2-fa7d8543427e" ma:termSetId="b10a6ac4-d3fa-42cb-87a3-aafc1b25b1f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deb4750-5773-4159-bdf5-1d7ad83ac79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65434eb-0443-4bea-8b85-98ca70dbf8e3}" ma:internalName="TaxCatchAll" ma:showField="CatchAllData" ma:web="8deb4750-5773-4159-bdf5-1d7ad83ac79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od8240bc2e294150a5e0e2255808c901 xmlns="2ee2ec68-b35e-4792-a967-e57b2bc75bac">
      <Terms xmlns="http://schemas.microsoft.com/office/infopath/2007/PartnerControls"/>
    </od8240bc2e294150a5e0e2255808c901>
    <TaxCatchAll xmlns="8deb4750-5773-4159-bdf5-1d7ad83ac793"/>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2634CE-D6A6-4165-8499-9675E5E48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e2ec68-b35e-4792-a967-e57b2bc75bac"/>
    <ds:schemaRef ds:uri="8deb4750-5773-4159-bdf5-1d7ad83a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CC6254-10B3-43A0-A755-F9D147292C39}">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2ee2ec68-b35e-4792-a967-e57b2bc75bac"/>
    <ds:schemaRef ds:uri="8deb4750-5773-4159-bdf5-1d7ad83ac793"/>
    <ds:schemaRef ds:uri="http://www.w3.org/XML/1998/namespace"/>
    <ds:schemaRef ds:uri="http://purl.org/dc/dcmitype/"/>
  </ds:schemaRefs>
</ds:datastoreItem>
</file>

<file path=customXml/itemProps3.xml><?xml version="1.0" encoding="utf-8"?>
<ds:datastoreItem xmlns:ds="http://schemas.openxmlformats.org/officeDocument/2006/customXml" ds:itemID="{D2C2426D-5DFA-46A4-A760-027E789E14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Read Me</vt:lpstr>
      <vt:lpstr>Data Dictionary</vt:lpstr>
      <vt:lpstr>Fuel and Energy</vt:lpstr>
      <vt:lpstr>Agency Totals</vt:lpstr>
      <vt:lpstr>Summary Tables</vt:lpstr>
      <vt:lpstr>TitleRegion1.f3.n4.5</vt:lpstr>
      <vt:lpstr>TitleRegion2.e8.n17.5</vt:lpstr>
      <vt:lpstr>TitleRegion3.c24.n53.5</vt:lpstr>
      <vt:lpstr>TitleRegion4.e57.n66.5</vt:lpstr>
      <vt:lpstr>TitleRegion5.d73.n129.5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FTA - TBP</dc:creator>
  <cp:lastModifiedBy>Matthew Dickens</cp:lastModifiedBy>
  <dcterms:created xsi:type="dcterms:W3CDTF">2013-10-31T20:49:26Z</dcterms:created>
  <dcterms:modified xsi:type="dcterms:W3CDTF">2020-04-27T12:32:54Z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73204b8d-3712-484c-bc03-52e552c77fa0</vt:lpwstr>
  </property>
  <property fmtid="{D5CDD505-2E9C-101B-9397-08002B2CF9AE}" pid="3" name="ContentTypeId">
    <vt:lpwstr>0x0101009BF60293C9D9284CB7C485BA9D5BD77C</vt:lpwstr>
  </property>
  <property fmtid="{D5CDD505-2E9C-101B-9397-08002B2CF9AE}" pid="4" name="Tags">
    <vt:lpwstr/>
  </property>
</Properties>
</file>