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sque\رصد و ارزیابی\"/>
    </mc:Choice>
  </mc:AlternateContent>
  <xr:revisionPtr revIDLastSave="0" documentId="13_ncr:1_{FC63A698-26FA-4D39-BA7C-2B1717AD2707}" xr6:coauthVersionLast="47" xr6:coauthVersionMax="47" xr10:uidLastSave="{00000000-0000-0000-0000-000000000000}"/>
  <bookViews>
    <workbookView xWindow="-120" yWindow="-120" windowWidth="29040" windowHeight="16440" firstSheet="2" activeTab="12" xr2:uid="{00000000-000D-0000-FFFF-FFFF00000000}"/>
  </bookViews>
  <sheets>
    <sheet name="Sheet1" sheetId="9" state="hidden" r:id="rId1"/>
    <sheet name="لیست" sheetId="32" state="hidden" r:id="rId2"/>
    <sheet name="نماز" sheetId="10" r:id="rId3"/>
    <sheet name="حلقه" sheetId="12" r:id="rId4"/>
    <sheet name="هیئت" sheetId="11" r:id="rId5"/>
    <sheet name="ویژه برنامه" sheetId="17" r:id="rId6"/>
    <sheet name="رضایت" sheetId="13" r:id="rId7"/>
    <sheet name="مسئولیت" sheetId="14" r:id="rId8"/>
    <sheet name="امتحان فصل" sheetId="15" r:id="rId9"/>
    <sheet name="خروجی 1" sheetId="29" state="hidden" r:id="rId10"/>
    <sheet name="کارنامه فردی" sheetId="30" state="hidden" r:id="rId11"/>
    <sheet name="Sheet2" sheetId="31" state="hidden" r:id="rId12"/>
    <sheet name="نوجوانان" sheetId="16" r:id="rId13"/>
    <sheet name="اعضاء" sheetId="18" state="hidden" r:id="rId14"/>
    <sheet name="جلسات" sheetId="19" state="hidden" r:id="rId15"/>
    <sheet name="نظرات به گروه ها" sheetId="26" state="hidden" r:id="rId16"/>
    <sheet name="نظرات به معاونت ها" sheetId="27" state="hidden" r:id="rId17"/>
    <sheet name="گروه ها" sheetId="23" r:id="rId18"/>
    <sheet name="رسانه" sheetId="21" state="hidden" r:id="rId19"/>
    <sheet name="هیئت." sheetId="20" state="hidden" r:id="rId20"/>
    <sheet name="اجرا" sheetId="22" state="hidden" r:id="rId21"/>
    <sheet name="رصد" sheetId="25" state="hidden" r:id="rId22"/>
  </sheets>
  <definedNames>
    <definedName name="_xlnm._FilterDatabase" localSheetId="2" hidden="1">نماز!$BW$2:$BX$89</definedName>
    <definedName name="_xlnm._FilterDatabase" localSheetId="4" hidden="1">هیئت!#REF!</definedName>
    <definedName name="_xlnm._FilterDatabase" localSheetId="5" hidden="1">'ویژه برنامه'!$A$1:$BN$154</definedName>
    <definedName name="_xlnm.Print_Area" localSheetId="1">لیست!$A$1:$K$41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B4" i="11" l="1"/>
  <c r="EB2" i="11"/>
  <c r="DZ4" i="11"/>
  <c r="EA4" i="11"/>
  <c r="DZ2" i="11"/>
  <c r="EA2" i="11"/>
  <c r="DS4" i="11"/>
  <c r="DT4" i="11"/>
  <c r="DU4" i="11"/>
  <c r="DV4" i="11"/>
  <c r="DW4" i="11"/>
  <c r="DX4" i="11"/>
  <c r="DY4" i="11"/>
  <c r="DS2" i="11"/>
  <c r="DT2" i="11"/>
  <c r="DU2" i="11"/>
  <c r="DV2" i="11"/>
  <c r="DW2" i="11"/>
  <c r="DX2" i="11"/>
  <c r="DY2" i="11"/>
  <c r="AZ2" i="17"/>
  <c r="BA2" i="17"/>
  <c r="BB2" i="17"/>
  <c r="DA4" i="11" l="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B2" i="11"/>
  <c r="DC2" i="11"/>
  <c r="DD2" i="11"/>
  <c r="DE2" i="11"/>
  <c r="DF2" i="11"/>
  <c r="DG2" i="11"/>
  <c r="DH2" i="11"/>
  <c r="DI2" i="11"/>
  <c r="DJ2" i="11"/>
  <c r="DK2" i="11"/>
  <c r="DL2" i="11"/>
  <c r="DM2" i="11"/>
  <c r="DN2" i="11"/>
  <c r="DO2" i="11"/>
  <c r="DP2" i="11"/>
  <c r="DQ2" i="11"/>
  <c r="DR2" i="11"/>
  <c r="ED2" i="11"/>
  <c r="BT1" i="12"/>
  <c r="BU1" i="12"/>
  <c r="BV1" i="12"/>
  <c r="BW1" i="12"/>
  <c r="BX1" i="12"/>
  <c r="BY1" i="12"/>
  <c r="BZ1" i="12"/>
  <c r="CA1" i="12"/>
  <c r="CB1" i="12"/>
  <c r="CC1" i="12"/>
  <c r="CD1" i="12"/>
  <c r="CE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M100" i="15" l="1"/>
  <c r="AX1" i="13" l="1"/>
  <c r="M13" i="15"/>
  <c r="M14" i="15"/>
  <c r="AV4" i="16"/>
  <c r="EL1" i="11"/>
  <c r="CC1" i="10"/>
  <c r="AW4" i="16" l="1"/>
  <c r="AX4" i="16" s="1"/>
  <c r="DE1" i="12"/>
  <c r="I4" i="9"/>
  <c r="I5" i="9"/>
  <c r="I6" i="9"/>
  <c r="I7" i="9"/>
  <c r="I8" i="9"/>
  <c r="I9" i="9"/>
  <c r="I10" i="9"/>
  <c r="I3" i="9"/>
  <c r="AY4" i="16" l="1"/>
  <c r="AZ4" i="16" s="1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65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86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AA1" i="13"/>
  <c r="AH1" i="13"/>
  <c r="AI3" i="13"/>
  <c r="AI2" i="13" s="1"/>
  <c r="AI1" i="13" s="1"/>
  <c r="AB3" i="13"/>
  <c r="CS4" i="11"/>
  <c r="CS2" i="11"/>
  <c r="CT4" i="11"/>
  <c r="CU4" i="11"/>
  <c r="CV4" i="11"/>
  <c r="CW4" i="11"/>
  <c r="CX4" i="11"/>
  <c r="CY4" i="11"/>
  <c r="CZ4" i="11"/>
  <c r="CT2" i="11"/>
  <c r="CU2" i="11"/>
  <c r="CV2" i="11"/>
  <c r="CW2" i="11"/>
  <c r="CX2" i="11"/>
  <c r="CY2" i="11"/>
  <c r="CZ2" i="11"/>
  <c r="DA2" i="11"/>
  <c r="AV4" i="17"/>
  <c r="AW4" i="17"/>
  <c r="AX4" i="17"/>
  <c r="AY4" i="17"/>
  <c r="AZ4" i="17"/>
  <c r="BA4" i="17"/>
  <c r="BB4" i="17"/>
  <c r="AV2" i="17"/>
  <c r="AW2" i="17"/>
  <c r="AX2" i="17"/>
  <c r="AY2" i="17"/>
  <c r="CQ2" i="11"/>
  <c r="CR2" i="11"/>
  <c r="CQ4" i="11"/>
  <c r="CR4" i="11"/>
  <c r="E1" i="15"/>
  <c r="EK1" i="11"/>
  <c r="AQ4" i="17"/>
  <c r="AQ2" i="17"/>
  <c r="CP4" i="11"/>
  <c r="CP2" i="11"/>
  <c r="BA4" i="16" l="1"/>
  <c r="AJ3" i="13"/>
  <c r="AJ2" i="13" s="1"/>
  <c r="AJ1" i="13" s="1"/>
  <c r="AC3" i="13"/>
  <c r="AB2" i="13"/>
  <c r="AB1" i="13" s="1"/>
  <c r="AN2" i="17"/>
  <c r="AN4" i="17"/>
  <c r="AR4" i="17"/>
  <c r="AR2" i="17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AL4" i="17"/>
  <c r="AL2" i="17"/>
  <c r="AL1" i="17" s="1"/>
  <c r="AO4" i="17"/>
  <c r="AO2" i="17"/>
  <c r="AO1" i="17" s="1"/>
  <c r="AK4" i="17"/>
  <c r="AK2" i="17"/>
  <c r="AK1" i="17" s="1"/>
  <c r="CK4" i="11"/>
  <c r="CL4" i="11"/>
  <c r="CM4" i="11"/>
  <c r="CN4" i="11"/>
  <c r="CO4" i="11"/>
  <c r="CK2" i="11"/>
  <c r="CL2" i="11"/>
  <c r="CM2" i="11"/>
  <c r="CN2" i="11"/>
  <c r="CO2" i="11"/>
  <c r="CH4" i="11"/>
  <c r="CI4" i="11"/>
  <c r="CJ4" i="11"/>
  <c r="CH2" i="11"/>
  <c r="CI2" i="11"/>
  <c r="CJ2" i="11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64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86" i="15"/>
  <c r="C87" i="15"/>
  <c r="C88" i="15"/>
  <c r="C89" i="15"/>
  <c r="C90" i="15"/>
  <c r="C91" i="15"/>
  <c r="C92" i="15"/>
  <c r="C93" i="15"/>
  <c r="C94" i="15"/>
  <c r="C95" i="15"/>
  <c r="C64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6" i="15"/>
  <c r="B2" i="9"/>
  <c r="BP1" i="12"/>
  <c r="BQ1" i="12"/>
  <c r="BR1" i="12"/>
  <c r="BS1" i="12"/>
  <c r="BY4" i="11"/>
  <c r="BZ4" i="11"/>
  <c r="CA4" i="11"/>
  <c r="CB4" i="11"/>
  <c r="CC4" i="11"/>
  <c r="CD4" i="11"/>
  <c r="CE4" i="11"/>
  <c r="CF4" i="11"/>
  <c r="CG4" i="11"/>
  <c r="BY2" i="11"/>
  <c r="BZ2" i="11"/>
  <c r="CA2" i="11"/>
  <c r="CB2" i="11"/>
  <c r="CC2" i="11"/>
  <c r="CD2" i="11"/>
  <c r="CE2" i="11"/>
  <c r="CF2" i="11"/>
  <c r="CG2" i="11"/>
  <c r="BD2" i="17"/>
  <c r="BD4" i="17"/>
  <c r="AM4" i="17"/>
  <c r="AP4" i="17"/>
  <c r="AS4" i="17"/>
  <c r="AT4" i="17"/>
  <c r="AU4" i="17"/>
  <c r="AM2" i="17"/>
  <c r="AM1" i="17" s="1"/>
  <c r="AP2" i="17"/>
  <c r="AP1" i="17" s="1"/>
  <c r="AS2" i="17"/>
  <c r="AS1" i="17" s="1"/>
  <c r="AT2" i="17"/>
  <c r="AT1" i="17" s="1"/>
  <c r="AU2" i="17"/>
  <c r="AU1" i="17" s="1"/>
  <c r="AW1" i="13"/>
  <c r="C147" i="17"/>
  <c r="C148" i="17"/>
  <c r="C149" i="17"/>
  <c r="C150" i="17"/>
  <c r="C151" i="17"/>
  <c r="C152" i="17"/>
  <c r="C153" i="17"/>
  <c r="C154" i="17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29" i="17"/>
  <c r="C130" i="17"/>
  <c r="C131" i="17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26" i="11"/>
  <c r="C127" i="11"/>
  <c r="C128" i="11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17" i="10"/>
  <c r="C118" i="10"/>
  <c r="C119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03" i="10"/>
  <c r="C87" i="12"/>
  <c r="C88" i="12"/>
  <c r="C89" i="12"/>
  <c r="C90" i="12"/>
  <c r="C91" i="12"/>
  <c r="C92" i="12"/>
  <c r="C93" i="12"/>
  <c r="C94" i="12"/>
  <c r="C95" i="12"/>
  <c r="C64" i="12"/>
  <c r="C96" i="12"/>
  <c r="C97" i="12"/>
  <c r="C98" i="12"/>
  <c r="C99" i="12"/>
  <c r="C86" i="12"/>
  <c r="C113" i="11"/>
  <c r="C114" i="11"/>
  <c r="C115" i="11"/>
  <c r="C116" i="11"/>
  <c r="C117" i="11"/>
  <c r="C118" i="11"/>
  <c r="C119" i="11"/>
  <c r="C120" i="11"/>
  <c r="C121" i="11"/>
  <c r="C90" i="11"/>
  <c r="C122" i="11"/>
  <c r="C123" i="11"/>
  <c r="C124" i="11"/>
  <c r="C125" i="11"/>
  <c r="C112" i="11"/>
  <c r="C116" i="17"/>
  <c r="C117" i="17"/>
  <c r="C118" i="17"/>
  <c r="C119" i="17"/>
  <c r="C120" i="17"/>
  <c r="C121" i="17"/>
  <c r="C122" i="17"/>
  <c r="C123" i="17"/>
  <c r="C124" i="17"/>
  <c r="C93" i="17"/>
  <c r="C125" i="17"/>
  <c r="C126" i="17"/>
  <c r="C127" i="17"/>
  <c r="C128" i="17"/>
  <c r="C88" i="13"/>
  <c r="C89" i="13"/>
  <c r="C90" i="13"/>
  <c r="C91" i="13"/>
  <c r="C92" i="13"/>
  <c r="C93" i="13"/>
  <c r="C94" i="13"/>
  <c r="C95" i="13"/>
  <c r="C96" i="13"/>
  <c r="C65" i="13"/>
  <c r="C97" i="13"/>
  <c r="C98" i="13"/>
  <c r="C99" i="13"/>
  <c r="C100" i="13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66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61" i="14"/>
  <c r="C62" i="14"/>
  <c r="C63" i="14"/>
  <c r="C62" i="13"/>
  <c r="C63" i="13"/>
  <c r="C64" i="13"/>
  <c r="C87" i="11"/>
  <c r="C88" i="11"/>
  <c r="C89" i="11"/>
  <c r="C90" i="17"/>
  <c r="C91" i="17"/>
  <c r="C92" i="17"/>
  <c r="C61" i="12"/>
  <c r="C62" i="12"/>
  <c r="C63" i="12"/>
  <c r="B82" i="9"/>
  <c r="B83" i="9"/>
  <c r="B84" i="9"/>
  <c r="B85" i="9"/>
  <c r="C80" i="10"/>
  <c r="C78" i="10"/>
  <c r="C79" i="10"/>
  <c r="C49" i="14"/>
  <c r="C50" i="14"/>
  <c r="C50" i="13"/>
  <c r="C51" i="13"/>
  <c r="C78" i="17"/>
  <c r="C79" i="17"/>
  <c r="C74" i="11"/>
  <c r="C75" i="11"/>
  <c r="C76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65" i="10"/>
  <c r="C66" i="10"/>
  <c r="C67" i="10"/>
  <c r="B72" i="9"/>
  <c r="B71" i="9"/>
  <c r="AK3" i="13" l="1"/>
  <c r="AK2" i="13" s="1"/>
  <c r="AK1" i="13" s="1"/>
  <c r="AD3" i="13"/>
  <c r="AC2" i="13"/>
  <c r="AC1" i="13" s="1"/>
  <c r="B28" i="9"/>
  <c r="AD2" i="13" l="1"/>
  <c r="AD1" i="13" s="1"/>
  <c r="AL3" i="13"/>
  <c r="AL2" i="13" s="1"/>
  <c r="AL1" i="13" s="1"/>
  <c r="AE3" i="13"/>
  <c r="C24" i="11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70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3" i="9"/>
  <c r="B74" i="9"/>
  <c r="B75" i="9"/>
  <c r="B76" i="9"/>
  <c r="B77" i="9"/>
  <c r="B78" i="9"/>
  <c r="B79" i="9"/>
  <c r="B80" i="9"/>
  <c r="B81" i="9"/>
  <c r="B27" i="9"/>
  <c r="C27" i="17"/>
  <c r="C15" i="10"/>
  <c r="B20" i="9"/>
  <c r="AM3" i="13" l="1"/>
  <c r="AM2" i="13" s="1"/>
  <c r="AM1" i="13" s="1"/>
  <c r="AF3" i="13"/>
  <c r="AE2" i="13"/>
  <c r="AE1" i="13" s="1"/>
  <c r="I14" i="9"/>
  <c r="C47" i="14"/>
  <c r="C6" i="14"/>
  <c r="C48" i="13"/>
  <c r="C76" i="17"/>
  <c r="C18" i="17"/>
  <c r="C19" i="17"/>
  <c r="C20" i="17"/>
  <c r="C21" i="17"/>
  <c r="C22" i="17"/>
  <c r="C23" i="17"/>
  <c r="C24" i="17"/>
  <c r="C25" i="17"/>
  <c r="C26" i="17"/>
  <c r="C28" i="17"/>
  <c r="C29" i="17"/>
  <c r="C30" i="17"/>
  <c r="C5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2" i="17"/>
  <c r="C53" i="17"/>
  <c r="C54" i="17"/>
  <c r="C55" i="17"/>
  <c r="C56" i="17"/>
  <c r="C57" i="17"/>
  <c r="C58" i="17"/>
  <c r="C59" i="17"/>
  <c r="C60" i="17"/>
  <c r="C61" i="17"/>
  <c r="C51" i="17"/>
  <c r="C62" i="17"/>
  <c r="C63" i="17"/>
  <c r="C77" i="17"/>
  <c r="C64" i="17"/>
  <c r="C65" i="17"/>
  <c r="C66" i="17"/>
  <c r="C67" i="17"/>
  <c r="C68" i="17"/>
  <c r="C69" i="17"/>
  <c r="C70" i="17"/>
  <c r="C71" i="17"/>
  <c r="C72" i="17"/>
  <c r="C73" i="17"/>
  <c r="C74" i="17"/>
  <c r="C94" i="17"/>
  <c r="C75" i="17"/>
  <c r="C11" i="17"/>
  <c r="C12" i="17"/>
  <c r="C13" i="17"/>
  <c r="C14" i="17"/>
  <c r="C15" i="17"/>
  <c r="C16" i="17"/>
  <c r="C17" i="17"/>
  <c r="C9" i="17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5" i="11"/>
  <c r="C26" i="11"/>
  <c r="C27" i="11"/>
  <c r="C4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9" i="11"/>
  <c r="C50" i="11"/>
  <c r="C51" i="11"/>
  <c r="C52" i="11"/>
  <c r="C53" i="11"/>
  <c r="C54" i="11"/>
  <c r="C55" i="11"/>
  <c r="C56" i="11"/>
  <c r="C57" i="11"/>
  <c r="C58" i="11"/>
  <c r="C48" i="11"/>
  <c r="C91" i="11"/>
  <c r="C7" i="11"/>
  <c r="C77" i="11"/>
  <c r="C78" i="11"/>
  <c r="C79" i="11"/>
  <c r="C80" i="11"/>
  <c r="C81" i="11"/>
  <c r="C82" i="11"/>
  <c r="C83" i="11"/>
  <c r="C84" i="11"/>
  <c r="C85" i="11"/>
  <c r="C92" i="11"/>
  <c r="C93" i="11"/>
  <c r="C94" i="11"/>
  <c r="C95" i="11"/>
  <c r="C96" i="11"/>
  <c r="C97" i="11"/>
  <c r="C98" i="11"/>
  <c r="C86" i="11"/>
  <c r="BW2" i="11"/>
  <c r="BX2" i="11"/>
  <c r="BW4" i="11"/>
  <c r="BX4" i="11"/>
  <c r="C60" i="12"/>
  <c r="C72" i="12"/>
  <c r="C71" i="12"/>
  <c r="C70" i="12"/>
  <c r="C69" i="12"/>
  <c r="C68" i="12"/>
  <c r="C67" i="12"/>
  <c r="C66" i="12"/>
  <c r="C59" i="12"/>
  <c r="C58" i="12"/>
  <c r="C57" i="12"/>
  <c r="C56" i="12"/>
  <c r="C55" i="12"/>
  <c r="C54" i="12"/>
  <c r="C53" i="12"/>
  <c r="C52" i="12"/>
  <c r="C51" i="12"/>
  <c r="C65" i="12"/>
  <c r="C64" i="10"/>
  <c r="BH1" i="12"/>
  <c r="BI1" i="12"/>
  <c r="BJ1" i="12"/>
  <c r="BK1" i="12"/>
  <c r="BL1" i="12"/>
  <c r="BM1" i="12"/>
  <c r="BN1" i="12"/>
  <c r="BO1" i="12"/>
  <c r="BG1" i="12"/>
  <c r="BF1" i="12"/>
  <c r="BE1" i="12"/>
  <c r="AO1" i="12"/>
  <c r="AN3" i="13" l="1"/>
  <c r="AN2" i="13" s="1"/>
  <c r="AN1" i="13" s="1"/>
  <c r="AG3" i="13"/>
  <c r="AG2" i="13" s="1"/>
  <c r="AG1" i="13" s="1"/>
  <c r="AF2" i="13"/>
  <c r="AF1" i="13" s="1"/>
  <c r="B10" i="9"/>
  <c r="C61" i="10"/>
  <c r="BV4" i="11"/>
  <c r="BU4" i="11"/>
  <c r="BT4" i="11"/>
  <c r="BS4" i="11"/>
  <c r="BV2" i="11"/>
  <c r="BU2" i="11"/>
  <c r="BT2" i="11"/>
  <c r="BS2" i="11"/>
  <c r="BR4" i="11"/>
  <c r="BR2" i="11"/>
  <c r="AV7" i="23"/>
  <c r="AJ4" i="17" l="1"/>
  <c r="AJ2" i="17"/>
  <c r="AJ1" i="17" s="1"/>
  <c r="AI2" i="17"/>
  <c r="AI1" i="17" s="1"/>
  <c r="AC2" i="17"/>
  <c r="AC1" i="17" s="1"/>
  <c r="L7" i="23"/>
  <c r="L11" i="23"/>
  <c r="L10" i="23"/>
  <c r="L9" i="23"/>
  <c r="L8" i="23"/>
  <c r="X11" i="23"/>
  <c r="X10" i="23"/>
  <c r="X9" i="23"/>
  <c r="X8" i="23"/>
  <c r="X7" i="23"/>
  <c r="AJ9" i="23"/>
  <c r="AJ11" i="23"/>
  <c r="AJ10" i="23"/>
  <c r="AJ8" i="23"/>
  <c r="AJ7" i="23"/>
  <c r="BI1" i="23"/>
  <c r="BH1" i="23"/>
  <c r="BG1" i="23"/>
  <c r="BF1" i="23"/>
  <c r="BE1" i="23"/>
  <c r="BD1" i="23"/>
  <c r="BC1" i="23"/>
  <c r="BB1" i="23"/>
  <c r="BA1" i="23"/>
  <c r="AZ1" i="23"/>
  <c r="AY1" i="23"/>
  <c r="AX1" i="23"/>
  <c r="AP2" i="12" l="1"/>
  <c r="AP1" i="12" s="1"/>
  <c r="BL2" i="11"/>
  <c r="BM2" i="11"/>
  <c r="BN2" i="11"/>
  <c r="BO2" i="11"/>
  <c r="BP2" i="11"/>
  <c r="BQ2" i="11"/>
  <c r="BL4" i="11"/>
  <c r="BM4" i="11"/>
  <c r="BN4" i="11"/>
  <c r="BO4" i="11"/>
  <c r="BP4" i="11"/>
  <c r="BQ4" i="11"/>
  <c r="AI4" i="17"/>
  <c r="AT1" i="23"/>
  <c r="BF1" i="17"/>
  <c r="BG1" i="17"/>
  <c r="BH1" i="17"/>
  <c r="BI1" i="17"/>
  <c r="Y2" i="17"/>
  <c r="Z2" i="17"/>
  <c r="Z1" i="17" s="1"/>
  <c r="AA2" i="17"/>
  <c r="AA1" i="17" s="1"/>
  <c r="AB2" i="17"/>
  <c r="AB1" i="17" s="1"/>
  <c r="E2" i="17"/>
  <c r="F2" i="17"/>
  <c r="G2" i="17"/>
  <c r="H2" i="17"/>
  <c r="H1" i="17" s="1"/>
  <c r="I2" i="17"/>
  <c r="I1" i="17" s="1"/>
  <c r="J2" i="17"/>
  <c r="J1" i="17" s="1"/>
  <c r="K2" i="17"/>
  <c r="K1" i="17" s="1"/>
  <c r="L2" i="17"/>
  <c r="L1" i="17" s="1"/>
  <c r="M2" i="17"/>
  <c r="M1" i="17" s="1"/>
  <c r="N2" i="17"/>
  <c r="N1" i="17" s="1"/>
  <c r="O2" i="17"/>
  <c r="O1" i="17" s="1"/>
  <c r="P2" i="17"/>
  <c r="P1" i="17" s="1"/>
  <c r="Q2" i="17"/>
  <c r="Q1" i="17" s="1"/>
  <c r="R2" i="17"/>
  <c r="R1" i="17" s="1"/>
  <c r="S2" i="17"/>
  <c r="S1" i="17" s="1"/>
  <c r="T2" i="17"/>
  <c r="T1" i="17" s="1"/>
  <c r="U2" i="17"/>
  <c r="U1" i="17" s="1"/>
  <c r="V2" i="17"/>
  <c r="V1" i="17" s="1"/>
  <c r="W2" i="17"/>
  <c r="W1" i="17" s="1"/>
  <c r="X2" i="17"/>
  <c r="X1" i="17" s="1"/>
  <c r="AD2" i="17"/>
  <c r="AD1" i="17" s="1"/>
  <c r="AE2" i="17"/>
  <c r="AE1" i="17" s="1"/>
  <c r="AF2" i="17"/>
  <c r="AF1" i="17" s="1"/>
  <c r="AH2" i="17"/>
  <c r="AH1" i="17" s="1"/>
  <c r="BD1" i="17"/>
  <c r="C10" i="17"/>
  <c r="C80" i="17"/>
  <c r="C81" i="17"/>
  <c r="C82" i="17"/>
  <c r="C83" i="17"/>
  <c r="C84" i="17"/>
  <c r="C85" i="17"/>
  <c r="C86" i="17"/>
  <c r="C87" i="17"/>
  <c r="C88" i="17"/>
  <c r="C95" i="17"/>
  <c r="C96" i="17"/>
  <c r="C97" i="17"/>
  <c r="C98" i="17"/>
  <c r="C115" i="17"/>
  <c r="C99" i="17"/>
  <c r="C100" i="17"/>
  <c r="C101" i="17"/>
  <c r="C89" i="17"/>
  <c r="AR1" i="23"/>
  <c r="EG1" i="11"/>
  <c r="EH1" i="11"/>
  <c r="EI1" i="11"/>
  <c r="EJ3" i="11"/>
  <c r="AV2" i="11"/>
  <c r="AW2" i="11"/>
  <c r="AW1" i="11" s="1"/>
  <c r="AX2" i="11"/>
  <c r="AX1" i="11" s="1"/>
  <c r="AY2" i="11"/>
  <c r="AY1" i="11" s="1"/>
  <c r="E2" i="11"/>
  <c r="F2" i="11"/>
  <c r="F1" i="11" s="1"/>
  <c r="G2" i="11"/>
  <c r="G1" i="11" s="1"/>
  <c r="H2" i="11"/>
  <c r="H1" i="11" s="1"/>
  <c r="I2" i="11"/>
  <c r="I1" i="11" s="1"/>
  <c r="J2" i="11"/>
  <c r="J1" i="11" s="1"/>
  <c r="K2" i="11"/>
  <c r="K1" i="11" s="1"/>
  <c r="L2" i="11"/>
  <c r="M2" i="11"/>
  <c r="M1" i="11" s="1"/>
  <c r="N2" i="11"/>
  <c r="N1" i="11" s="1"/>
  <c r="O2" i="11"/>
  <c r="O1" i="11" s="1"/>
  <c r="P2" i="11"/>
  <c r="P1" i="11" s="1"/>
  <c r="Q2" i="11"/>
  <c r="Q1" i="11" s="1"/>
  <c r="R2" i="11"/>
  <c r="R1" i="11" s="1"/>
  <c r="S2" i="11"/>
  <c r="S1" i="11" s="1"/>
  <c r="T2" i="11"/>
  <c r="U2" i="11"/>
  <c r="U1" i="11" s="1"/>
  <c r="V2" i="11"/>
  <c r="V1" i="11" s="1"/>
  <c r="W2" i="11"/>
  <c r="W1" i="11" s="1"/>
  <c r="X2" i="11"/>
  <c r="X1" i="11" s="1"/>
  <c r="Y2" i="11"/>
  <c r="Y1" i="11" s="1"/>
  <c r="Z2" i="11"/>
  <c r="Z1" i="11" s="1"/>
  <c r="AA2" i="11"/>
  <c r="AA1" i="11" s="1"/>
  <c r="AB2" i="11"/>
  <c r="AB1" i="11" s="1"/>
  <c r="AC2" i="11"/>
  <c r="AC1" i="11" s="1"/>
  <c r="AD2" i="11"/>
  <c r="AD1" i="11" s="1"/>
  <c r="AE2" i="11"/>
  <c r="AE1" i="11" s="1"/>
  <c r="AF2" i="11"/>
  <c r="AF1" i="11" s="1"/>
  <c r="AG2" i="11"/>
  <c r="AG1" i="11" s="1"/>
  <c r="AH2" i="11"/>
  <c r="AH1" i="11" s="1"/>
  <c r="AI2" i="11"/>
  <c r="AI1" i="11" s="1"/>
  <c r="AJ2" i="11"/>
  <c r="AK2" i="11"/>
  <c r="AL2" i="11"/>
  <c r="AL1" i="11" s="1"/>
  <c r="AM2" i="11"/>
  <c r="AN2" i="11"/>
  <c r="AN1" i="11" s="1"/>
  <c r="AO2" i="11"/>
  <c r="AO1" i="11" s="1"/>
  <c r="AP2" i="11"/>
  <c r="AP1" i="11" s="1"/>
  <c r="AQ2" i="11"/>
  <c r="AQ1" i="11" s="1"/>
  <c r="AR2" i="11"/>
  <c r="AR1" i="11" s="1"/>
  <c r="AS2" i="11"/>
  <c r="AS1" i="11" s="1"/>
  <c r="AT2" i="11"/>
  <c r="AT1" i="11" s="1"/>
  <c r="AU2" i="11"/>
  <c r="AU1" i="11" s="1"/>
  <c r="AZ2" i="11"/>
  <c r="AZ1" i="11" s="1"/>
  <c r="BA2" i="11"/>
  <c r="BA1" i="11" s="1"/>
  <c r="BB2" i="11"/>
  <c r="BB1" i="11" s="1"/>
  <c r="BC2" i="11"/>
  <c r="BC1" i="11" s="1"/>
  <c r="BD2" i="11"/>
  <c r="BE2" i="11"/>
  <c r="BF2" i="11"/>
  <c r="BG2" i="11"/>
  <c r="BH2" i="11"/>
  <c r="BI2" i="11"/>
  <c r="BJ2" i="11"/>
  <c r="BK2" i="11"/>
  <c r="C6" i="11"/>
  <c r="AP1" i="23"/>
  <c r="CY1" i="12"/>
  <c r="CZ3" i="12"/>
  <c r="F2" i="12"/>
  <c r="AT3" i="13"/>
  <c r="E1" i="13"/>
  <c r="F3" i="13"/>
  <c r="F2" i="13" s="1"/>
  <c r="F1" i="13" s="1"/>
  <c r="P3" i="13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N1" i="23"/>
  <c r="BW1" i="10"/>
  <c r="BX3" i="10"/>
  <c r="K3" i="10"/>
  <c r="F4" i="10"/>
  <c r="F2" i="10" s="1"/>
  <c r="C6" i="10"/>
  <c r="C7" i="10"/>
  <c r="C8" i="10"/>
  <c r="C9" i="10"/>
  <c r="C10" i="10"/>
  <c r="C11" i="10"/>
  <c r="C12" i="10"/>
  <c r="C13" i="10"/>
  <c r="C14" i="10"/>
  <c r="C16" i="10"/>
  <c r="C17" i="10"/>
  <c r="C18" i="10"/>
  <c r="C3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40" i="10"/>
  <c r="C41" i="10"/>
  <c r="C42" i="10"/>
  <c r="C43" i="10"/>
  <c r="C44" i="10"/>
  <c r="C45" i="10"/>
  <c r="C46" i="10"/>
  <c r="C47" i="10"/>
  <c r="C48" i="10"/>
  <c r="C49" i="10"/>
  <c r="C39" i="10"/>
  <c r="C50" i="10"/>
  <c r="C51" i="10"/>
  <c r="C52" i="10"/>
  <c r="C53" i="10"/>
  <c r="C54" i="10"/>
  <c r="C55" i="10"/>
  <c r="C56" i="10"/>
  <c r="C57" i="10"/>
  <c r="C58" i="10"/>
  <c r="C59" i="10"/>
  <c r="C60" i="10"/>
  <c r="C63" i="10"/>
  <c r="C62" i="10"/>
  <c r="C82" i="10"/>
  <c r="C68" i="10"/>
  <c r="C69" i="10"/>
  <c r="C70" i="10"/>
  <c r="C71" i="10"/>
  <c r="C72" i="10"/>
  <c r="C73" i="10"/>
  <c r="C74" i="10"/>
  <c r="C75" i="10"/>
  <c r="C76" i="10"/>
  <c r="C83" i="10"/>
  <c r="C84" i="10"/>
  <c r="C85" i="10"/>
  <c r="C86" i="10"/>
  <c r="C87" i="10"/>
  <c r="C88" i="10"/>
  <c r="C89" i="10"/>
  <c r="C77" i="10"/>
  <c r="AH4" i="17"/>
  <c r="AG4" i="17"/>
  <c r="AG2" i="17"/>
  <c r="AG1" i="17" s="1"/>
  <c r="C61" i="15"/>
  <c r="C55" i="16"/>
  <c r="AF4" i="17"/>
  <c r="BJ4" i="11"/>
  <c r="BK4" i="11"/>
  <c r="B3" i="9"/>
  <c r="B4" i="9"/>
  <c r="B5" i="9"/>
  <c r="B6" i="9"/>
  <c r="B7" i="9"/>
  <c r="B8" i="9"/>
  <c r="B9" i="9"/>
  <c r="B11" i="9"/>
  <c r="B12" i="9"/>
  <c r="B13" i="9"/>
  <c r="B14" i="9"/>
  <c r="B15" i="9"/>
  <c r="B16" i="9"/>
  <c r="B17" i="9"/>
  <c r="B18" i="9"/>
  <c r="B19" i="9"/>
  <c r="B21" i="9"/>
  <c r="B22" i="9"/>
  <c r="B23" i="9"/>
  <c r="B43" i="9"/>
  <c r="B24" i="9"/>
  <c r="B25" i="9"/>
  <c r="B26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F3" i="15"/>
  <c r="F2" i="15" s="1"/>
  <c r="F1" i="15" s="1"/>
  <c r="AE4" i="17"/>
  <c r="AD4" i="17"/>
  <c r="K43" i="16"/>
  <c r="BI4" i="11"/>
  <c r="BH4" i="11"/>
  <c r="BG4" i="11"/>
  <c r="BF4" i="11"/>
  <c r="BE4" i="11"/>
  <c r="BD4" i="11"/>
  <c r="C8" i="14"/>
  <c r="C21" i="14"/>
  <c r="C9" i="14"/>
  <c r="C10" i="14"/>
  <c r="C11" i="14"/>
  <c r="C12" i="14"/>
  <c r="C13" i="14"/>
  <c r="C14" i="14"/>
  <c r="C15" i="14"/>
  <c r="C16" i="14"/>
  <c r="C17" i="14"/>
  <c r="C44" i="14"/>
  <c r="C18" i="14"/>
  <c r="C19" i="14"/>
  <c r="C20" i="14"/>
  <c r="C23" i="14"/>
  <c r="C24" i="14"/>
  <c r="C25" i="14"/>
  <c r="C26" i="14"/>
  <c r="C27" i="14"/>
  <c r="C28" i="14"/>
  <c r="C29" i="14"/>
  <c r="C30" i="14"/>
  <c r="C31" i="14"/>
  <c r="C32" i="14"/>
  <c r="C22" i="14"/>
  <c r="C33" i="14"/>
  <c r="C34" i="14"/>
  <c r="C48" i="14"/>
  <c r="C35" i="14"/>
  <c r="C36" i="14"/>
  <c r="C37" i="14"/>
  <c r="C38" i="14"/>
  <c r="C39" i="14"/>
  <c r="C40" i="14"/>
  <c r="C41" i="14"/>
  <c r="C42" i="14"/>
  <c r="C43" i="14"/>
  <c r="C46" i="14"/>
  <c r="C45" i="14"/>
  <c r="C51" i="14"/>
  <c r="C52" i="14"/>
  <c r="C53" i="14"/>
  <c r="C54" i="14"/>
  <c r="C55" i="14"/>
  <c r="C56" i="14"/>
  <c r="C57" i="14"/>
  <c r="C58" i="14"/>
  <c r="C65" i="14"/>
  <c r="C67" i="14"/>
  <c r="C68" i="14"/>
  <c r="C69" i="14"/>
  <c r="C70" i="14"/>
  <c r="C71" i="14"/>
  <c r="C72" i="14"/>
  <c r="C73" i="14"/>
  <c r="C74" i="14"/>
  <c r="C75" i="14"/>
  <c r="C76" i="14"/>
  <c r="C77" i="14"/>
  <c r="C60" i="14"/>
  <c r="C66" i="14"/>
  <c r="C14" i="13"/>
  <c r="C15" i="13"/>
  <c r="C16" i="13"/>
  <c r="C17" i="13"/>
  <c r="C18" i="13"/>
  <c r="C45" i="13"/>
  <c r="C19" i="13"/>
  <c r="C20" i="13"/>
  <c r="C21" i="13"/>
  <c r="C24" i="13"/>
  <c r="C25" i="13"/>
  <c r="C26" i="13"/>
  <c r="C27" i="13"/>
  <c r="C28" i="13"/>
  <c r="C29" i="13"/>
  <c r="C30" i="13"/>
  <c r="C31" i="13"/>
  <c r="C32" i="13"/>
  <c r="C33" i="13"/>
  <c r="C23" i="13"/>
  <c r="C34" i="13"/>
  <c r="C35" i="13"/>
  <c r="C49" i="13"/>
  <c r="C36" i="13"/>
  <c r="C37" i="13"/>
  <c r="C38" i="13"/>
  <c r="C39" i="13"/>
  <c r="C40" i="13"/>
  <c r="C41" i="13"/>
  <c r="C42" i="13"/>
  <c r="C43" i="13"/>
  <c r="C44" i="13"/>
  <c r="C47" i="13"/>
  <c r="C46" i="13"/>
  <c r="C52" i="13"/>
  <c r="C53" i="13"/>
  <c r="C54" i="13"/>
  <c r="C55" i="13"/>
  <c r="C56" i="13"/>
  <c r="C57" i="13"/>
  <c r="C58" i="13"/>
  <c r="C59" i="13"/>
  <c r="C60" i="13"/>
  <c r="C68" i="13"/>
  <c r="C69" i="13"/>
  <c r="C70" i="13"/>
  <c r="C87" i="13"/>
  <c r="C101" i="13"/>
  <c r="C71" i="13"/>
  <c r="C102" i="13"/>
  <c r="C72" i="13"/>
  <c r="C73" i="13"/>
  <c r="C61" i="13"/>
  <c r="C67" i="13"/>
  <c r="C9" i="13"/>
  <c r="C22" i="13"/>
  <c r="C10" i="13"/>
  <c r="C11" i="13"/>
  <c r="C12" i="13"/>
  <c r="C13" i="13"/>
  <c r="AV4" i="11"/>
  <c r="AW4" i="11"/>
  <c r="AX4" i="11"/>
  <c r="AY4" i="11"/>
  <c r="AZ4" i="11"/>
  <c r="BA4" i="11"/>
  <c r="BB4" i="11"/>
  <c r="BC4" i="11"/>
  <c r="C44" i="16"/>
  <c r="C45" i="16"/>
  <c r="C46" i="16"/>
  <c r="C47" i="16"/>
  <c r="C48" i="16"/>
  <c r="C49" i="16"/>
  <c r="C50" i="16"/>
  <c r="C51" i="16"/>
  <c r="C52" i="16"/>
  <c r="C53" i="16"/>
  <c r="C54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51" i="15"/>
  <c r="C52" i="15"/>
  <c r="C53" i="15"/>
  <c r="C54" i="15"/>
  <c r="C55" i="15"/>
  <c r="C56" i="15"/>
  <c r="C57" i="15"/>
  <c r="C58" i="15"/>
  <c r="C59" i="15"/>
  <c r="C60" i="15"/>
  <c r="C62" i="15"/>
  <c r="C63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9" i="16"/>
  <c r="C15" i="16"/>
  <c r="C10" i="16"/>
  <c r="C11" i="16"/>
  <c r="C12" i="16"/>
  <c r="C13" i="16"/>
  <c r="L4" i="16"/>
  <c r="M4" i="16" s="1"/>
  <c r="N4" i="16" s="1"/>
  <c r="AK1" i="14"/>
  <c r="AL1" i="14"/>
  <c r="AM1" i="14"/>
  <c r="M3" i="14"/>
  <c r="M1" i="14" s="1"/>
  <c r="F1" i="14"/>
  <c r="E1" i="14"/>
  <c r="AQ1" i="13"/>
  <c r="AR1" i="13"/>
  <c r="AS1" i="13"/>
  <c r="AC4" i="17"/>
  <c r="AB4" i="17"/>
  <c r="AA4" i="17"/>
  <c r="Z4" i="17"/>
  <c r="Y4" i="17"/>
  <c r="BE1" i="17"/>
  <c r="BJ1" i="17"/>
  <c r="BK1" i="17"/>
  <c r="BL1" i="17"/>
  <c r="BM1" i="17"/>
  <c r="BN1" i="17"/>
  <c r="EF1" i="11"/>
  <c r="F1" i="16"/>
  <c r="G1" i="16"/>
  <c r="H1" i="16"/>
  <c r="I1" i="16"/>
  <c r="J1" i="16"/>
  <c r="K1" i="16"/>
  <c r="E1" i="16"/>
  <c r="CW1" i="12"/>
  <c r="E1" i="12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C1" i="23"/>
  <c r="AD1" i="23"/>
  <c r="AE1" i="23"/>
  <c r="AF1" i="23"/>
  <c r="AG1" i="23"/>
  <c r="AH1" i="23"/>
  <c r="AI1" i="23"/>
  <c r="AJ1" i="23"/>
  <c r="AK1" i="23"/>
  <c r="AL1" i="23"/>
  <c r="AM1" i="23"/>
  <c r="AO1" i="23"/>
  <c r="AQ1" i="23"/>
  <c r="AS1" i="23"/>
  <c r="AU1" i="23"/>
  <c r="AV1" i="23"/>
  <c r="AW1" i="23"/>
  <c r="AB1" i="23"/>
  <c r="BU1" i="10"/>
  <c r="E1" i="10"/>
  <c r="F51" i="30"/>
  <c r="F53" i="30"/>
  <c r="F43" i="30"/>
  <c r="F27" i="30"/>
  <c r="F18" i="30"/>
  <c r="F16" i="30"/>
  <c r="F19" i="30"/>
  <c r="F4" i="30"/>
  <c r="F33" i="30"/>
  <c r="U50" i="30"/>
  <c r="W36" i="30"/>
  <c r="W51" i="30"/>
  <c r="W5" i="30"/>
  <c r="W49" i="30"/>
  <c r="W53" i="30"/>
  <c r="W47" i="30"/>
  <c r="W41" i="30"/>
  <c r="W40" i="30"/>
  <c r="W33" i="30"/>
  <c r="W32" i="30"/>
  <c r="W25" i="30"/>
  <c r="W27" i="30"/>
  <c r="W17" i="30"/>
  <c r="W15" i="30"/>
  <c r="W9" i="30"/>
  <c r="W6" i="30"/>
  <c r="R21" i="30"/>
  <c r="R30" i="30"/>
  <c r="R29" i="30"/>
  <c r="R28" i="30"/>
  <c r="R27" i="30"/>
  <c r="R26" i="30"/>
  <c r="R25" i="30"/>
  <c r="R24" i="30"/>
  <c r="R23" i="30"/>
  <c r="R22" i="30"/>
  <c r="N30" i="30"/>
  <c r="N29" i="30"/>
  <c r="N28" i="30"/>
  <c r="N27" i="30"/>
  <c r="N26" i="30"/>
  <c r="N25" i="30"/>
  <c r="N24" i="30"/>
  <c r="N23" i="30"/>
  <c r="N22" i="30"/>
  <c r="N21" i="30"/>
  <c r="J30" i="30"/>
  <c r="J29" i="30"/>
  <c r="J28" i="30"/>
  <c r="J27" i="30"/>
  <c r="J26" i="30"/>
  <c r="J25" i="30"/>
  <c r="J24" i="30"/>
  <c r="J23" i="30"/>
  <c r="J22" i="30"/>
  <c r="J21" i="30"/>
  <c r="J11" i="30"/>
  <c r="U3" i="30"/>
  <c r="U30" i="30"/>
  <c r="W45" i="30"/>
  <c r="W54" i="30"/>
  <c r="W24" i="30"/>
  <c r="W13" i="30"/>
  <c r="W4" i="30"/>
  <c r="U45" i="30"/>
  <c r="U46" i="30"/>
  <c r="U47" i="30"/>
  <c r="U44" i="30"/>
  <c r="U33" i="30"/>
  <c r="U34" i="30"/>
  <c r="U35" i="30"/>
  <c r="U40" i="30"/>
  <c r="U22" i="30"/>
  <c r="U23" i="30"/>
  <c r="U24" i="30"/>
  <c r="U26" i="30"/>
  <c r="U21" i="30"/>
  <c r="U12" i="30"/>
  <c r="U13" i="30"/>
  <c r="U14" i="30"/>
  <c r="U15" i="30"/>
  <c r="U16" i="30"/>
  <c r="U11" i="30"/>
  <c r="U4" i="30"/>
  <c r="U9" i="30"/>
  <c r="U10" i="30"/>
  <c r="Y6" i="30"/>
  <c r="Y15" i="30"/>
  <c r="Y27" i="30"/>
  <c r="Y40" i="30"/>
  <c r="Y52" i="30"/>
  <c r="Y45" i="30"/>
  <c r="Y46" i="30"/>
  <c r="Y47" i="30"/>
  <c r="Y48" i="30"/>
  <c r="Y49" i="30"/>
  <c r="Y50" i="30"/>
  <c r="Y51" i="30"/>
  <c r="Y53" i="30"/>
  <c r="Y54" i="30"/>
  <c r="Y44" i="30"/>
  <c r="Y43" i="30"/>
  <c r="Y32" i="30"/>
  <c r="Y33" i="30"/>
  <c r="Y34" i="30"/>
  <c r="Y35" i="30"/>
  <c r="Y36" i="30"/>
  <c r="Y37" i="30"/>
  <c r="Y38" i="30"/>
  <c r="Y39" i="30"/>
  <c r="Y41" i="30"/>
  <c r="Y42" i="30"/>
  <c r="Y31" i="30"/>
  <c r="Y30" i="30"/>
  <c r="Y22" i="30"/>
  <c r="Y23" i="30"/>
  <c r="Y24" i="30"/>
  <c r="Y25" i="30"/>
  <c r="Y26" i="30"/>
  <c r="Y28" i="30"/>
  <c r="Y29" i="30"/>
  <c r="Y21" i="30"/>
  <c r="Y12" i="30"/>
  <c r="Y13" i="30"/>
  <c r="Y14" i="30"/>
  <c r="Y16" i="30"/>
  <c r="Y17" i="30"/>
  <c r="Y18" i="30"/>
  <c r="Y19" i="30"/>
  <c r="Y20" i="30"/>
  <c r="Y11" i="30"/>
  <c r="Y4" i="30"/>
  <c r="Y5" i="30"/>
  <c r="Y7" i="30"/>
  <c r="Y8" i="30"/>
  <c r="Y9" i="30"/>
  <c r="Y10" i="30"/>
  <c r="Y3" i="30"/>
  <c r="R50" i="30"/>
  <c r="R41" i="30"/>
  <c r="R18" i="30"/>
  <c r="R9" i="30"/>
  <c r="R45" i="30"/>
  <c r="R46" i="30"/>
  <c r="R47" i="30"/>
  <c r="R48" i="30"/>
  <c r="R49" i="30"/>
  <c r="R51" i="30"/>
  <c r="R52" i="30"/>
  <c r="R53" i="30"/>
  <c r="R54" i="30"/>
  <c r="R44" i="30"/>
  <c r="R32" i="30"/>
  <c r="R33" i="30"/>
  <c r="R34" i="30"/>
  <c r="R35" i="30"/>
  <c r="R36" i="30"/>
  <c r="R37" i="30"/>
  <c r="R38" i="30"/>
  <c r="R39" i="30"/>
  <c r="R40" i="30"/>
  <c r="R42" i="30"/>
  <c r="R43" i="30"/>
  <c r="R31" i="30"/>
  <c r="R12" i="30"/>
  <c r="R13" i="30"/>
  <c r="R14" i="30"/>
  <c r="R15" i="30"/>
  <c r="R16" i="30"/>
  <c r="R17" i="30"/>
  <c r="R19" i="30"/>
  <c r="R20" i="30"/>
  <c r="R11" i="30"/>
  <c r="R4" i="30"/>
  <c r="R5" i="30"/>
  <c r="R6" i="30"/>
  <c r="R7" i="30"/>
  <c r="R8" i="30"/>
  <c r="R10" i="30"/>
  <c r="R3" i="30"/>
  <c r="N45" i="30"/>
  <c r="N46" i="30"/>
  <c r="N47" i="30"/>
  <c r="N48" i="30"/>
  <c r="N49" i="30"/>
  <c r="N50" i="30"/>
  <c r="N51" i="30"/>
  <c r="N52" i="30"/>
  <c r="N53" i="30"/>
  <c r="N54" i="30"/>
  <c r="N44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31" i="30"/>
  <c r="N12" i="30"/>
  <c r="N13" i="30"/>
  <c r="N14" i="30"/>
  <c r="N15" i="30"/>
  <c r="N16" i="30"/>
  <c r="N17" i="30"/>
  <c r="N18" i="30"/>
  <c r="N19" i="30"/>
  <c r="N20" i="30"/>
  <c r="N11" i="30"/>
  <c r="N4" i="30"/>
  <c r="N5" i="30"/>
  <c r="N6" i="30"/>
  <c r="N7" i="30"/>
  <c r="N8" i="30"/>
  <c r="N9" i="30"/>
  <c r="N10" i="30"/>
  <c r="N3" i="30"/>
  <c r="J45" i="30"/>
  <c r="J46" i="30"/>
  <c r="J47" i="30"/>
  <c r="J48" i="30"/>
  <c r="J49" i="30"/>
  <c r="J50" i="30"/>
  <c r="J51" i="30"/>
  <c r="J52" i="30"/>
  <c r="J53" i="30"/>
  <c r="J54" i="30"/>
  <c r="J44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31" i="30"/>
  <c r="J12" i="30"/>
  <c r="J13" i="30"/>
  <c r="J14" i="30"/>
  <c r="J15" i="30"/>
  <c r="J16" i="30"/>
  <c r="J17" i="30"/>
  <c r="J18" i="30"/>
  <c r="J19" i="30"/>
  <c r="J20" i="30"/>
  <c r="J4" i="30"/>
  <c r="J5" i="30"/>
  <c r="J6" i="30"/>
  <c r="J7" i="30"/>
  <c r="J8" i="30"/>
  <c r="J9" i="30"/>
  <c r="J10" i="30"/>
  <c r="J3" i="30"/>
  <c r="Z4" i="30"/>
  <c r="Z5" i="30"/>
  <c r="Z6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3" i="30"/>
  <c r="F49" i="30"/>
  <c r="F26" i="30"/>
  <c r="F12" i="30"/>
  <c r="F45" i="30"/>
  <c r="F25" i="30"/>
  <c r="F41" i="30"/>
  <c r="F36" i="30"/>
  <c r="F39" i="30"/>
  <c r="F52" i="30"/>
  <c r="F37" i="30"/>
  <c r="F35" i="30"/>
  <c r="F20" i="30"/>
  <c r="W12" i="30"/>
  <c r="W37" i="30"/>
  <c r="W14" i="30"/>
  <c r="W39" i="30"/>
  <c r="W44" i="30"/>
  <c r="W46" i="30"/>
  <c r="W3" i="30"/>
  <c r="W20" i="30"/>
  <c r="W21" i="30"/>
  <c r="W22" i="30"/>
  <c r="W52" i="30"/>
  <c r="W31" i="30"/>
  <c r="W35" i="30"/>
  <c r="W50" i="30"/>
  <c r="W26" i="30"/>
  <c r="W38" i="30"/>
  <c r="W23" i="30"/>
  <c r="W30" i="30"/>
  <c r="W18" i="30"/>
  <c r="W29" i="30"/>
  <c r="W43" i="30"/>
  <c r="W34" i="30"/>
  <c r="W19" i="30"/>
  <c r="W8" i="30"/>
  <c r="W16" i="30"/>
  <c r="W28" i="30"/>
  <c r="W42" i="30"/>
  <c r="W48" i="30"/>
  <c r="W7" i="30"/>
  <c r="W11" i="30"/>
  <c r="W10" i="30"/>
  <c r="F17" i="30"/>
  <c r="F42" i="30"/>
  <c r="F34" i="30"/>
  <c r="F50" i="30"/>
  <c r="F28" i="30"/>
  <c r="F21" i="30"/>
  <c r="F29" i="30"/>
  <c r="F15" i="30"/>
  <c r="F40" i="30"/>
  <c r="F32" i="30"/>
  <c r="F48" i="30"/>
  <c r="F22" i="30"/>
  <c r="F30" i="30"/>
  <c r="F14" i="30"/>
  <c r="F44" i="30"/>
  <c r="F47" i="30"/>
  <c r="F23" i="30"/>
  <c r="F5" i="30"/>
  <c r="F11" i="30"/>
  <c r="F13" i="30"/>
  <c r="F38" i="30"/>
  <c r="F54" i="30"/>
  <c r="F46" i="30"/>
  <c r="F24" i="30"/>
  <c r="F31" i="30"/>
  <c r="F3" i="30"/>
  <c r="F10" i="30"/>
  <c r="F9" i="30"/>
  <c r="F8" i="30"/>
  <c r="F7" i="30"/>
  <c r="F6" i="30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S5" i="29"/>
  <c r="L4" i="17"/>
  <c r="AU4" i="11"/>
  <c r="AS4" i="11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N3" i="14"/>
  <c r="X4" i="17"/>
  <c r="W4" i="17"/>
  <c r="V4" i="17"/>
  <c r="U4" i="17"/>
  <c r="T4" i="17"/>
  <c r="S4" i="17"/>
  <c r="R4" i="17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4" i="16"/>
  <c r="C8" i="16"/>
  <c r="C7" i="16"/>
  <c r="AW9" i="19"/>
  <c r="AJ4" i="11"/>
  <c r="AK4" i="11"/>
  <c r="AL4" i="11"/>
  <c r="AM4" i="11"/>
  <c r="AN4" i="11"/>
  <c r="AO4" i="11"/>
  <c r="AP4" i="11"/>
  <c r="AQ4" i="11"/>
  <c r="AR4" i="11"/>
  <c r="AT4" i="11"/>
  <c r="AK46" i="29"/>
  <c r="AL46" i="29" s="1"/>
  <c r="AK23" i="29"/>
  <c r="AL23" i="29" s="1"/>
  <c r="AK34" i="29"/>
  <c r="AL34" i="29" s="1"/>
  <c r="AH4" i="11"/>
  <c r="AI4" i="11"/>
  <c r="AG4" i="11"/>
  <c r="AA4" i="11"/>
  <c r="AB4" i="11"/>
  <c r="AC4" i="11"/>
  <c r="AD4" i="11"/>
  <c r="AE4" i="11"/>
  <c r="AF4" i="11"/>
  <c r="AH34" i="29"/>
  <c r="AI34" i="29" s="1"/>
  <c r="AH23" i="29"/>
  <c r="AI23" i="29" s="1"/>
  <c r="AH46" i="29"/>
  <c r="AI46" i="29" s="1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3" i="15"/>
  <c r="C12" i="15"/>
  <c r="C11" i="15"/>
  <c r="C10" i="15"/>
  <c r="C9" i="15"/>
  <c r="C14" i="15"/>
  <c r="C8" i="15"/>
  <c r="C7" i="15"/>
  <c r="C7" i="14"/>
  <c r="C8" i="13"/>
  <c r="C7" i="13"/>
  <c r="Q4" i="17"/>
  <c r="P4" i="17"/>
  <c r="O4" i="17"/>
  <c r="N4" i="17"/>
  <c r="M4" i="17"/>
  <c r="K4" i="17"/>
  <c r="J4" i="17"/>
  <c r="G2" i="14"/>
  <c r="K6" i="16"/>
  <c r="U4" i="11"/>
  <c r="V4" i="11"/>
  <c r="W4" i="11"/>
  <c r="X4" i="11"/>
  <c r="Y4" i="11"/>
  <c r="Z4" i="11"/>
  <c r="BH22" i="19"/>
  <c r="BD8" i="19"/>
  <c r="BH26" i="19"/>
  <c r="BH25" i="19"/>
  <c r="AC6" i="21" s="1"/>
  <c r="AE6" i="21" s="1"/>
  <c r="BH24" i="19"/>
  <c r="BH23" i="19"/>
  <c r="BF21" i="19"/>
  <c r="BE21" i="19"/>
  <c r="BC21" i="19"/>
  <c r="BG21" i="19" s="1"/>
  <c r="BF20" i="19"/>
  <c r="BE20" i="19"/>
  <c r="BC20" i="19"/>
  <c r="BG20" i="19" s="1"/>
  <c r="BF19" i="19"/>
  <c r="BE19" i="19"/>
  <c r="BC19" i="19"/>
  <c r="BG19" i="19" s="1"/>
  <c r="BF18" i="19"/>
  <c r="BE18" i="19"/>
  <c r="BC18" i="19"/>
  <c r="BG18" i="19" s="1"/>
  <c r="BF17" i="19"/>
  <c r="BE17" i="19"/>
  <c r="BH17" i="19" s="1"/>
  <c r="BC17" i="19"/>
  <c r="BG17" i="19" s="1"/>
  <c r="BF16" i="19"/>
  <c r="BE16" i="19"/>
  <c r="BC16" i="19"/>
  <c r="BG16" i="19" s="1"/>
  <c r="BF15" i="19"/>
  <c r="BE15" i="19"/>
  <c r="BC15" i="19"/>
  <c r="BG15" i="19" s="1"/>
  <c r="BH14" i="19"/>
  <c r="BC14" i="19"/>
  <c r="BG14" i="19" s="1"/>
  <c r="BF13" i="19"/>
  <c r="BE13" i="19"/>
  <c r="BD13" i="19"/>
  <c r="BC13" i="19"/>
  <c r="BF12" i="19"/>
  <c r="BE12" i="19"/>
  <c r="BD12" i="19"/>
  <c r="BC12" i="19"/>
  <c r="BF11" i="19"/>
  <c r="BE11" i="19"/>
  <c r="BD11" i="19"/>
  <c r="BC11" i="19"/>
  <c r="BG11" i="19" s="1"/>
  <c r="BF10" i="19"/>
  <c r="BE10" i="19"/>
  <c r="BD10" i="19"/>
  <c r="BC10" i="19"/>
  <c r="BF9" i="19"/>
  <c r="BE9" i="19"/>
  <c r="BD9" i="19"/>
  <c r="BC9" i="19"/>
  <c r="BF8" i="19"/>
  <c r="BE8" i="19"/>
  <c r="BC8" i="19"/>
  <c r="BG8" i="19" s="1"/>
  <c r="BF7" i="19"/>
  <c r="BE7" i="19"/>
  <c r="BD7" i="19"/>
  <c r="BC7" i="19"/>
  <c r="BB23" i="19"/>
  <c r="O6" i="25" s="1"/>
  <c r="BB24" i="19"/>
  <c r="AK6" i="20" s="1"/>
  <c r="BB25" i="19"/>
  <c r="Y6" i="21" s="1"/>
  <c r="Z6" i="21"/>
  <c r="BB26" i="19"/>
  <c r="BB22" i="19"/>
  <c r="L6" i="22" s="1"/>
  <c r="M6" i="22"/>
  <c r="AW7" i="19"/>
  <c r="AX7" i="19"/>
  <c r="X5" i="26"/>
  <c r="BC6" i="27"/>
  <c r="W46" i="29"/>
  <c r="W34" i="29"/>
  <c r="W23" i="29"/>
  <c r="BH20" i="19"/>
  <c r="BC9" i="27"/>
  <c r="BC8" i="27"/>
  <c r="BC7" i="27"/>
  <c r="BC10" i="27"/>
  <c r="BD10" i="27"/>
  <c r="BD9" i="27"/>
  <c r="BD8" i="27"/>
  <c r="BD7" i="27"/>
  <c r="BD6" i="27"/>
  <c r="P6" i="25"/>
  <c r="AL6" i="20"/>
  <c r="AM6" i="20" s="1"/>
  <c r="AZ7" i="19"/>
  <c r="Y5" i="26"/>
  <c r="X10" i="26"/>
  <c r="Y10" i="26"/>
  <c r="X6" i="26"/>
  <c r="Y6" i="26"/>
  <c r="X7" i="26"/>
  <c r="Y7" i="26"/>
  <c r="X8" i="26"/>
  <c r="Y8" i="26"/>
  <c r="X9" i="26"/>
  <c r="Y9" i="26"/>
  <c r="AZ21" i="19"/>
  <c r="AZ20" i="19"/>
  <c r="AZ19" i="19"/>
  <c r="AZ18" i="19"/>
  <c r="AY18" i="19"/>
  <c r="AZ17" i="19"/>
  <c r="AZ16" i="19"/>
  <c r="AZ15" i="19"/>
  <c r="AZ13" i="19"/>
  <c r="AX13" i="19"/>
  <c r="AZ12" i="19"/>
  <c r="AX12" i="19"/>
  <c r="AZ11" i="19"/>
  <c r="AX11" i="19"/>
  <c r="AZ10" i="19"/>
  <c r="AX10" i="19"/>
  <c r="AZ9" i="19"/>
  <c r="AX9" i="19"/>
  <c r="BA9" i="19" s="1"/>
  <c r="AZ8" i="19"/>
  <c r="AX8" i="19"/>
  <c r="AY8" i="19"/>
  <c r="AY9" i="19"/>
  <c r="AY10" i="19"/>
  <c r="AY11" i="19"/>
  <c r="BB11" i="19" s="1"/>
  <c r="AY12" i="19"/>
  <c r="AY13" i="19"/>
  <c r="AY15" i="19"/>
  <c r="AY16" i="19"/>
  <c r="AY17" i="19"/>
  <c r="AY19" i="19"/>
  <c r="AY20" i="19"/>
  <c r="AY21" i="19"/>
  <c r="AY7" i="19"/>
  <c r="AW8" i="19"/>
  <c r="AW10" i="19"/>
  <c r="AW11" i="19"/>
  <c r="AW12" i="19"/>
  <c r="AW13" i="19"/>
  <c r="AW14" i="19"/>
  <c r="BA14" i="19" s="1"/>
  <c r="AW15" i="19"/>
  <c r="BA15" i="19" s="1"/>
  <c r="AW16" i="19"/>
  <c r="BA16" i="19" s="1"/>
  <c r="AW17" i="19"/>
  <c r="BA17" i="19" s="1"/>
  <c r="AW18" i="19"/>
  <c r="BA18" i="19" s="1"/>
  <c r="AW19" i="19"/>
  <c r="BA19" i="19" s="1"/>
  <c r="AW20" i="19"/>
  <c r="BA20" i="19" s="1"/>
  <c r="AW21" i="19"/>
  <c r="BA21" i="19" s="1"/>
  <c r="F3" i="25"/>
  <c r="G3" i="20"/>
  <c r="H3" i="20"/>
  <c r="I3" i="20"/>
  <c r="J3" i="20"/>
  <c r="S4" i="11"/>
  <c r="T4" i="11"/>
  <c r="G3" i="21"/>
  <c r="H3" i="21" s="1"/>
  <c r="I3" i="21" s="1"/>
  <c r="J3" i="21" s="1"/>
  <c r="K3" i="21" s="1"/>
  <c r="L3" i="21" s="1"/>
  <c r="M3" i="21" s="1"/>
  <c r="N3" i="21" s="1"/>
  <c r="O3" i="21" s="1"/>
  <c r="BB14" i="19"/>
  <c r="V23" i="29"/>
  <c r="V34" i="29"/>
  <c r="V46" i="29"/>
  <c r="R1" i="19"/>
  <c r="S1" i="19"/>
  <c r="T1" i="19"/>
  <c r="U1" i="19" s="1"/>
  <c r="V1" i="19" s="1"/>
  <c r="W1" i="19" s="1"/>
  <c r="X1" i="19" s="1"/>
  <c r="N1" i="19"/>
  <c r="O1" i="19"/>
  <c r="P1" i="19"/>
  <c r="Q1" i="19" s="1"/>
  <c r="L1" i="19"/>
  <c r="M1" i="19" s="1"/>
  <c r="K1" i="19"/>
  <c r="I1" i="19"/>
  <c r="J1" i="19" s="1"/>
  <c r="H1" i="19"/>
  <c r="M3" i="27"/>
  <c r="N3" i="27" s="1"/>
  <c r="O3" i="27" s="1"/>
  <c r="P3" i="27" s="1"/>
  <c r="E1" i="27"/>
  <c r="F1" i="27" s="1"/>
  <c r="G1" i="27" s="1"/>
  <c r="H1" i="27" s="1"/>
  <c r="I1" i="27" s="1"/>
  <c r="J1" i="27" s="1"/>
  <c r="K1" i="27" s="1"/>
  <c r="L1" i="27" s="1"/>
  <c r="E3" i="26"/>
  <c r="D1" i="26"/>
  <c r="P4" i="11"/>
  <c r="Q4" i="11"/>
  <c r="R4" i="11"/>
  <c r="F1" i="19"/>
  <c r="G1" i="19" s="1"/>
  <c r="N4" i="11"/>
  <c r="O4" i="11"/>
  <c r="D2" i="22"/>
  <c r="K1" i="22"/>
  <c r="J1" i="22"/>
  <c r="I1" i="22"/>
  <c r="H1" i="22"/>
  <c r="G1" i="22"/>
  <c r="F1" i="22"/>
  <c r="E1" i="22"/>
  <c r="D1" i="22"/>
  <c r="F3" i="20"/>
  <c r="G1" i="20"/>
  <c r="H1" i="20"/>
  <c r="I1" i="20"/>
  <c r="J1" i="20"/>
  <c r="AJ1" i="20"/>
  <c r="F1" i="20"/>
  <c r="G1" i="18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F4" i="17"/>
  <c r="H4" i="17"/>
  <c r="G4" i="17"/>
  <c r="I4" i="17"/>
  <c r="E4" i="17"/>
  <c r="L4" i="11"/>
  <c r="M4" i="11"/>
  <c r="I4" i="11"/>
  <c r="J4" i="11"/>
  <c r="K4" i="11"/>
  <c r="E4" i="11"/>
  <c r="F4" i="11"/>
  <c r="G4" i="11"/>
  <c r="H4" i="11"/>
  <c r="F1" i="17"/>
  <c r="N54" i="29"/>
  <c r="O54" i="29" s="1"/>
  <c r="K46" i="29"/>
  <c r="L46" i="29" s="1"/>
  <c r="K23" i="29"/>
  <c r="L23" i="29" s="1"/>
  <c r="N46" i="29"/>
  <c r="O46" i="29" s="1"/>
  <c r="N23" i="29"/>
  <c r="O23" i="29" s="1"/>
  <c r="K34" i="29"/>
  <c r="L34" i="29" s="1"/>
  <c r="N34" i="29"/>
  <c r="O34" i="29" s="1"/>
  <c r="I3" i="15"/>
  <c r="R56" i="29"/>
  <c r="R23" i="29"/>
  <c r="R34" i="29"/>
  <c r="R46" i="29"/>
  <c r="AC2" i="18"/>
  <c r="AC1" i="18" s="1"/>
  <c r="Q46" i="29"/>
  <c r="Q23" i="29"/>
  <c r="Q34" i="29"/>
  <c r="H34" i="29"/>
  <c r="I34" i="29" s="1"/>
  <c r="H23" i="29"/>
  <c r="I23" i="29" s="1"/>
  <c r="H46" i="29"/>
  <c r="I46" i="29" s="1"/>
  <c r="E23" i="29"/>
  <c r="F23" i="29" s="1"/>
  <c r="E46" i="29"/>
  <c r="F46" i="29" s="1"/>
  <c r="E34" i="29"/>
  <c r="F34" i="29" s="1"/>
  <c r="C59" i="14"/>
  <c r="AK54" i="29"/>
  <c r="AL54" i="29" s="1"/>
  <c r="N35" i="29"/>
  <c r="O35" i="29" s="1"/>
  <c r="N37" i="29"/>
  <c r="O37" i="29" s="1"/>
  <c r="AK56" i="29"/>
  <c r="AL56" i="29" s="1"/>
  <c r="AK37" i="29"/>
  <c r="AL37" i="29" s="1"/>
  <c r="AK35" i="29"/>
  <c r="AL35" i="29" s="1"/>
  <c r="AK36" i="29"/>
  <c r="AL36" i="29" s="1"/>
  <c r="W37" i="29"/>
  <c r="W35" i="29"/>
  <c r="N56" i="29"/>
  <c r="O56" i="29" s="1"/>
  <c r="V37" i="29"/>
  <c r="K37" i="29"/>
  <c r="L37" i="29" s="1"/>
  <c r="AH56" i="29"/>
  <c r="AI56" i="29" s="1"/>
  <c r="W56" i="29"/>
  <c r="W54" i="29"/>
  <c r="W36" i="29"/>
  <c r="N36" i="29"/>
  <c r="O36" i="29" s="1"/>
  <c r="K54" i="29"/>
  <c r="L54" i="29" s="1"/>
  <c r="K35" i="29"/>
  <c r="L35" i="29" s="1"/>
  <c r="K36" i="29"/>
  <c r="L36" i="29" s="1"/>
  <c r="K56" i="29"/>
  <c r="L56" i="29" s="1"/>
  <c r="AH35" i="29"/>
  <c r="AI35" i="29" s="1"/>
  <c r="V56" i="29"/>
  <c r="V36" i="29"/>
  <c r="AH36" i="29"/>
  <c r="AI36" i="29" s="1"/>
  <c r="AH37" i="29"/>
  <c r="AI37" i="29" s="1"/>
  <c r="V35" i="29"/>
  <c r="AH54" i="29"/>
  <c r="AI54" i="29" s="1"/>
  <c r="V54" i="29"/>
  <c r="E54" i="29"/>
  <c r="F54" i="29" s="1"/>
  <c r="E56" i="29"/>
  <c r="F56" i="29" s="1"/>
  <c r="H36" i="29"/>
  <c r="I36" i="29" s="1"/>
  <c r="H35" i="29"/>
  <c r="I35" i="29" s="1"/>
  <c r="H56" i="29"/>
  <c r="I56" i="29" s="1"/>
  <c r="H54" i="29"/>
  <c r="I54" i="29" s="1"/>
  <c r="H37" i="29"/>
  <c r="I37" i="29" s="1"/>
  <c r="R36" i="29"/>
  <c r="R54" i="29"/>
  <c r="R35" i="29"/>
  <c r="R37" i="29"/>
  <c r="Q54" i="29"/>
  <c r="Q36" i="29"/>
  <c r="Q37" i="29"/>
  <c r="Q56" i="29"/>
  <c r="Q35" i="29"/>
  <c r="E37" i="29"/>
  <c r="F37" i="29" s="1"/>
  <c r="E36" i="29"/>
  <c r="F36" i="29" s="1"/>
  <c r="E35" i="29"/>
  <c r="F35" i="29" s="1"/>
  <c r="AQ2" i="12"/>
  <c r="BB7" i="19" l="1"/>
  <c r="BG7" i="19"/>
  <c r="BA8" i="19"/>
  <c r="BB13" i="19"/>
  <c r="BK13" i="17"/>
  <c r="BK21" i="17"/>
  <c r="BK29" i="17"/>
  <c r="BK37" i="17"/>
  <c r="BK45" i="17"/>
  <c r="BK53" i="17"/>
  <c r="BK61" i="17"/>
  <c r="BK69" i="17"/>
  <c r="BK77" i="17"/>
  <c r="BK85" i="17"/>
  <c r="BK93" i="17"/>
  <c r="BK101" i="17"/>
  <c r="BK109" i="17"/>
  <c r="BK117" i="17"/>
  <c r="BK125" i="17"/>
  <c r="BK133" i="17"/>
  <c r="BK141" i="17"/>
  <c r="BK149" i="17"/>
  <c r="BK72" i="17"/>
  <c r="BK96" i="17"/>
  <c r="BK120" i="17"/>
  <c r="BK144" i="17"/>
  <c r="BK19" i="17"/>
  <c r="BK51" i="17"/>
  <c r="BK91" i="17"/>
  <c r="BK131" i="17"/>
  <c r="BK20" i="17"/>
  <c r="BK60" i="17"/>
  <c r="BK100" i="17"/>
  <c r="BK132" i="17"/>
  <c r="BK14" i="17"/>
  <c r="BK22" i="17"/>
  <c r="BK30" i="17"/>
  <c r="BK38" i="17"/>
  <c r="BK46" i="17"/>
  <c r="BK54" i="17"/>
  <c r="BK62" i="17"/>
  <c r="BK70" i="17"/>
  <c r="BK78" i="17"/>
  <c r="BK86" i="17"/>
  <c r="BK94" i="17"/>
  <c r="BK102" i="17"/>
  <c r="BK110" i="17"/>
  <c r="BK118" i="17"/>
  <c r="BF14" i="23" s="1"/>
  <c r="BG14" i="23" s="1"/>
  <c r="BK126" i="17"/>
  <c r="BK134" i="17"/>
  <c r="BK142" i="17"/>
  <c r="BK150" i="17"/>
  <c r="BK135" i="17"/>
  <c r="BK151" i="17"/>
  <c r="BK16" i="17"/>
  <c r="BK32" i="17"/>
  <c r="BK40" i="17"/>
  <c r="BK56" i="17"/>
  <c r="BK80" i="17"/>
  <c r="BK104" i="17"/>
  <c r="BK128" i="17"/>
  <c r="BK152" i="17"/>
  <c r="BK35" i="17"/>
  <c r="BK67" i="17"/>
  <c r="BK115" i="17"/>
  <c r="BK28" i="17"/>
  <c r="BK52" i="17"/>
  <c r="BK92" i="17"/>
  <c r="BK116" i="17"/>
  <c r="BK148" i="17"/>
  <c r="BK15" i="17"/>
  <c r="BK23" i="17"/>
  <c r="BK31" i="17"/>
  <c r="BK39" i="17"/>
  <c r="BK47" i="17"/>
  <c r="BK55" i="17"/>
  <c r="BK63" i="17"/>
  <c r="BK71" i="17"/>
  <c r="BK79" i="17"/>
  <c r="BK87" i="17"/>
  <c r="BK95" i="17"/>
  <c r="BK103" i="17"/>
  <c r="BK111" i="17"/>
  <c r="BK119" i="17"/>
  <c r="BK127" i="17"/>
  <c r="BK143" i="17"/>
  <c r="BK24" i="17"/>
  <c r="BK48" i="17"/>
  <c r="BK64" i="17"/>
  <c r="BK88" i="17"/>
  <c r="BK112" i="17"/>
  <c r="BK136" i="17"/>
  <c r="BK59" i="17"/>
  <c r="BK99" i="17"/>
  <c r="BK139" i="17"/>
  <c r="BK36" i="17"/>
  <c r="BK76" i="17"/>
  <c r="BK108" i="17"/>
  <c r="BK140" i="17"/>
  <c r="BK68" i="17"/>
  <c r="BK9" i="17"/>
  <c r="BK17" i="17"/>
  <c r="BK25" i="17"/>
  <c r="BK33" i="17"/>
  <c r="BK41" i="17"/>
  <c r="BK49" i="17"/>
  <c r="BK57" i="17"/>
  <c r="BK65" i="17"/>
  <c r="BK73" i="17"/>
  <c r="BK81" i="17"/>
  <c r="BK89" i="17"/>
  <c r="BK97" i="17"/>
  <c r="BK105" i="17"/>
  <c r="BK113" i="17"/>
  <c r="BK121" i="17"/>
  <c r="BK129" i="17"/>
  <c r="BK137" i="17"/>
  <c r="BK145" i="17"/>
  <c r="BK153" i="17"/>
  <c r="BK11" i="17"/>
  <c r="BK43" i="17"/>
  <c r="BK83" i="17"/>
  <c r="BK123" i="17"/>
  <c r="BK10" i="17"/>
  <c r="BK18" i="17"/>
  <c r="BK26" i="17"/>
  <c r="BK34" i="17"/>
  <c r="BK42" i="17"/>
  <c r="BK50" i="17"/>
  <c r="BK58" i="17"/>
  <c r="BK66" i="17"/>
  <c r="BK74" i="17"/>
  <c r="BK82" i="17"/>
  <c r="BK90" i="17"/>
  <c r="BK98" i="17"/>
  <c r="BK106" i="17"/>
  <c r="BK114" i="17"/>
  <c r="BK122" i="17"/>
  <c r="BK130" i="17"/>
  <c r="BK138" i="17"/>
  <c r="BK146" i="17"/>
  <c r="BK154" i="17"/>
  <c r="BK27" i="17"/>
  <c r="BK75" i="17"/>
  <c r="BK107" i="17"/>
  <c r="BK147" i="17"/>
  <c r="BK12" i="17"/>
  <c r="BK44" i="17"/>
  <c r="BK84" i="17"/>
  <c r="BK124" i="17"/>
  <c r="BA13" i="19"/>
  <c r="BB19" i="19"/>
  <c r="BB9" i="19"/>
  <c r="D43" i="12"/>
  <c r="D40" i="12"/>
  <c r="D31" i="12"/>
  <c r="D46" i="12"/>
  <c r="D11" i="12"/>
  <c r="D28" i="12"/>
  <c r="D26" i="12"/>
  <c r="D35" i="12"/>
  <c r="D50" i="12"/>
  <c r="D32" i="12"/>
  <c r="D23" i="12"/>
  <c r="D38" i="12"/>
  <c r="D34" i="12"/>
  <c r="D19" i="12"/>
  <c r="D49" i="12"/>
  <c r="D24" i="12"/>
  <c r="D15" i="12"/>
  <c r="D30" i="12"/>
  <c r="D10" i="12"/>
  <c r="D45" i="12"/>
  <c r="D13" i="12"/>
  <c r="D41" i="12"/>
  <c r="D16" i="12"/>
  <c r="D7" i="12"/>
  <c r="D22" i="12"/>
  <c r="D44" i="12"/>
  <c r="D33" i="12"/>
  <c r="D48" i="12"/>
  <c r="D36" i="12"/>
  <c r="D14" i="12"/>
  <c r="D37" i="12"/>
  <c r="D42" i="12"/>
  <c r="D25" i="12"/>
  <c r="D8" i="12"/>
  <c r="D12" i="12"/>
  <c r="D6" i="12"/>
  <c r="D29" i="12"/>
  <c r="D17" i="12"/>
  <c r="D47" i="12"/>
  <c r="D27" i="12"/>
  <c r="D20" i="12"/>
  <c r="D21" i="12"/>
  <c r="D9" i="12"/>
  <c r="D39" i="12"/>
  <c r="D18" i="12"/>
  <c r="BF10" i="23"/>
  <c r="BG10" i="23" s="1"/>
  <c r="BA10" i="19"/>
  <c r="BB15" i="19"/>
  <c r="G1" i="14"/>
  <c r="EL7" i="11"/>
  <c r="EL15" i="11"/>
  <c r="EL23" i="11"/>
  <c r="EL31" i="11"/>
  <c r="EL39" i="11"/>
  <c r="EL47" i="11"/>
  <c r="EL55" i="11"/>
  <c r="EL63" i="11"/>
  <c r="EL71" i="11"/>
  <c r="EL79" i="11"/>
  <c r="EL87" i="11"/>
  <c r="EL95" i="11"/>
  <c r="EL103" i="11"/>
  <c r="EL111" i="11"/>
  <c r="EL119" i="11"/>
  <c r="EL127" i="11"/>
  <c r="EL135" i="11"/>
  <c r="EL143" i="11"/>
  <c r="EL151" i="11"/>
  <c r="EL8" i="11"/>
  <c r="EL16" i="11"/>
  <c r="EL24" i="11"/>
  <c r="EL32" i="11"/>
  <c r="EL40" i="11"/>
  <c r="EL48" i="11"/>
  <c r="EL56" i="11"/>
  <c r="EL64" i="11"/>
  <c r="EL72" i="11"/>
  <c r="EL80" i="11"/>
  <c r="EL88" i="11"/>
  <c r="EL96" i="11"/>
  <c r="EL104" i="11"/>
  <c r="EL112" i="11"/>
  <c r="EL120" i="11"/>
  <c r="EL128" i="11"/>
  <c r="EL136" i="11"/>
  <c r="EL144" i="11"/>
  <c r="EL9" i="11"/>
  <c r="EL17" i="11"/>
  <c r="EL25" i="11"/>
  <c r="EL33" i="11"/>
  <c r="EL41" i="11"/>
  <c r="EL49" i="11"/>
  <c r="EL57" i="11"/>
  <c r="EL65" i="11"/>
  <c r="EL73" i="11"/>
  <c r="EL81" i="11"/>
  <c r="EL89" i="11"/>
  <c r="EL97" i="11"/>
  <c r="EL105" i="11"/>
  <c r="EL113" i="11"/>
  <c r="EL121" i="11"/>
  <c r="EL129" i="11"/>
  <c r="EL137" i="11"/>
  <c r="EL145" i="11"/>
  <c r="EL10" i="11"/>
  <c r="EL18" i="11"/>
  <c r="EL26" i="11"/>
  <c r="EL34" i="11"/>
  <c r="EL42" i="11"/>
  <c r="EL50" i="11"/>
  <c r="EL58" i="11"/>
  <c r="EL66" i="11"/>
  <c r="EL74" i="11"/>
  <c r="EL82" i="11"/>
  <c r="EL90" i="11"/>
  <c r="EL98" i="11"/>
  <c r="EL106" i="11"/>
  <c r="EL114" i="11"/>
  <c r="EL122" i="11"/>
  <c r="EL130" i="11"/>
  <c r="EL138" i="11"/>
  <c r="EL146" i="11"/>
  <c r="EL22" i="11"/>
  <c r="EL54" i="11"/>
  <c r="EL86" i="11"/>
  <c r="EL110" i="11"/>
  <c r="EL134" i="11"/>
  <c r="EL11" i="11"/>
  <c r="EL19" i="11"/>
  <c r="EL27" i="11"/>
  <c r="EL35" i="11"/>
  <c r="EL43" i="11"/>
  <c r="EL51" i="11"/>
  <c r="EL59" i="11"/>
  <c r="EL67" i="11"/>
  <c r="EL75" i="11"/>
  <c r="EL83" i="11"/>
  <c r="EL91" i="11"/>
  <c r="EL99" i="11"/>
  <c r="EL107" i="11"/>
  <c r="EL115" i="11"/>
  <c r="EL123" i="11"/>
  <c r="EL131" i="11"/>
  <c r="EL139" i="11"/>
  <c r="EL147" i="11"/>
  <c r="EL70" i="11"/>
  <c r="EL102" i="11"/>
  <c r="EL142" i="11"/>
  <c r="EL12" i="11"/>
  <c r="EL20" i="11"/>
  <c r="EL28" i="11"/>
  <c r="EL36" i="11"/>
  <c r="EL44" i="11"/>
  <c r="EL52" i="11"/>
  <c r="EL60" i="11"/>
  <c r="EL68" i="11"/>
  <c r="EL76" i="11"/>
  <c r="EL84" i="11"/>
  <c r="EL92" i="11"/>
  <c r="EL100" i="11"/>
  <c r="EL108" i="11"/>
  <c r="EL116" i="11"/>
  <c r="EL124" i="11"/>
  <c r="EL132" i="11"/>
  <c r="EL140" i="11"/>
  <c r="EL148" i="11"/>
  <c r="EL30" i="11"/>
  <c r="EL38" i="11"/>
  <c r="EL62" i="11"/>
  <c r="EL94" i="11"/>
  <c r="EL126" i="11"/>
  <c r="EL6" i="11"/>
  <c r="EL13" i="11"/>
  <c r="EL21" i="11"/>
  <c r="EL29" i="11"/>
  <c r="EL37" i="11"/>
  <c r="EL45" i="11"/>
  <c r="EL53" i="11"/>
  <c r="EL61" i="11"/>
  <c r="EL69" i="11"/>
  <c r="EL77" i="11"/>
  <c r="EL85" i="11"/>
  <c r="EL93" i="11"/>
  <c r="EL101" i="11"/>
  <c r="EL109" i="11"/>
  <c r="EL117" i="11"/>
  <c r="EL125" i="11"/>
  <c r="EL133" i="11"/>
  <c r="EL141" i="11"/>
  <c r="EL149" i="11"/>
  <c r="EL14" i="11"/>
  <c r="EL46" i="11"/>
  <c r="EL78" i="11"/>
  <c r="EL118" i="11"/>
  <c r="EL150" i="11"/>
  <c r="EK14" i="11"/>
  <c r="EK22" i="11"/>
  <c r="EK30" i="11"/>
  <c r="EK38" i="11"/>
  <c r="EK46" i="11"/>
  <c r="EK54" i="11"/>
  <c r="EK62" i="11"/>
  <c r="EK70" i="11"/>
  <c r="EK78" i="11"/>
  <c r="EK86" i="11"/>
  <c r="EK94" i="11"/>
  <c r="EK102" i="11"/>
  <c r="EK110" i="11"/>
  <c r="EK118" i="11"/>
  <c r="EK7" i="11"/>
  <c r="EK15" i="11"/>
  <c r="EK23" i="11"/>
  <c r="EK31" i="11"/>
  <c r="EK39" i="11"/>
  <c r="EK47" i="11"/>
  <c r="EK55" i="11"/>
  <c r="EK63" i="11"/>
  <c r="EK71" i="11"/>
  <c r="EK79" i="11"/>
  <c r="EK87" i="11"/>
  <c r="EK95" i="11"/>
  <c r="EK8" i="11"/>
  <c r="EK16" i="11"/>
  <c r="EK24" i="11"/>
  <c r="EK32" i="11"/>
  <c r="EK40" i="11"/>
  <c r="EK48" i="11"/>
  <c r="EK56" i="11"/>
  <c r="EK64" i="11"/>
  <c r="EK72" i="11"/>
  <c r="EK80" i="11"/>
  <c r="EK88" i="11"/>
  <c r="EK96" i="11"/>
  <c r="EK104" i="11"/>
  <c r="EK112" i="11"/>
  <c r="EK9" i="11"/>
  <c r="EK17" i="11"/>
  <c r="EK25" i="11"/>
  <c r="EK33" i="11"/>
  <c r="EK41" i="11"/>
  <c r="EK49" i="11"/>
  <c r="EK57" i="11"/>
  <c r="EK65" i="11"/>
  <c r="EK73" i="11"/>
  <c r="EK81" i="11"/>
  <c r="EK89" i="11"/>
  <c r="EK97" i="11"/>
  <c r="EK105" i="11"/>
  <c r="EK113" i="11"/>
  <c r="EK21" i="11"/>
  <c r="EK45" i="11"/>
  <c r="EK77" i="11"/>
  <c r="EK109" i="11"/>
  <c r="EK119" i="11"/>
  <c r="EK10" i="11"/>
  <c r="EK18" i="11"/>
  <c r="EK26" i="11"/>
  <c r="EK34" i="11"/>
  <c r="EK42" i="11"/>
  <c r="EK50" i="11"/>
  <c r="EK58" i="11"/>
  <c r="EK66" i="11"/>
  <c r="EK74" i="11"/>
  <c r="EK82" i="11"/>
  <c r="EK90" i="11"/>
  <c r="EK98" i="11"/>
  <c r="EK106" i="11"/>
  <c r="EK114" i="11"/>
  <c r="EK6" i="11"/>
  <c r="EK29" i="11"/>
  <c r="EK61" i="11"/>
  <c r="EK93" i="11"/>
  <c r="EK111" i="11"/>
  <c r="EK11" i="11"/>
  <c r="EK19" i="11"/>
  <c r="EK27" i="11"/>
  <c r="EK35" i="11"/>
  <c r="EK43" i="11"/>
  <c r="EK51" i="11"/>
  <c r="EK59" i="11"/>
  <c r="EK67" i="11"/>
  <c r="EK75" i="11"/>
  <c r="EK83" i="11"/>
  <c r="EK91" i="11"/>
  <c r="EK99" i="11"/>
  <c r="EK107" i="11"/>
  <c r="EK115" i="11"/>
  <c r="EK13" i="11"/>
  <c r="EK53" i="11"/>
  <c r="EK85" i="11"/>
  <c r="EK117" i="11"/>
  <c r="EK12" i="11"/>
  <c r="EK20" i="11"/>
  <c r="EK28" i="11"/>
  <c r="EK36" i="11"/>
  <c r="EK44" i="11"/>
  <c r="EK52" i="11"/>
  <c r="EK60" i="11"/>
  <c r="EK68" i="11"/>
  <c r="EK76" i="11"/>
  <c r="EK84" i="11"/>
  <c r="EK92" i="11"/>
  <c r="EK100" i="11"/>
  <c r="EK108" i="11"/>
  <c r="EK116" i="11"/>
  <c r="EK37" i="11"/>
  <c r="EK69" i="11"/>
  <c r="EK101" i="11"/>
  <c r="EK103" i="11"/>
  <c r="BB17" i="19"/>
  <c r="BG9" i="19"/>
  <c r="BH18" i="19"/>
  <c r="BB16" i="19"/>
  <c r="L3" i="16"/>
  <c r="L1" i="16" s="1"/>
  <c r="BB12" i="19"/>
  <c r="BA11" i="19"/>
  <c r="AA6" i="21"/>
  <c r="BH8" i="19"/>
  <c r="BH9" i="19"/>
  <c r="BH11" i="19"/>
  <c r="BH12" i="19"/>
  <c r="BH16" i="19"/>
  <c r="BB20" i="19"/>
  <c r="BB8" i="19"/>
  <c r="BH15" i="19"/>
  <c r="EK124" i="11"/>
  <c r="EK137" i="11"/>
  <c r="EK148" i="11"/>
  <c r="EK125" i="11"/>
  <c r="EK140" i="11"/>
  <c r="EK149" i="11"/>
  <c r="EK132" i="11"/>
  <c r="EK141" i="11"/>
  <c r="EK151" i="11"/>
  <c r="EK133" i="11"/>
  <c r="EK145" i="11"/>
  <c r="EK123" i="11"/>
  <c r="EK138" i="11"/>
  <c r="EK120" i="11"/>
  <c r="EK135" i="11"/>
  <c r="EK126" i="11"/>
  <c r="EK128" i="11"/>
  <c r="EK134" i="11"/>
  <c r="EK147" i="11"/>
  <c r="EK130" i="11"/>
  <c r="EK129" i="11"/>
  <c r="EK144" i="11"/>
  <c r="EK127" i="11"/>
  <c r="EK150" i="11"/>
  <c r="EK139" i="11"/>
  <c r="EK122" i="11"/>
  <c r="EK121" i="11"/>
  <c r="EK136" i="11"/>
  <c r="EK142" i="11"/>
  <c r="EK131" i="11"/>
  <c r="EK146" i="11"/>
  <c r="EK143" i="11"/>
  <c r="D89" i="17"/>
  <c r="G3" i="15"/>
  <c r="G2" i="15" s="1"/>
  <c r="D76" i="10"/>
  <c r="D151" i="11"/>
  <c r="D16" i="10"/>
  <c r="BI9" i="17"/>
  <c r="BJ9" i="17"/>
  <c r="X23" i="29"/>
  <c r="AD2" i="18"/>
  <c r="N6" i="22"/>
  <c r="D9" i="15"/>
  <c r="D25" i="15"/>
  <c r="D41" i="15"/>
  <c r="D57" i="15"/>
  <c r="D74" i="15"/>
  <c r="D121" i="15"/>
  <c r="D113" i="15"/>
  <c r="D105" i="15"/>
  <c r="D99" i="15"/>
  <c r="D92" i="15"/>
  <c r="D113" i="14"/>
  <c r="D99" i="14"/>
  <c r="D46" i="16"/>
  <c r="D84" i="16"/>
  <c r="D100" i="16"/>
  <c r="D116" i="16"/>
  <c r="D19" i="16"/>
  <c r="D89" i="16"/>
  <c r="D110" i="16"/>
  <c r="D131" i="16"/>
  <c r="D23" i="16"/>
  <c r="D39" i="16"/>
  <c r="D55" i="16"/>
  <c r="D74" i="16"/>
  <c r="D95" i="16"/>
  <c r="D117" i="16"/>
  <c r="D9" i="16"/>
  <c r="D28" i="16"/>
  <c r="D44" i="16"/>
  <c r="D60" i="16"/>
  <c r="D75" i="16"/>
  <c r="D97" i="16"/>
  <c r="D118" i="16"/>
  <c r="D10" i="16"/>
  <c r="D29" i="16"/>
  <c r="D45" i="16"/>
  <c r="D61" i="16"/>
  <c r="D77" i="16"/>
  <c r="D98" i="16"/>
  <c r="D119" i="16"/>
  <c r="D12" i="16"/>
  <c r="D18" i="15"/>
  <c r="D34" i="15"/>
  <c r="D50" i="15"/>
  <c r="D67" i="15"/>
  <c r="D83" i="15"/>
  <c r="D112" i="14"/>
  <c r="D98" i="14"/>
  <c r="D42" i="16"/>
  <c r="D15" i="15"/>
  <c r="D31" i="15"/>
  <c r="D47" i="15"/>
  <c r="D63" i="15"/>
  <c r="D80" i="15"/>
  <c r="D118" i="15"/>
  <c r="D110" i="15"/>
  <c r="D102" i="15"/>
  <c r="D96" i="15"/>
  <c r="D89" i="15"/>
  <c r="D73" i="14"/>
  <c r="D123" i="14"/>
  <c r="D107" i="14"/>
  <c r="D94" i="14"/>
  <c r="D81" i="14"/>
  <c r="D8" i="15"/>
  <c r="D24" i="15"/>
  <c r="D40" i="15"/>
  <c r="D56" i="15"/>
  <c r="D73" i="15"/>
  <c r="D76" i="14"/>
  <c r="D110" i="14"/>
  <c r="D96" i="14"/>
  <c r="D84" i="14"/>
  <c r="D34" i="16"/>
  <c r="D119" i="14"/>
  <c r="D90" i="14"/>
  <c r="D12" i="15"/>
  <c r="D13" i="15"/>
  <c r="D29" i="15"/>
  <c r="D45" i="15"/>
  <c r="D61" i="15"/>
  <c r="D78" i="15"/>
  <c r="D119" i="15"/>
  <c r="D111" i="15"/>
  <c r="D103" i="15"/>
  <c r="D97" i="15"/>
  <c r="D90" i="15"/>
  <c r="D75" i="14"/>
  <c r="D125" i="14"/>
  <c r="D109" i="14"/>
  <c r="D64" i="14"/>
  <c r="D83" i="14"/>
  <c r="D72" i="16"/>
  <c r="D88" i="16"/>
  <c r="D104" i="16"/>
  <c r="D120" i="16"/>
  <c r="D73" i="16"/>
  <c r="D94" i="16"/>
  <c r="D115" i="16"/>
  <c r="D8" i="16"/>
  <c r="D27" i="16"/>
  <c r="D43" i="16"/>
  <c r="D59" i="16"/>
  <c r="D79" i="16"/>
  <c r="D101" i="16"/>
  <c r="D122" i="16"/>
  <c r="D14" i="16"/>
  <c r="D32" i="16"/>
  <c r="D48" i="16"/>
  <c r="D64" i="16"/>
  <c r="D81" i="16"/>
  <c r="D102" i="16"/>
  <c r="D123" i="16"/>
  <c r="D16" i="16"/>
  <c r="D33" i="16"/>
  <c r="D49" i="16"/>
  <c r="D65" i="16"/>
  <c r="D82" i="16"/>
  <c r="D103" i="16"/>
  <c r="D125" i="16"/>
  <c r="D17" i="16"/>
  <c r="D22" i="15"/>
  <c r="D38" i="15"/>
  <c r="D54" i="15"/>
  <c r="D71" i="15"/>
  <c r="D74" i="14"/>
  <c r="D124" i="14"/>
  <c r="D108" i="14"/>
  <c r="D95" i="14"/>
  <c r="D82" i="14"/>
  <c r="D26" i="16"/>
  <c r="D19" i="15"/>
  <c r="D35" i="15"/>
  <c r="D51" i="15"/>
  <c r="D68" i="15"/>
  <c r="D84" i="15"/>
  <c r="D124" i="15"/>
  <c r="D116" i="15"/>
  <c r="D108" i="15"/>
  <c r="D100" i="15"/>
  <c r="D95" i="15"/>
  <c r="D87" i="15"/>
  <c r="D69" i="14"/>
  <c r="D103" i="14"/>
  <c r="D54" i="16"/>
  <c r="D17" i="15"/>
  <c r="D33" i="15"/>
  <c r="D49" i="15"/>
  <c r="D66" i="15"/>
  <c r="D82" i="15"/>
  <c r="D125" i="15"/>
  <c r="D117" i="15"/>
  <c r="D109" i="15"/>
  <c r="D101" i="15"/>
  <c r="D64" i="15"/>
  <c r="D88" i="15"/>
  <c r="D71" i="14"/>
  <c r="D121" i="14"/>
  <c r="D105" i="14"/>
  <c r="D92" i="14"/>
  <c r="D79" i="14"/>
  <c r="D76" i="16"/>
  <c r="D92" i="16"/>
  <c r="D108" i="16"/>
  <c r="D124" i="16"/>
  <c r="D11" i="16"/>
  <c r="D78" i="16"/>
  <c r="D99" i="16"/>
  <c r="D121" i="16"/>
  <c r="D13" i="16"/>
  <c r="D31" i="16"/>
  <c r="D47" i="16"/>
  <c r="D63" i="16"/>
  <c r="D85" i="16"/>
  <c r="D106" i="16"/>
  <c r="D127" i="16"/>
  <c r="D20" i="16"/>
  <c r="D36" i="16"/>
  <c r="D52" i="16"/>
  <c r="D68" i="16"/>
  <c r="D86" i="16"/>
  <c r="D107" i="16"/>
  <c r="D129" i="16"/>
  <c r="D21" i="16"/>
  <c r="D37" i="16"/>
  <c r="D53" i="16"/>
  <c r="D69" i="16"/>
  <c r="D87" i="16"/>
  <c r="D109" i="16"/>
  <c r="D130" i="16"/>
  <c r="D10" i="15"/>
  <c r="D26" i="15"/>
  <c r="D42" i="15"/>
  <c r="D58" i="15"/>
  <c r="D75" i="15"/>
  <c r="D70" i="14"/>
  <c r="D120" i="14"/>
  <c r="D104" i="14"/>
  <c r="D91" i="14"/>
  <c r="D78" i="14"/>
  <c r="D7" i="15"/>
  <c r="D23" i="15"/>
  <c r="D39" i="15"/>
  <c r="D55" i="15"/>
  <c r="D72" i="15"/>
  <c r="D122" i="15"/>
  <c r="D114" i="15"/>
  <c r="D106" i="15"/>
  <c r="D93" i="15"/>
  <c r="D65" i="14"/>
  <c r="D115" i="14"/>
  <c r="D86" i="14"/>
  <c r="D38" i="16"/>
  <c r="D16" i="15"/>
  <c r="D32" i="15"/>
  <c r="D48" i="15"/>
  <c r="D65" i="15"/>
  <c r="D81" i="15"/>
  <c r="D68" i="14"/>
  <c r="D118" i="14"/>
  <c r="D102" i="14"/>
  <c r="D89" i="14"/>
  <c r="D66" i="16"/>
  <c r="D30" i="16"/>
  <c r="D21" i="15"/>
  <c r="D37" i="15"/>
  <c r="D53" i="15"/>
  <c r="D115" i="15"/>
  <c r="D86" i="15"/>
  <c r="D88" i="14"/>
  <c r="D112" i="16"/>
  <c r="D105" i="16"/>
  <c r="D51" i="16"/>
  <c r="D70" i="16"/>
  <c r="D25" i="16"/>
  <c r="D93" i="16"/>
  <c r="D30" i="15"/>
  <c r="D66" i="14"/>
  <c r="D58" i="16"/>
  <c r="D59" i="15"/>
  <c r="D112" i="15"/>
  <c r="D77" i="14"/>
  <c r="D85" i="14"/>
  <c r="D36" i="15"/>
  <c r="D69" i="15"/>
  <c r="D50" i="16"/>
  <c r="D122" i="14"/>
  <c r="D101" i="14"/>
  <c r="D83" i="16"/>
  <c r="D111" i="16"/>
  <c r="D71" i="16"/>
  <c r="D87" i="14"/>
  <c r="D91" i="15"/>
  <c r="D60" i="15"/>
  <c r="D80" i="14"/>
  <c r="D70" i="15"/>
  <c r="D107" i="15"/>
  <c r="D67" i="14"/>
  <c r="D62" i="16"/>
  <c r="D128" i="16"/>
  <c r="D126" i="16"/>
  <c r="D67" i="16"/>
  <c r="D24" i="16"/>
  <c r="D91" i="16"/>
  <c r="D41" i="16"/>
  <c r="D114" i="16"/>
  <c r="D46" i="15"/>
  <c r="D116" i="14"/>
  <c r="D11" i="15"/>
  <c r="D76" i="15"/>
  <c r="D104" i="15"/>
  <c r="D22" i="16"/>
  <c r="D44" i="15"/>
  <c r="D77" i="15"/>
  <c r="D93" i="14"/>
  <c r="D94" i="15"/>
  <c r="D79" i="15"/>
  <c r="D97" i="14"/>
  <c r="D72" i="14"/>
  <c r="D117" i="14"/>
  <c r="D80" i="16"/>
  <c r="D15" i="16"/>
  <c r="D18" i="16"/>
  <c r="D90" i="16"/>
  <c r="D40" i="16"/>
  <c r="D113" i="16"/>
  <c r="D57" i="16"/>
  <c r="D62" i="15"/>
  <c r="D100" i="14"/>
  <c r="D27" i="15"/>
  <c r="D98" i="15"/>
  <c r="D111" i="14"/>
  <c r="D20" i="15"/>
  <c r="D52" i="15"/>
  <c r="D85" i="15"/>
  <c r="D114" i="14"/>
  <c r="D123" i="15"/>
  <c r="D96" i="16"/>
  <c r="D35" i="16"/>
  <c r="D56" i="16"/>
  <c r="D14" i="15"/>
  <c r="D43" i="15"/>
  <c r="D120" i="15"/>
  <c r="D28" i="15"/>
  <c r="D106" i="14"/>
  <c r="E1" i="26"/>
  <c r="BA12" i="19"/>
  <c r="BH7" i="19"/>
  <c r="BG10" i="19"/>
  <c r="BG12" i="19"/>
  <c r="BG13" i="19"/>
  <c r="BH19" i="19"/>
  <c r="M1" i="27"/>
  <c r="N1" i="27" s="1"/>
  <c r="Y1" i="17"/>
  <c r="BJ27" i="17"/>
  <c r="BJ91" i="17"/>
  <c r="BJ149" i="17"/>
  <c r="BJ43" i="17"/>
  <c r="BJ108" i="17"/>
  <c r="BJ100" i="17"/>
  <c r="BJ51" i="17"/>
  <c r="BJ154" i="17"/>
  <c r="BJ59" i="17"/>
  <c r="BJ121" i="17"/>
  <c r="BJ67" i="17"/>
  <c r="BJ128" i="17"/>
  <c r="BJ11" i="17"/>
  <c r="BJ75" i="17"/>
  <c r="BJ134" i="17"/>
  <c r="BJ35" i="17"/>
  <c r="BJ19" i="17"/>
  <c r="BJ83" i="17"/>
  <c r="BJ141" i="17"/>
  <c r="BJ99" i="17"/>
  <c r="BJ34" i="17"/>
  <c r="BJ126" i="17"/>
  <c r="BJ65" i="17"/>
  <c r="BJ139" i="17"/>
  <c r="BJ80" i="17"/>
  <c r="BJ16" i="17"/>
  <c r="BJ104" i="17"/>
  <c r="BJ124" i="17"/>
  <c r="BJ143" i="17"/>
  <c r="BJ21" i="17"/>
  <c r="BJ52" i="17"/>
  <c r="BJ109" i="17"/>
  <c r="BJ76" i="17"/>
  <c r="BJ17" i="17"/>
  <c r="BJ78" i="17"/>
  <c r="BJ148" i="17"/>
  <c r="BJ90" i="17"/>
  <c r="BJ26" i="17"/>
  <c r="BJ119" i="17"/>
  <c r="BJ57" i="17"/>
  <c r="BJ131" i="17"/>
  <c r="BJ72" i="17"/>
  <c r="BJ153" i="17"/>
  <c r="BJ96" i="17"/>
  <c r="BJ31" i="17"/>
  <c r="BJ116" i="17"/>
  <c r="BJ54" i="17"/>
  <c r="BJ136" i="17"/>
  <c r="BJ77" i="17"/>
  <c r="BJ44" i="17"/>
  <c r="BJ32" i="17"/>
  <c r="BJ102" i="17"/>
  <c r="BJ140" i="17"/>
  <c r="BJ82" i="17"/>
  <c r="BJ18" i="17"/>
  <c r="BJ114" i="17"/>
  <c r="BJ49" i="17"/>
  <c r="BJ125" i="17"/>
  <c r="BJ64" i="17"/>
  <c r="BJ145" i="17"/>
  <c r="BJ87" i="17"/>
  <c r="BJ23" i="17"/>
  <c r="BJ111" i="17"/>
  <c r="BJ46" i="17"/>
  <c r="BJ69" i="17"/>
  <c r="BJ101" i="17"/>
  <c r="BJ36" i="17"/>
  <c r="BJ84" i="17"/>
  <c r="BJ58" i="17"/>
  <c r="BJ25" i="17"/>
  <c r="BJ93" i="17"/>
  <c r="BJ86" i="17"/>
  <c r="BJ45" i="17"/>
  <c r="BJ81" i="17"/>
  <c r="BJ55" i="17"/>
  <c r="BJ133" i="17"/>
  <c r="BJ74" i="17"/>
  <c r="BJ10" i="17"/>
  <c r="BJ106" i="17"/>
  <c r="BJ41" i="17"/>
  <c r="BJ118" i="17"/>
  <c r="BJ56" i="17"/>
  <c r="BJ138" i="17"/>
  <c r="BJ79" i="17"/>
  <c r="BJ15" i="17"/>
  <c r="BJ103" i="17"/>
  <c r="BJ38" i="17"/>
  <c r="BJ123" i="17"/>
  <c r="BJ61" i="17"/>
  <c r="BJ150" i="17"/>
  <c r="BJ92" i="17"/>
  <c r="BJ28" i="17"/>
  <c r="BJ20" i="17"/>
  <c r="BJ147" i="17"/>
  <c r="BJ105" i="17"/>
  <c r="BJ63" i="17"/>
  <c r="BJ22" i="17"/>
  <c r="BJ12" i="17"/>
  <c r="BJ97" i="17"/>
  <c r="BJ14" i="17"/>
  <c r="BJ127" i="17"/>
  <c r="BJ66" i="17"/>
  <c r="BJ98" i="17"/>
  <c r="BJ33" i="17"/>
  <c r="BJ113" i="17"/>
  <c r="BJ48" i="17"/>
  <c r="BJ130" i="17"/>
  <c r="BJ71" i="17"/>
  <c r="BJ152" i="17"/>
  <c r="BJ95" i="17"/>
  <c r="BJ30" i="17"/>
  <c r="BJ115" i="17"/>
  <c r="BJ53" i="17"/>
  <c r="BJ142" i="17"/>
  <c r="BJ120" i="17"/>
  <c r="BJ89" i="17"/>
  <c r="BJ40" i="17"/>
  <c r="BJ144" i="17"/>
  <c r="BJ110" i="17"/>
  <c r="BJ137" i="17"/>
  <c r="BJ68" i="17"/>
  <c r="BJ107" i="17"/>
  <c r="BJ42" i="17"/>
  <c r="BJ132" i="17"/>
  <c r="BJ73" i="17"/>
  <c r="BJ146" i="17"/>
  <c r="BJ88" i="17"/>
  <c r="BJ24" i="17"/>
  <c r="BJ112" i="17"/>
  <c r="BJ47" i="17"/>
  <c r="BJ129" i="17"/>
  <c r="BJ70" i="17"/>
  <c r="BJ151" i="17"/>
  <c r="BJ94" i="17"/>
  <c r="BJ29" i="17"/>
  <c r="BJ122" i="17"/>
  <c r="BJ60" i="17"/>
  <c r="BJ39" i="17"/>
  <c r="BJ62" i="17"/>
  <c r="BJ85" i="17"/>
  <c r="BJ13" i="17"/>
  <c r="BJ135" i="17"/>
  <c r="BJ50" i="17"/>
  <c r="BJ117" i="17"/>
  <c r="BJ37" i="17"/>
  <c r="L3" i="10"/>
  <c r="J3" i="15"/>
  <c r="AV1" i="11"/>
  <c r="D147" i="17"/>
  <c r="D151" i="17"/>
  <c r="D107" i="13"/>
  <c r="D111" i="13"/>
  <c r="D115" i="13"/>
  <c r="D119" i="13"/>
  <c r="D123" i="13"/>
  <c r="D117" i="17"/>
  <c r="D121" i="17"/>
  <c r="D93" i="17"/>
  <c r="D128" i="17"/>
  <c r="D89" i="13"/>
  <c r="D93" i="13"/>
  <c r="D65" i="13"/>
  <c r="D100" i="13"/>
  <c r="D84" i="12"/>
  <c r="D80" i="12"/>
  <c r="D76" i="12"/>
  <c r="D72" i="12"/>
  <c r="D68" i="12"/>
  <c r="D110" i="11"/>
  <c r="D106" i="11"/>
  <c r="D102" i="11"/>
  <c r="D98" i="11"/>
  <c r="D94" i="11"/>
  <c r="D113" i="17"/>
  <c r="D109" i="17"/>
  <c r="D105" i="17"/>
  <c r="D101" i="17"/>
  <c r="D97" i="17"/>
  <c r="D86" i="13"/>
  <c r="D82" i="13"/>
  <c r="D78" i="13"/>
  <c r="D74" i="13"/>
  <c r="D70" i="13"/>
  <c r="D66" i="13"/>
  <c r="D102" i="10"/>
  <c r="D98" i="10"/>
  <c r="D94" i="10"/>
  <c r="D90" i="10"/>
  <c r="D86" i="10"/>
  <c r="D82" i="10"/>
  <c r="D148" i="17"/>
  <c r="D152" i="17"/>
  <c r="D104" i="13"/>
  <c r="D108" i="13"/>
  <c r="D112" i="13"/>
  <c r="D116" i="13"/>
  <c r="D120" i="13"/>
  <c r="D124" i="13"/>
  <c r="D101" i="13"/>
  <c r="D132" i="17"/>
  <c r="D134" i="17"/>
  <c r="D136" i="17"/>
  <c r="D138" i="17"/>
  <c r="D141" i="17"/>
  <c r="D143" i="17"/>
  <c r="D145" i="17"/>
  <c r="D129" i="17"/>
  <c r="D131" i="17"/>
  <c r="D130" i="11"/>
  <c r="D132" i="11"/>
  <c r="D134" i="11"/>
  <c r="D136" i="11"/>
  <c r="D137" i="11"/>
  <c r="D139" i="11"/>
  <c r="D141" i="11"/>
  <c r="D143" i="11"/>
  <c r="D145" i="11"/>
  <c r="D147" i="11"/>
  <c r="D149" i="11"/>
  <c r="D127" i="11"/>
  <c r="D100" i="12"/>
  <c r="D102" i="12"/>
  <c r="D104" i="12"/>
  <c r="D106" i="12"/>
  <c r="D108" i="12"/>
  <c r="D110" i="12"/>
  <c r="D111" i="12"/>
  <c r="D113" i="12"/>
  <c r="D115" i="12"/>
  <c r="D117" i="12"/>
  <c r="D119" i="12"/>
  <c r="D121" i="12"/>
  <c r="D123" i="12"/>
  <c r="D125" i="12"/>
  <c r="D121" i="10"/>
  <c r="D123" i="10"/>
  <c r="D125" i="10"/>
  <c r="D127" i="10"/>
  <c r="D128" i="10"/>
  <c r="D130" i="10"/>
  <c r="D132" i="10"/>
  <c r="D134" i="10"/>
  <c r="D136" i="10"/>
  <c r="D138" i="10"/>
  <c r="D140" i="10"/>
  <c r="D142" i="10"/>
  <c r="D118" i="10"/>
  <c r="D104" i="10"/>
  <c r="D106" i="10"/>
  <c r="D108" i="10"/>
  <c r="D110" i="10"/>
  <c r="D112" i="10"/>
  <c r="D113" i="10"/>
  <c r="D115" i="10"/>
  <c r="D103" i="10"/>
  <c r="D88" i="12"/>
  <c r="D90" i="12"/>
  <c r="D92" i="12"/>
  <c r="D94" i="12"/>
  <c r="D64" i="12"/>
  <c r="D97" i="12"/>
  <c r="D99" i="12"/>
  <c r="D113" i="11"/>
  <c r="D149" i="17"/>
  <c r="D153" i="17"/>
  <c r="D105" i="13"/>
  <c r="D109" i="13"/>
  <c r="D113" i="13"/>
  <c r="D117" i="13"/>
  <c r="D121" i="13"/>
  <c r="D125" i="13"/>
  <c r="D102" i="13"/>
  <c r="D150" i="17"/>
  <c r="D106" i="13"/>
  <c r="D122" i="13"/>
  <c r="D137" i="17"/>
  <c r="D144" i="17"/>
  <c r="D131" i="11"/>
  <c r="D138" i="11"/>
  <c r="D146" i="11"/>
  <c r="D103" i="12"/>
  <c r="D118" i="12"/>
  <c r="D124" i="10"/>
  <c r="D131" i="10"/>
  <c r="D139" i="10"/>
  <c r="D117" i="10"/>
  <c r="D109" i="10"/>
  <c r="D116" i="10"/>
  <c r="D91" i="12"/>
  <c r="D98" i="12"/>
  <c r="D115" i="17"/>
  <c r="D120" i="17"/>
  <c r="D125" i="17"/>
  <c r="D92" i="13"/>
  <c r="D97" i="13"/>
  <c r="D85" i="12"/>
  <c r="D79" i="12"/>
  <c r="D74" i="12"/>
  <c r="D69" i="12"/>
  <c r="D108" i="11"/>
  <c r="D103" i="11"/>
  <c r="D97" i="11"/>
  <c r="D92" i="11"/>
  <c r="D114" i="17"/>
  <c r="D108" i="17"/>
  <c r="D103" i="17"/>
  <c r="D98" i="17"/>
  <c r="D85" i="13"/>
  <c r="D80" i="13"/>
  <c r="D75" i="13"/>
  <c r="D69" i="13"/>
  <c r="D97" i="10"/>
  <c r="D92" i="10"/>
  <c r="D87" i="10"/>
  <c r="D154" i="17"/>
  <c r="D110" i="13"/>
  <c r="D126" i="13"/>
  <c r="D135" i="17"/>
  <c r="D142" i="17"/>
  <c r="D129" i="11"/>
  <c r="D144" i="11"/>
  <c r="D101" i="12"/>
  <c r="D109" i="12"/>
  <c r="D116" i="12"/>
  <c r="D124" i="12"/>
  <c r="D122" i="10"/>
  <c r="D129" i="10"/>
  <c r="D137" i="10"/>
  <c r="D107" i="10"/>
  <c r="D114" i="10"/>
  <c r="D89" i="12"/>
  <c r="D96" i="12"/>
  <c r="D114" i="11"/>
  <c r="D116" i="11"/>
  <c r="D118" i="11"/>
  <c r="D120" i="11"/>
  <c r="D90" i="11"/>
  <c r="D123" i="11"/>
  <c r="D125" i="11"/>
  <c r="D116" i="17"/>
  <c r="D122" i="17"/>
  <c r="D126" i="17"/>
  <c r="D88" i="13"/>
  <c r="D94" i="13"/>
  <c r="D98" i="13"/>
  <c r="D83" i="12"/>
  <c r="D78" i="12"/>
  <c r="D73" i="12"/>
  <c r="D67" i="12"/>
  <c r="D107" i="11"/>
  <c r="D101" i="11"/>
  <c r="D96" i="11"/>
  <c r="D91" i="11"/>
  <c r="D112" i="17"/>
  <c r="D107" i="17"/>
  <c r="D102" i="17"/>
  <c r="D96" i="17"/>
  <c r="D84" i="13"/>
  <c r="D79" i="13"/>
  <c r="D73" i="13"/>
  <c r="D68" i="13"/>
  <c r="D101" i="10"/>
  <c r="D96" i="10"/>
  <c r="D91" i="10"/>
  <c r="D85" i="10"/>
  <c r="D114" i="13"/>
  <c r="D133" i="17"/>
  <c r="D140" i="17"/>
  <c r="D130" i="17"/>
  <c r="D135" i="11"/>
  <c r="D142" i="11"/>
  <c r="D150" i="11"/>
  <c r="D128" i="11"/>
  <c r="D107" i="12"/>
  <c r="D114" i="12"/>
  <c r="D122" i="12"/>
  <c r="D120" i="10"/>
  <c r="D135" i="10"/>
  <c r="D105" i="10"/>
  <c r="D87" i="12"/>
  <c r="D95" i="12"/>
  <c r="D86" i="12"/>
  <c r="D118" i="17"/>
  <c r="D123" i="17"/>
  <c r="D127" i="17"/>
  <c r="D90" i="13"/>
  <c r="D95" i="13"/>
  <c r="D99" i="13"/>
  <c r="D87" i="13"/>
  <c r="D82" i="12"/>
  <c r="D77" i="12"/>
  <c r="D71" i="12"/>
  <c r="D66" i="12"/>
  <c r="D111" i="11"/>
  <c r="D105" i="11"/>
  <c r="D100" i="11"/>
  <c r="D95" i="11"/>
  <c r="D111" i="17"/>
  <c r="D106" i="17"/>
  <c r="D100" i="17"/>
  <c r="D95" i="17"/>
  <c r="D83" i="13"/>
  <c r="D77" i="13"/>
  <c r="D72" i="13"/>
  <c r="D67" i="13"/>
  <c r="D100" i="10"/>
  <c r="D95" i="10"/>
  <c r="D89" i="10"/>
  <c r="D84" i="10"/>
  <c r="D118" i="13"/>
  <c r="D103" i="13"/>
  <c r="D139" i="17"/>
  <c r="D146" i="17"/>
  <c r="D133" i="11"/>
  <c r="D140" i="11"/>
  <c r="D148" i="11"/>
  <c r="D126" i="11"/>
  <c r="D105" i="12"/>
  <c r="D112" i="12"/>
  <c r="D120" i="12"/>
  <c r="D126" i="10"/>
  <c r="D133" i="10"/>
  <c r="D141" i="10"/>
  <c r="D119" i="10"/>
  <c r="D111" i="10"/>
  <c r="D93" i="12"/>
  <c r="D115" i="11"/>
  <c r="D117" i="11"/>
  <c r="D119" i="11"/>
  <c r="D121" i="11"/>
  <c r="D122" i="11"/>
  <c r="D124" i="11"/>
  <c r="D112" i="11"/>
  <c r="D119" i="17"/>
  <c r="D124" i="17"/>
  <c r="D91" i="13"/>
  <c r="D96" i="13"/>
  <c r="D63" i="13"/>
  <c r="D81" i="12"/>
  <c r="D75" i="12"/>
  <c r="D70" i="12"/>
  <c r="D65" i="12"/>
  <c r="D109" i="11"/>
  <c r="D104" i="11"/>
  <c r="D99" i="11"/>
  <c r="D93" i="11"/>
  <c r="D110" i="17"/>
  <c r="D104" i="17"/>
  <c r="D99" i="17"/>
  <c r="D81" i="13"/>
  <c r="D76" i="13"/>
  <c r="D71" i="13"/>
  <c r="D99" i="10"/>
  <c r="D93" i="10"/>
  <c r="D88" i="10"/>
  <c r="D83" i="10"/>
  <c r="G3" i="13"/>
  <c r="G2" i="13" s="1"/>
  <c r="G1" i="13" s="1"/>
  <c r="D72" i="10"/>
  <c r="D63" i="14"/>
  <c r="D59" i="14"/>
  <c r="D55" i="14"/>
  <c r="D51" i="14"/>
  <c r="D64" i="13"/>
  <c r="D60" i="13"/>
  <c r="D56" i="13"/>
  <c r="D52" i="13"/>
  <c r="D85" i="17"/>
  <c r="D81" i="17"/>
  <c r="D86" i="11"/>
  <c r="D82" i="11"/>
  <c r="D78" i="11"/>
  <c r="D63" i="12"/>
  <c r="D59" i="12"/>
  <c r="D55" i="12"/>
  <c r="D51" i="12"/>
  <c r="D77" i="10"/>
  <c r="D73" i="10"/>
  <c r="D68" i="10"/>
  <c r="D62" i="14"/>
  <c r="D58" i="14"/>
  <c r="D54" i="14"/>
  <c r="D59" i="13"/>
  <c r="D55" i="13"/>
  <c r="D92" i="17"/>
  <c r="D88" i="17"/>
  <c r="D84" i="17"/>
  <c r="D80" i="17"/>
  <c r="D89" i="11"/>
  <c r="D85" i="11"/>
  <c r="D81" i="11"/>
  <c r="D77" i="11"/>
  <c r="D62" i="12"/>
  <c r="D58" i="12"/>
  <c r="D54" i="12"/>
  <c r="D80" i="10"/>
  <c r="D71" i="10"/>
  <c r="D61" i="14"/>
  <c r="D57" i="14"/>
  <c r="D53" i="14"/>
  <c r="D62" i="13"/>
  <c r="D58" i="13"/>
  <c r="D54" i="13"/>
  <c r="D91" i="17"/>
  <c r="D87" i="17"/>
  <c r="D83" i="17"/>
  <c r="D88" i="11"/>
  <c r="D84" i="11"/>
  <c r="D80" i="11"/>
  <c r="D61" i="12"/>
  <c r="D57" i="12"/>
  <c r="D53" i="12"/>
  <c r="D79" i="10"/>
  <c r="D75" i="10"/>
  <c r="D70" i="10"/>
  <c r="D60" i="14"/>
  <c r="D56" i="14"/>
  <c r="D52" i="14"/>
  <c r="D61" i="13"/>
  <c r="D57" i="13"/>
  <c r="D53" i="13"/>
  <c r="D90" i="17"/>
  <c r="D86" i="17"/>
  <c r="D82" i="17"/>
  <c r="D87" i="11"/>
  <c r="D83" i="11"/>
  <c r="D79" i="11"/>
  <c r="D60" i="12"/>
  <c r="D56" i="12"/>
  <c r="D52" i="12"/>
  <c r="D78" i="10"/>
  <c r="D74" i="10"/>
  <c r="D69" i="10"/>
  <c r="D50" i="14"/>
  <c r="D46" i="14"/>
  <c r="D42" i="14"/>
  <c r="D36" i="14"/>
  <c r="D32" i="14"/>
  <c r="D28" i="14"/>
  <c r="D24" i="14"/>
  <c r="D49" i="13"/>
  <c r="D45" i="13"/>
  <c r="D41" i="13"/>
  <c r="D39" i="13"/>
  <c r="D35" i="13"/>
  <c r="D31" i="13"/>
  <c r="D27" i="13"/>
  <c r="D78" i="17"/>
  <c r="D77" i="17"/>
  <c r="D73" i="17"/>
  <c r="D69" i="17"/>
  <c r="D65" i="17"/>
  <c r="D61" i="17"/>
  <c r="D57" i="17"/>
  <c r="D53" i="17"/>
  <c r="D73" i="11"/>
  <c r="D69" i="11"/>
  <c r="D65" i="11"/>
  <c r="D61" i="11"/>
  <c r="D57" i="11"/>
  <c r="D53" i="11"/>
  <c r="D49" i="11"/>
  <c r="D64" i="10"/>
  <c r="D60" i="10"/>
  <c r="D56" i="10"/>
  <c r="D49" i="14"/>
  <c r="D45" i="14"/>
  <c r="D41" i="14"/>
  <c r="D35" i="14"/>
  <c r="D31" i="14"/>
  <c r="D27" i="14"/>
  <c r="D23" i="14"/>
  <c r="D48" i="13"/>
  <c r="D44" i="13"/>
  <c r="D40" i="13"/>
  <c r="D38" i="13"/>
  <c r="D34" i="13"/>
  <c r="D30" i="13"/>
  <c r="D26" i="13"/>
  <c r="D76" i="17"/>
  <c r="D72" i="17"/>
  <c r="D68" i="17"/>
  <c r="D64" i="17"/>
  <c r="D60" i="17"/>
  <c r="D56" i="17"/>
  <c r="D52" i="17"/>
  <c r="D76" i="11"/>
  <c r="D72" i="11"/>
  <c r="D68" i="11"/>
  <c r="D64" i="11"/>
  <c r="D60" i="11"/>
  <c r="D56" i="11"/>
  <c r="D52" i="11"/>
  <c r="D67" i="10"/>
  <c r="D63" i="10"/>
  <c r="D59" i="10"/>
  <c r="D48" i="14"/>
  <c r="D44" i="14"/>
  <c r="D40" i="14"/>
  <c r="D38" i="14"/>
  <c r="D34" i="14"/>
  <c r="D30" i="14"/>
  <c r="D26" i="14"/>
  <c r="D51" i="13"/>
  <c r="D47" i="13"/>
  <c r="D43" i="13"/>
  <c r="D37" i="13"/>
  <c r="D33" i="13"/>
  <c r="D29" i="13"/>
  <c r="D25" i="13"/>
  <c r="D75" i="17"/>
  <c r="D71" i="17"/>
  <c r="D67" i="17"/>
  <c r="D63" i="17"/>
  <c r="D59" i="17"/>
  <c r="D55" i="17"/>
  <c r="D75" i="11"/>
  <c r="D71" i="11"/>
  <c r="D67" i="11"/>
  <c r="D63" i="11"/>
  <c r="D59" i="11"/>
  <c r="D55" i="11"/>
  <c r="D51" i="11"/>
  <c r="D66" i="10"/>
  <c r="D62" i="10"/>
  <c r="D58" i="10"/>
  <c r="D47" i="14"/>
  <c r="D43" i="14"/>
  <c r="D39" i="14"/>
  <c r="D37" i="14"/>
  <c r="D33" i="14"/>
  <c r="D29" i="14"/>
  <c r="D25" i="14"/>
  <c r="D50" i="13"/>
  <c r="D46" i="13"/>
  <c r="D42" i="13"/>
  <c r="D36" i="13"/>
  <c r="D32" i="13"/>
  <c r="D28" i="13"/>
  <c r="D24" i="13"/>
  <c r="D79" i="17"/>
  <c r="D74" i="17"/>
  <c r="D70" i="17"/>
  <c r="D66" i="17"/>
  <c r="D62" i="17"/>
  <c r="D58" i="17"/>
  <c r="D54" i="17"/>
  <c r="D74" i="11"/>
  <c r="D70" i="11"/>
  <c r="D66" i="11"/>
  <c r="D62" i="11"/>
  <c r="D58" i="11"/>
  <c r="D54" i="11"/>
  <c r="D50" i="11"/>
  <c r="D65" i="10"/>
  <c r="D61" i="10"/>
  <c r="D57" i="10"/>
  <c r="D55" i="10"/>
  <c r="D51" i="10"/>
  <c r="D52" i="10"/>
  <c r="D54" i="10"/>
  <c r="D50" i="10"/>
  <c r="D53" i="10"/>
  <c r="D48" i="10"/>
  <c r="D45" i="10"/>
  <c r="D41" i="10"/>
  <c r="D39" i="17"/>
  <c r="D35" i="17"/>
  <c r="D37" i="17"/>
  <c r="D40" i="17"/>
  <c r="D49" i="10"/>
  <c r="D44" i="10"/>
  <c r="D40" i="10"/>
  <c r="D38" i="17"/>
  <c r="D47" i="10"/>
  <c r="D43" i="10"/>
  <c r="D41" i="17"/>
  <c r="D46" i="10"/>
  <c r="D42" i="10"/>
  <c r="D36" i="17"/>
  <c r="D35" i="11"/>
  <c r="D38" i="11"/>
  <c r="D34" i="11"/>
  <c r="D37" i="11"/>
  <c r="D33" i="11"/>
  <c r="D36" i="11"/>
  <c r="D32" i="11"/>
  <c r="D36" i="10"/>
  <c r="D32" i="10"/>
  <c r="D45" i="11"/>
  <c r="D41" i="11"/>
  <c r="D30" i="11"/>
  <c r="D26" i="11"/>
  <c r="D50" i="17"/>
  <c r="D46" i="17"/>
  <c r="D42" i="17"/>
  <c r="D31" i="17"/>
  <c r="D23" i="13"/>
  <c r="D19" i="13"/>
  <c r="D15" i="13"/>
  <c r="D11" i="13"/>
  <c r="D22" i="14"/>
  <c r="D18" i="14"/>
  <c r="D14" i="14"/>
  <c r="D33" i="10"/>
  <c r="D46" i="11"/>
  <c r="D31" i="11"/>
  <c r="D47" i="17"/>
  <c r="D32" i="17"/>
  <c r="D20" i="13"/>
  <c r="D16" i="13"/>
  <c r="D8" i="13"/>
  <c r="D39" i="10"/>
  <c r="D35" i="10"/>
  <c r="D31" i="10"/>
  <c r="D48" i="11"/>
  <c r="D44" i="11"/>
  <c r="D40" i="11"/>
  <c r="D29" i="11"/>
  <c r="D25" i="11"/>
  <c r="D49" i="17"/>
  <c r="D45" i="17"/>
  <c r="D34" i="17"/>
  <c r="D30" i="17"/>
  <c r="D22" i="13"/>
  <c r="D18" i="13"/>
  <c r="D14" i="13"/>
  <c r="D10" i="13"/>
  <c r="D21" i="14"/>
  <c r="D17" i="14"/>
  <c r="D13" i="14"/>
  <c r="D34" i="10"/>
  <c r="D30" i="10"/>
  <c r="D47" i="11"/>
  <c r="D43" i="11"/>
  <c r="D39" i="11"/>
  <c r="D28" i="11"/>
  <c r="D48" i="17"/>
  <c r="D44" i="17"/>
  <c r="D33" i="17"/>
  <c r="D29" i="17"/>
  <c r="D21" i="13"/>
  <c r="D17" i="13"/>
  <c r="D13" i="13"/>
  <c r="D9" i="13"/>
  <c r="D20" i="14"/>
  <c r="D16" i="14"/>
  <c r="D37" i="10"/>
  <c r="D15" i="14"/>
  <c r="D38" i="10"/>
  <c r="D42" i="11"/>
  <c r="D27" i="11"/>
  <c r="D51" i="17"/>
  <c r="D43" i="17"/>
  <c r="D28" i="17"/>
  <c r="D12" i="13"/>
  <c r="D19" i="14"/>
  <c r="D10" i="14"/>
  <c r="D23" i="10"/>
  <c r="D19" i="10"/>
  <c r="D9" i="14"/>
  <c r="D26" i="10"/>
  <c r="D22" i="10"/>
  <c r="D12" i="14"/>
  <c r="D8" i="14"/>
  <c r="D28" i="10"/>
  <c r="D25" i="10"/>
  <c r="D21" i="10"/>
  <c r="D17" i="10"/>
  <c r="D11" i="14"/>
  <c r="D7" i="14"/>
  <c r="D27" i="10"/>
  <c r="D24" i="10"/>
  <c r="D20" i="10"/>
  <c r="D29" i="10"/>
  <c r="D18" i="10"/>
  <c r="D24" i="17"/>
  <c r="D20" i="17"/>
  <c r="D16" i="17"/>
  <c r="D12" i="17"/>
  <c r="D23" i="11"/>
  <c r="D19" i="11"/>
  <c r="D15" i="11"/>
  <c r="D11" i="11"/>
  <c r="D7" i="11"/>
  <c r="D18" i="11"/>
  <c r="D14" i="11"/>
  <c r="D17" i="17"/>
  <c r="D20" i="11"/>
  <c r="D8" i="11"/>
  <c r="D27" i="17"/>
  <c r="D23" i="17"/>
  <c r="D19" i="17"/>
  <c r="D15" i="17"/>
  <c r="D11" i="17"/>
  <c r="D22" i="11"/>
  <c r="D10" i="11"/>
  <c r="D24" i="11"/>
  <c r="D12" i="11"/>
  <c r="D26" i="17"/>
  <c r="D22" i="17"/>
  <c r="D18" i="17"/>
  <c r="D14" i="17"/>
  <c r="D10" i="17"/>
  <c r="D21" i="11"/>
  <c r="D17" i="11"/>
  <c r="D13" i="11"/>
  <c r="D9" i="11"/>
  <c r="D15" i="10"/>
  <c r="D25" i="17"/>
  <c r="D21" i="17"/>
  <c r="D13" i="17"/>
  <c r="D16" i="11"/>
  <c r="D7" i="13"/>
  <c r="D9" i="17"/>
  <c r="D6" i="11"/>
  <c r="D12" i="10"/>
  <c r="D8" i="10"/>
  <c r="D7" i="10"/>
  <c r="D6" i="14"/>
  <c r="D14" i="10"/>
  <c r="D10" i="10"/>
  <c r="D6" i="10"/>
  <c r="D11" i="10"/>
  <c r="D13" i="10"/>
  <c r="D9" i="10"/>
  <c r="X34" i="29"/>
  <c r="X37" i="29"/>
  <c r="AU3" i="13"/>
  <c r="AT1" i="13"/>
  <c r="EG6" i="11"/>
  <c r="EI6" i="11"/>
  <c r="BX1" i="10"/>
  <c r="G4" i="10"/>
  <c r="G2" i="10" s="1"/>
  <c r="F1" i="10"/>
  <c r="U37" i="29"/>
  <c r="AV2" i="12"/>
  <c r="AQ1" i="12"/>
  <c r="E1" i="11"/>
  <c r="AJ1" i="11"/>
  <c r="G2" i="12"/>
  <c r="H2" i="12" s="1"/>
  <c r="H1" i="12" s="1"/>
  <c r="CZ1" i="12"/>
  <c r="EI44" i="11"/>
  <c r="J56" i="16"/>
  <c r="N3" i="14"/>
  <c r="O3" i="14" s="1"/>
  <c r="P3" i="14" s="1"/>
  <c r="Y37" i="29"/>
  <c r="AN1" i="14"/>
  <c r="H2" i="14"/>
  <c r="I2" i="14" s="1"/>
  <c r="J2" i="14" s="1"/>
  <c r="K2" i="14" s="1"/>
  <c r="Y35" i="29"/>
  <c r="X46" i="29"/>
  <c r="X36" i="29"/>
  <c r="X35" i="29"/>
  <c r="X54" i="29"/>
  <c r="X56" i="29"/>
  <c r="BG62" i="17"/>
  <c r="W45" i="29" s="1"/>
  <c r="BI72" i="17"/>
  <c r="BF55" i="17"/>
  <c r="BI115" i="17"/>
  <c r="BI19" i="17"/>
  <c r="BF11" i="17"/>
  <c r="BG61" i="17"/>
  <c r="BH24" i="17"/>
  <c r="BH9" i="17"/>
  <c r="BI88" i="17"/>
  <c r="U35" i="29"/>
  <c r="EJ71" i="11"/>
  <c r="T34" i="29"/>
  <c r="AO3" i="14"/>
  <c r="AO35" i="29" s="1"/>
  <c r="Y23" i="29"/>
  <c r="Y54" i="29"/>
  <c r="Y36" i="29"/>
  <c r="Y56" i="29"/>
  <c r="Y34" i="29"/>
  <c r="Y46" i="29"/>
  <c r="T56" i="29"/>
  <c r="T23" i="29"/>
  <c r="T54" i="29"/>
  <c r="T35" i="29"/>
  <c r="T36" i="29"/>
  <c r="BY3" i="10"/>
  <c r="T46" i="29"/>
  <c r="T37" i="29"/>
  <c r="D5" i="18"/>
  <c r="D22" i="29"/>
  <c r="D39" i="18"/>
  <c r="D29" i="29"/>
  <c r="D14" i="18"/>
  <c r="D49" i="29"/>
  <c r="D32" i="29"/>
  <c r="D44" i="18"/>
  <c r="D56" i="29"/>
  <c r="D24" i="29"/>
  <c r="D7" i="29"/>
  <c r="D65" i="18"/>
  <c r="D52" i="18"/>
  <c r="D13" i="18"/>
  <c r="D50" i="29"/>
  <c r="D40" i="29"/>
  <c r="D70" i="18"/>
  <c r="Z1" i="19"/>
  <c r="AA1" i="19" s="1"/>
  <c r="AB1" i="19" s="1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Y1" i="19"/>
  <c r="Q3" i="27"/>
  <c r="R3" i="27" s="1"/>
  <c r="S3" i="27" s="1"/>
  <c r="T3" i="27" s="1"/>
  <c r="AD1" i="18"/>
  <c r="F3" i="26"/>
  <c r="BB10" i="19"/>
  <c r="BB18" i="19"/>
  <c r="O1" i="27"/>
  <c r="P1" i="27" s="1"/>
  <c r="G1" i="21"/>
  <c r="H1" i="21" s="1"/>
  <c r="BB21" i="19"/>
  <c r="BA7" i="19"/>
  <c r="BH10" i="19"/>
  <c r="Q6" i="25"/>
  <c r="BH13" i="19"/>
  <c r="BH21" i="19"/>
  <c r="F1" i="12"/>
  <c r="U46" i="29"/>
  <c r="U54" i="29"/>
  <c r="U56" i="29"/>
  <c r="DA3" i="12"/>
  <c r="U34" i="29"/>
  <c r="U36" i="29"/>
  <c r="U23" i="29"/>
  <c r="EH38" i="11"/>
  <c r="EG92" i="11"/>
  <c r="EJ53" i="11"/>
  <c r="EI54" i="11"/>
  <c r="EH28" i="11"/>
  <c r="EJ79" i="11"/>
  <c r="EJ65" i="11"/>
  <c r="EG40" i="11"/>
  <c r="EG41" i="11"/>
  <c r="EG21" i="11"/>
  <c r="EJ26" i="11"/>
  <c r="EG47" i="11"/>
  <c r="EH94" i="11"/>
  <c r="N58" i="16" s="1"/>
  <c r="T1" i="11"/>
  <c r="EI7" i="11"/>
  <c r="EG15" i="11"/>
  <c r="EJ55" i="11"/>
  <c r="EG67" i="11"/>
  <c r="EG34" i="11"/>
  <c r="EG51" i="11"/>
  <c r="EH42" i="11"/>
  <c r="EJ81" i="11"/>
  <c r="EJ35" i="11"/>
  <c r="EG74" i="11"/>
  <c r="EG28" i="11"/>
  <c r="EH62" i="11"/>
  <c r="EG31" i="11"/>
  <c r="EH20" i="11"/>
  <c r="EI53" i="11"/>
  <c r="EG49" i="11"/>
  <c r="EG29" i="11"/>
  <c r="EI32" i="11"/>
  <c r="EG7" i="11"/>
  <c r="EG38" i="11"/>
  <c r="AM1" i="11"/>
  <c r="EJ74" i="11"/>
  <c r="EJ11" i="11"/>
  <c r="EJ39" i="11"/>
  <c r="EG91" i="11"/>
  <c r="EI52" i="11"/>
  <c r="EG17" i="11"/>
  <c r="EG62" i="11"/>
  <c r="EH6" i="11"/>
  <c r="EI68" i="11"/>
  <c r="EI22" i="11"/>
  <c r="EG11" i="11"/>
  <c r="EH61" i="11"/>
  <c r="EG69" i="11"/>
  <c r="EJ18" i="11"/>
  <c r="EG45" i="11"/>
  <c r="EJ78" i="11"/>
  <c r="EJ44" i="11"/>
  <c r="EJ67" i="11"/>
  <c r="EJ112" i="11"/>
  <c r="EJ23" i="11"/>
  <c r="EG59" i="11"/>
  <c r="EG68" i="11"/>
  <c r="EG27" i="11"/>
  <c r="K8" i="29" s="1"/>
  <c r="L8" i="29" s="1"/>
  <c r="EH37" i="11"/>
  <c r="EH21" i="11"/>
  <c r="EJ60" i="11"/>
  <c r="EJ69" i="11"/>
  <c r="EJ22" i="11"/>
  <c r="EJ77" i="11"/>
  <c r="EJ21" i="11"/>
  <c r="EJ63" i="11"/>
  <c r="EJ7" i="11"/>
  <c r="EJ56" i="11"/>
  <c r="EJ37" i="11"/>
  <c r="EJ15" i="11"/>
  <c r="EH39" i="11"/>
  <c r="EH54" i="11"/>
  <c r="EI13" i="11"/>
  <c r="EH51" i="11"/>
  <c r="EH25" i="11"/>
  <c r="EH27" i="11"/>
  <c r="EH45" i="11"/>
  <c r="EH70" i="11"/>
  <c r="EH33" i="11"/>
  <c r="L1" i="11"/>
  <c r="EG94" i="11"/>
  <c r="G58" i="16" s="1"/>
  <c r="EG46" i="11"/>
  <c r="EG65" i="11"/>
  <c r="EG9" i="11"/>
  <c r="EG33" i="11"/>
  <c r="EG42" i="11"/>
  <c r="EG56" i="11"/>
  <c r="EG25" i="11"/>
  <c r="EG37" i="11"/>
  <c r="EG18" i="11"/>
  <c r="EG72" i="11"/>
  <c r="EG30" i="11"/>
  <c r="EG57" i="11"/>
  <c r="EG16" i="11"/>
  <c r="EG48" i="11"/>
  <c r="EG36" i="11"/>
  <c r="EG8" i="11"/>
  <c r="EG58" i="11"/>
  <c r="K44" i="29" s="1"/>
  <c r="L44" i="29" s="1"/>
  <c r="EJ82" i="11"/>
  <c r="EJ1" i="11"/>
  <c r="EJ19" i="11"/>
  <c r="EJ34" i="11"/>
  <c r="EJ46" i="11"/>
  <c r="EJ59" i="11"/>
  <c r="EJ98" i="11"/>
  <c r="EJ16" i="11"/>
  <c r="EJ70" i="11"/>
  <c r="EJ127" i="11"/>
  <c r="EJ12" i="11"/>
  <c r="EJ29" i="11"/>
  <c r="EJ41" i="11"/>
  <c r="EJ58" i="11"/>
  <c r="EJ68" i="11"/>
  <c r="EJ84" i="11"/>
  <c r="EJ96" i="11"/>
  <c r="EJ51" i="11"/>
  <c r="EJ9" i="11"/>
  <c r="EJ86" i="11"/>
  <c r="EJ28" i="11"/>
  <c r="EJ72" i="11"/>
  <c r="EH65" i="11"/>
  <c r="EI49" i="11"/>
  <c r="EJ95" i="11"/>
  <c r="EH19" i="11"/>
  <c r="EJ30" i="11"/>
  <c r="EJ45" i="11"/>
  <c r="EJ97" i="11"/>
  <c r="EJ36" i="11"/>
  <c r="EJ54" i="11"/>
  <c r="EJ17" i="11"/>
  <c r="EJ80" i="11"/>
  <c r="EJ40" i="11"/>
  <c r="EJ25" i="11"/>
  <c r="EJ66" i="11"/>
  <c r="EJ52" i="11"/>
  <c r="EJ31" i="11"/>
  <c r="EJ10" i="11"/>
  <c r="EH60" i="11"/>
  <c r="EI33" i="11"/>
  <c r="EI21" i="11"/>
  <c r="EI69" i="11"/>
  <c r="EI50" i="11"/>
  <c r="EG54" i="11"/>
  <c r="EG60" i="11"/>
  <c r="EG52" i="11"/>
  <c r="EG35" i="11"/>
  <c r="EG70" i="11"/>
  <c r="EH68" i="11"/>
  <c r="EH59" i="11"/>
  <c r="EH46" i="11"/>
  <c r="EH49" i="11"/>
  <c r="EH53" i="11"/>
  <c r="EI16" i="11"/>
  <c r="EI37" i="11"/>
  <c r="EG44" i="11"/>
  <c r="G19" i="16" s="1"/>
  <c r="EH8" i="11"/>
  <c r="EH17" i="11"/>
  <c r="EH43" i="11"/>
  <c r="EI17" i="11"/>
  <c r="EH57" i="11"/>
  <c r="EG66" i="11"/>
  <c r="G41" i="16" s="1"/>
  <c r="EH92" i="11"/>
  <c r="EG19" i="11"/>
  <c r="EJ13" i="11"/>
  <c r="EJ33" i="11"/>
  <c r="EH29" i="11"/>
  <c r="EJ94" i="11"/>
  <c r="EJ83" i="11"/>
  <c r="EJ49" i="11"/>
  <c r="EJ92" i="11"/>
  <c r="EI25" i="11"/>
  <c r="EH18" i="11"/>
  <c r="EI10" i="11"/>
  <c r="EI11" i="11"/>
  <c r="EI12" i="11"/>
  <c r="EJ85" i="11"/>
  <c r="EI55" i="11"/>
  <c r="EJ126" i="11"/>
  <c r="EJ42" i="11"/>
  <c r="EJ48" i="11"/>
  <c r="EG22" i="11"/>
  <c r="EG61" i="11"/>
  <c r="EG20" i="11"/>
  <c r="EH31" i="11"/>
  <c r="EH56" i="11"/>
  <c r="EJ61" i="11"/>
  <c r="EJ64" i="11"/>
  <c r="EJ50" i="11"/>
  <c r="EJ32" i="11"/>
  <c r="EJ8" i="11"/>
  <c r="EJ93" i="11"/>
  <c r="EJ91" i="11"/>
  <c r="EJ57" i="11"/>
  <c r="EJ38" i="11"/>
  <c r="EJ20" i="11"/>
  <c r="EJ62" i="11"/>
  <c r="EJ43" i="11"/>
  <c r="EJ47" i="11"/>
  <c r="EJ6" i="11"/>
  <c r="EG43" i="11"/>
  <c r="EG39" i="11"/>
  <c r="EI59" i="11"/>
  <c r="EH72" i="11"/>
  <c r="EI43" i="11"/>
  <c r="AH18" i="29" s="1"/>
  <c r="AI18" i="29" s="1"/>
  <c r="EI23" i="11"/>
  <c r="EJ27" i="11"/>
  <c r="EG55" i="11"/>
  <c r="EG50" i="11"/>
  <c r="EG53" i="11"/>
  <c r="EH26" i="11"/>
  <c r="V7" i="29" s="1"/>
  <c r="EH41" i="11"/>
  <c r="V16" i="29" s="1"/>
  <c r="EH36" i="11"/>
  <c r="EH69" i="11"/>
  <c r="V51" i="29" s="1"/>
  <c r="EH10" i="11"/>
  <c r="EI74" i="11"/>
  <c r="EI36" i="11"/>
  <c r="EI60" i="11"/>
  <c r="EI67" i="11"/>
  <c r="EI39" i="11"/>
  <c r="EH66" i="11"/>
  <c r="V53" i="29" s="1"/>
  <c r="EH58" i="11"/>
  <c r="V44" i="29" s="1"/>
  <c r="EI62" i="11"/>
  <c r="EH16" i="11"/>
  <c r="EI15" i="11"/>
  <c r="EI91" i="11"/>
  <c r="EG26" i="11"/>
  <c r="EG10" i="11"/>
  <c r="AK1" i="11"/>
  <c r="EI70" i="11"/>
  <c r="EI65" i="11"/>
  <c r="EI26" i="11"/>
  <c r="EI92" i="11"/>
  <c r="EI61" i="11"/>
  <c r="EI8" i="11"/>
  <c r="EI48" i="11"/>
  <c r="EI35" i="11"/>
  <c r="EI20" i="11"/>
  <c r="EI31" i="11"/>
  <c r="AH13" i="29" s="1"/>
  <c r="AI13" i="29" s="1"/>
  <c r="EI19" i="11"/>
  <c r="EI30" i="11"/>
  <c r="EH47" i="11"/>
  <c r="EH32" i="11"/>
  <c r="EH55" i="11"/>
  <c r="EH22" i="11"/>
  <c r="EH35" i="11"/>
  <c r="EH74" i="11"/>
  <c r="EH48" i="11"/>
  <c r="EH50" i="11"/>
  <c r="EH52" i="11"/>
  <c r="EH30" i="11"/>
  <c r="EH40" i="11"/>
  <c r="EH9" i="11"/>
  <c r="EH67" i="11"/>
  <c r="EH11" i="11"/>
  <c r="EH15" i="11"/>
  <c r="EH7" i="11"/>
  <c r="EH44" i="11"/>
  <c r="EH91" i="11"/>
  <c r="EH34" i="11"/>
  <c r="EG32" i="11"/>
  <c r="BF9" i="17"/>
  <c r="BI16" i="17"/>
  <c r="BI50" i="17"/>
  <c r="BI96" i="17"/>
  <c r="BI20" i="17"/>
  <c r="BI33" i="17"/>
  <c r="BI42" i="17"/>
  <c r="BH31" i="17"/>
  <c r="BG33" i="17"/>
  <c r="BI43" i="17"/>
  <c r="BI35" i="17"/>
  <c r="BI45" i="17"/>
  <c r="BI59" i="17"/>
  <c r="BI63" i="17"/>
  <c r="BF59" i="17"/>
  <c r="BG31" i="17"/>
  <c r="E1" i="17"/>
  <c r="BI47" i="17"/>
  <c r="BI13" i="17"/>
  <c r="BI69" i="17"/>
  <c r="BI28" i="17"/>
  <c r="BF58" i="17"/>
  <c r="BF14" i="17"/>
  <c r="BF97" i="17"/>
  <c r="H58" i="16" s="1"/>
  <c r="BF10" i="17"/>
  <c r="BH95" i="17"/>
  <c r="BG25" i="17"/>
  <c r="BI41" i="17"/>
  <c r="BH14" i="17"/>
  <c r="BI24" i="17"/>
  <c r="BI77" i="17"/>
  <c r="BI36" i="17"/>
  <c r="BI48" i="17"/>
  <c r="BI51" i="17"/>
  <c r="BI74" i="17"/>
  <c r="BI100" i="17"/>
  <c r="BI18" i="17"/>
  <c r="BI34" i="17"/>
  <c r="BI46" i="17"/>
  <c r="BI75" i="17"/>
  <c r="BI101" i="17"/>
  <c r="BI94" i="17"/>
  <c r="BH35" i="17"/>
  <c r="BF57" i="17"/>
  <c r="BG69" i="17"/>
  <c r="W53" i="29" s="1"/>
  <c r="BG10" i="17"/>
  <c r="BH41" i="17"/>
  <c r="BH69" i="17"/>
  <c r="AK53" i="29" s="1"/>
  <c r="AL53" i="29" s="1"/>
  <c r="BH75" i="17"/>
  <c r="BF37" i="17"/>
  <c r="BH71" i="17"/>
  <c r="AK50" i="29" s="1"/>
  <c r="AL50" i="29" s="1"/>
  <c r="BH70" i="17"/>
  <c r="BH30" i="17"/>
  <c r="AK8" i="29" s="1"/>
  <c r="AL8" i="29" s="1"/>
  <c r="BH32" i="17"/>
  <c r="BH94" i="17"/>
  <c r="BH51" i="17"/>
  <c r="BH52" i="17"/>
  <c r="BH19" i="17"/>
  <c r="BH42" i="17"/>
  <c r="AK14" i="29" s="1"/>
  <c r="AL14" i="29" s="1"/>
  <c r="BH59" i="17"/>
  <c r="BH25" i="17"/>
  <c r="BH77" i="17"/>
  <c r="BH29" i="17"/>
  <c r="AK7" i="29" s="1"/>
  <c r="AL7" i="29" s="1"/>
  <c r="BH21" i="17"/>
  <c r="BH18" i="17"/>
  <c r="BH60" i="17"/>
  <c r="BH38" i="17"/>
  <c r="BH57" i="17"/>
  <c r="BH72" i="17"/>
  <c r="AK51" i="29" s="1"/>
  <c r="AL51" i="29" s="1"/>
  <c r="BH58" i="17"/>
  <c r="BH12" i="17"/>
  <c r="BH68" i="17"/>
  <c r="BH45" i="17"/>
  <c r="AK17" i="29" s="1"/>
  <c r="AL17" i="29" s="1"/>
  <c r="BH37" i="17"/>
  <c r="BH10" i="17"/>
  <c r="BH33" i="17"/>
  <c r="BH55" i="17"/>
  <c r="BH44" i="17"/>
  <c r="AK16" i="29" s="1"/>
  <c r="AL16" i="29" s="1"/>
  <c r="BH46" i="17"/>
  <c r="AK18" i="29" s="1"/>
  <c r="AL18" i="29" s="1"/>
  <c r="BH11" i="17"/>
  <c r="BH54" i="17"/>
  <c r="BH53" i="17"/>
  <c r="BH43" i="17"/>
  <c r="AK15" i="29" s="1"/>
  <c r="AL15" i="29" s="1"/>
  <c r="BH34" i="17"/>
  <c r="AK13" i="29" s="1"/>
  <c r="AL13" i="29" s="1"/>
  <c r="BH39" i="17"/>
  <c r="BH28" i="17"/>
  <c r="AK6" i="29" s="1"/>
  <c r="AL6" i="29" s="1"/>
  <c r="BH13" i="17"/>
  <c r="BH23" i="17"/>
  <c r="BH62" i="17"/>
  <c r="AK45" i="29" s="1"/>
  <c r="AL45" i="29" s="1"/>
  <c r="BH48" i="17"/>
  <c r="BH40" i="17"/>
  <c r="BH50" i="17"/>
  <c r="BG42" i="17"/>
  <c r="W14" i="29" s="1"/>
  <c r="BG52" i="17"/>
  <c r="BG35" i="17"/>
  <c r="BG65" i="17"/>
  <c r="BG20" i="17"/>
  <c r="BG32" i="17"/>
  <c r="W11" i="29" s="1"/>
  <c r="BG41" i="17"/>
  <c r="BG95" i="17"/>
  <c r="BG70" i="17"/>
  <c r="BG24" i="17"/>
  <c r="BG44" i="17"/>
  <c r="W16" i="29" s="1"/>
  <c r="BG63" i="17"/>
  <c r="BG39" i="17"/>
  <c r="BG23" i="17"/>
  <c r="BG75" i="17"/>
  <c r="BG19" i="17"/>
  <c r="BG22" i="17"/>
  <c r="BG50" i="17"/>
  <c r="BG73" i="17"/>
  <c r="BG58" i="17"/>
  <c r="BG53" i="17"/>
  <c r="BG72" i="17"/>
  <c r="W51" i="29" s="1"/>
  <c r="BG28" i="17"/>
  <c r="W6" i="29" s="1"/>
  <c r="BG37" i="17"/>
  <c r="BG46" i="17"/>
  <c r="W18" i="29" s="1"/>
  <c r="BG56" i="17"/>
  <c r="BG48" i="17"/>
  <c r="BG55" i="17"/>
  <c r="BG77" i="17"/>
  <c r="BG57" i="17"/>
  <c r="BG14" i="17"/>
  <c r="BG54" i="17"/>
  <c r="BG18" i="17"/>
  <c r="BG59" i="17"/>
  <c r="W31" i="29" s="1"/>
  <c r="BG60" i="17"/>
  <c r="BG40" i="17"/>
  <c r="BG13" i="17"/>
  <c r="BG51" i="17"/>
  <c r="BG21" i="17"/>
  <c r="BG94" i="17"/>
  <c r="BG97" i="17"/>
  <c r="BG71" i="17"/>
  <c r="W50" i="29" s="1"/>
  <c r="BG64" i="17"/>
  <c r="BG36" i="17"/>
  <c r="BG47" i="17"/>
  <c r="BG43" i="17"/>
  <c r="W15" i="29" s="1"/>
  <c r="BG34" i="17"/>
  <c r="W13" i="29" s="1"/>
  <c r="BG11" i="17"/>
  <c r="BI14" i="17"/>
  <c r="BI56" i="17"/>
  <c r="BI89" i="17"/>
  <c r="BI52" i="17"/>
  <c r="BI130" i="17"/>
  <c r="BI73" i="17"/>
  <c r="BI53" i="17"/>
  <c r="BI80" i="17"/>
  <c r="BI21" i="17"/>
  <c r="BI29" i="17"/>
  <c r="BI57" i="17"/>
  <c r="BI67" i="17"/>
  <c r="BI84" i="17"/>
  <c r="BI97" i="17"/>
  <c r="BI25" i="17"/>
  <c r="BI39" i="17"/>
  <c r="BI54" i="17"/>
  <c r="BI64" i="17"/>
  <c r="BI81" i="17"/>
  <c r="BI22" i="17"/>
  <c r="BI37" i="17"/>
  <c r="BI49" i="17"/>
  <c r="BI62" i="17"/>
  <c r="BI23" i="17"/>
  <c r="BI66" i="17"/>
  <c r="BI11" i="17"/>
  <c r="BI129" i="17"/>
  <c r="BI70" i="17"/>
  <c r="BI86" i="17"/>
  <c r="BF18" i="17"/>
  <c r="BF60" i="17"/>
  <c r="BG9" i="17"/>
  <c r="BG68" i="17"/>
  <c r="BG12" i="17"/>
  <c r="BG38" i="17"/>
  <c r="BH22" i="17"/>
  <c r="BH63" i="17"/>
  <c r="BG49" i="17"/>
  <c r="BH36" i="17"/>
  <c r="BH56" i="17"/>
  <c r="BF46" i="17"/>
  <c r="BF52" i="17"/>
  <c r="BF95" i="17"/>
  <c r="BF73" i="17"/>
  <c r="BF50" i="17"/>
  <c r="BF42" i="17"/>
  <c r="BF23" i="17"/>
  <c r="BF21" i="17"/>
  <c r="BF44" i="17"/>
  <c r="BF34" i="17"/>
  <c r="BF49" i="17"/>
  <c r="BF68" i="17"/>
  <c r="BF61" i="17"/>
  <c r="N44" i="29" s="1"/>
  <c r="O44" i="29" s="1"/>
  <c r="BF54" i="17"/>
  <c r="G1" i="17"/>
  <c r="BF24" i="17"/>
  <c r="BF12" i="17"/>
  <c r="BF32" i="17"/>
  <c r="BF72" i="17"/>
  <c r="N51" i="29" s="1"/>
  <c r="O51" i="29" s="1"/>
  <c r="BF48" i="17"/>
  <c r="N27" i="29" s="1"/>
  <c r="O27" i="29" s="1"/>
  <c r="BF22" i="17"/>
  <c r="BF29" i="17"/>
  <c r="BF69" i="17"/>
  <c r="BF71" i="17"/>
  <c r="BF40" i="17"/>
  <c r="BF31" i="17"/>
  <c r="BF36" i="17"/>
  <c r="BF38" i="17"/>
  <c r="BF43" i="17"/>
  <c r="BF45" i="17"/>
  <c r="BF39" i="17"/>
  <c r="BF25" i="17"/>
  <c r="BF47" i="17"/>
  <c r="BF65" i="17"/>
  <c r="BF28" i="17"/>
  <c r="BF63" i="17"/>
  <c r="BF77" i="17"/>
  <c r="BF56" i="17"/>
  <c r="BF62" i="17"/>
  <c r="N45" i="29" s="1"/>
  <c r="O45" i="29" s="1"/>
  <c r="BF13" i="17"/>
  <c r="BF19" i="17"/>
  <c r="BF75" i="17"/>
  <c r="BF70" i="17"/>
  <c r="BF33" i="17"/>
  <c r="BI15" i="17"/>
  <c r="BI32" i="17"/>
  <c r="BI44" i="17"/>
  <c r="BI61" i="17"/>
  <c r="BI71" i="17"/>
  <c r="BI87" i="17"/>
  <c r="BI99" i="17"/>
  <c r="BI12" i="17"/>
  <c r="BI30" i="17"/>
  <c r="BI58" i="17"/>
  <c r="BI68" i="17"/>
  <c r="BI85" i="17"/>
  <c r="BI98" i="17"/>
  <c r="BI26" i="17"/>
  <c r="BI40" i="17"/>
  <c r="BI55" i="17"/>
  <c r="BI65" i="17"/>
  <c r="BI82" i="17"/>
  <c r="BI95" i="17"/>
  <c r="BI38" i="17"/>
  <c r="BI10" i="17"/>
  <c r="BI83" i="17"/>
  <c r="BI60" i="17"/>
  <c r="BI31" i="17"/>
  <c r="BF20" i="17"/>
  <c r="BG30" i="17"/>
  <c r="W8" i="29" s="1"/>
  <c r="BG45" i="17"/>
  <c r="W17" i="29" s="1"/>
  <c r="BG29" i="17"/>
  <c r="W7" i="29" s="1"/>
  <c r="BH64" i="17"/>
  <c r="BH47" i="17"/>
  <c r="AK20" i="29" s="1"/>
  <c r="AL20" i="29" s="1"/>
  <c r="BH20" i="17"/>
  <c r="BH65" i="17"/>
  <c r="BH73" i="17"/>
  <c r="BF94" i="17"/>
  <c r="BF53" i="17"/>
  <c r="J58" i="16"/>
  <c r="S35" i="29"/>
  <c r="S37" i="29"/>
  <c r="S34" i="29"/>
  <c r="U3" i="27"/>
  <c r="O1" i="21"/>
  <c r="P3" i="21"/>
  <c r="S56" i="29"/>
  <c r="D6" i="15"/>
  <c r="D7" i="16"/>
  <c r="D7" i="18"/>
  <c r="D14" i="29"/>
  <c r="D37" i="18"/>
  <c r="D36" i="29"/>
  <c r="D58" i="18"/>
  <c r="D67" i="18"/>
  <c r="D35" i="18"/>
  <c r="D26" i="18"/>
  <c r="D75" i="18"/>
  <c r="D25" i="18"/>
  <c r="D11" i="29"/>
  <c r="D45" i="29"/>
  <c r="D6" i="18"/>
  <c r="D21" i="18"/>
  <c r="D26" i="29"/>
  <c r="D16" i="18"/>
  <c r="D27" i="18"/>
  <c r="D64" i="18"/>
  <c r="D53" i="18"/>
  <c r="D36" i="18"/>
  <c r="D44" i="29"/>
  <c r="D31" i="18"/>
  <c r="D68" i="18"/>
  <c r="D19" i="29"/>
  <c r="D48" i="29"/>
  <c r="D18" i="29"/>
  <c r="D24" i="18"/>
  <c r="D30" i="29"/>
  <c r="D6" i="29"/>
  <c r="D69" i="18"/>
  <c r="D51" i="18"/>
  <c r="D57" i="18"/>
  <c r="D23" i="29"/>
  <c r="D47" i="29"/>
  <c r="D25" i="29"/>
  <c r="D13" i="29"/>
  <c r="D50" i="18"/>
  <c r="D49" i="18"/>
  <c r="D60" i="18"/>
  <c r="D71" i="18"/>
  <c r="D42" i="29"/>
  <c r="D35" i="29"/>
  <c r="D8" i="29"/>
  <c r="D46" i="18"/>
  <c r="D61" i="18"/>
  <c r="D72" i="18"/>
  <c r="D32" i="18"/>
  <c r="D22" i="18"/>
  <c r="D31" i="29"/>
  <c r="D57" i="29"/>
  <c r="D9" i="18"/>
  <c r="D52" i="29"/>
  <c r="D74" i="18"/>
  <c r="D37" i="29"/>
  <c r="D10" i="29"/>
  <c r="D20" i="18"/>
  <c r="D38" i="18"/>
  <c r="D34" i="29"/>
  <c r="D43" i="29"/>
  <c r="D39" i="29"/>
  <c r="EI72" i="11"/>
  <c r="EI94" i="11"/>
  <c r="EI28" i="11"/>
  <c r="EI47" i="11"/>
  <c r="EI27" i="11"/>
  <c r="AH8" i="29" s="1"/>
  <c r="AI8" i="29" s="1"/>
  <c r="EI46" i="11"/>
  <c r="EI51" i="11"/>
  <c r="EI66" i="11"/>
  <c r="EI56" i="11"/>
  <c r="EI58" i="11"/>
  <c r="EI34" i="11"/>
  <c r="D8" i="18"/>
  <c r="D42" i="18"/>
  <c r="D41" i="29"/>
  <c r="D54" i="18"/>
  <c r="D63" i="18"/>
  <c r="D29" i="18"/>
  <c r="D30" i="18"/>
  <c r="D12" i="29"/>
  <c r="D28" i="29"/>
  <c r="D54" i="29"/>
  <c r="D55" i="18"/>
  <c r="D76" i="18"/>
  <c r="D18" i="18"/>
  <c r="D9" i="29"/>
  <c r="D33" i="29"/>
  <c r="D40" i="18"/>
  <c r="D79" i="18"/>
  <c r="D47" i="18"/>
  <c r="EI38" i="11"/>
  <c r="EI42" i="11"/>
  <c r="AH17" i="29" s="1"/>
  <c r="AI17" i="29" s="1"/>
  <c r="EI45" i="11"/>
  <c r="D10" i="18"/>
  <c r="D27" i="29"/>
  <c r="D73" i="18"/>
  <c r="D43" i="18"/>
  <c r="D45" i="18"/>
  <c r="D62" i="18"/>
  <c r="D16" i="29"/>
  <c r="D38" i="29"/>
  <c r="D12" i="18"/>
  <c r="D17" i="18"/>
  <c r="D34" i="18"/>
  <c r="D17" i="29"/>
  <c r="D51" i="29"/>
  <c r="D11" i="18"/>
  <c r="D15" i="18"/>
  <c r="EI57" i="11"/>
  <c r="EI41" i="11"/>
  <c r="AH16" i="29" s="1"/>
  <c r="AI16" i="29" s="1"/>
  <c r="EI40" i="11"/>
  <c r="EI18" i="11"/>
  <c r="EI29" i="11"/>
  <c r="EI9" i="11"/>
  <c r="D48" i="18"/>
  <c r="D15" i="29"/>
  <c r="D41" i="18"/>
  <c r="D19" i="18"/>
  <c r="D56" i="18"/>
  <c r="D77" i="18"/>
  <c r="D78" i="18"/>
  <c r="D20" i="29"/>
  <c r="D46" i="29"/>
  <c r="D23" i="18"/>
  <c r="D28" i="18"/>
  <c r="D33" i="18"/>
  <c r="D66" i="18"/>
  <c r="D21" i="29"/>
  <c r="D55" i="29"/>
  <c r="D53" i="29"/>
  <c r="D59" i="18"/>
  <c r="F1" i="25"/>
  <c r="G3" i="25"/>
  <c r="S46" i="29"/>
  <c r="BH97" i="17"/>
  <c r="BH61" i="17"/>
  <c r="BH49" i="17"/>
  <c r="BF35" i="17"/>
  <c r="BF41" i="17"/>
  <c r="BF51" i="17"/>
  <c r="BF30" i="17"/>
  <c r="BF64" i="17"/>
  <c r="S54" i="29"/>
  <c r="S36" i="29"/>
  <c r="S23" i="29"/>
  <c r="O4" i="16"/>
  <c r="M3" i="16"/>
  <c r="BF15" i="23" l="1"/>
  <c r="BG15" i="23" s="1"/>
  <c r="BF9" i="23"/>
  <c r="BG9" i="23" s="1"/>
  <c r="BF8" i="23"/>
  <c r="BG8" i="23" s="1"/>
  <c r="BF13" i="23"/>
  <c r="BG13" i="23" s="1"/>
  <c r="P1" i="21"/>
  <c r="BF12" i="23"/>
  <c r="BG12" i="23" s="1"/>
  <c r="BF11" i="23"/>
  <c r="BG11" i="23" s="1"/>
  <c r="BD8" i="23"/>
  <c r="BE8" i="23" s="1"/>
  <c r="BD14" i="23"/>
  <c r="BE14" i="23" s="1"/>
  <c r="BD9" i="23"/>
  <c r="BE9" i="23" s="1"/>
  <c r="BD10" i="23"/>
  <c r="BE10" i="23" s="1"/>
  <c r="BD11" i="23"/>
  <c r="BE11" i="23" s="1"/>
  <c r="BD12" i="23"/>
  <c r="BE12" i="23" s="1"/>
  <c r="BD13" i="23"/>
  <c r="BE13" i="23" s="1"/>
  <c r="BD15" i="23"/>
  <c r="BE15" i="23" s="1"/>
  <c r="H2" i="15"/>
  <c r="G1" i="15"/>
  <c r="Q1" i="27"/>
  <c r="R1" i="27" s="1"/>
  <c r="S1" i="27" s="1"/>
  <c r="T1" i="27" s="1"/>
  <c r="U1" i="27" s="1"/>
  <c r="AH26" i="29"/>
  <c r="AI26" i="29" s="1"/>
  <c r="G1" i="10"/>
  <c r="M3" i="10"/>
  <c r="N3" i="10" s="1"/>
  <c r="O3" i="10" s="1"/>
  <c r="P3" i="10" s="1"/>
  <c r="Q3" i="10" s="1"/>
  <c r="R3" i="10" s="1"/>
  <c r="S3" i="10" s="1"/>
  <c r="T3" i="10" s="1"/>
  <c r="U3" i="10" s="1"/>
  <c r="AK42" i="29"/>
  <c r="AL42" i="29" s="1"/>
  <c r="W22" i="29"/>
  <c r="AK22" i="29"/>
  <c r="AL22" i="29" s="1"/>
  <c r="W57" i="29"/>
  <c r="W26" i="29"/>
  <c r="W27" i="29"/>
  <c r="W43" i="29"/>
  <c r="AK30" i="29"/>
  <c r="AL30" i="29" s="1"/>
  <c r="AK43" i="29"/>
  <c r="AL43" i="29" s="1"/>
  <c r="W47" i="29"/>
  <c r="AK28" i="29"/>
  <c r="AL28" i="29" s="1"/>
  <c r="W49" i="29"/>
  <c r="N31" i="29"/>
  <c r="O31" i="29" s="1"/>
  <c r="N32" i="29"/>
  <c r="O32" i="29" s="1"/>
  <c r="W48" i="29"/>
  <c r="W38" i="29"/>
  <c r="AK31" i="29"/>
  <c r="AL31" i="29" s="1"/>
  <c r="N30" i="29"/>
  <c r="O30" i="29" s="1"/>
  <c r="W33" i="29"/>
  <c r="W44" i="29"/>
  <c r="AK27" i="29"/>
  <c r="AL27" i="29" s="1"/>
  <c r="W29" i="29"/>
  <c r="AK29" i="29"/>
  <c r="AL29" i="29" s="1"/>
  <c r="AK49" i="29"/>
  <c r="AL49" i="29" s="1"/>
  <c r="N29" i="29"/>
  <c r="O29" i="29" s="1"/>
  <c r="W25" i="29"/>
  <c r="W30" i="29"/>
  <c r="AK25" i="29"/>
  <c r="AL25" i="29" s="1"/>
  <c r="AK32" i="29"/>
  <c r="AL32" i="29" s="1"/>
  <c r="H20" i="16"/>
  <c r="N55" i="29"/>
  <c r="O55" i="29" s="1"/>
  <c r="W42" i="29"/>
  <c r="W32" i="29"/>
  <c r="AK26" i="29"/>
  <c r="AL26" i="29" s="1"/>
  <c r="AK24" i="29"/>
  <c r="AL24" i="29" s="1"/>
  <c r="AK33" i="29"/>
  <c r="AL33" i="29" s="1"/>
  <c r="AK44" i="29"/>
  <c r="AL44" i="29" s="1"/>
  <c r="W28" i="29"/>
  <c r="W24" i="29"/>
  <c r="AK47" i="29"/>
  <c r="AL47" i="29" s="1"/>
  <c r="AK48" i="29"/>
  <c r="AL48" i="29" s="1"/>
  <c r="G31" i="16"/>
  <c r="V25" i="29"/>
  <c r="V27" i="29"/>
  <c r="G23" i="16"/>
  <c r="V9" i="29"/>
  <c r="G16" i="16"/>
  <c r="K45" i="29"/>
  <c r="L45" i="29" s="1"/>
  <c r="V49" i="29"/>
  <c r="V28" i="29"/>
  <c r="AH31" i="29"/>
  <c r="AI31" i="29" s="1"/>
  <c r="AH48" i="29"/>
  <c r="AI48" i="29" s="1"/>
  <c r="K55" i="29"/>
  <c r="L55" i="29" s="1"/>
  <c r="AH24" i="29"/>
  <c r="AI24" i="29" s="1"/>
  <c r="G32" i="16"/>
  <c r="V43" i="29"/>
  <c r="AH33" i="29"/>
  <c r="AI33" i="29" s="1"/>
  <c r="AH44" i="29"/>
  <c r="AI44" i="29" s="1"/>
  <c r="AH43" i="29"/>
  <c r="AI43" i="29" s="1"/>
  <c r="V42" i="29"/>
  <c r="V22" i="29"/>
  <c r="V30" i="29"/>
  <c r="AH28" i="29"/>
  <c r="AI28" i="29" s="1"/>
  <c r="AH22" i="29"/>
  <c r="AI22" i="29" s="1"/>
  <c r="AH49" i="29"/>
  <c r="AI49" i="29" s="1"/>
  <c r="AH42" i="29"/>
  <c r="AI42" i="29" s="1"/>
  <c r="V41" i="29"/>
  <c r="AU2" i="13"/>
  <c r="AU1" i="13" s="1"/>
  <c r="H3" i="13"/>
  <c r="H2" i="13" s="1"/>
  <c r="H1" i="13" s="1"/>
  <c r="N56" i="16"/>
  <c r="G56" i="16"/>
  <c r="H56" i="16"/>
  <c r="AO56" i="29"/>
  <c r="AN35" i="29"/>
  <c r="W40" i="29"/>
  <c r="AK38" i="29"/>
  <c r="AL38" i="29" s="1"/>
  <c r="V38" i="29"/>
  <c r="J1" i="14"/>
  <c r="AK40" i="29"/>
  <c r="AL40" i="29" s="1"/>
  <c r="W39" i="29"/>
  <c r="W41" i="29"/>
  <c r="AK39" i="29"/>
  <c r="AL39" i="29" s="1"/>
  <c r="AK41" i="29"/>
  <c r="AL41" i="29" s="1"/>
  <c r="V39" i="29"/>
  <c r="AH38" i="29"/>
  <c r="AI38" i="29" s="1"/>
  <c r="AH41" i="29"/>
  <c r="AI41" i="29" s="1"/>
  <c r="AN36" i="29"/>
  <c r="W20" i="29"/>
  <c r="N57" i="29"/>
  <c r="O57" i="29" s="1"/>
  <c r="AK10" i="29"/>
  <c r="AL10" i="29" s="1"/>
  <c r="G10" i="16"/>
  <c r="AK12" i="29"/>
  <c r="AL12" i="29" s="1"/>
  <c r="W10" i="29"/>
  <c r="W12" i="29"/>
  <c r="AK11" i="29"/>
  <c r="AL11" i="29" s="1"/>
  <c r="W9" i="29"/>
  <c r="AK9" i="29"/>
  <c r="AL9" i="29" s="1"/>
  <c r="AH10" i="29"/>
  <c r="AI10" i="29" s="1"/>
  <c r="AH12" i="29"/>
  <c r="AI12" i="29" s="1"/>
  <c r="AH21" i="29"/>
  <c r="AI21" i="29" s="1"/>
  <c r="V57" i="29"/>
  <c r="V20" i="29"/>
  <c r="H4" i="10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AN23" i="29"/>
  <c r="AN56" i="29"/>
  <c r="AN46" i="29"/>
  <c r="AN34" i="29"/>
  <c r="AV3" i="13"/>
  <c r="AN37" i="29"/>
  <c r="AN54" i="29"/>
  <c r="AK19" i="29"/>
  <c r="AL19" i="29" s="1"/>
  <c r="AK52" i="29"/>
  <c r="AL52" i="29" s="1"/>
  <c r="AK55" i="29"/>
  <c r="AL55" i="29" s="1"/>
  <c r="W21" i="29"/>
  <c r="W19" i="29"/>
  <c r="AK21" i="29"/>
  <c r="AL21" i="29" s="1"/>
  <c r="W52" i="29"/>
  <c r="W55" i="29"/>
  <c r="AK57" i="29"/>
  <c r="AL57" i="29" s="1"/>
  <c r="V52" i="29"/>
  <c r="V55" i="29"/>
  <c r="AH52" i="29"/>
  <c r="AI52" i="29" s="1"/>
  <c r="AH55" i="29"/>
  <c r="AI55" i="29" s="1"/>
  <c r="AH57" i="29"/>
  <c r="AI57" i="29" s="1"/>
  <c r="G14" i="16"/>
  <c r="K57" i="29"/>
  <c r="L57" i="29" s="1"/>
  <c r="AH15" i="29"/>
  <c r="AI15" i="29" s="1"/>
  <c r="AH40" i="29"/>
  <c r="AI40" i="29" s="1"/>
  <c r="V11" i="29"/>
  <c r="V15" i="29"/>
  <c r="AH14" i="29"/>
  <c r="AI14" i="29" s="1"/>
  <c r="V13" i="29"/>
  <c r="V32" i="29"/>
  <c r="V50" i="29"/>
  <c r="AH51" i="29"/>
  <c r="AI51" i="29" s="1"/>
  <c r="V8" i="29"/>
  <c r="V29" i="29"/>
  <c r="G28" i="16"/>
  <c r="V17" i="29"/>
  <c r="V10" i="29"/>
  <c r="AH47" i="29"/>
  <c r="AI47" i="29" s="1"/>
  <c r="AH45" i="29"/>
  <c r="AI45" i="29" s="1"/>
  <c r="AH39" i="29"/>
  <c r="AI39" i="29" s="1"/>
  <c r="AH6" i="29"/>
  <c r="AI6" i="29" s="1"/>
  <c r="V24" i="29"/>
  <c r="AH53" i="29"/>
  <c r="AI53" i="29" s="1"/>
  <c r="V47" i="29"/>
  <c r="V45" i="29"/>
  <c r="V6" i="29"/>
  <c r="V14" i="29"/>
  <c r="K51" i="29"/>
  <c r="L51" i="29" s="1"/>
  <c r="AH50" i="29"/>
  <c r="AI50" i="29" s="1"/>
  <c r="AH27" i="29"/>
  <c r="AI27" i="29" s="1"/>
  <c r="K26" i="29"/>
  <c r="L26" i="29" s="1"/>
  <c r="K9" i="29"/>
  <c r="L9" i="29" s="1"/>
  <c r="AH29" i="29"/>
  <c r="AI29" i="29" s="1"/>
  <c r="V18" i="29"/>
  <c r="V19" i="29"/>
  <c r="V26" i="29"/>
  <c r="G13" i="16"/>
  <c r="AH20" i="29"/>
  <c r="AI20" i="29" s="1"/>
  <c r="AH19" i="29"/>
  <c r="AI19" i="29" s="1"/>
  <c r="V33" i="29"/>
  <c r="AH11" i="29"/>
  <c r="AI11" i="29" s="1"/>
  <c r="AH32" i="29"/>
  <c r="AI32" i="29" s="1"/>
  <c r="AH9" i="29"/>
  <c r="AI9" i="29" s="1"/>
  <c r="V12" i="29"/>
  <c r="AH7" i="29"/>
  <c r="AI7" i="29" s="1"/>
  <c r="V48" i="29"/>
  <c r="V31" i="29"/>
  <c r="AH30" i="29"/>
  <c r="AI30" i="29" s="1"/>
  <c r="AH25" i="29"/>
  <c r="AI25" i="29" s="1"/>
  <c r="V40" i="29"/>
  <c r="V21" i="29"/>
  <c r="G17" i="16"/>
  <c r="G37" i="16"/>
  <c r="K16" i="29"/>
  <c r="L16" i="29" s="1"/>
  <c r="N21" i="16"/>
  <c r="N9" i="16"/>
  <c r="N22" i="16"/>
  <c r="N38" i="16"/>
  <c r="AA37" i="29"/>
  <c r="AW2" i="12"/>
  <c r="AV1" i="12"/>
  <c r="G1" i="12"/>
  <c r="BY1" i="10"/>
  <c r="BZ3" i="10"/>
  <c r="N17" i="16"/>
  <c r="N29" i="16"/>
  <c r="N18" i="29"/>
  <c r="O18" i="29" s="1"/>
  <c r="N32" i="16"/>
  <c r="AE23" i="29"/>
  <c r="AF23" i="29" s="1"/>
  <c r="G9" i="16"/>
  <c r="I1" i="14"/>
  <c r="AO54" i="29"/>
  <c r="AO46" i="29"/>
  <c r="AO36" i="29"/>
  <c r="H1" i="14"/>
  <c r="AQ34" i="29"/>
  <c r="AA35" i="29"/>
  <c r="I2" i="12"/>
  <c r="AQ46" i="29"/>
  <c r="AA36" i="29"/>
  <c r="AA56" i="29"/>
  <c r="AQ37" i="29"/>
  <c r="AA23" i="29"/>
  <c r="AB37" i="29"/>
  <c r="AC37" i="29" s="1"/>
  <c r="AQ54" i="29"/>
  <c r="AB56" i="29"/>
  <c r="AC56" i="29" s="1"/>
  <c r="AO37" i="29"/>
  <c r="AO34" i="29"/>
  <c r="AO2" i="14"/>
  <c r="AO1" i="14" s="1"/>
  <c r="AO23" i="29"/>
  <c r="AQ35" i="29"/>
  <c r="AB46" i="29"/>
  <c r="AC46" i="29" s="1"/>
  <c r="AB35" i="29"/>
  <c r="AC35" i="29" s="1"/>
  <c r="AB34" i="29"/>
  <c r="AC34" i="29" s="1"/>
  <c r="AB54" i="29"/>
  <c r="AC54" i="29" s="1"/>
  <c r="AB23" i="29"/>
  <c r="AC23" i="29" s="1"/>
  <c r="AB36" i="29"/>
  <c r="AC36" i="29" s="1"/>
  <c r="G3" i="26"/>
  <c r="F1" i="26"/>
  <c r="L2" i="14"/>
  <c r="K1" i="14"/>
  <c r="AA34" i="29"/>
  <c r="AQ36" i="29"/>
  <c r="AA54" i="29"/>
  <c r="H22" i="16"/>
  <c r="N43" i="16"/>
  <c r="N36" i="16"/>
  <c r="K49" i="29"/>
  <c r="L49" i="29" s="1"/>
  <c r="K42" i="29"/>
  <c r="L42" i="29" s="1"/>
  <c r="N11" i="16"/>
  <c r="N30" i="16"/>
  <c r="N10" i="16"/>
  <c r="K15" i="29"/>
  <c r="L15" i="29" s="1"/>
  <c r="N13" i="16"/>
  <c r="N40" i="16"/>
  <c r="N31" i="16"/>
  <c r="N19" i="16"/>
  <c r="K22" i="29"/>
  <c r="L22" i="29" s="1"/>
  <c r="K21" i="29"/>
  <c r="L21" i="29" s="1"/>
  <c r="K10" i="29"/>
  <c r="L10" i="29" s="1"/>
  <c r="G15" i="16"/>
  <c r="AQ56" i="29"/>
  <c r="AA46" i="29"/>
  <c r="AQ23" i="29"/>
  <c r="AE34" i="29"/>
  <c r="AF34" i="29" s="1"/>
  <c r="AE54" i="29"/>
  <c r="AF54" i="29" s="1"/>
  <c r="DA1" i="12"/>
  <c r="DB3" i="12"/>
  <c r="AE56" i="29"/>
  <c r="AF56" i="29" s="1"/>
  <c r="AE37" i="29"/>
  <c r="AF37" i="29" s="1"/>
  <c r="AE35" i="29"/>
  <c r="AF35" i="29" s="1"/>
  <c r="AE46" i="29"/>
  <c r="AF46" i="29" s="1"/>
  <c r="AE36" i="29"/>
  <c r="AF36" i="29" s="1"/>
  <c r="K53" i="29"/>
  <c r="L53" i="29" s="1"/>
  <c r="N18" i="16"/>
  <c r="K30" i="29"/>
  <c r="L30" i="29" s="1"/>
  <c r="N8" i="16"/>
  <c r="N25" i="16"/>
  <c r="N14" i="16"/>
  <c r="K19" i="29"/>
  <c r="L19" i="29" s="1"/>
  <c r="K43" i="29"/>
  <c r="L43" i="29" s="1"/>
  <c r="K13" i="29"/>
  <c r="L13" i="29" s="1"/>
  <c r="K39" i="29"/>
  <c r="L39" i="29" s="1"/>
  <c r="K50" i="29"/>
  <c r="L50" i="29" s="1"/>
  <c r="G38" i="16"/>
  <c r="N26" i="16"/>
  <c r="K24" i="29"/>
  <c r="L24" i="29" s="1"/>
  <c r="G11" i="16"/>
  <c r="K11" i="29"/>
  <c r="L11" i="29" s="1"/>
  <c r="G30" i="16"/>
  <c r="K41" i="29"/>
  <c r="L41" i="29" s="1"/>
  <c r="N41" i="16"/>
  <c r="N23" i="16"/>
  <c r="N24" i="16"/>
  <c r="N20" i="16"/>
  <c r="N16" i="16"/>
  <c r="N37" i="16"/>
  <c r="K32" i="29"/>
  <c r="L32" i="29" s="1"/>
  <c r="G25" i="16"/>
  <c r="N27" i="16"/>
  <c r="K14" i="29"/>
  <c r="L14" i="29" s="1"/>
  <c r="G36" i="16"/>
  <c r="K48" i="29"/>
  <c r="L48" i="29" s="1"/>
  <c r="G29" i="16"/>
  <c r="K40" i="29"/>
  <c r="L40" i="29" s="1"/>
  <c r="K12" i="29"/>
  <c r="L12" i="29" s="1"/>
  <c r="G12" i="16"/>
  <c r="K6" i="29"/>
  <c r="L6" i="29" s="1"/>
  <c r="G7" i="16"/>
  <c r="G21" i="16"/>
  <c r="K28" i="29"/>
  <c r="L28" i="29" s="1"/>
  <c r="K27" i="29"/>
  <c r="L27" i="29" s="1"/>
  <c r="G20" i="16"/>
  <c r="N15" i="16"/>
  <c r="N7" i="16"/>
  <c r="G18" i="16"/>
  <c r="K25" i="29"/>
  <c r="L25" i="29" s="1"/>
  <c r="K18" i="29"/>
  <c r="L18" i="29" s="1"/>
  <c r="K29" i="29"/>
  <c r="L29" i="29" s="1"/>
  <c r="G22" i="16"/>
  <c r="G27" i="16"/>
  <c r="K38" i="29"/>
  <c r="L38" i="29" s="1"/>
  <c r="G40" i="16"/>
  <c r="K52" i="29"/>
  <c r="L52" i="29" s="1"/>
  <c r="K31" i="29"/>
  <c r="L31" i="29" s="1"/>
  <c r="G24" i="16"/>
  <c r="N35" i="16"/>
  <c r="N39" i="16"/>
  <c r="N28" i="16"/>
  <c r="N12" i="16"/>
  <c r="K7" i="29"/>
  <c r="L7" i="29" s="1"/>
  <c r="G8" i="16"/>
  <c r="K20" i="29"/>
  <c r="L20" i="29" s="1"/>
  <c r="G26" i="16"/>
  <c r="K33" i="29"/>
  <c r="L33" i="29" s="1"/>
  <c r="K17" i="29"/>
  <c r="L17" i="29" s="1"/>
  <c r="K47" i="29"/>
  <c r="L47" i="29" s="1"/>
  <c r="G35" i="16"/>
  <c r="AV13" i="23"/>
  <c r="AV9" i="23"/>
  <c r="AV11" i="23"/>
  <c r="H24" i="16"/>
  <c r="H23" i="16"/>
  <c r="H25" i="16"/>
  <c r="H21" i="16"/>
  <c r="N28" i="29"/>
  <c r="O28" i="29" s="1"/>
  <c r="N15" i="29"/>
  <c r="O15" i="29" s="1"/>
  <c r="N14" i="29"/>
  <c r="O14" i="29" s="1"/>
  <c r="H30" i="16"/>
  <c r="N41" i="29"/>
  <c r="O41" i="29" s="1"/>
  <c r="N53" i="29"/>
  <c r="O53" i="29" s="1"/>
  <c r="H41" i="16"/>
  <c r="H38" i="16"/>
  <c r="N50" i="29"/>
  <c r="O50" i="29" s="1"/>
  <c r="N21" i="29"/>
  <c r="O21" i="29" s="1"/>
  <c r="H14" i="16"/>
  <c r="N11" i="29"/>
  <c r="O11" i="29" s="1"/>
  <c r="H11" i="16"/>
  <c r="N26" i="29"/>
  <c r="O26" i="29" s="1"/>
  <c r="H19" i="16"/>
  <c r="N47" i="29"/>
  <c r="O47" i="29" s="1"/>
  <c r="H35" i="16"/>
  <c r="N16" i="29"/>
  <c r="O16" i="29" s="1"/>
  <c r="N9" i="29"/>
  <c r="O9" i="29" s="1"/>
  <c r="H15" i="16"/>
  <c r="N52" i="29"/>
  <c r="O52" i="29" s="1"/>
  <c r="H40" i="16"/>
  <c r="N20" i="29"/>
  <c r="O20" i="29" s="1"/>
  <c r="N13" i="29"/>
  <c r="O13" i="29" s="1"/>
  <c r="H13" i="16"/>
  <c r="N12" i="29"/>
  <c r="O12" i="29" s="1"/>
  <c r="H12" i="16"/>
  <c r="H29" i="16"/>
  <c r="N40" i="29"/>
  <c r="O40" i="29" s="1"/>
  <c r="N43" i="29"/>
  <c r="O43" i="29" s="1"/>
  <c r="H32" i="16"/>
  <c r="N48" i="29"/>
  <c r="O48" i="29" s="1"/>
  <c r="H36" i="16"/>
  <c r="H26" i="16"/>
  <c r="N33" i="29"/>
  <c r="O33" i="29" s="1"/>
  <c r="N22" i="29"/>
  <c r="O22" i="29" s="1"/>
  <c r="H16" i="16"/>
  <c r="N19" i="29"/>
  <c r="O19" i="29" s="1"/>
  <c r="H17" i="16"/>
  <c r="N24" i="29"/>
  <c r="O24" i="29" s="1"/>
  <c r="N49" i="29"/>
  <c r="O49" i="29" s="1"/>
  <c r="H37" i="16"/>
  <c r="H28" i="16"/>
  <c r="N39" i="29"/>
  <c r="O39" i="29" s="1"/>
  <c r="N6" i="29"/>
  <c r="O6" i="29" s="1"/>
  <c r="H7" i="16"/>
  <c r="N17" i="29"/>
  <c r="O17" i="29" s="1"/>
  <c r="N10" i="29"/>
  <c r="O10" i="29" s="1"/>
  <c r="H10" i="16"/>
  <c r="H8" i="16"/>
  <c r="N7" i="29"/>
  <c r="O7" i="29" s="1"/>
  <c r="N25" i="29"/>
  <c r="O25" i="29" s="1"/>
  <c r="H18" i="16"/>
  <c r="M1" i="16"/>
  <c r="N3" i="16"/>
  <c r="N1" i="16" s="1"/>
  <c r="N42" i="29"/>
  <c r="O42" i="29" s="1"/>
  <c r="H31" i="16"/>
  <c r="N38" i="29"/>
  <c r="O38" i="29" s="1"/>
  <c r="H27" i="16"/>
  <c r="H3" i="25"/>
  <c r="G1" i="25"/>
  <c r="Q3" i="21"/>
  <c r="Q1" i="21" s="1"/>
  <c r="H9" i="16"/>
  <c r="N8" i="29"/>
  <c r="O8" i="29" s="1"/>
  <c r="Q3" i="14"/>
  <c r="V3" i="27"/>
  <c r="O27" i="16"/>
  <c r="O41" i="16"/>
  <c r="O9" i="16"/>
  <c r="O24" i="16"/>
  <c r="O23" i="16"/>
  <c r="P4" i="16"/>
  <c r="O31" i="16"/>
  <c r="O18" i="16"/>
  <c r="O39" i="16"/>
  <c r="O17" i="16"/>
  <c r="O26" i="16"/>
  <c r="O56" i="16"/>
  <c r="O58" i="16"/>
  <c r="O22" i="16"/>
  <c r="O7" i="16"/>
  <c r="O16" i="16"/>
  <c r="O19" i="16"/>
  <c r="O11" i="16"/>
  <c r="O25" i="16"/>
  <c r="O8" i="16"/>
  <c r="O35" i="16"/>
  <c r="O36" i="16"/>
  <c r="O20" i="16"/>
  <c r="O28" i="16"/>
  <c r="O32" i="16"/>
  <c r="O43" i="16"/>
  <c r="O10" i="16"/>
  <c r="O30" i="16"/>
  <c r="O40" i="16"/>
  <c r="O37" i="16"/>
  <c r="O13" i="16"/>
  <c r="O12" i="16"/>
  <c r="O29" i="16"/>
  <c r="O38" i="16"/>
  <c r="O15" i="16"/>
  <c r="O21" i="16"/>
  <c r="O14" i="16"/>
  <c r="BG16" i="23" l="1"/>
  <c r="BF16" i="23" s="1"/>
  <c r="V1" i="27"/>
  <c r="BE16" i="23"/>
  <c r="BD16" i="23" s="1"/>
  <c r="H1" i="25"/>
  <c r="I2" i="15"/>
  <c r="H1" i="15"/>
  <c r="I3" i="13"/>
  <c r="I2" i="13" s="1"/>
  <c r="I1" i="13" s="1"/>
  <c r="V3" i="10"/>
  <c r="AV2" i="13"/>
  <c r="AV1" i="13" s="1"/>
  <c r="H2" i="10"/>
  <c r="I1" i="12"/>
  <c r="CA3" i="10"/>
  <c r="DC3" i="12"/>
  <c r="AX2" i="12"/>
  <c r="AW1" i="12"/>
  <c r="BZ1" i="10"/>
  <c r="J2" i="12"/>
  <c r="AP1" i="14"/>
  <c r="L1" i="14"/>
  <c r="N2" i="14"/>
  <c r="H3" i="26"/>
  <c r="G1" i="26"/>
  <c r="DB1" i="12"/>
  <c r="O3" i="16"/>
  <c r="O1" i="16" s="1"/>
  <c r="S4" i="10"/>
  <c r="W3" i="27"/>
  <c r="R3" i="21"/>
  <c r="R1" i="21" s="1"/>
  <c r="C22" i="21"/>
  <c r="C23" i="21" s="1"/>
  <c r="C24" i="21" s="1"/>
  <c r="A6" i="26"/>
  <c r="A7" i="26" s="1"/>
  <c r="A8" i="26" s="1"/>
  <c r="A9" i="26" s="1"/>
  <c r="A10" i="26" s="1"/>
  <c r="A7" i="27"/>
  <c r="A8" i="27" s="1"/>
  <c r="A9" i="27" s="1"/>
  <c r="A10" i="27" s="1"/>
  <c r="A8" i="23"/>
  <c r="A9" i="23" s="1"/>
  <c r="A10" i="23" s="1"/>
  <c r="A11" i="23" s="1"/>
  <c r="A12" i="23" s="1"/>
  <c r="A13" i="23" s="1"/>
  <c r="A14" i="23" s="1"/>
  <c r="A15" i="23" s="1"/>
  <c r="C18" i="21"/>
  <c r="C14" i="21"/>
  <c r="I3" i="25"/>
  <c r="R3" i="14"/>
  <c r="Q4" i="16"/>
  <c r="I1" i="25" l="1"/>
  <c r="K2" i="12"/>
  <c r="I1" i="15"/>
  <c r="J2" i="15"/>
  <c r="J1" i="15" s="1"/>
  <c r="J2" i="13"/>
  <c r="J1" i="13" s="1"/>
  <c r="H1" i="10"/>
  <c r="W3" i="10"/>
  <c r="I2" i="10"/>
  <c r="CB1" i="10"/>
  <c r="CA1" i="10"/>
  <c r="J1" i="12"/>
  <c r="AY2" i="12"/>
  <c r="AX1" i="12"/>
  <c r="DC1" i="12"/>
  <c r="I3" i="26"/>
  <c r="J3" i="26" s="1"/>
  <c r="K3" i="26" s="1"/>
  <c r="H1" i="26"/>
  <c r="N1" i="14"/>
  <c r="O2" i="14"/>
  <c r="P3" i="16"/>
  <c r="P1" i="16" s="1"/>
  <c r="X3" i="27"/>
  <c r="S3" i="14"/>
  <c r="T4" i="10"/>
  <c r="J3" i="25"/>
  <c r="S3" i="21"/>
  <c r="S1" i="21" s="1"/>
  <c r="W1" i="27"/>
  <c r="R4" i="16"/>
  <c r="Q58" i="16"/>
  <c r="Q56" i="16"/>
  <c r="K1" i="12" l="1"/>
  <c r="L2" i="12"/>
  <c r="L1" i="12" s="1"/>
  <c r="J2" i="10"/>
  <c r="K2" i="10" s="1"/>
  <c r="K2" i="13"/>
  <c r="I1" i="26"/>
  <c r="J1" i="26" s="1"/>
  <c r="K1" i="26" s="1"/>
  <c r="X3" i="10"/>
  <c r="I1" i="10"/>
  <c r="AY1" i="12"/>
  <c r="BC2" i="12"/>
  <c r="BC1" i="12" s="1"/>
  <c r="BD2" i="12"/>
  <c r="DD1" i="12"/>
  <c r="P2" i="14"/>
  <c r="O1" i="14"/>
  <c r="K1" i="13"/>
  <c r="L2" i="13"/>
  <c r="Q3" i="16"/>
  <c r="Q1" i="16" s="1"/>
  <c r="K3" i="25"/>
  <c r="U4" i="10"/>
  <c r="J1" i="25"/>
  <c r="T3" i="21"/>
  <c r="T1" i="21" s="1"/>
  <c r="Y3" i="27"/>
  <c r="T3" i="14"/>
  <c r="L3" i="26"/>
  <c r="X1" i="27"/>
  <c r="S4" i="16"/>
  <c r="M2" i="12" l="1"/>
  <c r="M1" i="12" s="1"/>
  <c r="L2" i="10"/>
  <c r="L1" i="10" s="1"/>
  <c r="K1" i="10"/>
  <c r="BD1" i="12"/>
  <c r="J1" i="10"/>
  <c r="Y3" i="10"/>
  <c r="Y1" i="27"/>
  <c r="P1" i="14"/>
  <c r="Q2" i="14"/>
  <c r="K1" i="25"/>
  <c r="L1" i="13"/>
  <c r="M2" i="13"/>
  <c r="R3" i="16"/>
  <c r="R1" i="16" s="1"/>
  <c r="M3" i="26"/>
  <c r="U3" i="14"/>
  <c r="Z3" i="27"/>
  <c r="L3" i="25"/>
  <c r="U3" i="21"/>
  <c r="U1" i="21" s="1"/>
  <c r="L1" i="26"/>
  <c r="V4" i="10"/>
  <c r="T4" i="16"/>
  <c r="N2" i="12" l="1"/>
  <c r="O2" i="12" s="1"/>
  <c r="DE53" i="12" s="1"/>
  <c r="M2" i="10"/>
  <c r="M1" i="10" s="1"/>
  <c r="Z3" i="10"/>
  <c r="M1" i="26"/>
  <c r="R2" i="14"/>
  <c r="Q1" i="14"/>
  <c r="M1" i="13"/>
  <c r="N2" i="13"/>
  <c r="AT18" i="13" s="1"/>
  <c r="S3" i="16"/>
  <c r="S1" i="16" s="1"/>
  <c r="M3" i="25"/>
  <c r="W4" i="10"/>
  <c r="AA3" i="27"/>
  <c r="V3" i="21"/>
  <c r="V1" i="21" s="1"/>
  <c r="N3" i="26"/>
  <c r="L1" i="25"/>
  <c r="Z1" i="27"/>
  <c r="U1" i="14"/>
  <c r="V3" i="14"/>
  <c r="U4" i="16"/>
  <c r="M1" i="25" l="1"/>
  <c r="N1" i="12"/>
  <c r="DC49" i="12"/>
  <c r="DE25" i="12"/>
  <c r="DE13" i="12"/>
  <c r="DC38" i="12"/>
  <c r="DC50" i="12"/>
  <c r="DE22" i="12"/>
  <c r="DC24" i="12"/>
  <c r="DC11" i="12"/>
  <c r="DC19" i="12"/>
  <c r="DC16" i="12"/>
  <c r="DC34" i="12"/>
  <c r="DE35" i="12"/>
  <c r="DE33" i="12"/>
  <c r="DC35" i="12"/>
  <c r="DC47" i="12"/>
  <c r="DE17" i="12"/>
  <c r="DC30" i="12"/>
  <c r="DC41" i="12"/>
  <c r="DC7" i="12"/>
  <c r="DC43" i="12"/>
  <c r="DC13" i="12"/>
  <c r="DC45" i="12"/>
  <c r="DE36" i="12"/>
  <c r="DC10" i="12"/>
  <c r="DC40" i="12"/>
  <c r="DC42" i="12"/>
  <c r="DC37" i="12"/>
  <c r="DC25" i="12"/>
  <c r="DC28" i="12"/>
  <c r="DE15" i="12"/>
  <c r="DC48" i="12"/>
  <c r="DE16" i="12"/>
  <c r="DC22" i="12"/>
  <c r="DC9" i="12"/>
  <c r="DE19" i="12"/>
  <c r="DC29" i="12"/>
  <c r="DC15" i="12"/>
  <c r="DC8" i="12"/>
  <c r="DC33" i="12"/>
  <c r="DC23" i="12"/>
  <c r="DE8" i="12"/>
  <c r="DC27" i="12"/>
  <c r="DC31" i="12"/>
  <c r="DC18" i="12"/>
  <c r="DC44" i="12"/>
  <c r="DC21" i="12"/>
  <c r="DC39" i="12"/>
  <c r="DC32" i="12"/>
  <c r="DE49" i="12"/>
  <c r="DC20" i="12"/>
  <c r="DC12" i="12"/>
  <c r="DC14" i="12"/>
  <c r="DC17" i="12"/>
  <c r="DC26" i="12"/>
  <c r="DC46" i="12"/>
  <c r="DE6" i="12"/>
  <c r="N2" i="10"/>
  <c r="N1" i="10" s="1"/>
  <c r="DE74" i="12"/>
  <c r="DE54" i="12"/>
  <c r="DE59" i="12"/>
  <c r="DE124" i="12"/>
  <c r="DE100" i="12"/>
  <c r="DE94" i="12"/>
  <c r="DE88" i="12"/>
  <c r="DE123" i="12"/>
  <c r="DE101" i="12"/>
  <c r="DE82" i="12"/>
  <c r="DE77" i="12"/>
  <c r="DE93" i="12"/>
  <c r="DE116" i="12"/>
  <c r="DE104" i="12"/>
  <c r="DE61" i="12"/>
  <c r="DE64" i="12"/>
  <c r="DE83" i="12"/>
  <c r="DE56" i="12"/>
  <c r="DE102" i="12"/>
  <c r="DE63" i="12"/>
  <c r="DE107" i="12"/>
  <c r="DE65" i="12"/>
  <c r="DE75" i="12"/>
  <c r="DE117" i="12"/>
  <c r="DE120" i="12"/>
  <c r="DE70" i="12"/>
  <c r="AA1" i="27"/>
  <c r="AA3" i="10"/>
  <c r="AT19" i="13"/>
  <c r="AT43" i="13"/>
  <c r="X50" i="29" s="1"/>
  <c r="DC66" i="12"/>
  <c r="DC71" i="12"/>
  <c r="DC100" i="12"/>
  <c r="DC57" i="12"/>
  <c r="DC54" i="12"/>
  <c r="DC72" i="12"/>
  <c r="DC52" i="12"/>
  <c r="DC69" i="12"/>
  <c r="DC56" i="12"/>
  <c r="DC68" i="12"/>
  <c r="DC101" i="12"/>
  <c r="DC60" i="12"/>
  <c r="DC53" i="12"/>
  <c r="DC55" i="12"/>
  <c r="DC58" i="12"/>
  <c r="DC86" i="12"/>
  <c r="DC67" i="12"/>
  <c r="DC59" i="12"/>
  <c r="DC51" i="12"/>
  <c r="DC70" i="12"/>
  <c r="AT44" i="13"/>
  <c r="X51" i="29" s="1"/>
  <c r="AT14" i="13"/>
  <c r="X14" i="29" s="1"/>
  <c r="AT8" i="13"/>
  <c r="X7" i="29" s="1"/>
  <c r="AT47" i="13"/>
  <c r="AT20" i="13"/>
  <c r="AT49" i="13"/>
  <c r="T3" i="16"/>
  <c r="T1" i="16" s="1"/>
  <c r="AT36" i="13"/>
  <c r="AT13" i="13"/>
  <c r="AT33" i="13"/>
  <c r="X44" i="29" s="1"/>
  <c r="AT24" i="13"/>
  <c r="AT32" i="13"/>
  <c r="AT9" i="13"/>
  <c r="AT31" i="13"/>
  <c r="AT40" i="13"/>
  <c r="AT17" i="13"/>
  <c r="AT23" i="13"/>
  <c r="AT16" i="13"/>
  <c r="AT25" i="13"/>
  <c r="N1" i="13"/>
  <c r="AT28" i="13"/>
  <c r="AT67" i="13"/>
  <c r="AT22" i="13"/>
  <c r="AT27" i="13"/>
  <c r="AT35" i="13"/>
  <c r="AT37" i="13"/>
  <c r="AT26" i="13"/>
  <c r="AT11" i="13"/>
  <c r="AT69" i="13"/>
  <c r="P58" i="16" s="1"/>
  <c r="O2" i="13"/>
  <c r="AT15" i="13"/>
  <c r="AT34" i="13"/>
  <c r="X45" i="29" s="1"/>
  <c r="AT12" i="13"/>
  <c r="AT29" i="13"/>
  <c r="AT21" i="13"/>
  <c r="AT42" i="13"/>
  <c r="AT41" i="13"/>
  <c r="AT30" i="13"/>
  <c r="AT66" i="13"/>
  <c r="AT10" i="13"/>
  <c r="AT45" i="13"/>
  <c r="R1" i="14"/>
  <c r="S2" i="14"/>
  <c r="H53" i="29"/>
  <c r="I53" i="29" s="1"/>
  <c r="H15" i="29"/>
  <c r="I15" i="29" s="1"/>
  <c r="P2" i="12"/>
  <c r="O1" i="12"/>
  <c r="O3" i="26"/>
  <c r="W3" i="21"/>
  <c r="W1" i="21" s="1"/>
  <c r="V1" i="14"/>
  <c r="W3" i="14"/>
  <c r="X18" i="29"/>
  <c r="N1" i="26"/>
  <c r="AB3" i="27"/>
  <c r="X4" i="10"/>
  <c r="CY66" i="12"/>
  <c r="U43" i="16"/>
  <c r="U26" i="16"/>
  <c r="U16" i="16"/>
  <c r="U20" i="16"/>
  <c r="U22" i="16"/>
  <c r="U32" i="16"/>
  <c r="U15" i="16"/>
  <c r="U35" i="16"/>
  <c r="U7" i="16"/>
  <c r="U56" i="16"/>
  <c r="U39" i="16"/>
  <c r="U9" i="16"/>
  <c r="U19" i="16"/>
  <c r="U31" i="16"/>
  <c r="U30" i="16"/>
  <c r="U40" i="16"/>
  <c r="U17" i="16"/>
  <c r="U21" i="16"/>
  <c r="U37" i="16"/>
  <c r="U12" i="16"/>
  <c r="U58" i="16"/>
  <c r="U10" i="16"/>
  <c r="U18" i="16"/>
  <c r="U13" i="16"/>
  <c r="V4" i="16"/>
  <c r="U29" i="16"/>
  <c r="U11" i="16"/>
  <c r="U28" i="16"/>
  <c r="U41" i="16"/>
  <c r="U27" i="16"/>
  <c r="U8" i="16"/>
  <c r="U36" i="16"/>
  <c r="U38" i="16"/>
  <c r="U24" i="16"/>
  <c r="U14" i="16"/>
  <c r="U25" i="16"/>
  <c r="U23" i="16"/>
  <c r="U3" i="16"/>
  <c r="U1" i="16" s="1"/>
  <c r="AB1" i="27" l="1"/>
  <c r="O1" i="26"/>
  <c r="O2" i="10"/>
  <c r="P2" i="10" s="1"/>
  <c r="P14" i="16"/>
  <c r="AB3" i="10"/>
  <c r="AD3" i="10" s="1"/>
  <c r="AE3" i="10" s="1"/>
  <c r="AG3" i="10" s="1"/>
  <c r="AH3" i="10" s="1"/>
  <c r="P40" i="16"/>
  <c r="F41" i="16"/>
  <c r="X55" i="29"/>
  <c r="P38" i="16"/>
  <c r="P56" i="16"/>
  <c r="P8" i="16"/>
  <c r="X41" i="29"/>
  <c r="P39" i="16"/>
  <c r="X52" i="29"/>
  <c r="X21" i="29"/>
  <c r="X20" i="29"/>
  <c r="P30" i="16"/>
  <c r="X30" i="29"/>
  <c r="P23" i="16"/>
  <c r="X22" i="29"/>
  <c r="P16" i="16"/>
  <c r="X15" i="29"/>
  <c r="X53" i="29"/>
  <c r="P41" i="16"/>
  <c r="X27" i="29"/>
  <c r="P20" i="16"/>
  <c r="X38" i="29"/>
  <c r="P27" i="16"/>
  <c r="P9" i="16"/>
  <c r="X8" i="29"/>
  <c r="X19" i="29"/>
  <c r="P36" i="16"/>
  <c r="X48" i="29"/>
  <c r="X29" i="29"/>
  <c r="P22" i="16"/>
  <c r="O1" i="13"/>
  <c r="P2" i="13"/>
  <c r="P19" i="16"/>
  <c r="X26" i="29"/>
  <c r="P15" i="16"/>
  <c r="X9" i="29"/>
  <c r="X17" i="29"/>
  <c r="X32" i="29"/>
  <c r="P25" i="16"/>
  <c r="X13" i="29"/>
  <c r="P13" i="16"/>
  <c r="X10" i="29"/>
  <c r="P10" i="16"/>
  <c r="P12" i="16"/>
  <c r="X12" i="29"/>
  <c r="P32" i="16"/>
  <c r="X43" i="29"/>
  <c r="X25" i="29"/>
  <c r="P18" i="16"/>
  <c r="P35" i="16"/>
  <c r="X47" i="29"/>
  <c r="X24" i="29"/>
  <c r="P17" i="16"/>
  <c r="P31" i="16"/>
  <c r="X42" i="29"/>
  <c r="T2" i="14"/>
  <c r="T1" i="14" s="1"/>
  <c r="S1" i="14"/>
  <c r="X57" i="29"/>
  <c r="P43" i="16"/>
  <c r="X49" i="29"/>
  <c r="P37" i="16"/>
  <c r="X39" i="29"/>
  <c r="P28" i="16"/>
  <c r="X11" i="29"/>
  <c r="P11" i="16"/>
  <c r="X40" i="29"/>
  <c r="P29" i="16"/>
  <c r="X28" i="29"/>
  <c r="P21" i="16"/>
  <c r="X16" i="29"/>
  <c r="X31" i="29"/>
  <c r="P24" i="16"/>
  <c r="P26" i="16"/>
  <c r="X33" i="29"/>
  <c r="H20" i="29"/>
  <c r="I20" i="29" s="1"/>
  <c r="V3" i="16"/>
  <c r="V1" i="16" s="1"/>
  <c r="AC3" i="27"/>
  <c r="AC1" i="27" s="1"/>
  <c r="Y4" i="10"/>
  <c r="P3" i="26"/>
  <c r="P1" i="26" s="1"/>
  <c r="Q2" i="12"/>
  <c r="P1" i="12"/>
  <c r="X3" i="14"/>
  <c r="W1" i="14"/>
  <c r="V22" i="16"/>
  <c r="V12" i="16"/>
  <c r="V27" i="16"/>
  <c r="V10" i="16"/>
  <c r="V16" i="16"/>
  <c r="V7" i="16"/>
  <c r="V38" i="16"/>
  <c r="V8" i="16"/>
  <c r="V17" i="16"/>
  <c r="V13" i="16"/>
  <c r="V23" i="16"/>
  <c r="V30" i="16"/>
  <c r="V35" i="16"/>
  <c r="V31" i="16"/>
  <c r="V20" i="16"/>
  <c r="V41" i="16"/>
  <c r="V19" i="16"/>
  <c r="V18" i="16"/>
  <c r="V15" i="16"/>
  <c r="V37" i="16"/>
  <c r="V25" i="16"/>
  <c r="V43" i="16"/>
  <c r="V14" i="16"/>
  <c r="V24" i="16"/>
  <c r="V26" i="16"/>
  <c r="V36" i="16"/>
  <c r="V32" i="16"/>
  <c r="V29" i="16"/>
  <c r="V21" i="16"/>
  <c r="V58" i="16"/>
  <c r="V11" i="16"/>
  <c r="V9" i="16"/>
  <c r="V40" i="16"/>
  <c r="V39" i="16"/>
  <c r="V56" i="16"/>
  <c r="V28" i="16"/>
  <c r="W4" i="16"/>
  <c r="O1" i="10" l="1"/>
  <c r="AJ3" i="10"/>
  <c r="AK3" i="10" s="1"/>
  <c r="AL3" i="10" s="1"/>
  <c r="AM3" i="10" s="1"/>
  <c r="AN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W3" i="16"/>
  <c r="W1" i="16" s="1"/>
  <c r="P1" i="13"/>
  <c r="Q2" i="13"/>
  <c r="Y3" i="14"/>
  <c r="X1" i="14"/>
  <c r="Q3" i="26"/>
  <c r="Q1" i="26" s="1"/>
  <c r="P1" i="10"/>
  <c r="Q2" i="10"/>
  <c r="AD3" i="27"/>
  <c r="Z4" i="10"/>
  <c r="R2" i="12"/>
  <c r="Q1" i="12"/>
  <c r="X4" i="16"/>
  <c r="X3" i="16" l="1"/>
  <c r="X1" i="16" s="1"/>
  <c r="Q1" i="13"/>
  <c r="R2" i="13"/>
  <c r="AA4" i="10"/>
  <c r="R3" i="26"/>
  <c r="R1" i="26" s="1"/>
  <c r="S2" i="12"/>
  <c r="R1" i="12"/>
  <c r="AE3" i="27"/>
  <c r="Y1" i="14"/>
  <c r="Z3" i="14"/>
  <c r="AD1" i="27"/>
  <c r="Q1" i="10"/>
  <c r="R2" i="10"/>
  <c r="Y4" i="16"/>
  <c r="Z4" i="16" s="1"/>
  <c r="AA4" i="16" s="1"/>
  <c r="AB4" i="16" s="1"/>
  <c r="AC4" i="16" s="1"/>
  <c r="AD4" i="16" s="1"/>
  <c r="AE4" i="16" s="1"/>
  <c r="X58" i="16"/>
  <c r="X56" i="16"/>
  <c r="AH4" i="16" l="1"/>
  <c r="S2" i="13"/>
  <c r="R1" i="13"/>
  <c r="AB4" i="10"/>
  <c r="AD4" i="10" s="1"/>
  <c r="R1" i="10"/>
  <c r="S2" i="10"/>
  <c r="AF3" i="27"/>
  <c r="AE1" i="27"/>
  <c r="S3" i="26"/>
  <c r="S1" i="26" s="1"/>
  <c r="Z1" i="14"/>
  <c r="AA3" i="14"/>
  <c r="T2" i="12"/>
  <c r="S1" i="12"/>
  <c r="Y3" i="16"/>
  <c r="Y1" i="16" s="1"/>
  <c r="AI4" i="16" l="1"/>
  <c r="AJ4" i="16" s="1"/>
  <c r="AK4" i="16" s="1"/>
  <c r="AL4" i="16" s="1"/>
  <c r="T2" i="13"/>
  <c r="AU40" i="13" s="1"/>
  <c r="AU27" i="13"/>
  <c r="S1" i="13"/>
  <c r="AE4" i="10"/>
  <c r="AG3" i="27"/>
  <c r="T1" i="12"/>
  <c r="U2" i="12"/>
  <c r="AF1" i="27"/>
  <c r="S1" i="10"/>
  <c r="T2" i="10"/>
  <c r="AB3" i="14"/>
  <c r="AA1" i="14"/>
  <c r="T3" i="26"/>
  <c r="T1" i="26" s="1"/>
  <c r="AU10" i="13" l="1"/>
  <c r="AN10" i="29" s="1"/>
  <c r="AU47" i="13"/>
  <c r="AU15" i="13"/>
  <c r="AU24" i="13"/>
  <c r="AN31" i="29" s="1"/>
  <c r="AU18" i="13"/>
  <c r="AU34" i="13"/>
  <c r="AN45" i="29" s="1"/>
  <c r="AU28" i="13"/>
  <c r="AU16" i="13"/>
  <c r="AN22" i="29" s="1"/>
  <c r="AU9" i="13"/>
  <c r="AN8" i="29" s="1"/>
  <c r="AU21" i="13"/>
  <c r="AN28" i="29" s="1"/>
  <c r="AU66" i="13"/>
  <c r="AU36" i="13"/>
  <c r="AU13" i="13"/>
  <c r="W13" i="16" s="1"/>
  <c r="AU33" i="13"/>
  <c r="AN44" i="29" s="1"/>
  <c r="AU11" i="13"/>
  <c r="AU42" i="13"/>
  <c r="AU29" i="13"/>
  <c r="AU31" i="13"/>
  <c r="W31" i="16" s="1"/>
  <c r="AU14" i="13"/>
  <c r="AU8" i="13"/>
  <c r="W8" i="16" s="1"/>
  <c r="AU23" i="13"/>
  <c r="AU44" i="13"/>
  <c r="AU17" i="13"/>
  <c r="W17" i="16" s="1"/>
  <c r="AN55" i="29"/>
  <c r="AG1" i="27"/>
  <c r="AN16" i="29"/>
  <c r="AN15" i="29"/>
  <c r="AN18" i="29"/>
  <c r="AN51" i="29"/>
  <c r="W39" i="16"/>
  <c r="AN14" i="29"/>
  <c r="AN17" i="29"/>
  <c r="AN38" i="29"/>
  <c r="W27" i="16"/>
  <c r="T1" i="13"/>
  <c r="AU30" i="13"/>
  <c r="AU20" i="13"/>
  <c r="AN27" i="29" s="1"/>
  <c r="AU26" i="13"/>
  <c r="AN33" i="29" s="1"/>
  <c r="AU12" i="13"/>
  <c r="AU37" i="13"/>
  <c r="AN49" i="29" s="1"/>
  <c r="U2" i="13"/>
  <c r="AU35" i="13"/>
  <c r="AU67" i="13"/>
  <c r="W56" i="16" s="1"/>
  <c r="AU45" i="13"/>
  <c r="AN52" i="29" s="1"/>
  <c r="AU25" i="13"/>
  <c r="AF4" i="10"/>
  <c r="V2" i="12"/>
  <c r="U1" i="12"/>
  <c r="AH3" i="27"/>
  <c r="AH1" i="27" s="1"/>
  <c r="U3" i="26"/>
  <c r="U1" i="26" s="1"/>
  <c r="AB1" i="14"/>
  <c r="T1" i="10"/>
  <c r="U2" i="10"/>
  <c r="W24" i="16" l="1"/>
  <c r="W16" i="16"/>
  <c r="W9" i="16"/>
  <c r="W10" i="16"/>
  <c r="W21" i="16"/>
  <c r="AN13" i="29"/>
  <c r="AN39" i="29"/>
  <c r="AN7" i="29"/>
  <c r="AN11" i="29"/>
  <c r="AN24" i="29"/>
  <c r="AN42" i="29"/>
  <c r="AN47" i="29"/>
  <c r="W26" i="16"/>
  <c r="W37" i="16"/>
  <c r="W20" i="16"/>
  <c r="W35" i="16"/>
  <c r="W28" i="16"/>
  <c r="W11" i="16"/>
  <c r="W40" i="16"/>
  <c r="AN25" i="29"/>
  <c r="W18" i="16"/>
  <c r="U1" i="13"/>
  <c r="V2" i="13"/>
  <c r="W14" i="16"/>
  <c r="AN21" i="29"/>
  <c r="W29" i="16"/>
  <c r="AN40" i="29"/>
  <c r="AN30" i="29"/>
  <c r="W23" i="16"/>
  <c r="AN12" i="29"/>
  <c r="W12" i="16"/>
  <c r="AD3" i="14"/>
  <c r="AD2" i="14" s="1"/>
  <c r="AC1" i="14"/>
  <c r="W2" i="12"/>
  <c r="V1" i="12"/>
  <c r="V3" i="26"/>
  <c r="V1" i="26" s="1"/>
  <c r="AG4" i="10"/>
  <c r="U1" i="10"/>
  <c r="V2" i="10"/>
  <c r="AI3" i="27"/>
  <c r="AI1" i="27" s="1"/>
  <c r="V1" i="13" l="1"/>
  <c r="W2" i="13"/>
  <c r="AJ3" i="27"/>
  <c r="V1" i="10"/>
  <c r="W2" i="10"/>
  <c r="AH4" i="10"/>
  <c r="AE3" i="14"/>
  <c r="AE2" i="14" s="1"/>
  <c r="AD1" i="14"/>
  <c r="W1" i="12"/>
  <c r="X2" i="12"/>
  <c r="X2" i="13" l="1"/>
  <c r="W1" i="13"/>
  <c r="AK3" i="27"/>
  <c r="Y2" i="12"/>
  <c r="X1" i="12"/>
  <c r="W1" i="10"/>
  <c r="X2" i="10"/>
  <c r="AF3" i="14"/>
  <c r="AE1" i="14"/>
  <c r="AI4" i="10"/>
  <c r="AJ1" i="27"/>
  <c r="AD7" i="16"/>
  <c r="AD67" i="16"/>
  <c r="AD36" i="16"/>
  <c r="AD8" i="16"/>
  <c r="AD37" i="16"/>
  <c r="AD40" i="16"/>
  <c r="AD53" i="16"/>
  <c r="AD57" i="16"/>
  <c r="AD26" i="16"/>
  <c r="AD54" i="16"/>
  <c r="AD10" i="16"/>
  <c r="AD25" i="16"/>
  <c r="AD33" i="16"/>
  <c r="AD31" i="16"/>
  <c r="AD65" i="16"/>
  <c r="AD15" i="16"/>
  <c r="AD22" i="16"/>
  <c r="AD66" i="16"/>
  <c r="AD29" i="16"/>
  <c r="AD50" i="16"/>
  <c r="AD23" i="16"/>
  <c r="AD30" i="16"/>
  <c r="AD21" i="16"/>
  <c r="AD62" i="16"/>
  <c r="AD11" i="16"/>
  <c r="AD16" i="16"/>
  <c r="AD51" i="16"/>
  <c r="AD48" i="16"/>
  <c r="AD35" i="16"/>
  <c r="AD45" i="16"/>
  <c r="AD56" i="16"/>
  <c r="AD44" i="16"/>
  <c r="AD34" i="16"/>
  <c r="AD14" i="16"/>
  <c r="AD38" i="16"/>
  <c r="AD61" i="16"/>
  <c r="AD46" i="16"/>
  <c r="AD19" i="16"/>
  <c r="AD59" i="16"/>
  <c r="AD69" i="16"/>
  <c r="AD9" i="16"/>
  <c r="AD39" i="16"/>
  <c r="AD42" i="16"/>
  <c r="AD32" i="16"/>
  <c r="AD68" i="16"/>
  <c r="AD17" i="16"/>
  <c r="AD20" i="16"/>
  <c r="AD13" i="16"/>
  <c r="AD28" i="16"/>
  <c r="AD52" i="16"/>
  <c r="AD27" i="16"/>
  <c r="AD18" i="16"/>
  <c r="AD41" i="16"/>
  <c r="AD64" i="16"/>
  <c r="AD49" i="16"/>
  <c r="AD43" i="16"/>
  <c r="AD47" i="16"/>
  <c r="AD60" i="16"/>
  <c r="AD24" i="16"/>
  <c r="AD12" i="16"/>
  <c r="AD58" i="16"/>
  <c r="AD63" i="16"/>
  <c r="X1" i="13" l="1"/>
  <c r="Y2" i="13"/>
  <c r="AG3" i="14"/>
  <c r="AF2" i="14"/>
  <c r="AF1" i="14" s="1"/>
  <c r="AJ4" i="10"/>
  <c r="X1" i="10"/>
  <c r="Y2" i="10"/>
  <c r="AL3" i="27"/>
  <c r="Z2" i="12"/>
  <c r="Y1" i="12"/>
  <c r="AK1" i="27"/>
  <c r="AE42" i="16"/>
  <c r="AE68" i="16"/>
  <c r="AE13" i="16"/>
  <c r="AE20" i="16"/>
  <c r="AE51" i="16"/>
  <c r="AE65" i="16"/>
  <c r="AE64" i="16"/>
  <c r="AE37" i="16"/>
  <c r="AE41" i="16"/>
  <c r="AE26" i="16"/>
  <c r="AE57" i="16"/>
  <c r="AE25" i="16"/>
  <c r="AE33" i="16"/>
  <c r="AE59" i="16"/>
  <c r="AE43" i="16"/>
  <c r="AE69" i="16"/>
  <c r="AE45" i="16"/>
  <c r="AE50" i="16"/>
  <c r="AE34" i="16"/>
  <c r="AE9" i="16"/>
  <c r="AE23" i="16"/>
  <c r="AE62" i="16"/>
  <c r="AE16" i="16"/>
  <c r="AE46" i="16"/>
  <c r="AE39" i="16"/>
  <c r="AE24" i="16"/>
  <c r="AE38" i="16"/>
  <c r="AE11" i="16"/>
  <c r="AE66" i="16"/>
  <c r="AE10" i="16"/>
  <c r="AE28" i="16"/>
  <c r="AE49" i="16"/>
  <c r="AE47" i="16"/>
  <c r="AE36" i="16"/>
  <c r="AE67" i="16"/>
  <c r="AE32" i="16"/>
  <c r="AE40" i="16"/>
  <c r="AE7" i="16"/>
  <c r="AE19" i="16"/>
  <c r="AE56" i="16"/>
  <c r="AE29" i="16"/>
  <c r="AE31" i="16"/>
  <c r="AE54" i="16"/>
  <c r="AE48" i="16"/>
  <c r="AE61" i="16"/>
  <c r="AE60" i="16"/>
  <c r="AE53" i="16"/>
  <c r="AE52" i="16"/>
  <c r="AE30" i="16"/>
  <c r="AE18" i="16"/>
  <c r="AE21" i="16"/>
  <c r="AE8" i="16"/>
  <c r="AE44" i="16"/>
  <c r="AE63" i="16"/>
  <c r="AE15" i="16"/>
  <c r="AE12" i="16"/>
  <c r="AE22" i="16"/>
  <c r="AE58" i="16"/>
  <c r="AE27" i="16"/>
  <c r="AE17" i="16"/>
  <c r="AE35" i="16"/>
  <c r="AE14" i="16"/>
  <c r="AL1" i="27" l="1"/>
  <c r="Y1" i="13"/>
  <c r="Z2" i="13"/>
  <c r="AH3" i="14"/>
  <c r="AG2" i="14"/>
  <c r="AG1" i="14" s="1"/>
  <c r="AM3" i="27"/>
  <c r="AM1" i="27" s="1"/>
  <c r="AK4" i="10"/>
  <c r="AL4" i="10" s="1"/>
  <c r="Y1" i="10"/>
  <c r="Z2" i="10"/>
  <c r="AA2" i="12"/>
  <c r="Z1" i="12"/>
  <c r="AU7" i="13" l="1"/>
  <c r="W7" i="16" s="1"/>
  <c r="AT7" i="13"/>
  <c r="AM4" i="10"/>
  <c r="AN4" i="10" s="1"/>
  <c r="Z1" i="13"/>
  <c r="AA1" i="12"/>
  <c r="AB2" i="12"/>
  <c r="Z1" i="10"/>
  <c r="AC2" i="10"/>
  <c r="AA2" i="10"/>
  <c r="AI3" i="14"/>
  <c r="AH2" i="14"/>
  <c r="AH1" i="14" s="1"/>
  <c r="AN1" i="27"/>
  <c r="AO3" i="27"/>
  <c r="AW7" i="13" l="1"/>
  <c r="AX94" i="13"/>
  <c r="AX7" i="13"/>
  <c r="AX119" i="13"/>
  <c r="AX123" i="13"/>
  <c r="AX58" i="13"/>
  <c r="AX50" i="13"/>
  <c r="AX121" i="13"/>
  <c r="AX49" i="13"/>
  <c r="AX80" i="13"/>
  <c r="AX67" i="13"/>
  <c r="AX36" i="13"/>
  <c r="AX90" i="13"/>
  <c r="AX39" i="13"/>
  <c r="AX112" i="13"/>
  <c r="AX16" i="13"/>
  <c r="AX84" i="13"/>
  <c r="AX31" i="13"/>
  <c r="AX98" i="13"/>
  <c r="AX114" i="13"/>
  <c r="AX25" i="13"/>
  <c r="AX82" i="13"/>
  <c r="AX33" i="13"/>
  <c r="AX81" i="13"/>
  <c r="AX32" i="13"/>
  <c r="AX34" i="13"/>
  <c r="AX97" i="13"/>
  <c r="AX26" i="13"/>
  <c r="AX23" i="13"/>
  <c r="AX105" i="13"/>
  <c r="AX19" i="13"/>
  <c r="AX20" i="13"/>
  <c r="AX122" i="13"/>
  <c r="AX47" i="13"/>
  <c r="AX51" i="13"/>
  <c r="AX103" i="13"/>
  <c r="AX57" i="13"/>
  <c r="AX95" i="13"/>
  <c r="AX17" i="13"/>
  <c r="AX11" i="13"/>
  <c r="AX106" i="13"/>
  <c r="AX27" i="13"/>
  <c r="AX12" i="13"/>
  <c r="AX66" i="13"/>
  <c r="AX28" i="13"/>
  <c r="AX73" i="13"/>
  <c r="AX59" i="13"/>
  <c r="AX48" i="13"/>
  <c r="AX113" i="13"/>
  <c r="AX100" i="13"/>
  <c r="AX64" i="13"/>
  <c r="AX68" i="13"/>
  <c r="AX10" i="13"/>
  <c r="AX83" i="13"/>
  <c r="AX116" i="13"/>
  <c r="AX8" i="13"/>
  <c r="AX72" i="13"/>
  <c r="AX74" i="13"/>
  <c r="AX87" i="13"/>
  <c r="AX89" i="13"/>
  <c r="AX35" i="13"/>
  <c r="AX63" i="13"/>
  <c r="AX76" i="13"/>
  <c r="AX42" i="13"/>
  <c r="AX18" i="13"/>
  <c r="AX9" i="13"/>
  <c r="AX44" i="13"/>
  <c r="AX99" i="13"/>
  <c r="AX92" i="13"/>
  <c r="AX46" i="13"/>
  <c r="AX86" i="13"/>
  <c r="AX102" i="13"/>
  <c r="AX93" i="13"/>
  <c r="AX118" i="13"/>
  <c r="AX54" i="13"/>
  <c r="AX120" i="13"/>
  <c r="AX40" i="13"/>
  <c r="AX61" i="13"/>
  <c r="AX37" i="13"/>
  <c r="AX22" i="13"/>
  <c r="AX71" i="13"/>
  <c r="AX30" i="13"/>
  <c r="AX109" i="13"/>
  <c r="AX75" i="13"/>
  <c r="AX45" i="13"/>
  <c r="AX115" i="13"/>
  <c r="AX13" i="13"/>
  <c r="AX52" i="13"/>
  <c r="AX108" i="13"/>
  <c r="AX24" i="13"/>
  <c r="AX124" i="13"/>
  <c r="AX41" i="13"/>
  <c r="AX65" i="13"/>
  <c r="AX77" i="13"/>
  <c r="AX96" i="13"/>
  <c r="AX111" i="13"/>
  <c r="AX21" i="13"/>
  <c r="AX78" i="13"/>
  <c r="AX53" i="13"/>
  <c r="AX85" i="13"/>
  <c r="AX126" i="13"/>
  <c r="AX29" i="13"/>
  <c r="AX15" i="13"/>
  <c r="AX62" i="13"/>
  <c r="AX79" i="13"/>
  <c r="AX43" i="13"/>
  <c r="AX14" i="13"/>
  <c r="AX88" i="13"/>
  <c r="AX55" i="13"/>
  <c r="AX104" i="13"/>
  <c r="AX91" i="13"/>
  <c r="AX107" i="13"/>
  <c r="AX56" i="13"/>
  <c r="AX38" i="13"/>
  <c r="AX69" i="13"/>
  <c r="AX70" i="13"/>
  <c r="AX117" i="13"/>
  <c r="AX60" i="13"/>
  <c r="AX110" i="13"/>
  <c r="AX101" i="13"/>
  <c r="AX125" i="13"/>
  <c r="AN6" i="29"/>
  <c r="X6" i="29"/>
  <c r="P7" i="16"/>
  <c r="AW69" i="13"/>
  <c r="AW66" i="13"/>
  <c r="AW63" i="13"/>
  <c r="AW93" i="13"/>
  <c r="AW125" i="13"/>
  <c r="AW33" i="13"/>
  <c r="AW76" i="13"/>
  <c r="AW102" i="13"/>
  <c r="AW36" i="13"/>
  <c r="AW46" i="13"/>
  <c r="AW112" i="13"/>
  <c r="AW86" i="13"/>
  <c r="AW58" i="13"/>
  <c r="AW26" i="13"/>
  <c r="AW124" i="13"/>
  <c r="AW95" i="13"/>
  <c r="AW61" i="13"/>
  <c r="AW29" i="13"/>
  <c r="AW57" i="13"/>
  <c r="AW83" i="13"/>
  <c r="AW100" i="13"/>
  <c r="AW122" i="13"/>
  <c r="AW62" i="13"/>
  <c r="AW54" i="13"/>
  <c r="AW65" i="13"/>
  <c r="AW78" i="13"/>
  <c r="AW104" i="13"/>
  <c r="AW126" i="13"/>
  <c r="AW34" i="13"/>
  <c r="AW74" i="13"/>
  <c r="AW71" i="13"/>
  <c r="AW37" i="13"/>
  <c r="AW68" i="13"/>
  <c r="AW14" i="13"/>
  <c r="AW113" i="13"/>
  <c r="AW116" i="13"/>
  <c r="AW40" i="13"/>
  <c r="AW41" i="13"/>
  <c r="AW12" i="13"/>
  <c r="AW79" i="13"/>
  <c r="AW105" i="13"/>
  <c r="AW16" i="13"/>
  <c r="AW48" i="13"/>
  <c r="AW75" i="13"/>
  <c r="AW101" i="13"/>
  <c r="AW38" i="13"/>
  <c r="AW72" i="13"/>
  <c r="AW25" i="13"/>
  <c r="AW60" i="13"/>
  <c r="AW87" i="13"/>
  <c r="AW99" i="13"/>
  <c r="AW9" i="13"/>
  <c r="AW92" i="13"/>
  <c r="AW117" i="13"/>
  <c r="AW114" i="13"/>
  <c r="AW106" i="13"/>
  <c r="AW80" i="13"/>
  <c r="AW49" i="13"/>
  <c r="AW17" i="13"/>
  <c r="AW118" i="13"/>
  <c r="AW89" i="13"/>
  <c r="AW52" i="13"/>
  <c r="AW20" i="13"/>
  <c r="AW96" i="13"/>
  <c r="AW70" i="13"/>
  <c r="AW98" i="13"/>
  <c r="AW10" i="13"/>
  <c r="AW42" i="13"/>
  <c r="AW82" i="13"/>
  <c r="AW108" i="13"/>
  <c r="AW13" i="13"/>
  <c r="AW45" i="13"/>
  <c r="AW67" i="13"/>
  <c r="AW30" i="13"/>
  <c r="AW109" i="13"/>
  <c r="AW44" i="13"/>
  <c r="AW8" i="13"/>
  <c r="AW84" i="13"/>
  <c r="AW24" i="13"/>
  <c r="AW110" i="13"/>
  <c r="AW121" i="13"/>
  <c r="AW88" i="13"/>
  <c r="AW120" i="13"/>
  <c r="AW91" i="13"/>
  <c r="AW50" i="13"/>
  <c r="AW18" i="13"/>
  <c r="AW53" i="13"/>
  <c r="AW21" i="13"/>
  <c r="AW56" i="13"/>
  <c r="AW28" i="13"/>
  <c r="AW32" i="13"/>
  <c r="AW22" i="13"/>
  <c r="AW31" i="13"/>
  <c r="AW77" i="13"/>
  <c r="AW11" i="13"/>
  <c r="AW107" i="13"/>
  <c r="AW23" i="13"/>
  <c r="AW47" i="13"/>
  <c r="AW111" i="13"/>
  <c r="AW119" i="13"/>
  <c r="AW85" i="13"/>
  <c r="AW123" i="13"/>
  <c r="AW64" i="13"/>
  <c r="AW103" i="13"/>
  <c r="AW97" i="13"/>
  <c r="AW27" i="13"/>
  <c r="AW115" i="13"/>
  <c r="AW94" i="13"/>
  <c r="AW35" i="13"/>
  <c r="AW55" i="13"/>
  <c r="AW39" i="13"/>
  <c r="AW81" i="13"/>
  <c r="AW19" i="13"/>
  <c r="AW51" i="13"/>
  <c r="AW73" i="13"/>
  <c r="AW90" i="13"/>
  <c r="AW59" i="13"/>
  <c r="AW15" i="13"/>
  <c r="AW43" i="13"/>
  <c r="AV9" i="13"/>
  <c r="AV8" i="13"/>
  <c r="AV10" i="13"/>
  <c r="AV7" i="13"/>
  <c r="AP4" i="10"/>
  <c r="AQ4" i="10" s="1"/>
  <c r="AR4" i="10" s="1"/>
  <c r="AV21" i="13"/>
  <c r="AV23" i="13"/>
  <c r="AV22" i="13"/>
  <c r="AV13" i="13"/>
  <c r="AV28" i="13"/>
  <c r="AV18" i="13"/>
  <c r="AV69" i="13"/>
  <c r="AV57" i="13"/>
  <c r="AV45" i="13"/>
  <c r="AV55" i="13"/>
  <c r="AV12" i="13"/>
  <c r="AV36" i="13"/>
  <c r="AV19" i="13"/>
  <c r="AV33" i="13"/>
  <c r="AV39" i="13"/>
  <c r="AV26" i="13"/>
  <c r="AV87" i="13"/>
  <c r="AV30" i="13"/>
  <c r="AV58" i="13"/>
  <c r="AV27" i="13"/>
  <c r="AV52" i="13"/>
  <c r="AV47" i="13"/>
  <c r="AV60" i="13"/>
  <c r="AV11" i="13"/>
  <c r="AV32" i="13"/>
  <c r="AV67" i="13"/>
  <c r="AV70" i="13"/>
  <c r="AV71" i="13"/>
  <c r="AV73" i="13"/>
  <c r="AV101" i="13"/>
  <c r="AV14" i="13"/>
  <c r="AV17" i="13"/>
  <c r="AV29" i="13"/>
  <c r="AV68" i="13"/>
  <c r="AV31" i="13"/>
  <c r="AV42" i="13"/>
  <c r="AV49" i="13"/>
  <c r="AV56" i="13"/>
  <c r="AV38" i="13"/>
  <c r="AV41" i="13"/>
  <c r="AV61" i="13"/>
  <c r="AV40" i="13"/>
  <c r="AV24" i="13"/>
  <c r="AV16" i="13"/>
  <c r="AV54" i="13"/>
  <c r="AV15" i="13"/>
  <c r="AV44" i="13"/>
  <c r="AV34" i="13"/>
  <c r="AV53" i="13"/>
  <c r="AV46" i="13"/>
  <c r="AV59" i="13"/>
  <c r="AV66" i="13"/>
  <c r="AV37" i="13"/>
  <c r="AV35" i="13"/>
  <c r="AV43" i="13"/>
  <c r="AV20" i="13"/>
  <c r="AV25" i="13"/>
  <c r="AV102" i="13"/>
  <c r="AV72" i="13"/>
  <c r="AC1" i="10"/>
  <c r="AF2" i="10"/>
  <c r="AO1" i="27"/>
  <c r="AP3" i="27"/>
  <c r="AJ3" i="14"/>
  <c r="AI2" i="14"/>
  <c r="AI1" i="14" s="1"/>
  <c r="AA1" i="10"/>
  <c r="AB2" i="10"/>
  <c r="AD2" i="10"/>
  <c r="AB1" i="12"/>
  <c r="AC2" i="12"/>
  <c r="AS4" i="10" l="1"/>
  <c r="AT4" i="10" s="1"/>
  <c r="AP1" i="27"/>
  <c r="AF1" i="10"/>
  <c r="AI2" i="10"/>
  <c r="AI1" i="10" s="1"/>
  <c r="AC1" i="12"/>
  <c r="AD2" i="12"/>
  <c r="AD1" i="10"/>
  <c r="AG2" i="10"/>
  <c r="AN9" i="14"/>
  <c r="AO51" i="14"/>
  <c r="AO18" i="14"/>
  <c r="AN12" i="14"/>
  <c r="AN7" i="14"/>
  <c r="AO29" i="14"/>
  <c r="AO13" i="14"/>
  <c r="AN32" i="14"/>
  <c r="Y44" i="29" s="1"/>
  <c r="AN44" i="14"/>
  <c r="AN23" i="14"/>
  <c r="AN21" i="14"/>
  <c r="AO10" i="14"/>
  <c r="AO39" i="14"/>
  <c r="AO25" i="14"/>
  <c r="AO7" i="14"/>
  <c r="AO46" i="14"/>
  <c r="AO33" i="14"/>
  <c r="AO45" i="29" s="1"/>
  <c r="AN40" i="14"/>
  <c r="AO6" i="14"/>
  <c r="AO28" i="14"/>
  <c r="AO42" i="14"/>
  <c r="AO24" i="14"/>
  <c r="AN19" i="14"/>
  <c r="AO14" i="14"/>
  <c r="AN46" i="14"/>
  <c r="AN31" i="14"/>
  <c r="AN33" i="14"/>
  <c r="Y45" i="29" s="1"/>
  <c r="AO17" i="14"/>
  <c r="AN48" i="14"/>
  <c r="AO16" i="14"/>
  <c r="AO48" i="14"/>
  <c r="AN30" i="14"/>
  <c r="AN36" i="14"/>
  <c r="AO43" i="14"/>
  <c r="AO35" i="14"/>
  <c r="AO27" i="14"/>
  <c r="AO19" i="14"/>
  <c r="AO31" i="14"/>
  <c r="AO15" i="14"/>
  <c r="AO23" i="14"/>
  <c r="AO21" i="14"/>
  <c r="AO34" i="14"/>
  <c r="AO12" i="14"/>
  <c r="AO8" i="14"/>
  <c r="AO9" i="14"/>
  <c r="AO40" i="14"/>
  <c r="AO32" i="14"/>
  <c r="AO44" i="29" s="1"/>
  <c r="AO11" i="14"/>
  <c r="AO20" i="14"/>
  <c r="AO41" i="14"/>
  <c r="AO45" i="14"/>
  <c r="AO55" i="29" s="1"/>
  <c r="AO36" i="14"/>
  <c r="AO30" i="14"/>
  <c r="AO26" i="14"/>
  <c r="AM29" i="14"/>
  <c r="AO22" i="14"/>
  <c r="AO44" i="14"/>
  <c r="AJ2" i="14"/>
  <c r="AM35" i="14" s="1"/>
  <c r="AB1" i="10"/>
  <c r="AE2" i="10"/>
  <c r="AQ3" i="27"/>
  <c r="AP6" i="14" l="1"/>
  <c r="AP122" i="14"/>
  <c r="AP110" i="14"/>
  <c r="AP91" i="14"/>
  <c r="AP88" i="14"/>
  <c r="AP118" i="14"/>
  <c r="AP87" i="14"/>
  <c r="AP92" i="14"/>
  <c r="AP14" i="14"/>
  <c r="AP96" i="14"/>
  <c r="AP70" i="14"/>
  <c r="AP83" i="14"/>
  <c r="AP114" i="14"/>
  <c r="AP10" i="14"/>
  <c r="AP82" i="14"/>
  <c r="AP36" i="14"/>
  <c r="AP27" i="14"/>
  <c r="AP15" i="14"/>
  <c r="AP45" i="14"/>
  <c r="AP8" i="14"/>
  <c r="AP97" i="14"/>
  <c r="AP86" i="14"/>
  <c r="AP125" i="14"/>
  <c r="AP44" i="14"/>
  <c r="AP43" i="14"/>
  <c r="AP123" i="14"/>
  <c r="AP21" i="14"/>
  <c r="AP32" i="14"/>
  <c r="AP19" i="14"/>
  <c r="AP39" i="14"/>
  <c r="AP33" i="14"/>
  <c r="AP112" i="14"/>
  <c r="AP60" i="14"/>
  <c r="AP47" i="14"/>
  <c r="AP121" i="14"/>
  <c r="AP116" i="14"/>
  <c r="AP69" i="14"/>
  <c r="AP56" i="14"/>
  <c r="AP117" i="14"/>
  <c r="AP120" i="14"/>
  <c r="AP77" i="14"/>
  <c r="AP31" i="14"/>
  <c r="AP37" i="14"/>
  <c r="AP108" i="14"/>
  <c r="AP52" i="14"/>
  <c r="AP73" i="14"/>
  <c r="AP109" i="14"/>
  <c r="AP90" i="14"/>
  <c r="AP81" i="14"/>
  <c r="AP101" i="14"/>
  <c r="AP38" i="14"/>
  <c r="AP26" i="14"/>
  <c r="AP100" i="14"/>
  <c r="AP99" i="14"/>
  <c r="AP12" i="14"/>
  <c r="AP68" i="14"/>
  <c r="AP53" i="14"/>
  <c r="AP9" i="14"/>
  <c r="AP124" i="14"/>
  <c r="AP85" i="14"/>
  <c r="AP54" i="14"/>
  <c r="AP20" i="14"/>
  <c r="AP119" i="14"/>
  <c r="AP107" i="14"/>
  <c r="AP29" i="14"/>
  <c r="AP24" i="14"/>
  <c r="AP115" i="14"/>
  <c r="AP25" i="14"/>
  <c r="AP28" i="14"/>
  <c r="AP11" i="14"/>
  <c r="AP94" i="14"/>
  <c r="AP16" i="14"/>
  <c r="AP111" i="14"/>
  <c r="AP7" i="14"/>
  <c r="AP17" i="14"/>
  <c r="AP30" i="14"/>
  <c r="AP18" i="14"/>
  <c r="AP104" i="14"/>
  <c r="AP75" i="14"/>
  <c r="AP89" i="14"/>
  <c r="AP74" i="14"/>
  <c r="AP105" i="14"/>
  <c r="AP46" i="14"/>
  <c r="AP64" i="14"/>
  <c r="AP22" i="14"/>
  <c r="AP42" i="14"/>
  <c r="AP95" i="14"/>
  <c r="AP13" i="14"/>
  <c r="AP103" i="14"/>
  <c r="AP63" i="14"/>
  <c r="AP51" i="14"/>
  <c r="AP61" i="14"/>
  <c r="AP58" i="14"/>
  <c r="AP72" i="14"/>
  <c r="AP59" i="14"/>
  <c r="AP57" i="14"/>
  <c r="AP62" i="14"/>
  <c r="AP80" i="14"/>
  <c r="AP34" i="14"/>
  <c r="AP98" i="14"/>
  <c r="AP50" i="14"/>
  <c r="AP55" i="14"/>
  <c r="AP76" i="14"/>
  <c r="AP49" i="14"/>
  <c r="AP71" i="14"/>
  <c r="AP93" i="14"/>
  <c r="AP84" i="14"/>
  <c r="AP78" i="14"/>
  <c r="AP40" i="14"/>
  <c r="AP35" i="14"/>
  <c r="AP23" i="14"/>
  <c r="AP41" i="14"/>
  <c r="AP79" i="14"/>
  <c r="AP106" i="14"/>
  <c r="AP65" i="14"/>
  <c r="AP113" i="14"/>
  <c r="AP67" i="14"/>
  <c r="AP102" i="14"/>
  <c r="AP66" i="14"/>
  <c r="AP48" i="14"/>
  <c r="AM8" i="14"/>
  <c r="J9" i="16" s="1"/>
  <c r="AM46" i="14"/>
  <c r="AM42" i="14"/>
  <c r="R57" i="29" s="1"/>
  <c r="AM31" i="14"/>
  <c r="AM43" i="14"/>
  <c r="R51" i="29" s="1"/>
  <c r="AM44" i="14"/>
  <c r="AM23" i="14"/>
  <c r="R31" i="29" s="1"/>
  <c r="AM18" i="14"/>
  <c r="AM27" i="14"/>
  <c r="J28" i="16" s="1"/>
  <c r="AM12" i="14"/>
  <c r="AM34" i="14"/>
  <c r="J35" i="16" s="1"/>
  <c r="AM41" i="14"/>
  <c r="R55" i="29" s="1"/>
  <c r="AM30" i="14"/>
  <c r="R42" i="29" s="1"/>
  <c r="AM15" i="14"/>
  <c r="R22" i="29" s="1"/>
  <c r="AM24" i="14"/>
  <c r="AM22" i="14"/>
  <c r="R30" i="29" s="1"/>
  <c r="AM20" i="14"/>
  <c r="R28" i="29" s="1"/>
  <c r="AM7" i="14"/>
  <c r="AM48" i="14"/>
  <c r="AM25" i="14"/>
  <c r="AM40" i="14"/>
  <c r="J41" i="16" s="1"/>
  <c r="AM16" i="14"/>
  <c r="J17" i="16" s="1"/>
  <c r="AM11" i="14"/>
  <c r="R12" i="29" s="1"/>
  <c r="AM17" i="14"/>
  <c r="R18" i="29" s="1"/>
  <c r="AM26" i="14"/>
  <c r="J27" i="16" s="1"/>
  <c r="AM36" i="14"/>
  <c r="AM51" i="14"/>
  <c r="AM28" i="14"/>
  <c r="R40" i="29" s="1"/>
  <c r="AM6" i="14"/>
  <c r="J7" i="16" s="1"/>
  <c r="AM14" i="14"/>
  <c r="R9" i="29" s="1"/>
  <c r="AM33" i="14"/>
  <c r="R45" i="29" s="1"/>
  <c r="AM10" i="14"/>
  <c r="R11" i="29" s="1"/>
  <c r="AM45" i="14"/>
  <c r="AM39" i="14"/>
  <c r="AM13" i="14"/>
  <c r="J14" i="16" s="1"/>
  <c r="AM32" i="14"/>
  <c r="AM19" i="14"/>
  <c r="R27" i="29" s="1"/>
  <c r="AM9" i="14"/>
  <c r="AM21" i="14"/>
  <c r="AU4" i="10"/>
  <c r="AV4" i="10" s="1"/>
  <c r="AO57" i="29"/>
  <c r="X43" i="16"/>
  <c r="AJ1" i="14"/>
  <c r="AN13" i="14"/>
  <c r="AN11" i="14"/>
  <c r="AN25" i="14"/>
  <c r="Y33" i="29" s="1"/>
  <c r="AN14" i="14"/>
  <c r="Q15" i="16" s="1"/>
  <c r="AN41" i="14"/>
  <c r="AN39" i="14"/>
  <c r="AN8" i="14"/>
  <c r="AN29" i="14"/>
  <c r="Q30" i="16" s="1"/>
  <c r="AN28" i="14"/>
  <c r="AN42" i="14"/>
  <c r="AN6" i="14"/>
  <c r="AN22" i="14"/>
  <c r="AN26" i="14"/>
  <c r="AN10" i="14"/>
  <c r="AN16" i="14"/>
  <c r="Y24" i="29" s="1"/>
  <c r="AN20" i="14"/>
  <c r="AN17" i="14"/>
  <c r="AN51" i="14"/>
  <c r="AN45" i="14"/>
  <c r="AN34" i="14"/>
  <c r="AN35" i="14"/>
  <c r="Q36" i="16" s="1"/>
  <c r="AN24" i="14"/>
  <c r="AN43" i="14"/>
  <c r="AN15" i="14"/>
  <c r="AN27" i="14"/>
  <c r="AN18" i="14"/>
  <c r="R15" i="29"/>
  <c r="AO49" i="29"/>
  <c r="X37" i="16"/>
  <c r="J29" i="16"/>
  <c r="AO53" i="29"/>
  <c r="X41" i="16"/>
  <c r="AO48" i="29"/>
  <c r="X36" i="16"/>
  <c r="AO8" i="29"/>
  <c r="X9" i="16"/>
  <c r="AO24" i="29"/>
  <c r="X17" i="16"/>
  <c r="AO32" i="29"/>
  <c r="X25" i="16"/>
  <c r="AO28" i="29"/>
  <c r="X21" i="16"/>
  <c r="AO51" i="29"/>
  <c r="X39" i="16"/>
  <c r="AO15" i="29"/>
  <c r="AO25" i="29"/>
  <c r="X18" i="16"/>
  <c r="J32" i="16"/>
  <c r="R43" i="29"/>
  <c r="J13" i="16"/>
  <c r="R13" i="29"/>
  <c r="AO11" i="29"/>
  <c r="X11" i="16"/>
  <c r="Y7" i="29"/>
  <c r="Q8" i="16"/>
  <c r="AR3" i="27"/>
  <c r="AE1" i="10"/>
  <c r="AH2" i="10"/>
  <c r="J23" i="16"/>
  <c r="AO31" i="29"/>
  <c r="X24" i="16"/>
  <c r="J11" i="16"/>
  <c r="AO22" i="29"/>
  <c r="X16" i="16"/>
  <c r="J38" i="16"/>
  <c r="R50" i="29"/>
  <c r="AO33" i="29"/>
  <c r="X26" i="16"/>
  <c r="AO13" i="29"/>
  <c r="X13" i="16"/>
  <c r="R48" i="29"/>
  <c r="J36" i="16"/>
  <c r="AO42" i="29"/>
  <c r="X31" i="16"/>
  <c r="Y43" i="29"/>
  <c r="Q32" i="16"/>
  <c r="AO41" i="29"/>
  <c r="X30" i="16"/>
  <c r="Y41" i="29"/>
  <c r="Y32" i="29"/>
  <c r="Q25" i="16"/>
  <c r="AO6" i="29"/>
  <c r="X7" i="16"/>
  <c r="AO7" i="29"/>
  <c r="X8" i="16"/>
  <c r="Y9" i="29"/>
  <c r="Y19" i="29"/>
  <c r="AO14" i="29"/>
  <c r="Y13" i="29"/>
  <c r="Q13" i="16"/>
  <c r="AO20" i="29"/>
  <c r="Y10" i="29"/>
  <c r="Q10" i="16"/>
  <c r="AO38" i="29"/>
  <c r="X27" i="16"/>
  <c r="AO27" i="29"/>
  <c r="X20" i="16"/>
  <c r="AO43" i="29"/>
  <c r="X32" i="16"/>
  <c r="J40" i="16"/>
  <c r="R52" i="29"/>
  <c r="AO10" i="29"/>
  <c r="X10" i="16"/>
  <c r="AO40" i="29"/>
  <c r="X29" i="16"/>
  <c r="AO9" i="29"/>
  <c r="X15" i="16"/>
  <c r="AO21" i="29"/>
  <c r="X14" i="16"/>
  <c r="R17" i="29"/>
  <c r="Y31" i="29"/>
  <c r="Q24" i="16"/>
  <c r="AO17" i="29"/>
  <c r="AO18" i="29"/>
  <c r="Y52" i="29"/>
  <c r="Q40" i="16"/>
  <c r="R24" i="29"/>
  <c r="R20" i="29"/>
  <c r="AO50" i="29"/>
  <c r="X38" i="16"/>
  <c r="AO29" i="29"/>
  <c r="X22" i="16"/>
  <c r="AO39" i="29"/>
  <c r="X28" i="16"/>
  <c r="AO26" i="29"/>
  <c r="X19" i="16"/>
  <c r="AO47" i="29"/>
  <c r="X35" i="16"/>
  <c r="AO30" i="29"/>
  <c r="X23" i="16"/>
  <c r="AG1" i="10"/>
  <c r="AJ2" i="10"/>
  <c r="AD1" i="12"/>
  <c r="AE2" i="12"/>
  <c r="AQ1" i="27"/>
  <c r="AO19" i="29"/>
  <c r="AO12" i="29"/>
  <c r="X12" i="16"/>
  <c r="AO16" i="29"/>
  <c r="R16" i="29"/>
  <c r="R14" i="29"/>
  <c r="R25" i="29"/>
  <c r="J18" i="16"/>
  <c r="AO52" i="29"/>
  <c r="X40" i="16"/>
  <c r="J8" i="16"/>
  <c r="R7" i="29"/>
  <c r="J30" i="16"/>
  <c r="R41" i="29"/>
  <c r="J15" i="16" l="1"/>
  <c r="R38" i="29"/>
  <c r="R8" i="29"/>
  <c r="R39" i="29"/>
  <c r="J16" i="16"/>
  <c r="R26" i="29"/>
  <c r="AW4" i="10"/>
  <c r="J20" i="16"/>
  <c r="R53" i="29"/>
  <c r="J21" i="16"/>
  <c r="J31" i="16"/>
  <c r="Y48" i="29"/>
  <c r="R6" i="29"/>
  <c r="Y55" i="29"/>
  <c r="J24" i="16"/>
  <c r="Q26" i="16"/>
  <c r="R21" i="29"/>
  <c r="J12" i="16"/>
  <c r="Q17" i="16"/>
  <c r="R47" i="29"/>
  <c r="Y39" i="29"/>
  <c r="Q14" i="16"/>
  <c r="R33" i="29"/>
  <c r="R44" i="29"/>
  <c r="R10" i="29"/>
  <c r="R29" i="29"/>
  <c r="R49" i="29"/>
  <c r="J25" i="16"/>
  <c r="J10" i="16"/>
  <c r="R32" i="29"/>
  <c r="Y21" i="29"/>
  <c r="R19" i="29"/>
  <c r="J26" i="16"/>
  <c r="J19" i="16"/>
  <c r="J22" i="16"/>
  <c r="Q28" i="16"/>
  <c r="J37" i="16"/>
  <c r="Y57" i="29"/>
  <c r="Q43" i="16"/>
  <c r="AR1" i="27"/>
  <c r="AF2" i="12"/>
  <c r="AE1" i="12"/>
  <c r="AU22" i="13"/>
  <c r="AU41" i="13"/>
  <c r="AU49" i="13"/>
  <c r="AU19" i="13"/>
  <c r="AU69" i="13"/>
  <c r="W58" i="16" s="1"/>
  <c r="AU43" i="13"/>
  <c r="AU32" i="13"/>
  <c r="Y16" i="29"/>
  <c r="Y38" i="29"/>
  <c r="Q27" i="16"/>
  <c r="Y30" i="29"/>
  <c r="Q23" i="16"/>
  <c r="Y15" i="29"/>
  <c r="Y14" i="29"/>
  <c r="AH1" i="10"/>
  <c r="Y51" i="29"/>
  <c r="Q39" i="16"/>
  <c r="Y53" i="29"/>
  <c r="Q41" i="16"/>
  <c r="Y17" i="29"/>
  <c r="Y6" i="29"/>
  <c r="Q7" i="16"/>
  <c r="Y8" i="29"/>
  <c r="Q9" i="16"/>
  <c r="Y26" i="29"/>
  <c r="Q19" i="16"/>
  <c r="AJ1" i="10"/>
  <c r="AK2" i="10"/>
  <c r="Y20" i="29"/>
  <c r="Y25" i="29"/>
  <c r="Q18" i="16"/>
  <c r="Y40" i="29"/>
  <c r="Q29" i="16"/>
  <c r="Y18" i="29"/>
  <c r="Y11" i="29"/>
  <c r="Q11" i="16"/>
  <c r="Y50" i="29"/>
  <c r="Q38" i="16"/>
  <c r="Y47" i="29"/>
  <c r="Q35" i="16"/>
  <c r="AS3" i="27"/>
  <c r="Y28" i="29"/>
  <c r="Q21" i="16"/>
  <c r="Y42" i="29"/>
  <c r="Q31" i="16"/>
  <c r="Y22" i="29"/>
  <c r="Q16" i="16"/>
  <c r="Y27" i="29"/>
  <c r="Q20" i="16"/>
  <c r="Y29" i="29"/>
  <c r="Q22" i="16"/>
  <c r="Y49" i="29"/>
  <c r="Q37" i="16"/>
  <c r="Y12" i="29"/>
  <c r="Q12" i="16"/>
  <c r="AX4" i="10" l="1"/>
  <c r="AY4" i="10" s="1"/>
  <c r="AZ4" i="10" s="1"/>
  <c r="BA4" i="10" s="1"/>
  <c r="BB4" i="10" s="1"/>
  <c r="BC4" i="10" s="1"/>
  <c r="BD4" i="10" s="1"/>
  <c r="BE4" i="10" s="1"/>
  <c r="BF4" i="10" s="1"/>
  <c r="BG4" i="10" s="1"/>
  <c r="AN29" i="29"/>
  <c r="W22" i="16"/>
  <c r="W19" i="16"/>
  <c r="AN26" i="29"/>
  <c r="W32" i="16"/>
  <c r="AN43" i="29"/>
  <c r="AN19" i="29"/>
  <c r="W43" i="16"/>
  <c r="AN57" i="29"/>
  <c r="AL2" i="10"/>
  <c r="AS41" i="13"/>
  <c r="AF1" i="12"/>
  <c r="AG2" i="12"/>
  <c r="AN20" i="29"/>
  <c r="AT3" i="27"/>
  <c r="AN41" i="29"/>
  <c r="W30" i="16"/>
  <c r="AK1" i="10"/>
  <c r="AN32" i="29"/>
  <c r="W25" i="16"/>
  <c r="AN53" i="29"/>
  <c r="W41" i="16"/>
  <c r="AN48" i="29"/>
  <c r="W36" i="16"/>
  <c r="AS1" i="27"/>
  <c r="AN50" i="29"/>
  <c r="W38" i="16"/>
  <c r="AN9" i="29"/>
  <c r="W15" i="16"/>
  <c r="BH4" i="10" l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AS49" i="13"/>
  <c r="AS18" i="13"/>
  <c r="AS11" i="13"/>
  <c r="AS9" i="13"/>
  <c r="AS25" i="13"/>
  <c r="AL1" i="10"/>
  <c r="AS28" i="13"/>
  <c r="AS15" i="13"/>
  <c r="AS29" i="13"/>
  <c r="AS34" i="13"/>
  <c r="AS69" i="13"/>
  <c r="AS12" i="13"/>
  <c r="AS19" i="13"/>
  <c r="AS16" i="13"/>
  <c r="AS22" i="13"/>
  <c r="AS20" i="13"/>
  <c r="AS17" i="13"/>
  <c r="AS13" i="13"/>
  <c r="AS21" i="13"/>
  <c r="AS40" i="13"/>
  <c r="AS24" i="13"/>
  <c r="AS67" i="13"/>
  <c r="AS14" i="13"/>
  <c r="AS44" i="13"/>
  <c r="AS35" i="13"/>
  <c r="AS26" i="13"/>
  <c r="AS33" i="13"/>
  <c r="AS8" i="13"/>
  <c r="AS36" i="13"/>
  <c r="AS30" i="13"/>
  <c r="AS42" i="13"/>
  <c r="AS47" i="13"/>
  <c r="AS66" i="13"/>
  <c r="AS27" i="13"/>
  <c r="AS32" i="13"/>
  <c r="AS23" i="13"/>
  <c r="AS10" i="13"/>
  <c r="AS31" i="13"/>
  <c r="AS43" i="13"/>
  <c r="AS45" i="13"/>
  <c r="AS7" i="13"/>
  <c r="AS37" i="13"/>
  <c r="AM2" i="10"/>
  <c r="T17" i="29"/>
  <c r="T14" i="29"/>
  <c r="T15" i="29"/>
  <c r="T19" i="29"/>
  <c r="AU3" i="27"/>
  <c r="T20" i="29"/>
  <c r="T16" i="29"/>
  <c r="AT1" i="27"/>
  <c r="AG1" i="12"/>
  <c r="AH2" i="12"/>
  <c r="T18" i="29"/>
  <c r="BS4" i="10" l="1"/>
  <c r="I9" i="16"/>
  <c r="Q44" i="29"/>
  <c r="I58" i="16"/>
  <c r="Q45" i="29"/>
  <c r="Q18" i="29"/>
  <c r="Q51" i="29"/>
  <c r="Q48" i="29"/>
  <c r="Q41" i="29"/>
  <c r="Q25" i="29"/>
  <c r="I11" i="16"/>
  <c r="I36" i="16"/>
  <c r="Q55" i="29"/>
  <c r="Q8" i="29"/>
  <c r="Q11" i="29"/>
  <c r="I56" i="16"/>
  <c r="I18" i="16"/>
  <c r="I30" i="16"/>
  <c r="Q57" i="29"/>
  <c r="AN2" i="10"/>
  <c r="AN1" i="10" s="1"/>
  <c r="AM1" i="10"/>
  <c r="I32" i="16"/>
  <c r="Q43" i="29"/>
  <c r="I24" i="16"/>
  <c r="Q31" i="29"/>
  <c r="Q27" i="29"/>
  <c r="I20" i="16"/>
  <c r="I37" i="16"/>
  <c r="Q49" i="29"/>
  <c r="Q33" i="29"/>
  <c r="I26" i="16"/>
  <c r="Q24" i="29"/>
  <c r="I17" i="16"/>
  <c r="Q17" i="29"/>
  <c r="Q16" i="29"/>
  <c r="I7" i="16"/>
  <c r="Q6" i="29"/>
  <c r="I10" i="16"/>
  <c r="Q10" i="29"/>
  <c r="Q53" i="29"/>
  <c r="I41" i="16"/>
  <c r="I23" i="16"/>
  <c r="Q30" i="29"/>
  <c r="Q26" i="29"/>
  <c r="I19" i="16"/>
  <c r="Q14" i="29"/>
  <c r="I35" i="16"/>
  <c r="Q47" i="29"/>
  <c r="I14" i="16"/>
  <c r="Q21" i="29"/>
  <c r="Q20" i="29"/>
  <c r="Q39" i="29"/>
  <c r="I28" i="16"/>
  <c r="I21" i="16"/>
  <c r="Q28" i="29"/>
  <c r="Q19" i="29"/>
  <c r="Q38" i="29"/>
  <c r="I27" i="16"/>
  <c r="Q42" i="29"/>
  <c r="I31" i="16"/>
  <c r="I16" i="16"/>
  <c r="Q22" i="29"/>
  <c r="Q9" i="29"/>
  <c r="I15" i="16"/>
  <c r="Q29" i="29"/>
  <c r="I22" i="16"/>
  <c r="I38" i="16"/>
  <c r="Q50" i="29"/>
  <c r="I25" i="16"/>
  <c r="Q32" i="29"/>
  <c r="I40" i="16"/>
  <c r="Q52" i="29"/>
  <c r="Q7" i="29"/>
  <c r="I8" i="16"/>
  <c r="I29" i="16"/>
  <c r="Q40" i="29"/>
  <c r="Q13" i="29"/>
  <c r="I13" i="16"/>
  <c r="Q12" i="29"/>
  <c r="I12" i="16"/>
  <c r="Q15" i="29"/>
  <c r="AV3" i="27"/>
  <c r="AH1" i="12"/>
  <c r="AI2" i="12"/>
  <c r="AU1" i="27"/>
  <c r="AO2" i="10" l="1"/>
  <c r="AB19" i="29"/>
  <c r="AC19" i="29" s="1"/>
  <c r="AB18" i="29"/>
  <c r="AC18" i="29" s="1"/>
  <c r="AB20" i="29"/>
  <c r="AC20" i="29" s="1"/>
  <c r="AB17" i="29"/>
  <c r="AC17" i="29" s="1"/>
  <c r="AB14" i="29"/>
  <c r="AC14" i="29" s="1"/>
  <c r="AB16" i="29"/>
  <c r="AC16" i="29" s="1"/>
  <c r="AB15" i="29"/>
  <c r="AC15" i="29" s="1"/>
  <c r="AW3" i="27"/>
  <c r="AV1" i="27"/>
  <c r="AJ2" i="12"/>
  <c r="AI1" i="12"/>
  <c r="AW1" i="27" l="1"/>
  <c r="AP2" i="10"/>
  <c r="AQ2" i="10" s="1"/>
  <c r="AO1" i="10"/>
  <c r="AK2" i="12"/>
  <c r="AJ1" i="12"/>
  <c r="AX3" i="27"/>
  <c r="AP1" i="10" l="1"/>
  <c r="AR2" i="10"/>
  <c r="AQ1" i="10"/>
  <c r="AY3" i="27"/>
  <c r="AX1" i="27"/>
  <c r="AL2" i="12"/>
  <c r="AK1" i="12"/>
  <c r="AY1" i="27" l="1"/>
  <c r="AS2" i="10"/>
  <c r="AR1" i="10"/>
  <c r="AM2" i="12"/>
  <c r="AL1" i="12"/>
  <c r="AZ3" i="27"/>
  <c r="AZ1" i="27" s="1"/>
  <c r="AT2" i="10" l="1"/>
  <c r="AU2" i="10" s="1"/>
  <c r="AV2" i="10" s="1"/>
  <c r="AW2" i="10" s="1"/>
  <c r="AX2" i="10" s="1"/>
  <c r="AS1" i="10"/>
  <c r="BA3" i="27"/>
  <c r="BA1" i="27" s="1"/>
  <c r="AN2" i="12"/>
  <c r="AM1" i="12"/>
  <c r="AY2" i="10" l="1"/>
  <c r="AZ2" i="10" s="1"/>
  <c r="BA2" i="10" s="1"/>
  <c r="BZ21" i="10"/>
  <c r="BZ96" i="10"/>
  <c r="BZ92" i="10"/>
  <c r="BZ129" i="10"/>
  <c r="BZ101" i="10"/>
  <c r="BZ90" i="10"/>
  <c r="BZ132" i="10"/>
  <c r="BZ124" i="10"/>
  <c r="BZ41" i="10"/>
  <c r="BZ57" i="10"/>
  <c r="BZ55" i="10"/>
  <c r="BZ70" i="10"/>
  <c r="BZ73" i="10"/>
  <c r="BZ134" i="10"/>
  <c r="BZ23" i="10"/>
  <c r="BZ26" i="10"/>
  <c r="BZ104" i="10"/>
  <c r="BZ87" i="10"/>
  <c r="BZ85" i="10"/>
  <c r="BZ49" i="10"/>
  <c r="BZ25" i="10"/>
  <c r="BZ62" i="10"/>
  <c r="BZ119" i="10"/>
  <c r="BZ89" i="10"/>
  <c r="BZ63" i="10"/>
  <c r="BZ135" i="10"/>
  <c r="BZ109" i="10"/>
  <c r="BZ125" i="10"/>
  <c r="BZ24" i="10"/>
  <c r="BZ66" i="10"/>
  <c r="BZ38" i="10"/>
  <c r="BZ68" i="10"/>
  <c r="BZ22" i="10"/>
  <c r="BZ46" i="10"/>
  <c r="BZ120" i="10"/>
  <c r="BZ110" i="10"/>
  <c r="BZ31" i="10"/>
  <c r="BZ93" i="10"/>
  <c r="BZ127" i="10"/>
  <c r="BZ33" i="10"/>
  <c r="BZ78" i="10"/>
  <c r="BZ69" i="10"/>
  <c r="BZ86" i="10"/>
  <c r="BZ91" i="10"/>
  <c r="BZ130" i="10"/>
  <c r="BZ123" i="10"/>
  <c r="BZ82" i="10"/>
  <c r="BZ76" i="10"/>
  <c r="BZ53" i="10"/>
  <c r="BZ103" i="10"/>
  <c r="BZ61" i="10"/>
  <c r="BZ47" i="10"/>
  <c r="BZ79" i="10"/>
  <c r="BZ111" i="10"/>
  <c r="BZ97" i="10"/>
  <c r="BZ117" i="10"/>
  <c r="BZ126" i="10"/>
  <c r="BZ142" i="10"/>
  <c r="BZ118" i="10"/>
  <c r="BZ30" i="10"/>
  <c r="BZ80" i="10"/>
  <c r="BZ72" i="10"/>
  <c r="BZ42" i="10"/>
  <c r="BZ39" i="10"/>
  <c r="BZ52" i="10"/>
  <c r="BZ105" i="10"/>
  <c r="BZ102" i="10"/>
  <c r="BZ113" i="10"/>
  <c r="BZ84" i="10"/>
  <c r="BZ128" i="10"/>
  <c r="BZ136" i="10"/>
  <c r="BZ43" i="10"/>
  <c r="BZ131" i="10"/>
  <c r="BZ121" i="10"/>
  <c r="BZ54" i="10"/>
  <c r="BZ81" i="10"/>
  <c r="BZ45" i="10"/>
  <c r="BZ95" i="10"/>
  <c r="BZ139" i="10"/>
  <c r="BZ75" i="10"/>
  <c r="BZ59" i="10"/>
  <c r="BZ20" i="10"/>
  <c r="BZ56" i="10"/>
  <c r="BZ50" i="10"/>
  <c r="BZ71" i="10"/>
  <c r="BZ114" i="10"/>
  <c r="BZ108" i="10"/>
  <c r="BZ140" i="10"/>
  <c r="BZ88" i="10"/>
  <c r="BZ60" i="10"/>
  <c r="BZ107" i="10"/>
  <c r="BZ77" i="10"/>
  <c r="BZ29" i="10"/>
  <c r="BZ138" i="10"/>
  <c r="BZ67" i="10"/>
  <c r="BZ34" i="10"/>
  <c r="BZ32" i="10"/>
  <c r="BZ133" i="10"/>
  <c r="BZ19" i="10"/>
  <c r="BZ83" i="10"/>
  <c r="BZ48" i="10"/>
  <c r="BZ35" i="10"/>
  <c r="BZ112" i="10"/>
  <c r="BZ40" i="10"/>
  <c r="BZ141" i="10"/>
  <c r="BZ106" i="10"/>
  <c r="BZ65" i="10"/>
  <c r="BZ18" i="10"/>
  <c r="BZ115" i="10"/>
  <c r="BZ94" i="10"/>
  <c r="BZ37" i="10"/>
  <c r="BZ98" i="10"/>
  <c r="BZ44" i="10"/>
  <c r="BZ27" i="10"/>
  <c r="BZ51" i="10"/>
  <c r="BZ17" i="10"/>
  <c r="BZ64" i="10"/>
  <c r="BZ28" i="10"/>
  <c r="BZ116" i="10"/>
  <c r="BZ36" i="10"/>
  <c r="BZ122" i="10"/>
  <c r="BZ74" i="10"/>
  <c r="BZ137" i="10"/>
  <c r="BZ99" i="10"/>
  <c r="BZ58" i="10"/>
  <c r="BZ100" i="10"/>
  <c r="CB106" i="10"/>
  <c r="CB58" i="10"/>
  <c r="CB30" i="10"/>
  <c r="CB140" i="10"/>
  <c r="CB17" i="10"/>
  <c r="CB79" i="10"/>
  <c r="CB36" i="10"/>
  <c r="CB16" i="10"/>
  <c r="CB135" i="10"/>
  <c r="CB68" i="10"/>
  <c r="CB124" i="10"/>
  <c r="CB19" i="10"/>
  <c r="CB86" i="10"/>
  <c r="CB101" i="10"/>
  <c r="CB88" i="10"/>
  <c r="CB70" i="10"/>
  <c r="CB107" i="10"/>
  <c r="CB23" i="10"/>
  <c r="CB42" i="10"/>
  <c r="CB141" i="10"/>
  <c r="CB111" i="10"/>
  <c r="CB116" i="10"/>
  <c r="CB63" i="10"/>
  <c r="CB115" i="10"/>
  <c r="CB57" i="10"/>
  <c r="CB112" i="10"/>
  <c r="CB61" i="10"/>
  <c r="CB142" i="10"/>
  <c r="CB73" i="10"/>
  <c r="CB82" i="10"/>
  <c r="CB46" i="10"/>
  <c r="CB43" i="10"/>
  <c r="CB99" i="10"/>
  <c r="CB76" i="10"/>
  <c r="CB117" i="10"/>
  <c r="CB87" i="10"/>
  <c r="CB60" i="10"/>
  <c r="CB55" i="10"/>
  <c r="CB71" i="10"/>
  <c r="CB53" i="10"/>
  <c r="CB78" i="10"/>
  <c r="CB27" i="10"/>
  <c r="CB20" i="10"/>
  <c r="CB31" i="10"/>
  <c r="CB126" i="10"/>
  <c r="CB85" i="10"/>
  <c r="CB104" i="10"/>
  <c r="CB64" i="10"/>
  <c r="CB21" i="10"/>
  <c r="CB138" i="10"/>
  <c r="CB59" i="10"/>
  <c r="CB69" i="10"/>
  <c r="CB91" i="10"/>
  <c r="CB120" i="10"/>
  <c r="CB35" i="10"/>
  <c r="CB121" i="10"/>
  <c r="CB41" i="10"/>
  <c r="CB118" i="10"/>
  <c r="CB95" i="10"/>
  <c r="CB128" i="10"/>
  <c r="CB37" i="10"/>
  <c r="CB93" i="10"/>
  <c r="CB47" i="10"/>
  <c r="CB84" i="10"/>
  <c r="CB132" i="10"/>
  <c r="CB18" i="10"/>
  <c r="CB110" i="10"/>
  <c r="CB125" i="10"/>
  <c r="CB38" i="10"/>
  <c r="CB89" i="10"/>
  <c r="CB90" i="10"/>
  <c r="CB45" i="10"/>
  <c r="CB65" i="10"/>
  <c r="CB130" i="10"/>
  <c r="CB28" i="10"/>
  <c r="CB80" i="10"/>
  <c r="CB51" i="10"/>
  <c r="CB136" i="10"/>
  <c r="CB50" i="10"/>
  <c r="CB92" i="10"/>
  <c r="CB123" i="10"/>
  <c r="CB105" i="10"/>
  <c r="CB114" i="10"/>
  <c r="CB109" i="10"/>
  <c r="CB103" i="10"/>
  <c r="CB96" i="10"/>
  <c r="CB77" i="10"/>
  <c r="CB48" i="10"/>
  <c r="CB72" i="10"/>
  <c r="CB54" i="10"/>
  <c r="CB131" i="10"/>
  <c r="CB127" i="10"/>
  <c r="CB75" i="10"/>
  <c r="CB108" i="10"/>
  <c r="CB74" i="10"/>
  <c r="CB122" i="10"/>
  <c r="CB52" i="10"/>
  <c r="CB113" i="10"/>
  <c r="CB32" i="10"/>
  <c r="CB62" i="10"/>
  <c r="CB33" i="10"/>
  <c r="CB100" i="10"/>
  <c r="CB137" i="10"/>
  <c r="CB44" i="10"/>
  <c r="CB133" i="10"/>
  <c r="CB94" i="10"/>
  <c r="CB119" i="10"/>
  <c r="CB25" i="10"/>
  <c r="CB29" i="10"/>
  <c r="CB22" i="10"/>
  <c r="CB39" i="10"/>
  <c r="CB40" i="10"/>
  <c r="CB81" i="10"/>
  <c r="CB134" i="10"/>
  <c r="CB49" i="10"/>
  <c r="CB24" i="10"/>
  <c r="CB83" i="10"/>
  <c r="CB34" i="10"/>
  <c r="CB97" i="10"/>
  <c r="CB98" i="10"/>
  <c r="CB102" i="10"/>
  <c r="CB26" i="10"/>
  <c r="CB129" i="10"/>
  <c r="CB139" i="10"/>
  <c r="CB56" i="10"/>
  <c r="CB66" i="10"/>
  <c r="CB67" i="10"/>
  <c r="BZ10" i="10"/>
  <c r="BZ14" i="10"/>
  <c r="BZ16" i="10"/>
  <c r="BZ9" i="10"/>
  <c r="BZ13" i="10"/>
  <c r="BZ8" i="10"/>
  <c r="BZ6" i="10"/>
  <c r="BZ11" i="10"/>
  <c r="BZ12" i="10"/>
  <c r="BZ7" i="10"/>
  <c r="AN1" i="12"/>
  <c r="AT1" i="10"/>
  <c r="AR2" i="12"/>
  <c r="BB2" i="10" l="1"/>
  <c r="AR1" i="12"/>
  <c r="E18" i="29"/>
  <c r="F18" i="29" s="1"/>
  <c r="E19" i="29"/>
  <c r="F19" i="29" s="1"/>
  <c r="E16" i="29"/>
  <c r="E15" i="29"/>
  <c r="E17" i="29"/>
  <c r="F17" i="29" s="1"/>
  <c r="E20" i="29"/>
  <c r="E14" i="29"/>
  <c r="F14" i="29" s="1"/>
  <c r="AS2" i="12"/>
  <c r="AS1" i="12" s="1"/>
  <c r="BC2" i="10" l="1"/>
  <c r="F20" i="29"/>
  <c r="S20" i="29" s="1"/>
  <c r="F16" i="29"/>
  <c r="F15" i="29"/>
  <c r="S15" i="29" s="1"/>
  <c r="AT2" i="12"/>
  <c r="AT1" i="12" l="1"/>
  <c r="BD2" i="10"/>
  <c r="AU2" i="12"/>
  <c r="BE2" i="10" l="1"/>
  <c r="AZ2" i="12"/>
  <c r="AZ1" i="12" s="1"/>
  <c r="AU1" i="12"/>
  <c r="BF2" i="10" l="1"/>
  <c r="CA18" i="10" s="1"/>
  <c r="CA64" i="10"/>
  <c r="BW105" i="10"/>
  <c r="CA32" i="10"/>
  <c r="CA139" i="10"/>
  <c r="BW87" i="10"/>
  <c r="CA122" i="10"/>
  <c r="CA74" i="10"/>
  <c r="CA44" i="10"/>
  <c r="CA70" i="10"/>
  <c r="CA62" i="10"/>
  <c r="BW50" i="10"/>
  <c r="E45" i="29" s="1"/>
  <c r="F45" i="29" s="1"/>
  <c r="BW138" i="10"/>
  <c r="CA133" i="10"/>
  <c r="CA67" i="10"/>
  <c r="BW56" i="10"/>
  <c r="CA26" i="10"/>
  <c r="CA110" i="10"/>
  <c r="CA24" i="10"/>
  <c r="CA94" i="10"/>
  <c r="BW135" i="10"/>
  <c r="BW119" i="10"/>
  <c r="BW34" i="10"/>
  <c r="CA72" i="10"/>
  <c r="CA130" i="10"/>
  <c r="BW102" i="10"/>
  <c r="CA115" i="10"/>
  <c r="BW42" i="10"/>
  <c r="BW99" i="10"/>
  <c r="CA127" i="10"/>
  <c r="BW85" i="10"/>
  <c r="CA58" i="10"/>
  <c r="BW6" i="10"/>
  <c r="CA42" i="10"/>
  <c r="BW83" i="10"/>
  <c r="CA35" i="10"/>
  <c r="BW36" i="10"/>
  <c r="BW93" i="10"/>
  <c r="CA121" i="10"/>
  <c r="CA113" i="10"/>
  <c r="CA21" i="10"/>
  <c r="CA89" i="10"/>
  <c r="CA99" i="10"/>
  <c r="BW79" i="10"/>
  <c r="BW62" i="10"/>
  <c r="BW57" i="10"/>
  <c r="CA106" i="10"/>
  <c r="BW40" i="10"/>
  <c r="CA29" i="10"/>
  <c r="BW45" i="10"/>
  <c r="CA82" i="10"/>
  <c r="BW84" i="10"/>
  <c r="BW17" i="10"/>
  <c r="CA140" i="10"/>
  <c r="CA123" i="10"/>
  <c r="CA88" i="10"/>
  <c r="BW82" i="10"/>
  <c r="BW78" i="10"/>
  <c r="CA87" i="10"/>
  <c r="BW125" i="10"/>
  <c r="CA129" i="10"/>
  <c r="BW10" i="10"/>
  <c r="CA135" i="10"/>
  <c r="BW140" i="10"/>
  <c r="CA83" i="10"/>
  <c r="BW51" i="10"/>
  <c r="CA55" i="10"/>
  <c r="BW100" i="10"/>
  <c r="CA134" i="10"/>
  <c r="CA49" i="10"/>
  <c r="CA141" i="10"/>
  <c r="BW108" i="10"/>
  <c r="BW38" i="10"/>
  <c r="CA132" i="10"/>
  <c r="BW81" i="10"/>
  <c r="CA79" i="10"/>
  <c r="BW115" i="10"/>
  <c r="CA81" i="10"/>
  <c r="BW58" i="10"/>
  <c r="E55" i="29" s="1"/>
  <c r="F55" i="29" s="1"/>
  <c r="CA142" i="10"/>
  <c r="BW91" i="10"/>
  <c r="CA119" i="10"/>
  <c r="CA53" i="10"/>
  <c r="CA65" i="10"/>
  <c r="CA76" i="10"/>
  <c r="BW20" i="10"/>
  <c r="BW21" i="10"/>
  <c r="CA92" i="10"/>
  <c r="BW131" i="10"/>
  <c r="BW16" i="10"/>
  <c r="BW69" i="10"/>
  <c r="CA61" i="10"/>
  <c r="BW120" i="10"/>
  <c r="BW44" i="10"/>
  <c r="CA118" i="10"/>
  <c r="CA112" i="10"/>
  <c r="CA50" i="10"/>
  <c r="CA75" i="10"/>
  <c r="BW7" i="10"/>
  <c r="BW139" i="10"/>
  <c r="CA33" i="10"/>
  <c r="BW88" i="10"/>
  <c r="BW106" i="10"/>
  <c r="BW76" i="10"/>
  <c r="BW73" i="10"/>
  <c r="BW71" i="10"/>
  <c r="CA107" i="10"/>
  <c r="BW114" i="10"/>
  <c r="BW52" i="10"/>
  <c r="BW75" i="10"/>
  <c r="CA28" i="10"/>
  <c r="CA39" i="10"/>
  <c r="CA25" i="10"/>
  <c r="BW77" i="10"/>
  <c r="CA120" i="10"/>
  <c r="BW127" i="10"/>
  <c r="CA66" i="10"/>
  <c r="CA41" i="10"/>
  <c r="BW48" i="10"/>
  <c r="BW112" i="10"/>
  <c r="BW116" i="10"/>
  <c r="CA101" i="10"/>
  <c r="BW30" i="10"/>
  <c r="CA60" i="10"/>
  <c r="BW96" i="10"/>
  <c r="BW109" i="10"/>
  <c r="CA59" i="10"/>
  <c r="BW107" i="10"/>
  <c r="CA125" i="10"/>
  <c r="CA105" i="10"/>
  <c r="CA104" i="10"/>
  <c r="BW59" i="10"/>
  <c r="E57" i="29" s="1"/>
  <c r="F57" i="29" s="1"/>
  <c r="BW142" i="10"/>
  <c r="CA93" i="10"/>
  <c r="BW53" i="10"/>
  <c r="CA114" i="10"/>
  <c r="BW133" i="10"/>
  <c r="CA128" i="10"/>
  <c r="BW60" i="10"/>
  <c r="CA69" i="10"/>
  <c r="BW49" i="10"/>
  <c r="E44" i="29" s="1"/>
  <c r="F44" i="29" s="1"/>
  <c r="CA40" i="10"/>
  <c r="BW113" i="10"/>
  <c r="CA48" i="10"/>
  <c r="CA100" i="10"/>
  <c r="BW130" i="10"/>
  <c r="BW29" i="10"/>
  <c r="BW25" i="10"/>
  <c r="BW46" i="10"/>
  <c r="BW117" i="10"/>
  <c r="CA31" i="10"/>
  <c r="BW141" i="10"/>
  <c r="CA27" i="10"/>
  <c r="BW124" i="10"/>
  <c r="BW8" i="10"/>
  <c r="CA124" i="10"/>
  <c r="BW136" i="10"/>
  <c r="CA36" i="10"/>
  <c r="CA19" i="10"/>
  <c r="CA54" i="10"/>
  <c r="CA102" i="10"/>
  <c r="CA116" i="10"/>
  <c r="BW104" i="10"/>
  <c r="CA38" i="10"/>
  <c r="CA30" i="10"/>
  <c r="CA136" i="10"/>
  <c r="BW63" i="10"/>
  <c r="CA117" i="10"/>
  <c r="BW43" i="10"/>
  <c r="CA63" i="10"/>
  <c r="BW19" i="10"/>
  <c r="BW27" i="10"/>
  <c r="CA103" i="10"/>
  <c r="BW39" i="10"/>
  <c r="CA37" i="10"/>
  <c r="CA46" i="10"/>
  <c r="BW18" i="10"/>
  <c r="CA126" i="10"/>
  <c r="BW31" i="10"/>
  <c r="BW128" i="10"/>
  <c r="BW126" i="10"/>
  <c r="CA17" i="10"/>
  <c r="BW32" i="10"/>
  <c r="CA71" i="10"/>
  <c r="BW86" i="10"/>
  <c r="BW129" i="10"/>
  <c r="BW74" i="10"/>
  <c r="E58" i="16" s="1"/>
  <c r="BA2" i="12"/>
  <c r="BB2" i="12" s="1"/>
  <c r="CY68" i="12"/>
  <c r="F58" i="16" s="1"/>
  <c r="H51" i="29"/>
  <c r="CY65" i="12"/>
  <c r="F56" i="16" s="1"/>
  <c r="H44" i="29"/>
  <c r="CZ66" i="12"/>
  <c r="U44" i="29"/>
  <c r="CZ68" i="12"/>
  <c r="M58" i="16" s="1"/>
  <c r="CZ65" i="12"/>
  <c r="DA59" i="12"/>
  <c r="DA51" i="12"/>
  <c r="DA100" i="12"/>
  <c r="DA66" i="12"/>
  <c r="DA55" i="12"/>
  <c r="DA72" i="12"/>
  <c r="DA53" i="12"/>
  <c r="DA56" i="12"/>
  <c r="DA60" i="12"/>
  <c r="DA67" i="12"/>
  <c r="DA58" i="12"/>
  <c r="DA65" i="12"/>
  <c r="DA54" i="12"/>
  <c r="DA69" i="12"/>
  <c r="DA86" i="12"/>
  <c r="DA57" i="12"/>
  <c r="DA71" i="12"/>
  <c r="DA68" i="12"/>
  <c r="DA101" i="12"/>
  <c r="DA70" i="12"/>
  <c r="DA52" i="12"/>
  <c r="BW61" i="10" l="1"/>
  <c r="CA95" i="10"/>
  <c r="CA111" i="10"/>
  <c r="CA78" i="10"/>
  <c r="CA20" i="10"/>
  <c r="BW101" i="10"/>
  <c r="CA85" i="10"/>
  <c r="CA22" i="10"/>
  <c r="CA52" i="10"/>
  <c r="CA68" i="10"/>
  <c r="BW23" i="10"/>
  <c r="CA96" i="10"/>
  <c r="DE26" i="12"/>
  <c r="DE43" i="12"/>
  <c r="DE37" i="12"/>
  <c r="DE7" i="12"/>
  <c r="DE10" i="12"/>
  <c r="DE18" i="12"/>
  <c r="DE24" i="12"/>
  <c r="DE40" i="12"/>
  <c r="DE42" i="12"/>
  <c r="DE45" i="12"/>
  <c r="DE29" i="12"/>
  <c r="DE50" i="12"/>
  <c r="DE31" i="12"/>
  <c r="DE11" i="12"/>
  <c r="DE9" i="12"/>
  <c r="DE32" i="12"/>
  <c r="DE30" i="12"/>
  <c r="DE39" i="12"/>
  <c r="DE28" i="12"/>
  <c r="DE48" i="12"/>
  <c r="DE44" i="12"/>
  <c r="DE14" i="12"/>
  <c r="DE46" i="12"/>
  <c r="DE21" i="12"/>
  <c r="DE41" i="12"/>
  <c r="DE23" i="12"/>
  <c r="DE27" i="12"/>
  <c r="DE20" i="12"/>
  <c r="DE38" i="12"/>
  <c r="DE47" i="12"/>
  <c r="DC36" i="12"/>
  <c r="DE12" i="12"/>
  <c r="DC6" i="12"/>
  <c r="DE34" i="12"/>
  <c r="DA17" i="12"/>
  <c r="T18" i="16" s="1"/>
  <c r="DA40" i="12"/>
  <c r="AE53" i="29" s="1"/>
  <c r="AF53" i="29" s="1"/>
  <c r="DA36" i="12"/>
  <c r="AE49" i="29" s="1"/>
  <c r="AF49" i="29" s="1"/>
  <c r="DA39" i="12"/>
  <c r="T40" i="16" s="1"/>
  <c r="DA8" i="12"/>
  <c r="AE8" i="29" s="1"/>
  <c r="AF8" i="29" s="1"/>
  <c r="DA33" i="12"/>
  <c r="AE45" i="29" s="1"/>
  <c r="AF45" i="29" s="1"/>
  <c r="DA23" i="12"/>
  <c r="T24" i="16" s="1"/>
  <c r="DA45" i="12"/>
  <c r="DA21" i="12"/>
  <c r="AE29" i="29" s="1"/>
  <c r="AF29" i="29" s="1"/>
  <c r="DA24" i="12"/>
  <c r="T25" i="16" s="1"/>
  <c r="DA27" i="12"/>
  <c r="AE39" i="29" s="1"/>
  <c r="AF39" i="29" s="1"/>
  <c r="DA20" i="12"/>
  <c r="T21" i="16" s="1"/>
  <c r="DA12" i="12"/>
  <c r="T13" i="16" s="1"/>
  <c r="DA19" i="12"/>
  <c r="AE27" i="29" s="1"/>
  <c r="AF27" i="29" s="1"/>
  <c r="DA25" i="12"/>
  <c r="AE33" i="29" s="1"/>
  <c r="AF33" i="29" s="1"/>
  <c r="DA44" i="12"/>
  <c r="DA35" i="12"/>
  <c r="AE48" i="29" s="1"/>
  <c r="AF48" i="29" s="1"/>
  <c r="DA15" i="12"/>
  <c r="T16" i="16" s="1"/>
  <c r="DA9" i="12"/>
  <c r="T10" i="16" s="1"/>
  <c r="DA41" i="12"/>
  <c r="AE55" i="29" s="1"/>
  <c r="AF55" i="29" s="1"/>
  <c r="DA37" i="12"/>
  <c r="T38" i="16" s="1"/>
  <c r="DA30" i="12"/>
  <c r="AE42" i="29" s="1"/>
  <c r="AF42" i="29" s="1"/>
  <c r="DA50" i="12"/>
  <c r="DA7" i="12"/>
  <c r="T8" i="16" s="1"/>
  <c r="DA46" i="12"/>
  <c r="DA32" i="12"/>
  <c r="AE44" i="29" s="1"/>
  <c r="AF44" i="29" s="1"/>
  <c r="DA31" i="12"/>
  <c r="AE43" i="29" s="1"/>
  <c r="AF43" i="29" s="1"/>
  <c r="DA14" i="12"/>
  <c r="T15" i="16" s="1"/>
  <c r="DA11" i="12"/>
  <c r="AE12" i="29" s="1"/>
  <c r="AF12" i="29" s="1"/>
  <c r="DA48" i="12"/>
  <c r="DA10" i="12"/>
  <c r="AE11" i="29" s="1"/>
  <c r="AF11" i="29" s="1"/>
  <c r="DA34" i="12"/>
  <c r="AE47" i="29" s="1"/>
  <c r="AF47" i="29" s="1"/>
  <c r="DA29" i="12"/>
  <c r="AE41" i="29" s="1"/>
  <c r="AF41" i="29" s="1"/>
  <c r="DA28" i="12"/>
  <c r="AE40" i="29" s="1"/>
  <c r="AF40" i="29" s="1"/>
  <c r="DA42" i="12"/>
  <c r="T43" i="16" s="1"/>
  <c r="DA18" i="12"/>
  <c r="AE26" i="29" s="1"/>
  <c r="AF26" i="29" s="1"/>
  <c r="DA26" i="12"/>
  <c r="T27" i="16" s="1"/>
  <c r="DA49" i="12"/>
  <c r="DA6" i="12"/>
  <c r="DA16" i="12"/>
  <c r="T17" i="16" s="1"/>
  <c r="DA38" i="12"/>
  <c r="T39" i="16" s="1"/>
  <c r="DA47" i="12"/>
  <c r="DA22" i="12"/>
  <c r="T23" i="16" s="1"/>
  <c r="DA13" i="12"/>
  <c r="T14" i="16" s="1"/>
  <c r="DA43" i="12"/>
  <c r="DD30" i="12"/>
  <c r="DB21" i="12"/>
  <c r="DB35" i="12"/>
  <c r="DB11" i="12"/>
  <c r="DB34" i="12"/>
  <c r="DB12" i="12"/>
  <c r="DB36" i="12"/>
  <c r="DB41" i="12"/>
  <c r="DB19" i="12"/>
  <c r="DD9" i="12"/>
  <c r="DB23" i="12"/>
  <c r="DB22" i="12"/>
  <c r="DB26" i="12"/>
  <c r="DB6" i="12"/>
  <c r="DB46" i="12"/>
  <c r="DB28" i="12"/>
  <c r="DB16" i="12"/>
  <c r="DB13" i="12"/>
  <c r="DB25" i="12"/>
  <c r="DB37" i="12"/>
  <c r="DB40" i="12"/>
  <c r="DB18" i="12"/>
  <c r="DB24" i="12"/>
  <c r="DD11" i="12"/>
  <c r="DB45" i="12"/>
  <c r="DB9" i="12"/>
  <c r="DB10" i="12"/>
  <c r="DD39" i="12"/>
  <c r="DB7" i="12"/>
  <c r="DD29" i="12"/>
  <c r="DD21" i="12"/>
  <c r="DB15" i="12"/>
  <c r="DD15" i="12"/>
  <c r="DD46" i="12"/>
  <c r="DD18" i="12"/>
  <c r="DD48" i="12"/>
  <c r="DD34" i="12"/>
  <c r="DD47" i="12"/>
  <c r="DB33" i="12"/>
  <c r="DB42" i="12"/>
  <c r="DB29" i="12"/>
  <c r="DD14" i="12"/>
  <c r="DD44" i="12"/>
  <c r="DD38" i="12"/>
  <c r="DD42" i="12"/>
  <c r="DD32" i="12"/>
  <c r="DD49" i="12"/>
  <c r="DD28" i="12"/>
  <c r="DB30" i="12"/>
  <c r="DB31" i="12"/>
  <c r="DD17" i="12"/>
  <c r="DD10" i="12"/>
  <c r="DD41" i="12"/>
  <c r="DD37" i="12"/>
  <c r="DD12" i="12"/>
  <c r="DD19" i="12"/>
  <c r="DB39" i="12"/>
  <c r="DB43" i="12"/>
  <c r="DD50" i="12"/>
  <c r="DB20" i="12"/>
  <c r="DD23" i="12"/>
  <c r="DD33" i="12"/>
  <c r="DB50" i="12"/>
  <c r="DB27" i="12"/>
  <c r="DB14" i="12"/>
  <c r="DB17" i="12"/>
  <c r="DB49" i="12"/>
  <c r="DB38" i="12"/>
  <c r="DB44" i="12"/>
  <c r="DB47" i="12"/>
  <c r="DD45" i="12"/>
  <c r="DD8" i="12"/>
  <c r="DB48" i="12"/>
  <c r="DB8" i="12"/>
  <c r="DD13" i="12"/>
  <c r="DB32" i="12"/>
  <c r="DD31" i="12"/>
  <c r="DD43" i="12"/>
  <c r="DD26" i="12"/>
  <c r="DD25" i="12"/>
  <c r="DD35" i="12"/>
  <c r="DD20" i="12"/>
  <c r="DD6" i="12"/>
  <c r="DD40" i="12"/>
  <c r="DD16" i="12"/>
  <c r="DD27" i="12"/>
  <c r="DD22" i="12"/>
  <c r="DD7" i="12"/>
  <c r="DD24" i="12"/>
  <c r="DD36" i="12"/>
  <c r="BW68" i="10"/>
  <c r="CA90" i="10"/>
  <c r="BW134" i="10"/>
  <c r="BW89" i="10"/>
  <c r="CA80" i="10"/>
  <c r="BW95" i="10"/>
  <c r="BW132" i="10"/>
  <c r="CA56" i="10"/>
  <c r="CA77" i="10"/>
  <c r="CA84" i="10"/>
  <c r="BW67" i="10"/>
  <c r="BW137" i="10"/>
  <c r="CA108" i="10"/>
  <c r="BW110" i="10"/>
  <c r="CA131" i="10"/>
  <c r="CA73" i="10"/>
  <c r="BW90" i="10"/>
  <c r="CA137" i="10"/>
  <c r="CA91" i="10"/>
  <c r="BW28" i="10"/>
  <c r="CA109" i="10"/>
  <c r="CA57" i="10"/>
  <c r="CA45" i="10"/>
  <c r="BW118" i="10"/>
  <c r="BW97" i="10"/>
  <c r="CA43" i="10"/>
  <c r="CA97" i="10"/>
  <c r="BW35" i="10"/>
  <c r="E19" i="16" s="1"/>
  <c r="BW92" i="10"/>
  <c r="CA51" i="10"/>
  <c r="BW123" i="10"/>
  <c r="BW26" i="10"/>
  <c r="BW54" i="10"/>
  <c r="E50" i="29" s="1"/>
  <c r="F50" i="29" s="1"/>
  <c r="CA138" i="10"/>
  <c r="DE118" i="12"/>
  <c r="DE109" i="12"/>
  <c r="DE115" i="12"/>
  <c r="DE90" i="12"/>
  <c r="DE99" i="12"/>
  <c r="DE52" i="12"/>
  <c r="DE79" i="12"/>
  <c r="DE86" i="12"/>
  <c r="DE110" i="12"/>
  <c r="DE105" i="12"/>
  <c r="DE122" i="12"/>
  <c r="DE112" i="12"/>
  <c r="DE106" i="12"/>
  <c r="DE85" i="12"/>
  <c r="DE66" i="12"/>
  <c r="DE81" i="12"/>
  <c r="DE119" i="12"/>
  <c r="DE67" i="12"/>
  <c r="DE91" i="12"/>
  <c r="DE51" i="12"/>
  <c r="DE89" i="12"/>
  <c r="DE111" i="12"/>
  <c r="DE78" i="12"/>
  <c r="DE72" i="12"/>
  <c r="DE84" i="12"/>
  <c r="DE98" i="12"/>
  <c r="DE95" i="12"/>
  <c r="DE97" i="12"/>
  <c r="DE69" i="12"/>
  <c r="DE92" i="12"/>
  <c r="DE62" i="12"/>
  <c r="DE76" i="12"/>
  <c r="DE113" i="12"/>
  <c r="DE57" i="12"/>
  <c r="DE96" i="12"/>
  <c r="DE58" i="12"/>
  <c r="DE73" i="12"/>
  <c r="DE103" i="12"/>
  <c r="DE87" i="12"/>
  <c r="DE60" i="12"/>
  <c r="DE121" i="12"/>
  <c r="DE71" i="12"/>
  <c r="DE68" i="12"/>
  <c r="DE108" i="12"/>
  <c r="DE125" i="12"/>
  <c r="DE55" i="12"/>
  <c r="DE80" i="12"/>
  <c r="DE114" i="12"/>
  <c r="E36" i="16"/>
  <c r="E48" i="29"/>
  <c r="F48" i="29" s="1"/>
  <c r="E8" i="16"/>
  <c r="E7" i="29"/>
  <c r="F7" i="29" s="1"/>
  <c r="E31" i="29"/>
  <c r="F31" i="29" s="1"/>
  <c r="E24" i="16"/>
  <c r="E33" i="29"/>
  <c r="F33" i="29" s="1"/>
  <c r="E26" i="16"/>
  <c r="E52" i="29"/>
  <c r="F52" i="29" s="1"/>
  <c r="E40" i="16"/>
  <c r="E38" i="29"/>
  <c r="F38" i="29" s="1"/>
  <c r="E27" i="16"/>
  <c r="E30" i="16"/>
  <c r="E41" i="29"/>
  <c r="F41" i="29" s="1"/>
  <c r="E15" i="16"/>
  <c r="E9" i="29"/>
  <c r="F9" i="29" s="1"/>
  <c r="E10" i="29"/>
  <c r="F10" i="29" s="1"/>
  <c r="E10" i="16"/>
  <c r="E49" i="29"/>
  <c r="F49" i="29" s="1"/>
  <c r="E37" i="16"/>
  <c r="E21" i="29"/>
  <c r="F21" i="29" s="1"/>
  <c r="E14" i="16"/>
  <c r="E32" i="16"/>
  <c r="E43" i="29"/>
  <c r="F43" i="29" s="1"/>
  <c r="E12" i="29"/>
  <c r="F12" i="29" s="1"/>
  <c r="E12" i="16"/>
  <c r="E25" i="29"/>
  <c r="F25" i="29" s="1"/>
  <c r="E18" i="16"/>
  <c r="E9" i="16"/>
  <c r="E8" i="29"/>
  <c r="F8" i="29" s="1"/>
  <c r="E22" i="16"/>
  <c r="E29" i="29"/>
  <c r="F29" i="29" s="1"/>
  <c r="E20" i="16"/>
  <c r="E27" i="29"/>
  <c r="F27" i="29" s="1"/>
  <c r="K58" i="16"/>
  <c r="E22" i="29"/>
  <c r="F22" i="29" s="1"/>
  <c r="E16" i="16"/>
  <c r="E30" i="29"/>
  <c r="F30" i="29" s="1"/>
  <c r="E23" i="16"/>
  <c r="E39" i="29"/>
  <c r="F39" i="29" s="1"/>
  <c r="E28" i="16"/>
  <c r="E7" i="16"/>
  <c r="E6" i="29"/>
  <c r="F6" i="29" s="1"/>
  <c r="E11" i="29"/>
  <c r="F11" i="29" s="1"/>
  <c r="E11" i="16"/>
  <c r="E47" i="29"/>
  <c r="F47" i="29" s="1"/>
  <c r="E35" i="16"/>
  <c r="E40" i="29"/>
  <c r="F40" i="29" s="1"/>
  <c r="E29" i="16"/>
  <c r="E41" i="16"/>
  <c r="K41" i="16" s="1"/>
  <c r="E53" i="29"/>
  <c r="F53" i="29" s="1"/>
  <c r="S53" i="29" s="1"/>
  <c r="BG2" i="10"/>
  <c r="BH2" i="10" s="1"/>
  <c r="BI2" i="10" s="1"/>
  <c r="BJ2" i="10" s="1"/>
  <c r="BK2" i="10" s="1"/>
  <c r="BL2" i="10" s="1"/>
  <c r="BM2" i="10" s="1"/>
  <c r="BN2" i="10" s="1"/>
  <c r="BO2" i="10" s="1"/>
  <c r="BP2" i="10" s="1"/>
  <c r="BW64" i="10"/>
  <c r="BW80" i="10"/>
  <c r="BW12" i="10"/>
  <c r="CA16" i="10"/>
  <c r="BW103" i="10"/>
  <c r="BW11" i="10"/>
  <c r="BW33" i="10"/>
  <c r="BW66" i="10"/>
  <c r="CA34" i="10"/>
  <c r="BW98" i="10"/>
  <c r="CA23" i="10"/>
  <c r="BW13" i="10"/>
  <c r="CA86" i="10"/>
  <c r="BW72" i="10"/>
  <c r="E56" i="16" s="1"/>
  <c r="K56" i="16" s="1"/>
  <c r="BW22" i="10"/>
  <c r="BW37" i="10"/>
  <c r="BW55" i="10"/>
  <c r="E51" i="29" s="1"/>
  <c r="F51" i="29" s="1"/>
  <c r="BW70" i="10"/>
  <c r="BW47" i="10"/>
  <c r="BW24" i="10"/>
  <c r="BW94" i="10"/>
  <c r="BW65" i="10"/>
  <c r="BW111" i="10"/>
  <c r="BW9" i="10"/>
  <c r="BW41" i="10"/>
  <c r="BW121" i="10"/>
  <c r="CA98" i="10"/>
  <c r="BW122" i="10"/>
  <c r="CA47" i="10"/>
  <c r="U45" i="29"/>
  <c r="F18" i="16"/>
  <c r="H25" i="29"/>
  <c r="H45" i="29"/>
  <c r="I45" i="29" s="1"/>
  <c r="S45" i="29" s="1"/>
  <c r="I44" i="29"/>
  <c r="S44" i="29" s="1"/>
  <c r="T58" i="16"/>
  <c r="M56" i="16"/>
  <c r="U55" i="29"/>
  <c r="AE15" i="29"/>
  <c r="AF15" i="29" s="1"/>
  <c r="H57" i="29"/>
  <c r="I57" i="29" s="1"/>
  <c r="S57" i="29" s="1"/>
  <c r="H55" i="29"/>
  <c r="H26" i="29"/>
  <c r="F19" i="16"/>
  <c r="H13" i="29"/>
  <c r="F13" i="16"/>
  <c r="H48" i="29"/>
  <c r="F36" i="16"/>
  <c r="F29" i="16"/>
  <c r="H40" i="29"/>
  <c r="H16" i="29"/>
  <c r="F14" i="16"/>
  <c r="H21" i="29"/>
  <c r="H42" i="29"/>
  <c r="F31" i="16"/>
  <c r="T56" i="16"/>
  <c r="F9" i="16"/>
  <c r="H8" i="29"/>
  <c r="T7" i="16"/>
  <c r="BA1" i="12"/>
  <c r="DB56" i="12"/>
  <c r="DB54" i="12"/>
  <c r="DB68" i="12"/>
  <c r="DB101" i="12"/>
  <c r="DB65" i="12"/>
  <c r="DB58" i="12"/>
  <c r="DB59" i="12"/>
  <c r="DB52" i="12"/>
  <c r="DB86" i="12"/>
  <c r="DB71" i="12"/>
  <c r="DB51" i="12"/>
  <c r="DB72" i="12"/>
  <c r="DB69" i="12"/>
  <c r="DB57" i="12"/>
  <c r="DB67" i="12"/>
  <c r="DB53" i="12"/>
  <c r="DB70" i="12"/>
  <c r="DB100" i="12"/>
  <c r="BB1" i="12"/>
  <c r="DC65" i="12"/>
  <c r="M7" i="16"/>
  <c r="DD60" i="12"/>
  <c r="DD69" i="12"/>
  <c r="DD68" i="12"/>
  <c r="DD51" i="12"/>
  <c r="DD66" i="12"/>
  <c r="DD57" i="12"/>
  <c r="DD65" i="12"/>
  <c r="DD86" i="12"/>
  <c r="DD55" i="12"/>
  <c r="DD70" i="12"/>
  <c r="DD101" i="12"/>
  <c r="DD67" i="12"/>
  <c r="DD56" i="12"/>
  <c r="DD100" i="12"/>
  <c r="DD59" i="12"/>
  <c r="DD72" i="12"/>
  <c r="DD54" i="12"/>
  <c r="DD52" i="12"/>
  <c r="DD71" i="12"/>
  <c r="DD58" i="12"/>
  <c r="DD53" i="12"/>
  <c r="DB55" i="12"/>
  <c r="DB60" i="12"/>
  <c r="DB66" i="12"/>
  <c r="AE32" i="29"/>
  <c r="AF32" i="29" s="1"/>
  <c r="AE14" i="29"/>
  <c r="AF14" i="29" s="1"/>
  <c r="AE25" i="29"/>
  <c r="AF25" i="29" s="1"/>
  <c r="M17" i="16"/>
  <c r="U24" i="29"/>
  <c r="U31" i="29"/>
  <c r="M24" i="16"/>
  <c r="M16" i="16"/>
  <c r="U22" i="29"/>
  <c r="M37" i="16"/>
  <c r="U49" i="29"/>
  <c r="U19" i="29"/>
  <c r="U15" i="29"/>
  <c r="U41" i="29"/>
  <c r="M30" i="16"/>
  <c r="U52" i="29"/>
  <c r="M40" i="16"/>
  <c r="U12" i="29"/>
  <c r="M12" i="16"/>
  <c r="U50" i="29"/>
  <c r="M38" i="16"/>
  <c r="H29" i="29"/>
  <c r="F22" i="16"/>
  <c r="H49" i="29"/>
  <c r="F37" i="16"/>
  <c r="H9" i="29"/>
  <c r="F15" i="16"/>
  <c r="I51" i="29"/>
  <c r="F23" i="16"/>
  <c r="H30" i="29"/>
  <c r="F27" i="16"/>
  <c r="H38" i="29"/>
  <c r="H18" i="29"/>
  <c r="F10" i="16"/>
  <c r="H10" i="29"/>
  <c r="AE17" i="29"/>
  <c r="AF17" i="29" s="1"/>
  <c r="AE20" i="29"/>
  <c r="AF20" i="29" s="1"/>
  <c r="U42" i="29"/>
  <c r="M31" i="16"/>
  <c r="U53" i="29"/>
  <c r="M41" i="16"/>
  <c r="U16" i="29"/>
  <c r="U17" i="29"/>
  <c r="M14" i="16"/>
  <c r="U21" i="29"/>
  <c r="U14" i="29"/>
  <c r="M21" i="16"/>
  <c r="U28" i="29"/>
  <c r="U10" i="29"/>
  <c r="M10" i="16"/>
  <c r="M36" i="16"/>
  <c r="U48" i="29"/>
  <c r="U43" i="29"/>
  <c r="M32" i="16"/>
  <c r="H33" i="29"/>
  <c r="F26" i="16"/>
  <c r="F21" i="16"/>
  <c r="H28" i="29"/>
  <c r="F12" i="16"/>
  <c r="H12" i="29"/>
  <c r="H11" i="29"/>
  <c r="F11" i="16"/>
  <c r="F40" i="16"/>
  <c r="H52" i="29"/>
  <c r="AE19" i="29"/>
  <c r="AF19" i="29" s="1"/>
  <c r="AE16" i="29"/>
  <c r="AF16" i="29" s="1"/>
  <c r="AE18" i="29"/>
  <c r="AF18" i="29" s="1"/>
  <c r="U9" i="29"/>
  <c r="M15" i="16"/>
  <c r="M19" i="16"/>
  <c r="U26" i="29"/>
  <c r="M25" i="16"/>
  <c r="U32" i="29"/>
  <c r="U57" i="29"/>
  <c r="M43" i="16"/>
  <c r="M18" i="16"/>
  <c r="U25" i="29"/>
  <c r="M23" i="16"/>
  <c r="U30" i="29"/>
  <c r="M39" i="16"/>
  <c r="U51" i="29"/>
  <c r="M29" i="16"/>
  <c r="U40" i="29"/>
  <c r="U18" i="29"/>
  <c r="U13" i="29"/>
  <c r="M13" i="16"/>
  <c r="H6" i="29"/>
  <c r="F7" i="16"/>
  <c r="H50" i="29"/>
  <c r="F38" i="16"/>
  <c r="F30" i="16"/>
  <c r="H41" i="29"/>
  <c r="H19" i="29"/>
  <c r="H43" i="29"/>
  <c r="F32" i="16"/>
  <c r="F17" i="16"/>
  <c r="H24" i="29"/>
  <c r="H39" i="29"/>
  <c r="F28" i="16"/>
  <c r="T29" i="16"/>
  <c r="U27" i="29"/>
  <c r="M20" i="16"/>
  <c r="U47" i="29"/>
  <c r="M35" i="16"/>
  <c r="M27" i="16"/>
  <c r="U38" i="29"/>
  <c r="M8" i="16"/>
  <c r="U7" i="29"/>
  <c r="M22" i="16"/>
  <c r="U29" i="29"/>
  <c r="U11" i="29"/>
  <c r="M11" i="16"/>
  <c r="U20" i="29"/>
  <c r="U33" i="29"/>
  <c r="M26" i="16"/>
  <c r="M9" i="16"/>
  <c r="U8" i="29"/>
  <c r="M28" i="16"/>
  <c r="U39" i="29"/>
  <c r="H14" i="29"/>
  <c r="H31" i="29"/>
  <c r="F24" i="16"/>
  <c r="H32" i="29"/>
  <c r="F25" i="16"/>
  <c r="H22" i="29"/>
  <c r="F16" i="16"/>
  <c r="F20" i="16"/>
  <c r="H27" i="29"/>
  <c r="H7" i="29"/>
  <c r="F8" i="16"/>
  <c r="H17" i="29"/>
  <c r="H47" i="29"/>
  <c r="F35" i="16"/>
  <c r="T41" i="16" l="1"/>
  <c r="AE22" i="29"/>
  <c r="AF22" i="29" s="1"/>
  <c r="AE30" i="29"/>
  <c r="AF30" i="29" s="1"/>
  <c r="AE57" i="29"/>
  <c r="AF57" i="29" s="1"/>
  <c r="T22" i="16"/>
  <c r="T30" i="16"/>
  <c r="T36" i="16"/>
  <c r="T26" i="16"/>
  <c r="AE9" i="29"/>
  <c r="AF9" i="29" s="1"/>
  <c r="T11" i="16"/>
  <c r="T28" i="16"/>
  <c r="AE31" i="29"/>
  <c r="AF31" i="29" s="1"/>
  <c r="T32" i="16"/>
  <c r="AE24" i="29"/>
  <c r="AF24" i="29" s="1"/>
  <c r="AE28" i="29"/>
  <c r="AF28" i="29" s="1"/>
  <c r="AE7" i="29"/>
  <c r="AF7" i="29" s="1"/>
  <c r="AE52" i="29"/>
  <c r="AF52" i="29" s="1"/>
  <c r="AE21" i="29"/>
  <c r="AF21" i="29" s="1"/>
  <c r="AE10" i="29"/>
  <c r="AF10" i="29" s="1"/>
  <c r="T19" i="16"/>
  <c r="T37" i="16"/>
  <c r="AE51" i="29"/>
  <c r="AF51" i="29" s="1"/>
  <c r="T35" i="16"/>
  <c r="BQ2" i="10"/>
  <c r="BR2" i="10" s="1"/>
  <c r="BS2" i="10" s="1"/>
  <c r="BY12" i="10"/>
  <c r="BY6" i="10"/>
  <c r="BY11" i="10"/>
  <c r="BY13" i="10"/>
  <c r="BY14" i="10"/>
  <c r="BY9" i="10"/>
  <c r="BY10" i="10"/>
  <c r="BY7" i="10"/>
  <c r="BY8" i="10"/>
  <c r="BY16" i="10"/>
  <c r="BY53" i="10"/>
  <c r="BY85" i="10"/>
  <c r="BY142" i="10"/>
  <c r="BY118" i="10"/>
  <c r="BY32" i="10"/>
  <c r="BY56" i="10"/>
  <c r="BY86" i="10"/>
  <c r="BY123" i="10"/>
  <c r="BY120" i="10"/>
  <c r="BY40" i="10"/>
  <c r="BY139" i="10"/>
  <c r="BY126" i="10"/>
  <c r="BY73" i="10"/>
  <c r="BY63" i="10"/>
  <c r="BY62" i="10"/>
  <c r="BY84" i="10"/>
  <c r="BY39" i="10"/>
  <c r="BY111" i="10"/>
  <c r="BY95" i="10"/>
  <c r="BY99" i="10"/>
  <c r="BY30" i="10"/>
  <c r="BY41" i="10"/>
  <c r="BY20" i="10"/>
  <c r="BY28" i="10"/>
  <c r="BY38" i="10"/>
  <c r="BY104" i="10"/>
  <c r="BY69" i="10"/>
  <c r="BY44" i="10"/>
  <c r="BY131" i="10"/>
  <c r="BY47" i="10"/>
  <c r="BY133" i="10"/>
  <c r="BY80" i="10"/>
  <c r="BY29" i="10"/>
  <c r="BY33" i="10"/>
  <c r="BY106" i="10"/>
  <c r="BY82" i="10"/>
  <c r="BY31" i="10"/>
  <c r="BY48" i="10"/>
  <c r="BY119" i="10"/>
  <c r="BY92" i="10"/>
  <c r="BY124" i="10"/>
  <c r="BY66" i="10"/>
  <c r="BY34" i="10"/>
  <c r="BY79" i="10"/>
  <c r="BY114" i="10"/>
  <c r="BY26" i="10"/>
  <c r="BY42" i="10"/>
  <c r="BY36" i="10"/>
  <c r="BY116" i="10"/>
  <c r="BY108" i="10"/>
  <c r="BY54" i="10"/>
  <c r="BY37" i="10"/>
  <c r="BY90" i="10"/>
  <c r="BY27" i="10"/>
  <c r="BY107" i="10"/>
  <c r="BY81" i="10"/>
  <c r="BY89" i="10"/>
  <c r="BY121" i="10"/>
  <c r="BY105" i="10"/>
  <c r="BY76" i="10"/>
  <c r="BY67" i="10"/>
  <c r="BY68" i="10"/>
  <c r="BY102" i="10"/>
  <c r="BY109" i="10"/>
  <c r="BY141" i="10"/>
  <c r="BY137" i="10"/>
  <c r="BY24" i="10"/>
  <c r="BY49" i="10"/>
  <c r="AB44" i="29" s="1"/>
  <c r="AC44" i="29" s="1"/>
  <c r="BY122" i="10"/>
  <c r="BY97" i="10"/>
  <c r="BY78" i="10"/>
  <c r="BY83" i="10"/>
  <c r="BY50" i="10"/>
  <c r="AB45" i="29" s="1"/>
  <c r="AC45" i="29" s="1"/>
  <c r="BY94" i="10"/>
  <c r="BY93" i="10"/>
  <c r="BY70" i="10"/>
  <c r="BY115" i="10"/>
  <c r="BY88" i="10"/>
  <c r="BY77" i="10"/>
  <c r="BY91" i="10"/>
  <c r="BY130" i="10"/>
  <c r="BY75" i="10"/>
  <c r="BY35" i="10"/>
  <c r="BY113" i="10"/>
  <c r="BY112" i="10"/>
  <c r="BY98" i="10"/>
  <c r="BY132" i="10"/>
  <c r="BY101" i="10"/>
  <c r="BY21" i="10"/>
  <c r="BY51" i="10"/>
  <c r="BY87" i="10"/>
  <c r="BY135" i="10"/>
  <c r="BY59" i="10"/>
  <c r="BY61" i="10"/>
  <c r="BY100" i="10"/>
  <c r="BY23" i="10"/>
  <c r="BY74" i="10"/>
  <c r="S58" i="16" s="1"/>
  <c r="Y58" i="16" s="1"/>
  <c r="BY25" i="10"/>
  <c r="BY52" i="10"/>
  <c r="BY140" i="10"/>
  <c r="BY45" i="10"/>
  <c r="BY57" i="10"/>
  <c r="BY65" i="10"/>
  <c r="BY103" i="10"/>
  <c r="BY64" i="10"/>
  <c r="BY22" i="10"/>
  <c r="BY129" i="10"/>
  <c r="BY96" i="10"/>
  <c r="BY128" i="10"/>
  <c r="BY117" i="10"/>
  <c r="BY46" i="10"/>
  <c r="BY138" i="10"/>
  <c r="BY136" i="10"/>
  <c r="BY110" i="10"/>
  <c r="BY72" i="10"/>
  <c r="S56" i="16" s="1"/>
  <c r="Y56" i="16" s="1"/>
  <c r="BY58" i="10"/>
  <c r="AB55" i="29" s="1"/>
  <c r="AC55" i="29" s="1"/>
  <c r="BY18" i="10"/>
  <c r="BY19" i="10"/>
  <c r="BY127" i="10"/>
  <c r="BY125" i="10"/>
  <c r="BY60" i="10"/>
  <c r="BY17" i="10"/>
  <c r="BY55" i="10"/>
  <c r="BY134" i="10"/>
  <c r="BY71" i="10"/>
  <c r="BY43" i="10"/>
  <c r="K8" i="16"/>
  <c r="K22" i="16"/>
  <c r="K23" i="16"/>
  <c r="K24" i="16"/>
  <c r="K14" i="16"/>
  <c r="AE13" i="29"/>
  <c r="AF13" i="29" s="1"/>
  <c r="AE50" i="29"/>
  <c r="AF50" i="29" s="1"/>
  <c r="T9" i="16"/>
  <c r="AE38" i="29"/>
  <c r="AF38" i="29" s="1"/>
  <c r="T20" i="16"/>
  <c r="T31" i="16"/>
  <c r="BB15" i="23"/>
  <c r="BB9" i="23"/>
  <c r="BB8" i="23"/>
  <c r="BC8" i="23" s="1"/>
  <c r="BB10" i="23"/>
  <c r="T12" i="16"/>
  <c r="BB12" i="23"/>
  <c r="BB14" i="23"/>
  <c r="BB13" i="23"/>
  <c r="BB11" i="23"/>
  <c r="K35" i="16"/>
  <c r="K37" i="16"/>
  <c r="K26" i="16"/>
  <c r="K16" i="16"/>
  <c r="K29" i="16"/>
  <c r="K28" i="16"/>
  <c r="K36" i="16"/>
  <c r="K40" i="16"/>
  <c r="E26" i="29"/>
  <c r="F26" i="29" s="1"/>
  <c r="K12" i="16"/>
  <c r="K7" i="16"/>
  <c r="K10" i="16"/>
  <c r="E38" i="16"/>
  <c r="K38" i="16" s="1"/>
  <c r="K30" i="16"/>
  <c r="S51" i="29"/>
  <c r="K11" i="16"/>
  <c r="K32" i="16"/>
  <c r="K18" i="16"/>
  <c r="K15" i="16"/>
  <c r="E25" i="16"/>
  <c r="K25" i="16" s="1"/>
  <c r="E32" i="29"/>
  <c r="F32" i="29" s="1"/>
  <c r="K20" i="16"/>
  <c r="K27" i="16"/>
  <c r="K19" i="16"/>
  <c r="E21" i="16"/>
  <c r="K21" i="16" s="1"/>
  <c r="E28" i="29"/>
  <c r="F28" i="29" s="1"/>
  <c r="CC29" i="10"/>
  <c r="CC130" i="10"/>
  <c r="CC33" i="10"/>
  <c r="CC63" i="10"/>
  <c r="CC42" i="10"/>
  <c r="CC59" i="10"/>
  <c r="CC27" i="10"/>
  <c r="CC36" i="10"/>
  <c r="CC26" i="10"/>
  <c r="CC20" i="10"/>
  <c r="CC65" i="10"/>
  <c r="CC129" i="10"/>
  <c r="CC95" i="10"/>
  <c r="CC96" i="10"/>
  <c r="CC58" i="10"/>
  <c r="CC118" i="10"/>
  <c r="CC55" i="10"/>
  <c r="CC60" i="10"/>
  <c r="CC38" i="10"/>
  <c r="CC51" i="10"/>
  <c r="CC64" i="10"/>
  <c r="CC45" i="10"/>
  <c r="CC87" i="10"/>
  <c r="CC54" i="10"/>
  <c r="CC91" i="10"/>
  <c r="CC92" i="10"/>
  <c r="CC77" i="10"/>
  <c r="CC125" i="10"/>
  <c r="CC123" i="10"/>
  <c r="CC124" i="10"/>
  <c r="CC81" i="10"/>
  <c r="CC56" i="10"/>
  <c r="CC61" i="10"/>
  <c r="CC134" i="10"/>
  <c r="CC132" i="10"/>
  <c r="CC74" i="10"/>
  <c r="CC138" i="10"/>
  <c r="CC120" i="10"/>
  <c r="CC109" i="10"/>
  <c r="CC88" i="10"/>
  <c r="CC28" i="10"/>
  <c r="CC22" i="10"/>
  <c r="CC86" i="10"/>
  <c r="CC90" i="10"/>
  <c r="CC31" i="10"/>
  <c r="CC24" i="10"/>
  <c r="CC48" i="10"/>
  <c r="CC17" i="10"/>
  <c r="CC84" i="10"/>
  <c r="CC97" i="10"/>
  <c r="CC111" i="10"/>
  <c r="CC116" i="10"/>
  <c r="CC49" i="10"/>
  <c r="CC39" i="10"/>
  <c r="CC53" i="10"/>
  <c r="CC131" i="10"/>
  <c r="CC133" i="10"/>
  <c r="CC114" i="10"/>
  <c r="CC52" i="10"/>
  <c r="CC126" i="10"/>
  <c r="CC102" i="10"/>
  <c r="CC25" i="10"/>
  <c r="CC44" i="10"/>
  <c r="CC68" i="10"/>
  <c r="CC140" i="10"/>
  <c r="CC69" i="10"/>
  <c r="CC119" i="10"/>
  <c r="CC35" i="10"/>
  <c r="CC19" i="10"/>
  <c r="CC112" i="10"/>
  <c r="CC141" i="10"/>
  <c r="CC99" i="10"/>
  <c r="CC142" i="10"/>
  <c r="CC34" i="10"/>
  <c r="CC46" i="10"/>
  <c r="CC85" i="10"/>
  <c r="CC101" i="10"/>
  <c r="CC37" i="10"/>
  <c r="CC62" i="10"/>
  <c r="CC139" i="10"/>
  <c r="CC50" i="10"/>
  <c r="CC47" i="10"/>
  <c r="CC70" i="10"/>
  <c r="CC32" i="10"/>
  <c r="CC107" i="10"/>
  <c r="CC67" i="10"/>
  <c r="CC66" i="10"/>
  <c r="CC21" i="10"/>
  <c r="CC23" i="10"/>
  <c r="CC117" i="10"/>
  <c r="CC82" i="10"/>
  <c r="CC115" i="10"/>
  <c r="CC94" i="10"/>
  <c r="CC93" i="10"/>
  <c r="CC100" i="10"/>
  <c r="CC127" i="10"/>
  <c r="CC98" i="10"/>
  <c r="BX9" i="10"/>
  <c r="BX11" i="10"/>
  <c r="BX16" i="10"/>
  <c r="BX7" i="10"/>
  <c r="BX10" i="10"/>
  <c r="BX12" i="10"/>
  <c r="BX6" i="10"/>
  <c r="BX13" i="10"/>
  <c r="BX8" i="10"/>
  <c r="CC72" i="10"/>
  <c r="CC122" i="10"/>
  <c r="CC89" i="10"/>
  <c r="CC104" i="10"/>
  <c r="CC16" i="10"/>
  <c r="CC136" i="10"/>
  <c r="CC121" i="10"/>
  <c r="CC43" i="10"/>
  <c r="CC105" i="10"/>
  <c r="CC128" i="10"/>
  <c r="CC110" i="10"/>
  <c r="CC113" i="10"/>
  <c r="CC73" i="10"/>
  <c r="CC57" i="10"/>
  <c r="CC79" i="10"/>
  <c r="CC76" i="10"/>
  <c r="CC108" i="10"/>
  <c r="CC106" i="10"/>
  <c r="CC40" i="10"/>
  <c r="CC30" i="10"/>
  <c r="CC80" i="10"/>
  <c r="CC103" i="10"/>
  <c r="CC78" i="10"/>
  <c r="CC137" i="10"/>
  <c r="CC71" i="10"/>
  <c r="CC18" i="10"/>
  <c r="CC41" i="10"/>
  <c r="CC135" i="10"/>
  <c r="CC83" i="10"/>
  <c r="CC75" i="10"/>
  <c r="BX139" i="10"/>
  <c r="BX80" i="10"/>
  <c r="BX60" i="10"/>
  <c r="BX51" i="10"/>
  <c r="BX22" i="10"/>
  <c r="BX138" i="10"/>
  <c r="BX74" i="10"/>
  <c r="L58" i="16" s="1"/>
  <c r="R58" i="16" s="1"/>
  <c r="BX119" i="10"/>
  <c r="BX50" i="10"/>
  <c r="T45" i="29" s="1"/>
  <c r="AQ45" i="29" s="1"/>
  <c r="BX122" i="10"/>
  <c r="BX87" i="10"/>
  <c r="BX38" i="10"/>
  <c r="BX68" i="10"/>
  <c r="BX58" i="10"/>
  <c r="T55" i="29" s="1"/>
  <c r="AQ55" i="29" s="1"/>
  <c r="BX72" i="10"/>
  <c r="L56" i="16" s="1"/>
  <c r="R56" i="16" s="1"/>
  <c r="BX53" i="10"/>
  <c r="BX89" i="10"/>
  <c r="BX23" i="10"/>
  <c r="BX109" i="10"/>
  <c r="BX20" i="10"/>
  <c r="BX57" i="10"/>
  <c r="BX96" i="10"/>
  <c r="BX111" i="10"/>
  <c r="BX37" i="10"/>
  <c r="BX85" i="10"/>
  <c r="BX90" i="10"/>
  <c r="BX26" i="10"/>
  <c r="BX112" i="10"/>
  <c r="BX105" i="10"/>
  <c r="BX44" i="10"/>
  <c r="BX35" i="10"/>
  <c r="BX76" i="10"/>
  <c r="BX65" i="10"/>
  <c r="BX106" i="10"/>
  <c r="BX134" i="10"/>
  <c r="BX34" i="10"/>
  <c r="BX113" i="10"/>
  <c r="BX25" i="10"/>
  <c r="BX123" i="10"/>
  <c r="BX41" i="10"/>
  <c r="BX33" i="10"/>
  <c r="BX99" i="10"/>
  <c r="BX27" i="10"/>
  <c r="BX28" i="10"/>
  <c r="BX30" i="10"/>
  <c r="BX71" i="10"/>
  <c r="BX55" i="10"/>
  <c r="BX136" i="10"/>
  <c r="BX48" i="10"/>
  <c r="BX101" i="10"/>
  <c r="BX73" i="10"/>
  <c r="BX69" i="10"/>
  <c r="BX52" i="10"/>
  <c r="BX42" i="10"/>
  <c r="BX54" i="10"/>
  <c r="BX79" i="10"/>
  <c r="BX64" i="10"/>
  <c r="BX95" i="10"/>
  <c r="BX66" i="10"/>
  <c r="BX127" i="10"/>
  <c r="BX115" i="10"/>
  <c r="BX132" i="10"/>
  <c r="BX114" i="10"/>
  <c r="BX128" i="10"/>
  <c r="BX117" i="10"/>
  <c r="BX141" i="10"/>
  <c r="BX94" i="10"/>
  <c r="BX129" i="10"/>
  <c r="BX24" i="10"/>
  <c r="BX32" i="10"/>
  <c r="BX108" i="10"/>
  <c r="BX39" i="10"/>
  <c r="BX133" i="10"/>
  <c r="BX120" i="10"/>
  <c r="BX29" i="10"/>
  <c r="BX130" i="10"/>
  <c r="BX18" i="10"/>
  <c r="BX70" i="10"/>
  <c r="BX102" i="10"/>
  <c r="BX77" i="10"/>
  <c r="BX126" i="10"/>
  <c r="BX19" i="10"/>
  <c r="BX84" i="10"/>
  <c r="BX140" i="10"/>
  <c r="BX118" i="10"/>
  <c r="BX31" i="10"/>
  <c r="BX142" i="10"/>
  <c r="BX91" i="10"/>
  <c r="BX59" i="10"/>
  <c r="BX46" i="10"/>
  <c r="BX61" i="10"/>
  <c r="BX88" i="10"/>
  <c r="BX63" i="10"/>
  <c r="BX107" i="10"/>
  <c r="BX56" i="10"/>
  <c r="BX135" i="10"/>
  <c r="BX17" i="10"/>
  <c r="BX124" i="10"/>
  <c r="BX78" i="10"/>
  <c r="BX82" i="10"/>
  <c r="BX125" i="10"/>
  <c r="BX21" i="10"/>
  <c r="BX43" i="10"/>
  <c r="BX131" i="10"/>
  <c r="BX40" i="10"/>
  <c r="BX100" i="10"/>
  <c r="BX47" i="10"/>
  <c r="BX97" i="10"/>
  <c r="BX67" i="10"/>
  <c r="BX81" i="10"/>
  <c r="BX121" i="10"/>
  <c r="BX110" i="10"/>
  <c r="BX104" i="10"/>
  <c r="BX98" i="10"/>
  <c r="BX45" i="10"/>
  <c r="BX62" i="10"/>
  <c r="BX36" i="10"/>
  <c r="BX75" i="10"/>
  <c r="BX93" i="10"/>
  <c r="BX92" i="10"/>
  <c r="BX83" i="10"/>
  <c r="BX49" i="10"/>
  <c r="T44" i="29" s="1"/>
  <c r="BX103" i="10"/>
  <c r="BX137" i="10"/>
  <c r="BX116" i="10"/>
  <c r="BX86" i="10"/>
  <c r="K9" i="16"/>
  <c r="E31" i="16"/>
  <c r="K31" i="16" s="1"/>
  <c r="E42" i="29"/>
  <c r="F42" i="29" s="1"/>
  <c r="E13" i="16"/>
  <c r="K13" i="16" s="1"/>
  <c r="E13" i="29"/>
  <c r="F13" i="29" s="1"/>
  <c r="E24" i="29"/>
  <c r="F24" i="29" s="1"/>
  <c r="E17" i="16"/>
  <c r="K17" i="16" s="1"/>
  <c r="I25" i="29"/>
  <c r="S25" i="29" s="1"/>
  <c r="I8" i="29"/>
  <c r="S8" i="29" s="1"/>
  <c r="I42" i="29"/>
  <c r="I13" i="29"/>
  <c r="I55" i="29"/>
  <c r="S55" i="29" s="1"/>
  <c r="I21" i="29"/>
  <c r="S21" i="29" s="1"/>
  <c r="I16" i="29"/>
  <c r="S16" i="29" s="1"/>
  <c r="I48" i="29"/>
  <c r="S48" i="29" s="1"/>
  <c r="I40" i="29"/>
  <c r="S40" i="29" s="1"/>
  <c r="I26" i="29"/>
  <c r="AE6" i="29"/>
  <c r="AF6" i="29" s="1"/>
  <c r="U6" i="29"/>
  <c r="I41" i="29"/>
  <c r="S41" i="29" s="1"/>
  <c r="I52" i="29"/>
  <c r="S52" i="29" s="1"/>
  <c r="I12" i="29"/>
  <c r="S12" i="29" s="1"/>
  <c r="AA17" i="29"/>
  <c r="AQ17" i="29"/>
  <c r="I10" i="29"/>
  <c r="S10" i="29" s="1"/>
  <c r="I38" i="29"/>
  <c r="S38" i="29" s="1"/>
  <c r="AQ15" i="29"/>
  <c r="AA15" i="29"/>
  <c r="I47" i="29"/>
  <c r="S47" i="29" s="1"/>
  <c r="I7" i="29"/>
  <c r="S7" i="29" s="1"/>
  <c r="I22" i="29"/>
  <c r="S22" i="29" s="1"/>
  <c r="I31" i="29"/>
  <c r="S31" i="29" s="1"/>
  <c r="AV10" i="23"/>
  <c r="I39" i="29"/>
  <c r="S39" i="29" s="1"/>
  <c r="I43" i="29"/>
  <c r="S43" i="29" s="1"/>
  <c r="I6" i="29"/>
  <c r="S6" i="29" s="1"/>
  <c r="AA18" i="29"/>
  <c r="AQ18" i="29"/>
  <c r="AA14" i="29"/>
  <c r="AQ14" i="29"/>
  <c r="I49" i="29"/>
  <c r="S49" i="29" s="1"/>
  <c r="AV12" i="23"/>
  <c r="I17" i="29"/>
  <c r="S17" i="29" s="1"/>
  <c r="I27" i="29"/>
  <c r="S27" i="29" s="1"/>
  <c r="I14" i="29"/>
  <c r="S14" i="29" s="1"/>
  <c r="AA20" i="29"/>
  <c r="AQ20" i="29"/>
  <c r="AV8" i="23"/>
  <c r="I24" i="29"/>
  <c r="I19" i="29"/>
  <c r="S19" i="29" s="1"/>
  <c r="I28" i="29"/>
  <c r="AA16" i="29"/>
  <c r="AQ16" i="29"/>
  <c r="I18" i="29"/>
  <c r="S18" i="29" s="1"/>
  <c r="I30" i="29"/>
  <c r="S30" i="29" s="1"/>
  <c r="I32" i="29"/>
  <c r="I50" i="29"/>
  <c r="S50" i="29" s="1"/>
  <c r="I11" i="29"/>
  <c r="S11" i="29" s="1"/>
  <c r="I33" i="29"/>
  <c r="S33" i="29" s="1"/>
  <c r="I9" i="29"/>
  <c r="S9" i="29" s="1"/>
  <c r="I29" i="29"/>
  <c r="S29" i="29" s="1"/>
  <c r="AA19" i="29"/>
  <c r="AQ19" i="29"/>
  <c r="Z3" i="16"/>
  <c r="Z1" i="16" s="1"/>
  <c r="S26" i="29" l="1"/>
  <c r="S20" i="16"/>
  <c r="Y20" i="16" s="1"/>
  <c r="AB27" i="29"/>
  <c r="AC27" i="29" s="1"/>
  <c r="AB6" i="29"/>
  <c r="AC6" i="29" s="1"/>
  <c r="S7" i="16"/>
  <c r="Y7" i="16" s="1"/>
  <c r="S36" i="16"/>
  <c r="Y36" i="16" s="1"/>
  <c r="AB48" i="29"/>
  <c r="AC48" i="29" s="1"/>
  <c r="S19" i="16"/>
  <c r="Y19" i="16" s="1"/>
  <c r="AB26" i="29"/>
  <c r="AC26" i="29" s="1"/>
  <c r="S38" i="16"/>
  <c r="Y38" i="16" s="1"/>
  <c r="AB50" i="29"/>
  <c r="AC50" i="29" s="1"/>
  <c r="AB25" i="29"/>
  <c r="AC25" i="29" s="1"/>
  <c r="S18" i="16"/>
  <c r="Y18" i="16" s="1"/>
  <c r="S11" i="16"/>
  <c r="Y11" i="16" s="1"/>
  <c r="AB11" i="29"/>
  <c r="AC11" i="29" s="1"/>
  <c r="S27" i="16"/>
  <c r="Y27" i="16" s="1"/>
  <c r="AB38" i="29"/>
  <c r="AC38" i="29" s="1"/>
  <c r="AB7" i="29"/>
  <c r="AC7" i="29" s="1"/>
  <c r="S8" i="16"/>
  <c r="Y8" i="16" s="1"/>
  <c r="AB10" i="29"/>
  <c r="AC10" i="29" s="1"/>
  <c r="S10" i="16"/>
  <c r="Y10" i="16" s="1"/>
  <c r="AB13" i="29"/>
  <c r="AC13" i="29" s="1"/>
  <c r="S13" i="16"/>
  <c r="Y13" i="16" s="1"/>
  <c r="S41" i="16"/>
  <c r="Y41" i="16" s="1"/>
  <c r="AB53" i="29"/>
  <c r="AC53" i="29" s="1"/>
  <c r="AB47" i="29"/>
  <c r="AC47" i="29" s="1"/>
  <c r="S35" i="16"/>
  <c r="Y35" i="16" s="1"/>
  <c r="S32" i="16"/>
  <c r="Y32" i="16" s="1"/>
  <c r="AB43" i="29"/>
  <c r="AC43" i="29" s="1"/>
  <c r="AB24" i="29"/>
  <c r="AC24" i="29" s="1"/>
  <c r="S17" i="16"/>
  <c r="Y17" i="16" s="1"/>
  <c r="S31" i="16"/>
  <c r="Y31" i="16" s="1"/>
  <c r="AB42" i="29"/>
  <c r="AC42" i="29" s="1"/>
  <c r="AB32" i="29"/>
  <c r="AC32" i="29" s="1"/>
  <c r="S25" i="16"/>
  <c r="Y25" i="16" s="1"/>
  <c r="S24" i="16"/>
  <c r="Y24" i="16" s="1"/>
  <c r="AB31" i="29"/>
  <c r="AC31" i="29" s="1"/>
  <c r="S40" i="16"/>
  <c r="Y40" i="16" s="1"/>
  <c r="AB52" i="29"/>
  <c r="AC52" i="29" s="1"/>
  <c r="AB28" i="29"/>
  <c r="AC28" i="29" s="1"/>
  <c r="S21" i="16"/>
  <c r="Y21" i="16" s="1"/>
  <c r="AB39" i="29"/>
  <c r="AC39" i="29" s="1"/>
  <c r="S28" i="16"/>
  <c r="Y28" i="16" s="1"/>
  <c r="S39" i="16"/>
  <c r="Y39" i="16" s="1"/>
  <c r="AB51" i="29"/>
  <c r="AC51" i="29" s="1"/>
  <c r="S30" i="16"/>
  <c r="Y30" i="16" s="1"/>
  <c r="AB41" i="29"/>
  <c r="AC41" i="29" s="1"/>
  <c r="AB33" i="29"/>
  <c r="AC33" i="29" s="1"/>
  <c r="S26" i="16"/>
  <c r="Y26" i="16" s="1"/>
  <c r="S9" i="16"/>
  <c r="Y9" i="16" s="1"/>
  <c r="AB8" i="29"/>
  <c r="AC8" i="29" s="1"/>
  <c r="AB40" i="29"/>
  <c r="AC40" i="29" s="1"/>
  <c r="S29" i="16"/>
  <c r="Y29" i="16" s="1"/>
  <c r="S43" i="16"/>
  <c r="Y43" i="16" s="1"/>
  <c r="AB57" i="29"/>
  <c r="AC57" i="29" s="1"/>
  <c r="AB12" i="29"/>
  <c r="AC12" i="29" s="1"/>
  <c r="S12" i="16"/>
  <c r="Y12" i="16" s="1"/>
  <c r="AB9" i="29"/>
  <c r="AC9" i="29" s="1"/>
  <c r="S15" i="16"/>
  <c r="Y15" i="16" s="1"/>
  <c r="AB29" i="29"/>
  <c r="AC29" i="29" s="1"/>
  <c r="S22" i="16"/>
  <c r="Y22" i="16" s="1"/>
  <c r="S14" i="16"/>
  <c r="Y14" i="16" s="1"/>
  <c r="AB21" i="29"/>
  <c r="AC21" i="29" s="1"/>
  <c r="AB30" i="29"/>
  <c r="AC30" i="29" s="1"/>
  <c r="S23" i="16"/>
  <c r="Y23" i="16" s="1"/>
  <c r="S16" i="16"/>
  <c r="Y16" i="16" s="1"/>
  <c r="AB22" i="29"/>
  <c r="AC22" i="29" s="1"/>
  <c r="S37" i="16"/>
  <c r="Y37" i="16" s="1"/>
  <c r="AB49" i="29"/>
  <c r="AC49" i="29" s="1"/>
  <c r="S24" i="29"/>
  <c r="S42" i="29"/>
  <c r="BC11" i="23"/>
  <c r="BC10" i="23"/>
  <c r="BC13" i="23"/>
  <c r="BC12" i="23"/>
  <c r="BC14" i="23"/>
  <c r="BC15" i="23"/>
  <c r="BC9" i="23"/>
  <c r="S32" i="29"/>
  <c r="AA55" i="29"/>
  <c r="AA45" i="29"/>
  <c r="L23" i="16"/>
  <c r="R23" i="16" s="1"/>
  <c r="T30" i="29"/>
  <c r="L18" i="16"/>
  <c r="R18" i="16" s="1"/>
  <c r="T25" i="29"/>
  <c r="T11" i="29"/>
  <c r="L11" i="16"/>
  <c r="R11" i="16" s="1"/>
  <c r="S28" i="29"/>
  <c r="S13" i="29"/>
  <c r="T40" i="29"/>
  <c r="L29" i="16"/>
  <c r="R29" i="16" s="1"/>
  <c r="T42" i="29"/>
  <c r="L31" i="16"/>
  <c r="R31" i="16" s="1"/>
  <c r="L27" i="16"/>
  <c r="R27" i="16" s="1"/>
  <c r="T38" i="29"/>
  <c r="T52" i="29"/>
  <c r="L40" i="16"/>
  <c r="R40" i="16" s="1"/>
  <c r="L38" i="16"/>
  <c r="R38" i="16" s="1"/>
  <c r="T50" i="29"/>
  <c r="T51" i="29"/>
  <c r="L39" i="16"/>
  <c r="R39" i="16" s="1"/>
  <c r="T26" i="29"/>
  <c r="L19" i="16"/>
  <c r="R19" i="16" s="1"/>
  <c r="L21" i="16"/>
  <c r="R21" i="16" s="1"/>
  <c r="T28" i="29"/>
  <c r="L22" i="16"/>
  <c r="R22" i="16" s="1"/>
  <c r="T29" i="29"/>
  <c r="L7" i="16"/>
  <c r="R7" i="16" s="1"/>
  <c r="T6" i="29"/>
  <c r="AA6" i="29" s="1"/>
  <c r="AA44" i="29"/>
  <c r="AQ44" i="29"/>
  <c r="T12" i="29"/>
  <c r="L12" i="16"/>
  <c r="R12" i="16" s="1"/>
  <c r="T41" i="29"/>
  <c r="L30" i="16"/>
  <c r="R30" i="16" s="1"/>
  <c r="T9" i="29"/>
  <c r="L15" i="16"/>
  <c r="R15" i="16" s="1"/>
  <c r="T10" i="29"/>
  <c r="L10" i="16"/>
  <c r="R10" i="16" s="1"/>
  <c r="T22" i="29"/>
  <c r="L16" i="16"/>
  <c r="R16" i="16" s="1"/>
  <c r="L26" i="16"/>
  <c r="R26" i="16" s="1"/>
  <c r="T33" i="29"/>
  <c r="T39" i="29"/>
  <c r="L28" i="16"/>
  <c r="R28" i="16" s="1"/>
  <c r="T32" i="29"/>
  <c r="L25" i="16"/>
  <c r="R25" i="16" s="1"/>
  <c r="T49" i="29"/>
  <c r="L37" i="16"/>
  <c r="R37" i="16" s="1"/>
  <c r="L35" i="16"/>
  <c r="R35" i="16" s="1"/>
  <c r="T47" i="29"/>
  <c r="L20" i="16"/>
  <c r="R20" i="16" s="1"/>
  <c r="T27" i="29"/>
  <c r="L24" i="16"/>
  <c r="R24" i="16" s="1"/>
  <c r="T31" i="29"/>
  <c r="T7" i="29"/>
  <c r="L8" i="16"/>
  <c r="R8" i="16" s="1"/>
  <c r="T57" i="29"/>
  <c r="L43" i="16"/>
  <c r="R43" i="16" s="1"/>
  <c r="T8" i="29"/>
  <c r="L9" i="16"/>
  <c r="R9" i="16" s="1"/>
  <c r="T48" i="29"/>
  <c r="L36" i="16"/>
  <c r="R36" i="16" s="1"/>
  <c r="L32" i="16"/>
  <c r="R32" i="16" s="1"/>
  <c r="T43" i="29"/>
  <c r="T21" i="29"/>
  <c r="L14" i="16"/>
  <c r="R14" i="16" s="1"/>
  <c r="L17" i="16"/>
  <c r="R17" i="16" s="1"/>
  <c r="T24" i="29"/>
  <c r="T53" i="29"/>
  <c r="L41" i="16"/>
  <c r="R41" i="16" s="1"/>
  <c r="L13" i="16"/>
  <c r="R13" i="16" s="1"/>
  <c r="T13" i="29"/>
  <c r="Z16" i="16"/>
  <c r="Z7" i="16"/>
  <c r="AA3" i="16"/>
  <c r="Z8" i="16"/>
  <c r="Z33" i="16"/>
  <c r="Z38" i="16"/>
  <c r="Z53" i="16"/>
  <c r="Z27" i="16"/>
  <c r="Z54" i="16"/>
  <c r="Z30" i="16"/>
  <c r="Z9" i="16"/>
  <c r="Z34" i="16"/>
  <c r="Z22" i="16"/>
  <c r="Z52" i="16"/>
  <c r="Z43" i="16"/>
  <c r="Z23" i="16"/>
  <c r="Z39" i="16"/>
  <c r="Z29" i="16"/>
  <c r="Z24" i="16"/>
  <c r="Z42" i="16"/>
  <c r="Z57" i="16"/>
  <c r="Z10" i="16"/>
  <c r="Z63" i="16"/>
  <c r="Z36" i="16"/>
  <c r="Z50" i="16"/>
  <c r="Z46" i="16"/>
  <c r="Z62" i="16"/>
  <c r="Z58" i="16"/>
  <c r="Z56" i="16"/>
  <c r="Z13" i="16"/>
  <c r="Z14" i="16"/>
  <c r="Z47" i="16"/>
  <c r="Z49" i="16"/>
  <c r="Z17" i="16"/>
  <c r="Z25" i="16"/>
  <c r="Z20" i="16"/>
  <c r="Z40" i="16"/>
  <c r="Z19" i="16"/>
  <c r="Z59" i="16"/>
  <c r="Z18" i="16"/>
  <c r="Z21" i="16"/>
  <c r="Z64" i="16"/>
  <c r="Z48" i="16"/>
  <c r="Z26" i="16"/>
  <c r="Z60" i="16"/>
  <c r="Z31" i="16"/>
  <c r="Z15" i="16"/>
  <c r="Z11" i="16"/>
  <c r="Z41" i="16"/>
  <c r="Z51" i="16"/>
  <c r="Z45" i="16"/>
  <c r="Z35" i="16"/>
  <c r="Z37" i="16"/>
  <c r="Z28" i="16"/>
  <c r="Z12" i="16"/>
  <c r="Z44" i="16"/>
  <c r="Z61" i="16"/>
  <c r="Z32" i="16"/>
  <c r="AQ6" i="29" l="1"/>
  <c r="AQ39" i="29"/>
  <c r="AA39" i="29"/>
  <c r="AA22" i="29"/>
  <c r="AQ22" i="29"/>
  <c r="AA9" i="29"/>
  <c r="AQ9" i="29"/>
  <c r="AA12" i="29"/>
  <c r="AQ12" i="29"/>
  <c r="AA51" i="29"/>
  <c r="AQ51" i="29"/>
  <c r="AA52" i="29"/>
  <c r="AQ52" i="29"/>
  <c r="AA42" i="29"/>
  <c r="AQ42" i="29"/>
  <c r="AA8" i="29"/>
  <c r="AQ8" i="29"/>
  <c r="AQ7" i="29"/>
  <c r="AA7" i="29"/>
  <c r="AA28" i="29"/>
  <c r="AQ28" i="29"/>
  <c r="AA49" i="29"/>
  <c r="AQ49" i="29"/>
  <c r="AQ53" i="29"/>
  <c r="AA53" i="29"/>
  <c r="AQ21" i="29"/>
  <c r="AA21" i="29"/>
  <c r="AA48" i="29"/>
  <c r="AQ48" i="29"/>
  <c r="AA57" i="29"/>
  <c r="AQ57" i="29"/>
  <c r="AQ47" i="29"/>
  <c r="AA47" i="29"/>
  <c r="AA33" i="29"/>
  <c r="AQ33" i="29"/>
  <c r="AQ29" i="29"/>
  <c r="AA29" i="29"/>
  <c r="AA50" i="29"/>
  <c r="AQ50" i="29"/>
  <c r="AQ38" i="29"/>
  <c r="AA38" i="29"/>
  <c r="AQ30" i="29"/>
  <c r="AA30" i="29"/>
  <c r="AA25" i="29"/>
  <c r="AQ25" i="29"/>
  <c r="AQ31" i="29"/>
  <c r="AA31" i="29"/>
  <c r="AQ13" i="29"/>
  <c r="AA13" i="29"/>
  <c r="AQ24" i="29"/>
  <c r="AA24" i="29"/>
  <c r="AQ43" i="29"/>
  <c r="AA43" i="29"/>
  <c r="AA27" i="29"/>
  <c r="AQ27" i="29"/>
  <c r="AQ32" i="29"/>
  <c r="AA32" i="29"/>
  <c r="AA10" i="29"/>
  <c r="AQ10" i="29"/>
  <c r="AA41" i="29"/>
  <c r="AQ41" i="29"/>
  <c r="AQ26" i="29"/>
  <c r="AA26" i="29"/>
  <c r="AQ40" i="29"/>
  <c r="AA40" i="29"/>
  <c r="AQ11" i="29"/>
  <c r="AA11" i="29"/>
  <c r="AA1" i="16"/>
  <c r="AB3" i="16"/>
  <c r="AB1" i="16" l="1"/>
  <c r="AC3" i="16"/>
  <c r="AA17" i="16"/>
  <c r="AA62" i="16"/>
  <c r="AA49" i="16"/>
  <c r="AA32" i="16"/>
  <c r="AA15" i="16"/>
  <c r="AA40" i="16"/>
  <c r="AA26" i="16"/>
  <c r="AA59" i="16"/>
  <c r="AA68" i="16"/>
  <c r="AA7" i="16"/>
  <c r="AA21" i="16"/>
  <c r="AA43" i="16"/>
  <c r="AA28" i="16"/>
  <c r="AA35" i="16"/>
  <c r="AA10" i="16"/>
  <c r="AA27" i="16"/>
  <c r="AA56" i="16"/>
  <c r="AA52" i="16"/>
  <c r="AA9" i="16"/>
  <c r="AA57" i="16"/>
  <c r="AA16" i="16"/>
  <c r="AA18" i="16"/>
  <c r="AA47" i="16"/>
  <c r="AA20" i="16"/>
  <c r="AA14" i="16"/>
  <c r="AA13" i="16"/>
  <c r="AA19" i="16"/>
  <c r="AA41" i="16"/>
  <c r="AA51" i="16"/>
  <c r="AA34" i="16"/>
  <c r="AA44" i="16"/>
  <c r="AA39" i="16"/>
  <c r="AA33" i="16"/>
  <c r="AA69" i="16"/>
  <c r="AA60" i="16"/>
  <c r="AA25" i="16"/>
  <c r="AA67" i="16"/>
  <c r="AA46" i="16"/>
  <c r="AA11" i="16"/>
  <c r="AA12" i="16"/>
  <c r="AA53" i="16"/>
  <c r="AA64" i="16"/>
  <c r="AA63" i="16"/>
  <c r="AA66" i="16"/>
  <c r="AA61" i="16"/>
  <c r="AA24" i="16"/>
  <c r="AA29" i="16"/>
  <c r="AA45" i="16"/>
  <c r="AA65" i="16"/>
  <c r="AA42" i="16"/>
  <c r="AA50" i="16"/>
  <c r="AA48" i="16"/>
  <c r="AA54" i="16"/>
  <c r="AA30" i="16"/>
  <c r="AA31" i="16"/>
  <c r="AA22" i="16"/>
  <c r="AA23" i="16"/>
  <c r="AA8" i="16"/>
  <c r="AA38" i="16"/>
  <c r="AA37" i="16"/>
  <c r="AA58" i="16"/>
  <c r="AA36" i="16"/>
  <c r="AD3" i="16" l="1"/>
  <c r="AC1" i="16"/>
  <c r="AB62" i="16"/>
  <c r="AB52" i="16"/>
  <c r="AB7" i="16"/>
  <c r="AB15" i="16"/>
  <c r="AB57" i="16"/>
  <c r="AB46" i="16"/>
  <c r="AB18" i="16"/>
  <c r="AB41" i="16"/>
  <c r="AB29" i="16"/>
  <c r="AB48" i="16"/>
  <c r="AB21" i="16"/>
  <c r="AB10" i="16"/>
  <c r="AB43" i="16"/>
  <c r="AB34" i="16"/>
  <c r="AB50" i="16"/>
  <c r="AB16" i="16"/>
  <c r="AB40" i="16"/>
  <c r="AB44" i="16"/>
  <c r="AB24" i="16"/>
  <c r="AB69" i="16"/>
  <c r="AB56" i="16"/>
  <c r="AB11" i="16"/>
  <c r="AB23" i="16"/>
  <c r="AB17" i="16"/>
  <c r="AB30" i="16"/>
  <c r="AB53" i="16"/>
  <c r="AB26" i="16"/>
  <c r="AB61" i="16"/>
  <c r="AB51" i="16"/>
  <c r="AB20" i="16"/>
  <c r="AB54" i="16"/>
  <c r="AB22" i="16"/>
  <c r="AB39" i="16"/>
  <c r="AB28" i="16"/>
  <c r="AB66" i="16"/>
  <c r="AB49" i="16"/>
  <c r="AB8" i="16"/>
  <c r="AB60" i="16"/>
  <c r="AB67" i="16"/>
  <c r="AB19" i="16"/>
  <c r="AB9" i="16"/>
  <c r="AB58" i="16"/>
  <c r="AB59" i="16"/>
  <c r="AB63" i="16"/>
  <c r="AB47" i="16"/>
  <c r="AB36" i="16"/>
  <c r="AB32" i="16"/>
  <c r="AB12" i="16"/>
  <c r="AB25" i="16"/>
  <c r="AB37" i="16"/>
  <c r="AB42" i="16"/>
  <c r="AB38" i="16"/>
  <c r="AB35" i="16"/>
  <c r="AB27" i="16"/>
  <c r="AB14" i="16"/>
  <c r="AB13" i="16"/>
  <c r="AB31" i="16"/>
  <c r="AB64" i="16"/>
  <c r="AB45" i="16"/>
  <c r="AB68" i="16"/>
  <c r="AB65" i="16"/>
  <c r="AB33" i="16"/>
  <c r="AC29" i="16" l="1"/>
  <c r="AM29" i="16" s="1"/>
  <c r="AC27" i="16"/>
  <c r="AF27" i="16" s="1"/>
  <c r="AC48" i="16"/>
  <c r="AC20" i="16"/>
  <c r="AM20" i="16" s="1"/>
  <c r="AC49" i="16"/>
  <c r="AM49" i="16" s="1"/>
  <c r="AC40" i="16"/>
  <c r="AM40" i="16" s="1"/>
  <c r="AC51" i="16"/>
  <c r="AF51" i="16" s="1"/>
  <c r="AC32" i="16"/>
  <c r="AF32" i="16" s="1"/>
  <c r="AC31" i="16"/>
  <c r="AF31" i="16" s="1"/>
  <c r="AC7" i="16"/>
  <c r="AC52" i="16"/>
  <c r="AF52" i="16" s="1"/>
  <c r="AC9" i="16"/>
  <c r="AF9" i="16" s="1"/>
  <c r="AC42" i="16"/>
  <c r="AC50" i="16"/>
  <c r="AC43" i="16"/>
  <c r="AM43" i="16" s="1"/>
  <c r="AC45" i="16"/>
  <c r="AF45" i="16" s="1"/>
  <c r="AC65" i="16"/>
  <c r="AC56" i="16"/>
  <c r="AF56" i="16" s="1"/>
  <c r="AC24" i="16"/>
  <c r="AF24" i="16" s="1"/>
  <c r="AC47" i="16"/>
  <c r="AF47" i="16" s="1"/>
  <c r="AC18" i="16"/>
  <c r="AF18" i="16" s="1"/>
  <c r="AC12" i="16"/>
  <c r="AM12" i="16" s="1"/>
  <c r="AC41" i="16"/>
  <c r="AF41" i="16" s="1"/>
  <c r="AC11" i="16"/>
  <c r="AC13" i="16"/>
  <c r="AC8" i="16"/>
  <c r="AF8" i="16" s="1"/>
  <c r="AC14" i="16"/>
  <c r="AF14" i="16" s="1"/>
  <c r="AC17" i="16"/>
  <c r="AF17" i="16" s="1"/>
  <c r="AC10" i="16"/>
  <c r="AF10" i="16" s="1"/>
  <c r="AC19" i="16"/>
  <c r="AF19" i="16" s="1"/>
  <c r="AC63" i="16"/>
  <c r="AF63" i="16" s="1"/>
  <c r="AC28" i="16"/>
  <c r="AF28" i="16" s="1"/>
  <c r="AC35" i="16"/>
  <c r="AF35" i="16" s="1"/>
  <c r="AC67" i="16"/>
  <c r="AC15" i="16"/>
  <c r="AF15" i="16" s="1"/>
  <c r="AC44" i="16"/>
  <c r="AF44" i="16" s="1"/>
  <c r="AC34" i="16"/>
  <c r="AF34" i="16" s="1"/>
  <c r="AC22" i="16"/>
  <c r="AF22" i="16" s="1"/>
  <c r="AC46" i="16"/>
  <c r="AF46" i="16" s="1"/>
  <c r="AC38" i="16"/>
  <c r="AM38" i="16" s="1"/>
  <c r="AC23" i="16"/>
  <c r="AF23" i="16" s="1"/>
  <c r="AC60" i="16"/>
  <c r="AM60" i="16" s="1"/>
  <c r="AC30" i="16"/>
  <c r="AF30" i="16" s="1"/>
  <c r="AC66" i="16"/>
  <c r="AC68" i="16"/>
  <c r="AC62" i="16"/>
  <c r="AC16" i="16"/>
  <c r="AF16" i="16" s="1"/>
  <c r="AC33" i="16"/>
  <c r="AF33" i="16" s="1"/>
  <c r="AC58" i="16"/>
  <c r="AF58" i="16" s="1"/>
  <c r="AC36" i="16"/>
  <c r="AM36" i="16" s="1"/>
  <c r="AC61" i="16"/>
  <c r="AF61" i="16" s="1"/>
  <c r="AC25" i="16"/>
  <c r="AF25" i="16" s="1"/>
  <c r="AC26" i="16"/>
  <c r="AC53" i="16"/>
  <c r="AM53" i="16" s="1"/>
  <c r="AC37" i="16"/>
  <c r="AM37" i="16" s="1"/>
  <c r="AC69" i="16"/>
  <c r="AC39" i="16"/>
  <c r="AM39" i="16" s="1"/>
  <c r="AC54" i="16"/>
  <c r="AF54" i="16" s="1"/>
  <c r="AC57" i="16"/>
  <c r="AC64" i="16"/>
  <c r="AF64" i="16" s="1"/>
  <c r="AC59" i="16"/>
  <c r="AC21" i="16"/>
  <c r="AD1" i="16"/>
  <c r="AE3" i="16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K64" i="16"/>
  <c r="AK53" i="16"/>
  <c r="AK41" i="16"/>
  <c r="AK57" i="16"/>
  <c r="AK62" i="16"/>
  <c r="AK43" i="16"/>
  <c r="AK61" i="16"/>
  <c r="AK42" i="16"/>
  <c r="AK15" i="16"/>
  <c r="AK9" i="16"/>
  <c r="AK65" i="16"/>
  <c r="AK13" i="16"/>
  <c r="AK12" i="16"/>
  <c r="AK17" i="16"/>
  <c r="AK25" i="16"/>
  <c r="AK49" i="16"/>
  <c r="AK11" i="16"/>
  <c r="AK38" i="16"/>
  <c r="AK24" i="16"/>
  <c r="AK66" i="16"/>
  <c r="AK8" i="16"/>
  <c r="AK27" i="16"/>
  <c r="AK28" i="16"/>
  <c r="AK68" i="16"/>
  <c r="AK7" i="16"/>
  <c r="AK29" i="16"/>
  <c r="AK32" i="16"/>
  <c r="AK10" i="16"/>
  <c r="AK31" i="16"/>
  <c r="AK36" i="16"/>
  <c r="AK18" i="16"/>
  <c r="AK33" i="16"/>
  <c r="AK14" i="16"/>
  <c r="AK35" i="16"/>
  <c r="AK26" i="16"/>
  <c r="AK37" i="16"/>
  <c r="AK30" i="16"/>
  <c r="AK39" i="16"/>
  <c r="AK52" i="16"/>
  <c r="AK46" i="16"/>
  <c r="AK69" i="16"/>
  <c r="AK22" i="16"/>
  <c r="AK19" i="16"/>
  <c r="AK51" i="16"/>
  <c r="AK59" i="16"/>
  <c r="AK16" i="16"/>
  <c r="AK56" i="16"/>
  <c r="AK63" i="16"/>
  <c r="AK21" i="16"/>
  <c r="AK58" i="16"/>
  <c r="AK60" i="16"/>
  <c r="AK20" i="16"/>
  <c r="AK47" i="16"/>
  <c r="AK54" i="16"/>
  <c r="AK40" i="16"/>
  <c r="AK44" i="16"/>
  <c r="AK23" i="16"/>
  <c r="AK48" i="16"/>
  <c r="AK45" i="16"/>
  <c r="AK34" i="16"/>
  <c r="AK67" i="16"/>
  <c r="AK50" i="16"/>
  <c r="AF48" i="16" l="1"/>
  <c r="AF21" i="16"/>
  <c r="AF50" i="16"/>
  <c r="AF7" i="16"/>
  <c r="AF13" i="16"/>
  <c r="AF42" i="16"/>
  <c r="AF26" i="16"/>
  <c r="AU1" i="16"/>
  <c r="AU7" i="16" s="1"/>
  <c r="AV3" i="16"/>
  <c r="AF11" i="16"/>
  <c r="AF29" i="16"/>
  <c r="AF12" i="16"/>
  <c r="AF43" i="16"/>
  <c r="AF39" i="16"/>
  <c r="AF20" i="16"/>
  <c r="AF38" i="16"/>
  <c r="AF53" i="16"/>
  <c r="AF40" i="16"/>
  <c r="AF36" i="16"/>
  <c r="AF49" i="16"/>
  <c r="AF37" i="16"/>
  <c r="AF57" i="16"/>
  <c r="AM57" i="16"/>
  <c r="AM21" i="16"/>
  <c r="AM30" i="16"/>
  <c r="AM46" i="16"/>
  <c r="AM59" i="16"/>
  <c r="AF59" i="16"/>
  <c r="AM62" i="16"/>
  <c r="AF62" i="16"/>
  <c r="AM22" i="16"/>
  <c r="AM8" i="16"/>
  <c r="AM24" i="16"/>
  <c r="AM42" i="16"/>
  <c r="AM31" i="16"/>
  <c r="AM18" i="16"/>
  <c r="AM58" i="16"/>
  <c r="AM54" i="16"/>
  <c r="AE1" i="16"/>
  <c r="AM26" i="16"/>
  <c r="AM23" i="16"/>
  <c r="AM34" i="16"/>
  <c r="AM35" i="16"/>
  <c r="AM10" i="16"/>
  <c r="AM9" i="16"/>
  <c r="AM32" i="16"/>
  <c r="AM48" i="16"/>
  <c r="AM64" i="16"/>
  <c r="AM56" i="16"/>
  <c r="AF60" i="16"/>
  <c r="AM13" i="16"/>
  <c r="AM33" i="16"/>
  <c r="AM44" i="16"/>
  <c r="AM28" i="16"/>
  <c r="AM11" i="16"/>
  <c r="AM52" i="16"/>
  <c r="AM51" i="16"/>
  <c r="AM17" i="16"/>
  <c r="AM19" i="16"/>
  <c r="AM25" i="16"/>
  <c r="AM16" i="16"/>
  <c r="AM15" i="16"/>
  <c r="AM14" i="16"/>
  <c r="AM41" i="16"/>
  <c r="AM47" i="16"/>
  <c r="AM45" i="16"/>
  <c r="AM50" i="16"/>
  <c r="AM7" i="16"/>
  <c r="AM61" i="16"/>
  <c r="AM63" i="16"/>
  <c r="AM27" i="16"/>
  <c r="AL20" i="16"/>
  <c r="AL50" i="16"/>
  <c r="AL53" i="16"/>
  <c r="AL39" i="16"/>
  <c r="AL25" i="16"/>
  <c r="AL59" i="16"/>
  <c r="AL58" i="16"/>
  <c r="AL43" i="16"/>
  <c r="AL12" i="16"/>
  <c r="AL42" i="16"/>
  <c r="AL45" i="16"/>
  <c r="AL31" i="16"/>
  <c r="AL17" i="16"/>
  <c r="AL30" i="16"/>
  <c r="AL37" i="16"/>
  <c r="AL56" i="16"/>
  <c r="AL32" i="16"/>
  <c r="AL41" i="16"/>
  <c r="AL60" i="16"/>
  <c r="AL34" i="16"/>
  <c r="AL62" i="16"/>
  <c r="AL64" i="16"/>
  <c r="AL36" i="16"/>
  <c r="AL33" i="16"/>
  <c r="AL19" i="16"/>
  <c r="AL68" i="16"/>
  <c r="AL48" i="16"/>
  <c r="AL40" i="16"/>
  <c r="AL9" i="16"/>
  <c r="AL63" i="16"/>
  <c r="AL57" i="16"/>
  <c r="AL8" i="16"/>
  <c r="AL44" i="16"/>
  <c r="AL49" i="16"/>
  <c r="AL35" i="16"/>
  <c r="AL46" i="16"/>
  <c r="AL38" i="16"/>
  <c r="AL11" i="16"/>
  <c r="AL13" i="16"/>
  <c r="AL65" i="16"/>
  <c r="AL69" i="16"/>
  <c r="AL22" i="16"/>
  <c r="AL7" i="16"/>
  <c r="AL14" i="16"/>
  <c r="AL10" i="16"/>
  <c r="AL15" i="16"/>
  <c r="AL66" i="16"/>
  <c r="AL51" i="16"/>
  <c r="AL21" i="16"/>
  <c r="AL23" i="16"/>
  <c r="AL18" i="16"/>
  <c r="AL24" i="16"/>
  <c r="AL27" i="16"/>
  <c r="AL26" i="16"/>
  <c r="AL29" i="16"/>
  <c r="AL47" i="16"/>
  <c r="AL28" i="16"/>
  <c r="AL16" i="16"/>
  <c r="AL61" i="16"/>
  <c r="AL54" i="16"/>
  <c r="AL52" i="16"/>
  <c r="AL67" i="16"/>
  <c r="AV1" i="16" l="1"/>
  <c r="AW3" i="16"/>
  <c r="AU131" i="16"/>
  <c r="AU127" i="16"/>
  <c r="AU123" i="16"/>
  <c r="AU119" i="16"/>
  <c r="AU115" i="16"/>
  <c r="AU111" i="16"/>
  <c r="AU107" i="16"/>
  <c r="AU103" i="16"/>
  <c r="AU99" i="16"/>
  <c r="AU95" i="16"/>
  <c r="AU91" i="16"/>
  <c r="AU87" i="16"/>
  <c r="AU83" i="16"/>
  <c r="AU79" i="16"/>
  <c r="AU75" i="16"/>
  <c r="AU71" i="16"/>
  <c r="AU67" i="16"/>
  <c r="AU63" i="16"/>
  <c r="AU59" i="16"/>
  <c r="AU55" i="16"/>
  <c r="AU51" i="16"/>
  <c r="AU47" i="16"/>
  <c r="AU43" i="16"/>
  <c r="AU39" i="16"/>
  <c r="AU35" i="16"/>
  <c r="AU31" i="16"/>
  <c r="AU27" i="16"/>
  <c r="AU23" i="16"/>
  <c r="AU19" i="16"/>
  <c r="AU15" i="16"/>
  <c r="AU11" i="16"/>
  <c r="AU112" i="16"/>
  <c r="AU96" i="16"/>
  <c r="AU88" i="16"/>
  <c r="AU68" i="16"/>
  <c r="AU130" i="16"/>
  <c r="AU126" i="16"/>
  <c r="AU122" i="16"/>
  <c r="AU118" i="16"/>
  <c r="AU114" i="16"/>
  <c r="AU110" i="16"/>
  <c r="AU106" i="16"/>
  <c r="AU102" i="16"/>
  <c r="AU98" i="16"/>
  <c r="AU94" i="16"/>
  <c r="AU90" i="16"/>
  <c r="AU86" i="16"/>
  <c r="AU82" i="16"/>
  <c r="AU78" i="16"/>
  <c r="AU74" i="16"/>
  <c r="AU70" i="16"/>
  <c r="AU66" i="16"/>
  <c r="AU62" i="16"/>
  <c r="AU58" i="16"/>
  <c r="AU54" i="16"/>
  <c r="AU50" i="16"/>
  <c r="AU46" i="16"/>
  <c r="AU42" i="16"/>
  <c r="AU38" i="16"/>
  <c r="AU34" i="16"/>
  <c r="AU30" i="16"/>
  <c r="AU26" i="16"/>
  <c r="AU22" i="16"/>
  <c r="AU18" i="16"/>
  <c r="AU14" i="16"/>
  <c r="AU10" i="16"/>
  <c r="AU124" i="16"/>
  <c r="AU116" i="16"/>
  <c r="AU104" i="16"/>
  <c r="AU92" i="16"/>
  <c r="AU84" i="16"/>
  <c r="AU76" i="16"/>
  <c r="AU129" i="16"/>
  <c r="AU125" i="16"/>
  <c r="AU121" i="16"/>
  <c r="AU117" i="16"/>
  <c r="AU113" i="16"/>
  <c r="AU109" i="16"/>
  <c r="AU105" i="16"/>
  <c r="AU101" i="16"/>
  <c r="AU97" i="16"/>
  <c r="AU93" i="16"/>
  <c r="AU89" i="16"/>
  <c r="AU85" i="16"/>
  <c r="AU81" i="16"/>
  <c r="AU77" i="16"/>
  <c r="AU73" i="16"/>
  <c r="AU69" i="16"/>
  <c r="AU65" i="16"/>
  <c r="AU61" i="16"/>
  <c r="AU57" i="16"/>
  <c r="AU53" i="16"/>
  <c r="AU49" i="16"/>
  <c r="AU45" i="16"/>
  <c r="AU41" i="16"/>
  <c r="AU37" i="16"/>
  <c r="AU33" i="16"/>
  <c r="AU29" i="16"/>
  <c r="AU25" i="16"/>
  <c r="AU21" i="16"/>
  <c r="AU17" i="16"/>
  <c r="AU13" i="16"/>
  <c r="AU9" i="16"/>
  <c r="AU128" i="16"/>
  <c r="AU120" i="16"/>
  <c r="AU108" i="16"/>
  <c r="AU100" i="16"/>
  <c r="AU80" i="16"/>
  <c r="AU72" i="16"/>
  <c r="AU64" i="16"/>
  <c r="AU48" i="16"/>
  <c r="AU32" i="16"/>
  <c r="AU16" i="16"/>
  <c r="AU36" i="16"/>
  <c r="AU60" i="16"/>
  <c r="AU44" i="16"/>
  <c r="AU28" i="16"/>
  <c r="AU12" i="16"/>
  <c r="AU52" i="16"/>
  <c r="AU20" i="16"/>
  <c r="AU56" i="16"/>
  <c r="AU40" i="16"/>
  <c r="AU24" i="16"/>
  <c r="AU8" i="16"/>
  <c r="AF1" i="16"/>
  <c r="AV131" i="16" l="1"/>
  <c r="AV127" i="16"/>
  <c r="AV123" i="16"/>
  <c r="AV119" i="16"/>
  <c r="AV115" i="16"/>
  <c r="AV111" i="16"/>
  <c r="AV107" i="16"/>
  <c r="AV103" i="16"/>
  <c r="AV130" i="16"/>
  <c r="AV125" i="16"/>
  <c r="AV120" i="16"/>
  <c r="AV114" i="16"/>
  <c r="AV109" i="16"/>
  <c r="AV104" i="16"/>
  <c r="AV99" i="16"/>
  <c r="AV95" i="16"/>
  <c r="AV91" i="16"/>
  <c r="AV87" i="16"/>
  <c r="AV83" i="16"/>
  <c r="AV79" i="16"/>
  <c r="AV75" i="16"/>
  <c r="AV71" i="16"/>
  <c r="AV67" i="16"/>
  <c r="AV63" i="16"/>
  <c r="AV59" i="16"/>
  <c r="AV55" i="16"/>
  <c r="AV51" i="16"/>
  <c r="AV47" i="16"/>
  <c r="AV43" i="16"/>
  <c r="AV39" i="16"/>
  <c r="AV35" i="16"/>
  <c r="AV31" i="16"/>
  <c r="AV27" i="16"/>
  <c r="AV23" i="16"/>
  <c r="AV19" i="16"/>
  <c r="AV15" i="16"/>
  <c r="AV11" i="16"/>
  <c r="AV7" i="16"/>
  <c r="AV129" i="16"/>
  <c r="AV124" i="16"/>
  <c r="AV118" i="16"/>
  <c r="AV113" i="16"/>
  <c r="AV108" i="16"/>
  <c r="AV102" i="16"/>
  <c r="AV98" i="16"/>
  <c r="AV94" i="16"/>
  <c r="AV90" i="16"/>
  <c r="AV86" i="16"/>
  <c r="AV82" i="16"/>
  <c r="AV78" i="16"/>
  <c r="AV74" i="16"/>
  <c r="AV70" i="16"/>
  <c r="AV66" i="16"/>
  <c r="AV62" i="16"/>
  <c r="AV58" i="16"/>
  <c r="AV54" i="16"/>
  <c r="AV50" i="16"/>
  <c r="AV46" i="16"/>
  <c r="AV42" i="16"/>
  <c r="AV38" i="16"/>
  <c r="AV34" i="16"/>
  <c r="AV30" i="16"/>
  <c r="AV26" i="16"/>
  <c r="AV22" i="16"/>
  <c r="AV18" i="16"/>
  <c r="AV14" i="16"/>
  <c r="AV10" i="16"/>
  <c r="AV128" i="16"/>
  <c r="AV122" i="16"/>
  <c r="AV117" i="16"/>
  <c r="AV112" i="16"/>
  <c r="AV106" i="16"/>
  <c r="AV101" i="16"/>
  <c r="AV97" i="16"/>
  <c r="AV93" i="16"/>
  <c r="AV89" i="16"/>
  <c r="AV85" i="16"/>
  <c r="AV81" i="16"/>
  <c r="AV77" i="16"/>
  <c r="AV73" i="16"/>
  <c r="AV69" i="16"/>
  <c r="AV65" i="16"/>
  <c r="AV61" i="16"/>
  <c r="AV57" i="16"/>
  <c r="AV53" i="16"/>
  <c r="AV49" i="16"/>
  <c r="AV45" i="16"/>
  <c r="AV41" i="16"/>
  <c r="AV37" i="16"/>
  <c r="AV33" i="16"/>
  <c r="AV29" i="16"/>
  <c r="AV25" i="16"/>
  <c r="AV21" i="16"/>
  <c r="AV17" i="16"/>
  <c r="AV13" i="16"/>
  <c r="AV9" i="16"/>
  <c r="AV121" i="16"/>
  <c r="AV100" i="16"/>
  <c r="AV84" i="16"/>
  <c r="AV68" i="16"/>
  <c r="AV52" i="16"/>
  <c r="AV36" i="16"/>
  <c r="AV20" i="16"/>
  <c r="AV116" i="16"/>
  <c r="AV96" i="16"/>
  <c r="AV80" i="16"/>
  <c r="AV64" i="16"/>
  <c r="AV48" i="16"/>
  <c r="AV32" i="16"/>
  <c r="AV16" i="16"/>
  <c r="AV110" i="16"/>
  <c r="AV92" i="16"/>
  <c r="AV76" i="16"/>
  <c r="AV60" i="16"/>
  <c r="AV44" i="16"/>
  <c r="AV28" i="16"/>
  <c r="AV12" i="16"/>
  <c r="AV126" i="16"/>
  <c r="AV105" i="16"/>
  <c r="AV88" i="16"/>
  <c r="AV72" i="16"/>
  <c r="AV56" i="16"/>
  <c r="AV40" i="16"/>
  <c r="AV24" i="16"/>
  <c r="AV8" i="16"/>
  <c r="AW1" i="16"/>
  <c r="AX3" i="16"/>
  <c r="AG1" i="16"/>
  <c r="AW130" i="16" l="1"/>
  <c r="AW126" i="16"/>
  <c r="AW122" i="16"/>
  <c r="AW118" i="16"/>
  <c r="AW114" i="16"/>
  <c r="AW110" i="16"/>
  <c r="AW106" i="16"/>
  <c r="AW102" i="16"/>
  <c r="AW98" i="16"/>
  <c r="AW94" i="16"/>
  <c r="AW90" i="16"/>
  <c r="AW86" i="16"/>
  <c r="AW82" i="16"/>
  <c r="AW78" i="16"/>
  <c r="AW74" i="16"/>
  <c r="AW70" i="16"/>
  <c r="AW66" i="16"/>
  <c r="AW62" i="16"/>
  <c r="AW58" i="16"/>
  <c r="AW54" i="16"/>
  <c r="AW50" i="16"/>
  <c r="AW46" i="16"/>
  <c r="AW42" i="16"/>
  <c r="AW38" i="16"/>
  <c r="AW34" i="16"/>
  <c r="AW30" i="16"/>
  <c r="AW26" i="16"/>
  <c r="AW22" i="16"/>
  <c r="AW18" i="16"/>
  <c r="AW14" i="16"/>
  <c r="AW10" i="16"/>
  <c r="AW128" i="16"/>
  <c r="AW123" i="16"/>
  <c r="AW117" i="16"/>
  <c r="AW112" i="16"/>
  <c r="AW107" i="16"/>
  <c r="AW101" i="16"/>
  <c r="AW96" i="16"/>
  <c r="AW91" i="16"/>
  <c r="AW85" i="16"/>
  <c r="AW80" i="16"/>
  <c r="AW75" i="16"/>
  <c r="AW69" i="16"/>
  <c r="AW64" i="16"/>
  <c r="AW59" i="16"/>
  <c r="AW53" i="16"/>
  <c r="AW48" i="16"/>
  <c r="AW43" i="16"/>
  <c r="AW37" i="16"/>
  <c r="AW32" i="16"/>
  <c r="AW27" i="16"/>
  <c r="AW21" i="16"/>
  <c r="AW16" i="16"/>
  <c r="AW11" i="16"/>
  <c r="AW127" i="16"/>
  <c r="AW121" i="16"/>
  <c r="AW116" i="16"/>
  <c r="AW111" i="16"/>
  <c r="AW105" i="16"/>
  <c r="AW100" i="16"/>
  <c r="AW95" i="16"/>
  <c r="AW89" i="16"/>
  <c r="AW84" i="16"/>
  <c r="AW79" i="16"/>
  <c r="AW73" i="16"/>
  <c r="AW68" i="16"/>
  <c r="AW63" i="16"/>
  <c r="AW57" i="16"/>
  <c r="AW52" i="16"/>
  <c r="AW47" i="16"/>
  <c r="AW41" i="16"/>
  <c r="AW36" i="16"/>
  <c r="AW31" i="16"/>
  <c r="AW25" i="16"/>
  <c r="AW20" i="16"/>
  <c r="AW15" i="16"/>
  <c r="AW9" i="16"/>
  <c r="AW124" i="16"/>
  <c r="AW113" i="16"/>
  <c r="AW129" i="16"/>
  <c r="AW119" i="16"/>
  <c r="AW131" i="16"/>
  <c r="AW125" i="16"/>
  <c r="AW120" i="16"/>
  <c r="AW115" i="16"/>
  <c r="AW109" i="16"/>
  <c r="AW104" i="16"/>
  <c r="AW99" i="16"/>
  <c r="AW93" i="16"/>
  <c r="AW88" i="16"/>
  <c r="AW83" i="16"/>
  <c r="AW77" i="16"/>
  <c r="AW72" i="16"/>
  <c r="AW67" i="16"/>
  <c r="AW61" i="16"/>
  <c r="AW56" i="16"/>
  <c r="AW51" i="16"/>
  <c r="AW45" i="16"/>
  <c r="AW40" i="16"/>
  <c r="AW35" i="16"/>
  <c r="AW29" i="16"/>
  <c r="AW24" i="16"/>
  <c r="AW19" i="16"/>
  <c r="AW13" i="16"/>
  <c r="AW8" i="16"/>
  <c r="AW103" i="16"/>
  <c r="AW81" i="16"/>
  <c r="AW60" i="16"/>
  <c r="AW39" i="16"/>
  <c r="AW17" i="16"/>
  <c r="AW97" i="16"/>
  <c r="AW76" i="16"/>
  <c r="AW55" i="16"/>
  <c r="AW33" i="16"/>
  <c r="AW12" i="16"/>
  <c r="AW92" i="16"/>
  <c r="AW71" i="16"/>
  <c r="AW49" i="16"/>
  <c r="AW28" i="16"/>
  <c r="AW7" i="16"/>
  <c r="AW108" i="16"/>
  <c r="AW87" i="16"/>
  <c r="AW65" i="16"/>
  <c r="AW44" i="16"/>
  <c r="AW23" i="16"/>
  <c r="AX1" i="16"/>
  <c r="AY3" i="16"/>
  <c r="AZ3" i="16" s="1"/>
  <c r="AZ1" i="16" s="1"/>
  <c r="AH1" i="16"/>
  <c r="AG15" i="16"/>
  <c r="AG32" i="16"/>
  <c r="AG29" i="16"/>
  <c r="AG26" i="16"/>
  <c r="AG22" i="16"/>
  <c r="AG59" i="16"/>
  <c r="AG41" i="16"/>
  <c r="AG39" i="16"/>
  <c r="AG10" i="16"/>
  <c r="AG62" i="16"/>
  <c r="AG34" i="16"/>
  <c r="AG43" i="16"/>
  <c r="AG19" i="16"/>
  <c r="AG21" i="16"/>
  <c r="AG36" i="16"/>
  <c r="AG63" i="16"/>
  <c r="AG27" i="16"/>
  <c r="AG58" i="16"/>
  <c r="AG11" i="16"/>
  <c r="AG60" i="16"/>
  <c r="AG51" i="16"/>
  <c r="AG37" i="16"/>
  <c r="AG49" i="16"/>
  <c r="AG46" i="16"/>
  <c r="AG42" i="16"/>
  <c r="AG20" i="16"/>
  <c r="AG24" i="16"/>
  <c r="AG25" i="16"/>
  <c r="AG35" i="16"/>
  <c r="AG13" i="16"/>
  <c r="AG57" i="16"/>
  <c r="AG16" i="16"/>
  <c r="AG48" i="16"/>
  <c r="AG9" i="16"/>
  <c r="AG12" i="16"/>
  <c r="AG61" i="16"/>
  <c r="AG18" i="16"/>
  <c r="AG47" i="16"/>
  <c r="AG8" i="16"/>
  <c r="AG33" i="16"/>
  <c r="AG7" i="16"/>
  <c r="AG40" i="16"/>
  <c r="AG17" i="16"/>
  <c r="AG53" i="16"/>
  <c r="AG23" i="16"/>
  <c r="AG14" i="16"/>
  <c r="AG31" i="16"/>
  <c r="AG45" i="16"/>
  <c r="AG38" i="16"/>
  <c r="AG52" i="16"/>
  <c r="AG54" i="16"/>
  <c r="AG44" i="16"/>
  <c r="AG56" i="16"/>
  <c r="AG50" i="16"/>
  <c r="AG64" i="16"/>
  <c r="AG28" i="16"/>
  <c r="AG30" i="16"/>
  <c r="AZ131" i="16" l="1"/>
  <c r="AZ127" i="16"/>
  <c r="AZ123" i="16"/>
  <c r="AZ119" i="16"/>
  <c r="AZ115" i="16"/>
  <c r="AZ111" i="16"/>
  <c r="AZ107" i="16"/>
  <c r="AZ103" i="16"/>
  <c r="AZ99" i="16"/>
  <c r="AZ95" i="16"/>
  <c r="AZ91" i="16"/>
  <c r="AZ87" i="16"/>
  <c r="AZ83" i="16"/>
  <c r="AZ79" i="16"/>
  <c r="AZ75" i="16"/>
  <c r="AZ71" i="16"/>
  <c r="AZ67" i="16"/>
  <c r="AZ63" i="16"/>
  <c r="AZ59" i="16"/>
  <c r="AZ55" i="16"/>
  <c r="AZ51" i="16"/>
  <c r="AZ47" i="16"/>
  <c r="AZ43" i="16"/>
  <c r="AZ39" i="16"/>
  <c r="AZ35" i="16"/>
  <c r="AZ31" i="16"/>
  <c r="AZ27" i="16"/>
  <c r="AZ23" i="16"/>
  <c r="AZ19" i="16"/>
  <c r="AZ15" i="16"/>
  <c r="AZ58" i="16"/>
  <c r="AZ50" i="16"/>
  <c r="AZ46" i="16"/>
  <c r="AZ42" i="16"/>
  <c r="AZ38" i="16"/>
  <c r="AZ30" i="16"/>
  <c r="AZ26" i="16"/>
  <c r="AZ22" i="16"/>
  <c r="AZ18" i="16"/>
  <c r="AZ14" i="16"/>
  <c r="AZ104" i="16"/>
  <c r="AZ88" i="16"/>
  <c r="AZ84" i="16"/>
  <c r="AZ76" i="16"/>
  <c r="AZ68" i="16"/>
  <c r="AZ60" i="16"/>
  <c r="AZ56" i="16"/>
  <c r="AZ48" i="16"/>
  <c r="AZ40" i="16"/>
  <c r="AZ28" i="16"/>
  <c r="AZ16" i="16"/>
  <c r="AZ130" i="16"/>
  <c r="AZ126" i="16"/>
  <c r="AZ122" i="16"/>
  <c r="AZ118" i="16"/>
  <c r="AZ114" i="16"/>
  <c r="AZ110" i="16"/>
  <c r="AZ106" i="16"/>
  <c r="AZ102" i="16"/>
  <c r="AZ98" i="16"/>
  <c r="AZ94" i="16"/>
  <c r="AZ90" i="16"/>
  <c r="AZ86" i="16"/>
  <c r="AZ82" i="16"/>
  <c r="AZ78" i="16"/>
  <c r="AZ74" i="16"/>
  <c r="AZ70" i="16"/>
  <c r="AZ66" i="16"/>
  <c r="AZ62" i="16"/>
  <c r="AZ54" i="16"/>
  <c r="AZ34" i="16"/>
  <c r="AZ36" i="16"/>
  <c r="AZ24" i="16"/>
  <c r="AZ129" i="16"/>
  <c r="AZ125" i="16"/>
  <c r="AZ121" i="16"/>
  <c r="AZ117" i="16"/>
  <c r="AZ113" i="16"/>
  <c r="AZ109" i="16"/>
  <c r="AZ105" i="16"/>
  <c r="AZ101" i="16"/>
  <c r="AZ97" i="16"/>
  <c r="AZ93" i="16"/>
  <c r="AZ89" i="16"/>
  <c r="AZ85" i="16"/>
  <c r="AZ81" i="16"/>
  <c r="AZ77" i="16"/>
  <c r="AZ73" i="16"/>
  <c r="AZ69" i="16"/>
  <c r="AZ65" i="16"/>
  <c r="AZ61" i="16"/>
  <c r="AZ57" i="16"/>
  <c r="AZ53" i="16"/>
  <c r="AZ49" i="16"/>
  <c r="AZ45" i="16"/>
  <c r="AZ41" i="16"/>
  <c r="AZ37" i="16"/>
  <c r="AZ33" i="16"/>
  <c r="AZ29" i="16"/>
  <c r="AZ25" i="16"/>
  <c r="AZ21" i="16"/>
  <c r="AZ17" i="16"/>
  <c r="AZ128" i="16"/>
  <c r="AZ124" i="16"/>
  <c r="AZ120" i="16"/>
  <c r="AZ116" i="16"/>
  <c r="AZ112" i="16"/>
  <c r="AZ108" i="16"/>
  <c r="AZ100" i="16"/>
  <c r="AZ96" i="16"/>
  <c r="AZ92" i="16"/>
  <c r="AZ80" i="16"/>
  <c r="AZ72" i="16"/>
  <c r="AZ64" i="16"/>
  <c r="AZ52" i="16"/>
  <c r="AZ44" i="16"/>
  <c r="AZ32" i="16"/>
  <c r="AZ20" i="16"/>
  <c r="AX130" i="16"/>
  <c r="AX126" i="16"/>
  <c r="AX122" i="16"/>
  <c r="AX118" i="16"/>
  <c r="AX114" i="16"/>
  <c r="AX110" i="16"/>
  <c r="AX106" i="16"/>
  <c r="AX102" i="16"/>
  <c r="AX98" i="16"/>
  <c r="AX94" i="16"/>
  <c r="AX90" i="16"/>
  <c r="AX86" i="16"/>
  <c r="AX82" i="16"/>
  <c r="AX78" i="16"/>
  <c r="AX74" i="16"/>
  <c r="AX70" i="16"/>
  <c r="AX66" i="16"/>
  <c r="AX62" i="16"/>
  <c r="AX58" i="16"/>
  <c r="AX54" i="16"/>
  <c r="AX50" i="16"/>
  <c r="AX46" i="16"/>
  <c r="AX42" i="16"/>
  <c r="AX128" i="16"/>
  <c r="AX123" i="16"/>
  <c r="AX117" i="16"/>
  <c r="AX112" i="16"/>
  <c r="AX107" i="16"/>
  <c r="AX101" i="16"/>
  <c r="AX96" i="16"/>
  <c r="AX91" i="16"/>
  <c r="AX85" i="16"/>
  <c r="AX80" i="16"/>
  <c r="AX75" i="16"/>
  <c r="AX69" i="16"/>
  <c r="AX64" i="16"/>
  <c r="AX59" i="16"/>
  <c r="AX53" i="16"/>
  <c r="AX48" i="16"/>
  <c r="AX43" i="16"/>
  <c r="AX38" i="16"/>
  <c r="AX34" i="16"/>
  <c r="AX30" i="16"/>
  <c r="AX26" i="16"/>
  <c r="AX22" i="16"/>
  <c r="AX127" i="16"/>
  <c r="AX121" i="16"/>
  <c r="AX116" i="16"/>
  <c r="AX111" i="16"/>
  <c r="AX105" i="16"/>
  <c r="AX100" i="16"/>
  <c r="AX95" i="16"/>
  <c r="AX89" i="16"/>
  <c r="AX84" i="16"/>
  <c r="AX79" i="16"/>
  <c r="AX73" i="16"/>
  <c r="AX68" i="16"/>
  <c r="AX63" i="16"/>
  <c r="AX57" i="16"/>
  <c r="AX52" i="16"/>
  <c r="AX47" i="16"/>
  <c r="AX41" i="16"/>
  <c r="AX37" i="16"/>
  <c r="AX33" i="16"/>
  <c r="AX29" i="16"/>
  <c r="AX25" i="16"/>
  <c r="AX21" i="16"/>
  <c r="AX17" i="16"/>
  <c r="AX13" i="16"/>
  <c r="AX9" i="16"/>
  <c r="AX129" i="16"/>
  <c r="AX119" i="16"/>
  <c r="AX108" i="16"/>
  <c r="AX97" i="16"/>
  <c r="AX87" i="16"/>
  <c r="AX76" i="16"/>
  <c r="AX65" i="16"/>
  <c r="AX55" i="16"/>
  <c r="AX44" i="16"/>
  <c r="AX35" i="16"/>
  <c r="AX27" i="16"/>
  <c r="AX19" i="16"/>
  <c r="AX14" i="16"/>
  <c r="AX8" i="16"/>
  <c r="AX125" i="16"/>
  <c r="AX115" i="16"/>
  <c r="AX104" i="16"/>
  <c r="AX93" i="16"/>
  <c r="AX83" i="16"/>
  <c r="AX72" i="16"/>
  <c r="AX61" i="16"/>
  <c r="AX51" i="16"/>
  <c r="AX40" i="16"/>
  <c r="AX32" i="16"/>
  <c r="AX24" i="16"/>
  <c r="AX18" i="16"/>
  <c r="AX12" i="16"/>
  <c r="AX7" i="16"/>
  <c r="AX120" i="16"/>
  <c r="AX109" i="16"/>
  <c r="AX88" i="16"/>
  <c r="AX67" i="16"/>
  <c r="AX45" i="16"/>
  <c r="AX20" i="16"/>
  <c r="AX10" i="16"/>
  <c r="AX131" i="16"/>
  <c r="AX99" i="16"/>
  <c r="AX77" i="16"/>
  <c r="AX56" i="16"/>
  <c r="AX36" i="16"/>
  <c r="AX28" i="16"/>
  <c r="AX15" i="16"/>
  <c r="AX124" i="16"/>
  <c r="AX113" i="16"/>
  <c r="AX103" i="16"/>
  <c r="AX92" i="16"/>
  <c r="AX81" i="16"/>
  <c r="AX71" i="16"/>
  <c r="AX60" i="16"/>
  <c r="AX49" i="16"/>
  <c r="AX39" i="16"/>
  <c r="AX31" i="16"/>
  <c r="AX23" i="16"/>
  <c r="AX16" i="16"/>
  <c r="AX11" i="16"/>
  <c r="AY1" i="16"/>
  <c r="BA3" i="16"/>
  <c r="AH50" i="16"/>
  <c r="AH38" i="16"/>
  <c r="AH58" i="16"/>
  <c r="AH37" i="16"/>
  <c r="AH53" i="16"/>
  <c r="AH64" i="16"/>
  <c r="AH28" i="16"/>
  <c r="AH34" i="16"/>
  <c r="AH8" i="16"/>
  <c r="AH30" i="16"/>
  <c r="AH43" i="16"/>
  <c r="AH60" i="16"/>
  <c r="AH13" i="16"/>
  <c r="AH23" i="16"/>
  <c r="AH62" i="16"/>
  <c r="AH33" i="16"/>
  <c r="AH17" i="16"/>
  <c r="AH68" i="16"/>
  <c r="AH44" i="16"/>
  <c r="AH36" i="16"/>
  <c r="AH7" i="16"/>
  <c r="AH12" i="16"/>
  <c r="AH47" i="16"/>
  <c r="AH24" i="16"/>
  <c r="AH42" i="16"/>
  <c r="AH52" i="16"/>
  <c r="AH69" i="16"/>
  <c r="AH27" i="16"/>
  <c r="AH63" i="16"/>
  <c r="AH18" i="16"/>
  <c r="AH45" i="16"/>
  <c r="AH49" i="16"/>
  <c r="AH20" i="16"/>
  <c r="AH31" i="16"/>
  <c r="AH14" i="16"/>
  <c r="AH19" i="16"/>
  <c r="AH35" i="16"/>
  <c r="AH10" i="16"/>
  <c r="AH9" i="16"/>
  <c r="AH40" i="16"/>
  <c r="AH32" i="16"/>
  <c r="AH11" i="16"/>
  <c r="AH59" i="16"/>
  <c r="AH54" i="16"/>
  <c r="AH29" i="16"/>
  <c r="AH15" i="16"/>
  <c r="AH51" i="16"/>
  <c r="AH57" i="16"/>
  <c r="AH48" i="16"/>
  <c r="AH65" i="16"/>
  <c r="AH66" i="16"/>
  <c r="AH61" i="16"/>
  <c r="AH67" i="16"/>
  <c r="AH41" i="16"/>
  <c r="AH21" i="16"/>
  <c r="AH25" i="16"/>
  <c r="AH16" i="16"/>
  <c r="AH22" i="16"/>
  <c r="AH46" i="16"/>
  <c r="AH26" i="16"/>
  <c r="AH39" i="16"/>
  <c r="AH56" i="16"/>
  <c r="AI1" i="16"/>
  <c r="AY103" i="16" l="1"/>
  <c r="AY88" i="16"/>
  <c r="AY105" i="16"/>
  <c r="AY87" i="16"/>
  <c r="AY104" i="16"/>
  <c r="AY86" i="16"/>
  <c r="AY131" i="16"/>
  <c r="AY119" i="16"/>
  <c r="AY100" i="16"/>
  <c r="AY81" i="16"/>
  <c r="AY65" i="16"/>
  <c r="AY50" i="16"/>
  <c r="AY34" i="16"/>
  <c r="AY18" i="16"/>
  <c r="AY126" i="16"/>
  <c r="AY110" i="16"/>
  <c r="AY91" i="16"/>
  <c r="AY72" i="16"/>
  <c r="AY53" i="16"/>
  <c r="AY37" i="16"/>
  <c r="AY21" i="16"/>
  <c r="AY129" i="16"/>
  <c r="AY113" i="16"/>
  <c r="AY94" i="16"/>
  <c r="AY75" i="16"/>
  <c r="AY60" i="16"/>
  <c r="AY44" i="16"/>
  <c r="AY28" i="16"/>
  <c r="AY12" i="16"/>
  <c r="AY116" i="16"/>
  <c r="AY97" i="16"/>
  <c r="AY78" i="16"/>
  <c r="AY63" i="16"/>
  <c r="AY47" i="16"/>
  <c r="AY31" i="16"/>
  <c r="AY15" i="16"/>
  <c r="AY128" i="16"/>
  <c r="AY115" i="16"/>
  <c r="AY96" i="16"/>
  <c r="AY77" i="16"/>
  <c r="AY62" i="16"/>
  <c r="AY46" i="16"/>
  <c r="AY30" i="16"/>
  <c r="AY14" i="16"/>
  <c r="AY122" i="16"/>
  <c r="AY106" i="16"/>
  <c r="AY84" i="16"/>
  <c r="AY68" i="16"/>
  <c r="AY49" i="16"/>
  <c r="AY33" i="16"/>
  <c r="AY17" i="16"/>
  <c r="AY125" i="16"/>
  <c r="AY109" i="16"/>
  <c r="AY90" i="16"/>
  <c r="AY71" i="16"/>
  <c r="AY56" i="16"/>
  <c r="AY40" i="16"/>
  <c r="AY24" i="16"/>
  <c r="AY8" i="16"/>
  <c r="AY112" i="16"/>
  <c r="AY93" i="16"/>
  <c r="AY74" i="16"/>
  <c r="AY59" i="16"/>
  <c r="AY43" i="16"/>
  <c r="AY27" i="16"/>
  <c r="AY11" i="16"/>
  <c r="AY127" i="16"/>
  <c r="AY111" i="16"/>
  <c r="AY92" i="16"/>
  <c r="AY73" i="16"/>
  <c r="AY58" i="16"/>
  <c r="AY42" i="16"/>
  <c r="AY26" i="16"/>
  <c r="AY10" i="16"/>
  <c r="AY118" i="16"/>
  <c r="AY99" i="16"/>
  <c r="AY80" i="16"/>
  <c r="AY61" i="16"/>
  <c r="AY45" i="16"/>
  <c r="AY29" i="16"/>
  <c r="AY13" i="16"/>
  <c r="AY121" i="16"/>
  <c r="AY102" i="16"/>
  <c r="AY83" i="16"/>
  <c r="AY67" i="16"/>
  <c r="AY52" i="16"/>
  <c r="AY36" i="16"/>
  <c r="AY20" i="16"/>
  <c r="AY124" i="16"/>
  <c r="AY108" i="16"/>
  <c r="AY89" i="16"/>
  <c r="AY70" i="16"/>
  <c r="AY55" i="16"/>
  <c r="AY39" i="16"/>
  <c r="AY23" i="16"/>
  <c r="AY7" i="16"/>
  <c r="AY123" i="16"/>
  <c r="AY107" i="16"/>
  <c r="AY85" i="16"/>
  <c r="AY69" i="16"/>
  <c r="AY54" i="16"/>
  <c r="AY38" i="16"/>
  <c r="AY22" i="16"/>
  <c r="AY130" i="16"/>
  <c r="AY114" i="16"/>
  <c r="AY95" i="16"/>
  <c r="AY76" i="16"/>
  <c r="AY57" i="16"/>
  <c r="AY41" i="16"/>
  <c r="AY25" i="16"/>
  <c r="AY9" i="16"/>
  <c r="AY117" i="16"/>
  <c r="AY98" i="16"/>
  <c r="AY79" i="16"/>
  <c r="AY64" i="16"/>
  <c r="AY48" i="16"/>
  <c r="AY32" i="16"/>
  <c r="AY16" i="16"/>
  <c r="AY120" i="16"/>
  <c r="AY101" i="16"/>
  <c r="AY82" i="16"/>
  <c r="AY66" i="16"/>
  <c r="AY51" i="16"/>
  <c r="AY35" i="16"/>
  <c r="AY19" i="16"/>
  <c r="BA1" i="16"/>
  <c r="BB3" i="16"/>
  <c r="BB1" i="16" s="1"/>
  <c r="AJ1" i="16"/>
  <c r="AI58" i="16"/>
  <c r="AI18" i="16"/>
  <c r="AI56" i="16"/>
  <c r="AI51" i="16"/>
  <c r="AI23" i="16"/>
  <c r="AI29" i="16"/>
  <c r="AI31" i="16"/>
  <c r="AI30" i="16"/>
  <c r="AI61" i="16"/>
  <c r="AI20" i="16"/>
  <c r="AI64" i="16"/>
  <c r="AI28" i="16"/>
  <c r="AI12" i="16"/>
  <c r="AI48" i="16"/>
  <c r="AI54" i="16"/>
  <c r="AI33" i="16"/>
  <c r="AI62" i="16"/>
  <c r="AI63" i="16"/>
  <c r="AI47" i="16"/>
  <c r="AI32" i="16"/>
  <c r="AI19" i="16"/>
  <c r="AI52" i="16"/>
  <c r="AI16" i="16"/>
  <c r="AI35" i="16"/>
  <c r="AI11" i="16"/>
  <c r="AI8" i="16"/>
  <c r="AI26" i="16"/>
  <c r="AI46" i="16"/>
  <c r="AI34" i="16"/>
  <c r="AI7" i="16"/>
  <c r="AI57" i="16"/>
  <c r="AI36" i="16"/>
  <c r="AI65" i="16"/>
  <c r="AI69" i="16"/>
  <c r="AI43" i="16"/>
  <c r="AI66" i="16"/>
  <c r="AI41" i="16"/>
  <c r="AI9" i="16"/>
  <c r="AI27" i="16"/>
  <c r="AI50" i="16"/>
  <c r="AI24" i="16"/>
  <c r="AI13" i="16"/>
  <c r="AI25" i="16"/>
  <c r="AI45" i="16"/>
  <c r="AI59" i="16"/>
  <c r="AI21" i="16"/>
  <c r="AI17" i="16"/>
  <c r="AI40" i="16"/>
  <c r="AI39" i="16"/>
  <c r="AI67" i="16"/>
  <c r="AI22" i="16"/>
  <c r="AI37" i="16"/>
  <c r="AI15" i="16"/>
  <c r="AI10" i="16"/>
  <c r="AI14" i="16"/>
  <c r="AI60" i="16"/>
  <c r="AI44" i="16"/>
  <c r="AI38" i="16"/>
  <c r="AI49" i="16"/>
  <c r="AI53" i="16"/>
  <c r="AI42" i="16"/>
  <c r="AI68" i="16"/>
  <c r="BA130" i="16" l="1"/>
  <c r="BB130" i="16" s="1"/>
  <c r="BA126" i="16"/>
  <c r="BA122" i="16"/>
  <c r="BA118" i="16"/>
  <c r="BB118" i="16" s="1"/>
  <c r="BA114" i="16"/>
  <c r="BA110" i="16"/>
  <c r="BA106" i="16"/>
  <c r="BB106" i="16" s="1"/>
  <c r="BA102" i="16"/>
  <c r="BB102" i="16" s="1"/>
  <c r="BA98" i="16"/>
  <c r="BB98" i="16" s="1"/>
  <c r="BA94" i="16"/>
  <c r="BA90" i="16"/>
  <c r="BB90" i="16" s="1"/>
  <c r="BA86" i="16"/>
  <c r="BB86" i="16" s="1"/>
  <c r="BA129" i="16"/>
  <c r="BB129" i="16" s="1"/>
  <c r="BA125" i="16"/>
  <c r="BA121" i="16"/>
  <c r="BA117" i="16"/>
  <c r="BB117" i="16" s="1"/>
  <c r="BA113" i="16"/>
  <c r="BB113" i="16" s="1"/>
  <c r="BA109" i="16"/>
  <c r="BA105" i="16"/>
  <c r="BB105" i="16" s="1"/>
  <c r="BA101" i="16"/>
  <c r="BB101" i="16" s="1"/>
  <c r="BA97" i="16"/>
  <c r="BA93" i="16"/>
  <c r="BA89" i="16"/>
  <c r="BB89" i="16" s="1"/>
  <c r="BA85" i="16"/>
  <c r="BB85" i="16" s="1"/>
  <c r="BA81" i="16"/>
  <c r="BB81" i="16" s="1"/>
  <c r="BA77" i="16"/>
  <c r="BA73" i="16"/>
  <c r="BB73" i="16" s="1"/>
  <c r="BA69" i="16"/>
  <c r="BB69" i="16" s="1"/>
  <c r="BA65" i="16"/>
  <c r="BA61" i="16"/>
  <c r="BA57" i="16"/>
  <c r="BB57" i="16" s="1"/>
  <c r="BA53" i="16"/>
  <c r="BB53" i="16" s="1"/>
  <c r="BA48" i="16"/>
  <c r="BA44" i="16"/>
  <c r="BA38" i="16"/>
  <c r="BA34" i="16"/>
  <c r="BB34" i="16" s="1"/>
  <c r="BA30" i="16"/>
  <c r="BB30" i="16" s="1"/>
  <c r="BA26" i="16"/>
  <c r="BA22" i="16"/>
  <c r="BA18" i="16"/>
  <c r="BB18" i="16" s="1"/>
  <c r="BA14" i="16"/>
  <c r="BB14" i="16" s="1"/>
  <c r="BA10" i="16"/>
  <c r="BA128" i="16"/>
  <c r="BB128" i="16" s="1"/>
  <c r="BA120" i="16"/>
  <c r="BB120" i="16" s="1"/>
  <c r="BA112" i="16"/>
  <c r="BA104" i="16"/>
  <c r="BB104" i="16" s="1"/>
  <c r="BA96" i="16"/>
  <c r="BB96" i="16" s="1"/>
  <c r="BA88" i="16"/>
  <c r="BB88" i="16" s="1"/>
  <c r="BA82" i="16"/>
  <c r="BB82" i="16" s="1"/>
  <c r="BA76" i="16"/>
  <c r="BA71" i="16"/>
  <c r="BA66" i="16"/>
  <c r="BB66" i="16" s="1"/>
  <c r="BA60" i="16"/>
  <c r="BB60" i="16" s="1"/>
  <c r="BA55" i="16"/>
  <c r="BA50" i="16"/>
  <c r="BB50" i="16" s="1"/>
  <c r="BA43" i="16"/>
  <c r="BB43" i="16" s="1"/>
  <c r="BA36" i="16"/>
  <c r="BB36" i="16" s="1"/>
  <c r="BA31" i="16"/>
  <c r="BA25" i="16"/>
  <c r="BB25" i="16" s="1"/>
  <c r="BA20" i="16"/>
  <c r="BB20" i="16" s="1"/>
  <c r="BA15" i="16"/>
  <c r="BB15" i="16" s="1"/>
  <c r="BA9" i="16"/>
  <c r="BB9" i="16" s="1"/>
  <c r="BA127" i="16"/>
  <c r="BB127" i="16" s="1"/>
  <c r="BA119" i="16"/>
  <c r="BB119" i="16" s="1"/>
  <c r="BA111" i="16"/>
  <c r="BB111" i="16" s="1"/>
  <c r="BA103" i="16"/>
  <c r="BB103" i="16" s="1"/>
  <c r="BA95" i="16"/>
  <c r="BB95" i="16" s="1"/>
  <c r="BA87" i="16"/>
  <c r="BB87" i="16" s="1"/>
  <c r="BA80" i="16"/>
  <c r="BA75" i="16"/>
  <c r="BA70" i="16"/>
  <c r="BB70" i="16" s="1"/>
  <c r="BA64" i="16"/>
  <c r="BB64" i="16" s="1"/>
  <c r="BA59" i="16"/>
  <c r="BB59" i="16" s="1"/>
  <c r="BA54" i="16"/>
  <c r="BA47" i="16"/>
  <c r="BB47" i="16" s="1"/>
  <c r="BA42" i="16"/>
  <c r="BB42" i="16" s="1"/>
  <c r="BA35" i="16"/>
  <c r="BB35" i="16" s="1"/>
  <c r="BA29" i="16"/>
  <c r="BA24" i="16"/>
  <c r="BB24" i="16" s="1"/>
  <c r="BA19" i="16"/>
  <c r="BB19" i="16" s="1"/>
  <c r="BA13" i="16"/>
  <c r="BB13" i="16" s="1"/>
  <c r="BA8" i="16"/>
  <c r="BB8" i="16" s="1"/>
  <c r="BA131" i="16"/>
  <c r="BB131" i="16" s="1"/>
  <c r="BA115" i="16"/>
  <c r="BB115" i="16" s="1"/>
  <c r="BA99" i="16"/>
  <c r="BB99" i="16" s="1"/>
  <c r="BA83" i="16"/>
  <c r="BA72" i="16"/>
  <c r="BB72" i="16" s="1"/>
  <c r="BA62" i="16"/>
  <c r="BB62" i="16" s="1"/>
  <c r="BA51" i="16"/>
  <c r="BB51" i="16" s="1"/>
  <c r="BA37" i="16"/>
  <c r="BA27" i="16"/>
  <c r="BB27" i="16" s="1"/>
  <c r="BA16" i="16"/>
  <c r="BB16" i="16" s="1"/>
  <c r="BA124" i="16"/>
  <c r="BB124" i="16" s="1"/>
  <c r="BA108" i="16"/>
  <c r="BA92" i="16"/>
  <c r="BA79" i="16"/>
  <c r="BB79" i="16" s="1"/>
  <c r="BA68" i="16"/>
  <c r="BB68" i="16" s="1"/>
  <c r="BA58" i="16"/>
  <c r="BB58" i="16" s="1"/>
  <c r="BA46" i="16"/>
  <c r="BB46" i="16" s="1"/>
  <c r="BA33" i="16"/>
  <c r="BB33" i="16" s="1"/>
  <c r="BA23" i="16"/>
  <c r="BA12" i="16"/>
  <c r="BB12" i="16" s="1"/>
  <c r="BA7" i="16"/>
  <c r="BB7" i="16" s="1"/>
  <c r="BA100" i="16"/>
  <c r="BB100" i="16" s="1"/>
  <c r="BA74" i="16"/>
  <c r="BB74" i="16" s="1"/>
  <c r="BA52" i="16"/>
  <c r="BB52" i="16" s="1"/>
  <c r="BA39" i="16"/>
  <c r="BB39" i="16" s="1"/>
  <c r="BA17" i="16"/>
  <c r="BB17" i="16" s="1"/>
  <c r="BA116" i="16"/>
  <c r="BB116" i="16" s="1"/>
  <c r="BA84" i="16"/>
  <c r="BA63" i="16"/>
  <c r="BB63" i="16" s="1"/>
  <c r="BA28" i="16"/>
  <c r="BB28" i="16" s="1"/>
  <c r="BA123" i="16"/>
  <c r="BB123" i="16" s="1"/>
  <c r="BA107" i="16"/>
  <c r="BA91" i="16"/>
  <c r="BB91" i="16" s="1"/>
  <c r="BA78" i="16"/>
  <c r="BB78" i="16" s="1"/>
  <c r="BA67" i="16"/>
  <c r="BB67" i="16" s="1"/>
  <c r="BA56" i="16"/>
  <c r="BA45" i="16"/>
  <c r="BB45" i="16" s="1"/>
  <c r="BA32" i="16"/>
  <c r="BB32" i="16" s="1"/>
  <c r="BA21" i="16"/>
  <c r="BB21" i="16" s="1"/>
  <c r="BA11" i="16"/>
  <c r="BB11" i="16" s="1"/>
  <c r="BA49" i="16"/>
  <c r="BB49" i="16" s="1"/>
  <c r="BA41" i="16"/>
  <c r="BB41" i="16" s="1"/>
  <c r="BA40" i="16"/>
  <c r="BB40" i="16" s="1"/>
  <c r="BB76" i="16"/>
  <c r="BB22" i="16"/>
  <c r="BB23" i="16"/>
  <c r="BB71" i="16"/>
  <c r="BB84" i="16"/>
  <c r="BB31" i="16"/>
  <c r="BB97" i="16"/>
  <c r="BB44" i="16"/>
  <c r="BB126" i="16"/>
  <c r="BB65" i="16"/>
  <c r="BB38" i="16"/>
  <c r="BB107" i="16"/>
  <c r="BB108" i="16"/>
  <c r="BB121" i="16"/>
  <c r="BB61" i="16"/>
  <c r="BB10" i="16"/>
  <c r="BB114" i="16"/>
  <c r="BB54" i="16"/>
  <c r="BB55" i="16"/>
  <c r="BB80" i="16"/>
  <c r="BB26" i="16"/>
  <c r="BB92" i="16"/>
  <c r="BB93" i="16"/>
  <c r="BB109" i="16"/>
  <c r="BB122" i="16"/>
  <c r="BB75" i="16"/>
  <c r="BB48" i="16"/>
  <c r="BB83" i="16"/>
  <c r="BB29" i="16"/>
  <c r="BB112" i="16"/>
  <c r="BB56" i="16"/>
  <c r="BB125" i="16"/>
  <c r="BB77" i="16"/>
  <c r="BB94" i="16"/>
  <c r="BB37" i="16"/>
  <c r="BB110" i="16"/>
  <c r="AJ23" i="16"/>
  <c r="AJ40" i="16"/>
  <c r="AJ7" i="16"/>
  <c r="AJ26" i="16"/>
  <c r="AJ37" i="16"/>
  <c r="AJ57" i="16"/>
  <c r="AJ28" i="16"/>
  <c r="AJ50" i="16"/>
  <c r="AJ42" i="16"/>
  <c r="AJ14" i="16"/>
  <c r="AJ67" i="16"/>
  <c r="AJ47" i="16"/>
  <c r="AJ60" i="16"/>
  <c r="AJ11" i="16"/>
  <c r="AJ59" i="16"/>
  <c r="AJ8" i="16"/>
  <c r="AJ18" i="16"/>
  <c r="AJ49" i="16"/>
  <c r="AJ13" i="16"/>
  <c r="AJ48" i="16"/>
  <c r="AJ51" i="16"/>
  <c r="AJ64" i="16"/>
  <c r="AJ12" i="16"/>
  <c r="AJ53" i="16"/>
  <c r="AJ41" i="16"/>
  <c r="AJ27" i="16"/>
  <c r="AJ65" i="16"/>
  <c r="AJ17" i="16"/>
  <c r="AJ43" i="16"/>
  <c r="AJ9" i="16"/>
  <c r="AJ58" i="16"/>
  <c r="AJ38" i="16"/>
  <c r="AJ66" i="16"/>
  <c r="AJ15" i="16"/>
  <c r="AJ54" i="16"/>
  <c r="AJ44" i="16"/>
  <c r="AJ69" i="16"/>
  <c r="AJ36" i="16"/>
  <c r="AJ10" i="16"/>
  <c r="AJ20" i="16"/>
  <c r="AJ45" i="16"/>
  <c r="AJ33" i="16"/>
  <c r="AJ22" i="16"/>
  <c r="AJ39" i="16"/>
  <c r="AJ35" i="16"/>
  <c r="AJ32" i="16"/>
  <c r="AJ61" i="16"/>
  <c r="AJ62" i="16"/>
  <c r="AJ63" i="16"/>
  <c r="AJ30" i="16"/>
  <c r="AJ52" i="16"/>
  <c r="AJ24" i="16"/>
  <c r="AJ25" i="16"/>
  <c r="AJ56" i="16"/>
  <c r="AJ19" i="16"/>
  <c r="AJ68" i="16"/>
  <c r="AJ46" i="16"/>
  <c r="AJ21" i="16"/>
  <c r="AJ34" i="16"/>
  <c r="AJ29" i="16"/>
  <c r="AJ31" i="16"/>
  <c r="AJ16" i="16"/>
  <c r="AK1" i="16"/>
  <c r="AL1" i="16" l="1"/>
  <c r="AM1" i="16" l="1"/>
  <c r="AN1" i="16" l="1"/>
  <c r="AN63" i="16" l="1"/>
  <c r="AN61" i="16"/>
  <c r="AN59" i="16"/>
  <c r="AN57" i="16"/>
  <c r="AN55" i="16"/>
  <c r="AN53" i="16"/>
  <c r="AN51" i="16"/>
  <c r="AN49" i="16"/>
  <c r="AN47" i="16"/>
  <c r="AN45" i="16"/>
  <c r="AN43" i="16"/>
  <c r="AN41" i="16"/>
  <c r="AN39" i="16"/>
  <c r="AN37" i="16"/>
  <c r="AN35" i="16"/>
  <c r="AN64" i="16"/>
  <c r="AN62" i="16"/>
  <c r="AN60" i="16"/>
  <c r="AN58" i="16"/>
  <c r="AN56" i="16"/>
  <c r="AN54" i="16"/>
  <c r="AN52" i="16"/>
  <c r="AN50" i="16"/>
  <c r="AN48" i="16"/>
  <c r="AN46" i="16"/>
  <c r="AN44" i="16"/>
  <c r="AN42" i="16"/>
  <c r="AN40" i="16"/>
  <c r="AN38" i="16"/>
  <c r="AN36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8" i="16"/>
  <c r="AN10" i="16"/>
  <c r="AN9" i="16"/>
  <c r="AN7" i="16"/>
  <c r="AO1" i="16"/>
  <c r="AO126" i="16" l="1"/>
  <c r="AO110" i="16"/>
  <c r="AO94" i="16"/>
  <c r="AO78" i="16"/>
  <c r="AO62" i="16"/>
  <c r="AO46" i="16"/>
  <c r="AO30" i="16"/>
  <c r="AO124" i="16"/>
  <c r="AO76" i="16"/>
  <c r="AO28" i="16"/>
  <c r="AO107" i="16"/>
  <c r="AO75" i="16"/>
  <c r="AO121" i="16"/>
  <c r="AO57" i="16"/>
  <c r="AO56" i="16"/>
  <c r="AO40" i="16"/>
  <c r="AO103" i="16"/>
  <c r="AO125" i="16"/>
  <c r="AO109" i="16"/>
  <c r="AO93" i="16"/>
  <c r="AO77" i="16"/>
  <c r="AO61" i="16"/>
  <c r="AO45" i="16"/>
  <c r="AO29" i="16"/>
  <c r="AO108" i="16"/>
  <c r="AO60" i="16"/>
  <c r="AO44" i="16"/>
  <c r="AO123" i="16"/>
  <c r="AO59" i="16"/>
  <c r="AO89" i="16"/>
  <c r="AO25" i="16"/>
  <c r="AO92" i="16"/>
  <c r="AO43" i="16"/>
  <c r="AO41" i="16"/>
  <c r="AO120" i="16"/>
  <c r="AO39" i="16"/>
  <c r="AO54" i="16"/>
  <c r="AO117" i="16"/>
  <c r="AO69" i="16"/>
  <c r="AO52" i="16"/>
  <c r="AO83" i="16"/>
  <c r="AO50" i="16"/>
  <c r="AO128" i="16"/>
  <c r="AO111" i="16"/>
  <c r="AO31" i="16"/>
  <c r="AO91" i="16"/>
  <c r="AO27" i="16"/>
  <c r="AO105" i="16"/>
  <c r="AO104" i="16"/>
  <c r="AO119" i="16"/>
  <c r="AO71" i="16"/>
  <c r="AO23" i="16"/>
  <c r="AO102" i="16"/>
  <c r="AO22" i="16"/>
  <c r="AO131" i="16"/>
  <c r="AO51" i="16"/>
  <c r="AO19" i="16"/>
  <c r="AO130" i="16"/>
  <c r="AO34" i="16"/>
  <c r="AO18" i="16"/>
  <c r="AO112" i="16"/>
  <c r="AO122" i="16"/>
  <c r="AO106" i="16"/>
  <c r="AO90" i="16"/>
  <c r="AO74" i="16"/>
  <c r="AO58" i="16"/>
  <c r="AO42" i="16"/>
  <c r="AO26" i="16"/>
  <c r="AO73" i="16"/>
  <c r="AO72" i="16"/>
  <c r="AO24" i="16"/>
  <c r="AO87" i="16"/>
  <c r="AO55" i="16"/>
  <c r="AO118" i="16"/>
  <c r="AO38" i="16"/>
  <c r="AO35" i="16"/>
  <c r="AO98" i="16"/>
  <c r="AO80" i="16"/>
  <c r="AO48" i="16"/>
  <c r="AO127" i="16"/>
  <c r="AO79" i="16"/>
  <c r="AO63" i="16"/>
  <c r="AO88" i="16"/>
  <c r="AO86" i="16"/>
  <c r="AO53" i="16"/>
  <c r="AO84" i="16"/>
  <c r="AO20" i="16"/>
  <c r="AO67" i="16"/>
  <c r="AO66" i="16"/>
  <c r="AO95" i="16"/>
  <c r="AO47" i="16"/>
  <c r="AO70" i="16"/>
  <c r="AO85" i="16"/>
  <c r="AO21" i="16"/>
  <c r="AO100" i="16"/>
  <c r="AO68" i="16"/>
  <c r="AO99" i="16"/>
  <c r="AO82" i="16"/>
  <c r="AO96" i="16"/>
  <c r="AO15" i="16"/>
  <c r="AO101" i="16"/>
  <c r="AO37" i="16"/>
  <c r="AO116" i="16"/>
  <c r="AO36" i="16"/>
  <c r="AO115" i="16"/>
  <c r="AO114" i="16"/>
  <c r="AO64" i="16"/>
  <c r="AO32" i="16"/>
  <c r="AO14" i="16"/>
  <c r="AO129" i="16"/>
  <c r="AO113" i="16"/>
  <c r="AO97" i="16"/>
  <c r="AO81" i="16"/>
  <c r="AO65" i="16"/>
  <c r="AO49" i="16"/>
  <c r="AO33" i="16"/>
  <c r="AO17" i="16"/>
  <c r="AO7" i="16"/>
  <c r="AO8" i="16"/>
  <c r="AO16" i="16"/>
  <c r="AO11" i="16"/>
  <c r="AO10" i="16"/>
  <c r="AO12" i="16"/>
  <c r="AO9" i="16"/>
  <c r="AO13" i="16"/>
  <c r="AP1" i="16"/>
  <c r="AP11" i="16" l="1"/>
  <c r="AP82" i="16"/>
  <c r="AP125" i="16"/>
  <c r="AP58" i="16"/>
  <c r="AP109" i="16"/>
  <c r="AP42" i="16"/>
  <c r="AP114" i="16"/>
  <c r="AP27" i="16"/>
  <c r="AP93" i="16"/>
  <c r="AP26" i="16"/>
  <c r="AP45" i="16"/>
  <c r="AP130" i="16"/>
  <c r="AP43" i="16"/>
  <c r="AP77" i="16"/>
  <c r="AP10" i="16"/>
  <c r="AP108" i="16"/>
  <c r="AP124" i="16"/>
  <c r="AP61" i="16"/>
  <c r="AP92" i="16"/>
  <c r="AP29" i="16"/>
  <c r="AP76" i="16"/>
  <c r="AP13" i="16"/>
  <c r="AP59" i="16"/>
  <c r="AP123" i="16"/>
  <c r="AP64" i="16"/>
  <c r="AP91" i="16"/>
  <c r="AP32" i="16"/>
  <c r="AP16" i="16"/>
  <c r="AP107" i="16"/>
  <c r="AP48" i="16"/>
  <c r="AP75" i="16"/>
  <c r="AP98" i="16"/>
  <c r="AP86" i="16"/>
  <c r="AP15" i="16"/>
  <c r="AP74" i="16"/>
  <c r="AP66" i="16"/>
  <c r="AP54" i="16"/>
  <c r="AP121" i="16"/>
  <c r="AP102" i="16"/>
  <c r="AP31" i="16"/>
  <c r="AP90" i="16"/>
  <c r="AP19" i="16"/>
  <c r="AP78" i="16"/>
  <c r="AP70" i="16"/>
  <c r="AP7" i="16"/>
  <c r="AP118" i="16"/>
  <c r="AP47" i="16"/>
  <c r="AP106" i="16"/>
  <c r="AP35" i="16"/>
  <c r="AP94" i="16"/>
  <c r="AP23" i="16"/>
  <c r="AP63" i="16"/>
  <c r="AP122" i="16"/>
  <c r="AP51" i="16"/>
  <c r="AP110" i="16"/>
  <c r="AP39" i="16"/>
  <c r="AP20" i="16"/>
  <c r="AP79" i="16"/>
  <c r="AP8" i="16"/>
  <c r="AP67" i="16"/>
  <c r="AP126" i="16"/>
  <c r="AP55" i="16"/>
  <c r="AP36" i="16"/>
  <c r="AP95" i="16"/>
  <c r="AP24" i="16"/>
  <c r="AP83" i="16"/>
  <c r="AP12" i="16"/>
  <c r="AP71" i="16"/>
  <c r="AP52" i="16"/>
  <c r="AP111" i="16"/>
  <c r="AP40" i="16"/>
  <c r="AP99" i="16"/>
  <c r="AP28" i="16"/>
  <c r="AP87" i="16"/>
  <c r="AP68" i="16"/>
  <c r="AP127" i="16"/>
  <c r="AP56" i="16"/>
  <c r="AP115" i="16"/>
  <c r="AP44" i="16"/>
  <c r="AP103" i="16"/>
  <c r="AP14" i="16"/>
  <c r="AP97" i="16"/>
  <c r="AP34" i="16"/>
  <c r="AP117" i="16"/>
  <c r="AP17" i="16"/>
  <c r="AP80" i="16"/>
  <c r="AP72" i="16"/>
  <c r="AP131" i="16"/>
  <c r="AP60" i="16"/>
  <c r="AP119" i="16"/>
  <c r="AP81" i="16"/>
  <c r="AP120" i="16"/>
  <c r="AP30" i="16"/>
  <c r="AP113" i="16"/>
  <c r="AP62" i="16"/>
  <c r="AP38" i="16"/>
  <c r="AP105" i="16"/>
  <c r="AP33" i="16"/>
  <c r="AP96" i="16"/>
  <c r="AP21" i="16"/>
  <c r="AP84" i="16"/>
  <c r="AP9" i="16"/>
  <c r="AP57" i="16"/>
  <c r="AP85" i="16"/>
  <c r="AP22" i="16"/>
  <c r="AP49" i="16"/>
  <c r="AP112" i="16"/>
  <c r="AP37" i="16"/>
  <c r="AP100" i="16"/>
  <c r="AP25" i="16"/>
  <c r="AP88" i="16"/>
  <c r="AP73" i="16"/>
  <c r="AP46" i="16"/>
  <c r="AP89" i="16"/>
  <c r="AP129" i="16"/>
  <c r="AP65" i="16"/>
  <c r="AP128" i="16"/>
  <c r="AP53" i="16"/>
  <c r="AP116" i="16"/>
  <c r="AP41" i="16"/>
  <c r="AP104" i="16"/>
  <c r="AP69" i="16"/>
  <c r="AP18" i="16"/>
  <c r="AP101" i="16"/>
  <c r="AP50" i="16"/>
  <c r="AQ1" i="16"/>
  <c r="AQ123" i="16" l="1"/>
  <c r="AQ107" i="16"/>
  <c r="AQ91" i="16"/>
  <c r="AQ75" i="16"/>
  <c r="AQ59" i="16"/>
  <c r="AQ43" i="16"/>
  <c r="AQ27" i="16"/>
  <c r="AQ11" i="16"/>
  <c r="AQ73" i="16"/>
  <c r="AQ25" i="16"/>
  <c r="AQ88" i="16"/>
  <c r="AQ8" i="16"/>
  <c r="AQ70" i="16"/>
  <c r="AQ53" i="16"/>
  <c r="AQ122" i="16"/>
  <c r="AQ106" i="16"/>
  <c r="AQ90" i="16"/>
  <c r="AQ74" i="16"/>
  <c r="AQ58" i="16"/>
  <c r="AQ42" i="16"/>
  <c r="AQ26" i="16"/>
  <c r="AQ10" i="16"/>
  <c r="AQ57" i="16"/>
  <c r="AQ41" i="16"/>
  <c r="AQ72" i="16"/>
  <c r="AQ24" i="16"/>
  <c r="AQ86" i="16"/>
  <c r="AQ21" i="16"/>
  <c r="AQ121" i="16"/>
  <c r="AQ105" i="16"/>
  <c r="AQ89" i="16"/>
  <c r="AQ9" i="16"/>
  <c r="AQ56" i="16"/>
  <c r="AQ22" i="16"/>
  <c r="AQ82" i="16"/>
  <c r="AQ129" i="16"/>
  <c r="AQ17" i="16"/>
  <c r="AQ48" i="16"/>
  <c r="AQ47" i="16"/>
  <c r="AQ108" i="16"/>
  <c r="AQ12" i="16"/>
  <c r="AQ120" i="16"/>
  <c r="AQ104" i="16"/>
  <c r="AQ40" i="16"/>
  <c r="AQ54" i="16"/>
  <c r="AQ37" i="16"/>
  <c r="AQ112" i="16"/>
  <c r="AQ80" i="16"/>
  <c r="AQ16" i="16"/>
  <c r="AQ95" i="16"/>
  <c r="AQ63" i="16"/>
  <c r="AQ15" i="16"/>
  <c r="AQ29" i="16"/>
  <c r="AQ119" i="16"/>
  <c r="AQ103" i="16"/>
  <c r="AQ87" i="16"/>
  <c r="AQ71" i="16"/>
  <c r="AQ55" i="16"/>
  <c r="AQ39" i="16"/>
  <c r="AQ23" i="16"/>
  <c r="AQ7" i="16"/>
  <c r="AQ118" i="16"/>
  <c r="AQ102" i="16"/>
  <c r="AQ38" i="16"/>
  <c r="AQ69" i="16"/>
  <c r="AQ114" i="16"/>
  <c r="AQ50" i="16"/>
  <c r="AQ96" i="16"/>
  <c r="AQ79" i="16"/>
  <c r="AQ13" i="16"/>
  <c r="AQ92" i="16"/>
  <c r="AQ28" i="16"/>
  <c r="AQ117" i="16"/>
  <c r="AQ101" i="16"/>
  <c r="AQ85" i="16"/>
  <c r="AQ130" i="16"/>
  <c r="AQ97" i="16"/>
  <c r="AQ65" i="16"/>
  <c r="AQ64" i="16"/>
  <c r="AQ31" i="16"/>
  <c r="AQ60" i="16"/>
  <c r="AQ116" i="16"/>
  <c r="AQ100" i="16"/>
  <c r="AQ84" i="16"/>
  <c r="AQ68" i="16"/>
  <c r="AQ52" i="16"/>
  <c r="AQ36" i="16"/>
  <c r="AQ20" i="16"/>
  <c r="AQ98" i="16"/>
  <c r="AQ34" i="16"/>
  <c r="AQ81" i="16"/>
  <c r="AQ49" i="16"/>
  <c r="AQ128" i="16"/>
  <c r="AQ127" i="16"/>
  <c r="AQ124" i="16"/>
  <c r="AQ44" i="16"/>
  <c r="AQ131" i="16"/>
  <c r="AQ115" i="16"/>
  <c r="AQ99" i="16"/>
  <c r="AQ83" i="16"/>
  <c r="AQ67" i="16"/>
  <c r="AQ51" i="16"/>
  <c r="AQ35" i="16"/>
  <c r="AQ19" i="16"/>
  <c r="AQ66" i="16"/>
  <c r="AQ18" i="16"/>
  <c r="AQ113" i="16"/>
  <c r="AQ33" i="16"/>
  <c r="AQ32" i="16"/>
  <c r="AQ111" i="16"/>
  <c r="AQ76" i="16"/>
  <c r="AQ126" i="16"/>
  <c r="AQ110" i="16"/>
  <c r="AQ94" i="16"/>
  <c r="AQ78" i="16"/>
  <c r="AQ62" i="16"/>
  <c r="AQ46" i="16"/>
  <c r="AQ30" i="16"/>
  <c r="AQ14" i="16"/>
  <c r="AQ125" i="16"/>
  <c r="AQ109" i="16"/>
  <c r="AQ93" i="16"/>
  <c r="AQ77" i="16"/>
  <c r="AQ61" i="16"/>
  <c r="AQ45" i="16"/>
  <c r="AR1" i="16"/>
  <c r="AR104" i="16" l="1"/>
  <c r="AR103" i="16"/>
  <c r="AR88" i="16"/>
  <c r="AR86" i="16"/>
  <c r="AR105" i="16"/>
  <c r="AR87" i="16"/>
  <c r="AR15" i="16"/>
  <c r="AR122" i="16"/>
  <c r="AR35" i="16"/>
  <c r="AR106" i="16"/>
  <c r="AR93" i="16"/>
  <c r="AR82" i="16"/>
  <c r="AR125" i="16"/>
  <c r="AR57" i="16"/>
  <c r="AR30" i="16"/>
  <c r="AR46" i="16"/>
  <c r="AR69" i="16"/>
  <c r="AR80" i="16"/>
  <c r="AR25" i="16"/>
  <c r="AR39" i="16"/>
  <c r="AR71" i="16"/>
  <c r="AR55" i="16"/>
  <c r="AR38" i="16"/>
  <c r="AR84" i="16"/>
  <c r="AR40" i="16"/>
  <c r="AR44" i="16"/>
  <c r="AR85" i="16"/>
  <c r="AR114" i="16"/>
  <c r="AR117" i="16"/>
  <c r="AR100" i="16"/>
  <c r="AR65" i="16"/>
  <c r="AR79" i="16"/>
  <c r="AR108" i="16"/>
  <c r="AR78" i="16"/>
  <c r="AR64" i="16"/>
  <c r="AR12" i="16"/>
  <c r="AR113" i="16"/>
  <c r="AR116" i="16"/>
  <c r="AR126" i="16"/>
  <c r="AR92" i="16"/>
  <c r="AR128" i="16"/>
  <c r="AR41" i="16"/>
  <c r="AR31" i="16"/>
  <c r="AR34" i="16"/>
  <c r="AR42" i="16"/>
  <c r="AR95" i="16"/>
  <c r="AR10" i="16"/>
  <c r="AR63" i="16"/>
  <c r="AR49" i="16"/>
  <c r="AR19" i="16"/>
  <c r="AR60" i="16"/>
  <c r="AR112" i="16"/>
  <c r="AR37" i="16"/>
  <c r="AR11" i="16"/>
  <c r="AR70" i="16"/>
  <c r="AR76" i="16"/>
  <c r="AR73" i="16"/>
  <c r="AR50" i="16"/>
  <c r="AR102" i="16"/>
  <c r="AR123" i="16"/>
  <c r="AR96" i="16"/>
  <c r="AR17" i="16"/>
  <c r="AR51" i="16"/>
  <c r="AR89" i="16"/>
  <c r="AR99" i="16"/>
  <c r="AR110" i="16"/>
  <c r="AR21" i="16"/>
  <c r="AR54" i="16"/>
  <c r="AR53" i="16"/>
  <c r="AR62" i="16"/>
  <c r="AR91" i="16"/>
  <c r="AR121" i="16"/>
  <c r="AR118" i="16"/>
  <c r="AR77" i="16"/>
  <c r="AR36" i="16"/>
  <c r="AR20" i="16"/>
  <c r="AR18" i="16"/>
  <c r="AR127" i="16"/>
  <c r="AR8" i="16"/>
  <c r="AR58" i="16"/>
  <c r="AR9" i="16"/>
  <c r="AR72" i="16"/>
  <c r="AR101" i="16"/>
  <c r="AR27" i="16"/>
  <c r="AR16" i="16"/>
  <c r="AR23" i="16"/>
  <c r="AR67" i="16"/>
  <c r="AR115" i="16"/>
  <c r="AR97" i="16"/>
  <c r="AR24" i="16"/>
  <c r="AR129" i="16"/>
  <c r="AR83" i="16"/>
  <c r="AR26" i="16"/>
  <c r="AR81" i="16"/>
  <c r="AR130" i="16"/>
  <c r="AR74" i="16"/>
  <c r="AR120" i="16"/>
  <c r="AR48" i="16"/>
  <c r="AR47" i="16"/>
  <c r="AR14" i="16"/>
  <c r="AR56" i="16"/>
  <c r="AR61" i="16"/>
  <c r="AR45" i="16"/>
  <c r="AR107" i="16"/>
  <c r="AR13" i="16"/>
  <c r="AR75" i="16"/>
  <c r="AR33" i="16"/>
  <c r="AR124" i="16"/>
  <c r="AR28" i="16"/>
  <c r="AR98" i="16"/>
  <c r="AR7" i="16"/>
  <c r="AR52" i="16"/>
  <c r="AR59" i="16"/>
  <c r="AR94" i="16"/>
  <c r="AR22" i="16"/>
  <c r="AR131" i="16"/>
  <c r="AR32" i="16"/>
  <c r="AR109" i="16"/>
  <c r="AR90" i="16"/>
  <c r="AR29" i="16"/>
  <c r="AR66" i="16"/>
  <c r="AR68" i="16"/>
  <c r="AR111" i="16"/>
  <c r="AR43" i="16"/>
  <c r="AR119" i="16"/>
  <c r="AT1" i="16"/>
  <c r="AS1" i="16"/>
  <c r="AN127" i="16"/>
  <c r="AN119" i="16"/>
  <c r="AN111" i="16"/>
  <c r="AN130" i="16"/>
  <c r="AN79" i="16"/>
  <c r="AN92" i="16"/>
  <c r="AN117" i="16"/>
  <c r="AN86" i="16"/>
  <c r="AN104" i="16"/>
  <c r="AN131" i="16"/>
  <c r="AN99" i="16"/>
  <c r="AN114" i="16"/>
  <c r="AN67" i="16"/>
  <c r="AN76" i="16"/>
  <c r="AN113" i="16"/>
  <c r="AN81" i="16"/>
  <c r="AN96" i="16"/>
  <c r="AN95" i="16"/>
  <c r="AN90" i="16"/>
  <c r="AN103" i="16"/>
  <c r="AN122" i="16"/>
  <c r="AN71" i="16"/>
  <c r="AN80" i="16"/>
  <c r="AN109" i="16"/>
  <c r="AN128" i="16"/>
  <c r="AN77" i="16"/>
  <c r="AN88" i="16"/>
  <c r="AN123" i="16"/>
  <c r="AN91" i="16"/>
  <c r="AN98" i="16"/>
  <c r="AN116" i="16"/>
  <c r="AN68" i="16"/>
  <c r="AN105" i="16"/>
  <c r="AN124" i="16"/>
  <c r="AN73" i="16"/>
  <c r="AN82" i="16"/>
  <c r="AN106" i="16"/>
  <c r="AN85" i="16"/>
  <c r="AN72" i="16"/>
  <c r="AN101" i="16"/>
  <c r="AN118" i="16"/>
  <c r="AN69" i="16"/>
  <c r="AN78" i="16"/>
  <c r="AN115" i="16"/>
  <c r="AN83" i="16"/>
  <c r="AN100" i="16"/>
  <c r="AN129" i="16"/>
  <c r="AN97" i="16"/>
  <c r="AN110" i="16"/>
  <c r="AN65" i="16"/>
  <c r="AN74" i="16"/>
  <c r="AN87" i="16"/>
  <c r="AN108" i="16"/>
  <c r="AN125" i="16"/>
  <c r="AN93" i="16"/>
  <c r="AN102" i="16"/>
  <c r="AN120" i="16"/>
  <c r="AN70" i="16"/>
  <c r="AN107" i="16"/>
  <c r="AN126" i="16"/>
  <c r="AN75" i="16"/>
  <c r="AN84" i="16"/>
  <c r="AN121" i="16"/>
  <c r="AN89" i="16"/>
  <c r="AN94" i="16"/>
  <c r="AN112" i="16"/>
  <c r="AN66" i="16"/>
  <c r="Z66" i="16"/>
  <c r="Z69" i="16"/>
  <c r="Z65" i="16"/>
  <c r="Z67" i="16"/>
  <c r="Z68" i="16"/>
  <c r="AG69" i="16"/>
  <c r="AG65" i="16"/>
  <c r="AG67" i="16"/>
  <c r="AG68" i="16"/>
  <c r="AG66" i="16"/>
  <c r="D81" i="10"/>
  <c r="C81" i="10"/>
  <c r="AZ15" i="23" l="1"/>
  <c r="AZ14" i="23"/>
  <c r="AZ13" i="23"/>
  <c r="AZ10" i="23"/>
  <c r="AZ11" i="23"/>
  <c r="AZ9" i="23"/>
  <c r="AZ12" i="23"/>
  <c r="AZ8" i="23"/>
  <c r="AM69" i="16"/>
  <c r="AF68" i="16"/>
  <c r="AF66" i="16"/>
  <c r="AM67" i="16"/>
  <c r="AM65" i="16"/>
  <c r="AS126" i="16"/>
  <c r="AT126" i="16" s="1"/>
  <c r="AS118" i="16"/>
  <c r="AT118" i="16" s="1"/>
  <c r="AS110" i="16"/>
  <c r="AT110" i="16" s="1"/>
  <c r="AS102" i="16"/>
  <c r="AS94" i="16"/>
  <c r="AT94" i="16" s="1"/>
  <c r="AS86" i="16"/>
  <c r="AT86" i="16" s="1"/>
  <c r="AS78" i="16"/>
  <c r="AT78" i="16" s="1"/>
  <c r="AS70" i="16"/>
  <c r="AS62" i="16"/>
  <c r="AT62" i="16" s="1"/>
  <c r="AS54" i="16"/>
  <c r="AT54" i="16" s="1"/>
  <c r="AS46" i="16"/>
  <c r="AT46" i="16" s="1"/>
  <c r="AS38" i="16"/>
  <c r="AT38" i="16" s="1"/>
  <c r="AS30" i="16"/>
  <c r="AT30" i="16" s="1"/>
  <c r="AS22" i="16"/>
  <c r="AT22" i="16" s="1"/>
  <c r="AS14" i="16"/>
  <c r="AT14" i="16" s="1"/>
  <c r="AS125" i="16"/>
  <c r="AT125" i="16" s="1"/>
  <c r="AS117" i="16"/>
  <c r="AT117" i="16" s="1"/>
  <c r="AS109" i="16"/>
  <c r="AT109" i="16" s="1"/>
  <c r="AS101" i="16"/>
  <c r="AS93" i="16"/>
  <c r="AS85" i="16"/>
  <c r="AT85" i="16" s="1"/>
  <c r="AS77" i="16"/>
  <c r="AT77" i="16" s="1"/>
  <c r="AS69" i="16"/>
  <c r="AT69" i="16" s="1"/>
  <c r="AS61" i="16"/>
  <c r="AT61" i="16" s="1"/>
  <c r="AS53" i="16"/>
  <c r="AT53" i="16" s="1"/>
  <c r="AS45" i="16"/>
  <c r="AT45" i="16" s="1"/>
  <c r="AS37" i="16"/>
  <c r="AT37" i="16" s="1"/>
  <c r="AS29" i="16"/>
  <c r="AT29" i="16" s="1"/>
  <c r="AS21" i="16"/>
  <c r="AT21" i="16" s="1"/>
  <c r="AS13" i="16"/>
  <c r="AT13" i="16" s="1"/>
  <c r="AS124" i="16"/>
  <c r="AT124" i="16" s="1"/>
  <c r="AS116" i="16"/>
  <c r="AT116" i="16" s="1"/>
  <c r="AS108" i="16"/>
  <c r="AT108" i="16" s="1"/>
  <c r="AS100" i="16"/>
  <c r="AT100" i="16" s="1"/>
  <c r="AS92" i="16"/>
  <c r="AT92" i="16" s="1"/>
  <c r="AS84" i="16"/>
  <c r="AT84" i="16" s="1"/>
  <c r="AS76" i="16"/>
  <c r="AT76" i="16" s="1"/>
  <c r="AS68" i="16"/>
  <c r="AT68" i="16" s="1"/>
  <c r="AS60" i="16"/>
  <c r="AT60" i="16" s="1"/>
  <c r="AS52" i="16"/>
  <c r="AT52" i="16" s="1"/>
  <c r="AS44" i="16"/>
  <c r="AT44" i="16" s="1"/>
  <c r="AS36" i="16"/>
  <c r="AT36" i="16" s="1"/>
  <c r="AS28" i="16"/>
  <c r="AT28" i="16" s="1"/>
  <c r="AS20" i="16"/>
  <c r="AT20" i="16" s="1"/>
  <c r="AS12" i="16"/>
  <c r="AT12" i="16" s="1"/>
  <c r="AS131" i="16"/>
  <c r="AT131" i="16" s="1"/>
  <c r="AS123" i="16"/>
  <c r="AT123" i="16" s="1"/>
  <c r="AS115" i="16"/>
  <c r="AT115" i="16" s="1"/>
  <c r="AS107" i="16"/>
  <c r="AT107" i="16" s="1"/>
  <c r="AS99" i="16"/>
  <c r="AT99" i="16" s="1"/>
  <c r="AS91" i="16"/>
  <c r="AT91" i="16" s="1"/>
  <c r="AS83" i="16"/>
  <c r="AT83" i="16" s="1"/>
  <c r="AS75" i="16"/>
  <c r="AT75" i="16" s="1"/>
  <c r="AS67" i="16"/>
  <c r="AT67" i="16" s="1"/>
  <c r="AS59" i="16"/>
  <c r="AT59" i="16" s="1"/>
  <c r="AS51" i="16"/>
  <c r="AT51" i="16" s="1"/>
  <c r="AS43" i="16"/>
  <c r="AT43" i="16" s="1"/>
  <c r="AS35" i="16"/>
  <c r="AT35" i="16" s="1"/>
  <c r="AS27" i="16"/>
  <c r="AT27" i="16" s="1"/>
  <c r="AS19" i="16"/>
  <c r="AT19" i="16" s="1"/>
  <c r="AS11" i="16"/>
  <c r="AT11" i="16" s="1"/>
  <c r="AS130" i="16"/>
  <c r="AT130" i="16" s="1"/>
  <c r="AS122" i="16"/>
  <c r="AT122" i="16" s="1"/>
  <c r="AS114" i="16"/>
  <c r="AT114" i="16" s="1"/>
  <c r="AS106" i="16"/>
  <c r="AT106" i="16" s="1"/>
  <c r="AS98" i="16"/>
  <c r="AT98" i="16" s="1"/>
  <c r="AS90" i="16"/>
  <c r="AT90" i="16" s="1"/>
  <c r="AS82" i="16"/>
  <c r="AT82" i="16" s="1"/>
  <c r="AS74" i="16"/>
  <c r="AT74" i="16" s="1"/>
  <c r="AS66" i="16"/>
  <c r="AT66" i="16" s="1"/>
  <c r="AS58" i="16"/>
  <c r="AT58" i="16" s="1"/>
  <c r="AS50" i="16"/>
  <c r="AT50" i="16" s="1"/>
  <c r="AS42" i="16"/>
  <c r="AT42" i="16" s="1"/>
  <c r="AS34" i="16"/>
  <c r="AT34" i="16" s="1"/>
  <c r="AS26" i="16"/>
  <c r="AT26" i="16" s="1"/>
  <c r="AS18" i="16"/>
  <c r="AT18" i="16" s="1"/>
  <c r="AS10" i="16"/>
  <c r="AT10" i="16" s="1"/>
  <c r="AS129" i="16"/>
  <c r="AT129" i="16" s="1"/>
  <c r="AS121" i="16"/>
  <c r="AT121" i="16" s="1"/>
  <c r="AS113" i="16"/>
  <c r="AT113" i="16" s="1"/>
  <c r="AS105" i="16"/>
  <c r="AT105" i="16" s="1"/>
  <c r="AS97" i="16"/>
  <c r="AT97" i="16" s="1"/>
  <c r="AS89" i="16"/>
  <c r="AT89" i="16" s="1"/>
  <c r="AS81" i="16"/>
  <c r="AT81" i="16" s="1"/>
  <c r="AS73" i="16"/>
  <c r="AT73" i="16" s="1"/>
  <c r="AS65" i="16"/>
  <c r="AT65" i="16" s="1"/>
  <c r="AS57" i="16"/>
  <c r="AT57" i="16" s="1"/>
  <c r="AS49" i="16"/>
  <c r="AT49" i="16" s="1"/>
  <c r="AS41" i="16"/>
  <c r="AT41" i="16" s="1"/>
  <c r="AS33" i="16"/>
  <c r="AT33" i="16" s="1"/>
  <c r="AS25" i="16"/>
  <c r="AT25" i="16" s="1"/>
  <c r="AS17" i="16"/>
  <c r="AT17" i="16" s="1"/>
  <c r="AS9" i="16"/>
  <c r="AT9" i="16" s="1"/>
  <c r="AS128" i="16"/>
  <c r="AT128" i="16" s="1"/>
  <c r="AS120" i="16"/>
  <c r="AT120" i="16" s="1"/>
  <c r="AS112" i="16"/>
  <c r="AT112" i="16" s="1"/>
  <c r="AS104" i="16"/>
  <c r="AT104" i="16" s="1"/>
  <c r="AS96" i="16"/>
  <c r="AT96" i="16" s="1"/>
  <c r="AS88" i="16"/>
  <c r="AT88" i="16" s="1"/>
  <c r="AS80" i="16"/>
  <c r="AT80" i="16" s="1"/>
  <c r="AS72" i="16"/>
  <c r="AT72" i="16" s="1"/>
  <c r="AS64" i="16"/>
  <c r="AT64" i="16" s="1"/>
  <c r="AS56" i="16"/>
  <c r="AT56" i="16" s="1"/>
  <c r="AS48" i="16"/>
  <c r="AT48" i="16" s="1"/>
  <c r="AS40" i="16"/>
  <c r="AT40" i="16" s="1"/>
  <c r="AS32" i="16"/>
  <c r="AT32" i="16" s="1"/>
  <c r="AS24" i="16"/>
  <c r="AT24" i="16" s="1"/>
  <c r="AS16" i="16"/>
  <c r="AT16" i="16" s="1"/>
  <c r="AS8" i="16"/>
  <c r="AT8" i="16" s="1"/>
  <c r="AS127" i="16"/>
  <c r="AT127" i="16" s="1"/>
  <c r="AS119" i="16"/>
  <c r="AT119" i="16" s="1"/>
  <c r="AS111" i="16"/>
  <c r="AT111" i="16" s="1"/>
  <c r="AS103" i="16"/>
  <c r="AT103" i="16" s="1"/>
  <c r="AS95" i="16"/>
  <c r="AT95" i="16" s="1"/>
  <c r="AS87" i="16"/>
  <c r="AT87" i="16" s="1"/>
  <c r="AS79" i="16"/>
  <c r="AT79" i="16" s="1"/>
  <c r="AS71" i="16"/>
  <c r="AT71" i="16" s="1"/>
  <c r="AS63" i="16"/>
  <c r="AT63" i="16" s="1"/>
  <c r="AS55" i="16"/>
  <c r="AT55" i="16" s="1"/>
  <c r="AS47" i="16"/>
  <c r="AT47" i="16" s="1"/>
  <c r="AS39" i="16"/>
  <c r="AT39" i="16" s="1"/>
  <c r="AS31" i="16"/>
  <c r="AT31" i="16" s="1"/>
  <c r="AS23" i="16"/>
  <c r="AT23" i="16" s="1"/>
  <c r="AS15" i="16"/>
  <c r="AT15" i="16" s="1"/>
  <c r="AS7" i="16"/>
  <c r="AT7" i="16" s="1"/>
  <c r="AT70" i="16"/>
  <c r="AT102" i="16"/>
  <c r="AT93" i="16"/>
  <c r="AT101" i="16"/>
  <c r="AF67" i="16"/>
  <c r="AF69" i="16"/>
  <c r="AM68" i="16"/>
  <c r="AF65" i="16"/>
  <c r="AM66" i="16"/>
  <c r="BC16" i="23"/>
  <c r="BB16" i="23" s="1"/>
  <c r="BA8" i="23" l="1"/>
  <c r="BH8" i="23"/>
  <c r="BI8" i="23" s="1"/>
  <c r="BA12" i="23"/>
  <c r="BH12" i="23"/>
  <c r="BI12" i="23" s="1"/>
  <c r="BA9" i="23"/>
  <c r="BH9" i="23"/>
  <c r="BI9" i="23" s="1"/>
  <c r="BA11" i="23"/>
  <c r="BH11" i="23"/>
  <c r="BI11" i="23" s="1"/>
  <c r="BA10" i="23"/>
  <c r="BH10" i="23"/>
  <c r="BI10" i="23" s="1"/>
  <c r="BA13" i="23"/>
  <c r="BH13" i="23"/>
  <c r="BI13" i="23" s="1"/>
  <c r="BA14" i="23"/>
  <c r="BH14" i="23"/>
  <c r="BI14" i="23" s="1"/>
  <c r="BA15" i="23"/>
  <c r="BH15" i="23"/>
  <c r="BI15" i="23" s="1"/>
  <c r="BI16" i="23" l="1"/>
  <c r="BH16" i="23" s="1"/>
  <c r="BA16" i="23"/>
  <c r="AZ16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5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دلیل شروع به پوقع و کیفیت مناسب سیر</t>
        </r>
      </text>
    </comment>
    <comment ref="N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همراهی و همکاری سرگروه برای مسئولیت های بچه های ۹ داخل هیئت کم / حضور کم بچه ها داخل هیئت ها</t>
        </r>
      </text>
    </comment>
    <comment ref="O5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جز یک مورد تمامی موارد خواسته شده انجام شد
</t>
        </r>
      </text>
    </comment>
    <comment ref="P5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ایشون منباب نیروهای رسانه که صدیق ۹هستند خیلی کمک کردن اگه راهنمایی های ایشون نبودبه مشکل میخوردیم</t>
        </r>
      </text>
    </comment>
    <comment ref="Q5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کلا نمره مطلوب از ۱۰ برای من ۷ هست و اگر کسی مشکلی نداشته و همکاری کرده ۷ گرفته</t>
        </r>
      </text>
    </comment>
    <comment ref="M6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به دلیل روند مناسب سیر </t>
        </r>
      </text>
    </comment>
    <comment ref="N6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حضور بچه های ۱۰ با تاخیر زیاد / حضور سرگروه در هیئت کم</t>
        </r>
      </text>
    </comment>
    <comment ref="O6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توضیحی خواصی نیست</t>
        </r>
      </text>
    </comment>
    <comment ref="P6" authorId="0" shapeId="0" xr:uid="{00000000-0006-0000-0F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نظر خاصی ندارم وظایفشون رو به نحو احسن انجام دادن</t>
        </r>
      </text>
    </comment>
    <comment ref="Q6" authorId="0" shapeId="0" xr:uid="{00000000-0006-0000-0F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</t>
        </r>
      </text>
    </comment>
    <comment ref="M7" authorId="0" shapeId="0" xr:uid="{00000000-0006-0000-0F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در روند سیر ضعیف است</t>
        </r>
      </text>
    </comment>
    <comment ref="N7" authorId="0" shapeId="0" xr:uid="{00000000-0006-0000-0F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حضور سرگروه داخل هیئت کم و با تاخیر/ حضور بچه ها با توجه به تعداد صدیق ۱۱ افتضاح</t>
        </r>
      </text>
    </comment>
    <comment ref="O7" authorId="0" shapeId="0" xr:uid="{00000000-0006-0000-0F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پیگیری زیادی در موارد کوچک
</t>
        </r>
      </text>
    </comment>
    <comment ref="P7" authorId="0" shapeId="0" xr:uid="{00000000-0006-0000-0F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تنها سرگروهی هستن که رابط رسانه ایشون رو معرفی کردن ولی سر وقت نبود</t>
        </r>
      </text>
    </comment>
    <comment ref="Q7" authorId="0" shapeId="0" xr:uid="{00000000-0006-0000-0F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</t>
        </r>
      </text>
    </comment>
    <comment ref="M8" authorId="0" shapeId="0" xr:uid="{00000000-0006-0000-0F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در روند سیر ضعیف است</t>
        </r>
      </text>
    </comment>
    <comment ref="N8" authorId="0" shapeId="0" xr:uid="{00000000-0006-0000-0F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حضور سرگروه کم و با تاخیر / حضور بچه ها و کمک به هیئت مسئولین هیئت خوب</t>
        </r>
      </text>
    </comment>
    <comment ref="O8" authorId="0" shapeId="0" xr:uid="{00000000-0006-0000-0F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موارد خواسته شده انجام شد</t>
        </r>
      </text>
    </comment>
    <comment ref="P8" authorId="0" shapeId="0" xr:uid="{00000000-0006-0000-0F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هنوز که هنوزه رابط رسانه شون رو معرفی نکردن(اهمیتی هم ندادن</t>
        </r>
      </text>
    </comment>
    <comment ref="Q8" authorId="0" shapeId="0" xr:uid="{00000000-0006-0000-0F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</t>
        </r>
      </text>
    </comment>
    <comment ref="M9" authorId="0" shapeId="0" xr:uid="{00000000-0006-0000-0F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در روند سید سرعت کمی وجود دارد</t>
        </r>
      </text>
    </comment>
    <comment ref="N9" authorId="0" shapeId="0" xr:uid="{00000000-0006-0000-0F00-000016000000}">
      <text>
        <r>
          <rPr>
            <b/>
            <sz val="9"/>
            <color indexed="81"/>
            <rFont val="Tahoma"/>
            <family val="2"/>
          </rPr>
          <t>user:ح</t>
        </r>
        <r>
          <rPr>
            <sz val="9"/>
            <color indexed="81"/>
            <rFont val="Tahoma"/>
            <family val="2"/>
          </rPr>
          <t>ضور بچه ها داخل هیئت صفر! / حضور سرگروه بسیار کم/ عدم معرفی رابط هیئت</t>
        </r>
      </text>
    </comment>
    <comment ref="O9" authorId="0" shapeId="0" xr:uid="{00000000-0006-0000-0F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بی توجهی به پیگیری ها برای دریافت لیست</t>
        </r>
      </text>
    </comment>
    <comment ref="P9" authorId="0" shapeId="0" xr:uid="{00000000-0006-0000-0F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هنوز که هنوزه رابط رسانه شون رو معرفی نکردن(اهمیتی هم ندادن</t>
        </r>
      </text>
    </comment>
    <comment ref="M10" authorId="0" shapeId="0" xr:uid="{00000000-0006-0000-0F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در روند سیر سرعت مناسب نیست</t>
        </r>
      </text>
    </comment>
    <comment ref="N10" authorId="0" shapeId="0" xr:uid="{00000000-0006-0000-0F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حضور سرگروه داخل هیئت با تاخیر</t>
        </r>
      </text>
    </comment>
    <comment ref="O10" authorId="0" shapeId="0" xr:uid="{00000000-0006-0000-0F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پیگیری زیاد برای دریافت لیست ، پیگیری اضافی در بحث روابط رصد</t>
        </r>
      </text>
    </comment>
    <comment ref="P10" authorId="0" shapeId="0" xr:uid="{00000000-0006-0000-0F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هنوز که هنوزه رابط رسانه شون رو معرفی نکردن(اهمیتی هم ندادن</t>
        </r>
      </text>
    </comment>
    <comment ref="Q10" authorId="0" shapeId="0" xr:uid="{00000000-0006-0000-0F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علت کمبودش همکاری یه ذره کمتر از بقیس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B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نظارت مستمر و بهتر روی سیر سرگروه ها در حلقه و عملکرد کند نسبت به بازبینی سیر شش ساله</t>
        </r>
      </text>
    </comment>
    <comment ref="AC6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_ ما خروجی ای از محتوا ندیدیم فعلا ...</t>
        </r>
      </text>
    </comment>
    <comment ref="AD6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برنامه دومی که برگزار شد (دقت سنجی ۲) طبق سیت مشخص شده پیش نرفت</t>
        </r>
      </text>
    </comment>
    <comment ref="AE6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مسئولیت های خود نه کمتر نه بیشتر عمل کردند(چون علمی نسبت به معاونت های دیگه ندارم نظری ندارم)</t>
        </r>
      </text>
    </comment>
    <comment ref="AF6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عدم هماهنگی بین اجرا و محتوا، تاخیر در رساندن محتوای برنامه ها</t>
        </r>
      </text>
    </comment>
    <comment ref="AH6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پیگیری مقطعی از روند پیشرفت محتوای صدیق ها . عدم تولید برنامه بر مبنای برنامه سازی صحیح و دقیق</t>
        </r>
      </text>
    </comment>
    <comment ref="AJ6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نسبت به گذشته فعال تر شده و کار کردنش ملموس‌ه</t>
        </r>
      </text>
    </comment>
    <comment ref="AK6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لازمه که کم کاری های سرگروه هارو نقد کنه و پیگیر سرگروها باشه</t>
        </r>
      </text>
    </comment>
    <comment ref="AL6" authorId="0" shapeId="0" xr:uid="{00000000-0006-0000-1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 بود</t>
        </r>
      </text>
    </comment>
    <comment ref="AM6" authorId="0" shapeId="0" xr:uid="{00000000-0006-0000-1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نیاز به توجیه و هماهنگی بهتری برای سرگروه ها وجود دارد و برنانه های هدفی توجه بیشتری نیاز دارد</t>
        </r>
      </text>
    </comment>
    <comment ref="AB7" authorId="0" shapeId="0" xr:uid="{00000000-0006-0000-1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سخنرانی پراکنده و ارائه ها خشک و خالی بود  قرآن و ادعیه بی نظم و بدون محتوا بود تزئیات ضعیف</t>
        </r>
      </text>
    </comment>
    <comment ref="AD7" authorId="0" shapeId="0" xr:uid="{00000000-0006-0000-1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سر زمان مشخص در کانال شروع نشد</t>
        </r>
      </text>
    </comment>
    <comment ref="AE7" authorId="0" shapeId="0" xr:uid="{00000000-0006-0000-1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مسئولیت های خود نه کمتر نه بیشتر عمل کردند(چون علمی نسبت به معاونت های دیگه ندارم نظری ندارم)</t>
        </r>
      </text>
    </comment>
    <comment ref="AF7" authorId="0" shapeId="0" xr:uid="{00000000-0006-0000-1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</t>
        </r>
      </text>
    </comment>
    <comment ref="AH7" authorId="0" shapeId="0" xr:uid="{00000000-0006-0000-10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عدم برنامه ریزی دقیق در اجرای هیئات هفتگی . عدم برنامه ریزی جهت حضور بیشتر افراد</t>
        </r>
      </text>
    </comment>
    <comment ref="AJ7" authorId="0" shapeId="0" xr:uid="{00000000-0006-0000-10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خلاقیت خاصی دیده نمیشد ، صرفا برنامه همیشگی هیئت</t>
        </r>
      </text>
    </comment>
    <comment ref="AK7" authorId="0" shapeId="0" xr:uid="{00000000-0006-0000-10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۸ همه چی عالی اما مکان فاطمیه خوب نبود اصلا</t>
        </r>
      </text>
    </comment>
    <comment ref="AL7" authorId="0" shapeId="0" xr:uid="{00000000-0006-0000-10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 بود</t>
        </r>
      </text>
    </comment>
    <comment ref="AM7" authorId="0" shapeId="0" xr:uid="{00000000-0006-0000-10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دلیل اینکه روند هیئت تغییر خاصی نکرده سیر سخنرانی جذاب و پیوسته نیست دکور و شعرهیچ تغییری نکرده</t>
        </r>
      </text>
    </comment>
    <comment ref="AB8" authorId="0" shapeId="0" xr:uid="{00000000-0006-0000-10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گزارش دهی نمرات به بچه ها و معاونت ها و سرگروه ها برای بهبود در عملکرد صعیف بود</t>
        </r>
      </text>
    </comment>
    <comment ref="AC8" authorId="0" shapeId="0" xr:uid="{00000000-0006-0000-10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_ اکسل رصد بر اعضای ستاد و بچه ها خوب بود خداقوت </t>
        </r>
      </text>
    </comment>
    <comment ref="AD8" authorId="0" shapeId="0" xr:uid="{00000000-0006-0000-10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دیر کامل نشدن بخش معاونت ها</t>
        </r>
      </text>
    </comment>
    <comment ref="AE8" authorId="0" shapeId="0" xr:uid="{00000000-0006-0000-10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مسئولیت های خود نه کمتر نه بیشتر عمل کردند(چون علمی نسبت به معاونت های دیگه ندارم نظری ندارم)</t>
        </r>
      </text>
    </comment>
    <comment ref="AF8" authorId="0" shapeId="0" xr:uid="{00000000-0006-0000-10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</t>
        </r>
      </text>
    </comment>
    <comment ref="AH8" authorId="0" shapeId="0" xr:uid="{00000000-0006-0000-10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عدم ترغیب اعضا به فعالیت مداوم در برنامه ها</t>
        </r>
      </text>
    </comment>
    <comment ref="AK8" authorId="0" shapeId="0" xr:uid="{00000000-0006-0000-10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اطلاعات صدیق۱۲ ناقصه اعلام هم کردم خدمتتون</t>
        </r>
      </text>
    </comment>
    <comment ref="AL8" authorId="0" shapeId="0" xr:uid="{00000000-0006-0000-10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 بود، عدم به کارگیری رابط ها
</t>
        </r>
      </text>
    </comment>
    <comment ref="AM8" authorId="0" shapeId="0" xr:uid="{00000000-0006-0000-10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بازخوردی از طرف رصد وجود ندارد ولی اطلاعات تقریبا جمع آوری میشوند اما روش جمع آوری باید کیفی باشند</t>
        </r>
      </text>
    </comment>
    <comment ref="AB9" authorId="0" shapeId="0" xr:uid="{00000000-0006-0000-1000-00001D000000}">
      <text>
        <r>
          <rPr>
            <sz val="9"/>
            <color indexed="81"/>
            <rFont val="Tahoma"/>
            <family val="2"/>
          </rPr>
          <t xml:space="preserve"> پست های روزانه کانال پراکنده و بدون بازخورد ، کلیپی از برنامه ها درست نشد گزارش تصویری ضعیف</t>
        </r>
      </text>
    </comment>
    <comment ref="AC9" authorId="0" shapeId="0" xr:uid="{00000000-0006-0000-10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عکس های گزارش تصویری هیئت کم / پست های کانال کم / اینستا بدون فعالیت</t>
        </r>
      </text>
    </comment>
    <comment ref="AD9" authorId="0" shapeId="0" xr:uid="{00000000-0006-0000-10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پوستر خواسته شده دیر و ناقص رسید</t>
        </r>
      </text>
    </comment>
    <comment ref="AF9" authorId="0" shapeId="0" xr:uid="{00000000-0006-0000-1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اذیت کردن یکم، سر رضایت نامه اردو و ...</t>
        </r>
      </text>
    </comment>
    <comment ref="AH9" authorId="0" shapeId="0" xr:uid="{00000000-0006-0000-10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عدم برنامه ریزی جهت افزایش مخاطبین . عدم ارسال گزارش برخی برنامه ها به طور صحیح</t>
        </r>
      </text>
    </comment>
    <comment ref="AJ9" authorId="0" shapeId="0" xr:uid="{00000000-0006-0000-10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پشرفت چشمگیری دیده نشد و کماکان معاونت ها ناراضی</t>
        </r>
      </text>
    </comment>
    <comment ref="AK9" authorId="0" shapeId="0" xr:uid="{00000000-0006-0000-10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عالی</t>
        </r>
      </text>
    </comment>
    <comment ref="AL9" authorId="0" shapeId="0" xr:uid="{00000000-0006-0000-10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مطلوب بود</t>
        </r>
      </text>
    </comment>
    <comment ref="AM9" authorId="0" shapeId="0" xr:uid="{00000000-0006-0000-10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دلیل اینکه پست های کانال بازخوردی ندارن برخی برنامه ها پوستر وجود ندارد و گزارش تصویری کامل نیس</t>
        </r>
      </text>
    </comment>
    <comment ref="AB10" authorId="0" shapeId="0" xr:uid="{00000000-0006-0000-10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زمان بازی بچه ها ، کیفیت نا مناسب تغذیه و نظم برنامه ها </t>
        </r>
      </text>
    </comment>
    <comment ref="AC10" authorId="0" shapeId="0" xr:uid="{00000000-0006-0000-10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_ نظم وسایل کم / حسینیه نا مرتب / پایه فوتبال دستی شیکسته </t>
        </r>
      </text>
    </comment>
    <comment ref="AD10" authorId="0" shapeId="0" xr:uid="{00000000-0006-0000-10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بی‌نظمی ادامه دار در حسینیه</t>
        </r>
      </text>
    </comment>
    <comment ref="AE10" authorId="0" shapeId="0" xr:uid="{00000000-0006-0000-10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به مسئولیت های خود نه کمتر نه بیشتر عمل کردند(چون علمی نسبت به معاونت های دیگه ندارم نظری ندارم)</t>
        </r>
      </text>
    </comment>
    <comment ref="AH10" authorId="0" shapeId="0" xr:uid="{00000000-0006-0000-10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عدم نظم دهی در حسینیه و وسایل ورزشی . نقص های موجود در برنامه مسابقات علمی</t>
        </r>
      </text>
    </comment>
    <comment ref="AJ10" authorId="0" shapeId="0" xr:uid="{00000000-0006-0000-10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(بازتاب بیرونی ندارد)</t>
        </r>
      </text>
    </comment>
    <comment ref="AK10" authorId="0" shapeId="0" xr:uid="{00000000-0006-0000-10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در رابطه با پرورش نیرو نقدهایی هستش...</t>
        </r>
      </text>
    </comment>
    <comment ref="AM10" authorId="0" shapeId="0" xr:uid="{00000000-0006-0000-10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هماچنان حسینیه نه منظمه و تغذیه و هماهنگی خوبی برنامه ها ندارند کار جدیدی نمیبینیم</t>
        </r>
      </text>
    </comment>
  </commentList>
</comments>
</file>

<file path=xl/sharedStrings.xml><?xml version="1.0" encoding="utf-8"?>
<sst xmlns="http://schemas.openxmlformats.org/spreadsheetml/2006/main" count="3503" uniqueCount="801">
  <si>
    <t>قرآن</t>
  </si>
  <si>
    <t>احکام</t>
  </si>
  <si>
    <t>سیر</t>
  </si>
  <si>
    <t>نماز</t>
  </si>
  <si>
    <t>هیئت</t>
  </si>
  <si>
    <t>حلقه</t>
  </si>
  <si>
    <t>رضایت</t>
  </si>
  <si>
    <t>مسئولیت</t>
  </si>
  <si>
    <t>کد</t>
  </si>
  <si>
    <t>نام</t>
  </si>
  <si>
    <t>شماره گروه</t>
  </si>
  <si>
    <t>09</t>
  </si>
  <si>
    <t>گروه</t>
  </si>
  <si>
    <t>ردیف</t>
  </si>
  <si>
    <t>احسان خامه ای</t>
  </si>
  <si>
    <t>مهدی صابری</t>
  </si>
  <si>
    <t>ابوالفضل طرفی</t>
  </si>
  <si>
    <t>روح الامین کمیلی</t>
  </si>
  <si>
    <t>طاها رحیم دل</t>
  </si>
  <si>
    <t>امیرمحمد کمیلی</t>
  </si>
  <si>
    <t>عارف خانیان</t>
  </si>
  <si>
    <t>امیرمحمد رهبری</t>
  </si>
  <si>
    <t>مهرداد ملک محمدی</t>
  </si>
  <si>
    <t>مصطفی جهانگیری</t>
  </si>
  <si>
    <t>امین یسلیانی</t>
  </si>
  <si>
    <t>محمد مهدی شفیعی</t>
  </si>
  <si>
    <t>پارسا بابایی مرام</t>
  </si>
  <si>
    <t>نیما خدابخشی</t>
  </si>
  <si>
    <t>علیرضا شهرستانی</t>
  </si>
  <si>
    <t>محمد رضا عبدالوند</t>
  </si>
  <si>
    <t>سبحان قاسمی نژاد</t>
  </si>
  <si>
    <t>طاها طالعی</t>
  </si>
  <si>
    <t>امیرمهدی عروجی</t>
  </si>
  <si>
    <t>میثم امامی</t>
  </si>
  <si>
    <t>مجتبی صابری</t>
  </si>
  <si>
    <t>علیرضا آل علی</t>
  </si>
  <si>
    <t>علیرضا حقیقی</t>
  </si>
  <si>
    <t>صالح سرزعیم</t>
  </si>
  <si>
    <t>هادی مهدیان</t>
  </si>
  <si>
    <t>امیرمهدی زیویار</t>
  </si>
  <si>
    <t>سجاد جوکار</t>
  </si>
  <si>
    <t>ساجد جوکار</t>
  </si>
  <si>
    <t>امیرحسین اینانلو</t>
  </si>
  <si>
    <t>امیرمحمد محمدرضایی</t>
  </si>
  <si>
    <t>عبدالرحمان محمدرضایی</t>
  </si>
  <si>
    <t>امیرعلی خیراندیش</t>
  </si>
  <si>
    <t>امیرمهدی دولت آبادی</t>
  </si>
  <si>
    <t>محمدپارسا گرشاسبی</t>
  </si>
  <si>
    <t>عرشیا آتشکار</t>
  </si>
  <si>
    <t>سال</t>
  </si>
  <si>
    <t>ماه</t>
  </si>
  <si>
    <t>جمع</t>
  </si>
  <si>
    <t xml:space="preserve">تاریخ
  اسامی          </t>
  </si>
  <si>
    <t>فرمانده</t>
  </si>
  <si>
    <t>مربی</t>
  </si>
  <si>
    <t>سرگروه</t>
  </si>
  <si>
    <t xml:space="preserve">مسئول
  اسامی          </t>
  </si>
  <si>
    <t>عملکرد 
معاونت</t>
  </si>
  <si>
    <t>مدیریت</t>
  </si>
  <si>
    <t>امتحان 
فصل</t>
  </si>
  <si>
    <t xml:space="preserve">موضوع
  اسامی          </t>
  </si>
  <si>
    <t>نام برنامه</t>
  </si>
  <si>
    <t>اخلاق و رفتار</t>
  </si>
  <si>
    <t>تلاشگری و
مسئولیت پذیری</t>
  </si>
  <si>
    <t>وضعیت درسی</t>
  </si>
  <si>
    <t>رضایت اولیاء</t>
  </si>
  <si>
    <t>نیما ربانی پور</t>
  </si>
  <si>
    <t>محمدمهدی آذری</t>
  </si>
  <si>
    <t>محمدجواد علی لو</t>
  </si>
  <si>
    <t>محمدحسین هداوند</t>
  </si>
  <si>
    <t>محمدمهدی هداوند</t>
  </si>
  <si>
    <t>محمدمهدی مشکور</t>
  </si>
  <si>
    <t>محمدعرفان احمدی</t>
  </si>
  <si>
    <t>سیدامیرحسین عزتی</t>
  </si>
  <si>
    <t xml:space="preserve">                      ده روز ماه
  اسامی                           </t>
  </si>
  <si>
    <t>08</t>
  </si>
  <si>
    <t>جلسه 1</t>
  </si>
  <si>
    <t>جلسه 2</t>
  </si>
  <si>
    <t>هوش برتر</t>
  </si>
  <si>
    <t>اجرا</t>
  </si>
  <si>
    <t>محتوا</t>
  </si>
  <si>
    <t>راهپیمایی
 13 آبان</t>
  </si>
  <si>
    <t>10</t>
  </si>
  <si>
    <t>سیدمحمدجواد شاهنگیان</t>
  </si>
  <si>
    <t>سیدامیرحسین نیکنژاد</t>
  </si>
  <si>
    <t>علیرضا بابایی</t>
  </si>
  <si>
    <t>امیرمحمد سعیدی</t>
  </si>
  <si>
    <t>سیدامیرعلی نیکنژاد</t>
  </si>
  <si>
    <t>محمدحسین رعیتی</t>
  </si>
  <si>
    <t>علی ممدوحی</t>
  </si>
  <si>
    <t>پارسا محمدی خو</t>
  </si>
  <si>
    <t>محمد قاسمی</t>
  </si>
  <si>
    <t>سیدامیرحسین موسوی</t>
  </si>
  <si>
    <t>امیرمهدی نصیری</t>
  </si>
  <si>
    <t>سجاد پایروند</t>
  </si>
  <si>
    <t>حسین ممدوحی</t>
  </si>
  <si>
    <t>محمدمهدی خدابخشی</t>
  </si>
  <si>
    <r>
      <t xml:space="preserve">مهر
</t>
    </r>
    <r>
      <rPr>
        <sz val="10"/>
        <color theme="1"/>
        <rFont val="B Nazanin"/>
        <charset val="178"/>
      </rPr>
      <t>نسبت حضور</t>
    </r>
  </si>
  <si>
    <r>
      <t xml:space="preserve">آبان
</t>
    </r>
    <r>
      <rPr>
        <sz val="10"/>
        <color theme="1"/>
        <rFont val="B Nazanin"/>
        <charset val="178"/>
      </rPr>
      <t>نسبت حضور</t>
    </r>
  </si>
  <si>
    <r>
      <t xml:space="preserve">آذر
</t>
    </r>
    <r>
      <rPr>
        <sz val="10"/>
        <color theme="1"/>
        <rFont val="B Nazanin"/>
        <charset val="178"/>
      </rPr>
      <t>نسبت حضور</t>
    </r>
  </si>
  <si>
    <t>مسئول معاونت</t>
  </si>
  <si>
    <t>نیرو</t>
  </si>
  <si>
    <t>اندیشه ورز</t>
  </si>
  <si>
    <t>رصد</t>
  </si>
  <si>
    <t>رسانه</t>
  </si>
  <si>
    <t>صدیق 8</t>
  </si>
  <si>
    <t>صدیق 9</t>
  </si>
  <si>
    <t>صدیق 10</t>
  </si>
  <si>
    <t>صدیق 11</t>
  </si>
  <si>
    <t>صدیق 12</t>
  </si>
  <si>
    <t>صدیق 13</t>
  </si>
  <si>
    <t>صدیق 14</t>
  </si>
  <si>
    <t>برنامه ویژه</t>
  </si>
  <si>
    <t>جلسات</t>
  </si>
  <si>
    <t>جلسه</t>
  </si>
  <si>
    <t>ستاد</t>
  </si>
  <si>
    <t xml:space="preserve">                     تاریخ
  اسامی                           </t>
  </si>
  <si>
    <t>حضور</t>
  </si>
  <si>
    <t>تاریخ</t>
  </si>
  <si>
    <t>مکان</t>
  </si>
  <si>
    <t>مناسبت</t>
  </si>
  <si>
    <t>مخاطب</t>
  </si>
  <si>
    <t>محتوا سخنرانی</t>
  </si>
  <si>
    <t>پذیرایی</t>
  </si>
  <si>
    <t>نوع موارد</t>
  </si>
  <si>
    <t>کیفی</t>
  </si>
  <si>
    <t>کمی</t>
  </si>
  <si>
    <t>دکور و تزئینات</t>
  </si>
  <si>
    <t>رعایت نظم</t>
  </si>
  <si>
    <t>پشتیبانی اموال</t>
  </si>
  <si>
    <t>زمان برگزاری</t>
  </si>
  <si>
    <t>هزینه</t>
  </si>
  <si>
    <t>کیفیت تغذیه</t>
  </si>
  <si>
    <t>نظم</t>
  </si>
  <si>
    <t>مدیریت استاد</t>
  </si>
  <si>
    <t>اطلاع رسانی</t>
  </si>
  <si>
    <t>نحوه اجرا</t>
  </si>
  <si>
    <t>مصوبات</t>
  </si>
  <si>
    <t>احسان رزاقی</t>
  </si>
  <si>
    <t>جلسه 3</t>
  </si>
  <si>
    <t>جلسه 4</t>
  </si>
  <si>
    <t>جلسه 5</t>
  </si>
  <si>
    <t>جواد سمیعی</t>
  </si>
  <si>
    <t>سیدمحمد چاوشی</t>
  </si>
  <si>
    <t>محمدحسین جهانگیری</t>
  </si>
  <si>
    <t>علی سخنگو</t>
  </si>
  <si>
    <t>احسان ارمیان</t>
  </si>
  <si>
    <t>06</t>
  </si>
  <si>
    <t>معاونت (های) برگزار کننده</t>
  </si>
  <si>
    <t>دقت سنجی</t>
  </si>
  <si>
    <t>معاونت</t>
  </si>
  <si>
    <t>مسئولیت پذیری</t>
  </si>
  <si>
    <t>حضور در جلسات</t>
  </si>
  <si>
    <t>خلاقیت</t>
  </si>
  <si>
    <t>رضایت مسئول معاونت</t>
  </si>
  <si>
    <t>ارتباط با 
سایر نیروها</t>
  </si>
  <si>
    <t>محتوا/اجرا</t>
  </si>
  <si>
    <t>بازی های فکری</t>
  </si>
  <si>
    <t>جلسه مادران</t>
  </si>
  <si>
    <t>جمع کل</t>
  </si>
  <si>
    <t>درصد</t>
  </si>
  <si>
    <t>تعداد</t>
  </si>
  <si>
    <t>صدیق</t>
  </si>
  <si>
    <t>پخش فوتبال</t>
  </si>
  <si>
    <t>مسائل روز</t>
  </si>
  <si>
    <t>مسئولیت 1</t>
  </si>
  <si>
    <t>مسئولیت 2</t>
  </si>
  <si>
    <t>عملکرد
معاونت</t>
  </si>
  <si>
    <t>عملکرد
صدیق</t>
  </si>
  <si>
    <t>رضایت مسئول معاونت - دانش آموز</t>
  </si>
  <si>
    <t>رده</t>
  </si>
  <si>
    <t>بزرگسال</t>
  </si>
  <si>
    <t>علی نامی</t>
  </si>
  <si>
    <t>اسامی</t>
  </si>
  <si>
    <t>ده روز اول</t>
  </si>
  <si>
    <t>ده روز دوم</t>
  </si>
  <si>
    <t>ده روز سوم</t>
  </si>
  <si>
    <t>فصل</t>
  </si>
  <si>
    <t>ویژه برنامه</t>
  </si>
  <si>
    <t>رده سنی</t>
  </si>
  <si>
    <t>فعال/غیرفعال</t>
  </si>
  <si>
    <t>ویژه
برنامه</t>
  </si>
  <si>
    <t>حضور در 
جلسات</t>
  </si>
  <si>
    <t>بازخورد اهالی محاله</t>
  </si>
  <si>
    <t>کیفیت سین برنامه</t>
  </si>
  <si>
    <t>تزئینات</t>
  </si>
  <si>
    <t>061101</t>
  </si>
  <si>
    <t>061102</t>
  </si>
  <si>
    <t>061103</t>
  </si>
  <si>
    <t>061104</t>
  </si>
  <si>
    <t>061105</t>
  </si>
  <si>
    <t>061106</t>
  </si>
  <si>
    <t>061107</t>
  </si>
  <si>
    <t>081201</t>
  </si>
  <si>
    <t>081202</t>
  </si>
  <si>
    <t>081203</t>
  </si>
  <si>
    <t>081204</t>
  </si>
  <si>
    <t>081205</t>
  </si>
  <si>
    <t>081206</t>
  </si>
  <si>
    <t>081207</t>
  </si>
  <si>
    <t>101201</t>
  </si>
  <si>
    <t>تولیدات</t>
  </si>
  <si>
    <t>کیفیت</t>
  </si>
  <si>
    <t>زمان بندی</t>
  </si>
  <si>
    <t>نوآوری</t>
  </si>
  <si>
    <t>مستند</t>
  </si>
  <si>
    <t>پادکست</t>
  </si>
  <si>
    <t>پوستر</t>
  </si>
  <si>
    <t>رساندن پیام و محتوا</t>
  </si>
  <si>
    <t>زیبایی بصری</t>
  </si>
  <si>
    <t>کانال بله</t>
  </si>
  <si>
    <t>دی</t>
  </si>
  <si>
    <t>بهمن</t>
  </si>
  <si>
    <t>اسفند</t>
  </si>
  <si>
    <t>نظر سرگروه 
و معاونت ها</t>
  </si>
  <si>
    <t>میانگین</t>
  </si>
  <si>
    <t>زمانبندی</t>
  </si>
  <si>
    <t>محتوا و کلمات مورد استفاده</t>
  </si>
  <si>
    <t>وضعیت سبک</t>
  </si>
  <si>
    <t>استفاده از عناوین انقلابی</t>
  </si>
  <si>
    <t>جذابیت موضوع</t>
  </si>
  <si>
    <t>رساندن محتوا</t>
  </si>
  <si>
    <t>جذابیت ارائه</t>
  </si>
  <si>
    <t>مداحی</t>
  </si>
  <si>
    <t>سخنرانی</t>
  </si>
  <si>
    <t>قرآن یا احکام و یا ...</t>
  </si>
  <si>
    <t>هماهنگی با مناسبت</t>
  </si>
  <si>
    <t>انقلابی گری</t>
  </si>
  <si>
    <t>وضعیت صدا</t>
  </si>
  <si>
    <t>میزان حضور</t>
  </si>
  <si>
    <t>گزارش تصویری</t>
  </si>
  <si>
    <t>میزان پوشش برنامه های مختلف</t>
  </si>
  <si>
    <t>کیفیت انجام مصوبات</t>
  </si>
  <si>
    <t>بروز بودن موضوع</t>
  </si>
  <si>
    <t>نحوه بیان محتوا</t>
  </si>
  <si>
    <t>میزان فهم مخاطب</t>
  </si>
  <si>
    <t>پروژه</t>
  </si>
  <si>
    <t>نام پروژه</t>
  </si>
  <si>
    <t>موکب</t>
  </si>
  <si>
    <t>برگزاری هیئت</t>
  </si>
  <si>
    <t>پوشش رسانه ای</t>
  </si>
  <si>
    <t>کار ویژه</t>
  </si>
  <si>
    <t>گزارش ویدیویی</t>
  </si>
  <si>
    <t>میزان موفقیت در تبلیغ و معرفی برنامه</t>
  </si>
  <si>
    <t>درگیر شدن مخاطب</t>
  </si>
  <si>
    <t>سرگروه 1</t>
  </si>
  <si>
    <t>سرگروه 2</t>
  </si>
  <si>
    <t>بستر</t>
  </si>
  <si>
    <t>میزان بازدید</t>
  </si>
  <si>
    <t xml:space="preserve"> روند افزایش یا کاهش اعضاء</t>
  </si>
  <si>
    <t>دوره رصد</t>
  </si>
  <si>
    <t>رصد نوجوانان</t>
  </si>
  <si>
    <t>رصد بزرگسالان</t>
  </si>
  <si>
    <t>زمانبندی خروجی</t>
  </si>
  <si>
    <t>اثرگذاری مخاطب</t>
  </si>
  <si>
    <t>میزان دقت تحلیل های خروجی</t>
  </si>
  <si>
    <t>میزان دقت معیارهای رصد</t>
  </si>
  <si>
    <t>کیفیت خروجی</t>
  </si>
  <si>
    <t>اندیشه ورز 1</t>
  </si>
  <si>
    <t>اندیشه ورز 2</t>
  </si>
  <si>
    <t>اندیشه ورز 3</t>
  </si>
  <si>
    <t>مسئولین اظهار نمره</t>
  </si>
  <si>
    <t>پاییز 1401</t>
  </si>
  <si>
    <t>زمستان 1401 و بهار 1402</t>
  </si>
  <si>
    <t>کیفیت انجام</t>
  </si>
  <si>
    <t>محمدجواد سمیعی</t>
  </si>
  <si>
    <t>1</t>
  </si>
  <si>
    <t>زمستان 1401 
و بهار 1402</t>
  </si>
  <si>
    <t>زمستان 1401
و بهار 1402</t>
  </si>
  <si>
    <t>موارد</t>
  </si>
  <si>
    <t>سرگروه صدیق 8</t>
  </si>
  <si>
    <t>مسئولیت 3</t>
  </si>
  <si>
    <t>مسئولیت 4</t>
  </si>
  <si>
    <t>سرگروه صدیق 9</t>
  </si>
  <si>
    <t>عضو اندیشه ورز</t>
  </si>
  <si>
    <t>مسئول کمیسیون اجرا</t>
  </si>
  <si>
    <t>مسئول کمیسیون رسانه</t>
  </si>
  <si>
    <t>مسئول کمیسیون محتوا</t>
  </si>
  <si>
    <t>سرگروه صدیق 10</t>
  </si>
  <si>
    <t>مسئول کمیسیون هیئت</t>
  </si>
  <si>
    <t>مسئول کمیسیون رصد</t>
  </si>
  <si>
    <t>مسئول معاونت محتوا</t>
  </si>
  <si>
    <t>مسئول معاونت اجرا</t>
  </si>
  <si>
    <t>سرگروه صدیق 13</t>
  </si>
  <si>
    <t>سرگروه صدیق 12</t>
  </si>
  <si>
    <t>مسئول معاونت هیئت</t>
  </si>
  <si>
    <t>سرگروه صدیق 11</t>
  </si>
  <si>
    <t>عضو کمیسیون اجرا</t>
  </si>
  <si>
    <t>درصد  رضایت</t>
  </si>
  <si>
    <t>060111</t>
  </si>
  <si>
    <t>060211</t>
  </si>
  <si>
    <t>060311</t>
  </si>
  <si>
    <t>060411</t>
  </si>
  <si>
    <t>060511</t>
  </si>
  <si>
    <t>060611</t>
  </si>
  <si>
    <t>080112</t>
  </si>
  <si>
    <t>080212</t>
  </si>
  <si>
    <t>080312</t>
  </si>
  <si>
    <t>080412</t>
  </si>
  <si>
    <t>080512</t>
  </si>
  <si>
    <t>080612</t>
  </si>
  <si>
    <t>080712</t>
  </si>
  <si>
    <t>090113</t>
  </si>
  <si>
    <t>090213</t>
  </si>
  <si>
    <t>090313</t>
  </si>
  <si>
    <t>090413</t>
  </si>
  <si>
    <t>090513</t>
  </si>
  <si>
    <t>090613</t>
  </si>
  <si>
    <t>090713</t>
  </si>
  <si>
    <t>090813</t>
  </si>
  <si>
    <t>100112</t>
  </si>
  <si>
    <t>100202</t>
  </si>
  <si>
    <t>100312</t>
  </si>
  <si>
    <t>100412</t>
  </si>
  <si>
    <t>100512</t>
  </si>
  <si>
    <t>100612</t>
  </si>
  <si>
    <t>100712</t>
  </si>
  <si>
    <t>100812</t>
  </si>
  <si>
    <t>100912</t>
  </si>
  <si>
    <t>110113</t>
  </si>
  <si>
    <t>110213</t>
  </si>
  <si>
    <t>110313</t>
  </si>
  <si>
    <t>110413</t>
  </si>
  <si>
    <t>110513</t>
  </si>
  <si>
    <t>110613</t>
  </si>
  <si>
    <t>110713</t>
  </si>
  <si>
    <t>110813</t>
  </si>
  <si>
    <t>110913</t>
  </si>
  <si>
    <t>111013</t>
  </si>
  <si>
    <t>120113</t>
  </si>
  <si>
    <t>120213</t>
  </si>
  <si>
    <t>120313</t>
  </si>
  <si>
    <t>120413</t>
  </si>
  <si>
    <t>120513</t>
  </si>
  <si>
    <t>120613</t>
  </si>
  <si>
    <t>120713</t>
  </si>
  <si>
    <t>120813</t>
  </si>
  <si>
    <t>120913</t>
  </si>
  <si>
    <t>130113</t>
  </si>
  <si>
    <t>130213</t>
  </si>
  <si>
    <t>130313</t>
  </si>
  <si>
    <t>130413</t>
  </si>
  <si>
    <t>130513</t>
  </si>
  <si>
    <t>130613</t>
  </si>
  <si>
    <t>130713</t>
  </si>
  <si>
    <t>130813</t>
  </si>
  <si>
    <t>130913</t>
  </si>
  <si>
    <t>131013</t>
  </si>
  <si>
    <t>140113</t>
  </si>
  <si>
    <t>140213</t>
  </si>
  <si>
    <t>140313</t>
  </si>
  <si>
    <t>140413</t>
  </si>
  <si>
    <t>140513</t>
  </si>
  <si>
    <t>140613</t>
  </si>
  <si>
    <t>140713</t>
  </si>
  <si>
    <t>140813</t>
  </si>
  <si>
    <t>140913</t>
  </si>
  <si>
    <t/>
  </si>
  <si>
    <t>121013</t>
  </si>
  <si>
    <t>امیرحسین نورعلی</t>
  </si>
  <si>
    <t>علی یسلیانی</t>
  </si>
  <si>
    <t>امیرحسین خوشنویسان</t>
  </si>
  <si>
    <t>141013</t>
  </si>
  <si>
    <t xml:space="preserve">سیدحسین رحمتی </t>
  </si>
  <si>
    <t>سیدعلی طباطبایی</t>
  </si>
  <si>
    <t>سیدحسین متولی</t>
  </si>
  <si>
    <t>سیدمحمدامین نیکنژاد</t>
  </si>
  <si>
    <t>میدون تیر</t>
  </si>
  <si>
    <t>مسابقات دهه فجر</t>
  </si>
  <si>
    <t>زنگ انقلاب</t>
  </si>
  <si>
    <t>آزمون علمی</t>
  </si>
  <si>
    <t>راهپیمایی 22 بهمن</t>
  </si>
  <si>
    <t>یادواره شهدا</t>
  </si>
  <si>
    <t>مراسم حاج آقا خوشوقت</t>
  </si>
  <si>
    <t>برنامه نور، صدا، قتل، حرکت</t>
  </si>
  <si>
    <t>عرفان ارمیان</t>
  </si>
  <si>
    <t>080812</t>
  </si>
  <si>
    <t>سالار اسکندری</t>
  </si>
  <si>
    <t>141113</t>
  </si>
  <si>
    <t>امیرمهدی بیگلری</t>
  </si>
  <si>
    <t>131113</t>
  </si>
  <si>
    <t>131213</t>
  </si>
  <si>
    <t>131313</t>
  </si>
  <si>
    <t>مسجد</t>
  </si>
  <si>
    <t>اجرا/هیئت</t>
  </si>
  <si>
    <t>ارتباط با
سایر نیروها</t>
  </si>
  <si>
    <t>حضور در
جلسات</t>
  </si>
  <si>
    <t>کمتر از 10 درصد
کمتر از 1 نماز در هفته</t>
  </si>
  <si>
    <t>بیشتر از 30 درصد
بیشتر از 2 نماز در هفته</t>
  </si>
  <si>
    <t>بیشتر از 80 درصد
4 از 5 هیئت در ماه</t>
  </si>
  <si>
    <t>کمتر از 40 درصد
2 از 5 هیئت در ماه</t>
  </si>
  <si>
    <r>
      <t xml:space="preserve">بیشتر از 75 درصد
</t>
    </r>
    <r>
      <rPr>
        <sz val="10"/>
        <color theme="1"/>
        <rFont val="B Nazanin"/>
        <charset val="178"/>
      </rPr>
      <t>بیشتر از 3 از 4 جلسه در ماه</t>
    </r>
  </si>
  <si>
    <r>
      <t xml:space="preserve">کمتر از 40 درصد
</t>
    </r>
    <r>
      <rPr>
        <sz val="10"/>
        <rFont val="B Nazanin"/>
        <charset val="178"/>
      </rPr>
      <t>کمتر از 2 از 4 جلسه در ماه</t>
    </r>
  </si>
  <si>
    <t>شب قدر</t>
  </si>
  <si>
    <t>اعتکاف</t>
  </si>
  <si>
    <t>جلسه فعالیت های
علمی پایگاه</t>
  </si>
  <si>
    <t>-----</t>
  </si>
  <si>
    <t>زمستان 1401</t>
  </si>
  <si>
    <t>بهار 1402</t>
  </si>
  <si>
    <t>همایش خانواده</t>
  </si>
  <si>
    <t>مراسم ارتحال امام خمینی(ره)</t>
  </si>
  <si>
    <t>شرح فعالیت های علمی</t>
  </si>
  <si>
    <t>شرح فعالیت های پایگاه</t>
  </si>
  <si>
    <t>سخنرانی رهبر انقلاب</t>
  </si>
  <si>
    <r>
      <rPr>
        <sz val="11"/>
        <color theme="1"/>
        <rFont val="B Nazanin"/>
        <charset val="178"/>
      </rPr>
      <t>پاییز 1401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</si>
  <si>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r>
      <rPr>
        <sz val="10"/>
        <color theme="1"/>
        <rFont val="B Nazanin"/>
        <charset val="178"/>
      </rPr>
      <t>زمستان 1401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</si>
  <si>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r>
      <rPr>
        <sz val="11"/>
        <color theme="1"/>
        <rFont val="B Nazanin"/>
        <charset val="178"/>
      </rPr>
      <t>بهار 1402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</si>
  <si>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r>
      <t xml:space="preserve">پاییز 1401
</t>
    </r>
    <r>
      <rPr>
        <sz val="10"/>
        <color theme="1"/>
        <rFont val="B Nazanin"/>
        <charset val="178"/>
      </rPr>
      <t>درصد حضور</t>
    </r>
  </si>
  <si>
    <r>
      <t xml:space="preserve">بهار 1402
</t>
    </r>
    <r>
      <rPr>
        <sz val="10"/>
        <color theme="1"/>
        <rFont val="B Nazanin"/>
        <charset val="178"/>
      </rPr>
      <t>درصد حضور</t>
    </r>
  </si>
  <si>
    <t>کل</t>
  </si>
  <si>
    <t>رتبه</t>
  </si>
  <si>
    <t>برنامه</t>
  </si>
  <si>
    <t>عنوان</t>
  </si>
  <si>
    <t>رتبه در پایگاه</t>
  </si>
  <si>
    <t>ارزیابی کل</t>
  </si>
  <si>
    <t>رابط معاونت محتوا</t>
  </si>
  <si>
    <t>رابط معاونت رسانه</t>
  </si>
  <si>
    <t>رابط معاونت اجرا</t>
  </si>
  <si>
    <t>فضای مجازی معاونت رسانه ، رابط معاونت های اجرا و رصد</t>
  </si>
  <si>
    <t>پروژه معاونت رسانه</t>
  </si>
  <si>
    <t>جمع‌آوری داده معاونت رصد</t>
  </si>
  <si>
    <t>رابط معاونت هیئت</t>
  </si>
  <si>
    <t>نیروی معاونت رصد</t>
  </si>
  <si>
    <t>صوت معاونت هیئت</t>
  </si>
  <si>
    <t>نیرو معاونت هیئت و تحلیل معاونت رصد</t>
  </si>
  <si>
    <t>داخلی معاونت اجرا</t>
  </si>
  <si>
    <t>رابط معاونت رصد</t>
  </si>
  <si>
    <t>معاونت رسانه</t>
  </si>
  <si>
    <t>رابط معاونت های هیئت و رصد</t>
  </si>
  <si>
    <t>رابط و ثبت داده معاونت رصد</t>
  </si>
  <si>
    <t>______________________________</t>
  </si>
  <si>
    <t>______________</t>
  </si>
  <si>
    <t>__________________</t>
  </si>
  <si>
    <t>صدیق 15</t>
  </si>
  <si>
    <t>صدیق 16</t>
  </si>
  <si>
    <t>فرمهر خلیل زاده</t>
  </si>
  <si>
    <t>امیرحسین اتحادی</t>
  </si>
  <si>
    <t>امیرعلی اتحادی</t>
  </si>
  <si>
    <t>سیدعلی طباطبایی نژاد</t>
  </si>
  <si>
    <t>شهاب ملانوروزی</t>
  </si>
  <si>
    <t>محمدرضا صبح خیز</t>
  </si>
  <si>
    <t>محمدرضا مهدویان</t>
  </si>
  <si>
    <t>محمدطاها مقیمی</t>
  </si>
  <si>
    <t>امیررضا مقیمی</t>
  </si>
  <si>
    <t>محمدمتین رشیدی</t>
  </si>
  <si>
    <t>امیررضا ساجدی</t>
  </si>
  <si>
    <t>احمدرضا مهدویان</t>
  </si>
  <si>
    <t>حسین ساجدی</t>
  </si>
  <si>
    <t>امیرمسعود کریمی</t>
  </si>
  <si>
    <t>محمدامین ترابی</t>
  </si>
  <si>
    <t>امیرعلی نورعلی</t>
  </si>
  <si>
    <t>امیرحسین رهبری</t>
  </si>
  <si>
    <t>علیرضا تیموری</t>
  </si>
  <si>
    <t>امیرمهدی اروجی</t>
  </si>
  <si>
    <t>امیرمحمد لطیفی</t>
  </si>
  <si>
    <t>سیدمحمدطاها مرتضوی</t>
  </si>
  <si>
    <t>علیرضا زینتی شایان</t>
  </si>
  <si>
    <t>-</t>
  </si>
  <si>
    <t xml:space="preserve">حسین رحمتی </t>
  </si>
  <si>
    <t>کد سال - فصل</t>
  </si>
  <si>
    <r>
      <rPr>
        <sz val="10"/>
        <color theme="1"/>
        <rFont val="B Nazanin"/>
        <charset val="178"/>
      </rPr>
      <t>تابستان 1402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</si>
  <si>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t>تابستان 1402</t>
  </si>
  <si>
    <t>ایلیا مژگانیان</t>
  </si>
  <si>
    <t>رادین فتحعلی زاده</t>
  </si>
  <si>
    <t>کمیل منصوری</t>
  </si>
  <si>
    <t>سیدمحمد احمدکمونه</t>
  </si>
  <si>
    <t>ایلیا بامداد</t>
  </si>
  <si>
    <t>محمدطاها محمدی</t>
  </si>
  <si>
    <t>080111</t>
  </si>
  <si>
    <t>080211</t>
  </si>
  <si>
    <t>080311</t>
  </si>
  <si>
    <t>080411</t>
  </si>
  <si>
    <t>080511</t>
  </si>
  <si>
    <t>080611</t>
  </si>
  <si>
    <t>080711</t>
  </si>
  <si>
    <t>080811</t>
  </si>
  <si>
    <t>080911</t>
  </si>
  <si>
    <t>090112</t>
  </si>
  <si>
    <t>090212</t>
  </si>
  <si>
    <t>090312</t>
  </si>
  <si>
    <t>090412</t>
  </si>
  <si>
    <t>090512</t>
  </si>
  <si>
    <t>090612</t>
  </si>
  <si>
    <t>090712</t>
  </si>
  <si>
    <t>100311</t>
  </si>
  <si>
    <t>100411</t>
  </si>
  <si>
    <t>100511</t>
  </si>
  <si>
    <t>100611</t>
  </si>
  <si>
    <t>100711</t>
  </si>
  <si>
    <t>110112</t>
  </si>
  <si>
    <t>110212</t>
  </si>
  <si>
    <t>110312</t>
  </si>
  <si>
    <t>110412</t>
  </si>
  <si>
    <t>110512</t>
  </si>
  <si>
    <t>110612</t>
  </si>
  <si>
    <t>110712</t>
  </si>
  <si>
    <t>110812</t>
  </si>
  <si>
    <t>110912</t>
  </si>
  <si>
    <t>120112</t>
  </si>
  <si>
    <t>120212</t>
  </si>
  <si>
    <t>120312</t>
  </si>
  <si>
    <t>120412</t>
  </si>
  <si>
    <t>120512</t>
  </si>
  <si>
    <t>120612</t>
  </si>
  <si>
    <t>120712</t>
  </si>
  <si>
    <t>120812</t>
  </si>
  <si>
    <t>120912</t>
  </si>
  <si>
    <t>121012</t>
  </si>
  <si>
    <t>130112</t>
  </si>
  <si>
    <t>130212</t>
  </si>
  <si>
    <t>130312</t>
  </si>
  <si>
    <t>130412</t>
  </si>
  <si>
    <t>130512</t>
  </si>
  <si>
    <t>130612</t>
  </si>
  <si>
    <t>140112</t>
  </si>
  <si>
    <t>140212</t>
  </si>
  <si>
    <t>140312</t>
  </si>
  <si>
    <t>140412</t>
  </si>
  <si>
    <t>140512</t>
  </si>
  <si>
    <t>140612</t>
  </si>
  <si>
    <t>140712</t>
  </si>
  <si>
    <t>140812</t>
  </si>
  <si>
    <t>140912</t>
  </si>
  <si>
    <t>141012</t>
  </si>
  <si>
    <t>141112</t>
  </si>
  <si>
    <t>150112</t>
  </si>
  <si>
    <t>150212</t>
  </si>
  <si>
    <t>150312</t>
  </si>
  <si>
    <t>150412</t>
  </si>
  <si>
    <t>150512</t>
  </si>
  <si>
    <t>150612</t>
  </si>
  <si>
    <t>150712</t>
  </si>
  <si>
    <t>150812</t>
  </si>
  <si>
    <t>150912</t>
  </si>
  <si>
    <t>151012</t>
  </si>
  <si>
    <t>151112</t>
  </si>
  <si>
    <t>151212</t>
  </si>
  <si>
    <t>160112</t>
  </si>
  <si>
    <t>160212</t>
  </si>
  <si>
    <t>160312</t>
  </si>
  <si>
    <t>160412</t>
  </si>
  <si>
    <t>160512</t>
  </si>
  <si>
    <t>160612</t>
  </si>
  <si>
    <t>160712</t>
  </si>
  <si>
    <t>160812</t>
  </si>
  <si>
    <t>160912</t>
  </si>
  <si>
    <t>161012</t>
  </si>
  <si>
    <t>161112</t>
  </si>
  <si>
    <t>161212</t>
  </si>
  <si>
    <t>161312</t>
  </si>
  <si>
    <t>161412</t>
  </si>
  <si>
    <t>161512</t>
  </si>
  <si>
    <t>161612</t>
  </si>
  <si>
    <t>161712</t>
  </si>
  <si>
    <t>161812</t>
  </si>
  <si>
    <t>کادر</t>
  </si>
  <si>
    <t>060711</t>
  </si>
  <si>
    <t>060811</t>
  </si>
  <si>
    <t>آشپزی</t>
  </si>
  <si>
    <t>پل ماکارونی</t>
  </si>
  <si>
    <t>ماهرشو</t>
  </si>
  <si>
    <t>جلسه 1 
حلقه</t>
  </si>
  <si>
    <t>جلسه 2 
حلقه</t>
  </si>
  <si>
    <t>جلسه 3 
حلقه</t>
  </si>
  <si>
    <t>جلسه 4 
حلقه</t>
  </si>
  <si>
    <t>جلسه 1 
قرآن</t>
  </si>
  <si>
    <t>جلسه 2 
قرآن</t>
  </si>
  <si>
    <t>جلسه 3 
قرآن</t>
  </si>
  <si>
    <t>تدوین فیلم</t>
  </si>
  <si>
    <t>مزایده</t>
  </si>
  <si>
    <t>سیاه پوشان</t>
  </si>
  <si>
    <t>پرهام پیامنی</t>
  </si>
  <si>
    <t>جلسه 4 
قرآن</t>
  </si>
  <si>
    <t>جلسه اخلاق</t>
  </si>
  <si>
    <t>تیرماه</t>
  </si>
  <si>
    <t>رتبه گروه</t>
  </si>
  <si>
    <t>رتبه کل</t>
  </si>
  <si>
    <t>احلی من العسل</t>
  </si>
  <si>
    <t>دوبلاژ</t>
  </si>
  <si>
    <t>مردادماه</t>
  </si>
  <si>
    <t>ضرایب
تیرماه</t>
  </si>
  <si>
    <t>جلسه 5 
حلقه</t>
  </si>
  <si>
    <t>جلسه 6 
حلقه</t>
  </si>
  <si>
    <t>جلسه 5 
قرآن</t>
  </si>
  <si>
    <t>جلسه 7 
حلقه</t>
  </si>
  <si>
    <t>جلسه 8 
حلقه</t>
  </si>
  <si>
    <t>جلسه 6 
قرآن</t>
  </si>
  <si>
    <t>جلسه 7 
قرآن</t>
  </si>
  <si>
    <t>نیما شفیعی</t>
  </si>
  <si>
    <t>محرم شهر</t>
  </si>
  <si>
    <t>------</t>
  </si>
  <si>
    <t>عکاسی</t>
  </si>
  <si>
    <t>هوش مصنوعی</t>
  </si>
  <si>
    <t>جلسه 9 
حلقه</t>
  </si>
  <si>
    <t>جلسه 10 
حلقه</t>
  </si>
  <si>
    <t>جلسه 11 
حلقه</t>
  </si>
  <si>
    <t>6</t>
  </si>
  <si>
    <t>جلسه 8 
قرآن</t>
  </si>
  <si>
    <t>امیرطاها رحیم دل</t>
  </si>
  <si>
    <t>حلقه و قرآن</t>
  </si>
  <si>
    <t>انتخاب بهترین</t>
  </si>
  <si>
    <r>
      <t xml:space="preserve">تابستان 1402
</t>
    </r>
    <r>
      <rPr>
        <sz val="10"/>
        <color theme="1"/>
        <rFont val="B Nazanin"/>
        <charset val="178"/>
      </rPr>
      <t>درصد حضور</t>
    </r>
  </si>
  <si>
    <r>
      <t xml:space="preserve">زمستان 1401
</t>
    </r>
    <r>
      <rPr>
        <sz val="10"/>
        <color theme="1"/>
        <rFont val="B Nazanin"/>
        <charset val="178"/>
      </rPr>
      <t>درصد حضور</t>
    </r>
  </si>
  <si>
    <t>.</t>
  </si>
  <si>
    <t>حسام جهاندیده</t>
  </si>
  <si>
    <t>سیدسعید چاوشی</t>
  </si>
  <si>
    <t>جلسه 6</t>
  </si>
  <si>
    <t>جلسه 7</t>
  </si>
  <si>
    <t>جلسه 8</t>
  </si>
  <si>
    <t>جلسه 9</t>
  </si>
  <si>
    <t>جلسه 10</t>
  </si>
  <si>
    <t>جلسه 11</t>
  </si>
  <si>
    <t>جلسه 12</t>
  </si>
  <si>
    <r>
      <rPr>
        <sz val="11"/>
        <color theme="1"/>
        <rFont val="B Nazanin"/>
        <charset val="178"/>
      </rPr>
      <t>پاییز 1402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</si>
  <si>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t>060911</t>
  </si>
  <si>
    <t>تفسیر قرآن</t>
  </si>
  <si>
    <t>پاییز 1402</t>
  </si>
  <si>
    <t>امیرعلی هاشم خانی</t>
  </si>
  <si>
    <t>بزرگسالان</t>
  </si>
  <si>
    <t>نوجوانان - متوسطه دوم</t>
  </si>
  <si>
    <t>نوجوانان - متوسطه اول</t>
  </si>
  <si>
    <t>نوجوانان - دبستان</t>
  </si>
  <si>
    <t>لیست نفرات واحد نوجوانان</t>
  </si>
  <si>
    <t>محمدجواد فریادرس</t>
  </si>
  <si>
    <t>امیرپارسا جهاندیده</t>
  </si>
  <si>
    <t>فرمهر خلیل‌زاده</t>
  </si>
  <si>
    <t>حسن شاهوردی</t>
  </si>
  <si>
    <t>پایه تحصیلی</t>
  </si>
  <si>
    <t>دانشجو</t>
  </si>
  <si>
    <t>دوازدهم</t>
  </si>
  <si>
    <t>یازدهم</t>
  </si>
  <si>
    <t>دهم</t>
  </si>
  <si>
    <t>نهم</t>
  </si>
  <si>
    <t>صدیق 17</t>
  </si>
  <si>
    <t>هشتم</t>
  </si>
  <si>
    <t>ششم</t>
  </si>
  <si>
    <t>هفتم</t>
  </si>
  <si>
    <t>صدیق 18</t>
  </si>
  <si>
    <t>عباس رهبری</t>
  </si>
  <si>
    <t>سیدحسن متولی</t>
  </si>
  <si>
    <t>آدرین خلج</t>
  </si>
  <si>
    <t>عرشیا خداوردی</t>
  </si>
  <si>
    <t>محمدطاها آذرنیا</t>
  </si>
  <si>
    <t>پنجم</t>
  </si>
  <si>
    <t>حامد بهرامی کیان</t>
  </si>
  <si>
    <t>محمدامین سقا</t>
  </si>
  <si>
    <t>یوسف بخشی نیا</t>
  </si>
  <si>
    <t>کیان نجفی امامی</t>
  </si>
  <si>
    <t>امیرحسام مرادی</t>
  </si>
  <si>
    <t>علی کشوری</t>
  </si>
  <si>
    <t>چهارم</t>
  </si>
  <si>
    <t>سوم</t>
  </si>
  <si>
    <t>احسان قویدل</t>
  </si>
  <si>
    <t>امیرعباس قویدل</t>
  </si>
  <si>
    <t>امیر احمدی</t>
  </si>
  <si>
    <t>محمدطاها سعادتی</t>
  </si>
  <si>
    <t>محمدصادق ممدوحی</t>
  </si>
  <si>
    <t>محمدیاسین احمدی</t>
  </si>
  <si>
    <t>ابوالفضل ربانی</t>
  </si>
  <si>
    <t>صدرا مقصودی</t>
  </si>
  <si>
    <t>امیرحسین محمدگنجی</t>
  </si>
  <si>
    <t>طاها اولادی</t>
  </si>
  <si>
    <t>امیرماهان محتشم</t>
  </si>
  <si>
    <t>امیررضا افشار</t>
  </si>
  <si>
    <t>امیررضا اسماعیلی</t>
  </si>
  <si>
    <t>محمدماهان متانت</t>
  </si>
  <si>
    <t>کسری رنجبر</t>
  </si>
  <si>
    <t>امیرعباس نیکنژاد</t>
  </si>
  <si>
    <t>محمدعلی شاهی</t>
  </si>
  <si>
    <t>امیرحسین باقرپور</t>
  </si>
  <si>
    <t>مانی احمدی</t>
  </si>
  <si>
    <t>امیرحسام بیگلری</t>
  </si>
  <si>
    <t>امیرحسین ماهوتی</t>
  </si>
  <si>
    <t>طاها حیدری</t>
  </si>
  <si>
    <t>فرزام عزیزآبادی</t>
  </si>
  <si>
    <t>مانی دولت آبادی</t>
  </si>
  <si>
    <t>محمدعرفان جمشیدی</t>
  </si>
  <si>
    <t>امیرمحمد فیروزی</t>
  </si>
  <si>
    <t>فربد یسمینا</t>
  </si>
  <si>
    <t>مهدیار فردوسی</t>
  </si>
  <si>
    <t>محمدمتین پایروند</t>
  </si>
  <si>
    <t>محمدپارسا پایروند</t>
  </si>
  <si>
    <t>دوم</t>
  </si>
  <si>
    <t>حسام شاملو</t>
  </si>
  <si>
    <t>محمدرضا میرزایی</t>
  </si>
  <si>
    <t>سیدمحمدحسین نیکنژاد</t>
  </si>
  <si>
    <t>مهدی یحیی زاده</t>
  </si>
  <si>
    <t>حسین شاهوردی</t>
  </si>
  <si>
    <t>امیرعلی هاشم‌خانی</t>
  </si>
  <si>
    <t>081011</t>
  </si>
  <si>
    <t>محمدجواد علی‌لو</t>
  </si>
  <si>
    <t>111012</t>
  </si>
  <si>
    <t>محمدمهدی صابری</t>
  </si>
  <si>
    <t>علیرضا آل‌علی</t>
  </si>
  <si>
    <t>پارسا محمدی‌خو</t>
  </si>
  <si>
    <t>100211</t>
  </si>
  <si>
    <t>محمد شاطریان</t>
  </si>
  <si>
    <t>سبحان قاسمی‌نژاد</t>
  </si>
  <si>
    <t>141212</t>
  </si>
  <si>
    <t>سیدعلی طباطبایی‌نژاد</t>
  </si>
  <si>
    <t>طاها محسنی</t>
  </si>
  <si>
    <t>151312</t>
  </si>
  <si>
    <t>سیدامیرعباس نیکنژاد</t>
  </si>
  <si>
    <t>محمدحسین صابری</t>
  </si>
  <si>
    <t>محمدعلی آفاقی</t>
  </si>
  <si>
    <t>161912</t>
  </si>
  <si>
    <t>162012</t>
  </si>
  <si>
    <t>162112</t>
  </si>
  <si>
    <t>162212</t>
  </si>
  <si>
    <t>162312</t>
  </si>
  <si>
    <t>162412</t>
  </si>
  <si>
    <t>170112</t>
  </si>
  <si>
    <t>170212</t>
  </si>
  <si>
    <t>170312</t>
  </si>
  <si>
    <t>170412</t>
  </si>
  <si>
    <t>170512</t>
  </si>
  <si>
    <t>170612</t>
  </si>
  <si>
    <t>170712</t>
  </si>
  <si>
    <t>170812</t>
  </si>
  <si>
    <t>170912</t>
  </si>
  <si>
    <t>171012</t>
  </si>
  <si>
    <t>171112</t>
  </si>
  <si>
    <t>171212</t>
  </si>
  <si>
    <t>171312</t>
  </si>
  <si>
    <t>171412</t>
  </si>
  <si>
    <t>171512</t>
  </si>
  <si>
    <t>171612</t>
  </si>
  <si>
    <t>171712</t>
  </si>
  <si>
    <t>180112</t>
  </si>
  <si>
    <t>180212</t>
  </si>
  <si>
    <t>180312</t>
  </si>
  <si>
    <t>180412</t>
  </si>
  <si>
    <t>180512</t>
  </si>
  <si>
    <t>180612</t>
  </si>
  <si>
    <t>180712</t>
  </si>
  <si>
    <t>180812</t>
  </si>
  <si>
    <t>180912</t>
  </si>
  <si>
    <t>181012</t>
  </si>
  <si>
    <t>181112</t>
  </si>
  <si>
    <t>181212</t>
  </si>
  <si>
    <t>181312</t>
  </si>
  <si>
    <t>181412</t>
  </si>
  <si>
    <t>181512</t>
  </si>
  <si>
    <t>181612</t>
  </si>
  <si>
    <t>181712</t>
  </si>
  <si>
    <t>181812</t>
  </si>
  <si>
    <t>181912</t>
  </si>
  <si>
    <t>182012</t>
  </si>
  <si>
    <t>182112</t>
  </si>
  <si>
    <t>182212</t>
  </si>
  <si>
    <t>182312</t>
  </si>
  <si>
    <t>182412</t>
  </si>
  <si>
    <t>182512</t>
  </si>
  <si>
    <t>182612</t>
  </si>
  <si>
    <t>تابستان 1403</t>
  </si>
  <si>
    <r>
      <t xml:space="preserve">تابستان 1403
</t>
    </r>
    <r>
      <rPr>
        <sz val="10"/>
        <color theme="1"/>
        <rFont val="B Nazanin"/>
        <charset val="178"/>
      </rPr>
      <t>درصد حضور</t>
    </r>
  </si>
  <si>
    <r>
      <rPr>
        <sz val="10"/>
        <color theme="1"/>
        <rFont val="B Nazanin"/>
        <charset val="178"/>
      </rPr>
      <t>تابستان 1403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</si>
  <si>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t>4</t>
  </si>
  <si>
    <t>رشد تربیتی</t>
  </si>
  <si>
    <t>دغدغه‌مندی
به فعالیت‌ها</t>
  </si>
  <si>
    <t>`1</t>
  </si>
  <si>
    <t>ماهر شو</t>
  </si>
  <si>
    <t>محمدعلی پورعبادی</t>
  </si>
  <si>
    <t>امیرحسین قاسم نیا</t>
  </si>
  <si>
    <t>امیرمحمد عبدی</t>
  </si>
  <si>
    <t>محمدحسین مدبر</t>
  </si>
  <si>
    <t>محمدحسن جعفری</t>
  </si>
  <si>
    <t>151412</t>
  </si>
  <si>
    <t>احسان خامه</t>
  </si>
  <si>
    <t>محمدرضا عبدالوند</t>
  </si>
  <si>
    <t>محمدمهدی شفیعی</t>
  </si>
  <si>
    <t>رادین فتحعلی‌زاده</t>
  </si>
  <si>
    <t>محمدحسام جهاندیده</t>
  </si>
  <si>
    <t>علیرضا زینتی‌شایان</t>
  </si>
  <si>
    <t>یوسف بخشی‌نیا</t>
  </si>
  <si>
    <t>مانی دولت‌‌آبادی</t>
  </si>
  <si>
    <t>محمدرضا رجب‌زاده</t>
  </si>
  <si>
    <t>مهدی یحیی‌زاده</t>
  </si>
  <si>
    <t>جانشین</t>
  </si>
  <si>
    <t>اربعین</t>
  </si>
  <si>
    <t>مشهد</t>
  </si>
  <si>
    <t>اردو</t>
  </si>
  <si>
    <t>نماز جمعه</t>
  </si>
  <si>
    <t>سرود</t>
  </si>
  <si>
    <t>70</t>
  </si>
  <si>
    <t>30</t>
  </si>
  <si>
    <t>14032</t>
  </si>
  <si>
    <t>سید محمدسجاد پایروند</t>
  </si>
  <si>
    <t>درس اخلاق</t>
  </si>
  <si>
    <t>شامگاه</t>
  </si>
  <si>
    <t>خانواده شهید</t>
  </si>
  <si>
    <t>هفته بسیج</t>
  </si>
  <si>
    <r>
      <rPr>
        <sz val="10"/>
        <color theme="1"/>
        <rFont val="B Nazanin"/>
        <charset val="178"/>
      </rPr>
      <t>پاییز 1403</t>
    </r>
    <r>
      <rPr>
        <sz val="12"/>
        <color theme="1"/>
        <rFont val="B Nazanin"/>
        <charset val="178"/>
      </rPr>
      <t xml:space="preserve">
</t>
    </r>
    <r>
      <rPr>
        <sz val="10"/>
        <color theme="1"/>
        <rFont val="B Nazanin"/>
        <charset val="178"/>
      </rPr>
      <t>درصد حضور</t>
    </r>
  </si>
  <si>
    <t>سیدمحمدسجاد پایروند</t>
  </si>
  <si>
    <t>امیرمحمد نصیری</t>
  </si>
  <si>
    <r>
      <t xml:space="preserve">پاییز 1403
</t>
    </r>
    <r>
      <rPr>
        <sz val="10"/>
        <color theme="1"/>
        <rFont val="B Nazanin"/>
        <charset val="178"/>
      </rPr>
      <t>درصد حضور</t>
    </r>
  </si>
  <si>
    <t>پاییز 1403</t>
  </si>
  <si>
    <t>14033</t>
  </si>
  <si>
    <t>ارتحال حاج آقا</t>
  </si>
  <si>
    <t>راهپیمایی قدس</t>
  </si>
  <si>
    <t>1404/01/28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</si>
</sst>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#&quot;/&quot;##&quot;/&quot;##"/>
    <numFmt numFmtId="166" formatCode="0.0"/>
    <numFmt numFmtId="167" formatCode="0.0%"/>
    <numFmt numFmtId="168" formatCode="_(* #,##0_);_(* \(#,##0\);_(* &quot;-&quot;??_);_(@_)"/>
  </numFmts>
  <fonts count="3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2"/>
      <color theme="1"/>
      <name val="B Nazanin"/>
      <charset val="178"/>
    </font>
    <font>
      <sz val="9"/>
      <color theme="1"/>
      <name val="B Nazanin"/>
      <charset val="178"/>
    </font>
    <font>
      <sz val="10"/>
      <color theme="1"/>
      <name val="B Nazanin"/>
      <charset val="178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B Nazanin"/>
      <charset val="178"/>
    </font>
    <font>
      <b/>
      <sz val="11"/>
      <color theme="0"/>
      <name val="B Nazanin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B Nazanin"/>
      <charset val="178"/>
    </font>
    <font>
      <b/>
      <sz val="16"/>
      <color theme="1"/>
      <name val="B Titr"/>
      <charset val="178"/>
    </font>
    <font>
      <sz val="14"/>
      <color theme="1"/>
      <name val="B Titr"/>
      <charset val="178"/>
    </font>
    <font>
      <b/>
      <sz val="9"/>
      <color theme="1"/>
      <name val="B Nazanin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0"/>
      <name val="B Nazanin"/>
      <charset val="178"/>
    </font>
    <font>
      <sz val="10"/>
      <color theme="0"/>
      <name val="B Nazanin"/>
      <charset val="178"/>
    </font>
    <font>
      <sz val="12"/>
      <color theme="0" tint="-0.14999847407452621"/>
      <name val="B Nazanin"/>
      <charset val="178"/>
    </font>
    <font>
      <sz val="11.5"/>
      <color theme="1"/>
      <name val="B Nazanin"/>
      <charset val="178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B Nazanin"/>
      <charset val="178"/>
    </font>
    <font>
      <b/>
      <sz val="9"/>
      <color theme="0"/>
      <name val="Calibri"/>
      <family val="2"/>
      <scheme val="minor"/>
    </font>
    <font>
      <sz val="8"/>
      <color theme="1"/>
      <name val="B Nazanin"/>
      <charset val="178"/>
    </font>
    <font>
      <sz val="12"/>
      <color theme="0" tint="-0.14999847407452621"/>
      <name val="B Titr"/>
      <charset val="178"/>
    </font>
    <font>
      <b/>
      <sz val="12"/>
      <color theme="0"/>
      <name val="B Titr"/>
      <charset val="178"/>
    </font>
    <font>
      <b/>
      <sz val="9"/>
      <color theme="0"/>
      <name val="B Titr"/>
      <charset val="178"/>
    </font>
    <font>
      <b/>
      <sz val="8"/>
      <color theme="0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8.5"/>
      <color theme="0"/>
      <name val="Calibri"/>
      <family val="2"/>
      <scheme val="minor"/>
    </font>
    <font>
      <b/>
      <sz val="14"/>
      <color theme="1"/>
      <name val="B Titr"/>
      <charset val="178"/>
    </font>
  </fonts>
  <fills count="5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EEF"/>
        <bgColor indexed="64"/>
      </patternFill>
    </fill>
    <fill>
      <gradientFill>
        <stop position="0">
          <color rgb="FF91989D"/>
        </stop>
        <stop position="1">
          <color rgb="FF747B81"/>
        </stop>
      </gradientFill>
    </fill>
    <fill>
      <gradientFill degree="90">
        <stop position="0">
          <color theme="4" tint="-0.25098422193060094"/>
        </stop>
        <stop position="1">
          <color theme="4" tint="0.40000610370189521"/>
        </stop>
      </gradient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gradientFill degree="90">
        <stop position="0">
          <color theme="4" tint="-0.49803155613879818"/>
        </stop>
        <stop position="1">
          <color theme="4" tint="-0.25098422193060094"/>
        </stop>
      </gradient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2"/>
        <bgColor indexed="64"/>
      </patternFill>
    </fill>
    <fill>
      <gradientFill degree="180">
        <stop position="0">
          <color rgb="FF405256"/>
        </stop>
        <stop position="1">
          <color rgb="FF50676C"/>
        </stop>
      </gradientFill>
    </fill>
    <fill>
      <gradientFill degree="180">
        <stop position="0">
          <color rgb="FF50676C"/>
        </stop>
        <stop position="1">
          <color rgb="FF487078"/>
        </stop>
      </gradientFill>
    </fill>
    <fill>
      <gradientFill degree="180">
        <stop position="0">
          <color rgb="FF487078"/>
        </stop>
        <stop position="1">
          <color rgb="FF849EA4"/>
        </stop>
      </gradientFill>
    </fill>
    <fill>
      <gradientFill degree="180">
        <stop position="0">
          <color theme="3" tint="-0.49803155613879818"/>
        </stop>
        <stop position="1">
          <color theme="3" tint="-0.25098422193060094"/>
        </stop>
      </gradientFill>
    </fill>
    <fill>
      <gradientFill degree="90">
        <stop position="0">
          <color theme="3" tint="-0.25098422193060094"/>
        </stop>
        <stop position="1">
          <color theme="3" tint="0.40000610370189521"/>
        </stop>
      </gradientFill>
    </fill>
    <fill>
      <gradientFill degree="90">
        <stop position="0">
          <color theme="3" tint="-0.49803155613879818"/>
        </stop>
        <stop position="1">
          <color theme="3" tint="-0.25098422193060094"/>
        </stop>
      </gradientFill>
    </fill>
    <fill>
      <gradientFill degree="90">
        <stop position="0">
          <color theme="3" tint="0.40000610370189521"/>
        </stop>
        <stop position="1">
          <color theme="3" tint="0.59999389629810485"/>
        </stop>
      </gradientFill>
    </fill>
    <fill>
      <gradientFill degree="90">
        <stop position="0">
          <color theme="3" tint="0.59999389629810485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rgb="FFE8EDF8"/>
        </stop>
      </gradientFill>
    </fill>
    <fill>
      <gradientFill degree="90">
        <stop position="0">
          <color theme="4" tint="0.80001220740379042"/>
        </stop>
        <stop position="1">
          <color rgb="FFE2E8F6"/>
        </stop>
      </gradientFill>
    </fill>
    <fill>
      <gradientFill degree="90">
        <stop position="0">
          <color theme="6" tint="-0.49803155613879818"/>
        </stop>
        <stop position="1">
          <color theme="6" tint="-0.25098422193060094"/>
        </stop>
      </gradientFill>
    </fill>
    <fill>
      <gradientFill degree="90">
        <stop position="0">
          <color theme="6" tint="-0.25098422193060094"/>
        </stop>
        <stop position="1">
          <color theme="6" tint="0.40000610370189521"/>
        </stop>
      </gradientFill>
    </fill>
    <fill>
      <gradientFill degree="90">
        <stop position="0">
          <color theme="6" tint="0.40000610370189521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6" tint="0.80001220740379042"/>
        </stop>
      </gradientFill>
    </fill>
    <fill>
      <gradientFill degree="90">
        <stop position="0">
          <color theme="6" tint="0.80001220740379042"/>
        </stop>
        <stop position="1">
          <color rgb="FFF0F0F0"/>
        </stop>
      </gradientFill>
    </fill>
    <fill>
      <patternFill patternType="solid">
        <fgColor theme="6" tint="0.59999389629810485"/>
        <bgColor indexed="64"/>
      </patternFill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gradientFill degree="90">
        <stop position="0">
          <color theme="4"/>
        </stop>
        <stop position="1">
          <color theme="4" tint="0.40000610370189521"/>
        </stop>
      </gradientFill>
    </fill>
    <fill>
      <gradientFill degree="90">
        <stop position="0">
          <color rgb="FFE2E8F6"/>
        </stop>
        <stop position="1">
          <color rgb="FFF0F3FA"/>
        </stop>
      </gradientFill>
    </fill>
    <fill>
      <gradientFill degree="90">
        <stop position="0">
          <color theme="3" tint="0.59999389629810485"/>
        </stop>
        <stop position="1">
          <color rgb="FFE8EBF0"/>
        </stop>
      </gradientFill>
    </fill>
    <fill>
      <patternFill patternType="solid">
        <fgColor theme="4" tint="0.79998168889431442"/>
        <bgColor indexed="64"/>
      </patternFill>
    </fill>
    <fill>
      <gradientFill degree="90">
        <stop position="0">
          <color rgb="FFE8EBF0"/>
        </stop>
        <stop position="1">
          <color rgb="FFE6E9EE"/>
        </stop>
      </gradientFill>
    </fill>
    <fill>
      <patternFill patternType="solid">
        <fgColor rgb="FF00B050"/>
        <bgColor indexed="64"/>
      </patternFill>
    </fill>
    <fill>
      <patternFill patternType="solid">
        <fgColor rgb="FFE60000"/>
        <bgColor indexed="64"/>
      </patternFill>
    </fill>
    <fill>
      <gradientFill degree="90">
        <stop position="0">
          <color theme="3" tint="0.40000610370189521"/>
        </stop>
        <stop position="1">
          <color theme="4" tint="0.80001220740379042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gradientFill degree="270">
        <stop position="0">
          <color theme="0" tint="-5.0965910824915313E-2"/>
        </stop>
        <stop position="1">
          <color theme="3" tint="0.80001220740379042"/>
        </stop>
      </gradient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34998626667073579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 tint="-0.34998626667073579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vertical="center"/>
    </xf>
    <xf numFmtId="0" fontId="7" fillId="9" borderId="9" xfId="0" applyFont="1" applyFill="1" applyBorder="1" applyAlignment="1">
      <alignment horizontal="center" vertical="center"/>
    </xf>
    <xf numFmtId="1" fontId="7" fillId="9" borderId="9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0" fontId="7" fillId="7" borderId="9" xfId="0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1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 applyProtection="1">
      <alignment horizontal="center" vertical="center"/>
      <protection locked="0"/>
    </xf>
    <xf numFmtId="0" fontId="3" fillId="21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 applyProtection="1">
      <alignment horizontal="center" vertical="center"/>
      <protection locked="0"/>
    </xf>
    <xf numFmtId="165" fontId="3" fillId="19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justify" vertical="center" wrapText="1" readingOrder="2"/>
    </xf>
    <xf numFmtId="0" fontId="3" fillId="2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 readingOrder="2"/>
    </xf>
    <xf numFmtId="165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>
      <alignment horizontal="center" vertical="center" wrapText="1" readingOrder="2"/>
    </xf>
    <xf numFmtId="0" fontId="3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 readingOrder="2"/>
    </xf>
    <xf numFmtId="165" fontId="3" fillId="21" borderId="1" xfId="0" applyNumberFormat="1" applyFont="1" applyFill="1" applyBorder="1" applyAlignment="1" applyProtection="1">
      <alignment horizontal="center" vertical="center"/>
      <protection locked="0"/>
    </xf>
    <xf numFmtId="0" fontId="3" fillId="30" borderId="1" xfId="0" applyFont="1" applyFill="1" applyBorder="1" applyAlignment="1">
      <alignment horizontal="center" vertical="center"/>
    </xf>
    <xf numFmtId="0" fontId="3" fillId="30" borderId="2" xfId="0" applyFont="1" applyFill="1" applyBorder="1" applyAlignment="1">
      <alignment horizontal="justify" vertical="center" wrapText="1" readingOrder="2"/>
    </xf>
    <xf numFmtId="165" fontId="3" fillId="30" borderId="1" xfId="0" applyNumberFormat="1" applyFont="1" applyFill="1" applyBorder="1" applyAlignment="1" applyProtection="1">
      <alignment horizontal="center" vertical="center"/>
      <protection locked="0"/>
    </xf>
    <xf numFmtId="165" fontId="4" fillId="10" borderId="1" xfId="0" applyNumberFormat="1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>
      <alignment horizontal="justify" vertical="center" wrapText="1" readingOrder="2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/>
    </xf>
    <xf numFmtId="1" fontId="3" fillId="5" borderId="9" xfId="0" applyNumberFormat="1" applyFont="1" applyFill="1" applyBorder="1" applyAlignment="1">
      <alignment horizontal="center" vertical="center" shrinkToFit="1"/>
    </xf>
    <xf numFmtId="1" fontId="3" fillId="0" borderId="10" xfId="0" applyNumberFormat="1" applyFont="1" applyBorder="1" applyAlignment="1">
      <alignment horizontal="center" vertical="center" shrinkToFit="1"/>
    </xf>
    <xf numFmtId="1" fontId="3" fillId="0" borderId="14" xfId="0" applyNumberFormat="1" applyFont="1" applyBorder="1" applyAlignment="1">
      <alignment horizontal="center" vertical="center" shrinkToFit="1"/>
    </xf>
    <xf numFmtId="1" fontId="9" fillId="9" borderId="9" xfId="0" applyNumberFormat="1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1" fontId="9" fillId="7" borderId="11" xfId="0" applyNumberFormat="1" applyFont="1" applyFill="1" applyBorder="1" applyAlignment="1">
      <alignment horizontal="center" vertical="center"/>
    </xf>
    <xf numFmtId="1" fontId="9" fillId="8" borderId="9" xfId="0" applyNumberFormat="1" applyFont="1" applyFill="1" applyBorder="1" applyAlignment="1">
      <alignment horizontal="center" vertical="center"/>
    </xf>
    <xf numFmtId="1" fontId="9" fillId="9" borderId="12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8" borderId="12" xfId="0" applyNumberFormat="1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 shrinkToFit="1"/>
      <protection locked="0"/>
    </xf>
    <xf numFmtId="166" fontId="3" fillId="0" borderId="17" xfId="0" applyNumberFormat="1" applyFont="1" applyBorder="1" applyAlignment="1" applyProtection="1">
      <alignment horizontal="center" vertical="center" shrinkToFit="1"/>
      <protection locked="0"/>
    </xf>
    <xf numFmtId="166" fontId="3" fillId="5" borderId="9" xfId="0" applyNumberFormat="1" applyFont="1" applyFill="1" applyBorder="1" applyAlignment="1" applyProtection="1">
      <alignment horizontal="center" vertical="center" shrinkToFit="1"/>
      <protection locked="0"/>
    </xf>
    <xf numFmtId="166" fontId="3" fillId="0" borderId="14" xfId="0" applyNumberFormat="1" applyFont="1" applyBorder="1" applyAlignment="1" applyProtection="1">
      <alignment horizontal="center" vertical="center" shrinkToFit="1"/>
      <protection locked="0"/>
    </xf>
    <xf numFmtId="166" fontId="3" fillId="0" borderId="10" xfId="0" applyNumberFormat="1" applyFont="1" applyBorder="1" applyAlignment="1" applyProtection="1">
      <alignment horizontal="center" vertical="center" shrinkToFit="1"/>
      <protection locked="0"/>
    </xf>
    <xf numFmtId="166" fontId="3" fillId="5" borderId="9" xfId="0" applyNumberFormat="1" applyFont="1" applyFill="1" applyBorder="1" applyAlignment="1">
      <alignment horizontal="center" vertical="center" shrinkToFit="1"/>
    </xf>
    <xf numFmtId="166" fontId="3" fillId="0" borderId="9" xfId="0" applyNumberFormat="1" applyFont="1" applyBorder="1" applyAlignment="1">
      <alignment horizontal="center" vertical="center" shrinkToFit="1"/>
    </xf>
    <xf numFmtId="1" fontId="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" fontId="9" fillId="9" borderId="11" xfId="0" applyNumberFormat="1" applyFont="1" applyFill="1" applyBorder="1" applyAlignment="1">
      <alignment horizontal="center" vertical="center"/>
    </xf>
    <xf numFmtId="1" fontId="9" fillId="9" borderId="1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21" borderId="1" xfId="0" applyNumberFormat="1" applyFont="1" applyFill="1" applyBorder="1" applyAlignment="1">
      <alignment horizontal="center" vertical="center" wrapText="1"/>
    </xf>
    <xf numFmtId="165" fontId="3" fillId="2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19" borderId="1" xfId="0" applyFont="1" applyFill="1" applyBorder="1" applyAlignment="1" applyProtection="1">
      <alignment horizontal="center" vertical="center"/>
      <protection locked="0"/>
    </xf>
    <xf numFmtId="1" fontId="9" fillId="7" borderId="9" xfId="0" applyNumberFormat="1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shrinkToFit="1"/>
    </xf>
    <xf numFmtId="1" fontId="3" fillId="5" borderId="12" xfId="0" applyNumberFormat="1" applyFont="1" applyFill="1" applyBorder="1" applyAlignment="1">
      <alignment horizontal="center" vertical="center" shrinkToFit="1"/>
    </xf>
    <xf numFmtId="9" fontId="3" fillId="5" borderId="1" xfId="0" applyNumberFormat="1" applyFont="1" applyFill="1" applyBorder="1" applyAlignment="1">
      <alignment horizontal="center" vertical="center" shrinkToFit="1"/>
    </xf>
    <xf numFmtId="0" fontId="9" fillId="10" borderId="14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166" fontId="3" fillId="0" borderId="12" xfId="0" applyNumberFormat="1" applyFont="1" applyBorder="1" applyAlignment="1" applyProtection="1">
      <alignment horizontal="center" vertical="center" shrinkToFit="1"/>
      <protection locked="0"/>
    </xf>
    <xf numFmtId="166" fontId="3" fillId="5" borderId="12" xfId="0" applyNumberFormat="1" applyFont="1" applyFill="1" applyBorder="1" applyAlignment="1" applyProtection="1">
      <alignment horizontal="center" vertical="center" shrinkToFit="1"/>
      <protection locked="0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 wrapText="1"/>
    </xf>
    <xf numFmtId="165" fontId="22" fillId="10" borderId="1" xfId="0" applyNumberFormat="1" applyFont="1" applyFill="1" applyBorder="1" applyAlignment="1" applyProtection="1">
      <alignment horizontal="center" vertical="center"/>
      <protection locked="0"/>
    </xf>
    <xf numFmtId="165" fontId="22" fillId="19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" fontId="3" fillId="11" borderId="9" xfId="0" applyNumberFormat="1" applyFont="1" applyFill="1" applyBorder="1" applyAlignment="1">
      <alignment horizontal="center" vertical="center"/>
    </xf>
    <xf numFmtId="166" fontId="3" fillId="11" borderId="9" xfId="0" applyNumberFormat="1" applyFont="1" applyFill="1" applyBorder="1" applyAlignment="1">
      <alignment horizontal="center" vertical="center"/>
    </xf>
    <xf numFmtId="1" fontId="6" fillId="14" borderId="9" xfId="0" applyNumberFormat="1" applyFont="1" applyFill="1" applyBorder="1" applyAlignment="1">
      <alignment horizontal="center" vertical="center"/>
    </xf>
    <xf numFmtId="167" fontId="3" fillId="5" borderId="27" xfId="0" applyNumberFormat="1" applyFont="1" applyFill="1" applyBorder="1" applyAlignment="1">
      <alignment horizontal="center" vertical="center" shrinkToFit="1"/>
    </xf>
    <xf numFmtId="3" fontId="3" fillId="5" borderId="28" xfId="0" applyNumberFormat="1" applyFont="1" applyFill="1" applyBorder="1" applyAlignment="1">
      <alignment horizontal="center" vertical="center" shrinkToFit="1"/>
    </xf>
    <xf numFmtId="167" fontId="3" fillId="0" borderId="27" xfId="0" applyNumberFormat="1" applyFont="1" applyBorder="1" applyAlignment="1">
      <alignment horizontal="center" vertical="center" shrinkToFit="1"/>
    </xf>
    <xf numFmtId="3" fontId="3" fillId="0" borderId="28" xfId="0" applyNumberFormat="1" applyFont="1" applyBorder="1" applyAlignment="1">
      <alignment horizontal="center" vertical="center" shrinkToFit="1"/>
    </xf>
    <xf numFmtId="0" fontId="7" fillId="8" borderId="30" xfId="0" applyFont="1" applyFill="1" applyBorder="1" applyAlignment="1">
      <alignment horizontal="center" vertical="center"/>
    </xf>
    <xf numFmtId="0" fontId="23" fillId="13" borderId="12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9" fillId="35" borderId="1" xfId="0" applyFont="1" applyFill="1" applyBorder="1" applyAlignment="1">
      <alignment horizontal="center" vertical="center" wrapText="1" readingOrder="2"/>
    </xf>
    <xf numFmtId="0" fontId="26" fillId="13" borderId="12" xfId="0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27" fillId="21" borderId="1" xfId="0" applyNumberFormat="1" applyFont="1" applyFill="1" applyBorder="1" applyAlignment="1" applyProtection="1">
      <alignment horizontal="center" vertical="center"/>
      <protection locked="0"/>
    </xf>
    <xf numFmtId="165" fontId="3" fillId="33" borderId="1" xfId="0" quotePrefix="1" applyNumberFormat="1" applyFont="1" applyFill="1" applyBorder="1" applyAlignment="1" applyProtection="1">
      <alignment horizontal="center" vertical="center"/>
      <protection locked="0"/>
    </xf>
    <xf numFmtId="165" fontId="4" fillId="19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18" borderId="1" xfId="0" applyNumberFormat="1" applyFont="1" applyFill="1" applyBorder="1" applyAlignment="1">
      <alignment horizontal="center" vertical="center" wrapText="1"/>
    </xf>
    <xf numFmtId="165" fontId="5" fillId="19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1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5" fontId="4" fillId="33" borderId="1" xfId="0" applyNumberFormat="1" applyFont="1" applyFill="1" applyBorder="1" applyAlignment="1" applyProtection="1">
      <alignment horizontal="center" vertical="center"/>
      <protection locked="0"/>
    </xf>
    <xf numFmtId="49" fontId="5" fillId="18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 applyProtection="1">
      <alignment horizontal="center" vertical="center"/>
      <protection locked="0"/>
    </xf>
    <xf numFmtId="1" fontId="3" fillId="33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33" xfId="0" applyFont="1" applyFill="1" applyBorder="1" applyAlignment="1">
      <alignment horizontal="center" vertical="center"/>
    </xf>
    <xf numFmtId="1" fontId="6" fillId="14" borderId="14" xfId="0" applyNumberFormat="1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165" fontId="3" fillId="8" borderId="39" xfId="0" applyNumberFormat="1" applyFont="1" applyFill="1" applyBorder="1" applyAlignment="1" applyProtection="1">
      <alignment horizontal="center" vertical="center"/>
      <protection locked="0"/>
    </xf>
    <xf numFmtId="165" fontId="3" fillId="8" borderId="38" xfId="0" applyNumberFormat="1" applyFont="1" applyFill="1" applyBorder="1" applyAlignment="1" applyProtection="1">
      <alignment horizontal="center" vertical="center"/>
      <protection locked="0"/>
    </xf>
    <xf numFmtId="1" fontId="3" fillId="10" borderId="42" xfId="0" applyNumberFormat="1" applyFont="1" applyFill="1" applyBorder="1" applyAlignment="1" applyProtection="1">
      <alignment horizontal="center" vertical="center"/>
      <protection locked="0"/>
    </xf>
    <xf numFmtId="1" fontId="3" fillId="10" borderId="31" xfId="0" applyNumberFormat="1" applyFont="1" applyFill="1" applyBorder="1" applyAlignment="1" applyProtection="1">
      <alignment horizontal="center" vertical="center"/>
      <protection locked="0"/>
    </xf>
    <xf numFmtId="1" fontId="3" fillId="10" borderId="43" xfId="0" applyNumberFormat="1" applyFont="1" applyFill="1" applyBorder="1" applyAlignment="1" applyProtection="1">
      <alignment horizontal="center" vertical="center"/>
      <protection locked="0"/>
    </xf>
    <xf numFmtId="165" fontId="3" fillId="8" borderId="42" xfId="0" applyNumberFormat="1" applyFont="1" applyFill="1" applyBorder="1" applyAlignment="1" applyProtection="1">
      <alignment horizontal="center" vertical="center"/>
      <protection locked="0"/>
    </xf>
    <xf numFmtId="165" fontId="3" fillId="8" borderId="43" xfId="0" applyNumberFormat="1" applyFont="1" applyFill="1" applyBorder="1" applyAlignment="1" applyProtection="1">
      <alignment horizontal="center" vertical="center"/>
      <protection locked="0"/>
    </xf>
    <xf numFmtId="0" fontId="3" fillId="29" borderId="40" xfId="0" applyFont="1" applyFill="1" applyBorder="1" applyAlignment="1">
      <alignment horizontal="center" vertical="center"/>
    </xf>
    <xf numFmtId="0" fontId="3" fillId="29" borderId="41" xfId="0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0" fontId="3" fillId="28" borderId="34" xfId="0" applyFont="1" applyFill="1" applyBorder="1" applyAlignment="1">
      <alignment horizontal="center" vertical="center"/>
    </xf>
    <xf numFmtId="0" fontId="3" fillId="28" borderId="39" xfId="0" applyFont="1" applyFill="1" applyBorder="1" applyAlignment="1">
      <alignment horizontal="center" vertical="center"/>
    </xf>
    <xf numFmtId="0" fontId="29" fillId="6" borderId="26" xfId="0" applyFont="1" applyFill="1" applyBorder="1" applyAlignment="1">
      <alignment vertical="center" wrapText="1"/>
    </xf>
    <xf numFmtId="167" fontId="30" fillId="6" borderId="26" xfId="0" applyNumberFormat="1" applyFont="1" applyFill="1" applyBorder="1" applyAlignment="1">
      <alignment horizontal="center" vertical="center" wrapText="1"/>
    </xf>
    <xf numFmtId="1" fontId="30" fillId="6" borderId="26" xfId="0" applyNumberFormat="1" applyFont="1" applyFill="1" applyBorder="1" applyAlignment="1">
      <alignment horizontal="center" vertical="center" wrapText="1"/>
    </xf>
    <xf numFmtId="167" fontId="31" fillId="6" borderId="26" xfId="0" applyNumberFormat="1" applyFont="1" applyFill="1" applyBorder="1" applyAlignment="1">
      <alignment horizontal="center" vertical="center" wrapText="1"/>
    </xf>
    <xf numFmtId="0" fontId="3" fillId="29" borderId="32" xfId="0" applyFont="1" applyFill="1" applyBorder="1" applyAlignment="1">
      <alignment vertical="center"/>
    </xf>
    <xf numFmtId="0" fontId="3" fillId="29" borderId="45" xfId="0" applyFont="1" applyFill="1" applyBorder="1" applyAlignment="1">
      <alignment vertical="center"/>
    </xf>
    <xf numFmtId="1" fontId="3" fillId="0" borderId="18" xfId="0" applyNumberFormat="1" applyFont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center" vertical="center"/>
    </xf>
    <xf numFmtId="0" fontId="18" fillId="40" borderId="1" xfId="0" applyFont="1" applyFill="1" applyBorder="1" applyAlignment="1">
      <alignment horizontal="center" vertical="center"/>
    </xf>
    <xf numFmtId="0" fontId="18" fillId="41" borderId="1" xfId="0" applyFont="1" applyFill="1" applyBorder="1" applyAlignment="1">
      <alignment horizontal="center" vertical="center"/>
    </xf>
    <xf numFmtId="0" fontId="17" fillId="42" borderId="1" xfId="0" applyFont="1" applyFill="1" applyBorder="1" applyAlignment="1">
      <alignment horizontal="center" vertical="center"/>
    </xf>
    <xf numFmtId="0" fontId="17" fillId="43" borderId="1" xfId="0" applyFont="1" applyFill="1" applyBorder="1" applyAlignment="1">
      <alignment horizontal="center" vertical="center"/>
    </xf>
    <xf numFmtId="0" fontId="17" fillId="44" borderId="1" xfId="0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 vertical="center"/>
    </xf>
    <xf numFmtId="0" fontId="17" fillId="46" borderId="1" xfId="0" applyFont="1" applyFill="1" applyBorder="1" applyAlignment="1">
      <alignment horizontal="center" vertical="center"/>
    </xf>
    <xf numFmtId="2" fontId="18" fillId="38" borderId="1" xfId="2" applyNumberFormat="1" applyFont="1" applyFill="1" applyBorder="1" applyAlignment="1">
      <alignment horizontal="center" vertical="center"/>
    </xf>
    <xf numFmtId="2" fontId="0" fillId="0" borderId="0" xfId="2" applyNumberFormat="1" applyFont="1"/>
    <xf numFmtId="1" fontId="0" fillId="0" borderId="0" xfId="0" applyNumberFormat="1"/>
    <xf numFmtId="1" fontId="17" fillId="42" borderId="1" xfId="2" applyNumberFormat="1" applyFont="1" applyFill="1" applyBorder="1" applyAlignment="1">
      <alignment horizontal="center" vertical="center"/>
    </xf>
    <xf numFmtId="1" fontId="17" fillId="43" borderId="1" xfId="2" applyNumberFormat="1" applyFont="1" applyFill="1" applyBorder="1" applyAlignment="1">
      <alignment horizontal="center" vertical="center"/>
    </xf>
    <xf numFmtId="1" fontId="17" fillId="44" borderId="1" xfId="2" applyNumberFormat="1" applyFont="1" applyFill="1" applyBorder="1" applyAlignment="1">
      <alignment horizontal="center" vertical="center"/>
    </xf>
    <xf numFmtId="1" fontId="17" fillId="45" borderId="1" xfId="2" applyNumberFormat="1" applyFont="1" applyFill="1" applyBorder="1" applyAlignment="1">
      <alignment horizontal="center" vertical="center"/>
    </xf>
    <xf numFmtId="1" fontId="17" fillId="46" borderId="1" xfId="2" applyNumberFormat="1" applyFont="1" applyFill="1" applyBorder="1" applyAlignment="1">
      <alignment horizontal="center" vertical="center"/>
    </xf>
    <xf numFmtId="0" fontId="3" fillId="47" borderId="1" xfId="0" applyFont="1" applyFill="1" applyBorder="1" applyAlignment="1">
      <alignment horizontal="center" vertical="center"/>
    </xf>
    <xf numFmtId="0" fontId="33" fillId="47" borderId="1" xfId="0" applyFont="1" applyFill="1" applyBorder="1" applyAlignment="1">
      <alignment horizontal="center" vertical="center"/>
    </xf>
    <xf numFmtId="0" fontId="21" fillId="9" borderId="44" xfId="0" applyFont="1" applyFill="1" applyBorder="1" applyAlignment="1">
      <alignment vertical="center"/>
    </xf>
    <xf numFmtId="0" fontId="3" fillId="28" borderId="37" xfId="0" applyFont="1" applyFill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17" borderId="6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 applyProtection="1">
      <alignment horizontal="center" vertical="center" wrapText="1"/>
      <protection locked="0"/>
    </xf>
    <xf numFmtId="0" fontId="3" fillId="31" borderId="1" xfId="0" applyFont="1" applyFill="1" applyBorder="1" applyAlignment="1" applyProtection="1">
      <alignment horizontal="center" vertical="center" wrapText="1"/>
      <protection locked="0"/>
    </xf>
    <xf numFmtId="165" fontId="3" fillId="19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3" fillId="10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7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65" fontId="27" fillId="21" borderId="1" xfId="0" quotePrefix="1" applyNumberFormat="1" applyFont="1" applyFill="1" applyBorder="1" applyAlignment="1" applyProtection="1">
      <alignment horizontal="center" vertical="center"/>
      <protection locked="0"/>
    </xf>
    <xf numFmtId="9" fontId="3" fillId="4" borderId="1" xfId="0" applyNumberFormat="1" applyFont="1" applyFill="1" applyBorder="1" applyAlignment="1">
      <alignment horizontal="center" vertical="center"/>
    </xf>
    <xf numFmtId="0" fontId="3" fillId="49" borderId="1" xfId="0" applyFont="1" applyFill="1" applyBorder="1" applyAlignment="1" applyProtection="1">
      <alignment horizontal="center" vertical="center"/>
      <protection locked="0"/>
    </xf>
    <xf numFmtId="0" fontId="3" fillId="31" borderId="6" xfId="0" applyFont="1" applyFill="1" applyBorder="1" applyAlignment="1">
      <alignment horizontal="center" vertical="center" wrapText="1"/>
    </xf>
    <xf numFmtId="0" fontId="3" fillId="27" borderId="6" xfId="0" applyFont="1" applyFill="1" applyBorder="1" applyAlignment="1" applyProtection="1">
      <alignment horizontal="center" vertical="center"/>
      <protection locked="0"/>
    </xf>
    <xf numFmtId="167" fontId="3" fillId="0" borderId="1" xfId="0" applyNumberFormat="1" applyFont="1" applyBorder="1" applyAlignment="1" applyProtection="1">
      <alignment horizontal="center" vertical="center"/>
      <protection locked="0"/>
    </xf>
    <xf numFmtId="167" fontId="3" fillId="27" borderId="1" xfId="0" applyNumberFormat="1" applyFont="1" applyFill="1" applyBorder="1" applyAlignment="1" applyProtection="1">
      <alignment horizontal="center" vertical="center"/>
      <protection locked="0"/>
    </xf>
    <xf numFmtId="1" fontId="3" fillId="27" borderId="6" xfId="0" applyNumberFormat="1" applyFont="1" applyFill="1" applyBorder="1" applyAlignment="1" applyProtection="1">
      <alignment horizontal="center" vertical="center"/>
      <protection locked="0"/>
    </xf>
    <xf numFmtId="0" fontId="6" fillId="14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167" fontId="3" fillId="27" borderId="6" xfId="0" applyNumberFormat="1" applyFont="1" applyFill="1" applyBorder="1" applyAlignment="1" applyProtection="1">
      <alignment horizontal="center" vertical="center"/>
      <protection locked="0"/>
    </xf>
    <xf numFmtId="0" fontId="13" fillId="31" borderId="6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center" vertical="center" wrapText="1"/>
    </xf>
    <xf numFmtId="1" fontId="3" fillId="48" borderId="1" xfId="0" applyNumberFormat="1" applyFont="1" applyFill="1" applyBorder="1" applyAlignment="1" applyProtection="1">
      <alignment horizontal="center" vertical="center"/>
      <protection locked="0"/>
    </xf>
    <xf numFmtId="168" fontId="3" fillId="0" borderId="1" xfId="3" applyNumberFormat="1" applyFont="1" applyBorder="1" applyAlignment="1" applyProtection="1">
      <alignment horizontal="center" vertical="center"/>
      <protection locked="0"/>
    </xf>
    <xf numFmtId="168" fontId="3" fillId="27" borderId="1" xfId="3" applyNumberFormat="1" applyFont="1" applyFill="1" applyBorder="1" applyAlignment="1" applyProtection="1">
      <alignment horizontal="center" vertical="center"/>
      <protection locked="0"/>
    </xf>
    <xf numFmtId="0" fontId="34" fillId="13" borderId="12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0" fontId="13" fillId="47" borderId="1" xfId="0" applyFont="1" applyFill="1" applyBorder="1" applyAlignment="1">
      <alignment horizontal="center" vertical="center"/>
    </xf>
    <xf numFmtId="0" fontId="33" fillId="47" borderId="3" xfId="0" applyFont="1" applyFill="1" applyBorder="1" applyAlignment="1">
      <alignment vertical="center"/>
    </xf>
    <xf numFmtId="0" fontId="33" fillId="47" borderId="8" xfId="0" applyFont="1" applyFill="1" applyBorder="1" applyAlignment="1">
      <alignment horizontal="center" vertical="center"/>
    </xf>
    <xf numFmtId="0" fontId="3" fillId="50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justify" vertical="center" wrapText="1" readingOrder="2"/>
    </xf>
    <xf numFmtId="0" fontId="3" fillId="0" borderId="7" xfId="0" applyFont="1" applyBorder="1" applyAlignment="1" applyProtection="1">
      <alignment horizontal="center" vertical="center"/>
      <protection locked="0"/>
    </xf>
    <xf numFmtId="3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51" borderId="1" xfId="0" applyFont="1" applyFill="1" applyBorder="1" applyAlignment="1">
      <alignment horizontal="center" vertical="center"/>
    </xf>
    <xf numFmtId="0" fontId="3" fillId="51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3" fillId="47" borderId="4" xfId="0" applyFont="1" applyFill="1" applyBorder="1" applyAlignment="1">
      <alignment horizontal="center" vertical="center"/>
    </xf>
    <xf numFmtId="0" fontId="33" fillId="47" borderId="5" xfId="0" applyFont="1" applyFill="1" applyBorder="1" applyAlignment="1">
      <alignment horizontal="center" vertical="center"/>
    </xf>
    <xf numFmtId="0" fontId="33" fillId="47" borderId="1" xfId="0" applyFont="1" applyFill="1" applyBorder="1" applyAlignment="1">
      <alignment horizontal="center" vertical="center"/>
    </xf>
    <xf numFmtId="0" fontId="33" fillId="47" borderId="3" xfId="0" applyFont="1" applyFill="1" applyBorder="1" applyAlignment="1">
      <alignment horizontal="center" vertical="center"/>
    </xf>
    <xf numFmtId="0" fontId="33" fillId="47" borderId="16" xfId="0" applyFont="1" applyFill="1" applyBorder="1" applyAlignment="1">
      <alignment horizontal="center" vertical="center"/>
    </xf>
    <xf numFmtId="0" fontId="33" fillId="47" borderId="25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center" vertical="center"/>
    </xf>
    <xf numFmtId="49" fontId="3" fillId="18" borderId="6" xfId="0" applyNumberFormat="1" applyFont="1" applyFill="1" applyBorder="1" applyAlignment="1">
      <alignment horizontal="center" vertical="center" wrapText="1"/>
    </xf>
    <xf numFmtId="49" fontId="3" fillId="18" borderId="8" xfId="0" applyNumberFormat="1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 wrapText="1" readingOrder="2"/>
    </xf>
    <xf numFmtId="49" fontId="3" fillId="36" borderId="6" xfId="0" applyNumberFormat="1" applyFont="1" applyFill="1" applyBorder="1" applyAlignment="1">
      <alignment horizontal="center" vertical="center" wrapText="1"/>
    </xf>
    <xf numFmtId="49" fontId="3" fillId="36" borderId="7" xfId="0" applyNumberFormat="1" applyFont="1" applyFill="1" applyBorder="1" applyAlignment="1">
      <alignment horizontal="center" vertical="center" wrapText="1"/>
    </xf>
    <xf numFmtId="49" fontId="3" fillId="36" borderId="8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49" fontId="3" fillId="18" borderId="3" xfId="0" applyNumberFormat="1" applyFont="1" applyFill="1" applyBorder="1" applyAlignment="1">
      <alignment horizontal="center" vertical="center"/>
    </xf>
    <xf numFmtId="49" fontId="3" fillId="18" borderId="4" xfId="0" applyNumberFormat="1" applyFont="1" applyFill="1" applyBorder="1" applyAlignment="1">
      <alignment horizontal="center" vertical="center"/>
    </xf>
    <xf numFmtId="49" fontId="3" fillId="18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28" fillId="17" borderId="4" xfId="0" applyFont="1" applyFill="1" applyBorder="1" applyAlignment="1">
      <alignment horizontal="center" vertical="center"/>
    </xf>
    <xf numFmtId="0" fontId="28" fillId="17" borderId="5" xfId="0" applyFont="1" applyFill="1" applyBorder="1" applyAlignment="1">
      <alignment horizontal="center" vertical="center"/>
    </xf>
    <xf numFmtId="165" fontId="3" fillId="8" borderId="3" xfId="0" applyNumberFormat="1" applyFont="1" applyFill="1" applyBorder="1" applyAlignment="1" applyProtection="1">
      <alignment horizontal="center" vertical="center"/>
      <protection locked="0"/>
    </xf>
    <xf numFmtId="165" fontId="3" fillId="8" borderId="4" xfId="0" applyNumberFormat="1" applyFont="1" applyFill="1" applyBorder="1" applyAlignment="1" applyProtection="1">
      <alignment horizontal="center" vertical="center"/>
      <protection locked="0"/>
    </xf>
    <xf numFmtId="165" fontId="3" fillId="8" borderId="5" xfId="0" applyNumberFormat="1" applyFont="1" applyFill="1" applyBorder="1" applyAlignment="1" applyProtection="1">
      <alignment horizontal="center" vertical="center"/>
      <protection locked="0"/>
    </xf>
    <xf numFmtId="0" fontId="18" fillId="41" borderId="1" xfId="0" applyFont="1" applyFill="1" applyBorder="1" applyAlignment="1">
      <alignment horizontal="center" vertical="center"/>
    </xf>
    <xf numFmtId="0" fontId="18" fillId="40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3" fillId="31" borderId="6" xfId="0" applyFont="1" applyFill="1" applyBorder="1" applyAlignment="1">
      <alignment horizontal="center" vertical="center" wrapText="1"/>
    </xf>
    <xf numFmtId="0" fontId="3" fillId="31" borderId="8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7" borderId="6" xfId="0" applyFont="1" applyFill="1" applyBorder="1" applyAlignment="1" applyProtection="1">
      <alignment horizontal="center" vertical="center"/>
      <protection locked="0"/>
    </xf>
    <xf numFmtId="0" fontId="3" fillId="27" borderId="7" xfId="0" applyFont="1" applyFill="1" applyBorder="1" applyAlignment="1" applyProtection="1">
      <alignment horizontal="center" vertical="center"/>
      <protection locked="0"/>
    </xf>
    <xf numFmtId="0" fontId="3" fillId="27" borderId="8" xfId="0" applyFont="1" applyFill="1" applyBorder="1" applyAlignment="1" applyProtection="1">
      <alignment horizontal="center" vertical="center"/>
      <protection locked="0"/>
    </xf>
    <xf numFmtId="0" fontId="19" fillId="9" borderId="19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9" borderId="23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21" xfId="0" applyFont="1" applyFill="1" applyBorder="1" applyAlignment="1">
      <alignment horizontal="center" vertical="center"/>
    </xf>
    <xf numFmtId="167" fontId="3" fillId="4" borderId="6" xfId="0" applyNumberFormat="1" applyFont="1" applyFill="1" applyBorder="1" applyAlignment="1">
      <alignment horizontal="center" vertical="center"/>
    </xf>
    <xf numFmtId="167" fontId="3" fillId="4" borderId="7" xfId="0" applyNumberFormat="1" applyFont="1" applyFill="1" applyBorder="1" applyAlignment="1">
      <alignment horizontal="center" vertical="center"/>
    </xf>
    <xf numFmtId="167" fontId="3" fillId="4" borderId="8" xfId="0" applyNumberFormat="1" applyFont="1" applyFill="1" applyBorder="1" applyAlignment="1">
      <alignment horizontal="center" vertical="center"/>
    </xf>
    <xf numFmtId="167" fontId="3" fillId="4" borderId="19" xfId="0" applyNumberFormat="1" applyFont="1" applyFill="1" applyBorder="1" applyAlignment="1">
      <alignment horizontal="center" vertical="center"/>
    </xf>
    <xf numFmtId="167" fontId="3" fillId="4" borderId="24" xfId="0" applyNumberFormat="1" applyFont="1" applyFill="1" applyBorder="1" applyAlignment="1">
      <alignment horizontal="center" vertical="center"/>
    </xf>
    <xf numFmtId="167" fontId="3" fillId="4" borderId="20" xfId="0" applyNumberFormat="1" applyFont="1" applyFill="1" applyBorder="1" applyAlignment="1">
      <alignment horizontal="center" vertical="center"/>
    </xf>
    <xf numFmtId="167" fontId="3" fillId="4" borderId="22" xfId="0" applyNumberFormat="1" applyFont="1" applyFill="1" applyBorder="1" applyAlignment="1">
      <alignment horizontal="center" vertical="center"/>
    </xf>
    <xf numFmtId="167" fontId="3" fillId="4" borderId="0" xfId="0" applyNumberFormat="1" applyFont="1" applyFill="1" applyAlignment="1">
      <alignment horizontal="center" vertical="center"/>
    </xf>
    <xf numFmtId="167" fontId="3" fillId="4" borderId="23" xfId="0" applyNumberFormat="1" applyFont="1" applyFill="1" applyBorder="1" applyAlignment="1">
      <alignment horizontal="center" vertical="center"/>
    </xf>
    <xf numFmtId="167" fontId="3" fillId="4" borderId="16" xfId="0" applyNumberFormat="1" applyFont="1" applyFill="1" applyBorder="1" applyAlignment="1">
      <alignment horizontal="center" vertical="center"/>
    </xf>
    <xf numFmtId="167" fontId="3" fillId="4" borderId="25" xfId="0" applyNumberFormat="1" applyFont="1" applyFill="1" applyBorder="1" applyAlignment="1">
      <alignment horizontal="center" vertical="center"/>
    </xf>
    <xf numFmtId="167" fontId="3" fillId="4" borderId="21" xfId="0" applyNumberFormat="1" applyFont="1" applyFill="1" applyBorder="1" applyAlignment="1">
      <alignment horizontal="center" vertical="center"/>
    </xf>
    <xf numFmtId="0" fontId="19" fillId="17" borderId="6" xfId="0" applyFont="1" applyFill="1" applyBorder="1" applyAlignment="1">
      <alignment horizontal="center" vertical="center"/>
    </xf>
    <xf numFmtId="0" fontId="19" fillId="17" borderId="8" xfId="0" applyFont="1" applyFill="1" applyBorder="1" applyAlignment="1">
      <alignment horizontal="center" vertical="center"/>
    </xf>
    <xf numFmtId="0" fontId="20" fillId="17" borderId="6" xfId="0" applyFont="1" applyFill="1" applyBorder="1" applyAlignment="1">
      <alignment horizontal="center" vertical="center" wrapText="1"/>
    </xf>
    <xf numFmtId="0" fontId="20" fillId="17" borderId="8" xfId="0" applyFont="1" applyFill="1" applyBorder="1" applyAlignment="1">
      <alignment horizontal="center" vertical="center"/>
    </xf>
    <xf numFmtId="49" fontId="3" fillId="18" borderId="6" xfId="0" applyNumberFormat="1" applyFont="1" applyFill="1" applyBorder="1" applyAlignment="1">
      <alignment horizontal="center" vertical="center"/>
    </xf>
    <xf numFmtId="1" fontId="3" fillId="10" borderId="29" xfId="0" applyNumberFormat="1" applyFont="1" applyFill="1" applyBorder="1" applyAlignment="1" applyProtection="1">
      <alignment horizontal="center" vertical="center"/>
      <protection locked="0"/>
    </xf>
    <xf numFmtId="1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3" fillId="29" borderId="32" xfId="0" applyFont="1" applyFill="1" applyBorder="1" applyAlignment="1">
      <alignment horizontal="center" vertical="center"/>
    </xf>
    <xf numFmtId="0" fontId="3" fillId="29" borderId="45" xfId="0" applyFont="1" applyFill="1" applyBorder="1" applyAlignment="1">
      <alignment horizontal="center" vertical="center"/>
    </xf>
    <xf numFmtId="0" fontId="3" fillId="29" borderId="47" xfId="0" applyFont="1" applyFill="1" applyBorder="1" applyAlignment="1">
      <alignment horizontal="center" vertical="center"/>
    </xf>
    <xf numFmtId="0" fontId="3" fillId="29" borderId="48" xfId="0" applyFont="1" applyFill="1" applyBorder="1" applyAlignment="1">
      <alignment horizontal="center" vertical="center"/>
    </xf>
    <xf numFmtId="0" fontId="3" fillId="29" borderId="29" xfId="0" applyFont="1" applyFill="1" applyBorder="1" applyAlignment="1">
      <alignment horizontal="center" vertical="center"/>
    </xf>
    <xf numFmtId="0" fontId="3" fillId="29" borderId="30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6" xfId="0" applyFont="1" applyFill="1" applyBorder="1" applyAlignment="1">
      <alignment horizontal="center" vertical="center"/>
    </xf>
    <xf numFmtId="0" fontId="3" fillId="28" borderId="35" xfId="0" applyFont="1" applyFill="1" applyBorder="1" applyAlignment="1">
      <alignment horizontal="center" vertical="center"/>
    </xf>
    <xf numFmtId="0" fontId="3" fillId="28" borderId="36" xfId="0" applyFont="1" applyFill="1" applyBorder="1" applyAlignment="1">
      <alignment horizontal="center" vertical="center"/>
    </xf>
    <xf numFmtId="0" fontId="29" fillId="6" borderId="12" xfId="0" applyFont="1" applyFill="1" applyBorder="1" applyAlignment="1">
      <alignment horizontal="center" vertical="center" wrapText="1"/>
    </xf>
    <xf numFmtId="0" fontId="29" fillId="6" borderId="2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0" fontId="3" fillId="32" borderId="7" xfId="0" applyFont="1" applyFill="1" applyBorder="1" applyAlignment="1">
      <alignment horizontal="center" vertical="center"/>
    </xf>
    <xf numFmtId="0" fontId="3" fillId="32" borderId="8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textRotation="180"/>
    </xf>
    <xf numFmtId="0" fontId="14" fillId="0" borderId="7" xfId="0" applyFont="1" applyBorder="1" applyAlignment="1">
      <alignment horizontal="center" vertical="center" textRotation="180"/>
    </xf>
    <xf numFmtId="0" fontId="14" fillId="0" borderId="8" xfId="0" applyFont="1" applyBorder="1" applyAlignment="1">
      <alignment horizontal="center" vertical="center" textRotation="180"/>
    </xf>
    <xf numFmtId="0" fontId="3" fillId="3" borderId="1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textRotation="180"/>
    </xf>
    <xf numFmtId="0" fontId="15" fillId="4" borderId="7" xfId="0" applyFont="1" applyFill="1" applyBorder="1" applyAlignment="1">
      <alignment horizontal="center" vertical="center" textRotation="180"/>
    </xf>
    <xf numFmtId="0" fontId="15" fillId="4" borderId="8" xfId="0" applyFont="1" applyFill="1" applyBorder="1" applyAlignment="1">
      <alignment horizontal="center" vertical="center" textRotation="180"/>
    </xf>
    <xf numFmtId="0" fontId="15" fillId="32" borderId="6" xfId="0" applyFont="1" applyFill="1" applyBorder="1" applyAlignment="1">
      <alignment horizontal="center" vertical="center" textRotation="180"/>
    </xf>
    <xf numFmtId="0" fontId="15" fillId="32" borderId="7" xfId="0" applyFont="1" applyFill="1" applyBorder="1" applyAlignment="1">
      <alignment horizontal="center" vertical="center" textRotation="180"/>
    </xf>
    <xf numFmtId="0" fontId="15" fillId="32" borderId="8" xfId="0" applyFont="1" applyFill="1" applyBorder="1" applyAlignment="1">
      <alignment horizontal="center" vertical="center" textRotation="180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180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 readingOrder="2"/>
    </xf>
    <xf numFmtId="0" fontId="3" fillId="3" borderId="5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" xfId="2" builtinId="5"/>
  </cellStyles>
  <dxfs count="8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0000"/>
      <color rgb="FFCC0000"/>
      <color rgb="FFD20000"/>
      <color rgb="FFAA0000"/>
      <color rgb="FFAD0B0B"/>
      <color rgb="FFFF5050"/>
      <color rgb="FFFF7C80"/>
      <color rgb="FFEDF1F9"/>
      <color rgb="FFE6E9EE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147"/>
  <sheetViews>
    <sheetView rightToLeft="1" zoomScale="98" zoomScaleNormal="98" workbookViewId="0">
      <selection activeCell="G12" sqref="G12"/>
    </sheetView>
  </sheetViews>
  <sheetFormatPr defaultRowHeight="15" x14ac:dyDescent="0.25"/>
  <cols>
    <col min="1" max="1" width="4.7109375" bestFit="1" customWidth="1"/>
    <col min="2" max="2" width="9.7109375" customWidth="1"/>
    <col min="3" max="3" width="18.5703125" bestFit="1" customWidth="1"/>
    <col min="4" max="4" width="9.7109375" style="1" customWidth="1"/>
    <col min="5" max="6" width="9.7109375" customWidth="1"/>
    <col min="7" max="7" width="5.28515625" customWidth="1"/>
    <col min="8" max="9" width="9.28515625" customWidth="1"/>
    <col min="10" max="10" width="5.28515625" customWidth="1"/>
    <col min="11" max="11" width="11" customWidth="1"/>
    <col min="12" max="12" width="9.85546875" customWidth="1"/>
    <col min="13" max="14" width="5.28515625" customWidth="1"/>
    <col min="15" max="17" width="17.140625" customWidth="1"/>
    <col min="18" max="18" width="4.7109375" customWidth="1"/>
    <col min="19" max="19" width="6.5703125" customWidth="1"/>
    <col min="20" max="20" width="18.5703125" customWidth="1"/>
    <col min="21" max="21" width="10.28515625" customWidth="1"/>
    <col min="22" max="22" width="18.5703125" customWidth="1"/>
    <col min="23" max="23" width="10.28515625" customWidth="1"/>
    <col min="24" max="24" width="18.5703125" customWidth="1"/>
    <col min="25" max="25" width="10.28515625" customWidth="1"/>
    <col min="26" max="26" width="15.28515625" bestFit="1" customWidth="1"/>
    <col min="27" max="27" width="10.28515625" customWidth="1"/>
    <col min="28" max="28" width="16.42578125" bestFit="1" customWidth="1"/>
    <col min="29" max="30" width="10.28515625" customWidth="1"/>
    <col min="31" max="31" width="5.28515625" bestFit="1" customWidth="1"/>
    <col min="32" max="32" width="16.28515625" bestFit="1" customWidth="1"/>
    <col min="33" max="33" width="8.28515625" bestFit="1" customWidth="1"/>
    <col min="34" max="34" width="15" bestFit="1" customWidth="1"/>
    <col min="35" max="35" width="8.28515625" bestFit="1" customWidth="1"/>
    <col min="36" max="36" width="10.28515625" customWidth="1"/>
    <col min="37" max="37" width="5.28515625" bestFit="1" customWidth="1"/>
    <col min="38" max="38" width="15" bestFit="1" customWidth="1"/>
    <col min="39" max="39" width="8.28515625" bestFit="1" customWidth="1"/>
    <col min="40" max="40" width="18" bestFit="1" customWidth="1"/>
  </cols>
  <sheetData>
    <row r="1" spans="1:41" ht="21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180</v>
      </c>
      <c r="F1" s="2" t="s">
        <v>179</v>
      </c>
      <c r="H1" s="134" t="s">
        <v>162</v>
      </c>
      <c r="I1" s="134" t="s">
        <v>161</v>
      </c>
      <c r="K1" s="2" t="s">
        <v>102</v>
      </c>
      <c r="L1" s="2" t="s">
        <v>80</v>
      </c>
      <c r="N1" s="229"/>
      <c r="O1" s="240" t="s">
        <v>618</v>
      </c>
      <c r="P1" s="240"/>
      <c r="Q1" s="241"/>
      <c r="S1" s="242" t="s">
        <v>619</v>
      </c>
      <c r="T1" s="242"/>
      <c r="U1" s="242"/>
      <c r="V1" s="242"/>
      <c r="W1" s="242"/>
      <c r="X1" s="242"/>
      <c r="Y1" s="242"/>
      <c r="Z1" s="242"/>
      <c r="AA1" s="242"/>
      <c r="AB1" s="242"/>
      <c r="AC1" s="242"/>
      <c r="AE1" s="242" t="s">
        <v>620</v>
      </c>
      <c r="AF1" s="242"/>
      <c r="AG1" s="242"/>
      <c r="AH1" s="242"/>
      <c r="AI1" s="242"/>
      <c r="AK1" s="242" t="s">
        <v>621</v>
      </c>
      <c r="AL1" s="242"/>
      <c r="AM1" s="242"/>
      <c r="AN1" s="242"/>
      <c r="AO1" s="242"/>
    </row>
    <row r="2" spans="1:41" ht="21" x14ac:dyDescent="0.25">
      <c r="A2" s="2">
        <v>1</v>
      </c>
      <c r="B2" s="2" t="str">
        <f>$D2&amp;IF(LEN(COUNTIFS($D2:$D$2,$D2))=1,"0"&amp;COUNTIFS($D2:$D$2,$D2),COUNTIFS($D2:$D$2,$D2))&amp;$E2&amp;$F2</f>
        <v>060111</v>
      </c>
      <c r="C2" s="2" t="s">
        <v>138</v>
      </c>
      <c r="D2" s="2" t="s">
        <v>147</v>
      </c>
      <c r="E2" s="2">
        <v>1</v>
      </c>
      <c r="F2" s="2">
        <v>1</v>
      </c>
      <c r="H2" s="134" t="s">
        <v>147</v>
      </c>
      <c r="I2" s="134">
        <v>9</v>
      </c>
      <c r="K2" s="2" t="s">
        <v>54</v>
      </c>
      <c r="L2" s="2" t="s">
        <v>103</v>
      </c>
      <c r="N2" s="198" t="s">
        <v>13</v>
      </c>
      <c r="O2" s="198" t="s">
        <v>555</v>
      </c>
      <c r="P2" s="198" t="s">
        <v>105</v>
      </c>
      <c r="Q2" s="198" t="s">
        <v>107</v>
      </c>
      <c r="S2" s="198" t="s">
        <v>13</v>
      </c>
      <c r="T2" s="198" t="s">
        <v>106</v>
      </c>
      <c r="U2" s="198" t="s">
        <v>7</v>
      </c>
      <c r="V2" s="198" t="s">
        <v>108</v>
      </c>
      <c r="W2" s="198" t="s">
        <v>7</v>
      </c>
      <c r="X2" s="198" t="s">
        <v>109</v>
      </c>
      <c r="Y2" s="198" t="s">
        <v>7</v>
      </c>
      <c r="Z2" s="198" t="s">
        <v>110</v>
      </c>
      <c r="AA2" s="198" t="s">
        <v>7</v>
      </c>
      <c r="AB2" s="198" t="s">
        <v>111</v>
      </c>
      <c r="AC2" s="198" t="s">
        <v>7</v>
      </c>
      <c r="AE2" s="198" t="s">
        <v>13</v>
      </c>
      <c r="AF2" s="198" t="s">
        <v>433</v>
      </c>
      <c r="AG2" s="198" t="s">
        <v>7</v>
      </c>
      <c r="AH2" s="198" t="s">
        <v>633</v>
      </c>
      <c r="AI2" s="198" t="s">
        <v>7</v>
      </c>
      <c r="AK2" s="198" t="s">
        <v>13</v>
      </c>
      <c r="AL2" s="198" t="s">
        <v>434</v>
      </c>
      <c r="AM2" s="198" t="s">
        <v>7</v>
      </c>
      <c r="AN2" s="198" t="s">
        <v>637</v>
      </c>
      <c r="AO2" s="198" t="s">
        <v>7</v>
      </c>
    </row>
    <row r="3" spans="1:41" ht="18.75" x14ac:dyDescent="0.25">
      <c r="A3" s="2">
        <v>2</v>
      </c>
      <c r="B3" s="2" t="str">
        <f>$D3&amp;IF(LEN(COUNTIFS($D$2:$D3,$D3))=1,"0"&amp;COUNTIFS($D$2:$D3,$D3),COUNTIFS($D$2:$D3,$D3))&amp;$E3&amp;$F3</f>
        <v>060211</v>
      </c>
      <c r="C3" s="2" t="s">
        <v>142</v>
      </c>
      <c r="D3" s="2" t="s">
        <v>147</v>
      </c>
      <c r="E3" s="2">
        <v>1</v>
      </c>
      <c r="F3" s="2">
        <v>1</v>
      </c>
      <c r="H3" s="134" t="s">
        <v>75</v>
      </c>
      <c r="I3" s="134">
        <f>COUNTIFS(D:D,H3)</f>
        <v>10</v>
      </c>
      <c r="K3" s="2" t="s">
        <v>55</v>
      </c>
      <c r="L3" s="2" t="s">
        <v>79</v>
      </c>
      <c r="N3" s="4">
        <v>1</v>
      </c>
      <c r="O3" s="4" t="s">
        <v>138</v>
      </c>
      <c r="P3" s="4" t="s">
        <v>84</v>
      </c>
      <c r="Q3" s="4" t="s">
        <v>694</v>
      </c>
      <c r="S3" s="4">
        <v>1</v>
      </c>
      <c r="T3" s="4" t="s">
        <v>14</v>
      </c>
      <c r="U3" s="4" t="s">
        <v>778</v>
      </c>
      <c r="V3" s="4" t="s">
        <v>69</v>
      </c>
      <c r="W3" s="4"/>
      <c r="X3" s="4" t="s">
        <v>43</v>
      </c>
      <c r="Y3" s="4"/>
      <c r="Z3" s="4" t="s">
        <v>40</v>
      </c>
      <c r="AA3" s="4"/>
      <c r="AB3" s="4" t="s">
        <v>458</v>
      </c>
      <c r="AC3" s="4" t="s">
        <v>104</v>
      </c>
      <c r="AE3" s="4">
        <v>1</v>
      </c>
      <c r="AF3" s="4" t="s">
        <v>699</v>
      </c>
      <c r="AG3" s="4"/>
      <c r="AH3" s="4" t="s">
        <v>445</v>
      </c>
      <c r="AI3" s="4"/>
      <c r="AK3" s="4">
        <v>1</v>
      </c>
      <c r="AL3" s="4" t="s">
        <v>34</v>
      </c>
      <c r="AM3" s="4"/>
      <c r="AN3" s="4" t="s">
        <v>447</v>
      </c>
      <c r="AO3" s="4"/>
    </row>
    <row r="4" spans="1:41" ht="18.75" x14ac:dyDescent="0.25">
      <c r="A4" s="2">
        <v>3</v>
      </c>
      <c r="B4" s="2" t="str">
        <f>$D4&amp;IF(LEN(COUNTIFS($D$2:$D4,$D4))=1,"0"&amp;COUNTIFS($D$2:$D4,$D4),COUNTIFS($D$2:$D4,$D4))&amp;$E4&amp;$F4</f>
        <v>060311</v>
      </c>
      <c r="C4" s="2" t="s">
        <v>143</v>
      </c>
      <c r="D4" s="2" t="s">
        <v>147</v>
      </c>
      <c r="E4" s="2">
        <v>1</v>
      </c>
      <c r="F4" s="2">
        <v>1</v>
      </c>
      <c r="H4" s="134" t="s">
        <v>11</v>
      </c>
      <c r="I4" s="134">
        <f t="shared" ref="I4:I10" si="0">COUNTIFS(D:D,H4)</f>
        <v>7</v>
      </c>
      <c r="K4" s="2" t="s">
        <v>100</v>
      </c>
      <c r="L4" s="2" t="s">
        <v>4</v>
      </c>
      <c r="N4" s="197">
        <v>2</v>
      </c>
      <c r="O4" s="197" t="s">
        <v>142</v>
      </c>
      <c r="P4" s="228" t="s">
        <v>83</v>
      </c>
      <c r="Q4" s="197" t="s">
        <v>91</v>
      </c>
      <c r="S4" s="197">
        <v>2</v>
      </c>
      <c r="T4" s="197" t="s">
        <v>66</v>
      </c>
      <c r="U4" s="197"/>
      <c r="V4" s="197" t="s">
        <v>70</v>
      </c>
      <c r="W4" s="197"/>
      <c r="X4" s="197" t="s">
        <v>44</v>
      </c>
      <c r="Y4" s="197"/>
      <c r="Z4" s="197" t="s">
        <v>41</v>
      </c>
      <c r="AA4" s="197"/>
      <c r="AB4" s="197" t="s">
        <v>31</v>
      </c>
      <c r="AC4" s="197" t="s">
        <v>104</v>
      </c>
      <c r="AE4" s="197">
        <v>2</v>
      </c>
      <c r="AF4" s="197" t="s">
        <v>454</v>
      </c>
      <c r="AG4" s="197"/>
      <c r="AH4" s="197" t="s">
        <v>623</v>
      </c>
      <c r="AI4" s="197"/>
      <c r="AK4" s="197">
        <v>2</v>
      </c>
      <c r="AL4" s="197" t="s">
        <v>360</v>
      </c>
      <c r="AM4" s="197"/>
      <c r="AN4" s="197" t="s">
        <v>451</v>
      </c>
      <c r="AO4" s="197"/>
    </row>
    <row r="5" spans="1:41" ht="18.75" x14ac:dyDescent="0.25">
      <c r="A5" s="2">
        <v>4</v>
      </c>
      <c r="B5" s="2" t="str">
        <f>$D5&amp;IF(LEN(COUNTIFS($D$2:$D5,$D5))=1,"0"&amp;COUNTIFS($D$2:$D5,$D5),COUNTIFS($D$2:$D5,$D5))&amp;$E5&amp;$F5</f>
        <v>060411</v>
      </c>
      <c r="C5" s="2" t="s">
        <v>144</v>
      </c>
      <c r="D5" s="2" t="s">
        <v>147</v>
      </c>
      <c r="E5" s="2">
        <v>1</v>
      </c>
      <c r="F5" s="2">
        <v>1</v>
      </c>
      <c r="H5" s="134">
        <v>10</v>
      </c>
      <c r="I5" s="134">
        <f t="shared" si="0"/>
        <v>7</v>
      </c>
      <c r="K5" s="2" t="s">
        <v>58</v>
      </c>
      <c r="L5" s="2" t="s">
        <v>104</v>
      </c>
      <c r="N5" s="4">
        <v>3</v>
      </c>
      <c r="O5" s="4" t="s">
        <v>143</v>
      </c>
      <c r="P5" s="4" t="s">
        <v>85</v>
      </c>
      <c r="Q5" s="4" t="s">
        <v>92</v>
      </c>
      <c r="S5" s="4">
        <v>3</v>
      </c>
      <c r="T5" s="4" t="s">
        <v>67</v>
      </c>
      <c r="U5" s="4"/>
      <c r="V5" s="4" t="s">
        <v>71</v>
      </c>
      <c r="W5" s="4"/>
      <c r="X5" s="4" t="s">
        <v>28</v>
      </c>
      <c r="Y5" s="4"/>
      <c r="Z5" s="4" t="s">
        <v>24</v>
      </c>
      <c r="AA5" s="4"/>
      <c r="AB5" s="4" t="s">
        <v>697</v>
      </c>
      <c r="AC5" s="4" t="s">
        <v>103</v>
      </c>
      <c r="AE5" s="4">
        <v>3</v>
      </c>
      <c r="AF5" s="4" t="s">
        <v>440</v>
      </c>
      <c r="AG5" s="4"/>
      <c r="AH5" s="4" t="s">
        <v>641</v>
      </c>
      <c r="AI5" s="4"/>
      <c r="AK5" s="4">
        <v>3</v>
      </c>
      <c r="AL5" s="4" t="s">
        <v>450</v>
      </c>
      <c r="AM5" s="4"/>
      <c r="AN5" s="4" t="s">
        <v>638</v>
      </c>
      <c r="AO5" s="4"/>
    </row>
    <row r="6" spans="1:41" ht="18.75" x14ac:dyDescent="0.25">
      <c r="A6" s="2">
        <v>5</v>
      </c>
      <c r="B6" s="2" t="str">
        <f>$D6&amp;IF(LEN(COUNTIFS($D$2:$D6,$D6))=1,"0"&amp;COUNTIFS($D$2:$D6,$D6),COUNTIFS($D$2:$D6,$D6))&amp;$E6&amp;$F6</f>
        <v>060511</v>
      </c>
      <c r="C6" s="2" t="s">
        <v>145</v>
      </c>
      <c r="D6" s="2" t="s">
        <v>147</v>
      </c>
      <c r="E6" s="2">
        <v>1</v>
      </c>
      <c r="F6" s="2">
        <v>1</v>
      </c>
      <c r="H6" s="134">
        <v>11</v>
      </c>
      <c r="I6" s="134">
        <f t="shared" si="0"/>
        <v>10</v>
      </c>
      <c r="K6" s="2" t="s">
        <v>101</v>
      </c>
      <c r="N6" s="197">
        <v>4</v>
      </c>
      <c r="O6" s="197" t="s">
        <v>144</v>
      </c>
      <c r="P6" s="197" t="s">
        <v>86</v>
      </c>
      <c r="Q6" s="197" t="s">
        <v>93</v>
      </c>
      <c r="S6" s="197">
        <v>4</v>
      </c>
      <c r="T6" s="197" t="s">
        <v>16</v>
      </c>
      <c r="U6" s="197"/>
      <c r="V6" s="197" t="s">
        <v>19</v>
      </c>
      <c r="W6" s="197"/>
      <c r="X6" s="197" t="s">
        <v>45</v>
      </c>
      <c r="Y6" s="197"/>
      <c r="Z6" s="197" t="s">
        <v>73</v>
      </c>
      <c r="AA6" s="197"/>
      <c r="AB6" s="197" t="s">
        <v>364</v>
      </c>
      <c r="AC6" s="197" t="s">
        <v>79</v>
      </c>
      <c r="AE6" s="197">
        <v>4</v>
      </c>
      <c r="AF6" s="197" t="s">
        <v>443</v>
      </c>
      <c r="AG6" s="197"/>
      <c r="AH6" s="197" t="s">
        <v>648</v>
      </c>
      <c r="AI6" s="197"/>
      <c r="AK6" s="197">
        <v>4</v>
      </c>
      <c r="AL6" s="197" t="s">
        <v>39</v>
      </c>
      <c r="AM6" s="197"/>
      <c r="AN6" s="197" t="s">
        <v>642</v>
      </c>
      <c r="AO6" s="197"/>
    </row>
    <row r="7" spans="1:41" ht="18.75" x14ac:dyDescent="0.25">
      <c r="A7" s="2">
        <v>6</v>
      </c>
      <c r="B7" s="2" t="str">
        <f>$D7&amp;IF(LEN(COUNTIFS($D$2:$D7,$D7))=1,"0"&amp;COUNTIFS($D$2:$D7,$D7),COUNTIFS($D$2:$D7,$D7))&amp;$E7&amp;$F7</f>
        <v>060611</v>
      </c>
      <c r="C7" s="2" t="s">
        <v>146</v>
      </c>
      <c r="D7" s="2" t="s">
        <v>147</v>
      </c>
      <c r="E7" s="2">
        <v>1</v>
      </c>
      <c r="F7" s="2">
        <v>1</v>
      </c>
      <c r="H7" s="134">
        <v>12</v>
      </c>
      <c r="I7" s="134">
        <f t="shared" si="0"/>
        <v>10</v>
      </c>
      <c r="K7" s="2"/>
      <c r="N7" s="4">
        <v>5</v>
      </c>
      <c r="O7" s="4" t="s">
        <v>145</v>
      </c>
      <c r="P7" s="4" t="s">
        <v>87</v>
      </c>
      <c r="Q7" s="4" t="s">
        <v>95</v>
      </c>
      <c r="S7" s="4">
        <v>5</v>
      </c>
      <c r="T7" s="4" t="s">
        <v>17</v>
      </c>
      <c r="U7" s="4"/>
      <c r="V7" s="4" t="s">
        <v>21</v>
      </c>
      <c r="W7" s="4"/>
      <c r="X7" s="4" t="s">
        <v>26</v>
      </c>
      <c r="Y7" s="4"/>
      <c r="Z7" s="4" t="s">
        <v>463</v>
      </c>
      <c r="AA7" s="4"/>
      <c r="AB7" s="4" t="s">
        <v>359</v>
      </c>
      <c r="AC7" s="4" t="s">
        <v>4</v>
      </c>
      <c r="AE7" s="4">
        <v>5</v>
      </c>
      <c r="AF7" s="4" t="s">
        <v>442</v>
      </c>
      <c r="AG7" s="4"/>
      <c r="AH7" s="4" t="s">
        <v>764</v>
      </c>
      <c r="AI7" s="4"/>
      <c r="AK7" s="4">
        <v>5</v>
      </c>
      <c r="AL7" s="4" t="s">
        <v>444</v>
      </c>
      <c r="AM7" s="4"/>
      <c r="AN7" s="4" t="s">
        <v>644</v>
      </c>
      <c r="AO7" s="4"/>
    </row>
    <row r="8" spans="1:41" ht="18.75" x14ac:dyDescent="0.25">
      <c r="A8" s="2">
        <v>7</v>
      </c>
      <c r="B8" s="2" t="str">
        <f>$D8&amp;IF(LEN(COUNTIFS($D$2:$D8,$D8))=1,"0"&amp;COUNTIFS($D$2:$D8,$D8),COUNTIFS($D$2:$D8,$D8))&amp;$E8&amp;$F8</f>
        <v>060711</v>
      </c>
      <c r="C8" s="2" t="s">
        <v>172</v>
      </c>
      <c r="D8" s="2" t="s">
        <v>147</v>
      </c>
      <c r="E8" s="2">
        <v>1</v>
      </c>
      <c r="F8" s="2">
        <v>1</v>
      </c>
      <c r="H8" s="134">
        <v>13</v>
      </c>
      <c r="I8" s="134">
        <f t="shared" si="0"/>
        <v>6</v>
      </c>
      <c r="K8" s="2"/>
      <c r="N8" s="197">
        <v>6</v>
      </c>
      <c r="O8" s="197" t="s">
        <v>146</v>
      </c>
      <c r="P8" s="197" t="s">
        <v>88</v>
      </c>
      <c r="Q8" s="197" t="s">
        <v>94</v>
      </c>
      <c r="S8" s="197">
        <v>6</v>
      </c>
      <c r="T8" s="197" t="s">
        <v>598</v>
      </c>
      <c r="U8" s="197" t="s">
        <v>104</v>
      </c>
      <c r="V8" s="197" t="s">
        <v>22</v>
      </c>
      <c r="W8" s="197"/>
      <c r="X8" s="197" t="s">
        <v>46</v>
      </c>
      <c r="Y8" s="197"/>
      <c r="Z8" s="197" t="s">
        <v>696</v>
      </c>
      <c r="AA8" s="197"/>
      <c r="AB8" s="197" t="s">
        <v>366</v>
      </c>
      <c r="AC8" s="197" t="s">
        <v>104</v>
      </c>
      <c r="AE8" s="197">
        <v>6</v>
      </c>
      <c r="AF8" s="197" t="s">
        <v>439</v>
      </c>
      <c r="AG8" s="197"/>
      <c r="AH8" s="197" t="s">
        <v>655</v>
      </c>
      <c r="AI8" s="197"/>
      <c r="AK8" s="197">
        <v>6</v>
      </c>
      <c r="AL8" s="197" t="s">
        <v>448</v>
      </c>
      <c r="AM8" s="197"/>
      <c r="AN8" s="197" t="s">
        <v>656</v>
      </c>
      <c r="AO8" s="197"/>
    </row>
    <row r="9" spans="1:41" ht="18.75" x14ac:dyDescent="0.25">
      <c r="A9" s="2">
        <v>8</v>
      </c>
      <c r="B9" s="2" t="str">
        <f>$D9&amp;IF(LEN(COUNTIFS($D$2:$D9,$D9))=1,"0"&amp;COUNTIFS($D$2:$D9,$D9),COUNTIFS($D$2:$D9,$D9))&amp;$E9&amp;$F9</f>
        <v>060811</v>
      </c>
      <c r="C9" s="2" t="s">
        <v>464</v>
      </c>
      <c r="D9" s="2" t="s">
        <v>147</v>
      </c>
      <c r="E9" s="2">
        <v>1</v>
      </c>
      <c r="F9" s="2">
        <v>1</v>
      </c>
      <c r="H9" s="134">
        <v>14</v>
      </c>
      <c r="I9" s="134">
        <f t="shared" si="0"/>
        <v>12</v>
      </c>
      <c r="K9" s="2"/>
      <c r="N9" s="4">
        <v>7</v>
      </c>
      <c r="O9" s="4" t="s">
        <v>172</v>
      </c>
      <c r="P9" s="4" t="s">
        <v>89</v>
      </c>
      <c r="Q9" s="4" t="s">
        <v>96</v>
      </c>
      <c r="S9" s="4">
        <v>7</v>
      </c>
      <c r="T9" s="4" t="s">
        <v>690</v>
      </c>
      <c r="U9" s="4"/>
      <c r="V9" s="4" t="s">
        <v>23</v>
      </c>
      <c r="W9" s="4"/>
      <c r="X9" s="4" t="s">
        <v>27</v>
      </c>
      <c r="Y9" s="4"/>
      <c r="Z9" s="4"/>
      <c r="AA9" s="4"/>
      <c r="AB9" s="4" t="s">
        <v>625</v>
      </c>
      <c r="AC9" s="4"/>
      <c r="AE9" s="4">
        <v>7</v>
      </c>
      <c r="AF9" s="4" t="s">
        <v>436</v>
      </c>
      <c r="AG9" s="4"/>
      <c r="AH9" s="4" t="s">
        <v>658</v>
      </c>
      <c r="AI9" s="4"/>
      <c r="AK9" s="4">
        <v>7</v>
      </c>
      <c r="AL9" s="4" t="s">
        <v>446</v>
      </c>
      <c r="AM9" s="4"/>
      <c r="AN9" s="4" t="s">
        <v>662</v>
      </c>
      <c r="AO9" s="4"/>
    </row>
    <row r="10" spans="1:41" ht="18.75" x14ac:dyDescent="0.25">
      <c r="A10" s="2">
        <v>9</v>
      </c>
      <c r="B10" s="2" t="str">
        <f>$D10&amp;IF(LEN(COUNTIFS($D$2:$D10,$D10))=1,"0"&amp;COUNTIFS($D$2:$D10,$D10),COUNTIFS($D$2:$D10,$D10))&amp;$E10&amp;$F10</f>
        <v>060911</v>
      </c>
      <c r="C10" s="2" t="s">
        <v>605</v>
      </c>
      <c r="D10" s="2" t="s">
        <v>147</v>
      </c>
      <c r="E10" s="2">
        <v>1</v>
      </c>
      <c r="F10" s="2">
        <v>1</v>
      </c>
      <c r="H10" s="134">
        <v>15</v>
      </c>
      <c r="I10" s="134">
        <f t="shared" si="0"/>
        <v>14</v>
      </c>
      <c r="K10" s="2"/>
      <c r="N10" s="197">
        <v>8</v>
      </c>
      <c r="O10" s="197" t="s">
        <v>464</v>
      </c>
      <c r="P10" s="197" t="s">
        <v>375</v>
      </c>
      <c r="Q10" s="197"/>
      <c r="S10" s="197">
        <v>8</v>
      </c>
      <c r="T10" s="197"/>
      <c r="U10" s="197"/>
      <c r="V10" s="197" t="s">
        <v>72</v>
      </c>
      <c r="W10" s="197"/>
      <c r="X10" s="197" t="s">
        <v>47</v>
      </c>
      <c r="Y10" s="197"/>
      <c r="Z10" s="197"/>
      <c r="AA10" s="197"/>
      <c r="AB10" s="197" t="s">
        <v>365</v>
      </c>
      <c r="AC10" s="197" t="s">
        <v>4</v>
      </c>
      <c r="AE10" s="197">
        <v>8</v>
      </c>
      <c r="AF10" s="197" t="s">
        <v>437</v>
      </c>
      <c r="AG10" s="197"/>
      <c r="AH10" s="197" t="s">
        <v>666</v>
      </c>
      <c r="AI10" s="197"/>
      <c r="AK10" s="197">
        <v>8</v>
      </c>
      <c r="AL10" s="197" t="s">
        <v>467</v>
      </c>
      <c r="AM10" s="197"/>
      <c r="AN10" s="197" t="s">
        <v>702</v>
      </c>
      <c r="AO10" s="197"/>
    </row>
    <row r="11" spans="1:41" ht="18.75" x14ac:dyDescent="0.25">
      <c r="A11" s="2">
        <v>10</v>
      </c>
      <c r="B11" s="2" t="str">
        <f>$D11&amp;IF(LEN(COUNTIFS($D$2:$D11,$D11))=1,"0"&amp;COUNTIFS($D$2:$D11,$D11),COUNTIFS($D$2:$D11,$D11))&amp;$E11&amp;$F11</f>
        <v>080111</v>
      </c>
      <c r="C11" s="2" t="s">
        <v>84</v>
      </c>
      <c r="D11" s="2" t="s">
        <v>75</v>
      </c>
      <c r="E11" s="2">
        <v>1</v>
      </c>
      <c r="F11" s="2">
        <v>1</v>
      </c>
      <c r="H11" s="134">
        <v>16</v>
      </c>
      <c r="I11" s="134">
        <v>14</v>
      </c>
      <c r="K11" s="2"/>
      <c r="N11" s="4">
        <v>9</v>
      </c>
      <c r="O11" s="4" t="s">
        <v>605</v>
      </c>
      <c r="P11" s="4" t="s">
        <v>465</v>
      </c>
      <c r="Q11" s="4"/>
      <c r="S11" s="4">
        <v>9</v>
      </c>
      <c r="T11" s="4"/>
      <c r="U11" s="4"/>
      <c r="V11" s="4" t="s">
        <v>692</v>
      </c>
      <c r="W11" s="4"/>
      <c r="X11" s="4" t="s">
        <v>25</v>
      </c>
      <c r="Y11" s="4"/>
      <c r="Z11" s="4"/>
      <c r="AA11" s="4"/>
      <c r="AB11" s="4" t="s">
        <v>604</v>
      </c>
      <c r="AC11" s="4" t="s">
        <v>103</v>
      </c>
      <c r="AE11" s="4">
        <v>9</v>
      </c>
      <c r="AF11" s="4" t="s">
        <v>441</v>
      </c>
      <c r="AG11" s="4"/>
      <c r="AH11" s="4" t="s">
        <v>671</v>
      </c>
      <c r="AI11" s="4"/>
      <c r="AK11" s="4">
        <v>9</v>
      </c>
      <c r="AL11" s="4" t="s">
        <v>624</v>
      </c>
      <c r="AM11" s="4"/>
      <c r="AN11" s="4" t="s">
        <v>685</v>
      </c>
      <c r="AO11" s="4"/>
    </row>
    <row r="12" spans="1:41" ht="18.75" x14ac:dyDescent="0.25">
      <c r="A12" s="2">
        <v>11</v>
      </c>
      <c r="B12" s="2" t="str">
        <f>$D12&amp;IF(LEN(COUNTIFS($D$2:$D12,$D12))=1,"0"&amp;COUNTIFS($D$2:$D12,$D12),COUNTIFS($D$2:$D12,$D12))&amp;$E12&amp;$F12</f>
        <v>080211</v>
      </c>
      <c r="C12" s="2" t="s">
        <v>83</v>
      </c>
      <c r="D12" s="2" t="s">
        <v>75</v>
      </c>
      <c r="E12" s="2">
        <v>1</v>
      </c>
      <c r="F12" s="2">
        <v>1</v>
      </c>
      <c r="H12" s="134">
        <v>17</v>
      </c>
      <c r="I12" s="134">
        <v>12</v>
      </c>
      <c r="K12" s="2"/>
      <c r="N12" s="197">
        <v>10</v>
      </c>
      <c r="O12" s="197"/>
      <c r="P12" s="197" t="s">
        <v>688</v>
      </c>
      <c r="Q12" s="197"/>
      <c r="S12" s="197">
        <v>10</v>
      </c>
      <c r="T12" s="197"/>
      <c r="U12" s="197"/>
      <c r="V12" s="197" t="s">
        <v>693</v>
      </c>
      <c r="W12" s="197"/>
      <c r="X12" s="197" t="s">
        <v>29</v>
      </c>
      <c r="Y12" s="197"/>
      <c r="Z12" s="197"/>
      <c r="AA12" s="197"/>
      <c r="AB12" s="197" t="s">
        <v>42</v>
      </c>
      <c r="AC12" s="197" t="s">
        <v>103</v>
      </c>
      <c r="AE12" s="197">
        <v>10</v>
      </c>
      <c r="AF12" s="197" t="s">
        <v>773</v>
      </c>
      <c r="AG12" s="197"/>
      <c r="AH12" s="197" t="s">
        <v>672</v>
      </c>
      <c r="AI12" s="197"/>
      <c r="AK12" s="197">
        <v>10</v>
      </c>
      <c r="AL12" s="197" t="s">
        <v>664</v>
      </c>
      <c r="AM12" s="197"/>
      <c r="AN12" s="197" t="s">
        <v>668</v>
      </c>
      <c r="AO12" s="197"/>
    </row>
    <row r="13" spans="1:41" ht="18.75" x14ac:dyDescent="0.25">
      <c r="A13" s="2">
        <v>12</v>
      </c>
      <c r="B13" s="2" t="str">
        <f>$D13&amp;IF(LEN(COUNTIFS($D$2:$D13,$D13))=1,"0"&amp;COUNTIFS($D$2:$D13,$D13),COUNTIFS($D$2:$D13,$D13))&amp;$E13&amp;$F13</f>
        <v>080311</v>
      </c>
      <c r="C13" s="2" t="s">
        <v>85</v>
      </c>
      <c r="D13" s="2" t="s">
        <v>75</v>
      </c>
      <c r="E13" s="2">
        <v>1</v>
      </c>
      <c r="F13" s="2">
        <v>1</v>
      </c>
      <c r="H13" s="134">
        <v>18</v>
      </c>
      <c r="I13" s="134">
        <v>20</v>
      </c>
      <c r="K13" s="2"/>
      <c r="N13" s="4">
        <v>11</v>
      </c>
      <c r="O13" s="4"/>
      <c r="P13" s="4"/>
      <c r="Q13" s="4"/>
      <c r="S13" s="4">
        <v>11</v>
      </c>
      <c r="T13" s="4"/>
      <c r="U13" s="4"/>
      <c r="V13" s="4"/>
      <c r="W13" s="4"/>
      <c r="X13" s="4"/>
      <c r="Y13" s="4"/>
      <c r="Z13" s="4"/>
      <c r="AA13" s="4"/>
      <c r="AB13" s="4" t="s">
        <v>379</v>
      </c>
      <c r="AC13" s="4" t="s">
        <v>4</v>
      </c>
      <c r="AE13" s="4">
        <v>11</v>
      </c>
      <c r="AF13" s="4" t="s">
        <v>700</v>
      </c>
      <c r="AG13" s="4"/>
      <c r="AH13" s="4" t="s">
        <v>654</v>
      </c>
      <c r="AI13" s="4"/>
      <c r="AK13" s="4">
        <v>11</v>
      </c>
      <c r="AL13" s="4" t="s">
        <v>775</v>
      </c>
      <c r="AM13" s="4"/>
      <c r="AN13" s="4" t="s">
        <v>639</v>
      </c>
      <c r="AO13" s="4"/>
    </row>
    <row r="14" spans="1:41" ht="18.75" x14ac:dyDescent="0.25">
      <c r="A14" s="2">
        <v>13</v>
      </c>
      <c r="B14" s="2" t="str">
        <f>$D14&amp;IF(LEN(COUNTIFS($D$2:$D14,$D14))=1,"0"&amp;COUNTIFS($D$2:$D14,$D14),COUNTIFS($D$2:$D14,$D14))&amp;$E14&amp;$F14</f>
        <v>080411</v>
      </c>
      <c r="C14" s="2" t="s">
        <v>86</v>
      </c>
      <c r="D14" s="2" t="s">
        <v>75</v>
      </c>
      <c r="E14" s="2">
        <v>1</v>
      </c>
      <c r="F14" s="2">
        <v>1</v>
      </c>
      <c r="H14" s="134"/>
      <c r="I14" s="134">
        <f>SUM(I2:I13)</f>
        <v>131</v>
      </c>
      <c r="K14" s="2"/>
      <c r="N14" s="197">
        <v>12</v>
      </c>
      <c r="O14" s="197"/>
      <c r="P14" s="197"/>
      <c r="Q14" s="197"/>
      <c r="S14" s="197">
        <v>12</v>
      </c>
      <c r="T14" s="197"/>
      <c r="U14" s="197"/>
      <c r="V14" s="197"/>
      <c r="W14" s="197"/>
      <c r="X14" s="197"/>
      <c r="Y14" s="197"/>
      <c r="Z14" s="197"/>
      <c r="AA14" s="197"/>
      <c r="AB14" s="197" t="s">
        <v>626</v>
      </c>
      <c r="AC14" s="197" t="s">
        <v>79</v>
      </c>
      <c r="AE14" s="197">
        <v>12</v>
      </c>
      <c r="AF14" s="197" t="s">
        <v>588</v>
      </c>
      <c r="AG14" s="197"/>
      <c r="AH14" s="197" t="s">
        <v>661</v>
      </c>
      <c r="AI14" s="197"/>
      <c r="AK14" s="197">
        <v>12</v>
      </c>
      <c r="AL14" s="197" t="s">
        <v>640</v>
      </c>
      <c r="AM14" s="197"/>
      <c r="AN14" s="197" t="s">
        <v>679</v>
      </c>
      <c r="AO14" s="197"/>
    </row>
    <row r="15" spans="1:41" ht="18.75" x14ac:dyDescent="0.25">
      <c r="A15" s="2">
        <v>14</v>
      </c>
      <c r="B15" s="2" t="str">
        <f>$D15&amp;IF(LEN(COUNTIFS($D$2:$D15,$D15))=1,"0"&amp;COUNTIFS($D$2:$D15,$D15),COUNTIFS($D$2:$D15,$D15))&amp;$E15&amp;$F15</f>
        <v>080511</v>
      </c>
      <c r="C15" s="2" t="s">
        <v>87</v>
      </c>
      <c r="D15" s="2" t="s">
        <v>75</v>
      </c>
      <c r="E15" s="2">
        <v>1</v>
      </c>
      <c r="F15" s="2">
        <v>1</v>
      </c>
      <c r="K15" s="2"/>
      <c r="N15" s="4">
        <v>13</v>
      </c>
      <c r="O15" s="4"/>
      <c r="P15" s="4"/>
      <c r="Q15" s="4"/>
      <c r="AE15" s="4">
        <v>13</v>
      </c>
      <c r="AF15" s="4" t="s">
        <v>774</v>
      </c>
      <c r="AG15" s="4"/>
      <c r="AH15" s="4" t="s">
        <v>684</v>
      </c>
      <c r="AI15" s="4"/>
      <c r="AK15" s="4">
        <v>13</v>
      </c>
      <c r="AL15" s="4" t="s">
        <v>645</v>
      </c>
      <c r="AM15" s="4"/>
      <c r="AN15" s="4" t="s">
        <v>681</v>
      </c>
      <c r="AO15" s="4"/>
    </row>
    <row r="16" spans="1:41" ht="18.75" x14ac:dyDescent="0.25">
      <c r="A16" s="2">
        <v>15</v>
      </c>
      <c r="B16" s="2" t="str">
        <f>$D16&amp;IF(LEN(COUNTIFS($D$2:$D16,$D16))=1,"0"&amp;COUNTIFS($D$2:$D16,$D16),COUNTIFS($D$2:$D16,$D16))&amp;$E16&amp;$F16</f>
        <v>080611</v>
      </c>
      <c r="C16" s="2" t="s">
        <v>88</v>
      </c>
      <c r="D16" s="2" t="s">
        <v>75</v>
      </c>
      <c r="E16" s="2">
        <v>1</v>
      </c>
      <c r="F16" s="2">
        <v>1</v>
      </c>
      <c r="K16" s="2"/>
      <c r="Z16" s="2"/>
      <c r="AA16" s="2"/>
      <c r="AB16" s="2"/>
      <c r="AC16" s="2"/>
      <c r="AD16" s="2"/>
      <c r="AE16" s="197">
        <v>14</v>
      </c>
      <c r="AF16" s="197" t="s">
        <v>659</v>
      </c>
      <c r="AG16" s="197"/>
      <c r="AH16" s="197" t="s">
        <v>763</v>
      </c>
      <c r="AI16" s="197"/>
      <c r="AK16" s="197">
        <v>14</v>
      </c>
      <c r="AL16" s="197" t="s">
        <v>647</v>
      </c>
      <c r="AM16" s="197"/>
      <c r="AN16" s="197" t="s">
        <v>687</v>
      </c>
      <c r="AO16" s="197"/>
    </row>
    <row r="17" spans="1:41" ht="18.75" x14ac:dyDescent="0.25">
      <c r="A17" s="2">
        <v>16</v>
      </c>
      <c r="B17" s="2" t="str">
        <f>$D17&amp;IF(LEN(COUNTIFS($D$2:$D17,$D17))=1,"0"&amp;COUNTIFS($D$2:$D17,$D17),COUNTIFS($D$2:$D17,$D17))&amp;$E17&amp;$F17</f>
        <v>080711</v>
      </c>
      <c r="C17" s="2" t="s">
        <v>89</v>
      </c>
      <c r="D17" s="2" t="s">
        <v>75</v>
      </c>
      <c r="E17" s="2">
        <v>1</v>
      </c>
      <c r="F17" s="2">
        <v>1</v>
      </c>
      <c r="K17" s="2"/>
      <c r="AK17" s="4">
        <v>15</v>
      </c>
      <c r="AL17" s="4" t="s">
        <v>678</v>
      </c>
      <c r="AM17" s="4"/>
      <c r="AN17" s="4" t="s">
        <v>649</v>
      </c>
      <c r="AO17" s="4"/>
    </row>
    <row r="18" spans="1:41" ht="18.75" x14ac:dyDescent="0.25">
      <c r="A18" s="2">
        <v>17</v>
      </c>
      <c r="B18" s="2" t="str">
        <f>$D18&amp;IF(LEN(COUNTIFS($D$2:$D18,$D18))=1,"0"&amp;COUNTIFS($D$2:$D18,$D18),COUNTIFS($D$2:$D18,$D18))&amp;$E18&amp;$F18</f>
        <v>080811</v>
      </c>
      <c r="C18" s="2" t="s">
        <v>375</v>
      </c>
      <c r="D18" s="2" t="s">
        <v>75</v>
      </c>
      <c r="E18" s="2">
        <v>1</v>
      </c>
      <c r="F18" s="2">
        <v>1</v>
      </c>
      <c r="K18" s="2"/>
      <c r="AK18" s="197">
        <v>16</v>
      </c>
      <c r="AL18" s="197" t="s">
        <v>663</v>
      </c>
      <c r="AM18" s="197"/>
      <c r="AN18" s="197" t="s">
        <v>657</v>
      </c>
      <c r="AO18" s="197"/>
    </row>
    <row r="19" spans="1:41" ht="18.75" x14ac:dyDescent="0.25">
      <c r="A19" s="2">
        <v>18</v>
      </c>
      <c r="B19" s="2" t="str">
        <f>$D19&amp;IF(LEN(COUNTIFS($D$2:$D19,$D19))=1,"0"&amp;COUNTIFS($D$2:$D19,$D19),COUNTIFS($D$2:$D19,$D19))&amp;$E19&amp;$F19</f>
        <v>080911</v>
      </c>
      <c r="C19" s="2" t="s">
        <v>465</v>
      </c>
      <c r="D19" s="2" t="s">
        <v>75</v>
      </c>
      <c r="E19" s="2">
        <v>1</v>
      </c>
      <c r="F19" s="2">
        <v>1</v>
      </c>
      <c r="K19" s="2"/>
      <c r="AK19" s="4">
        <v>17</v>
      </c>
      <c r="AL19" s="4" t="s">
        <v>660</v>
      </c>
      <c r="AM19" s="4"/>
      <c r="AN19" s="4" t="s">
        <v>777</v>
      </c>
      <c r="AO19" s="4"/>
    </row>
    <row r="20" spans="1:41" ht="18.75" x14ac:dyDescent="0.25">
      <c r="A20" s="2">
        <v>19</v>
      </c>
      <c r="B20" s="2" t="str">
        <f>$D20&amp;IF(LEN(COUNTIFS($D$2:$D20,$D20))=1,"0"&amp;COUNTIFS($D$2:$D20,$D20),COUNTIFS($D$2:$D20,$D20))&amp;$E20&amp;$F20</f>
        <v>081011</v>
      </c>
      <c r="C20" s="2" t="s">
        <v>688</v>
      </c>
      <c r="D20" s="2" t="s">
        <v>75</v>
      </c>
      <c r="E20" s="2">
        <v>1</v>
      </c>
      <c r="F20" s="2">
        <v>1</v>
      </c>
      <c r="K20" s="2"/>
      <c r="AH20" s="2"/>
      <c r="AI20" s="2"/>
      <c r="AJ20" s="2"/>
      <c r="AK20" s="197">
        <v>18</v>
      </c>
      <c r="AL20" s="197" t="s">
        <v>665</v>
      </c>
      <c r="AM20" s="197"/>
      <c r="AN20" s="197" t="s">
        <v>669</v>
      </c>
      <c r="AO20" s="197"/>
    </row>
    <row r="21" spans="1:41" ht="18.75" x14ac:dyDescent="0.25">
      <c r="A21" s="2">
        <v>20</v>
      </c>
      <c r="B21" s="2" t="str">
        <f>$D21&amp;IF(LEN(COUNTIFS($D$2:$D21,$D21))=1,"0"&amp;COUNTIFS($D$2:$D21,$D21),COUNTIFS($D$2:$D21,$D21))&amp;$E21&amp;$F21</f>
        <v>090112</v>
      </c>
      <c r="C21" s="2" t="s">
        <v>768</v>
      </c>
      <c r="D21" s="2" t="s">
        <v>11</v>
      </c>
      <c r="E21" s="2">
        <v>1</v>
      </c>
      <c r="F21" s="2">
        <v>2</v>
      </c>
      <c r="K21" s="2"/>
      <c r="AK21" s="4">
        <v>19</v>
      </c>
      <c r="AL21" s="4" t="s">
        <v>674</v>
      </c>
      <c r="AM21" s="4"/>
      <c r="AN21" s="4" t="s">
        <v>670</v>
      </c>
      <c r="AO21" s="4"/>
    </row>
    <row r="22" spans="1:41" ht="18.75" x14ac:dyDescent="0.25">
      <c r="A22" s="2">
        <v>21</v>
      </c>
      <c r="B22" s="2" t="str">
        <f>$D22&amp;IF(LEN(COUNTIFS($D$2:$D22,$D22))=1,"0"&amp;COUNTIFS($D$2:$D22,$D22),COUNTIFS($D$2:$D22,$D22))&amp;$E22&amp;$F22</f>
        <v>090212</v>
      </c>
      <c r="C22" s="2" t="s">
        <v>66</v>
      </c>
      <c r="D22" s="2" t="s">
        <v>11</v>
      </c>
      <c r="E22" s="2">
        <v>1</v>
      </c>
      <c r="F22" s="2">
        <v>2</v>
      </c>
      <c r="K22" s="2"/>
      <c r="AK22" s="197">
        <v>20</v>
      </c>
      <c r="AL22" s="197" t="s">
        <v>765</v>
      </c>
      <c r="AM22" s="197"/>
      <c r="AN22" s="197" t="s">
        <v>673</v>
      </c>
      <c r="AO22" s="197"/>
    </row>
    <row r="23" spans="1:41" ht="18.75" x14ac:dyDescent="0.25">
      <c r="A23" s="2">
        <v>22</v>
      </c>
      <c r="B23" s="2" t="str">
        <f>$D23&amp;IF(LEN(COUNTIFS($D$2:$D23,$D23))=1,"0"&amp;COUNTIFS($D$2:$D23,$D23),COUNTIFS($D$2:$D23,$D23))&amp;$E23&amp;$F23</f>
        <v>090312</v>
      </c>
      <c r="C23" s="2" t="s">
        <v>67</v>
      </c>
      <c r="D23" s="2" t="s">
        <v>11</v>
      </c>
      <c r="E23" s="2">
        <v>1</v>
      </c>
      <c r="F23" s="2">
        <v>2</v>
      </c>
      <c r="K23" s="2"/>
      <c r="AK23" s="4">
        <v>21</v>
      </c>
      <c r="AL23" s="4" t="s">
        <v>766</v>
      </c>
      <c r="AM23" s="4"/>
      <c r="AN23" s="4" t="s">
        <v>683</v>
      </c>
      <c r="AO23" s="4"/>
    </row>
    <row r="24" spans="1:41" ht="18.75" x14ac:dyDescent="0.25">
      <c r="A24" s="2">
        <v>23</v>
      </c>
      <c r="B24" s="2" t="str">
        <f>$D24&amp;IF(LEN(COUNTIFS($D$2:$D24,$D24))=1,"0"&amp;COUNTIFS($D$2:$D24,$D24),COUNTIFS($D$2:$D24,$D24))&amp;$E24&amp;$F24</f>
        <v>090412</v>
      </c>
      <c r="C24" s="2" t="s">
        <v>16</v>
      </c>
      <c r="D24" s="2" t="s">
        <v>11</v>
      </c>
      <c r="E24" s="2">
        <v>1</v>
      </c>
      <c r="F24" s="2">
        <v>2</v>
      </c>
      <c r="K24" s="2"/>
      <c r="AK24" s="197">
        <v>22</v>
      </c>
      <c r="AL24" s="197"/>
      <c r="AM24" s="197"/>
      <c r="AN24" s="197" t="s">
        <v>680</v>
      </c>
      <c r="AO24" s="197"/>
    </row>
    <row r="25" spans="1:41" ht="18.75" x14ac:dyDescent="0.25">
      <c r="A25" s="2">
        <v>24</v>
      </c>
      <c r="B25" s="2" t="str">
        <f>$D25&amp;IF(LEN(COUNTIFS($D$2:$D25,$D25))=1,"0"&amp;COUNTIFS($D$2:$D25,$D25),COUNTIFS($D$2:$D25,$D25))&amp;$E25&amp;$F25</f>
        <v>090512</v>
      </c>
      <c r="C25" s="2" t="s">
        <v>17</v>
      </c>
      <c r="D25" s="2" t="s">
        <v>11</v>
      </c>
      <c r="E25" s="2">
        <v>1</v>
      </c>
      <c r="F25" s="2">
        <v>2</v>
      </c>
      <c r="K25" s="2"/>
      <c r="AK25" s="4">
        <v>23</v>
      </c>
      <c r="AL25" s="4"/>
      <c r="AM25" s="4"/>
      <c r="AN25" s="4" t="s">
        <v>704</v>
      </c>
      <c r="AO25" s="4"/>
    </row>
    <row r="26" spans="1:41" ht="18.75" x14ac:dyDescent="0.25">
      <c r="A26" s="2">
        <v>25</v>
      </c>
      <c r="B26" s="2" t="str">
        <f>$D26&amp;IF(LEN(COUNTIFS($D$2:$D26,$D26))=1,"0"&amp;COUNTIFS($D$2:$D26,$D26),COUNTIFS($D$2:$D26,$D26))&amp;$E26&amp;$F26</f>
        <v>090612</v>
      </c>
      <c r="C26" s="2" t="s">
        <v>598</v>
      </c>
      <c r="D26" s="2" t="s">
        <v>11</v>
      </c>
      <c r="E26" s="2">
        <v>1</v>
      </c>
      <c r="F26" s="2">
        <v>2</v>
      </c>
      <c r="K26" s="2"/>
      <c r="AK26" s="197">
        <v>24</v>
      </c>
      <c r="AL26" s="197"/>
      <c r="AM26" s="197"/>
      <c r="AN26" s="197" t="s">
        <v>776</v>
      </c>
      <c r="AO26" s="197"/>
    </row>
    <row r="27" spans="1:41" ht="18.75" x14ac:dyDescent="0.25">
      <c r="A27" s="2">
        <v>26</v>
      </c>
      <c r="B27" s="2" t="str">
        <f>$D27&amp;IF(LEN(COUNTIFS($D$2:$D27,$D27))=1,"0"&amp;COUNTIFS($D$2:$D27,$D27),COUNTIFS($D$2:$D27,$D27))&amp;$E27&amp;$F27</f>
        <v>090712</v>
      </c>
      <c r="C27" s="2" t="s">
        <v>690</v>
      </c>
      <c r="D27" s="2" t="s">
        <v>11</v>
      </c>
      <c r="E27" s="2">
        <v>1</v>
      </c>
      <c r="F27" s="2">
        <v>2</v>
      </c>
      <c r="K27" s="2"/>
      <c r="AK27" s="4">
        <v>25</v>
      </c>
      <c r="AL27" s="4"/>
      <c r="AM27" s="4"/>
      <c r="AN27" s="4" t="s">
        <v>703</v>
      </c>
      <c r="AO27" s="4"/>
    </row>
    <row r="28" spans="1:41" ht="18.75" x14ac:dyDescent="0.25">
      <c r="A28" s="2">
        <v>27</v>
      </c>
      <c r="B28" s="2" t="str">
        <f>$D28&amp;IF(LEN(COUNTIFS($D$2:$D28,$D28))=1,"0"&amp;COUNTIFS($D$2:$D28,$D28),COUNTIFS($D$2:$D28,$D28))&amp;$E28&amp;$F28</f>
        <v>100112</v>
      </c>
      <c r="C28" s="2" t="s">
        <v>694</v>
      </c>
      <c r="D28" s="2">
        <v>10</v>
      </c>
      <c r="E28" s="2">
        <v>1</v>
      </c>
      <c r="F28" s="2">
        <v>2</v>
      </c>
      <c r="K28" s="2"/>
      <c r="AK28" s="197">
        <v>26</v>
      </c>
      <c r="AL28" s="197"/>
      <c r="AM28" s="197"/>
      <c r="AN28" s="197" t="s">
        <v>762</v>
      </c>
      <c r="AO28" s="197"/>
    </row>
    <row r="29" spans="1:41" ht="18.75" x14ac:dyDescent="0.25">
      <c r="A29" s="2">
        <v>28</v>
      </c>
      <c r="B29" s="2" t="str">
        <f>$D29&amp;IF(LEN(COUNTIFS($D$2:$D29,$D29))=1,"0"&amp;COUNTIFS($D$2:$D29,$D29),COUNTIFS($D$2:$D29,$D29))&amp;$E29&amp;$F29</f>
        <v>100211</v>
      </c>
      <c r="C29" s="2" t="s">
        <v>91</v>
      </c>
      <c r="D29" s="2">
        <v>10</v>
      </c>
      <c r="E29" s="2">
        <v>1</v>
      </c>
      <c r="F29" s="2">
        <v>1</v>
      </c>
      <c r="K29" s="2"/>
    </row>
    <row r="30" spans="1:41" ht="18.75" x14ac:dyDescent="0.25">
      <c r="A30" s="2">
        <v>29</v>
      </c>
      <c r="B30" s="2" t="str">
        <f>$D30&amp;IF(LEN(COUNTIFS($D$2:$D30,$D30))=1,"0"&amp;COUNTIFS($D$2:$D30,$D30),COUNTIFS($D$2:$D30,$D30))&amp;$E30&amp;$F30</f>
        <v>100311</v>
      </c>
      <c r="C30" s="2" t="s">
        <v>92</v>
      </c>
      <c r="D30" s="2">
        <v>10</v>
      </c>
      <c r="E30" s="2">
        <v>1</v>
      </c>
      <c r="F30" s="2">
        <v>1</v>
      </c>
      <c r="K30" s="2"/>
    </row>
    <row r="31" spans="1:41" ht="18.75" x14ac:dyDescent="0.25">
      <c r="A31" s="2">
        <v>30</v>
      </c>
      <c r="B31" s="2" t="str">
        <f>$D31&amp;IF(LEN(COUNTIFS($D$2:$D31,$D31))=1,"0"&amp;COUNTIFS($D$2:$D31,$D31),COUNTIFS($D$2:$D31,$D31))&amp;$E31&amp;$F31</f>
        <v>100411</v>
      </c>
      <c r="C31" s="2" t="s">
        <v>93</v>
      </c>
      <c r="D31" s="2">
        <v>10</v>
      </c>
      <c r="E31" s="2">
        <v>1</v>
      </c>
      <c r="F31" s="2">
        <v>1</v>
      </c>
      <c r="K31" s="2"/>
    </row>
    <row r="32" spans="1:41" ht="18.75" x14ac:dyDescent="0.25">
      <c r="A32" s="2">
        <v>31</v>
      </c>
      <c r="B32" s="2" t="str">
        <f>$D32&amp;IF(LEN(COUNTIFS($D$2:$D32,$D32))=1,"0"&amp;COUNTIFS($D$2:$D32,$D32),COUNTIFS($D$2:$D32,$D32))&amp;$E32&amp;$F32</f>
        <v>100511</v>
      </c>
      <c r="C32" s="2" t="s">
        <v>95</v>
      </c>
      <c r="D32" s="2">
        <v>10</v>
      </c>
      <c r="E32" s="2">
        <v>1</v>
      </c>
      <c r="F32" s="2">
        <v>1</v>
      </c>
      <c r="K32" s="2"/>
    </row>
    <row r="33" spans="1:11" ht="18.75" x14ac:dyDescent="0.25">
      <c r="A33" s="2">
        <v>32</v>
      </c>
      <c r="B33" s="2" t="str">
        <f>$D33&amp;IF(LEN(COUNTIFS($D$2:$D33,$D33))=1,"0"&amp;COUNTIFS($D$2:$D33,$D33),COUNTIFS($D$2:$D33,$D33))&amp;$E33&amp;$F33</f>
        <v>100611</v>
      </c>
      <c r="C33" s="2" t="s">
        <v>94</v>
      </c>
      <c r="D33" s="2">
        <v>10</v>
      </c>
      <c r="E33" s="2">
        <v>1</v>
      </c>
      <c r="F33" s="2">
        <v>1</v>
      </c>
      <c r="K33" s="2"/>
    </row>
    <row r="34" spans="1:11" ht="18.75" x14ac:dyDescent="0.25">
      <c r="A34" s="2">
        <v>33</v>
      </c>
      <c r="B34" s="2" t="str">
        <f>$D34&amp;IF(LEN(COUNTIFS($D$2:$D34,$D34))=1,"0"&amp;COUNTIFS($D$2:$D34,$D34),COUNTIFS($D$2:$D34,$D34))&amp;$E34&amp;$F34</f>
        <v>100711</v>
      </c>
      <c r="C34" s="2" t="s">
        <v>96</v>
      </c>
      <c r="D34" s="2">
        <v>10</v>
      </c>
      <c r="E34" s="2">
        <v>1</v>
      </c>
      <c r="F34" s="2">
        <v>1</v>
      </c>
      <c r="K34" s="2"/>
    </row>
    <row r="35" spans="1:11" ht="18.75" x14ac:dyDescent="0.25">
      <c r="A35" s="2">
        <v>34</v>
      </c>
      <c r="B35" s="2" t="str">
        <f>$D35&amp;IF(LEN(COUNTIFS($D$2:$D35,$D35))=1,"0"&amp;COUNTIFS($D$2:$D35,$D35),COUNTIFS($D$2:$D35,$D35))&amp;$E35&amp;$F35</f>
        <v>110112</v>
      </c>
      <c r="C35" s="2" t="s">
        <v>69</v>
      </c>
      <c r="D35" s="2">
        <v>11</v>
      </c>
      <c r="E35" s="2">
        <v>1</v>
      </c>
      <c r="F35" s="2">
        <v>2</v>
      </c>
      <c r="K35" s="2"/>
    </row>
    <row r="36" spans="1:11" ht="18.75" x14ac:dyDescent="0.25">
      <c r="A36" s="2">
        <v>35</v>
      </c>
      <c r="B36" s="2" t="str">
        <f>$D36&amp;IF(LEN(COUNTIFS($D$2:$D36,$D36))=1,"0"&amp;COUNTIFS($D$2:$D36,$D36),COUNTIFS($D$2:$D36,$D36))&amp;$E36&amp;$F36</f>
        <v>110212</v>
      </c>
      <c r="C36" s="2" t="s">
        <v>70</v>
      </c>
      <c r="D36" s="2">
        <v>11</v>
      </c>
      <c r="E36" s="2">
        <v>1</v>
      </c>
      <c r="F36" s="2">
        <v>2</v>
      </c>
      <c r="K36" s="2"/>
    </row>
    <row r="37" spans="1:11" ht="18.75" x14ac:dyDescent="0.25">
      <c r="A37" s="2">
        <v>36</v>
      </c>
      <c r="B37" s="2" t="str">
        <f>$D37&amp;IF(LEN(COUNTIFS($D$2:$D37,$D37))=1,"0"&amp;COUNTIFS($D$2:$D37,$D37),COUNTIFS($D$2:$D37,$D37))&amp;$E37&amp;$F37</f>
        <v>110312</v>
      </c>
      <c r="C37" s="2" t="s">
        <v>71</v>
      </c>
      <c r="D37" s="2">
        <v>11</v>
      </c>
      <c r="E37" s="2">
        <v>1</v>
      </c>
      <c r="F37" s="2">
        <v>2</v>
      </c>
      <c r="K37" s="2"/>
    </row>
    <row r="38" spans="1:11" ht="18.75" x14ac:dyDescent="0.25">
      <c r="A38" s="2">
        <v>37</v>
      </c>
      <c r="B38" s="2" t="str">
        <f>$D38&amp;IF(LEN(COUNTIFS($D$2:$D38,$D38))=1,"0"&amp;COUNTIFS($D$2:$D38,$D38),COUNTIFS($D$2:$D38,$D38))&amp;$E38&amp;$F38</f>
        <v>110412</v>
      </c>
      <c r="C38" s="2" t="s">
        <v>19</v>
      </c>
      <c r="D38" s="2">
        <v>11</v>
      </c>
      <c r="E38" s="2">
        <v>1</v>
      </c>
      <c r="F38" s="2">
        <v>2</v>
      </c>
      <c r="K38" s="2"/>
    </row>
    <row r="39" spans="1:11" ht="18.75" x14ac:dyDescent="0.25">
      <c r="A39" s="2">
        <v>38</v>
      </c>
      <c r="B39" s="2" t="str">
        <f>$D39&amp;IF(LEN(COUNTIFS($D$2:$D39,$D39))=1,"0"&amp;COUNTIFS($D$2:$D39,$D39),COUNTIFS($D$2:$D39,$D39))&amp;$E39&amp;$F39</f>
        <v>110512</v>
      </c>
      <c r="C39" s="2" t="s">
        <v>21</v>
      </c>
      <c r="D39" s="2">
        <v>11</v>
      </c>
      <c r="E39" s="2">
        <v>1</v>
      </c>
      <c r="F39" s="2">
        <v>2</v>
      </c>
      <c r="K39" s="2"/>
    </row>
    <row r="40" spans="1:11" ht="18.75" x14ac:dyDescent="0.25">
      <c r="A40" s="2">
        <v>39</v>
      </c>
      <c r="B40" s="2" t="str">
        <f>$D40&amp;IF(LEN(COUNTIFS($D$2:$D40,$D40))=1,"0"&amp;COUNTIFS($D$2:$D40,$D40),COUNTIFS($D$2:$D40,$D40))&amp;$E40&amp;$F40</f>
        <v>110612</v>
      </c>
      <c r="C40" s="2" t="s">
        <v>22</v>
      </c>
      <c r="D40" s="2">
        <v>11</v>
      </c>
      <c r="E40" s="2">
        <v>1</v>
      </c>
      <c r="F40" s="2">
        <v>2</v>
      </c>
    </row>
    <row r="41" spans="1:11" ht="18.75" x14ac:dyDescent="0.25">
      <c r="A41" s="2">
        <v>40</v>
      </c>
      <c r="B41" s="2" t="str">
        <f>$D41&amp;IF(LEN(COUNTIFS($D$2:$D41,$D41))=1,"0"&amp;COUNTIFS($D$2:$D41,$D41),COUNTIFS($D$2:$D41,$D41))&amp;$E41&amp;$F41</f>
        <v>110712</v>
      </c>
      <c r="C41" s="2" t="s">
        <v>23</v>
      </c>
      <c r="D41" s="2">
        <v>11</v>
      </c>
      <c r="E41" s="2">
        <v>1</v>
      </c>
      <c r="F41" s="2">
        <v>2</v>
      </c>
    </row>
    <row r="42" spans="1:11" ht="18.75" x14ac:dyDescent="0.25">
      <c r="A42" s="2">
        <v>41</v>
      </c>
      <c r="B42" s="2" t="str">
        <f>$D42&amp;IF(LEN(COUNTIFS($D$2:$D42,$D42))=1,"0"&amp;COUNTIFS($D$2:$D42,$D42),COUNTIFS($D$2:$D42,$D42))&amp;$E42&amp;$F42</f>
        <v>110812</v>
      </c>
      <c r="C42" s="2" t="s">
        <v>72</v>
      </c>
      <c r="D42" s="2">
        <v>11</v>
      </c>
      <c r="E42" s="2">
        <v>1</v>
      </c>
      <c r="F42" s="2">
        <v>2</v>
      </c>
    </row>
    <row r="43" spans="1:11" ht="18.75" x14ac:dyDescent="0.25">
      <c r="A43" s="2">
        <v>42</v>
      </c>
      <c r="B43" s="2" t="str">
        <f>$D43&amp;IF(LEN(COUNTIFS($D$2:$D43,$D43))=1,"0"&amp;COUNTIFS($D$2:$D43,$D43),COUNTIFS($D$2:$D43,$D43))&amp;$E43&amp;$F43</f>
        <v>110912</v>
      </c>
      <c r="C43" s="2" t="s">
        <v>692</v>
      </c>
      <c r="D43" s="2">
        <v>11</v>
      </c>
      <c r="E43" s="2">
        <v>1</v>
      </c>
      <c r="F43" s="2">
        <v>2</v>
      </c>
    </row>
    <row r="44" spans="1:11" ht="18.75" x14ac:dyDescent="0.25">
      <c r="A44" s="2">
        <v>43</v>
      </c>
      <c r="B44" s="2" t="str">
        <f>$D44&amp;IF(LEN(COUNTIFS($D$2:$D44,$D44))=1,"0"&amp;COUNTIFS($D$2:$D44,$D44),COUNTIFS($D$2:$D44,$D44))&amp;$E44&amp;$F44</f>
        <v>111012</v>
      </c>
      <c r="C44" s="2" t="s">
        <v>693</v>
      </c>
      <c r="D44" s="2">
        <v>11</v>
      </c>
      <c r="E44" s="2">
        <v>1</v>
      </c>
      <c r="F44" s="2">
        <v>2</v>
      </c>
    </row>
    <row r="45" spans="1:11" ht="18.75" x14ac:dyDescent="0.25">
      <c r="A45" s="2">
        <v>44</v>
      </c>
      <c r="B45" s="2" t="str">
        <f>$D45&amp;IF(LEN(COUNTIFS($D$2:$D45,$D45))=1,"0"&amp;COUNTIFS($D$2:$D45,$D45),COUNTIFS($D$2:$D45,$D45))&amp;$E45&amp;$F45</f>
        <v>120112</v>
      </c>
      <c r="C45" s="2" t="s">
        <v>43</v>
      </c>
      <c r="D45" s="2">
        <v>12</v>
      </c>
      <c r="E45" s="2">
        <v>1</v>
      </c>
      <c r="F45" s="2">
        <v>2</v>
      </c>
    </row>
    <row r="46" spans="1:11" ht="18.75" x14ac:dyDescent="0.25">
      <c r="A46" s="2">
        <v>45</v>
      </c>
      <c r="B46" s="2" t="str">
        <f>$D46&amp;IF(LEN(COUNTIFS($D$2:$D46,$D46))=1,"0"&amp;COUNTIFS($D$2:$D46,$D46),COUNTIFS($D$2:$D46,$D46))&amp;$E46&amp;$F46</f>
        <v>120212</v>
      </c>
      <c r="C46" s="2" t="s">
        <v>44</v>
      </c>
      <c r="D46" s="2">
        <v>12</v>
      </c>
      <c r="E46" s="2">
        <v>1</v>
      </c>
      <c r="F46" s="2">
        <v>2</v>
      </c>
    </row>
    <row r="47" spans="1:11" ht="18.75" x14ac:dyDescent="0.25">
      <c r="A47" s="2">
        <v>46</v>
      </c>
      <c r="B47" s="2" t="str">
        <f>$D47&amp;IF(LEN(COUNTIFS($D$2:$D47,$D47))=1,"0"&amp;COUNTIFS($D$2:$D47,$D47),COUNTIFS($D$2:$D47,$D47))&amp;$E47&amp;$F47</f>
        <v>120312</v>
      </c>
      <c r="C47" s="2" t="s">
        <v>28</v>
      </c>
      <c r="D47" s="2">
        <v>12</v>
      </c>
      <c r="E47" s="2">
        <v>1</v>
      </c>
      <c r="F47" s="2">
        <v>2</v>
      </c>
    </row>
    <row r="48" spans="1:11" ht="18.75" x14ac:dyDescent="0.25">
      <c r="A48" s="2">
        <v>47</v>
      </c>
      <c r="B48" s="2" t="str">
        <f>$D48&amp;IF(LEN(COUNTIFS($D$2:$D48,$D48))=1,"0"&amp;COUNTIFS($D$2:$D48,$D48),COUNTIFS($D$2:$D48,$D48))&amp;$E48&amp;$F48</f>
        <v>120412</v>
      </c>
      <c r="C48" s="2" t="s">
        <v>45</v>
      </c>
      <c r="D48" s="2">
        <v>12</v>
      </c>
      <c r="E48" s="2">
        <v>1</v>
      </c>
      <c r="F48" s="2">
        <v>2</v>
      </c>
      <c r="K48" s="2"/>
    </row>
    <row r="49" spans="1:11" ht="18.75" x14ac:dyDescent="0.25">
      <c r="A49" s="2">
        <v>48</v>
      </c>
      <c r="B49" s="2" t="str">
        <f>$D49&amp;IF(LEN(COUNTIFS($D$2:$D49,$D49))=1,"0"&amp;COUNTIFS($D$2:$D49,$D49),COUNTIFS($D$2:$D49,$D49))&amp;$E49&amp;$F49</f>
        <v>120512</v>
      </c>
      <c r="C49" s="2" t="s">
        <v>26</v>
      </c>
      <c r="D49" s="2">
        <v>12</v>
      </c>
      <c r="E49" s="2">
        <v>1</v>
      </c>
      <c r="F49" s="2">
        <v>2</v>
      </c>
    </row>
    <row r="50" spans="1:11" ht="18.75" x14ac:dyDescent="0.25">
      <c r="A50" s="2">
        <v>49</v>
      </c>
      <c r="B50" s="2" t="str">
        <f>$D50&amp;IF(LEN(COUNTIFS($D$2:$D50,$D50))=1,"0"&amp;COUNTIFS($D$2:$D50,$D50),COUNTIFS($D$2:$D50,$D50))&amp;$E50&amp;$F50</f>
        <v>120612</v>
      </c>
      <c r="C50" s="2" t="s">
        <v>46</v>
      </c>
      <c r="D50" s="2">
        <v>12</v>
      </c>
      <c r="E50" s="2">
        <v>1</v>
      </c>
      <c r="F50" s="2">
        <v>2</v>
      </c>
    </row>
    <row r="51" spans="1:11" ht="18.75" x14ac:dyDescent="0.25">
      <c r="A51" s="2">
        <v>50</v>
      </c>
      <c r="B51" s="2" t="str">
        <f>$D51&amp;IF(LEN(COUNTIFS($D$2:$D51,$D51))=1,"0"&amp;COUNTIFS($D$2:$D51,$D51),COUNTIFS($D$2:$D51,$D51))&amp;$E51&amp;$F51</f>
        <v>120712</v>
      </c>
      <c r="C51" s="2" t="s">
        <v>27</v>
      </c>
      <c r="D51" s="2">
        <v>12</v>
      </c>
      <c r="E51" s="2">
        <v>1</v>
      </c>
      <c r="F51" s="2">
        <v>2</v>
      </c>
    </row>
    <row r="52" spans="1:11" ht="18.75" x14ac:dyDescent="0.25">
      <c r="A52" s="2">
        <v>51</v>
      </c>
      <c r="B52" s="2" t="str">
        <f>$D52&amp;IF(LEN(COUNTIFS($D$2:$D52,$D52))=1,"0"&amp;COUNTIFS($D$2:$D52,$D52),COUNTIFS($D$2:$D52,$D52))&amp;$E52&amp;$F52</f>
        <v>120812</v>
      </c>
      <c r="C52" s="2" t="s">
        <v>769</v>
      </c>
      <c r="D52" s="2">
        <v>12</v>
      </c>
      <c r="E52" s="2">
        <v>1</v>
      </c>
      <c r="F52" s="2">
        <v>2</v>
      </c>
    </row>
    <row r="53" spans="1:11" ht="18.75" x14ac:dyDescent="0.25">
      <c r="A53" s="2">
        <v>52</v>
      </c>
      <c r="B53" s="2" t="str">
        <f>$D53&amp;IF(LEN(COUNTIFS($D$2:$D53,$D53))=1,"0"&amp;COUNTIFS($D$2:$D53,$D53),COUNTIFS($D$2:$D53,$D53))&amp;$E53&amp;$F53</f>
        <v>120912</v>
      </c>
      <c r="C53" s="2" t="s">
        <v>770</v>
      </c>
      <c r="D53" s="2">
        <v>12</v>
      </c>
      <c r="E53" s="2">
        <v>1</v>
      </c>
      <c r="F53" s="2">
        <v>2</v>
      </c>
    </row>
    <row r="54" spans="1:11" ht="18.75" x14ac:dyDescent="0.25">
      <c r="A54" s="2">
        <v>53</v>
      </c>
      <c r="B54" s="2" t="str">
        <f>$D54&amp;IF(LEN(COUNTIFS($D$2:$D54,$D54))=1,"0"&amp;COUNTIFS($D$2:$D54,$D54),COUNTIFS($D$2:$D54,$D54))&amp;$E54&amp;$F54</f>
        <v>121012</v>
      </c>
      <c r="C54" s="2" t="s">
        <v>47</v>
      </c>
      <c r="D54" s="2">
        <v>12</v>
      </c>
      <c r="E54" s="2">
        <v>1</v>
      </c>
      <c r="F54" s="2">
        <v>2</v>
      </c>
    </row>
    <row r="55" spans="1:11" ht="18.75" x14ac:dyDescent="0.25">
      <c r="A55" s="2">
        <v>54</v>
      </c>
      <c r="B55" s="2" t="str">
        <f>$D55&amp;IF(LEN(COUNTIFS($D$2:$D55,$D55))=1,"0"&amp;COUNTIFS($D$2:$D55,$D55),COUNTIFS($D$2:$D55,$D55))&amp;$E55&amp;$F55</f>
        <v>130112</v>
      </c>
      <c r="C55" s="2" t="s">
        <v>40</v>
      </c>
      <c r="D55" s="2">
        <v>13</v>
      </c>
      <c r="E55" s="2">
        <v>1</v>
      </c>
      <c r="F55" s="2">
        <v>2</v>
      </c>
    </row>
    <row r="56" spans="1:11" ht="18.75" x14ac:dyDescent="0.25">
      <c r="A56" s="2">
        <v>55</v>
      </c>
      <c r="B56" s="2" t="str">
        <f>$D56&amp;IF(LEN(COUNTIFS($D$2:$D56,$D56))=1,"0"&amp;COUNTIFS($D$2:$D56,$D56),COUNTIFS($D$2:$D56,$D56))&amp;$E56&amp;$F56</f>
        <v>130212</v>
      </c>
      <c r="C56" s="2" t="s">
        <v>41</v>
      </c>
      <c r="D56" s="2">
        <v>13</v>
      </c>
      <c r="E56" s="2">
        <v>1</v>
      </c>
      <c r="F56" s="2">
        <v>2</v>
      </c>
    </row>
    <row r="57" spans="1:11" ht="18.75" x14ac:dyDescent="0.25">
      <c r="A57" s="2">
        <v>56</v>
      </c>
      <c r="B57" s="2" t="str">
        <f>$D57&amp;IF(LEN(COUNTIFS($D$2:$D57,$D57))=1,"0"&amp;COUNTIFS($D$2:$D57,$D57),COUNTIFS($D$2:$D57,$D57))&amp;$E57&amp;$F57</f>
        <v>130312</v>
      </c>
      <c r="C57" s="2" t="s">
        <v>24</v>
      </c>
      <c r="D57" s="2">
        <v>13</v>
      </c>
      <c r="E57" s="2">
        <v>1</v>
      </c>
      <c r="F57" s="2">
        <v>2</v>
      </c>
    </row>
    <row r="58" spans="1:11" ht="18.75" x14ac:dyDescent="0.25">
      <c r="A58" s="2">
        <v>57</v>
      </c>
      <c r="B58" s="2" t="str">
        <f>$D58&amp;IF(LEN(COUNTIFS($D$2:$D58,$D58))=1,"0"&amp;COUNTIFS($D$2:$D58,$D58),COUNTIFS($D$2:$D58,$D58))&amp;$E58&amp;$F58</f>
        <v>130412</v>
      </c>
      <c r="C58" s="2" t="s">
        <v>73</v>
      </c>
      <c r="D58" s="2">
        <v>13</v>
      </c>
      <c r="E58" s="2">
        <v>1</v>
      </c>
      <c r="F58" s="2">
        <v>2</v>
      </c>
    </row>
    <row r="59" spans="1:11" ht="18.75" x14ac:dyDescent="0.25">
      <c r="A59" s="2">
        <v>58</v>
      </c>
      <c r="B59" s="2" t="str">
        <f>$D59&amp;IF(LEN(COUNTIFS($D$2:$D59,$D59))=1,"0"&amp;COUNTIFS($D$2:$D59,$D59),COUNTIFS($D$2:$D59,$D59))&amp;$E59&amp;$F59</f>
        <v>130512</v>
      </c>
      <c r="C59" s="2" t="s">
        <v>771</v>
      </c>
      <c r="D59" s="2">
        <v>13</v>
      </c>
      <c r="E59" s="2">
        <v>1</v>
      </c>
      <c r="F59" s="2">
        <v>2</v>
      </c>
      <c r="K59" s="2"/>
    </row>
    <row r="60" spans="1:11" ht="18.75" x14ac:dyDescent="0.25">
      <c r="A60" s="2">
        <v>59</v>
      </c>
      <c r="B60" s="2" t="str">
        <f>$D60&amp;IF(LEN(COUNTIFS($D$2:$D60,$D60))=1,"0"&amp;COUNTIFS($D$2:$D60,$D60),COUNTIFS($D$2:$D60,$D60))&amp;$E60&amp;$F60</f>
        <v>130612</v>
      </c>
      <c r="C60" s="2" t="s">
        <v>696</v>
      </c>
      <c r="D60" s="2">
        <v>13</v>
      </c>
      <c r="E60" s="2">
        <v>1</v>
      </c>
      <c r="F60" s="2">
        <v>2</v>
      </c>
      <c r="K60" s="2"/>
    </row>
    <row r="61" spans="1:11" ht="18.75" x14ac:dyDescent="0.25">
      <c r="A61" s="2">
        <v>60</v>
      </c>
      <c r="B61" s="2" t="str">
        <f>$D61&amp;IF(LEN(COUNTIFS($D$2:$D61,$D61))=1,"0"&amp;COUNTIFS($D$2:$D61,$D61),COUNTIFS($D$2:$D61,$D61))&amp;$E61&amp;$F61</f>
        <v>140112</v>
      </c>
      <c r="C61" s="2" t="s">
        <v>458</v>
      </c>
      <c r="D61" s="3">
        <v>14</v>
      </c>
      <c r="E61" s="2">
        <v>1</v>
      </c>
      <c r="F61" s="2">
        <v>2</v>
      </c>
    </row>
    <row r="62" spans="1:11" ht="18.75" x14ac:dyDescent="0.25">
      <c r="A62" s="2">
        <v>61</v>
      </c>
      <c r="B62" s="2" t="str">
        <f>$D62&amp;IF(LEN(COUNTIFS($D$2:$D62,$D62))=1,"0"&amp;COUNTIFS($D$2:$D62,$D62),COUNTIFS($D$2:$D62,$D62))&amp;$E62&amp;$F62</f>
        <v>140212</v>
      </c>
      <c r="C62" s="2" t="s">
        <v>31</v>
      </c>
      <c r="D62" s="3">
        <v>14</v>
      </c>
      <c r="E62" s="2">
        <v>1</v>
      </c>
      <c r="F62" s="2">
        <v>2</v>
      </c>
    </row>
    <row r="63" spans="1:11" ht="18.75" x14ac:dyDescent="0.25">
      <c r="A63" s="2">
        <v>62</v>
      </c>
      <c r="B63" s="2" t="str">
        <f>$D63&amp;IF(LEN(COUNTIFS($D$2:$D63,$D63))=1,"0"&amp;COUNTIFS($D$2:$D63,$D63),COUNTIFS($D$2:$D63,$D63))&amp;$E63&amp;$F63</f>
        <v>140312</v>
      </c>
      <c r="C63" s="2" t="s">
        <v>697</v>
      </c>
      <c r="D63" s="3">
        <v>14</v>
      </c>
      <c r="E63" s="2">
        <v>1</v>
      </c>
      <c r="F63" s="2">
        <v>2</v>
      </c>
    </row>
    <row r="64" spans="1:11" ht="18.75" x14ac:dyDescent="0.25">
      <c r="A64" s="2">
        <v>63</v>
      </c>
      <c r="B64" s="2" t="str">
        <f>$D64&amp;IF(LEN(COUNTIFS($D$2:$D64,$D64))=1,"0"&amp;COUNTIFS($D$2:$D64,$D64),COUNTIFS($D$2:$D64,$D64))&amp;$E64&amp;$F64</f>
        <v>140412</v>
      </c>
      <c r="C64" s="2" t="s">
        <v>364</v>
      </c>
      <c r="D64" s="3">
        <v>14</v>
      </c>
      <c r="E64" s="2">
        <v>1</v>
      </c>
      <c r="F64" s="2">
        <v>2</v>
      </c>
    </row>
    <row r="65" spans="1:6" ht="18.75" x14ac:dyDescent="0.25">
      <c r="A65" s="2">
        <v>64</v>
      </c>
      <c r="B65" s="2" t="str">
        <f>$D65&amp;IF(LEN(COUNTIFS($D$2:$D65,$D65))=1,"0"&amp;COUNTIFS($D$2:$D65,$D65),COUNTIFS($D$2:$D65,$D65))&amp;$E65&amp;$F65</f>
        <v>140512</v>
      </c>
      <c r="C65" s="2" t="s">
        <v>359</v>
      </c>
      <c r="D65" s="2">
        <v>14</v>
      </c>
      <c r="E65" s="2">
        <v>1</v>
      </c>
      <c r="F65" s="2">
        <v>2</v>
      </c>
    </row>
    <row r="66" spans="1:6" ht="18.75" x14ac:dyDescent="0.25">
      <c r="A66" s="2">
        <v>65</v>
      </c>
      <c r="B66" s="2" t="str">
        <f>$D66&amp;IF(LEN(COUNTIFS($D$2:$D66,$D66))=1,"0"&amp;COUNTIFS($D$2:$D66,$D66),COUNTIFS($D$2:$D66,$D66))&amp;$E66&amp;$F66</f>
        <v>140612</v>
      </c>
      <c r="C66" s="2" t="s">
        <v>366</v>
      </c>
      <c r="D66" s="2">
        <v>14</v>
      </c>
      <c r="E66" s="2">
        <v>1</v>
      </c>
      <c r="F66" s="2">
        <v>2</v>
      </c>
    </row>
    <row r="67" spans="1:6" ht="18.75" x14ac:dyDescent="0.25">
      <c r="A67" s="2">
        <v>66</v>
      </c>
      <c r="B67" s="2" t="str">
        <f>$D67&amp;IF(LEN(COUNTIFS($D$2:$D67,$D67))=1,"0"&amp;COUNTIFS($D$2:$D67,$D67),COUNTIFS($D$2:$D67,$D67))&amp;$E67&amp;$F67</f>
        <v>140712</v>
      </c>
      <c r="C67" s="2" t="s">
        <v>625</v>
      </c>
      <c r="D67" s="3">
        <v>14</v>
      </c>
      <c r="E67" s="2">
        <v>1</v>
      </c>
      <c r="F67" s="2">
        <v>2</v>
      </c>
    </row>
    <row r="68" spans="1:6" ht="18.75" x14ac:dyDescent="0.25">
      <c r="A68" s="2">
        <v>67</v>
      </c>
      <c r="B68" s="2" t="str">
        <f>$D68&amp;IF(LEN(COUNTIFS($D$2:$D68,$D68))=1,"0"&amp;COUNTIFS($D$2:$D68,$D68),COUNTIFS($D$2:$D68,$D68))&amp;$E68&amp;$F68</f>
        <v>140812</v>
      </c>
      <c r="C68" s="2" t="s">
        <v>365</v>
      </c>
      <c r="D68" s="3">
        <v>14</v>
      </c>
      <c r="E68" s="2">
        <v>1</v>
      </c>
      <c r="F68" s="2">
        <v>2</v>
      </c>
    </row>
    <row r="69" spans="1:6" ht="18.75" x14ac:dyDescent="0.25">
      <c r="A69" s="2">
        <v>68</v>
      </c>
      <c r="B69" s="2" t="str">
        <f>$D69&amp;IF(LEN(COUNTIFS($D$2:$D69,$D69))=1,"0"&amp;COUNTIFS($D$2:$D69,$D69),COUNTIFS($D$2:$D69,$D69))&amp;$E69&amp;$F69</f>
        <v>140912</v>
      </c>
      <c r="C69" s="2" t="s">
        <v>772</v>
      </c>
      <c r="D69" s="3">
        <v>14</v>
      </c>
      <c r="E69" s="2">
        <v>1</v>
      </c>
      <c r="F69" s="2">
        <v>2</v>
      </c>
    </row>
    <row r="70" spans="1:6" ht="18.75" x14ac:dyDescent="0.25">
      <c r="A70" s="2">
        <v>69</v>
      </c>
      <c r="B70" s="2" t="str">
        <f>$D70&amp;IF(LEN(COUNTIFS($D$2:$D70,$D70))=1,"0"&amp;COUNTIFS($D$2:$D70,$D70),COUNTIFS($D$2:$D70,$D70))&amp;$E70&amp;$F70</f>
        <v>141012</v>
      </c>
      <c r="C70" s="2" t="s">
        <v>42</v>
      </c>
      <c r="D70" s="2">
        <v>14</v>
      </c>
      <c r="E70" s="2">
        <v>1</v>
      </c>
      <c r="F70" s="2">
        <v>2</v>
      </c>
    </row>
    <row r="71" spans="1:6" ht="18.75" x14ac:dyDescent="0.25">
      <c r="A71" s="2">
        <v>70</v>
      </c>
      <c r="B71" s="2" t="str">
        <f>$D71&amp;IF(LEN(COUNTIFS($D$2:$D71,$D71))=1,"0"&amp;COUNTIFS($D$2:$D71,$D71),COUNTIFS($D$2:$D71,$D71))&amp;$E71&amp;$F71</f>
        <v>141112</v>
      </c>
      <c r="C71" s="2" t="s">
        <v>379</v>
      </c>
      <c r="D71" s="2">
        <v>14</v>
      </c>
      <c r="E71" s="2">
        <v>1</v>
      </c>
      <c r="F71" s="2">
        <v>2</v>
      </c>
    </row>
    <row r="72" spans="1:6" ht="18.75" x14ac:dyDescent="0.25">
      <c r="A72" s="2">
        <v>71</v>
      </c>
      <c r="B72" s="2" t="str">
        <f>$D72&amp;IF(LEN(COUNTIFS($D$2:$D72,$D72))=1,"0"&amp;COUNTIFS($D$2:$D72,$D72),COUNTIFS($D$2:$D72,$D72))&amp;$E72&amp;$F72</f>
        <v>141212</v>
      </c>
      <c r="C72" s="2" t="s">
        <v>626</v>
      </c>
      <c r="D72" s="2">
        <v>14</v>
      </c>
      <c r="E72" s="2">
        <v>1</v>
      </c>
      <c r="F72" s="2">
        <v>2</v>
      </c>
    </row>
    <row r="73" spans="1:6" ht="18.75" x14ac:dyDescent="0.25">
      <c r="A73" s="2">
        <v>72</v>
      </c>
      <c r="B73" s="2" t="str">
        <f>$D73&amp;IF(LEN(COUNTIFS($D$2:$D73,$D73))=1,"0"&amp;COUNTIFS($D$2:$D73,$D73),COUNTIFS($D$2:$D73,$D73))&amp;$E73&amp;$F73</f>
        <v>150112</v>
      </c>
      <c r="C73" s="2" t="s">
        <v>699</v>
      </c>
      <c r="D73" s="3">
        <v>15</v>
      </c>
      <c r="E73" s="2">
        <v>1</v>
      </c>
      <c r="F73" s="2">
        <v>2</v>
      </c>
    </row>
    <row r="74" spans="1:6" ht="18.75" x14ac:dyDescent="0.25">
      <c r="A74" s="2">
        <v>73</v>
      </c>
      <c r="B74" s="2" t="str">
        <f>$D74&amp;IF(LEN(COUNTIFS($D$2:$D74,$D74))=1,"0"&amp;COUNTIFS($D$2:$D74,$D74),COUNTIFS($D$2:$D74,$D74))&amp;$E74&amp;$F74</f>
        <v>150212</v>
      </c>
      <c r="C74" s="2" t="s">
        <v>454</v>
      </c>
      <c r="D74" s="3">
        <v>15</v>
      </c>
      <c r="E74" s="2">
        <v>1</v>
      </c>
      <c r="F74" s="2">
        <v>2</v>
      </c>
    </row>
    <row r="75" spans="1:6" ht="18.75" x14ac:dyDescent="0.25">
      <c r="A75" s="2">
        <v>74</v>
      </c>
      <c r="B75" s="2" t="str">
        <f>$D75&amp;IF(LEN(COUNTIFS($D$2:$D75,$D75))=1,"0"&amp;COUNTIFS($D$2:$D75,$D75),COUNTIFS($D$2:$D75,$D75))&amp;$E75&amp;$F75</f>
        <v>150312</v>
      </c>
      <c r="C75" s="2" t="s">
        <v>440</v>
      </c>
      <c r="D75" s="3">
        <v>15</v>
      </c>
      <c r="E75" s="2">
        <v>1</v>
      </c>
      <c r="F75" s="2">
        <v>2</v>
      </c>
    </row>
    <row r="76" spans="1:6" ht="18.75" x14ac:dyDescent="0.25">
      <c r="A76" s="2">
        <v>75</v>
      </c>
      <c r="B76" s="2" t="str">
        <f>$D76&amp;IF(LEN(COUNTIFS($D$2:$D76,$D76))=1,"0"&amp;COUNTIFS($D$2:$D76,$D76),COUNTIFS($D$2:$D76,$D76))&amp;$E76&amp;$F76</f>
        <v>150412</v>
      </c>
      <c r="C76" s="2" t="s">
        <v>443</v>
      </c>
      <c r="D76" s="3">
        <v>15</v>
      </c>
      <c r="E76" s="2">
        <v>1</v>
      </c>
      <c r="F76" s="2">
        <v>2</v>
      </c>
    </row>
    <row r="77" spans="1:6" ht="18.75" x14ac:dyDescent="0.25">
      <c r="A77" s="2">
        <v>76</v>
      </c>
      <c r="B77" s="2" t="str">
        <f>$D77&amp;IF(LEN(COUNTIFS($D$2:$D77,$D77))=1,"0"&amp;COUNTIFS($D$2:$D77,$D77),COUNTIFS($D$2:$D77,$D77))&amp;$E77&amp;$F77</f>
        <v>150512</v>
      </c>
      <c r="C77" s="2" t="s">
        <v>442</v>
      </c>
      <c r="D77" s="3">
        <v>15</v>
      </c>
      <c r="E77" s="2">
        <v>1</v>
      </c>
      <c r="F77" s="2">
        <v>2</v>
      </c>
    </row>
    <row r="78" spans="1:6" ht="18.75" x14ac:dyDescent="0.25">
      <c r="A78" s="2">
        <v>77</v>
      </c>
      <c r="B78" s="2" t="str">
        <f>$D78&amp;IF(LEN(COUNTIFS($D$2:$D78,$D78))=1,"0"&amp;COUNTIFS($D$2:$D78,$D78),COUNTIFS($D$2:$D78,$D78))&amp;$E78&amp;$F78</f>
        <v>150612</v>
      </c>
      <c r="C78" s="2" t="s">
        <v>439</v>
      </c>
      <c r="D78" s="3">
        <v>15</v>
      </c>
      <c r="E78" s="2">
        <v>1</v>
      </c>
      <c r="F78" s="2">
        <v>2</v>
      </c>
    </row>
    <row r="79" spans="1:6" ht="18.75" x14ac:dyDescent="0.25">
      <c r="A79" s="2">
        <v>78</v>
      </c>
      <c r="B79" s="2" t="str">
        <f>$D79&amp;IF(LEN(COUNTIFS($D$2:$D79,$D79))=1,"0"&amp;COUNTIFS($D$2:$D79,$D79),COUNTIFS($D$2:$D79,$D79))&amp;$E79&amp;$F79</f>
        <v>150712</v>
      </c>
      <c r="C79" s="2" t="s">
        <v>436</v>
      </c>
      <c r="D79" s="3">
        <v>15</v>
      </c>
      <c r="E79" s="2">
        <v>1</v>
      </c>
      <c r="F79" s="2">
        <v>2</v>
      </c>
    </row>
    <row r="80" spans="1:6" ht="18.75" x14ac:dyDescent="0.25">
      <c r="A80" s="2">
        <v>79</v>
      </c>
      <c r="B80" s="2" t="str">
        <f>$D80&amp;IF(LEN(COUNTIFS($D$2:$D80,$D80))=1,"0"&amp;COUNTIFS($D$2:$D80,$D80),COUNTIFS($D$2:$D80,$D80))&amp;$E80&amp;$F80</f>
        <v>150812</v>
      </c>
      <c r="C80" s="2" t="s">
        <v>437</v>
      </c>
      <c r="D80" s="3">
        <v>15</v>
      </c>
      <c r="E80" s="2">
        <v>1</v>
      </c>
      <c r="F80" s="2">
        <v>2</v>
      </c>
    </row>
    <row r="81" spans="1:6" ht="18.75" x14ac:dyDescent="0.25">
      <c r="A81" s="2">
        <v>80</v>
      </c>
      <c r="B81" s="2" t="str">
        <f>$D81&amp;IF(LEN(COUNTIFS($D$2:$D81,$D81))=1,"0"&amp;COUNTIFS($D$2:$D81,$D81),COUNTIFS($D$2:$D81,$D81))&amp;$E81&amp;$F81</f>
        <v>150912</v>
      </c>
      <c r="C81" s="2" t="s">
        <v>441</v>
      </c>
      <c r="D81" s="3">
        <v>15</v>
      </c>
      <c r="E81" s="2">
        <v>1</v>
      </c>
      <c r="F81" s="2">
        <v>2</v>
      </c>
    </row>
    <row r="82" spans="1:6" ht="18.75" x14ac:dyDescent="0.25">
      <c r="A82" s="2">
        <v>81</v>
      </c>
      <c r="B82" s="2" t="str">
        <f>$D82&amp;IF(LEN(COUNTIFS($D$2:$D82,$D82))=1,"0"&amp;COUNTIFS($D$2:$D82,$D82),COUNTIFS($D$2:$D82,$D82))&amp;$E82&amp;$F82</f>
        <v>151012</v>
      </c>
      <c r="C82" s="2" t="s">
        <v>773</v>
      </c>
      <c r="D82" s="3">
        <v>15</v>
      </c>
      <c r="E82" s="2">
        <v>1</v>
      </c>
      <c r="F82" s="2">
        <v>2</v>
      </c>
    </row>
    <row r="83" spans="1:6" ht="18.75" x14ac:dyDescent="0.25">
      <c r="A83" s="2">
        <v>82</v>
      </c>
      <c r="B83" s="2" t="str">
        <f>$D83&amp;IF(LEN(COUNTIFS($D$2:$D83,$D83))=1,"0"&amp;COUNTIFS($D$2:$D83,$D83),COUNTIFS($D$2:$D83,$D83))&amp;$E83&amp;$F83</f>
        <v>151112</v>
      </c>
      <c r="C83" s="2" t="s">
        <v>700</v>
      </c>
      <c r="D83" s="3">
        <v>15</v>
      </c>
      <c r="E83" s="2">
        <v>1</v>
      </c>
      <c r="F83" s="2">
        <v>2</v>
      </c>
    </row>
    <row r="84" spans="1:6" ht="18.75" x14ac:dyDescent="0.25">
      <c r="A84" s="2">
        <v>83</v>
      </c>
      <c r="B84" s="2" t="str">
        <f>$D84&amp;IF(LEN(COUNTIFS($D$2:$D84,$D84))=1,"0"&amp;COUNTIFS($D$2:$D84,$D84),COUNTIFS($D$2:$D84,$D84))&amp;$E84&amp;$F84</f>
        <v>151212</v>
      </c>
      <c r="C84" s="2" t="s">
        <v>588</v>
      </c>
      <c r="D84" s="3">
        <v>15</v>
      </c>
      <c r="E84" s="2">
        <v>1</v>
      </c>
      <c r="F84" s="2">
        <v>2</v>
      </c>
    </row>
    <row r="85" spans="1:6" ht="18.75" x14ac:dyDescent="0.25">
      <c r="A85" s="2">
        <v>84</v>
      </c>
      <c r="B85" s="2" t="str">
        <f>$D85&amp;IF(LEN(COUNTIFS($D$2:$D85,$D85))=1,"0"&amp;COUNTIFS($D$2:$D85,$D85),COUNTIFS($D$2:$D85,$D85))&amp;$E85&amp;$F85</f>
        <v>151312</v>
      </c>
      <c r="C85" s="2" t="s">
        <v>774</v>
      </c>
      <c r="D85" s="3">
        <v>15</v>
      </c>
      <c r="E85" s="2">
        <v>1</v>
      </c>
      <c r="F85" s="2">
        <v>2</v>
      </c>
    </row>
    <row r="86" spans="1:6" ht="18.75" x14ac:dyDescent="0.25">
      <c r="A86" s="2">
        <v>85</v>
      </c>
      <c r="B86" s="2" t="str">
        <f>$D86&amp;IF(LEN(COUNTIFS($D$2:$D86,$D86))=1,"0"&amp;COUNTIFS($D$2:$D86,$D86),COUNTIFS($D$2:$D86,$D86))&amp;$E86&amp;$F86</f>
        <v>151412</v>
      </c>
      <c r="C86" s="2" t="s">
        <v>659</v>
      </c>
      <c r="D86" s="3">
        <v>15</v>
      </c>
      <c r="E86" s="2">
        <v>1</v>
      </c>
      <c r="F86" s="2">
        <v>2</v>
      </c>
    </row>
    <row r="87" spans="1:6" ht="18.75" x14ac:dyDescent="0.25">
      <c r="A87" s="2">
        <v>86</v>
      </c>
      <c r="B87" s="2" t="str">
        <f>$D87&amp;IF(LEN(COUNTIFS($D$2:$D87,$D87))=1,"0"&amp;COUNTIFS($D$2:$D87,$D87),COUNTIFS($D$2:$D87,$D87))&amp;$E87&amp;$F87</f>
        <v>160112</v>
      </c>
      <c r="C87" s="2" t="s">
        <v>34</v>
      </c>
      <c r="D87" s="3">
        <v>16</v>
      </c>
      <c r="E87" s="2">
        <v>1</v>
      </c>
      <c r="F87" s="2">
        <v>2</v>
      </c>
    </row>
    <row r="88" spans="1:6" ht="18.75" x14ac:dyDescent="0.25">
      <c r="A88" s="2">
        <v>87</v>
      </c>
      <c r="B88" s="2" t="str">
        <f>$D88&amp;IF(LEN(COUNTIFS($D$2:$D88,$D88))=1,"0"&amp;COUNTIFS($D$2:$D88,$D88),COUNTIFS($D$2:$D88,$D88))&amp;$E88&amp;$F88</f>
        <v>160212</v>
      </c>
      <c r="C88" s="2" t="s">
        <v>360</v>
      </c>
      <c r="D88" s="3">
        <v>16</v>
      </c>
      <c r="E88" s="2">
        <v>1</v>
      </c>
      <c r="F88" s="2">
        <v>2</v>
      </c>
    </row>
    <row r="89" spans="1:6" ht="18.75" x14ac:dyDescent="0.25">
      <c r="A89" s="2">
        <v>88</v>
      </c>
      <c r="B89" s="2" t="str">
        <f>$D89&amp;IF(LEN(COUNTIFS($D$2:$D89,$D89))=1,"0"&amp;COUNTIFS($D$2:$D89,$D89),COUNTIFS($D$2:$D89,$D89))&amp;$E89&amp;$F89</f>
        <v>160312</v>
      </c>
      <c r="C89" s="2" t="s">
        <v>450</v>
      </c>
      <c r="D89" s="3">
        <v>16</v>
      </c>
      <c r="E89" s="2">
        <v>1</v>
      </c>
      <c r="F89" s="2">
        <v>2</v>
      </c>
    </row>
    <row r="90" spans="1:6" ht="18.75" x14ac:dyDescent="0.25">
      <c r="A90" s="2">
        <v>89</v>
      </c>
      <c r="B90" s="2" t="str">
        <f>$D90&amp;IF(LEN(COUNTIFS($D$2:$D90,$D90))=1,"0"&amp;COUNTIFS($D$2:$D90,$D90),COUNTIFS($D$2:$D90,$D90))&amp;$E90&amp;$F90</f>
        <v>160412</v>
      </c>
      <c r="C90" s="2" t="s">
        <v>39</v>
      </c>
      <c r="D90" s="3">
        <v>16</v>
      </c>
      <c r="E90" s="2">
        <v>1</v>
      </c>
      <c r="F90" s="2">
        <v>2</v>
      </c>
    </row>
    <row r="91" spans="1:6" ht="18.75" x14ac:dyDescent="0.25">
      <c r="A91" s="2">
        <v>90</v>
      </c>
      <c r="B91" s="2" t="str">
        <f>$D91&amp;IF(LEN(COUNTIFS($D$2:$D91,$D91))=1,"0"&amp;COUNTIFS($D$2:$D91,$D91),COUNTIFS($D$2:$D91,$D91))&amp;$E91&amp;$F91</f>
        <v>160512</v>
      </c>
      <c r="C91" s="2" t="s">
        <v>444</v>
      </c>
      <c r="D91" s="3">
        <v>16</v>
      </c>
      <c r="E91" s="2">
        <v>1</v>
      </c>
      <c r="F91" s="2">
        <v>2</v>
      </c>
    </row>
    <row r="92" spans="1:6" ht="18.75" x14ac:dyDescent="0.25">
      <c r="A92" s="2">
        <v>91</v>
      </c>
      <c r="B92" s="2" t="str">
        <f>$D92&amp;IF(LEN(COUNTIFS($D$2:$D92,$D92))=1,"0"&amp;COUNTIFS($D$2:$D92,$D92),COUNTIFS($D$2:$D92,$D92))&amp;$E92&amp;$F92</f>
        <v>160612</v>
      </c>
      <c r="C92" s="2" t="s">
        <v>448</v>
      </c>
      <c r="D92" s="3">
        <v>16</v>
      </c>
      <c r="E92" s="2">
        <v>1</v>
      </c>
      <c r="F92" s="2">
        <v>2</v>
      </c>
    </row>
    <row r="93" spans="1:6" ht="18.75" x14ac:dyDescent="0.25">
      <c r="A93" s="2">
        <v>92</v>
      </c>
      <c r="B93" s="2" t="str">
        <f>$D93&amp;IF(LEN(COUNTIFS($D$2:$D93,$D93))=1,"0"&amp;COUNTIFS($D$2:$D93,$D93),COUNTIFS($D$2:$D93,$D93))&amp;$E93&amp;$F93</f>
        <v>160712</v>
      </c>
      <c r="C93" s="2" t="s">
        <v>446</v>
      </c>
      <c r="D93" s="3">
        <v>16</v>
      </c>
      <c r="E93" s="2">
        <v>1</v>
      </c>
      <c r="F93" s="2">
        <v>2</v>
      </c>
    </row>
    <row r="94" spans="1:6" ht="18.75" x14ac:dyDescent="0.25">
      <c r="A94" s="2">
        <v>93</v>
      </c>
      <c r="B94" s="2" t="str">
        <f>$D94&amp;IF(LEN(COUNTIFS($D$2:$D94,$D94))=1,"0"&amp;COUNTIFS($D$2:$D94,$D94),COUNTIFS($D$2:$D94,$D94))&amp;$E94&amp;$F94</f>
        <v>160812</v>
      </c>
      <c r="C94" s="2" t="s">
        <v>467</v>
      </c>
      <c r="D94" s="3">
        <v>16</v>
      </c>
      <c r="E94" s="2">
        <v>1</v>
      </c>
      <c r="F94" s="2">
        <v>2</v>
      </c>
    </row>
    <row r="95" spans="1:6" ht="18.75" x14ac:dyDescent="0.25">
      <c r="A95" s="2">
        <v>94</v>
      </c>
      <c r="B95" s="2" t="str">
        <f>$D95&amp;IF(LEN(COUNTIFS($D$2:$D95,$D95))=1,"0"&amp;COUNTIFS($D$2:$D95,$D95),COUNTIFS($D$2:$D95,$D95))&amp;$E95&amp;$F95</f>
        <v>160912</v>
      </c>
      <c r="C95" s="2" t="s">
        <v>624</v>
      </c>
      <c r="D95" s="3">
        <v>16</v>
      </c>
      <c r="E95" s="2">
        <v>1</v>
      </c>
      <c r="F95" s="2">
        <v>2</v>
      </c>
    </row>
    <row r="96" spans="1:6" ht="18.75" x14ac:dyDescent="0.25">
      <c r="A96" s="2">
        <v>95</v>
      </c>
      <c r="B96" s="2" t="str">
        <f>$D96&amp;IF(LEN(COUNTIFS($D$2:$D96,$D96))=1,"0"&amp;COUNTIFS($D$2:$D96,$D96),COUNTIFS($D$2:$D96,$D96))&amp;$E96&amp;$F96</f>
        <v>161012</v>
      </c>
      <c r="C96" s="2" t="s">
        <v>664</v>
      </c>
      <c r="D96" s="3">
        <v>16</v>
      </c>
      <c r="E96" s="2">
        <v>1</v>
      </c>
      <c r="F96" s="2">
        <v>2</v>
      </c>
    </row>
    <row r="97" spans="1:6" ht="18.75" x14ac:dyDescent="0.25">
      <c r="A97" s="2">
        <v>96</v>
      </c>
      <c r="B97" s="2" t="str">
        <f>$D97&amp;IF(LEN(COUNTIFS($D$2:$D97,$D97))=1,"0"&amp;COUNTIFS($D$2:$D97,$D97),COUNTIFS($D$2:$D97,$D97))&amp;$E97&amp;$F97</f>
        <v>161112</v>
      </c>
      <c r="C97" s="2" t="s">
        <v>775</v>
      </c>
      <c r="D97" s="3">
        <v>16</v>
      </c>
      <c r="E97" s="2">
        <v>1</v>
      </c>
      <c r="F97" s="2">
        <v>2</v>
      </c>
    </row>
    <row r="98" spans="1:6" ht="18.75" x14ac:dyDescent="0.25">
      <c r="A98" s="2">
        <v>97</v>
      </c>
      <c r="B98" s="2" t="str">
        <f>$D98&amp;IF(LEN(COUNTIFS($D$2:$D98,$D98))=1,"0"&amp;COUNTIFS($D$2:$D98,$D98),COUNTIFS($D$2:$D98,$D98))&amp;$E98&amp;$F98</f>
        <v>161212</v>
      </c>
      <c r="C98" s="2" t="s">
        <v>640</v>
      </c>
      <c r="D98" s="3">
        <v>16</v>
      </c>
      <c r="E98" s="2">
        <v>1</v>
      </c>
      <c r="F98" s="2">
        <v>2</v>
      </c>
    </row>
    <row r="99" spans="1:6" ht="18.75" x14ac:dyDescent="0.25">
      <c r="A99" s="2">
        <v>98</v>
      </c>
      <c r="B99" s="2" t="str">
        <f>$D99&amp;IF(LEN(COUNTIFS($D$2:$D99,$D99))=1,"0"&amp;COUNTIFS($D$2:$D99,$D99),COUNTIFS($D$2:$D99,$D99))&amp;$E99&amp;$F99</f>
        <v>161312</v>
      </c>
      <c r="C99" s="2" t="s">
        <v>645</v>
      </c>
      <c r="D99" s="3">
        <v>16</v>
      </c>
      <c r="E99" s="2">
        <v>1</v>
      </c>
      <c r="F99" s="2">
        <v>2</v>
      </c>
    </row>
    <row r="100" spans="1:6" ht="18.75" x14ac:dyDescent="0.25">
      <c r="A100" s="2">
        <v>99</v>
      </c>
      <c r="B100" s="2" t="str">
        <f>$D100&amp;IF(LEN(COUNTIFS($D$2:$D100,$D100))=1,"0"&amp;COUNTIFS($D$2:$D100,$D100),COUNTIFS($D$2:$D100,$D100))&amp;$E100&amp;$F100</f>
        <v>161412</v>
      </c>
      <c r="C100" s="2" t="s">
        <v>647</v>
      </c>
      <c r="D100" s="3">
        <v>16</v>
      </c>
      <c r="E100" s="2">
        <v>1</v>
      </c>
      <c r="F100" s="2">
        <v>2</v>
      </c>
    </row>
    <row r="101" spans="1:6" ht="18.75" x14ac:dyDescent="0.25">
      <c r="A101" s="2">
        <v>100</v>
      </c>
      <c r="B101" s="2" t="str">
        <f>$D101&amp;IF(LEN(COUNTIFS($D$2:$D101,$D101))=1,"0"&amp;COUNTIFS($D$2:$D101,$D101),COUNTIFS($D$2:$D101,$D101))&amp;$E101&amp;$F101</f>
        <v>161512</v>
      </c>
      <c r="C101" s="2" t="s">
        <v>678</v>
      </c>
      <c r="D101" s="3">
        <v>16</v>
      </c>
      <c r="E101" s="2">
        <v>1</v>
      </c>
      <c r="F101" s="2">
        <v>2</v>
      </c>
    </row>
    <row r="102" spans="1:6" ht="18.75" x14ac:dyDescent="0.25">
      <c r="A102" s="2">
        <v>101</v>
      </c>
      <c r="B102" s="2" t="str">
        <f>$D102&amp;IF(LEN(COUNTIFS($D$2:$D102,$D102))=1,"0"&amp;COUNTIFS($D$2:$D102,$D102),COUNTIFS($D$2:$D102,$D102))&amp;$E102&amp;$F102</f>
        <v>161612</v>
      </c>
      <c r="C102" s="2" t="s">
        <v>663</v>
      </c>
      <c r="D102" s="3">
        <v>16</v>
      </c>
      <c r="E102" s="2">
        <v>1</v>
      </c>
      <c r="F102" s="2">
        <v>2</v>
      </c>
    </row>
    <row r="103" spans="1:6" ht="18.75" x14ac:dyDescent="0.25">
      <c r="A103" s="2">
        <v>102</v>
      </c>
      <c r="B103" s="2" t="str">
        <f>$D103&amp;IF(LEN(COUNTIFS($D$2:$D103,$D103))=1,"0"&amp;COUNTIFS($D$2:$D103,$D103),COUNTIFS($D$2:$D103,$D103))&amp;$E103&amp;$F103</f>
        <v>161712</v>
      </c>
      <c r="C103" s="2" t="s">
        <v>660</v>
      </c>
      <c r="D103" s="3">
        <v>16</v>
      </c>
      <c r="E103" s="2">
        <v>1</v>
      </c>
      <c r="F103" s="2">
        <v>2</v>
      </c>
    </row>
    <row r="104" spans="1:6" ht="18.75" x14ac:dyDescent="0.25">
      <c r="A104" s="2">
        <v>103</v>
      </c>
      <c r="B104" s="2" t="str">
        <f>$D104&amp;IF(LEN(COUNTIFS($D$2:$D104,$D104))=1,"0"&amp;COUNTIFS($D$2:$D104,$D104),COUNTIFS($D$2:$D104,$D104))&amp;$E104&amp;$F104</f>
        <v>161812</v>
      </c>
      <c r="C104" s="2" t="s">
        <v>665</v>
      </c>
      <c r="D104" s="3">
        <v>16</v>
      </c>
      <c r="E104" s="2">
        <v>1</v>
      </c>
      <c r="F104" s="2">
        <v>2</v>
      </c>
    </row>
    <row r="105" spans="1:6" ht="18.75" x14ac:dyDescent="0.25">
      <c r="A105" s="2">
        <v>104</v>
      </c>
      <c r="B105" s="2" t="str">
        <f>$D105&amp;IF(LEN(COUNTIFS($D$2:$D105,$D105))=1,"0"&amp;COUNTIFS($D$2:$D105,$D105),COUNTIFS($D$2:$D105,$D105))&amp;$E105&amp;$F105</f>
        <v>161912</v>
      </c>
      <c r="C105" s="2" t="s">
        <v>674</v>
      </c>
      <c r="D105" s="3">
        <v>16</v>
      </c>
      <c r="E105" s="2">
        <v>1</v>
      </c>
      <c r="F105" s="2">
        <v>2</v>
      </c>
    </row>
    <row r="106" spans="1:6" ht="18.75" x14ac:dyDescent="0.25">
      <c r="A106" s="2">
        <v>105</v>
      </c>
      <c r="B106" s="2" t="str">
        <f>$D106&amp;IF(LEN(COUNTIFS($D$2:$D106,$D106))=1,"0"&amp;COUNTIFS($D$2:$D106,$D106),COUNTIFS($D$2:$D106,$D106))&amp;$E106&amp;$F106</f>
        <v>162012</v>
      </c>
      <c r="C106" s="2" t="s">
        <v>765</v>
      </c>
      <c r="D106" s="3">
        <v>16</v>
      </c>
      <c r="E106" s="2">
        <v>1</v>
      </c>
      <c r="F106" s="2">
        <v>2</v>
      </c>
    </row>
    <row r="107" spans="1:6" ht="18.75" x14ac:dyDescent="0.25">
      <c r="A107" s="2">
        <v>106</v>
      </c>
      <c r="B107" s="2" t="str">
        <f>$D107&amp;IF(LEN(COUNTIFS($D$2:$D107,$D107))=1,"0"&amp;COUNTIFS($D$2:$D107,$D107),COUNTIFS($D$2:$D107,$D107))&amp;$E107&amp;$F107</f>
        <v>162112</v>
      </c>
      <c r="C107" s="2" t="s">
        <v>766</v>
      </c>
      <c r="D107" s="3">
        <v>16</v>
      </c>
      <c r="E107" s="2">
        <v>1</v>
      </c>
      <c r="F107" s="2">
        <v>2</v>
      </c>
    </row>
    <row r="108" spans="1:6" ht="18.75" x14ac:dyDescent="0.25">
      <c r="A108" s="2">
        <v>107</v>
      </c>
      <c r="B108" s="2" t="str">
        <f>$D108&amp;IF(LEN(COUNTIFS($D$2:$D108,$D108))=1,"0"&amp;COUNTIFS($D$2:$D108,$D108),COUNTIFS($D$2:$D108,$D108))&amp;$E108&amp;$F108</f>
        <v>170112</v>
      </c>
      <c r="C108" s="2" t="s">
        <v>445</v>
      </c>
      <c r="D108" s="3">
        <v>17</v>
      </c>
      <c r="E108" s="2">
        <v>1</v>
      </c>
      <c r="F108" s="2">
        <v>2</v>
      </c>
    </row>
    <row r="109" spans="1:6" ht="18.75" x14ac:dyDescent="0.25">
      <c r="A109" s="2">
        <v>108</v>
      </c>
      <c r="B109" s="2" t="str">
        <f>$D109&amp;IF(LEN(COUNTIFS($D$2:$D109,$D109))=1,"0"&amp;COUNTIFS($D$2:$D109,$D109),COUNTIFS($D$2:$D109,$D109))&amp;$E109&amp;$F109</f>
        <v>170212</v>
      </c>
      <c r="C109" s="2" t="s">
        <v>623</v>
      </c>
      <c r="D109" s="3">
        <v>17</v>
      </c>
      <c r="E109" s="2">
        <v>1</v>
      </c>
      <c r="F109" s="2">
        <v>2</v>
      </c>
    </row>
    <row r="110" spans="1:6" ht="18.75" x14ac:dyDescent="0.25">
      <c r="A110" s="2">
        <v>109</v>
      </c>
      <c r="B110" s="2" t="str">
        <f>$D110&amp;IF(LEN(COUNTIFS($D$2:$D110,$D110))=1,"0"&amp;COUNTIFS($D$2:$D110,$D110),COUNTIFS($D$2:$D110,$D110))&amp;$E110&amp;$F110</f>
        <v>170312</v>
      </c>
      <c r="C110" s="2" t="s">
        <v>641</v>
      </c>
      <c r="D110" s="3">
        <v>17</v>
      </c>
      <c r="E110" s="2">
        <v>1</v>
      </c>
      <c r="F110" s="2">
        <v>2</v>
      </c>
    </row>
    <row r="111" spans="1:6" ht="18.75" x14ac:dyDescent="0.25">
      <c r="A111" s="2">
        <v>110</v>
      </c>
      <c r="B111" s="2" t="str">
        <f>$D111&amp;IF(LEN(COUNTIFS($D$2:$D111,$D111))=1,"0"&amp;COUNTIFS($D$2:$D111,$D111),COUNTIFS($D$2:$D111,$D111))&amp;$E111&amp;$F111</f>
        <v>170412</v>
      </c>
      <c r="C111" s="2" t="s">
        <v>648</v>
      </c>
      <c r="D111" s="3">
        <v>17</v>
      </c>
      <c r="E111" s="2">
        <v>1</v>
      </c>
      <c r="F111" s="2">
        <v>2</v>
      </c>
    </row>
    <row r="112" spans="1:6" ht="18.75" x14ac:dyDescent="0.25">
      <c r="A112" s="2">
        <v>111</v>
      </c>
      <c r="B112" s="2" t="str">
        <f>$D112&amp;IF(LEN(COUNTIFS($D$2:$D112,$D112))=1,"0"&amp;COUNTIFS($D$2:$D112,$D112),COUNTIFS($D$2:$D112,$D112))&amp;$E112&amp;$F112</f>
        <v>170512</v>
      </c>
      <c r="C112" s="2" t="s">
        <v>764</v>
      </c>
      <c r="D112" s="3">
        <v>17</v>
      </c>
      <c r="E112" s="2">
        <v>1</v>
      </c>
      <c r="F112" s="2">
        <v>2</v>
      </c>
    </row>
    <row r="113" spans="1:6" ht="18.75" x14ac:dyDescent="0.25">
      <c r="A113" s="2">
        <v>112</v>
      </c>
      <c r="B113" s="2" t="str">
        <f>$D113&amp;IF(LEN(COUNTIFS($D$2:$D113,$D113))=1,"0"&amp;COUNTIFS($D$2:$D113,$D113),COUNTIFS($D$2:$D113,$D113))&amp;$E113&amp;$F113</f>
        <v>170612</v>
      </c>
      <c r="C113" s="2" t="s">
        <v>655</v>
      </c>
      <c r="D113" s="3">
        <v>17</v>
      </c>
      <c r="E113" s="2">
        <v>1</v>
      </c>
      <c r="F113" s="2">
        <v>2</v>
      </c>
    </row>
    <row r="114" spans="1:6" ht="18.75" x14ac:dyDescent="0.25">
      <c r="A114" s="2">
        <v>113</v>
      </c>
      <c r="B114" s="2" t="str">
        <f>$D114&amp;IF(LEN(COUNTIFS($D$2:$D114,$D114))=1,"0"&amp;COUNTIFS($D$2:$D114,$D114),COUNTIFS($D$2:$D114,$D114))&amp;$E114&amp;$F114</f>
        <v>170712</v>
      </c>
      <c r="C114" s="2" t="s">
        <v>658</v>
      </c>
      <c r="D114" s="3">
        <v>17</v>
      </c>
      <c r="E114" s="2">
        <v>1</v>
      </c>
      <c r="F114" s="2">
        <v>2</v>
      </c>
    </row>
    <row r="115" spans="1:6" ht="18.75" x14ac:dyDescent="0.25">
      <c r="A115" s="2">
        <v>114</v>
      </c>
      <c r="B115" s="2" t="str">
        <f>$D115&amp;IF(LEN(COUNTIFS($D$2:$D115,$D115))=1,"0"&amp;COUNTIFS($D$2:$D115,$D115),COUNTIFS($D$2:$D115,$D115))&amp;$E115&amp;$F115</f>
        <v>170812</v>
      </c>
      <c r="C115" s="2" t="s">
        <v>666</v>
      </c>
      <c r="D115" s="3">
        <v>17</v>
      </c>
      <c r="E115" s="2">
        <v>1</v>
      </c>
      <c r="F115" s="2">
        <v>2</v>
      </c>
    </row>
    <row r="116" spans="1:6" ht="18.75" x14ac:dyDescent="0.25">
      <c r="A116" s="2">
        <v>115</v>
      </c>
      <c r="B116" s="2" t="str">
        <f>$D116&amp;IF(LEN(COUNTIFS($D$2:$D116,$D116))=1,"0"&amp;COUNTIFS($D$2:$D116,$D116),COUNTIFS($D$2:$D116,$D116))&amp;$E116&amp;$F116</f>
        <v>170912</v>
      </c>
      <c r="C116" s="2" t="s">
        <v>671</v>
      </c>
      <c r="D116" s="3">
        <v>17</v>
      </c>
      <c r="E116" s="2">
        <v>1</v>
      </c>
      <c r="F116" s="2">
        <v>2</v>
      </c>
    </row>
    <row r="117" spans="1:6" ht="18.75" x14ac:dyDescent="0.25">
      <c r="A117" s="2">
        <v>116</v>
      </c>
      <c r="B117" s="2" t="str">
        <f>$D117&amp;IF(LEN(COUNTIFS($D$2:$D117,$D117))=1,"0"&amp;COUNTIFS($D$2:$D117,$D117),COUNTIFS($D$2:$D117,$D117))&amp;$E117&amp;$F117</f>
        <v>171012</v>
      </c>
      <c r="C117" s="2" t="s">
        <v>672</v>
      </c>
      <c r="D117" s="3">
        <v>17</v>
      </c>
      <c r="E117" s="2">
        <v>1</v>
      </c>
      <c r="F117" s="2">
        <v>2</v>
      </c>
    </row>
    <row r="118" spans="1:6" ht="18.75" x14ac:dyDescent="0.25">
      <c r="A118" s="2">
        <v>117</v>
      </c>
      <c r="B118" s="2" t="str">
        <f>$D118&amp;IF(LEN(COUNTIFS($D$2:$D118,$D118))=1,"0"&amp;COUNTIFS($D$2:$D118,$D118),COUNTIFS($D$2:$D118,$D118))&amp;$E118&amp;$F118</f>
        <v>171112</v>
      </c>
      <c r="C118" s="2" t="s">
        <v>654</v>
      </c>
      <c r="D118" s="3">
        <v>17</v>
      </c>
      <c r="E118" s="2">
        <v>1</v>
      </c>
      <c r="F118" s="2">
        <v>2</v>
      </c>
    </row>
    <row r="119" spans="1:6" ht="18.75" x14ac:dyDescent="0.25">
      <c r="A119" s="2">
        <v>118</v>
      </c>
      <c r="B119" s="2" t="str">
        <f>$D119&amp;IF(LEN(COUNTIFS($D$2:$D119,$D119))=1,"0"&amp;COUNTIFS($D$2:$D119,$D119),COUNTIFS($D$2:$D119,$D119))&amp;$E119&amp;$F119</f>
        <v>171212</v>
      </c>
      <c r="C119" s="2" t="s">
        <v>661</v>
      </c>
      <c r="D119" s="3">
        <v>17</v>
      </c>
      <c r="E119" s="2">
        <v>1</v>
      </c>
      <c r="F119" s="2">
        <v>2</v>
      </c>
    </row>
    <row r="120" spans="1:6" ht="18.75" x14ac:dyDescent="0.25">
      <c r="A120" s="2">
        <v>119</v>
      </c>
      <c r="B120" s="2" t="str">
        <f>$D120&amp;IF(LEN(COUNTIFS($D$2:$D120,$D120))=1,"0"&amp;COUNTIFS($D$2:$D120,$D120),COUNTIFS($D$2:$D120,$D120))&amp;$E120&amp;$F120</f>
        <v>171312</v>
      </c>
      <c r="C120" s="2" t="s">
        <v>684</v>
      </c>
      <c r="D120" s="3">
        <v>17</v>
      </c>
      <c r="E120" s="2">
        <v>1</v>
      </c>
      <c r="F120" s="2">
        <v>2</v>
      </c>
    </row>
    <row r="121" spans="1:6" ht="18.75" x14ac:dyDescent="0.25">
      <c r="A121" s="2">
        <v>120</v>
      </c>
      <c r="B121" s="2" t="str">
        <f>$D121&amp;IF(LEN(COUNTIFS($D$2:$D121,$D121))=1,"0"&amp;COUNTIFS($D$2:$D121,$D121),COUNTIFS($D$2:$D121,$D121))&amp;$E121&amp;$F121</f>
        <v>171412</v>
      </c>
      <c r="C121" s="2" t="s">
        <v>763</v>
      </c>
      <c r="D121" s="3">
        <v>17</v>
      </c>
      <c r="E121" s="2">
        <v>1</v>
      </c>
      <c r="F121" s="2">
        <v>2</v>
      </c>
    </row>
    <row r="122" spans="1:6" ht="18.75" x14ac:dyDescent="0.25">
      <c r="A122" s="2">
        <v>121</v>
      </c>
      <c r="B122" s="2" t="str">
        <f>$D122&amp;IF(LEN(COUNTIFS($D$2:$D122,$D122))=1,"0"&amp;COUNTIFS($D$2:$D122,$D122),COUNTIFS($D$2:$D122,$D122))&amp;$E122&amp;$F122</f>
        <v>180112</v>
      </c>
      <c r="C122" s="2" t="s">
        <v>447</v>
      </c>
      <c r="D122" s="3">
        <v>18</v>
      </c>
      <c r="E122" s="2">
        <v>1</v>
      </c>
      <c r="F122" s="2">
        <v>2</v>
      </c>
    </row>
    <row r="123" spans="1:6" ht="18.75" x14ac:dyDescent="0.25">
      <c r="A123" s="2">
        <v>122</v>
      </c>
      <c r="B123" s="2" t="str">
        <f>$D123&amp;IF(LEN(COUNTIFS($D$2:$D123,$D123))=1,"0"&amp;COUNTIFS($D$2:$D123,$D123),COUNTIFS($D$2:$D123,$D123))&amp;$E123&amp;$F123</f>
        <v>180212</v>
      </c>
      <c r="C123" s="2" t="s">
        <v>451</v>
      </c>
      <c r="D123" s="3">
        <v>18</v>
      </c>
      <c r="E123" s="2">
        <v>1</v>
      </c>
      <c r="F123" s="2">
        <v>2</v>
      </c>
    </row>
    <row r="124" spans="1:6" ht="18.75" x14ac:dyDescent="0.25">
      <c r="A124" s="2">
        <v>123</v>
      </c>
      <c r="B124" s="2" t="str">
        <f>$D124&amp;IF(LEN(COUNTIFS($D$2:$D124,$D124))=1,"0"&amp;COUNTIFS($D$2:$D124,$D124),COUNTIFS($D$2:$D124,$D124))&amp;$E124&amp;$F124</f>
        <v>180312</v>
      </c>
      <c r="C124" s="2" t="s">
        <v>638</v>
      </c>
      <c r="D124" s="3">
        <v>18</v>
      </c>
      <c r="E124" s="2">
        <v>1</v>
      </c>
      <c r="F124" s="2">
        <v>2</v>
      </c>
    </row>
    <row r="125" spans="1:6" ht="18.75" x14ac:dyDescent="0.25">
      <c r="A125" s="2">
        <v>124</v>
      </c>
      <c r="B125" s="2" t="str">
        <f>$D125&amp;IF(LEN(COUNTIFS($D$2:$D125,$D125))=1,"0"&amp;COUNTIFS($D$2:$D125,$D125),COUNTIFS($D$2:$D125,$D125))&amp;$E125&amp;$F125</f>
        <v>180412</v>
      </c>
      <c r="C125" s="2" t="s">
        <v>642</v>
      </c>
      <c r="D125" s="3">
        <v>18</v>
      </c>
      <c r="E125" s="2">
        <v>1</v>
      </c>
      <c r="F125" s="2">
        <v>2</v>
      </c>
    </row>
    <row r="126" spans="1:6" ht="18.75" x14ac:dyDescent="0.25">
      <c r="A126" s="2">
        <v>125</v>
      </c>
      <c r="B126" s="2" t="str">
        <f>$D126&amp;IF(LEN(COUNTIFS($D$2:$D126,$D126))=1,"0"&amp;COUNTIFS($D$2:$D126,$D126),COUNTIFS($D$2:$D126,$D126))&amp;$E126&amp;$F126</f>
        <v>180512</v>
      </c>
      <c r="C126" s="2" t="s">
        <v>644</v>
      </c>
      <c r="D126" s="3">
        <v>18</v>
      </c>
      <c r="E126" s="2">
        <v>1</v>
      </c>
      <c r="F126" s="2">
        <v>2</v>
      </c>
    </row>
    <row r="127" spans="1:6" ht="18.75" x14ac:dyDescent="0.25">
      <c r="A127" s="2">
        <v>126</v>
      </c>
      <c r="B127" s="2" t="str">
        <f>$D127&amp;IF(LEN(COUNTIFS($D$2:$D127,$D127))=1,"0"&amp;COUNTIFS($D$2:$D127,$D127),COUNTIFS($D$2:$D127,$D127))&amp;$E127&amp;$F127</f>
        <v>180612</v>
      </c>
      <c r="C127" s="2" t="s">
        <v>656</v>
      </c>
      <c r="D127" s="3">
        <v>18</v>
      </c>
      <c r="E127" s="2">
        <v>1</v>
      </c>
      <c r="F127" s="2">
        <v>2</v>
      </c>
    </row>
    <row r="128" spans="1:6" ht="18.75" x14ac:dyDescent="0.25">
      <c r="A128" s="2">
        <v>127</v>
      </c>
      <c r="B128" s="2" t="str">
        <f>$D128&amp;IF(LEN(COUNTIFS($D$2:$D128,$D128))=1,"0"&amp;COUNTIFS($D$2:$D128,$D128),COUNTIFS($D$2:$D128,$D128))&amp;$E128&amp;$F128</f>
        <v>180712</v>
      </c>
      <c r="C128" s="2" t="s">
        <v>662</v>
      </c>
      <c r="D128" s="3">
        <v>18</v>
      </c>
      <c r="E128" s="2">
        <v>1</v>
      </c>
      <c r="F128" s="2">
        <v>2</v>
      </c>
    </row>
    <row r="129" spans="1:6" ht="18.75" x14ac:dyDescent="0.25">
      <c r="A129" s="2">
        <v>128</v>
      </c>
      <c r="B129" s="2" t="str">
        <f>$D129&amp;IF(LEN(COUNTIFS($D$2:$D129,$D129))=1,"0"&amp;COUNTIFS($D$2:$D129,$D129),COUNTIFS($D$2:$D129,$D129))&amp;$E129&amp;$F129</f>
        <v>180812</v>
      </c>
      <c r="C129" s="2" t="s">
        <v>702</v>
      </c>
      <c r="D129" s="3">
        <v>18</v>
      </c>
      <c r="E129" s="2">
        <v>1</v>
      </c>
      <c r="F129" s="2">
        <v>2</v>
      </c>
    </row>
    <row r="130" spans="1:6" ht="18.75" x14ac:dyDescent="0.25">
      <c r="A130" s="2">
        <v>129</v>
      </c>
      <c r="B130" s="2" t="str">
        <f>$D130&amp;IF(LEN(COUNTIFS($D$2:$D130,$D130))=1,"0"&amp;COUNTIFS($D$2:$D130,$D130),COUNTIFS($D$2:$D130,$D130))&amp;$E130&amp;$F130</f>
        <v>180912</v>
      </c>
      <c r="C130" s="2" t="s">
        <v>685</v>
      </c>
      <c r="D130" s="3">
        <v>18</v>
      </c>
      <c r="E130" s="2">
        <v>1</v>
      </c>
      <c r="F130" s="2">
        <v>2</v>
      </c>
    </row>
    <row r="131" spans="1:6" ht="18.75" x14ac:dyDescent="0.25">
      <c r="A131" s="2">
        <v>130</v>
      </c>
      <c r="B131" s="2" t="str">
        <f>$D131&amp;IF(LEN(COUNTIFS($D$2:$D131,$D131))=1,"0"&amp;COUNTIFS($D$2:$D131,$D131),COUNTIFS($D$2:$D131,$D131))&amp;$E131&amp;$F131</f>
        <v>181012</v>
      </c>
      <c r="C131" s="2" t="s">
        <v>668</v>
      </c>
      <c r="D131" s="3">
        <v>18</v>
      </c>
      <c r="E131" s="2">
        <v>1</v>
      </c>
      <c r="F131" s="2">
        <v>2</v>
      </c>
    </row>
    <row r="132" spans="1:6" ht="18.75" x14ac:dyDescent="0.25">
      <c r="A132" s="2">
        <v>131</v>
      </c>
      <c r="B132" s="2" t="str">
        <f>$D132&amp;IF(LEN(COUNTIFS($D$2:$D132,$D132))=1,"0"&amp;COUNTIFS($D$2:$D132,$D132),COUNTIFS($D$2:$D132,$D132))&amp;$E132&amp;$F132</f>
        <v>181112</v>
      </c>
      <c r="C132" s="2" t="s">
        <v>639</v>
      </c>
      <c r="D132" s="3">
        <v>18</v>
      </c>
      <c r="E132" s="2">
        <v>1</v>
      </c>
      <c r="F132" s="2">
        <v>2</v>
      </c>
    </row>
    <row r="133" spans="1:6" ht="18.75" x14ac:dyDescent="0.25">
      <c r="A133" s="2">
        <v>132</v>
      </c>
      <c r="B133" s="2" t="str">
        <f>$D133&amp;IF(LEN(COUNTIFS($D$2:$D133,$D133))=1,"0"&amp;COUNTIFS($D$2:$D133,$D133),COUNTIFS($D$2:$D133,$D133))&amp;$E133&amp;$F133</f>
        <v>181212</v>
      </c>
      <c r="C133" s="2" t="s">
        <v>679</v>
      </c>
      <c r="D133" s="3">
        <v>18</v>
      </c>
      <c r="E133" s="2">
        <v>1</v>
      </c>
      <c r="F133" s="2">
        <v>2</v>
      </c>
    </row>
    <row r="134" spans="1:6" ht="18.75" x14ac:dyDescent="0.25">
      <c r="A134" s="2">
        <v>133</v>
      </c>
      <c r="B134" s="2" t="str">
        <f>$D134&amp;IF(LEN(COUNTIFS($D$2:$D134,$D134))=1,"0"&amp;COUNTIFS($D$2:$D134,$D134),COUNTIFS($D$2:$D134,$D134))&amp;$E134&amp;$F134</f>
        <v>181312</v>
      </c>
      <c r="C134" s="2" t="s">
        <v>681</v>
      </c>
      <c r="D134" s="3">
        <v>18</v>
      </c>
      <c r="E134" s="2">
        <v>1</v>
      </c>
      <c r="F134" s="2">
        <v>2</v>
      </c>
    </row>
    <row r="135" spans="1:6" ht="18.75" x14ac:dyDescent="0.25">
      <c r="A135" s="2">
        <v>134</v>
      </c>
      <c r="B135" s="2" t="str">
        <f>$D135&amp;IF(LEN(COUNTIFS($D$2:$D135,$D135))=1,"0"&amp;COUNTIFS($D$2:$D135,$D135),COUNTIFS($D$2:$D135,$D135))&amp;$E135&amp;$F135</f>
        <v>181412</v>
      </c>
      <c r="C135" s="2" t="s">
        <v>687</v>
      </c>
      <c r="D135" s="3">
        <v>18</v>
      </c>
      <c r="E135" s="2">
        <v>1</v>
      </c>
      <c r="F135" s="2">
        <v>2</v>
      </c>
    </row>
    <row r="136" spans="1:6" ht="18.75" x14ac:dyDescent="0.25">
      <c r="A136" s="2">
        <v>135</v>
      </c>
      <c r="B136" s="2" t="str">
        <f>$D136&amp;IF(LEN(COUNTIFS($D$2:$D136,$D136))=1,"0"&amp;COUNTIFS($D$2:$D136,$D136),COUNTIFS($D$2:$D136,$D136))&amp;$E136&amp;$F136</f>
        <v>181512</v>
      </c>
      <c r="C136" s="2" t="s">
        <v>649</v>
      </c>
      <c r="D136" s="3">
        <v>18</v>
      </c>
      <c r="E136" s="2">
        <v>1</v>
      </c>
      <c r="F136" s="2">
        <v>2</v>
      </c>
    </row>
    <row r="137" spans="1:6" ht="18.75" x14ac:dyDescent="0.25">
      <c r="A137" s="2">
        <v>136</v>
      </c>
      <c r="B137" s="2" t="str">
        <f>$D137&amp;IF(LEN(COUNTIFS($D$2:$D137,$D137))=1,"0"&amp;COUNTIFS($D$2:$D137,$D137),COUNTIFS($D$2:$D137,$D137))&amp;$E137&amp;$F137</f>
        <v>181612</v>
      </c>
      <c r="C137" s="2" t="s">
        <v>657</v>
      </c>
      <c r="D137" s="3">
        <v>18</v>
      </c>
      <c r="E137" s="2">
        <v>1</v>
      </c>
      <c r="F137" s="2">
        <v>2</v>
      </c>
    </row>
    <row r="138" spans="1:6" ht="18.75" x14ac:dyDescent="0.25">
      <c r="A138" s="2">
        <v>137</v>
      </c>
      <c r="B138" s="2" t="str">
        <f>$D138&amp;IF(LEN(COUNTIFS($D$2:$D138,$D138))=1,"0"&amp;COUNTIFS($D$2:$D138,$D138),COUNTIFS($D$2:$D138,$D138))&amp;$E138&amp;$F138</f>
        <v>181712</v>
      </c>
      <c r="C138" s="2" t="s">
        <v>777</v>
      </c>
      <c r="D138" s="3">
        <v>18</v>
      </c>
      <c r="E138" s="2">
        <v>1</v>
      </c>
      <c r="F138" s="2">
        <v>2</v>
      </c>
    </row>
    <row r="139" spans="1:6" ht="18.75" x14ac:dyDescent="0.25">
      <c r="A139" s="2">
        <v>138</v>
      </c>
      <c r="B139" s="2" t="str">
        <f>$D139&amp;IF(LEN(COUNTIFS($D$2:$D139,$D139))=1,"0"&amp;COUNTIFS($D$2:$D139,$D139),COUNTIFS($D$2:$D139,$D139))&amp;$E139&amp;$F139</f>
        <v>181812</v>
      </c>
      <c r="C139" s="2" t="s">
        <v>669</v>
      </c>
      <c r="D139" s="3">
        <v>18</v>
      </c>
      <c r="E139" s="2">
        <v>1</v>
      </c>
      <c r="F139" s="2">
        <v>2</v>
      </c>
    </row>
    <row r="140" spans="1:6" ht="18.75" x14ac:dyDescent="0.25">
      <c r="A140" s="2">
        <v>139</v>
      </c>
      <c r="B140" s="2" t="str">
        <f>$D140&amp;IF(LEN(COUNTIFS($D$2:$D140,$D140))=1,"0"&amp;COUNTIFS($D$2:$D140,$D140),COUNTIFS($D$2:$D140,$D140))&amp;$E140&amp;$F140</f>
        <v>181912</v>
      </c>
      <c r="C140" s="2" t="s">
        <v>670</v>
      </c>
      <c r="D140" s="3">
        <v>18</v>
      </c>
      <c r="E140" s="2">
        <v>1</v>
      </c>
      <c r="F140" s="2">
        <v>2</v>
      </c>
    </row>
    <row r="141" spans="1:6" ht="18.75" x14ac:dyDescent="0.25">
      <c r="A141" s="2">
        <v>140</v>
      </c>
      <c r="B141" s="2" t="str">
        <f>$D141&amp;IF(LEN(COUNTIFS($D$2:$D141,$D141))=1,"0"&amp;COUNTIFS($D$2:$D141,$D141),COUNTIFS($D$2:$D141,$D141))&amp;$E141&amp;$F141</f>
        <v>182012</v>
      </c>
      <c r="C141" s="2" t="s">
        <v>673</v>
      </c>
      <c r="D141" s="3">
        <v>18</v>
      </c>
      <c r="E141" s="2">
        <v>1</v>
      </c>
      <c r="F141" s="2">
        <v>2</v>
      </c>
    </row>
    <row r="142" spans="1:6" ht="18.75" x14ac:dyDescent="0.25">
      <c r="A142" s="2">
        <v>141</v>
      </c>
      <c r="B142" s="2" t="str">
        <f>$D142&amp;IF(LEN(COUNTIFS($D$2:$D142,$D142))=1,"0"&amp;COUNTIFS($D$2:$D142,$D142),COUNTIFS($D$2:$D142,$D142))&amp;$E142&amp;$F142</f>
        <v>182112</v>
      </c>
      <c r="C142" s="2" t="s">
        <v>683</v>
      </c>
      <c r="D142" s="3">
        <v>18</v>
      </c>
      <c r="E142" s="2">
        <v>1</v>
      </c>
      <c r="F142" s="2">
        <v>2</v>
      </c>
    </row>
    <row r="143" spans="1:6" ht="18.75" x14ac:dyDescent="0.25">
      <c r="A143" s="2">
        <v>142</v>
      </c>
      <c r="B143" s="2" t="str">
        <f>$D143&amp;IF(LEN(COUNTIFS($D$2:$D143,$D143))=1,"0"&amp;COUNTIFS($D$2:$D143,$D143),COUNTIFS($D$2:$D143,$D143))&amp;$E143&amp;$F143</f>
        <v>182212</v>
      </c>
      <c r="C143" s="2" t="s">
        <v>680</v>
      </c>
      <c r="D143" s="3">
        <v>18</v>
      </c>
      <c r="E143" s="2">
        <v>1</v>
      </c>
      <c r="F143" s="2">
        <v>2</v>
      </c>
    </row>
    <row r="144" spans="1:6" ht="18.75" x14ac:dyDescent="0.25">
      <c r="A144" s="2">
        <v>143</v>
      </c>
      <c r="B144" s="2" t="str">
        <f>$D144&amp;IF(LEN(COUNTIFS($D$2:$D144,$D144))=1,"0"&amp;COUNTIFS($D$2:$D144,$D144),COUNTIFS($D$2:$D144,$D144))&amp;$E144&amp;$F144</f>
        <v>182312</v>
      </c>
      <c r="C144" s="2" t="s">
        <v>704</v>
      </c>
      <c r="D144" s="3">
        <v>18</v>
      </c>
      <c r="E144" s="2">
        <v>1</v>
      </c>
      <c r="F144" s="2">
        <v>2</v>
      </c>
    </row>
    <row r="145" spans="1:6" ht="18.75" x14ac:dyDescent="0.25">
      <c r="A145" s="2">
        <v>144</v>
      </c>
      <c r="B145" s="2" t="str">
        <f>$D145&amp;IF(LEN(COUNTIFS($D$2:$D145,$D145))=1,"0"&amp;COUNTIFS($D$2:$D145,$D145),COUNTIFS($D$2:$D145,$D145))&amp;$E145&amp;$F145</f>
        <v>182412</v>
      </c>
      <c r="C145" s="2" t="s">
        <v>776</v>
      </c>
      <c r="D145" s="3">
        <v>18</v>
      </c>
      <c r="E145" s="2">
        <v>1</v>
      </c>
      <c r="F145" s="2">
        <v>2</v>
      </c>
    </row>
    <row r="146" spans="1:6" ht="18.75" x14ac:dyDescent="0.25">
      <c r="A146" s="2">
        <v>145</v>
      </c>
      <c r="B146" s="2" t="str">
        <f>$D146&amp;IF(LEN(COUNTIFS($D$2:$D146,$D146))=1,"0"&amp;COUNTIFS($D$2:$D146,$D146),COUNTIFS($D$2:$D146,$D146))&amp;$E146&amp;$F146</f>
        <v>182512</v>
      </c>
      <c r="C146" s="2" t="s">
        <v>703</v>
      </c>
      <c r="D146" s="3">
        <v>18</v>
      </c>
      <c r="E146" s="2">
        <v>1</v>
      </c>
      <c r="F146" s="2">
        <v>2</v>
      </c>
    </row>
    <row r="147" spans="1:6" ht="18.75" x14ac:dyDescent="0.25">
      <c r="A147" s="2">
        <v>146</v>
      </c>
      <c r="B147" s="2" t="str">
        <f>$D147&amp;IF(LEN(COUNTIFS($D$2:$D147,$D147))=1,"0"&amp;COUNTIFS($D$2:$D147,$D147),COUNTIFS($D$2:$D147,$D147))&amp;$E147&amp;$F147</f>
        <v>182612</v>
      </c>
      <c r="C147" s="2" t="s">
        <v>762</v>
      </c>
      <c r="D147" s="3">
        <v>18</v>
      </c>
      <c r="E147" s="2">
        <v>1</v>
      </c>
      <c r="F147" s="2">
        <v>2</v>
      </c>
    </row>
  </sheetData>
  <mergeCells count="4">
    <mergeCell ref="O1:Q1"/>
    <mergeCell ref="S1:AC1"/>
    <mergeCell ref="AE1:AI1"/>
    <mergeCell ref="AK1:AO1"/>
  </mergeCells>
  <phoneticPr fontId="2" type="noConversion"/>
  <dataValidations count="1">
    <dataValidation type="list" allowBlank="1" showInputMessage="1" showErrorMessage="1" sqref="D2:D220" xr:uid="{00000000-0002-0000-0000-000000000000}">
      <formula1>$H$2:$H$13</formula1>
    </dataValidation>
  </dataValidations>
  <printOptions horizontalCentered="1" verticalCentered="1"/>
  <pageMargins left="0" right="0" top="0" bottom="0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8"/>
  <sheetViews>
    <sheetView rightToLeft="1" topLeftCell="T1" workbookViewId="0">
      <selection activeCell="AV8" sqref="AV8"/>
    </sheetView>
  </sheetViews>
  <sheetFormatPr defaultRowHeight="15" x14ac:dyDescent="0.25"/>
  <cols>
    <col min="4" max="4" width="18.42578125" bestFit="1" customWidth="1"/>
  </cols>
  <sheetData>
    <row r="1" spans="1:43" ht="25.5" x14ac:dyDescent="0.25">
      <c r="A1" s="124"/>
      <c r="B1" s="124"/>
      <c r="C1" s="124"/>
      <c r="D1" s="124"/>
      <c r="E1" s="259" t="s">
        <v>262</v>
      </c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1"/>
      <c r="T1" s="262" t="s">
        <v>397</v>
      </c>
      <c r="U1" s="263"/>
      <c r="V1" s="263"/>
      <c r="W1" s="263"/>
      <c r="X1" s="263"/>
      <c r="Y1" s="263"/>
      <c r="Z1" s="263"/>
      <c r="AA1" s="264"/>
      <c r="AB1" s="259" t="s">
        <v>398</v>
      </c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ht="18.75" x14ac:dyDescent="0.25">
      <c r="A2" s="53"/>
      <c r="B2" s="53"/>
      <c r="C2" s="53"/>
      <c r="D2" s="53"/>
      <c r="E2" s="53">
        <v>1401</v>
      </c>
      <c r="F2" s="53"/>
      <c r="G2" s="53"/>
      <c r="H2" s="53">
        <v>1401</v>
      </c>
      <c r="I2" s="53"/>
      <c r="J2" s="53"/>
      <c r="K2" s="53">
        <v>1401</v>
      </c>
      <c r="L2" s="53"/>
      <c r="M2" s="53"/>
      <c r="N2" s="53">
        <v>1401</v>
      </c>
      <c r="O2" s="53"/>
      <c r="P2" s="53"/>
      <c r="Q2" s="53">
        <v>1401</v>
      </c>
      <c r="R2" s="53">
        <v>1401</v>
      </c>
      <c r="S2" s="53">
        <v>1401</v>
      </c>
      <c r="T2" s="33">
        <v>1401</v>
      </c>
      <c r="U2" s="33">
        <v>1401</v>
      </c>
      <c r="V2" s="33">
        <v>1401</v>
      </c>
      <c r="W2" s="33">
        <v>1401</v>
      </c>
      <c r="X2" s="33">
        <v>1401</v>
      </c>
      <c r="Y2" s="33">
        <v>1401</v>
      </c>
      <c r="Z2" s="33">
        <v>1401</v>
      </c>
      <c r="AA2" s="33">
        <v>1401</v>
      </c>
      <c r="AB2" s="53">
        <v>1402</v>
      </c>
      <c r="AC2" s="53"/>
      <c r="AD2" s="53"/>
      <c r="AE2" s="53">
        <v>1402</v>
      </c>
      <c r="AF2" s="53"/>
      <c r="AG2" s="53"/>
      <c r="AH2" s="53">
        <v>1402</v>
      </c>
      <c r="AI2" s="53"/>
      <c r="AJ2" s="53"/>
      <c r="AK2" s="53">
        <v>1402</v>
      </c>
      <c r="AL2" s="53"/>
      <c r="AM2" s="53"/>
      <c r="AN2" s="53">
        <v>1402</v>
      </c>
      <c r="AO2" s="53">
        <v>1402</v>
      </c>
      <c r="AP2" s="53">
        <v>1402</v>
      </c>
      <c r="AQ2" s="53">
        <v>1402</v>
      </c>
    </row>
    <row r="3" spans="1:43" ht="18.75" x14ac:dyDescent="0.25">
      <c r="A3" s="54"/>
      <c r="B3" s="54"/>
      <c r="C3" s="54"/>
      <c r="D3" s="54" t="s">
        <v>250</v>
      </c>
      <c r="E3" s="54">
        <v>3</v>
      </c>
      <c r="F3" s="54">
        <v>3</v>
      </c>
      <c r="G3" s="54">
        <v>3</v>
      </c>
      <c r="H3" s="54">
        <v>3</v>
      </c>
      <c r="I3" s="54">
        <v>3</v>
      </c>
      <c r="J3" s="54">
        <v>3</v>
      </c>
      <c r="K3" s="54">
        <v>3</v>
      </c>
      <c r="L3" s="54">
        <v>3</v>
      </c>
      <c r="M3" s="54">
        <v>3</v>
      </c>
      <c r="N3" s="54">
        <v>3</v>
      </c>
      <c r="O3" s="54"/>
      <c r="P3" s="54"/>
      <c r="Q3" s="54">
        <v>3</v>
      </c>
      <c r="R3" s="54">
        <v>3</v>
      </c>
      <c r="S3" s="54">
        <v>3</v>
      </c>
      <c r="T3" s="34">
        <v>4</v>
      </c>
      <c r="U3" s="34">
        <v>4</v>
      </c>
      <c r="V3" s="34">
        <v>4</v>
      </c>
      <c r="W3" s="34">
        <v>4</v>
      </c>
      <c r="X3" s="34">
        <v>4</v>
      </c>
      <c r="Y3" s="34">
        <v>4</v>
      </c>
      <c r="Z3" s="34">
        <v>4</v>
      </c>
      <c r="AA3" s="34">
        <v>4</v>
      </c>
      <c r="AB3" s="54">
        <v>1</v>
      </c>
      <c r="AC3" s="54"/>
      <c r="AD3" s="54"/>
      <c r="AE3" s="54">
        <v>1</v>
      </c>
      <c r="AF3" s="54"/>
      <c r="AG3" s="54"/>
      <c r="AH3" s="54">
        <v>1</v>
      </c>
      <c r="AI3" s="54"/>
      <c r="AJ3" s="54"/>
      <c r="AK3" s="54">
        <v>1</v>
      </c>
      <c r="AL3" s="54"/>
      <c r="AM3" s="54"/>
      <c r="AN3" s="54">
        <v>1</v>
      </c>
      <c r="AO3" s="54">
        <v>1</v>
      </c>
      <c r="AP3" s="54">
        <v>1</v>
      </c>
      <c r="AQ3" s="54">
        <v>1</v>
      </c>
    </row>
    <row r="4" spans="1:43" ht="37.5" x14ac:dyDescent="0.25">
      <c r="A4" s="56" t="s">
        <v>13</v>
      </c>
      <c r="B4" s="56" t="s">
        <v>8</v>
      </c>
      <c r="C4" s="56" t="s">
        <v>12</v>
      </c>
      <c r="D4" s="65" t="s">
        <v>60</v>
      </c>
      <c r="E4" s="265" t="s">
        <v>3</v>
      </c>
      <c r="F4" s="266"/>
      <c r="G4" s="267"/>
      <c r="H4" s="56" t="s">
        <v>5</v>
      </c>
      <c r="I4" s="56"/>
      <c r="J4" s="56"/>
      <c r="K4" s="56" t="s">
        <v>4</v>
      </c>
      <c r="L4" s="56"/>
      <c r="M4" s="56"/>
      <c r="N4" s="56" t="s">
        <v>181</v>
      </c>
      <c r="O4" s="56"/>
      <c r="P4" s="56"/>
      <c r="Q4" s="56" t="s">
        <v>6</v>
      </c>
      <c r="R4" s="56" t="s">
        <v>7</v>
      </c>
      <c r="S4" s="56" t="s">
        <v>51</v>
      </c>
      <c r="T4" s="126" t="s">
        <v>3</v>
      </c>
      <c r="U4" s="126" t="s">
        <v>5</v>
      </c>
      <c r="V4" s="126" t="s">
        <v>4</v>
      </c>
      <c r="W4" s="126" t="s">
        <v>181</v>
      </c>
      <c r="X4" s="126" t="s">
        <v>6</v>
      </c>
      <c r="Y4" s="126" t="s">
        <v>7</v>
      </c>
      <c r="Z4" s="126" t="s">
        <v>59</v>
      </c>
      <c r="AA4" s="126" t="s">
        <v>51</v>
      </c>
      <c r="AB4" s="265" t="s">
        <v>3</v>
      </c>
      <c r="AC4" s="266"/>
      <c r="AD4" s="267"/>
      <c r="AE4" s="56" t="s">
        <v>5</v>
      </c>
      <c r="AF4" s="56"/>
      <c r="AG4" s="56"/>
      <c r="AH4" s="56" t="s">
        <v>4</v>
      </c>
      <c r="AI4" s="56"/>
      <c r="AJ4" s="56"/>
      <c r="AK4" s="56" t="s">
        <v>181</v>
      </c>
      <c r="AL4" s="56"/>
      <c r="AM4" s="56"/>
      <c r="AN4" s="56" t="s">
        <v>6</v>
      </c>
      <c r="AO4" s="56" t="s">
        <v>7</v>
      </c>
      <c r="AP4" s="56" t="s">
        <v>59</v>
      </c>
      <c r="AQ4" s="56" t="s">
        <v>51</v>
      </c>
    </row>
    <row r="5" spans="1:43" ht="18.75" x14ac:dyDescent="0.25">
      <c r="A5" s="39"/>
      <c r="B5" s="39"/>
      <c r="C5" s="39"/>
      <c r="D5" s="39"/>
      <c r="E5" s="155">
        <v>15</v>
      </c>
      <c r="F5" s="155" t="s">
        <v>161</v>
      </c>
      <c r="G5" s="155" t="s">
        <v>409</v>
      </c>
      <c r="H5" s="155">
        <v>15</v>
      </c>
      <c r="I5" s="155" t="s">
        <v>161</v>
      </c>
      <c r="J5" s="155" t="s">
        <v>409</v>
      </c>
      <c r="K5" s="155">
        <v>15</v>
      </c>
      <c r="L5" s="155" t="s">
        <v>161</v>
      </c>
      <c r="M5" s="155" t="s">
        <v>409</v>
      </c>
      <c r="N5" s="155">
        <v>20</v>
      </c>
      <c r="O5" s="155" t="s">
        <v>161</v>
      </c>
      <c r="P5" s="155" t="s">
        <v>409</v>
      </c>
      <c r="Q5" s="155">
        <v>20</v>
      </c>
      <c r="R5" s="155">
        <v>15</v>
      </c>
      <c r="S5" s="155">
        <f>SUM(E5:R5)</f>
        <v>100</v>
      </c>
      <c r="T5" s="156">
        <v>12</v>
      </c>
      <c r="U5" s="156">
        <v>12</v>
      </c>
      <c r="V5" s="156">
        <v>12</v>
      </c>
      <c r="W5" s="156">
        <v>14</v>
      </c>
      <c r="X5" s="156">
        <v>15</v>
      </c>
      <c r="Y5" s="156">
        <v>15</v>
      </c>
      <c r="Z5" s="156">
        <v>20</v>
      </c>
      <c r="AA5" s="156">
        <v>100</v>
      </c>
      <c r="AB5" s="155">
        <v>12</v>
      </c>
      <c r="AC5" s="155"/>
      <c r="AD5" s="155"/>
      <c r="AE5" s="155">
        <v>12</v>
      </c>
      <c r="AF5" s="155"/>
      <c r="AG5" s="155"/>
      <c r="AH5" s="155">
        <v>12</v>
      </c>
      <c r="AI5" s="155"/>
      <c r="AJ5" s="155"/>
      <c r="AK5" s="155">
        <v>14</v>
      </c>
      <c r="AL5" s="155"/>
      <c r="AM5" s="155"/>
      <c r="AN5" s="155">
        <v>15</v>
      </c>
      <c r="AO5" s="155">
        <v>15</v>
      </c>
      <c r="AP5" s="155">
        <v>20</v>
      </c>
      <c r="AQ5" s="155">
        <v>100</v>
      </c>
    </row>
    <row r="6" spans="1:43" ht="18.75" x14ac:dyDescent="0.25">
      <c r="A6" s="30">
        <v>1</v>
      </c>
      <c r="B6" s="27" t="s">
        <v>302</v>
      </c>
      <c r="C6" s="28" t="str">
        <f t="shared" ref="C6:C57" si="0">MID($B6,1,2)</f>
        <v>09</v>
      </c>
      <c r="D6" s="29" t="e">
        <f>INDEX(Sheet1!$C:$C,MATCH($B6,Sheet1!$B:$B,0))</f>
        <v>#N/A</v>
      </c>
      <c r="E6" s="130">
        <f>IFERROR(INDEX(نماز!$BW:$BX,MATCH(نوجوانان!$B7,نماز!$B:$B,0),MATCH(E$3,نماز!$BW$3:$BY$3,0))*100,"")</f>
        <v>4.4444444444444446</v>
      </c>
      <c r="F6" s="130">
        <f>IFERROR(E6*G6/100,"")</f>
        <v>4</v>
      </c>
      <c r="G6" s="130">
        <v>90</v>
      </c>
      <c r="H6" s="130">
        <f>IFERROR(INDEX(حلقه!$CY:$CZ,MATCH(نوجوانان!$B7,حلقه!$B:$B,0),MATCH(H$3,حلقه!$CY$3:$DA$3,0))*100,"")</f>
        <v>0</v>
      </c>
      <c r="I6" s="130">
        <f>IFERROR(H6*J6/100,"")</f>
        <v>0</v>
      </c>
      <c r="J6" s="130">
        <v>9</v>
      </c>
      <c r="K6" s="130">
        <f>IFERROR(INDEX(هیئت!$EG:$EH,MATCH(نوجوانان!$B7,هیئت!$B:$B,0),MATCH(K$3,هیئت!$EG$3:$EI$3,0))*100,"")</f>
        <v>60</v>
      </c>
      <c r="L6" s="130">
        <f>IFERROR(K6*M6/100,"")</f>
        <v>11.4</v>
      </c>
      <c r="M6" s="130">
        <v>19</v>
      </c>
      <c r="N6" s="130">
        <f>IFERROR(INDEX('ویژه برنامه'!$BF:$BG,MATCH(نوجوانان!$B7,'ویژه برنامه'!$B:$B,0),MATCH(N$3,'ویژه برنامه'!$BF$3:$BH$3,0))*100,"")</f>
        <v>60</v>
      </c>
      <c r="O6" s="130">
        <f>IFERROR(N6*P6/100,"")</f>
        <v>3</v>
      </c>
      <c r="P6" s="130">
        <v>5</v>
      </c>
      <c r="Q6" s="130">
        <f>IFERROR(INDEX(رضایت!$AS:$AT,MATCH(نوجوانان!$B7,رضایت!$B:$B,0),MATCH(Q$3,رضایت!$AS$3:$AU$3,0))*100,"")</f>
        <v>76.666666666666671</v>
      </c>
      <c r="R6" s="130" t="str">
        <f>IFERROR(INDEX(مسئولیت!$AM:$AN,MATCH(نوجوانان!$B7,مسئولیت!$B:$B,0),MATCH(R$3,مسئولیت!$AM$3:$AO$3,0))*100,"")</f>
        <v/>
      </c>
      <c r="S6" s="131">
        <f t="shared" ref="S6:S57" si="1">SUMPRODUCT($E$5:$R$5,$E6:$R6)/100</f>
        <v>37</v>
      </c>
      <c r="T6" s="130">
        <f>IFERROR(INDEX(نماز!$BW:$BX,MATCH(نوجوانان!$B7,نماز!$B:$B,0),MATCH(T$3,نماز!$BW$3:$BY$3,0))*100,"")</f>
        <v>4.4444444444444446</v>
      </c>
      <c r="U6" s="130">
        <f>IFERROR(INDEX(حلقه!$CY:$CZ,MATCH(نوجوانان!$B7,حلقه!$B:$B,0),MATCH(U$3,حلقه!$CY$3:$DA$3,0))*100,"")</f>
        <v>0</v>
      </c>
      <c r="V6" s="130">
        <f>IFERROR(INDEX(هیئت!$EG:$EH,MATCH(نوجوانان!$B7,هیئت!$B:$B,0),MATCH(V$3,هیئت!$EG$3:$EI$3,0))*100,"")</f>
        <v>25</v>
      </c>
      <c r="W6" s="130">
        <f>IFERROR(INDEX('ویژه برنامه'!$BF:$BG,MATCH(نوجوانان!$B7,'ویژه برنامه'!$B:$B,0),MATCH(W$3,'ویژه برنامه'!$BF$3:$BH$3,0))*100,"")</f>
        <v>37.5</v>
      </c>
      <c r="X6" s="130">
        <f>IFERROR(INDEX(رضایت!$AS:$AT,MATCH(نوجوانان!$B7,رضایت!$B:$B,0),MATCH(X$3,رضایت!$AS$3:$AU$3,0))*100,"")</f>
        <v>63.333333333333329</v>
      </c>
      <c r="Y6" s="130" t="str">
        <f>IFERROR(INDEX(مسئولیت!$AM:$AN,MATCH(نوجوانان!$B7,مسئولیت!$B:$B,0),MATCH(Y$3,مسئولیت!$AM$3:$AO$3,0))*100,"")</f>
        <v/>
      </c>
      <c r="Z6" s="130"/>
      <c r="AA6" s="131">
        <f>SUMPRODUCT($T$5:$Z$5,$T6:$Z6)/100</f>
        <v>18.283333333333331</v>
      </c>
      <c r="AB6" s="130">
        <f>IFERROR(INDEX(نماز!$BW:$BY,MATCH(نوجوانان!$B7,نماز!$B:$B,0),MATCH(AB$3,نماز!$BW$3:$BY$3,0))*100,"")</f>
        <v>4.2553191489361701</v>
      </c>
      <c r="AC6" s="130">
        <f t="shared" ref="AC6:AC57" si="2">IFERROR(AB6*AD6/100,"")</f>
        <v>0</v>
      </c>
      <c r="AD6" s="130"/>
      <c r="AE6" s="130">
        <f>IFERROR(INDEX(حلقه!$CY:$DA,MATCH(نوجوانان!$B7,حلقه!$B:$B,0),MATCH(AE$3,حلقه!$CY$3:$DA$3,0))*100,"")</f>
        <v>70</v>
      </c>
      <c r="AF6" s="130">
        <f t="shared" ref="AF6:AF57" si="3">IFERROR(AE6*AG6/100,"")</f>
        <v>0</v>
      </c>
      <c r="AG6" s="130"/>
      <c r="AH6" s="130">
        <f>IFERROR(INDEX(هیئت!$EG:$EI,MATCH(نوجوانان!$B7,هیئت!$B:$B,0),MATCH(AH$3,هیئت!$EG$3:$EI$3,0))*100,"")</f>
        <v>33.333333333333329</v>
      </c>
      <c r="AI6" s="130">
        <f t="shared" ref="AI6:AI57" si="4">IFERROR(AH6*AJ6/100,"")</f>
        <v>0</v>
      </c>
      <c r="AJ6" s="130"/>
      <c r="AK6" s="130">
        <f>IFERROR(INDEX('ویژه برنامه'!$BF:$BH,MATCH(نوجوانان!$B7,'ویژه برنامه'!$B:$B,0),MATCH(AK$3,'ویژه برنامه'!$BF$3:$BH$3,0))*100,"")</f>
        <v>42.857142857142854</v>
      </c>
      <c r="AL6" s="130">
        <f t="shared" ref="AL6:AL57" si="5">IFERROR(AK6*AM6/100,"")</f>
        <v>0</v>
      </c>
      <c r="AM6" s="130"/>
      <c r="AN6" s="130">
        <f>IFERROR(INDEX(رضایت!$AS:$AU,MATCH(نوجوانان!$B7,رضایت!$B:$B,0),MATCH(AN$3,رضایت!$AS$3:$AU$3,0))*100,"")</f>
        <v>79.996000199990007</v>
      </c>
      <c r="AO6" s="130">
        <f>IFERROR(INDEX(مسئولیت!$AM:$AO,MATCH(نوجوانان!$B7,مسئولیت!$B:$B,0),MATCH(AO$3,مسئولیت!$AM$3:$AO$3,0))*100,"")</f>
        <v>80</v>
      </c>
      <c r="AP6" s="130"/>
      <c r="AQ6" s="131">
        <f>SUMPRODUCT($T$5:$Z$5,$T6:$Z6)/100</f>
        <v>18.283333333333331</v>
      </c>
    </row>
    <row r="7" spans="1:43" ht="18.75" x14ac:dyDescent="0.25">
      <c r="A7" s="30">
        <v>2</v>
      </c>
      <c r="B7" s="27" t="s">
        <v>303</v>
      </c>
      <c r="C7" s="28" t="str">
        <f t="shared" si="0"/>
        <v>09</v>
      </c>
      <c r="D7" s="29" t="e">
        <f>INDEX(Sheet1!$C:$C,MATCH($B7,Sheet1!$B:$B,0))</f>
        <v>#N/A</v>
      </c>
      <c r="E7" s="132">
        <f>IFERROR(INDEX(نماز!$BW:$BX,MATCH(نوجوانان!$B8,نماز!$B:$B,0),MATCH(E$3,نماز!$BW$3:$BY$3,0))*100,"")</f>
        <v>8.8888888888888893</v>
      </c>
      <c r="F7" s="132">
        <f t="shared" ref="F7:F57" si="6">IFERROR(E7*G7/100,"")</f>
        <v>8</v>
      </c>
      <c r="G7" s="132">
        <v>90</v>
      </c>
      <c r="H7" s="132">
        <f>IFERROR(INDEX(حلقه!$CY:$CZ,MATCH(نوجوانان!$B8,حلقه!$B:$B,0),MATCH(H$3,حلقه!$CY$3:$DA$3,0))*100,"")</f>
        <v>0</v>
      </c>
      <c r="I7" s="132">
        <f t="shared" ref="I7:I57" si="7">IFERROR(H7*J7/100,"")</f>
        <v>0</v>
      </c>
      <c r="J7" s="132">
        <v>9</v>
      </c>
      <c r="K7" s="132">
        <f>IFERROR(INDEX(هیئت!$EG:$EH,MATCH(نوجوانان!$B8,هیئت!$B:$B,0),MATCH(K$3,هیئت!$EG$3:$EI$3,0))*100,"")</f>
        <v>80</v>
      </c>
      <c r="L7" s="132">
        <f t="shared" ref="L7:L57" si="8">IFERROR(K7*M7/100,"")</f>
        <v>15.2</v>
      </c>
      <c r="M7" s="132">
        <v>19</v>
      </c>
      <c r="N7" s="132">
        <f>IFERROR(INDEX('ویژه برنامه'!$BF:$BG,MATCH(نوجوانان!$B8,'ویژه برنامه'!$B:$B,0),MATCH(N$3,'ویژه برنامه'!$BF$3:$BH$3,0))*100,"")</f>
        <v>60</v>
      </c>
      <c r="O7" s="132">
        <f t="shared" ref="O7:O57" si="9">IFERROR(N7*P7/100,"")</f>
        <v>3</v>
      </c>
      <c r="P7" s="132">
        <v>5</v>
      </c>
      <c r="Q7" s="132">
        <f>IFERROR(INDEX(رضایت!$AS:$AT,MATCH(نوجوانان!$B8,رضایت!$B:$B,0),MATCH(Q$3,رضایت!$AS$3:$AU$3,0))*100,"")</f>
        <v>80</v>
      </c>
      <c r="R7" s="132">
        <f>IFERROR(INDEX(مسئولیت!$AM:$AN,MATCH(نوجوانان!$B8,مسئولیت!$B:$B,0),MATCH(R$3,مسئولیت!$AM$3:$AO$3,0))*100,"")</f>
        <v>72</v>
      </c>
      <c r="S7" s="133">
        <f t="shared" si="1"/>
        <v>52.133333333333333</v>
      </c>
      <c r="T7" s="132">
        <f>IFERROR(INDEX(نماز!$BW:$BX,MATCH(نوجوانان!$B8,نماز!$B:$B,0),MATCH(T$3,نماز!$BW$3:$BY$3,0))*100,"")</f>
        <v>8.8888888888888893</v>
      </c>
      <c r="U7" s="132">
        <f>IFERROR(INDEX(حلقه!$CY:$CZ,MATCH(نوجوانان!$B8,حلقه!$B:$B,0),MATCH(U$3,حلقه!$CY$3:$DA$3,0))*100,"")</f>
        <v>0</v>
      </c>
      <c r="V7" s="132">
        <f>IFERROR(INDEX(هیئت!$EG:$EH,MATCH(نوجوانان!$B8,هیئت!$B:$B,0),MATCH(V$3,هیئت!$EG$3:$EI$3,0))*100,"")</f>
        <v>62.5</v>
      </c>
      <c r="W7" s="132">
        <f>IFERROR(INDEX('ویژه برنامه'!$BF:$BG,MATCH(نوجوانان!$B8,'ویژه برنامه'!$B:$B,0),MATCH(W$3,'ویژه برنامه'!$BF$3:$BH$3,0))*100,"")</f>
        <v>50</v>
      </c>
      <c r="X7" s="132">
        <f>IFERROR(INDEX(رضایت!$AS:$AT,MATCH(نوجوانان!$B8,رضایت!$B:$B,0),MATCH(X$3,رضایت!$AS$3:$AU$3,0))*100,"")</f>
        <v>50</v>
      </c>
      <c r="Y7" s="132">
        <f>IFERROR(INDEX(مسئولیت!$AM:$AN,MATCH(نوجوانان!$B8,مسئولیت!$B:$B,0),MATCH(Y$3,مسئولیت!$AM$3:$AO$3,0))*100,"")</f>
        <v>20</v>
      </c>
      <c r="Z7" s="132"/>
      <c r="AA7" s="133">
        <f t="shared" ref="AA7:AA57" si="10">SUMPRODUCT($T$5:$Z$5,$T7:$Z7)/100</f>
        <v>26.066666666666666</v>
      </c>
      <c r="AB7" s="132">
        <f>IFERROR(INDEX(نماز!$BW:$BY,MATCH(نوجوانان!$B8,نماز!$B:$B,0),MATCH(AB$3,نماز!$BW$3:$BY$3,0))*100,"")</f>
        <v>6.3829787234042552</v>
      </c>
      <c r="AC7" s="132">
        <f t="shared" si="2"/>
        <v>0</v>
      </c>
      <c r="AD7" s="132"/>
      <c r="AE7" s="132">
        <f>IFERROR(INDEX(حلقه!$CY:$DA,MATCH(نوجوانان!$B8,حلقه!$B:$B,0),MATCH(AE$3,حلقه!$CY$3:$DA$3,0))*100,"")</f>
        <v>50</v>
      </c>
      <c r="AF7" s="132">
        <f t="shared" si="3"/>
        <v>0</v>
      </c>
      <c r="AG7" s="132"/>
      <c r="AH7" s="132">
        <f>IFERROR(INDEX(هیئت!$EG:$EI,MATCH(نوجوانان!$B8,هیئت!$B:$B,0),MATCH(AH$3,هیئت!$EG$3:$EI$3,0))*100,"")</f>
        <v>66.666666666666657</v>
      </c>
      <c r="AI7" s="132">
        <f t="shared" si="4"/>
        <v>0</v>
      </c>
      <c r="AJ7" s="132"/>
      <c r="AK7" s="132">
        <f>IFERROR(INDEX('ویژه برنامه'!$BF:$BH,MATCH(نوجوانان!$B8,'ویژه برنامه'!$B:$B,0),MATCH(AK$3,'ویژه برنامه'!$BF$3:$BH$3,0))*100,"")</f>
        <v>57.142857142857139</v>
      </c>
      <c r="AL7" s="132">
        <f t="shared" si="5"/>
        <v>0</v>
      </c>
      <c r="AM7" s="132"/>
      <c r="AN7" s="132">
        <f>IFERROR(INDEX(رضایت!$AS:$AU,MATCH(نوجوانان!$B8,رضایت!$B:$B,0),MATCH(AN$3,رضایت!$AS$3:$AU$3,0))*100,"")</f>
        <v>68.746562671866414</v>
      </c>
      <c r="AO7" s="132">
        <f>IFERROR(INDEX(مسئولیت!$AM:$AO,MATCH(نوجوانان!$B8,مسئولیت!$B:$B,0),MATCH(AO$3,مسئولیت!$AM$3:$AO$3,0))*100,"")</f>
        <v>20</v>
      </c>
      <c r="AP7" s="132"/>
      <c r="AQ7" s="133">
        <f t="shared" ref="AQ7:AQ57" si="11">SUMPRODUCT($T$5:$Z$5,$T7:$Z7)/100</f>
        <v>26.066666666666666</v>
      </c>
    </row>
    <row r="8" spans="1:43" ht="18.75" x14ac:dyDescent="0.25">
      <c r="A8" s="30">
        <v>3</v>
      </c>
      <c r="B8" s="27" t="s">
        <v>304</v>
      </c>
      <c r="C8" s="28" t="str">
        <f t="shared" si="0"/>
        <v>09</v>
      </c>
      <c r="D8" s="29" t="e">
        <f>INDEX(Sheet1!$C:$C,MATCH($B8,Sheet1!$B:$B,0))</f>
        <v>#N/A</v>
      </c>
      <c r="E8" s="130">
        <f>IFERROR(INDEX(نماز!$BW:$BX,MATCH(نوجوانان!$B9,نماز!$B:$B,0),MATCH(E$3,نماز!$BW$3:$BY$3,0))*100,"")</f>
        <v>3.3333333333333335</v>
      </c>
      <c r="F8" s="130">
        <f t="shared" si="6"/>
        <v>3</v>
      </c>
      <c r="G8" s="130">
        <v>90</v>
      </c>
      <c r="H8" s="130">
        <f>IFERROR(INDEX(حلقه!$CY:$CZ,MATCH(نوجوانان!$B9,حلقه!$B:$B,0),MATCH(H$3,حلقه!$CY$3:$DA$3,0))*100,"")</f>
        <v>0</v>
      </c>
      <c r="I8" s="130">
        <f t="shared" si="7"/>
        <v>0</v>
      </c>
      <c r="J8" s="130">
        <v>9</v>
      </c>
      <c r="K8" s="130">
        <f>IFERROR(INDEX(هیئت!$EG:$EH,MATCH(نوجوانان!$B9,هیئت!$B:$B,0),MATCH(K$3,هیئت!$EG$3:$EI$3,0))*100,"")</f>
        <v>0</v>
      </c>
      <c r="L8" s="130">
        <f>IFERROR(K8*M8/100,"")</f>
        <v>0</v>
      </c>
      <c r="M8" s="130">
        <v>19</v>
      </c>
      <c r="N8" s="130">
        <f>IFERROR(INDEX('ویژه برنامه'!$BF:$BG,MATCH(نوجوانان!$B9,'ویژه برنامه'!$B:$B,0),MATCH(N$3,'ویژه برنامه'!$BF$3:$BH$3,0))*100,"")</f>
        <v>20</v>
      </c>
      <c r="O8" s="130">
        <f t="shared" si="9"/>
        <v>1</v>
      </c>
      <c r="P8" s="130">
        <v>5</v>
      </c>
      <c r="Q8" s="130">
        <f>IFERROR(INDEX(رضایت!$AS:$AT,MATCH(نوجوانان!$B9,رضایت!$B:$B,0),MATCH(Q$3,رضایت!$AS$3:$AU$3,0))*100,"")</f>
        <v>80</v>
      </c>
      <c r="R8" s="130" t="str">
        <f>IFERROR(INDEX(مسئولیت!$AM:$AN,MATCH(نوجوانان!$B9,مسئولیت!$B:$B,0),MATCH(R$3,مسئولیت!$AM$3:$AO$3,0))*100,"")</f>
        <v/>
      </c>
      <c r="S8" s="131">
        <f t="shared" si="1"/>
        <v>20.5</v>
      </c>
      <c r="T8" s="130">
        <f>IFERROR(INDEX(نماز!$BW:$BX,MATCH(نوجوانان!$B9,نماز!$B:$B,0),MATCH(T$3,نماز!$BW$3:$BY$3,0))*100,"")</f>
        <v>3.3333333333333335</v>
      </c>
      <c r="U8" s="130">
        <f>IFERROR(INDEX(حلقه!$CY:$CZ,MATCH(نوجوانان!$B9,حلقه!$B:$B,0),MATCH(U$3,حلقه!$CY$3:$DA$3,0))*100,"")</f>
        <v>0</v>
      </c>
      <c r="V8" s="130">
        <f>IFERROR(INDEX(هیئت!$EG:$EH,MATCH(نوجوانان!$B9,هیئت!$B:$B,0),MATCH(V$3,هیئت!$EG$3:$EI$3,0))*100,"")</f>
        <v>0</v>
      </c>
      <c r="W8" s="130">
        <f>IFERROR(INDEX('ویژه برنامه'!$BF:$BG,MATCH(نوجوانان!$B9,'ویژه برنامه'!$B:$B,0),MATCH(W$3,'ویژه برنامه'!$BF$3:$BH$3,0))*100,"")</f>
        <v>37.5</v>
      </c>
      <c r="X8" s="130">
        <f>IFERROR(INDEX(رضایت!$AS:$AT,MATCH(نوجوانان!$B9,رضایت!$B:$B,0),MATCH(X$3,رضایت!$AS$3:$AU$3,0))*100,"")</f>
        <v>90</v>
      </c>
      <c r="Y8" s="130" t="str">
        <f>IFERROR(INDEX(مسئولیت!$AM:$AN,MATCH(نوجوانان!$B9,مسئولیت!$B:$B,0),MATCH(Y$3,مسئولیت!$AM$3:$AO$3,0))*100,"")</f>
        <v/>
      </c>
      <c r="Z8" s="130"/>
      <c r="AA8" s="131">
        <f>SUMPRODUCT($T$5:$Z$5,$T8:$Z8)/100</f>
        <v>19.149999999999999</v>
      </c>
      <c r="AB8" s="130">
        <f>IFERROR(INDEX(نماز!$BW:$BY,MATCH(نوجوانان!$B9,نماز!$B:$B,0),MATCH(AB$3,نماز!$BW$3:$BY$3,0))*100,"")</f>
        <v>4.2553191489361701</v>
      </c>
      <c r="AC8" s="130">
        <f t="shared" si="2"/>
        <v>0</v>
      </c>
      <c r="AD8" s="130"/>
      <c r="AE8" s="130">
        <f>IFERROR(INDEX(حلقه!$CY:$DA,MATCH(نوجوانان!$B9,حلقه!$B:$B,0),MATCH(AE$3,حلقه!$CY$3:$DA$3,0))*100,"")</f>
        <v>70</v>
      </c>
      <c r="AF8" s="130">
        <f t="shared" si="3"/>
        <v>0</v>
      </c>
      <c r="AG8" s="130"/>
      <c r="AH8" s="130">
        <f>IFERROR(INDEX(هیئت!$EG:$EI,MATCH(نوجوانان!$B9,هیئت!$B:$B,0),MATCH(AH$3,هیئت!$EG$3:$EI$3,0))*100,"")</f>
        <v>0</v>
      </c>
      <c r="AI8" s="130">
        <f t="shared" si="4"/>
        <v>0</v>
      </c>
      <c r="AJ8" s="130"/>
      <c r="AK8" s="130">
        <f>IFERROR(INDEX('ویژه برنامه'!$BF:$BH,MATCH(نوجوانان!$B9,'ویژه برنامه'!$B:$B,0),MATCH(AK$3,'ویژه برنامه'!$BF$3:$BH$3,0))*100,"")</f>
        <v>14.285714285714285</v>
      </c>
      <c r="AL8" s="130">
        <f t="shared" si="5"/>
        <v>0</v>
      </c>
      <c r="AM8" s="130"/>
      <c r="AN8" s="130">
        <f>IFERROR(INDEX(رضایت!$AS:$AU,MATCH(نوجوانان!$B9,رضایت!$B:$B,0),MATCH(AN$3,رضایت!$AS$3:$AU$3,0))*100,"")</f>
        <v>78.746062696865167</v>
      </c>
      <c r="AO8" s="130" t="str">
        <f>IFERROR(INDEX(مسئولیت!$AM:$AO,MATCH(نوجوانان!$B9,مسئولیت!$B:$B,0),MATCH(AO$3,مسئولیت!$AM$3:$AO$3,0))*100,"")</f>
        <v/>
      </c>
      <c r="AP8" s="130"/>
      <c r="AQ8" s="131">
        <f>SUMPRODUCT($T$5:$Z$5,$T8:$Z8)/100</f>
        <v>19.149999999999999</v>
      </c>
    </row>
    <row r="9" spans="1:43" ht="18.75" x14ac:dyDescent="0.25">
      <c r="A9" s="30">
        <v>4</v>
      </c>
      <c r="B9" s="27" t="s">
        <v>305</v>
      </c>
      <c r="C9" s="28" t="str">
        <f t="shared" si="0"/>
        <v>09</v>
      </c>
      <c r="D9" s="29" t="e">
        <f>INDEX(Sheet1!$C:$C,MATCH($B9,Sheet1!$B:$B,0))</f>
        <v>#N/A</v>
      </c>
      <c r="E9" s="132">
        <f>IFERROR(INDEX(نماز!$BW:$BX,MATCH(نوجوانان!$B15,نماز!$B:$B,0),MATCH(E$3,نماز!$BW$3:$BY$3,0))*100,"")</f>
        <v>26.666666666666668</v>
      </c>
      <c r="F9" s="132">
        <f t="shared" si="6"/>
        <v>24</v>
      </c>
      <c r="G9" s="132">
        <v>90</v>
      </c>
      <c r="H9" s="132">
        <f>IFERROR(INDEX(حلقه!$CY:$CZ,MATCH(نوجوانان!$B15,حلقه!$B:$B,0),MATCH(H$3,حلقه!$CY$3:$DA$3,0))*100,"")</f>
        <v>0</v>
      </c>
      <c r="I9" s="132">
        <f t="shared" si="7"/>
        <v>0</v>
      </c>
      <c r="J9" s="132">
        <v>9</v>
      </c>
      <c r="K9" s="132">
        <f>IFERROR(INDEX(هیئت!$EG:$EH,MATCH(نوجوانان!$B15,هیئت!$B:$B,0),MATCH(K$3,هیئت!$EG$3:$EI$3,0))*100,"")</f>
        <v>80</v>
      </c>
      <c r="L9" s="132">
        <f t="shared" si="8"/>
        <v>15.2</v>
      </c>
      <c r="M9" s="132">
        <v>19</v>
      </c>
      <c r="N9" s="132">
        <f>IFERROR(INDEX('ویژه برنامه'!$BF:$BG,MATCH(نوجوانان!$B15,'ویژه برنامه'!$B:$B,0),MATCH(N$3,'ویژه برنامه'!$BF$3:$BH$3,0))*100,"")</f>
        <v>80</v>
      </c>
      <c r="O9" s="132">
        <f t="shared" si="9"/>
        <v>4</v>
      </c>
      <c r="P9" s="132">
        <v>5</v>
      </c>
      <c r="Q9" s="132">
        <f>IFERROR(INDEX(رضایت!$AS:$AT,MATCH(نوجوانان!$B15,رضایت!$B:$B,0),MATCH(Q$3,رضایت!$AS$3:$AU$3,0))*100,"")</f>
        <v>83.333333333333343</v>
      </c>
      <c r="R9" s="132">
        <f>IFERROR(INDEX(مسئولیت!$AM:$AN,MATCH(نوجوانان!$B15,مسئولیت!$B:$B,0),MATCH(R$3,مسئولیت!$AM$3:$AO$3,0))*100,"")</f>
        <v>72</v>
      </c>
      <c r="S9" s="133">
        <f t="shared" si="1"/>
        <v>59.466666666666669</v>
      </c>
      <c r="T9" s="132">
        <f>IFERROR(INDEX(نماز!$BW:$BX,MATCH(نوجوانان!$B15,نماز!$B:$B,0),MATCH(T$3,نماز!$BW$3:$BY$3,0))*100,"")</f>
        <v>18.888888888888889</v>
      </c>
      <c r="U9" s="132">
        <f>IFERROR(INDEX(حلقه!$CY:$CZ,MATCH(نوجوانان!$B15,حلقه!$B:$B,0),MATCH(U$3,حلقه!$CY$3:$DA$3,0))*100,"")</f>
        <v>0</v>
      </c>
      <c r="V9" s="132">
        <f>IFERROR(INDEX(هیئت!$EG:$EH,MATCH(نوجوانان!$B15,هیئت!$B:$B,0),MATCH(V$3,هیئت!$EG$3:$EI$3,0))*100,"")</f>
        <v>68.75</v>
      </c>
      <c r="W9" s="132">
        <f>IFERROR(INDEX('ویژه برنامه'!$BF:$BG,MATCH(نوجوانان!$B15,'ویژه برنامه'!$B:$B,0),MATCH(W$3,'ویژه برنامه'!$BF$3:$BH$3,0))*100,"")</f>
        <v>75</v>
      </c>
      <c r="X9" s="132">
        <f>IFERROR(INDEX(رضایت!$AS:$AT,MATCH(نوجوانان!$B15,رضایت!$B:$B,0),MATCH(X$3,رضایت!$AS$3:$AU$3,0))*100,"")</f>
        <v>96.666666666666671</v>
      </c>
      <c r="Y9" s="132">
        <f>IFERROR(INDEX(مسئولیت!$AM:$AN,MATCH(نوجوانان!$B15,مسئولیت!$B:$B,0),MATCH(Y$3,مسئولیت!$AM$3:$AO$3,0))*100,"")</f>
        <v>72</v>
      </c>
      <c r="Z9" s="132"/>
      <c r="AA9" s="133">
        <f t="shared" si="10"/>
        <v>46.31666666666667</v>
      </c>
      <c r="AB9" s="132">
        <f>IFERROR(INDEX(نماز!$BW:$BY,MATCH(نوجوانان!$B15,نماز!$B:$B,0),MATCH(AB$3,نماز!$BW$3:$BY$3,0))*100,"")</f>
        <v>21.276595744680851</v>
      </c>
      <c r="AC9" s="132">
        <f t="shared" si="2"/>
        <v>0</v>
      </c>
      <c r="AD9" s="132"/>
      <c r="AE9" s="132">
        <f>IFERROR(INDEX(حلقه!$CY:$DA,MATCH(نوجوانان!$B15,حلقه!$B:$B,0),MATCH(AE$3,حلقه!$CY$3:$DA$3,0))*100,"")</f>
        <v>100</v>
      </c>
      <c r="AF9" s="132">
        <f t="shared" si="3"/>
        <v>0</v>
      </c>
      <c r="AG9" s="132"/>
      <c r="AH9" s="132">
        <f>IFERROR(INDEX(هیئت!$EG:$EI,MATCH(نوجوانان!$B15,هیئت!$B:$B,0),MATCH(AH$3,هیئت!$EG$3:$EI$3,0))*100,"")</f>
        <v>41.666666666666671</v>
      </c>
      <c r="AI9" s="132">
        <f t="shared" si="4"/>
        <v>0</v>
      </c>
      <c r="AJ9" s="132"/>
      <c r="AK9" s="132">
        <f>IFERROR(INDEX('ویژه برنامه'!$BF:$BH,MATCH(نوجوانان!$B15,'ویژه برنامه'!$B:$B,0),MATCH(AK$3,'ویژه برنامه'!$BF$3:$BH$3,0))*100,"")</f>
        <v>85.714285714285708</v>
      </c>
      <c r="AL9" s="132">
        <f t="shared" si="5"/>
        <v>0</v>
      </c>
      <c r="AM9" s="132"/>
      <c r="AN9" s="132">
        <f>IFERROR(INDEX(رضایت!$AS:$AU,MATCH(نوجوانان!$B15,رضایت!$B:$B,0),MATCH(AN$3,رضایت!$AS$3:$AU$3,0))*100,"")</f>
        <v>84.995750212489384</v>
      </c>
      <c r="AO9" s="132">
        <f>IFERROR(INDEX(مسئولیت!$AM:$AO,MATCH(نوجوانان!$B15,مسئولیت!$B:$B,0),MATCH(AO$3,مسئولیت!$AM$3:$AO$3,0))*100,"")</f>
        <v>68</v>
      </c>
      <c r="AP9" s="132"/>
      <c r="AQ9" s="133">
        <f t="shared" si="11"/>
        <v>46.31666666666667</v>
      </c>
    </row>
    <row r="10" spans="1:43" ht="18.75" x14ac:dyDescent="0.25">
      <c r="A10" s="30">
        <v>5</v>
      </c>
      <c r="B10" s="27" t="s">
        <v>306</v>
      </c>
      <c r="C10" s="28" t="str">
        <f t="shared" si="0"/>
        <v>09</v>
      </c>
      <c r="D10" s="29" t="e">
        <f>INDEX(Sheet1!$C:$C,MATCH($B10,Sheet1!$B:$B,0))</f>
        <v>#N/A</v>
      </c>
      <c r="E10" s="130">
        <f>IFERROR(INDEX(نماز!$BW:$BX,MATCH(نوجوانان!$B10,نماز!$B:$B,0),MATCH(E$3,نماز!$BW$3:$BY$3,0))*100,"")</f>
        <v>1.1111111111111112</v>
      </c>
      <c r="F10" s="130">
        <f t="shared" si="6"/>
        <v>1</v>
      </c>
      <c r="G10" s="130">
        <v>90</v>
      </c>
      <c r="H10" s="130">
        <f>IFERROR(INDEX(حلقه!$CY:$CZ,MATCH(نوجوانان!$B10,حلقه!$B:$B,0),MATCH(H$3,حلقه!$CY$3:$DA$3,0))*100,"")</f>
        <v>0</v>
      </c>
      <c r="I10" s="130">
        <f t="shared" si="7"/>
        <v>0</v>
      </c>
      <c r="J10" s="130">
        <v>9</v>
      </c>
      <c r="K10" s="130">
        <f>IFERROR(INDEX(هیئت!$EG:$EH,MATCH(نوجوانان!$B10,هیئت!$B:$B,0),MATCH(K$3,هیئت!$EG$3:$EI$3,0))*100,"")</f>
        <v>53.333333333333336</v>
      </c>
      <c r="L10" s="130">
        <f t="shared" si="8"/>
        <v>10.133333333333333</v>
      </c>
      <c r="M10" s="130">
        <v>19</v>
      </c>
      <c r="N10" s="130">
        <f>IFERROR(INDEX('ویژه برنامه'!$BF:$BG,MATCH(نوجوانان!$B10,'ویژه برنامه'!$B:$B,0),MATCH(N$3,'ویژه برنامه'!$BF$3:$BH$3,0))*100,"")</f>
        <v>0</v>
      </c>
      <c r="O10" s="130">
        <f t="shared" si="9"/>
        <v>0</v>
      </c>
      <c r="P10" s="130">
        <v>5</v>
      </c>
      <c r="Q10" s="130">
        <f>IFERROR(INDEX(رضایت!$AS:$AT,MATCH(نوجوانان!$B10,رضایت!$B:$B,0),MATCH(Q$3,رضایت!$AS$3:$AU$3,0))*100,"")</f>
        <v>63.333333333333329</v>
      </c>
      <c r="R10" s="130" t="str">
        <f>IFERROR(INDEX(مسئولیت!$AM:$AN,MATCH(نوجوانان!$B10,مسئولیت!$B:$B,0),MATCH(R$3,مسئولیت!$AM$3:$AO$3,0))*100,"")</f>
        <v/>
      </c>
      <c r="S10" s="131">
        <f t="shared" si="1"/>
        <v>20.833333333333329</v>
      </c>
      <c r="T10" s="130">
        <f>IFERROR(INDEX(نماز!$BW:$BX,MATCH(نوجوانان!$B10,نماز!$B:$B,0),MATCH(T$3,نماز!$BW$3:$BY$3,0))*100,"")</f>
        <v>2.2222222222222223</v>
      </c>
      <c r="U10" s="130">
        <f>IFERROR(INDEX(حلقه!$CY:$CZ,MATCH(نوجوانان!$B10,حلقه!$B:$B,0),MATCH(U$3,حلقه!$CY$3:$DA$3,0))*100,"")</f>
        <v>0</v>
      </c>
      <c r="V10" s="130">
        <f>IFERROR(INDEX(هیئت!$EG:$EH,MATCH(نوجوانان!$B10,هیئت!$B:$B,0),MATCH(V$3,هیئت!$EG$3:$EI$3,0))*100,"")</f>
        <v>37.5</v>
      </c>
      <c r="W10" s="130">
        <f>IFERROR(INDEX('ویژه برنامه'!$BF:$BG,MATCH(نوجوانان!$B10,'ویژه برنامه'!$B:$B,0),MATCH(W$3,'ویژه برنامه'!$BF$3:$BH$3,0))*100,"")</f>
        <v>0</v>
      </c>
      <c r="X10" s="130">
        <f>IFERROR(INDEX(رضایت!$AS:$AT,MATCH(نوجوانان!$B10,رضایت!$B:$B,0),MATCH(X$3,رضایت!$AS$3:$AU$3,0))*100,"")</f>
        <v>80</v>
      </c>
      <c r="Y10" s="130" t="str">
        <f>IFERROR(INDEX(مسئولیت!$AM:$AN,MATCH(نوجوانان!$B10,مسئولیت!$B:$B,0),MATCH(Y$3,مسئولیت!$AM$3:$AO$3,0))*100,"")</f>
        <v/>
      </c>
      <c r="Z10" s="130"/>
      <c r="AA10" s="131">
        <f t="shared" si="10"/>
        <v>16.766666666666666</v>
      </c>
      <c r="AB10" s="130">
        <f>IFERROR(INDEX(نماز!$BW:$BY,MATCH(نوجوانان!$B10,نماز!$B:$B,0),MATCH(AB$3,نماز!$BW$3:$BY$3,0))*100,"")</f>
        <v>4.2553191489361701</v>
      </c>
      <c r="AC10" s="130">
        <f t="shared" si="2"/>
        <v>0</v>
      </c>
      <c r="AD10" s="130"/>
      <c r="AE10" s="130">
        <f>IFERROR(INDEX(حلقه!$CY:$DA,MATCH(نوجوانان!$B10,حلقه!$B:$B,0),MATCH(AE$3,حلقه!$CY$3:$DA$3,0))*100,"")</f>
        <v>70</v>
      </c>
      <c r="AF10" s="130">
        <f t="shared" si="3"/>
        <v>0</v>
      </c>
      <c r="AG10" s="130"/>
      <c r="AH10" s="130">
        <f>IFERROR(INDEX(هیئت!$EG:$EI,MATCH(نوجوانان!$B10,هیئت!$B:$B,0),MATCH(AH$3,هیئت!$EG$3:$EI$3,0))*100,"")</f>
        <v>25</v>
      </c>
      <c r="AI10" s="130">
        <f t="shared" si="4"/>
        <v>0</v>
      </c>
      <c r="AJ10" s="130"/>
      <c r="AK10" s="130">
        <f>IFERROR(INDEX('ویژه برنامه'!$BF:$BH,MATCH(نوجوانان!$B10,'ویژه برنامه'!$B:$B,0),MATCH(AK$3,'ویژه برنامه'!$BF$3:$BH$3,0))*100,"")</f>
        <v>57.142857142857139</v>
      </c>
      <c r="AL10" s="130">
        <f t="shared" si="5"/>
        <v>0</v>
      </c>
      <c r="AM10" s="130"/>
      <c r="AN10" s="130">
        <f>IFERROR(INDEX(رضایت!$AS:$AU,MATCH(نوجوانان!$B10,رضایت!$B:$B,0),MATCH(AN$3,رضایت!$AS$3:$AU$3,0))*100,"")</f>
        <v>71.246437678116109</v>
      </c>
      <c r="AO10" s="130" t="str">
        <f>IFERROR(INDEX(مسئولیت!$AM:$AO,MATCH(نوجوانان!$B10,مسئولیت!$B:$B,0),MATCH(AO$3,مسئولیت!$AM$3:$AO$3,0))*100,"")</f>
        <v/>
      </c>
      <c r="AP10" s="130"/>
      <c r="AQ10" s="131">
        <f t="shared" si="11"/>
        <v>16.766666666666666</v>
      </c>
    </row>
    <row r="11" spans="1:43" ht="18.75" x14ac:dyDescent="0.25">
      <c r="A11" s="30">
        <v>6</v>
      </c>
      <c r="B11" s="27" t="s">
        <v>307</v>
      </c>
      <c r="C11" s="28" t="str">
        <f t="shared" si="0"/>
        <v>09</v>
      </c>
      <c r="D11" s="29" t="e">
        <f>INDEX(Sheet1!$C:$C,MATCH($B11,Sheet1!$B:$B,0))</f>
        <v>#N/A</v>
      </c>
      <c r="E11" s="132">
        <f>IFERROR(INDEX(نماز!$BW:$BX,MATCH(نوجوانان!$B11,نماز!$B:$B,0),MATCH(E$3,نماز!$BW$3:$BY$3,0))*100,"")</f>
        <v>8.8888888888888893</v>
      </c>
      <c r="F11" s="132">
        <f t="shared" si="6"/>
        <v>8</v>
      </c>
      <c r="G11" s="132">
        <v>90</v>
      </c>
      <c r="H11" s="132">
        <f>IFERROR(INDEX(حلقه!$CY:$CZ,MATCH(نوجوانان!$B11,حلقه!$B:$B,0),MATCH(H$3,حلقه!$CY$3:$DA$3,0))*100,"")</f>
        <v>0</v>
      </c>
      <c r="I11" s="132">
        <f t="shared" si="7"/>
        <v>0</v>
      </c>
      <c r="J11" s="132">
        <v>9</v>
      </c>
      <c r="K11" s="132">
        <f>IFERROR(INDEX(هیئت!$EG:$EH,MATCH(نوجوانان!$B11,هیئت!$B:$B,0),MATCH(K$3,هیئت!$EG$3:$EI$3,0))*100,"")</f>
        <v>20</v>
      </c>
      <c r="L11" s="132">
        <f t="shared" si="8"/>
        <v>3.8</v>
      </c>
      <c r="M11" s="132">
        <v>19</v>
      </c>
      <c r="N11" s="132">
        <f>IFERROR(INDEX('ویژه برنامه'!$BF:$BG,MATCH(نوجوانان!$B11,'ویژه برنامه'!$B:$B,0),MATCH(N$3,'ویژه برنامه'!$BF$3:$BH$3,0))*100,"")</f>
        <v>0</v>
      </c>
      <c r="O11" s="132">
        <f t="shared" si="9"/>
        <v>0</v>
      </c>
      <c r="P11" s="132">
        <v>5</v>
      </c>
      <c r="Q11" s="132">
        <f>IFERROR(INDEX(رضایت!$AS:$AT,MATCH(نوجوانان!$B11,رضایت!$B:$B,0),MATCH(Q$3,رضایت!$AS$3:$AU$3,0))*100,"")</f>
        <v>76.666666666666671</v>
      </c>
      <c r="R11" s="132" t="str">
        <f>IFERROR(INDEX(مسئولیت!$AM:$AN,MATCH(نوجوانان!$B11,مسئولیت!$B:$B,0),MATCH(R$3,مسئولیت!$AM$3:$AO$3,0))*100,"")</f>
        <v/>
      </c>
      <c r="S11" s="133">
        <f t="shared" si="1"/>
        <v>19.666666666666671</v>
      </c>
      <c r="T11" s="132">
        <f>IFERROR(INDEX(نماز!$BW:$BX,MATCH(نوجوانان!$B11,نماز!$B:$B,0),MATCH(T$3,نماز!$BW$3:$BY$3,0))*100,"")</f>
        <v>7.7777777777777777</v>
      </c>
      <c r="U11" s="132">
        <f>IFERROR(INDEX(حلقه!$CY:$CZ,MATCH(نوجوانان!$B11,حلقه!$B:$B,0),MATCH(U$3,حلقه!$CY$3:$DA$3,0))*100,"")</f>
        <v>0</v>
      </c>
      <c r="V11" s="132">
        <f>IFERROR(INDEX(هیئت!$EG:$EH,MATCH(نوجوانان!$B11,هیئت!$B:$B,0),MATCH(V$3,هیئت!$EG$3:$EI$3,0))*100,"")</f>
        <v>12.5</v>
      </c>
      <c r="W11" s="132">
        <f>IFERROR(INDEX('ویژه برنامه'!$BF:$BG,MATCH(نوجوانان!$B11,'ویژه برنامه'!$B:$B,0),MATCH(W$3,'ویژه برنامه'!$BF$3:$BH$3,0))*100,"")</f>
        <v>50</v>
      </c>
      <c r="X11" s="132">
        <f>IFERROR(INDEX(رضایت!$AS:$AT,MATCH(نوجوانان!$B11,رضایت!$B:$B,0),MATCH(X$3,رضایت!$AS$3:$AU$3,0))*100,"")</f>
        <v>90</v>
      </c>
      <c r="Y11" s="132" t="str">
        <f>IFERROR(INDEX(مسئولیت!$AM:$AN,MATCH(نوجوانان!$B11,مسئولیت!$B:$B,0),MATCH(Y$3,مسئولیت!$AM$3:$AO$3,0))*100,"")</f>
        <v/>
      </c>
      <c r="Z11" s="132"/>
      <c r="AA11" s="133">
        <f t="shared" si="10"/>
        <v>22.93333333333333</v>
      </c>
      <c r="AB11" s="132">
        <f>IFERROR(INDEX(نماز!$BW:$BY,MATCH(نوجوانان!$B11,نماز!$B:$B,0),MATCH(AB$3,نماز!$BW$3:$BY$3,0))*100,"")</f>
        <v>4.2553191489361701</v>
      </c>
      <c r="AC11" s="132">
        <f t="shared" si="2"/>
        <v>0</v>
      </c>
      <c r="AD11" s="132"/>
      <c r="AE11" s="132">
        <f>IFERROR(INDEX(حلقه!$CY:$DA,MATCH(نوجوانان!$B11,حلقه!$B:$B,0),MATCH(AE$3,حلقه!$CY$3:$DA$3,0))*100,"")</f>
        <v>50</v>
      </c>
      <c r="AF11" s="132">
        <f t="shared" si="3"/>
        <v>0</v>
      </c>
      <c r="AG11" s="132"/>
      <c r="AH11" s="132">
        <f>IFERROR(INDEX(هیئت!$EG:$EI,MATCH(نوجوانان!$B11,هیئت!$B:$B,0),MATCH(AH$3,هیئت!$EG$3:$EI$3,0))*100,"")</f>
        <v>8.3333333333333321</v>
      </c>
      <c r="AI11" s="132">
        <f t="shared" si="4"/>
        <v>0</v>
      </c>
      <c r="AJ11" s="132"/>
      <c r="AK11" s="132">
        <f>IFERROR(INDEX('ویژه برنامه'!$BF:$BH,MATCH(نوجوانان!$B11,'ویژه برنامه'!$B:$B,0),MATCH(AK$3,'ویژه برنامه'!$BF$3:$BH$3,0))*100,"")</f>
        <v>28.571428571428569</v>
      </c>
      <c r="AL11" s="132">
        <f t="shared" si="5"/>
        <v>0</v>
      </c>
      <c r="AM11" s="132"/>
      <c r="AN11" s="132">
        <f>IFERROR(INDEX(رضایت!$AS:$AU,MATCH(نوجوانان!$B11,رضایت!$B:$B,0),MATCH(AN$3,رضایت!$AS$3:$AU$3,0))*100,"")</f>
        <v>71.246437678116109</v>
      </c>
      <c r="AO11" s="132" t="str">
        <f>IFERROR(INDEX(مسئولیت!$AM:$AO,MATCH(نوجوانان!$B11,مسئولیت!$B:$B,0),MATCH(AO$3,مسئولیت!$AM$3:$AO$3,0))*100,"")</f>
        <v/>
      </c>
      <c r="AP11" s="132"/>
      <c r="AQ11" s="133">
        <f t="shared" si="11"/>
        <v>22.93333333333333</v>
      </c>
    </row>
    <row r="12" spans="1:43" ht="18.75" x14ac:dyDescent="0.25">
      <c r="A12" s="30">
        <v>7</v>
      </c>
      <c r="B12" s="27" t="s">
        <v>308</v>
      </c>
      <c r="C12" s="28" t="str">
        <f t="shared" si="0"/>
        <v>09</v>
      </c>
      <c r="D12" s="29" t="e">
        <f>INDEX(Sheet1!$C:$C,MATCH($B12,Sheet1!$B:$B,0))</f>
        <v>#N/A</v>
      </c>
      <c r="E12" s="130">
        <f>IFERROR(INDEX(نماز!$BW:$BX,MATCH(نوجوانان!$B12,نماز!$B:$B,0),MATCH(E$3,نماز!$BW$3:$BY$3,0))*100,"")</f>
        <v>7.7777777777777777</v>
      </c>
      <c r="F12" s="130">
        <f t="shared" si="6"/>
        <v>7</v>
      </c>
      <c r="G12" s="130">
        <v>90</v>
      </c>
      <c r="H12" s="130">
        <f>IFERROR(INDEX(حلقه!$CY:$CZ,MATCH(نوجوانان!$B12,حلقه!$B:$B,0),MATCH(H$3,حلقه!$CY$3:$DA$3,0))*100,"")</f>
        <v>0</v>
      </c>
      <c r="I12" s="130">
        <f t="shared" si="7"/>
        <v>0</v>
      </c>
      <c r="J12" s="130">
        <v>9</v>
      </c>
      <c r="K12" s="130">
        <f>IFERROR(INDEX(هیئت!$EG:$EH,MATCH(نوجوانان!$B12,هیئت!$B:$B,0),MATCH(K$3,هیئت!$EG$3:$EI$3,0))*100,"")</f>
        <v>80</v>
      </c>
      <c r="L12" s="130">
        <f t="shared" si="8"/>
        <v>15.2</v>
      </c>
      <c r="M12" s="130">
        <v>19</v>
      </c>
      <c r="N12" s="130">
        <f>IFERROR(INDEX('ویژه برنامه'!$BF:$BG,MATCH(نوجوانان!$B12,'ویژه برنامه'!$B:$B,0),MATCH(N$3,'ویژه برنامه'!$BF$3:$BH$3,0))*100,"")</f>
        <v>60</v>
      </c>
      <c r="O12" s="130">
        <f t="shared" si="9"/>
        <v>3</v>
      </c>
      <c r="P12" s="130">
        <v>5</v>
      </c>
      <c r="Q12" s="130">
        <f>IFERROR(INDEX(رضایت!$AS:$AT,MATCH(نوجوانان!$B12,رضایت!$B:$B,0),MATCH(Q$3,رضایت!$AS$3:$AU$3,0))*100,"")</f>
        <v>86.666666666666671</v>
      </c>
      <c r="R12" s="130">
        <f>IFERROR(INDEX(مسئولیت!$AM:$AN,MATCH(نوجوانان!$B12,مسئولیت!$B:$B,0),MATCH(R$3,مسئولیت!$AM$3:$AO$3,0))*100,"")</f>
        <v>72</v>
      </c>
      <c r="S12" s="131">
        <f t="shared" si="1"/>
        <v>53.3</v>
      </c>
      <c r="T12" s="130">
        <f>IFERROR(INDEX(نماز!$BW:$BX,MATCH(نوجوانان!$B12,نماز!$B:$B,0),MATCH(T$3,نماز!$BW$3:$BY$3,0))*100,"")</f>
        <v>8.8888888888888893</v>
      </c>
      <c r="U12" s="130">
        <f>IFERROR(INDEX(حلقه!$CY:$CZ,MATCH(نوجوانان!$B12,حلقه!$B:$B,0),MATCH(U$3,حلقه!$CY$3:$DA$3,0))*100,"")</f>
        <v>0</v>
      </c>
      <c r="V12" s="130">
        <f>IFERROR(INDEX(هیئت!$EG:$EH,MATCH(نوجوانان!$B12,هیئت!$B:$B,0),MATCH(V$3,هیئت!$EG$3:$EI$3,0))*100,"")</f>
        <v>56.25</v>
      </c>
      <c r="W12" s="130">
        <f>IFERROR(INDEX('ویژه برنامه'!$BF:$BG,MATCH(نوجوانان!$B12,'ویژه برنامه'!$B:$B,0),MATCH(W$3,'ویژه برنامه'!$BF$3:$BH$3,0))*100,"")</f>
        <v>37.5</v>
      </c>
      <c r="X12" s="130">
        <f>IFERROR(INDEX(رضایت!$AS:$AT,MATCH(نوجوانان!$B12,رضایت!$B:$B,0),MATCH(X$3,رضایت!$AS$3:$AU$3,0))*100,"")</f>
        <v>96.666666666666671</v>
      </c>
      <c r="Y12" s="130">
        <f>IFERROR(INDEX(مسئولیت!$AM:$AN,MATCH(نوجوانان!$B12,مسئولیت!$B:$B,0),MATCH(Y$3,مسئولیت!$AM$3:$AO$3,0))*100,"")</f>
        <v>76</v>
      </c>
      <c r="Z12" s="130"/>
      <c r="AA12" s="131">
        <f t="shared" si="10"/>
        <v>38.966666666666669</v>
      </c>
      <c r="AB12" s="130">
        <f>IFERROR(INDEX(نماز!$BW:$BY,MATCH(نوجوانان!$B12,نماز!$B:$B,0),MATCH(AB$3,نماز!$BW$3:$BY$3,0))*100,"")</f>
        <v>6.3829787234042552</v>
      </c>
      <c r="AC12" s="130">
        <f t="shared" si="2"/>
        <v>0</v>
      </c>
      <c r="AD12" s="130"/>
      <c r="AE12" s="130">
        <f>IFERROR(INDEX(حلقه!$CY:$DA,MATCH(نوجوانان!$B12,حلقه!$B:$B,0),MATCH(AE$3,حلقه!$CY$3:$DA$3,0))*100,"")</f>
        <v>80</v>
      </c>
      <c r="AF12" s="130">
        <f t="shared" si="3"/>
        <v>0</v>
      </c>
      <c r="AG12" s="130"/>
      <c r="AH12" s="130">
        <f>IFERROR(INDEX(هیئت!$EG:$EI,MATCH(نوجوانان!$B12,هیئت!$B:$B,0),MATCH(AH$3,هیئت!$EG$3:$EI$3,0))*100,"")</f>
        <v>41.666666666666671</v>
      </c>
      <c r="AI12" s="130">
        <f t="shared" si="4"/>
        <v>0</v>
      </c>
      <c r="AJ12" s="130"/>
      <c r="AK12" s="130">
        <f>IFERROR(INDEX('ویژه برنامه'!$BF:$BH,MATCH(نوجوانان!$B12,'ویژه برنامه'!$B:$B,0),MATCH(AK$3,'ویژه برنامه'!$BF$3:$BH$3,0))*100,"")</f>
        <v>57.142857142857139</v>
      </c>
      <c r="AL12" s="130">
        <f t="shared" si="5"/>
        <v>0</v>
      </c>
      <c r="AM12" s="130"/>
      <c r="AN12" s="130">
        <f>IFERROR(INDEX(رضایت!$AS:$AU,MATCH(نوجوانان!$B12,رضایت!$B:$B,0),MATCH(AN$3,رضایت!$AS$3:$AU$3,0))*100,"")</f>
        <v>84.995750212489384</v>
      </c>
      <c r="AO12" s="130">
        <f>IFERROR(INDEX(مسئولیت!$AM:$AO,MATCH(نوجوانان!$B12,مسئولیت!$B:$B,0),MATCH(AO$3,مسئولیت!$AM$3:$AO$3,0))*100,"")</f>
        <v>76</v>
      </c>
      <c r="AP12" s="130"/>
      <c r="AQ12" s="131">
        <f t="shared" si="11"/>
        <v>38.966666666666669</v>
      </c>
    </row>
    <row r="13" spans="1:43" ht="18.75" x14ac:dyDescent="0.25">
      <c r="A13" s="30">
        <v>8</v>
      </c>
      <c r="B13" s="27" t="s">
        <v>309</v>
      </c>
      <c r="C13" s="28" t="str">
        <f t="shared" si="0"/>
        <v>09</v>
      </c>
      <c r="D13" s="29" t="e">
        <f>INDEX(Sheet1!$C:$C,MATCH($B13,Sheet1!$B:$B,0))</f>
        <v>#N/A</v>
      </c>
      <c r="E13" s="132">
        <f>IFERROR(INDEX(نماز!$BW:$BX,MATCH(نوجوانان!$B13,نماز!$B:$B,0),MATCH(E$3,نماز!$BW$3:$BY$3,0))*100,"")</f>
        <v>7.7777777777777777</v>
      </c>
      <c r="F13" s="132">
        <f t="shared" si="6"/>
        <v>7</v>
      </c>
      <c r="G13" s="132">
        <v>90</v>
      </c>
      <c r="H13" s="132">
        <f>IFERROR(INDEX(حلقه!$CY:$CZ,MATCH(نوجوانان!$B13,حلقه!$B:$B,0),MATCH(H$3,حلقه!$CY$3:$DA$3,0))*100,"")</f>
        <v>0</v>
      </c>
      <c r="I13" s="132">
        <f t="shared" si="7"/>
        <v>0</v>
      </c>
      <c r="J13" s="132">
        <v>9</v>
      </c>
      <c r="K13" s="132">
        <f>IFERROR(INDEX(هیئت!$EG:$EH,MATCH(نوجوانان!$B13,هیئت!$B:$B,0),MATCH(K$3,هیئت!$EG$3:$EI$3,0))*100,"")</f>
        <v>6.666666666666667</v>
      </c>
      <c r="L13" s="132">
        <f t="shared" si="8"/>
        <v>1.2666666666666666</v>
      </c>
      <c r="M13" s="132">
        <v>19</v>
      </c>
      <c r="N13" s="132">
        <f>IFERROR(INDEX('ویژه برنامه'!$BF:$BG,MATCH(نوجوانان!$B13,'ویژه برنامه'!$B:$B,0),MATCH(N$3,'ویژه برنامه'!$BF$3:$BH$3,0))*100,"")</f>
        <v>20</v>
      </c>
      <c r="O13" s="132">
        <f t="shared" si="9"/>
        <v>1</v>
      </c>
      <c r="P13" s="132">
        <v>5</v>
      </c>
      <c r="Q13" s="132">
        <f>IFERROR(INDEX(رضایت!$AS:$AT,MATCH(نوجوانان!$B13,رضایت!$B:$B,0),MATCH(Q$3,رضایت!$AS$3:$AU$3,0))*100,"")</f>
        <v>93.333333333333329</v>
      </c>
      <c r="R13" s="132">
        <f>IFERROR(INDEX(مسئولیت!$AM:$AN,MATCH(نوجوانان!$B13,مسئولیت!$B:$B,0),MATCH(R$3,مسئولیت!$AM$3:$AO$3,0))*100,"")</f>
        <v>60</v>
      </c>
      <c r="S13" s="133">
        <f t="shared" si="1"/>
        <v>33.833333333333329</v>
      </c>
      <c r="T13" s="132">
        <f>IFERROR(INDEX(نماز!$BW:$BX,MATCH(نوجوانان!$B13,نماز!$B:$B,0),MATCH(T$3,نماز!$BW$3:$BY$3,0))*100,"")</f>
        <v>12.222222222222221</v>
      </c>
      <c r="U13" s="132">
        <f>IFERROR(INDEX(حلقه!$CY:$CZ,MATCH(نوجوانان!$B13,حلقه!$B:$B,0),MATCH(U$3,حلقه!$CY$3:$DA$3,0))*100,"")</f>
        <v>0</v>
      </c>
      <c r="V13" s="132">
        <f>IFERROR(INDEX(هیئت!$EG:$EH,MATCH(نوجوانان!$B13,هیئت!$B:$B,0),MATCH(V$3,هیئت!$EG$3:$EI$3,0))*100,"")</f>
        <v>12.5</v>
      </c>
      <c r="W13" s="132">
        <f>IFERROR(INDEX('ویژه برنامه'!$BF:$BG,MATCH(نوجوانان!$B13,'ویژه برنامه'!$B:$B,0),MATCH(W$3,'ویژه برنامه'!$BF$3:$BH$3,0))*100,"")</f>
        <v>50</v>
      </c>
      <c r="X13" s="132">
        <f>IFERROR(INDEX(رضایت!$AS:$AT,MATCH(نوجوانان!$B13,رضایت!$B:$B,0),MATCH(X$3,رضایت!$AS$3:$AU$3,0))*100,"")</f>
        <v>96.666666666666671</v>
      </c>
      <c r="Y13" s="132">
        <f>IFERROR(INDEX(مسئولیت!$AM:$AN,MATCH(نوجوانان!$B13,مسئولیت!$B:$B,0),MATCH(Y$3,مسئولیت!$AM$3:$AO$3,0))*100,"")</f>
        <v>20</v>
      </c>
      <c r="Z13" s="132"/>
      <c r="AA13" s="133">
        <f t="shared" si="10"/>
        <v>27.466666666666665</v>
      </c>
      <c r="AB13" s="132">
        <f>IFERROR(INDEX(نماز!$BW:$BY,MATCH(نوجوانان!$B13,نماز!$B:$B,0),MATCH(AB$3,نماز!$BW$3:$BY$3,0))*100,"")</f>
        <v>10.638297872340425</v>
      </c>
      <c r="AC13" s="132">
        <f t="shared" si="2"/>
        <v>0</v>
      </c>
      <c r="AD13" s="132"/>
      <c r="AE13" s="132">
        <f>IFERROR(INDEX(حلقه!$CY:$DA,MATCH(نوجوانان!$B13,حلقه!$B:$B,0),MATCH(AE$3,حلقه!$CY$3:$DA$3,0))*100,"")</f>
        <v>50</v>
      </c>
      <c r="AF13" s="132">
        <f t="shared" si="3"/>
        <v>0</v>
      </c>
      <c r="AG13" s="132"/>
      <c r="AH13" s="132">
        <f>IFERROR(INDEX(هیئت!$EG:$EI,MATCH(نوجوانان!$B13,هیئت!$B:$B,0),MATCH(AH$3,هیئت!$EG$3:$EI$3,0))*100,"")</f>
        <v>8.3333333333333321</v>
      </c>
      <c r="AI13" s="132">
        <f t="shared" si="4"/>
        <v>0</v>
      </c>
      <c r="AJ13" s="132"/>
      <c r="AK13" s="132">
        <f>IFERROR(INDEX('ویژه برنامه'!$BF:$BH,MATCH(نوجوانان!$B13,'ویژه برنامه'!$B:$B,0),MATCH(AK$3,'ویژه برنامه'!$BF$3:$BH$3,0))*100,"")</f>
        <v>28.571428571428569</v>
      </c>
      <c r="AL13" s="132">
        <f t="shared" si="5"/>
        <v>0</v>
      </c>
      <c r="AM13" s="132"/>
      <c r="AN13" s="132">
        <f>IFERROR(INDEX(رضایت!$AS:$AU,MATCH(نوجوانان!$B13,رضایت!$B:$B,0),MATCH(AN$3,رضایت!$AS$3:$AU$3,0))*100,"")</f>
        <v>79.996000199990007</v>
      </c>
      <c r="AO13" s="132">
        <f>IFERROR(INDEX(مسئولیت!$AM:$AO,MATCH(نوجوانان!$B13,مسئولیت!$B:$B,0),MATCH(AO$3,مسئولیت!$AM$3:$AO$3,0))*100,"")</f>
        <v>56.000000000000007</v>
      </c>
      <c r="AP13" s="132"/>
      <c r="AQ13" s="133">
        <f t="shared" si="11"/>
        <v>27.466666666666665</v>
      </c>
    </row>
    <row r="14" spans="1:43" ht="18.75" x14ac:dyDescent="0.25">
      <c r="A14" s="30">
        <v>9</v>
      </c>
      <c r="B14" s="27" t="s">
        <v>319</v>
      </c>
      <c r="C14" s="28" t="str">
        <f t="shared" si="0"/>
        <v>11</v>
      </c>
      <c r="D14" s="29" t="e">
        <f>INDEX(Sheet1!$C:$C,MATCH($B14,Sheet1!$B:$B,0))</f>
        <v>#N/A</v>
      </c>
      <c r="E14" s="130" t="str">
        <f>IFERROR(INDEX(نماز!$BW:$BX,MATCH(نوجوانان!#REF!,نماز!$B:$B,0),MATCH(E$3,نماز!$BW$3:$BY$3,0))*100,"")</f>
        <v/>
      </c>
      <c r="F14" s="130" t="str">
        <f t="shared" si="6"/>
        <v/>
      </c>
      <c r="G14" s="130">
        <v>90</v>
      </c>
      <c r="H14" s="130" t="str">
        <f>IFERROR(INDEX(حلقه!$CY:$CZ,MATCH(نوجوانان!#REF!,حلقه!$B:$B,0),MATCH(H$3,حلقه!$CY$3:$DA$3,0))*100,"")</f>
        <v/>
      </c>
      <c r="I14" s="130" t="str">
        <f t="shared" si="7"/>
        <v/>
      </c>
      <c r="J14" s="130">
        <v>8</v>
      </c>
      <c r="K14" s="130" t="str">
        <f>IFERROR(INDEX(هیئت!$EG:$EH,MATCH(نوجوانان!#REF!,هیئت!$B:$B,0),MATCH(K$3,هیئت!$EG$3:$EI$3,0))*100,"")</f>
        <v/>
      </c>
      <c r="L14" s="130" t="str">
        <f t="shared" si="8"/>
        <v/>
      </c>
      <c r="M14" s="130">
        <v>19</v>
      </c>
      <c r="N14" s="130" t="str">
        <f>IFERROR(INDEX('ویژه برنامه'!$BF:$BG,MATCH(نوجوانان!#REF!,'ویژه برنامه'!$B:$B,0),MATCH(N$3,'ویژه برنامه'!$BF$3:$BH$3,0))*100,"")</f>
        <v/>
      </c>
      <c r="O14" s="130" t="str">
        <f t="shared" si="9"/>
        <v/>
      </c>
      <c r="P14" s="130">
        <v>5</v>
      </c>
      <c r="Q14" s="130" t="str">
        <f>IFERROR(INDEX(رضایت!$AS:$AT,MATCH(نوجوانان!#REF!,رضایت!$B:$B,0),MATCH(Q$3,رضایت!$AS$3:$AU$3,0))*100,"")</f>
        <v/>
      </c>
      <c r="R14" s="130" t="str">
        <f>IFERROR(INDEX(مسئولیت!$AM:$AN,MATCH(نوجوانان!#REF!,مسئولیت!$B:$B,0),MATCH(R$3,مسئولیت!$AM$3:$AO$3,0))*100,"")</f>
        <v/>
      </c>
      <c r="S14" s="131">
        <f t="shared" si="1"/>
        <v>0</v>
      </c>
      <c r="T14" s="130" t="str">
        <f>IFERROR(INDEX(نماز!$BW:$BX,MATCH(نوجوانان!#REF!,نماز!$B:$B,0),MATCH(T$3,نماز!$BW$3:$BY$3,0))*100,"")</f>
        <v/>
      </c>
      <c r="U14" s="130" t="str">
        <f>IFERROR(INDEX(حلقه!$CY:$CZ,MATCH(نوجوانان!#REF!,حلقه!$B:$B,0),MATCH(U$3,حلقه!$CY$3:$DA$3,0))*100,"")</f>
        <v/>
      </c>
      <c r="V14" s="130" t="str">
        <f>IFERROR(INDEX(هیئت!$EG:$EH,MATCH(نوجوانان!#REF!,هیئت!$B:$B,0),MATCH(V$3,هیئت!$EG$3:$EI$3,0))*100,"")</f>
        <v/>
      </c>
      <c r="W14" s="130" t="str">
        <f>IFERROR(INDEX('ویژه برنامه'!$BF:$BG,MATCH(نوجوانان!#REF!,'ویژه برنامه'!$B:$B,0),MATCH(W$3,'ویژه برنامه'!$BF$3:$BH$3,0))*100,"")</f>
        <v/>
      </c>
      <c r="X14" s="130" t="str">
        <f>IFERROR(INDEX(رضایت!$AS:$AT,MATCH(نوجوانان!#REF!,رضایت!$B:$B,0),MATCH(X$3,رضایت!$AS$3:$AU$3,0))*100,"")</f>
        <v/>
      </c>
      <c r="Y14" s="130" t="str">
        <f>IFERROR(INDEX(مسئولیت!$AM:$AN,MATCH(نوجوانان!#REF!,مسئولیت!$B:$B,0),MATCH(Y$3,مسئولیت!$AM$3:$AO$3,0))*100,"")</f>
        <v/>
      </c>
      <c r="Z14" s="130"/>
      <c r="AA14" s="131">
        <f t="shared" si="10"/>
        <v>0</v>
      </c>
      <c r="AB14" s="130" t="str">
        <f>IFERROR(INDEX(نماز!$BW:$BY,MATCH(نوجوانان!#REF!,نماز!$B:$B,0),MATCH(AB$3,نماز!$BW$3:$BY$3,0))*100,"")</f>
        <v/>
      </c>
      <c r="AC14" s="130" t="str">
        <f t="shared" si="2"/>
        <v/>
      </c>
      <c r="AD14" s="130"/>
      <c r="AE14" s="130" t="str">
        <f>IFERROR(INDEX(حلقه!$CY:$DA,MATCH(نوجوانان!#REF!,حلقه!$B:$B,0),MATCH(AE$3,حلقه!$CY$3:$DA$3,0))*100,"")</f>
        <v/>
      </c>
      <c r="AF14" s="130" t="str">
        <f t="shared" si="3"/>
        <v/>
      </c>
      <c r="AG14" s="130"/>
      <c r="AH14" s="130" t="str">
        <f>IFERROR(INDEX(هیئت!$EG:$EI,MATCH(نوجوانان!#REF!,هیئت!$B:$B,0),MATCH(AH$3,هیئت!$EG$3:$EI$3,0))*100,"")</f>
        <v/>
      </c>
      <c r="AI14" s="130" t="str">
        <f t="shared" si="4"/>
        <v/>
      </c>
      <c r="AJ14" s="130"/>
      <c r="AK14" s="130" t="str">
        <f>IFERROR(INDEX('ویژه برنامه'!$BF:$BH,MATCH(نوجوانان!#REF!,'ویژه برنامه'!$B:$B,0),MATCH(AK$3,'ویژه برنامه'!$BF$3:$BH$3,0))*100,"")</f>
        <v/>
      </c>
      <c r="AL14" s="130" t="str">
        <f t="shared" si="5"/>
        <v/>
      </c>
      <c r="AM14" s="130"/>
      <c r="AN14" s="130" t="str">
        <f>IFERROR(INDEX(رضایت!$AS:$AU,MATCH(نوجوانان!#REF!,رضایت!$B:$B,0),MATCH(AN$3,رضایت!$AS$3:$AU$3,0))*100,"")</f>
        <v/>
      </c>
      <c r="AO14" s="130" t="str">
        <f>IFERROR(INDEX(مسئولیت!$AM:$AO,MATCH(نوجوانان!#REF!,مسئولیت!$B:$B,0),MATCH(AO$3,مسئولیت!$AM$3:$AO$3,0))*100,"")</f>
        <v/>
      </c>
      <c r="AP14" s="130"/>
      <c r="AQ14" s="131">
        <f t="shared" si="11"/>
        <v>0</v>
      </c>
    </row>
    <row r="15" spans="1:43" ht="18.75" x14ac:dyDescent="0.25">
      <c r="A15" s="30">
        <v>10</v>
      </c>
      <c r="B15" s="27" t="s">
        <v>320</v>
      </c>
      <c r="C15" s="28" t="str">
        <f t="shared" si="0"/>
        <v>11</v>
      </c>
      <c r="D15" s="29" t="e">
        <f>INDEX(Sheet1!$C:$C,MATCH($B15,Sheet1!$B:$B,0))</f>
        <v>#N/A</v>
      </c>
      <c r="E15" s="132" t="str">
        <f>IFERROR(INDEX(نماز!$BW:$BX,MATCH(نوجوانان!#REF!,نماز!$B:$B,0),MATCH(E$3,نماز!$BW$3:$BY$3,0))*100,"")</f>
        <v/>
      </c>
      <c r="F15" s="132" t="str">
        <f t="shared" si="6"/>
        <v/>
      </c>
      <c r="G15" s="132">
        <v>90</v>
      </c>
      <c r="H15" s="132" t="str">
        <f>IFERROR(INDEX(حلقه!$CY:$CZ,MATCH(نوجوانان!#REF!,حلقه!$B:$B,0),MATCH(H$3,حلقه!$CY$3:$DA$3,0))*100,"")</f>
        <v/>
      </c>
      <c r="I15" s="132" t="str">
        <f t="shared" si="7"/>
        <v/>
      </c>
      <c r="J15" s="132">
        <v>8</v>
      </c>
      <c r="K15" s="132" t="str">
        <f>IFERROR(INDEX(هیئت!$EG:$EH,MATCH(نوجوانان!#REF!,هیئت!$B:$B,0),MATCH(K$3,هیئت!$EG$3:$EI$3,0))*100,"")</f>
        <v/>
      </c>
      <c r="L15" s="132" t="str">
        <f t="shared" si="8"/>
        <v/>
      </c>
      <c r="M15" s="132">
        <v>19</v>
      </c>
      <c r="N15" s="132" t="str">
        <f>IFERROR(INDEX('ویژه برنامه'!$BF:$BG,MATCH(نوجوانان!#REF!,'ویژه برنامه'!$B:$B,0),MATCH(N$3,'ویژه برنامه'!$BF$3:$BH$3,0))*100,"")</f>
        <v/>
      </c>
      <c r="O15" s="132" t="str">
        <f t="shared" si="9"/>
        <v/>
      </c>
      <c r="P15" s="132">
        <v>5</v>
      </c>
      <c r="Q15" s="132" t="str">
        <f>IFERROR(INDEX(رضایت!$AS:$AT,MATCH(نوجوانان!#REF!,رضایت!$B:$B,0),MATCH(Q$3,رضایت!$AS$3:$AU$3,0))*100,"")</f>
        <v/>
      </c>
      <c r="R15" s="132" t="str">
        <f>IFERROR(INDEX(مسئولیت!$AM:$AN,MATCH(نوجوانان!#REF!,مسئولیت!$B:$B,0),MATCH(R$3,مسئولیت!$AM$3:$AO$3,0))*100,"")</f>
        <v/>
      </c>
      <c r="S15" s="133">
        <f t="shared" si="1"/>
        <v>0</v>
      </c>
      <c r="T15" s="132" t="str">
        <f>IFERROR(INDEX(نماز!$BW:$BX,MATCH(نوجوانان!#REF!,نماز!$B:$B,0),MATCH(T$3,نماز!$BW$3:$BY$3,0))*100,"")</f>
        <v/>
      </c>
      <c r="U15" s="132" t="str">
        <f>IFERROR(INDEX(حلقه!$CY:$CZ,MATCH(نوجوانان!#REF!,حلقه!$B:$B,0),MATCH(U$3,حلقه!$CY$3:$DA$3,0))*100,"")</f>
        <v/>
      </c>
      <c r="V15" s="132" t="str">
        <f>IFERROR(INDEX(هیئت!$EG:$EH,MATCH(نوجوانان!#REF!,هیئت!$B:$B,0),MATCH(V$3,هیئت!$EG$3:$EI$3,0))*100,"")</f>
        <v/>
      </c>
      <c r="W15" s="132" t="str">
        <f>IFERROR(INDEX('ویژه برنامه'!$BF:$BG,MATCH(نوجوانان!#REF!,'ویژه برنامه'!$B:$B,0),MATCH(W$3,'ویژه برنامه'!$BF$3:$BH$3,0))*100,"")</f>
        <v/>
      </c>
      <c r="X15" s="132" t="str">
        <f>IFERROR(INDEX(رضایت!$AS:$AT,MATCH(نوجوانان!#REF!,رضایت!$B:$B,0),MATCH(X$3,رضایت!$AS$3:$AU$3,0))*100,"")</f>
        <v/>
      </c>
      <c r="Y15" s="132" t="str">
        <f>IFERROR(INDEX(مسئولیت!$AM:$AN,MATCH(نوجوانان!#REF!,مسئولیت!$B:$B,0),MATCH(Y$3,مسئولیت!$AM$3:$AO$3,0))*100,"")</f>
        <v/>
      </c>
      <c r="Z15" s="132"/>
      <c r="AA15" s="133">
        <f t="shared" si="10"/>
        <v>0</v>
      </c>
      <c r="AB15" s="132" t="str">
        <f>IFERROR(INDEX(نماز!$BW:$BY,MATCH(نوجوانان!#REF!,نماز!$B:$B,0),MATCH(AB$3,نماز!$BW$3:$BY$3,0))*100,"")</f>
        <v/>
      </c>
      <c r="AC15" s="132" t="str">
        <f t="shared" si="2"/>
        <v/>
      </c>
      <c r="AD15" s="132"/>
      <c r="AE15" s="132" t="str">
        <f>IFERROR(INDEX(حلقه!$CY:$DA,MATCH(نوجوانان!#REF!,حلقه!$B:$B,0),MATCH(AE$3,حلقه!$CY$3:$DA$3,0))*100,"")</f>
        <v/>
      </c>
      <c r="AF15" s="132" t="str">
        <f t="shared" si="3"/>
        <v/>
      </c>
      <c r="AG15" s="132"/>
      <c r="AH15" s="132" t="str">
        <f>IFERROR(INDEX(هیئت!$EG:$EI,MATCH(نوجوانان!#REF!,هیئت!$B:$B,0),MATCH(AH$3,هیئت!$EG$3:$EI$3,0))*100,"")</f>
        <v/>
      </c>
      <c r="AI15" s="132" t="str">
        <f t="shared" si="4"/>
        <v/>
      </c>
      <c r="AJ15" s="132"/>
      <c r="AK15" s="132" t="str">
        <f>IFERROR(INDEX('ویژه برنامه'!$BF:$BH,MATCH(نوجوانان!#REF!,'ویژه برنامه'!$B:$B,0),MATCH(AK$3,'ویژه برنامه'!$BF$3:$BH$3,0))*100,"")</f>
        <v/>
      </c>
      <c r="AL15" s="132" t="str">
        <f t="shared" si="5"/>
        <v/>
      </c>
      <c r="AM15" s="132"/>
      <c r="AN15" s="132" t="str">
        <f>IFERROR(INDEX(رضایت!$AS:$AU,MATCH(نوجوانان!#REF!,رضایت!$B:$B,0),MATCH(AN$3,رضایت!$AS$3:$AU$3,0))*100,"")</f>
        <v/>
      </c>
      <c r="AO15" s="132" t="str">
        <f>IFERROR(INDEX(مسئولیت!$AM:$AO,MATCH(نوجوانان!#REF!,مسئولیت!$B:$B,0),MATCH(AO$3,مسئولیت!$AM$3:$AO$3,0))*100,"")</f>
        <v/>
      </c>
      <c r="AP15" s="132"/>
      <c r="AQ15" s="133">
        <f t="shared" si="11"/>
        <v>0</v>
      </c>
    </row>
    <row r="16" spans="1:43" ht="18.75" x14ac:dyDescent="0.25">
      <c r="A16" s="30">
        <v>11</v>
      </c>
      <c r="B16" s="27" t="s">
        <v>321</v>
      </c>
      <c r="C16" s="28" t="str">
        <f t="shared" si="0"/>
        <v>11</v>
      </c>
      <c r="D16" s="29" t="e">
        <f>INDEX(Sheet1!$C:$C,MATCH($B16,Sheet1!$B:$B,0))</f>
        <v>#N/A</v>
      </c>
      <c r="E16" s="130" t="str">
        <f>IFERROR(INDEX(نماز!$BW:$BX,MATCH(نوجوانان!#REF!,نماز!$B:$B,0),MATCH(E$3,نماز!$BW$3:$BY$3,0))*100,"")</f>
        <v/>
      </c>
      <c r="F16" s="130" t="str">
        <f t="shared" si="6"/>
        <v/>
      </c>
      <c r="G16" s="130">
        <v>90</v>
      </c>
      <c r="H16" s="130" t="str">
        <f>IFERROR(INDEX(حلقه!$CY:$CZ,MATCH(نوجوانان!#REF!,حلقه!$B:$B,0),MATCH(H$3,حلقه!$CY$3:$DA$3,0))*100,"")</f>
        <v/>
      </c>
      <c r="I16" s="130" t="str">
        <f t="shared" si="7"/>
        <v/>
      </c>
      <c r="J16" s="130">
        <v>8</v>
      </c>
      <c r="K16" s="130" t="str">
        <f>IFERROR(INDEX(هیئت!$EG:$EH,MATCH(نوجوانان!#REF!,هیئت!$B:$B,0),MATCH(K$3,هیئت!$EG$3:$EI$3,0))*100,"")</f>
        <v/>
      </c>
      <c r="L16" s="130" t="str">
        <f t="shared" si="8"/>
        <v/>
      </c>
      <c r="M16" s="130">
        <v>19</v>
      </c>
      <c r="N16" s="130" t="str">
        <f>IFERROR(INDEX('ویژه برنامه'!$BF:$BG,MATCH(نوجوانان!#REF!,'ویژه برنامه'!$B:$B,0),MATCH(N$3,'ویژه برنامه'!$BF$3:$BH$3,0))*100,"")</f>
        <v/>
      </c>
      <c r="O16" s="130" t="str">
        <f t="shared" si="9"/>
        <v/>
      </c>
      <c r="P16" s="130">
        <v>5</v>
      </c>
      <c r="Q16" s="130" t="str">
        <f>IFERROR(INDEX(رضایت!$AS:$AT,MATCH(نوجوانان!#REF!,رضایت!$B:$B,0),MATCH(Q$3,رضایت!$AS$3:$AU$3,0))*100,"")</f>
        <v/>
      </c>
      <c r="R16" s="130" t="str">
        <f>IFERROR(INDEX(مسئولیت!$AM:$AN,MATCH(نوجوانان!#REF!,مسئولیت!$B:$B,0),MATCH(R$3,مسئولیت!$AM$3:$AO$3,0))*100,"")</f>
        <v/>
      </c>
      <c r="S16" s="131">
        <f t="shared" si="1"/>
        <v>0</v>
      </c>
      <c r="T16" s="130" t="str">
        <f>IFERROR(INDEX(نماز!$BW:$BX,MATCH(نوجوانان!#REF!,نماز!$B:$B,0),MATCH(T$3,نماز!$BW$3:$BY$3,0))*100,"")</f>
        <v/>
      </c>
      <c r="U16" s="130" t="str">
        <f>IFERROR(INDEX(حلقه!$CY:$CZ,MATCH(نوجوانان!#REF!,حلقه!$B:$B,0),MATCH(U$3,حلقه!$CY$3:$DA$3,0))*100,"")</f>
        <v/>
      </c>
      <c r="V16" s="130" t="str">
        <f>IFERROR(INDEX(هیئت!$EG:$EH,MATCH(نوجوانان!#REF!,هیئت!$B:$B,0),MATCH(V$3,هیئت!$EG$3:$EI$3,0))*100,"")</f>
        <v/>
      </c>
      <c r="W16" s="130" t="str">
        <f>IFERROR(INDEX('ویژه برنامه'!$BF:$BG,MATCH(نوجوانان!#REF!,'ویژه برنامه'!$B:$B,0),MATCH(W$3,'ویژه برنامه'!$BF$3:$BH$3,0))*100,"")</f>
        <v/>
      </c>
      <c r="X16" s="130" t="str">
        <f>IFERROR(INDEX(رضایت!$AS:$AT,MATCH(نوجوانان!#REF!,رضایت!$B:$B,0),MATCH(X$3,رضایت!$AS$3:$AU$3,0))*100,"")</f>
        <v/>
      </c>
      <c r="Y16" s="130" t="str">
        <f>IFERROR(INDEX(مسئولیت!$AM:$AN,MATCH(نوجوانان!#REF!,مسئولیت!$B:$B,0),MATCH(Y$3,مسئولیت!$AM$3:$AO$3,0))*100,"")</f>
        <v/>
      </c>
      <c r="Z16" s="130"/>
      <c r="AA16" s="131">
        <f t="shared" si="10"/>
        <v>0</v>
      </c>
      <c r="AB16" s="130" t="str">
        <f>IFERROR(INDEX(نماز!$BW:$BY,MATCH(نوجوانان!#REF!,نماز!$B:$B,0),MATCH(AB$3,نماز!$BW$3:$BY$3,0))*100,"")</f>
        <v/>
      </c>
      <c r="AC16" s="130" t="str">
        <f t="shared" si="2"/>
        <v/>
      </c>
      <c r="AD16" s="130"/>
      <c r="AE16" s="130" t="str">
        <f>IFERROR(INDEX(حلقه!$CY:$DA,MATCH(نوجوانان!#REF!,حلقه!$B:$B,0),MATCH(AE$3,حلقه!$CY$3:$DA$3,0))*100,"")</f>
        <v/>
      </c>
      <c r="AF16" s="130" t="str">
        <f t="shared" si="3"/>
        <v/>
      </c>
      <c r="AG16" s="130"/>
      <c r="AH16" s="130" t="str">
        <f>IFERROR(INDEX(هیئت!$EG:$EI,MATCH(نوجوانان!#REF!,هیئت!$B:$B,0),MATCH(AH$3,هیئت!$EG$3:$EI$3,0))*100,"")</f>
        <v/>
      </c>
      <c r="AI16" s="130" t="str">
        <f t="shared" si="4"/>
        <v/>
      </c>
      <c r="AJ16" s="130"/>
      <c r="AK16" s="130" t="str">
        <f>IFERROR(INDEX('ویژه برنامه'!$BF:$BH,MATCH(نوجوانان!#REF!,'ویژه برنامه'!$B:$B,0),MATCH(AK$3,'ویژه برنامه'!$BF$3:$BH$3,0))*100,"")</f>
        <v/>
      </c>
      <c r="AL16" s="130" t="str">
        <f t="shared" si="5"/>
        <v/>
      </c>
      <c r="AM16" s="130"/>
      <c r="AN16" s="130" t="str">
        <f>IFERROR(INDEX(رضایت!$AS:$AU,MATCH(نوجوانان!#REF!,رضایت!$B:$B,0),MATCH(AN$3,رضایت!$AS$3:$AU$3,0))*100,"")</f>
        <v/>
      </c>
      <c r="AO16" s="130" t="str">
        <f>IFERROR(INDEX(مسئولیت!$AM:$AO,MATCH(نوجوانان!#REF!,مسئولیت!$B:$B,0),MATCH(AO$3,مسئولیت!$AM$3:$AO$3,0))*100,"")</f>
        <v/>
      </c>
      <c r="AP16" s="130"/>
      <c r="AQ16" s="131">
        <f t="shared" si="11"/>
        <v>0</v>
      </c>
    </row>
    <row r="17" spans="1:43" ht="18.75" x14ac:dyDescent="0.25">
      <c r="A17" s="30">
        <v>12</v>
      </c>
      <c r="B17" s="27" t="s">
        <v>322</v>
      </c>
      <c r="C17" s="28" t="str">
        <f t="shared" si="0"/>
        <v>11</v>
      </c>
      <c r="D17" s="29" t="e">
        <f>INDEX(Sheet1!$C:$C,MATCH($B17,Sheet1!$B:$B,0))</f>
        <v>#N/A</v>
      </c>
      <c r="E17" s="132" t="str">
        <f>IFERROR(INDEX(نماز!$BW:$BX,MATCH(نوجوانان!#REF!,نماز!$B:$B,0),MATCH(E$3,نماز!$BW$3:$BY$3,0))*100,"")</f>
        <v/>
      </c>
      <c r="F17" s="132" t="str">
        <f t="shared" si="6"/>
        <v/>
      </c>
      <c r="G17" s="132">
        <v>90</v>
      </c>
      <c r="H17" s="132" t="str">
        <f>IFERROR(INDEX(حلقه!$CY:$CZ,MATCH(نوجوانان!#REF!,حلقه!$B:$B,0),MATCH(H$3,حلقه!$CY$3:$DA$3,0))*100,"")</f>
        <v/>
      </c>
      <c r="I17" s="132" t="str">
        <f t="shared" si="7"/>
        <v/>
      </c>
      <c r="J17" s="132">
        <v>8</v>
      </c>
      <c r="K17" s="132" t="str">
        <f>IFERROR(INDEX(هیئت!$EG:$EH,MATCH(نوجوانان!#REF!,هیئت!$B:$B,0),MATCH(K$3,هیئت!$EG$3:$EI$3,0))*100,"")</f>
        <v/>
      </c>
      <c r="L17" s="132" t="str">
        <f t="shared" si="8"/>
        <v/>
      </c>
      <c r="M17" s="132">
        <v>19</v>
      </c>
      <c r="N17" s="132" t="str">
        <f>IFERROR(INDEX('ویژه برنامه'!$BF:$BG,MATCH(نوجوانان!#REF!,'ویژه برنامه'!$B:$B,0),MATCH(N$3,'ویژه برنامه'!$BF$3:$BH$3,0))*100,"")</f>
        <v/>
      </c>
      <c r="O17" s="132" t="str">
        <f t="shared" si="9"/>
        <v/>
      </c>
      <c r="P17" s="132">
        <v>5</v>
      </c>
      <c r="Q17" s="132" t="str">
        <f>IFERROR(INDEX(رضایت!$AS:$AT,MATCH(نوجوانان!#REF!,رضایت!$B:$B,0),MATCH(Q$3,رضایت!$AS$3:$AU$3,0))*100,"")</f>
        <v/>
      </c>
      <c r="R17" s="132" t="str">
        <f>IFERROR(INDEX(مسئولیت!$AM:$AN,MATCH(نوجوانان!#REF!,مسئولیت!$B:$B,0),MATCH(R$3,مسئولیت!$AM$3:$AO$3,0))*100,"")</f>
        <v/>
      </c>
      <c r="S17" s="133">
        <f t="shared" si="1"/>
        <v>0</v>
      </c>
      <c r="T17" s="132" t="str">
        <f>IFERROR(INDEX(نماز!$BW:$BX,MATCH(نوجوانان!#REF!,نماز!$B:$B,0),MATCH(T$3,نماز!$BW$3:$BY$3,0))*100,"")</f>
        <v/>
      </c>
      <c r="U17" s="132" t="str">
        <f>IFERROR(INDEX(حلقه!$CY:$CZ,MATCH(نوجوانان!#REF!,حلقه!$B:$B,0),MATCH(U$3,حلقه!$CY$3:$DA$3,0))*100,"")</f>
        <v/>
      </c>
      <c r="V17" s="132" t="str">
        <f>IFERROR(INDEX(هیئت!$EG:$EH,MATCH(نوجوانان!#REF!,هیئت!$B:$B,0),MATCH(V$3,هیئت!$EG$3:$EI$3,0))*100,"")</f>
        <v/>
      </c>
      <c r="W17" s="132" t="str">
        <f>IFERROR(INDEX('ویژه برنامه'!$BF:$BG,MATCH(نوجوانان!#REF!,'ویژه برنامه'!$B:$B,0),MATCH(W$3,'ویژه برنامه'!$BF$3:$BH$3,0))*100,"")</f>
        <v/>
      </c>
      <c r="X17" s="132" t="str">
        <f>IFERROR(INDEX(رضایت!$AS:$AT,MATCH(نوجوانان!#REF!,رضایت!$B:$B,0),MATCH(X$3,رضایت!$AS$3:$AU$3,0))*100,"")</f>
        <v/>
      </c>
      <c r="Y17" s="132" t="str">
        <f>IFERROR(INDEX(مسئولیت!$AM:$AN,MATCH(نوجوانان!#REF!,مسئولیت!$B:$B,0),MATCH(Y$3,مسئولیت!$AM$3:$AO$3,0))*100,"")</f>
        <v/>
      </c>
      <c r="Z17" s="132"/>
      <c r="AA17" s="133">
        <f t="shared" si="10"/>
        <v>0</v>
      </c>
      <c r="AB17" s="132" t="str">
        <f>IFERROR(INDEX(نماز!$BW:$BY,MATCH(نوجوانان!#REF!,نماز!$B:$B,0),MATCH(AB$3,نماز!$BW$3:$BY$3,0))*100,"")</f>
        <v/>
      </c>
      <c r="AC17" s="132" t="str">
        <f t="shared" si="2"/>
        <v/>
      </c>
      <c r="AD17" s="132"/>
      <c r="AE17" s="132" t="str">
        <f>IFERROR(INDEX(حلقه!$CY:$DA,MATCH(نوجوانان!#REF!,حلقه!$B:$B,0),MATCH(AE$3,حلقه!$CY$3:$DA$3,0))*100,"")</f>
        <v/>
      </c>
      <c r="AF17" s="132" t="str">
        <f t="shared" si="3"/>
        <v/>
      </c>
      <c r="AG17" s="132"/>
      <c r="AH17" s="132" t="str">
        <f>IFERROR(INDEX(هیئت!$EG:$EI,MATCH(نوجوانان!#REF!,هیئت!$B:$B,0),MATCH(AH$3,هیئت!$EG$3:$EI$3,0))*100,"")</f>
        <v/>
      </c>
      <c r="AI17" s="132" t="str">
        <f t="shared" si="4"/>
        <v/>
      </c>
      <c r="AJ17" s="132"/>
      <c r="AK17" s="132" t="str">
        <f>IFERROR(INDEX('ویژه برنامه'!$BF:$BH,MATCH(نوجوانان!#REF!,'ویژه برنامه'!$B:$B,0),MATCH(AK$3,'ویژه برنامه'!$BF$3:$BH$3,0))*100,"")</f>
        <v/>
      </c>
      <c r="AL17" s="132" t="str">
        <f t="shared" si="5"/>
        <v/>
      </c>
      <c r="AM17" s="132"/>
      <c r="AN17" s="132" t="str">
        <f>IFERROR(INDEX(رضایت!$AS:$AU,MATCH(نوجوانان!#REF!,رضایت!$B:$B,0),MATCH(AN$3,رضایت!$AS$3:$AU$3,0))*100,"")</f>
        <v/>
      </c>
      <c r="AO17" s="132" t="str">
        <f>IFERROR(INDEX(مسئولیت!$AM:$AO,MATCH(نوجوانان!#REF!,مسئولیت!$B:$B,0),MATCH(AO$3,مسئولیت!$AM$3:$AO$3,0))*100,"")</f>
        <v/>
      </c>
      <c r="AP17" s="132"/>
      <c r="AQ17" s="133">
        <f t="shared" si="11"/>
        <v>0</v>
      </c>
    </row>
    <row r="18" spans="1:43" ht="18.75" x14ac:dyDescent="0.25">
      <c r="A18" s="30">
        <v>13</v>
      </c>
      <c r="B18" s="27" t="s">
        <v>323</v>
      </c>
      <c r="C18" s="28" t="str">
        <f t="shared" si="0"/>
        <v>11</v>
      </c>
      <c r="D18" s="29" t="e">
        <f>INDEX(Sheet1!$C:$C,MATCH($B18,Sheet1!$B:$B,0))</f>
        <v>#N/A</v>
      </c>
      <c r="E18" s="130" t="str">
        <f>IFERROR(INDEX(نماز!$BW:$BX,MATCH(نوجوانان!#REF!,نماز!$B:$B,0),MATCH(E$3,نماز!$BW$3:$BY$3,0))*100,"")</f>
        <v/>
      </c>
      <c r="F18" s="130" t="str">
        <f t="shared" si="6"/>
        <v/>
      </c>
      <c r="G18" s="130">
        <v>90</v>
      </c>
      <c r="H18" s="130" t="str">
        <f>IFERROR(INDEX(حلقه!$CY:$CZ,MATCH(نوجوانان!#REF!,حلقه!$B:$B,0),MATCH(H$3,حلقه!$CY$3:$DA$3,0))*100,"")</f>
        <v/>
      </c>
      <c r="I18" s="130" t="str">
        <f t="shared" si="7"/>
        <v/>
      </c>
      <c r="J18" s="130">
        <v>8</v>
      </c>
      <c r="K18" s="130" t="str">
        <f>IFERROR(INDEX(هیئت!$EG:$EH,MATCH(نوجوانان!#REF!,هیئت!$B:$B,0),MATCH(K$3,هیئت!$EG$3:$EI$3,0))*100,"")</f>
        <v/>
      </c>
      <c r="L18" s="130" t="str">
        <f t="shared" si="8"/>
        <v/>
      </c>
      <c r="M18" s="130">
        <v>19</v>
      </c>
      <c r="N18" s="130" t="str">
        <f>IFERROR(INDEX('ویژه برنامه'!$BF:$BG,MATCH(نوجوانان!#REF!,'ویژه برنامه'!$B:$B,0),MATCH(N$3,'ویژه برنامه'!$BF$3:$BH$3,0))*100,"")</f>
        <v/>
      </c>
      <c r="O18" s="130" t="str">
        <f t="shared" si="9"/>
        <v/>
      </c>
      <c r="P18" s="130">
        <v>5</v>
      </c>
      <c r="Q18" s="130" t="str">
        <f>IFERROR(INDEX(رضایت!$AS:$AT,MATCH(نوجوانان!#REF!,رضایت!$B:$B,0),MATCH(Q$3,رضایت!$AS$3:$AU$3,0))*100,"")</f>
        <v/>
      </c>
      <c r="R18" s="130" t="str">
        <f>IFERROR(INDEX(مسئولیت!$AM:$AN,MATCH(نوجوانان!#REF!,مسئولیت!$B:$B,0),MATCH(R$3,مسئولیت!$AM$3:$AO$3,0))*100,"")</f>
        <v/>
      </c>
      <c r="S18" s="131">
        <f t="shared" si="1"/>
        <v>0</v>
      </c>
      <c r="T18" s="130" t="str">
        <f>IFERROR(INDEX(نماز!$BW:$BX,MATCH(نوجوانان!#REF!,نماز!$B:$B,0),MATCH(T$3,نماز!$BW$3:$BY$3,0))*100,"")</f>
        <v/>
      </c>
      <c r="U18" s="130" t="str">
        <f>IFERROR(INDEX(حلقه!$CY:$CZ,MATCH(نوجوانان!#REF!,حلقه!$B:$B,0),MATCH(U$3,حلقه!$CY$3:$DA$3,0))*100,"")</f>
        <v/>
      </c>
      <c r="V18" s="130" t="str">
        <f>IFERROR(INDEX(هیئت!$EG:$EH,MATCH(نوجوانان!#REF!,هیئت!$B:$B,0),MATCH(V$3,هیئت!$EG$3:$EI$3,0))*100,"")</f>
        <v/>
      </c>
      <c r="W18" s="130" t="str">
        <f>IFERROR(INDEX('ویژه برنامه'!$BF:$BG,MATCH(نوجوانان!#REF!,'ویژه برنامه'!$B:$B,0),MATCH(W$3,'ویژه برنامه'!$BF$3:$BH$3,0))*100,"")</f>
        <v/>
      </c>
      <c r="X18" s="130" t="str">
        <f>IFERROR(INDEX(رضایت!$AS:$AT,MATCH(نوجوانان!#REF!,رضایت!$B:$B,0),MATCH(X$3,رضایت!$AS$3:$AU$3,0))*100,"")</f>
        <v/>
      </c>
      <c r="Y18" s="130" t="str">
        <f>IFERROR(INDEX(مسئولیت!$AM:$AN,MATCH(نوجوانان!#REF!,مسئولیت!$B:$B,0),MATCH(Y$3,مسئولیت!$AM$3:$AO$3,0))*100,"")</f>
        <v/>
      </c>
      <c r="Z18" s="130"/>
      <c r="AA18" s="131">
        <f t="shared" si="10"/>
        <v>0</v>
      </c>
      <c r="AB18" s="130" t="str">
        <f>IFERROR(INDEX(نماز!$BW:$BY,MATCH(نوجوانان!#REF!,نماز!$B:$B,0),MATCH(AB$3,نماز!$BW$3:$BY$3,0))*100,"")</f>
        <v/>
      </c>
      <c r="AC18" s="130" t="str">
        <f t="shared" si="2"/>
        <v/>
      </c>
      <c r="AD18" s="130"/>
      <c r="AE18" s="130" t="str">
        <f>IFERROR(INDEX(حلقه!$CY:$DA,MATCH(نوجوانان!#REF!,حلقه!$B:$B,0),MATCH(AE$3,حلقه!$CY$3:$DA$3,0))*100,"")</f>
        <v/>
      </c>
      <c r="AF18" s="130" t="str">
        <f t="shared" si="3"/>
        <v/>
      </c>
      <c r="AG18" s="130"/>
      <c r="AH18" s="130" t="str">
        <f>IFERROR(INDEX(هیئت!$EG:$EI,MATCH(نوجوانان!#REF!,هیئت!$B:$B,0),MATCH(AH$3,هیئت!$EG$3:$EI$3,0))*100,"")</f>
        <v/>
      </c>
      <c r="AI18" s="130" t="str">
        <f t="shared" si="4"/>
        <v/>
      </c>
      <c r="AJ18" s="130"/>
      <c r="AK18" s="130" t="str">
        <f>IFERROR(INDEX('ویژه برنامه'!$BF:$BH,MATCH(نوجوانان!#REF!,'ویژه برنامه'!$B:$B,0),MATCH(AK$3,'ویژه برنامه'!$BF$3:$BH$3,0))*100,"")</f>
        <v/>
      </c>
      <c r="AL18" s="130" t="str">
        <f t="shared" si="5"/>
        <v/>
      </c>
      <c r="AM18" s="130"/>
      <c r="AN18" s="130" t="str">
        <f>IFERROR(INDEX(رضایت!$AS:$AU,MATCH(نوجوانان!#REF!,رضایت!$B:$B,0),MATCH(AN$3,رضایت!$AS$3:$AU$3,0))*100,"")</f>
        <v/>
      </c>
      <c r="AO18" s="130" t="str">
        <f>IFERROR(INDEX(مسئولیت!$AM:$AO,MATCH(نوجوانان!#REF!,مسئولیت!$B:$B,0),MATCH(AO$3,مسئولیت!$AM$3:$AO$3,0))*100,"")</f>
        <v/>
      </c>
      <c r="AP18" s="130"/>
      <c r="AQ18" s="131">
        <f t="shared" si="11"/>
        <v>0</v>
      </c>
    </row>
    <row r="19" spans="1:43" ht="18.75" x14ac:dyDescent="0.25">
      <c r="A19" s="30">
        <v>14</v>
      </c>
      <c r="B19" s="27" t="s">
        <v>324</v>
      </c>
      <c r="C19" s="28" t="str">
        <f t="shared" si="0"/>
        <v>11</v>
      </c>
      <c r="D19" s="29" t="e">
        <f>INDEX(Sheet1!$C:$C,MATCH($B19,Sheet1!$B:$B,0))</f>
        <v>#N/A</v>
      </c>
      <c r="E19" s="132" t="str">
        <f>IFERROR(INDEX(نماز!$BW:$BX,MATCH(نوجوانان!#REF!,نماز!$B:$B,0),MATCH(E$3,نماز!$BW$3:$BY$3,0))*100,"")</f>
        <v/>
      </c>
      <c r="F19" s="132" t="str">
        <f t="shared" si="6"/>
        <v/>
      </c>
      <c r="G19" s="132">
        <v>90</v>
      </c>
      <c r="H19" s="132" t="str">
        <f>IFERROR(INDEX(حلقه!$CY:$CZ,MATCH(نوجوانان!#REF!,حلقه!$B:$B,0),MATCH(H$3,حلقه!$CY$3:$DA$3,0))*100,"")</f>
        <v/>
      </c>
      <c r="I19" s="132" t="str">
        <f t="shared" si="7"/>
        <v/>
      </c>
      <c r="J19" s="132">
        <v>8</v>
      </c>
      <c r="K19" s="132" t="str">
        <f>IFERROR(INDEX(هیئت!$EG:$EH,MATCH(نوجوانان!#REF!,هیئت!$B:$B,0),MATCH(K$3,هیئت!$EG$3:$EI$3,0))*100,"")</f>
        <v/>
      </c>
      <c r="L19" s="132" t="str">
        <f t="shared" si="8"/>
        <v/>
      </c>
      <c r="M19" s="132">
        <v>19</v>
      </c>
      <c r="N19" s="132" t="str">
        <f>IFERROR(INDEX('ویژه برنامه'!$BF:$BG,MATCH(نوجوانان!#REF!,'ویژه برنامه'!$B:$B,0),MATCH(N$3,'ویژه برنامه'!$BF$3:$BH$3,0))*100,"")</f>
        <v/>
      </c>
      <c r="O19" s="132" t="str">
        <f t="shared" si="9"/>
        <v/>
      </c>
      <c r="P19" s="132">
        <v>5</v>
      </c>
      <c r="Q19" s="132" t="str">
        <f>IFERROR(INDEX(رضایت!$AS:$AT,MATCH(نوجوانان!#REF!,رضایت!$B:$B,0),MATCH(Q$3,رضایت!$AS$3:$AU$3,0))*100,"")</f>
        <v/>
      </c>
      <c r="R19" s="132" t="str">
        <f>IFERROR(INDEX(مسئولیت!$AM:$AN,MATCH(نوجوانان!#REF!,مسئولیت!$B:$B,0),MATCH(R$3,مسئولیت!$AM$3:$AO$3,0))*100,"")</f>
        <v/>
      </c>
      <c r="S19" s="133">
        <f t="shared" si="1"/>
        <v>0</v>
      </c>
      <c r="T19" s="132" t="str">
        <f>IFERROR(INDEX(نماز!$BW:$BX,MATCH(نوجوانان!#REF!,نماز!$B:$B,0),MATCH(T$3,نماز!$BW$3:$BY$3,0))*100,"")</f>
        <v/>
      </c>
      <c r="U19" s="132" t="str">
        <f>IFERROR(INDEX(حلقه!$CY:$CZ,MATCH(نوجوانان!#REF!,حلقه!$B:$B,0),MATCH(U$3,حلقه!$CY$3:$DA$3,0))*100,"")</f>
        <v/>
      </c>
      <c r="V19" s="132" t="str">
        <f>IFERROR(INDEX(هیئت!$EG:$EH,MATCH(نوجوانان!#REF!,هیئت!$B:$B,0),MATCH(V$3,هیئت!$EG$3:$EI$3,0))*100,"")</f>
        <v/>
      </c>
      <c r="W19" s="132" t="str">
        <f>IFERROR(INDEX('ویژه برنامه'!$BF:$BG,MATCH(نوجوانان!#REF!,'ویژه برنامه'!$B:$B,0),MATCH(W$3,'ویژه برنامه'!$BF$3:$BH$3,0))*100,"")</f>
        <v/>
      </c>
      <c r="X19" s="132" t="str">
        <f>IFERROR(INDEX(رضایت!$AS:$AT,MATCH(نوجوانان!#REF!,رضایت!$B:$B,0),MATCH(X$3,رضایت!$AS$3:$AU$3,0))*100,"")</f>
        <v/>
      </c>
      <c r="Y19" s="132" t="str">
        <f>IFERROR(INDEX(مسئولیت!$AM:$AN,MATCH(نوجوانان!#REF!,مسئولیت!$B:$B,0),MATCH(Y$3,مسئولیت!$AM$3:$AO$3,0))*100,"")</f>
        <v/>
      </c>
      <c r="Z19" s="132"/>
      <c r="AA19" s="133">
        <f t="shared" si="10"/>
        <v>0</v>
      </c>
      <c r="AB19" s="132" t="str">
        <f>IFERROR(INDEX(نماز!$BW:$BY,MATCH(نوجوانان!#REF!,نماز!$B:$B,0),MATCH(AB$3,نماز!$BW$3:$BY$3,0))*100,"")</f>
        <v/>
      </c>
      <c r="AC19" s="132" t="str">
        <f t="shared" si="2"/>
        <v/>
      </c>
      <c r="AD19" s="132"/>
      <c r="AE19" s="132" t="str">
        <f>IFERROR(INDEX(حلقه!$CY:$DA,MATCH(نوجوانان!#REF!,حلقه!$B:$B,0),MATCH(AE$3,حلقه!$CY$3:$DA$3,0))*100,"")</f>
        <v/>
      </c>
      <c r="AF19" s="132" t="str">
        <f t="shared" si="3"/>
        <v/>
      </c>
      <c r="AG19" s="132"/>
      <c r="AH19" s="132" t="str">
        <f>IFERROR(INDEX(هیئت!$EG:$EI,MATCH(نوجوانان!#REF!,هیئت!$B:$B,0),MATCH(AH$3,هیئت!$EG$3:$EI$3,0))*100,"")</f>
        <v/>
      </c>
      <c r="AI19" s="132" t="str">
        <f t="shared" si="4"/>
        <v/>
      </c>
      <c r="AJ19" s="132"/>
      <c r="AK19" s="132" t="str">
        <f>IFERROR(INDEX('ویژه برنامه'!$BF:$BH,MATCH(نوجوانان!#REF!,'ویژه برنامه'!$B:$B,0),MATCH(AK$3,'ویژه برنامه'!$BF$3:$BH$3,0))*100,"")</f>
        <v/>
      </c>
      <c r="AL19" s="132" t="str">
        <f t="shared" si="5"/>
        <v/>
      </c>
      <c r="AM19" s="132"/>
      <c r="AN19" s="132" t="str">
        <f>IFERROR(INDEX(رضایت!$AS:$AU,MATCH(نوجوانان!#REF!,رضایت!$B:$B,0),MATCH(AN$3,رضایت!$AS$3:$AU$3,0))*100,"")</f>
        <v/>
      </c>
      <c r="AO19" s="132" t="str">
        <f>IFERROR(INDEX(مسئولیت!$AM:$AO,MATCH(نوجوانان!#REF!,مسئولیت!$B:$B,0),MATCH(AO$3,مسئولیت!$AM$3:$AO$3,0))*100,"")</f>
        <v/>
      </c>
      <c r="AP19" s="132"/>
      <c r="AQ19" s="133">
        <f t="shared" si="11"/>
        <v>0</v>
      </c>
    </row>
    <row r="20" spans="1:43" ht="18.75" x14ac:dyDescent="0.25">
      <c r="A20" s="30">
        <v>15</v>
      </c>
      <c r="B20" s="27" t="s">
        <v>325</v>
      </c>
      <c r="C20" s="28" t="str">
        <f t="shared" si="0"/>
        <v>11</v>
      </c>
      <c r="D20" s="29" t="e">
        <f>INDEX(Sheet1!$C:$C,MATCH($B20,Sheet1!$B:$B,0))</f>
        <v>#N/A</v>
      </c>
      <c r="E20" s="130" t="str">
        <f>IFERROR(INDEX(نماز!$BW:$BX,MATCH(نوجوانان!#REF!,نماز!$B:$B,0),MATCH(E$3,نماز!$BW$3:$BY$3,0))*100,"")</f>
        <v/>
      </c>
      <c r="F20" s="130" t="str">
        <f t="shared" si="6"/>
        <v/>
      </c>
      <c r="G20" s="130">
        <v>90</v>
      </c>
      <c r="H20" s="130" t="str">
        <f>IFERROR(INDEX(حلقه!$CY:$CZ,MATCH(نوجوانان!#REF!,حلقه!$B:$B,0),MATCH(H$3,حلقه!$CY$3:$DA$3,0))*100,"")</f>
        <v/>
      </c>
      <c r="I20" s="130" t="str">
        <f t="shared" si="7"/>
        <v/>
      </c>
      <c r="J20" s="130">
        <v>8</v>
      </c>
      <c r="K20" s="130" t="str">
        <f>IFERROR(INDEX(هیئت!$EG:$EH,MATCH(نوجوانان!#REF!,هیئت!$B:$B,0),MATCH(K$3,هیئت!$EG$3:$EI$3,0))*100,"")</f>
        <v/>
      </c>
      <c r="L20" s="130" t="str">
        <f t="shared" si="8"/>
        <v/>
      </c>
      <c r="M20" s="130">
        <v>19</v>
      </c>
      <c r="N20" s="130" t="str">
        <f>IFERROR(INDEX('ویژه برنامه'!$BF:$BG,MATCH(نوجوانان!#REF!,'ویژه برنامه'!$B:$B,0),MATCH(N$3,'ویژه برنامه'!$BF$3:$BH$3,0))*100,"")</f>
        <v/>
      </c>
      <c r="O20" s="130" t="str">
        <f t="shared" si="9"/>
        <v/>
      </c>
      <c r="P20" s="130">
        <v>5</v>
      </c>
      <c r="Q20" s="130" t="str">
        <f>IFERROR(INDEX(رضایت!$AS:$AT,MATCH(نوجوانان!#REF!,رضایت!$B:$B,0),MATCH(Q$3,رضایت!$AS$3:$AU$3,0))*100,"")</f>
        <v/>
      </c>
      <c r="R20" s="130" t="str">
        <f>IFERROR(INDEX(مسئولیت!$AM:$AN,MATCH(نوجوانان!#REF!,مسئولیت!$B:$B,0),MATCH(R$3,مسئولیت!$AM$3:$AO$3,0))*100,"")</f>
        <v/>
      </c>
      <c r="S20" s="131">
        <f t="shared" si="1"/>
        <v>0</v>
      </c>
      <c r="T20" s="130" t="str">
        <f>IFERROR(INDEX(نماز!$BW:$BX,MATCH(نوجوانان!#REF!,نماز!$B:$B,0),MATCH(T$3,نماز!$BW$3:$BY$3,0))*100,"")</f>
        <v/>
      </c>
      <c r="U20" s="130" t="str">
        <f>IFERROR(INDEX(حلقه!$CY:$CZ,MATCH(نوجوانان!#REF!,حلقه!$B:$B,0),MATCH(U$3,حلقه!$CY$3:$DA$3,0))*100,"")</f>
        <v/>
      </c>
      <c r="V20" s="130" t="str">
        <f>IFERROR(INDEX(هیئت!$EG:$EH,MATCH(نوجوانان!#REF!,هیئت!$B:$B,0),MATCH(V$3,هیئت!$EG$3:$EI$3,0))*100,"")</f>
        <v/>
      </c>
      <c r="W20" s="130" t="str">
        <f>IFERROR(INDEX('ویژه برنامه'!$BF:$BG,MATCH(نوجوانان!#REF!,'ویژه برنامه'!$B:$B,0),MATCH(W$3,'ویژه برنامه'!$BF$3:$BH$3,0))*100,"")</f>
        <v/>
      </c>
      <c r="X20" s="130" t="str">
        <f>IFERROR(INDEX(رضایت!$AS:$AT,MATCH(نوجوانان!#REF!,رضایت!$B:$B,0),MATCH(X$3,رضایت!$AS$3:$AU$3,0))*100,"")</f>
        <v/>
      </c>
      <c r="Y20" s="130" t="str">
        <f>IFERROR(INDEX(مسئولیت!$AM:$AN,MATCH(نوجوانان!#REF!,مسئولیت!$B:$B,0),MATCH(Y$3,مسئولیت!$AM$3:$AO$3,0))*100,"")</f>
        <v/>
      </c>
      <c r="Z20" s="130"/>
      <c r="AA20" s="131">
        <f t="shared" si="10"/>
        <v>0</v>
      </c>
      <c r="AB20" s="130" t="str">
        <f>IFERROR(INDEX(نماز!$BW:$BY,MATCH(نوجوانان!#REF!,نماز!$B:$B,0),MATCH(AB$3,نماز!$BW$3:$BY$3,0))*100,"")</f>
        <v/>
      </c>
      <c r="AC20" s="130" t="str">
        <f t="shared" si="2"/>
        <v/>
      </c>
      <c r="AD20" s="130"/>
      <c r="AE20" s="130" t="str">
        <f>IFERROR(INDEX(حلقه!$CY:$DA,MATCH(نوجوانان!#REF!,حلقه!$B:$B,0),MATCH(AE$3,حلقه!$CY$3:$DA$3,0))*100,"")</f>
        <v/>
      </c>
      <c r="AF20" s="130" t="str">
        <f t="shared" si="3"/>
        <v/>
      </c>
      <c r="AG20" s="130"/>
      <c r="AH20" s="130" t="str">
        <f>IFERROR(INDEX(هیئت!$EG:$EI,MATCH(نوجوانان!#REF!,هیئت!$B:$B,0),MATCH(AH$3,هیئت!$EG$3:$EI$3,0))*100,"")</f>
        <v/>
      </c>
      <c r="AI20" s="130" t="str">
        <f t="shared" si="4"/>
        <v/>
      </c>
      <c r="AJ20" s="130"/>
      <c r="AK20" s="130" t="str">
        <f>IFERROR(INDEX('ویژه برنامه'!$BF:$BH,MATCH(نوجوانان!#REF!,'ویژه برنامه'!$B:$B,0),MATCH(AK$3,'ویژه برنامه'!$BF$3:$BH$3,0))*100,"")</f>
        <v/>
      </c>
      <c r="AL20" s="130" t="str">
        <f t="shared" si="5"/>
        <v/>
      </c>
      <c r="AM20" s="130"/>
      <c r="AN20" s="130" t="str">
        <f>IFERROR(INDEX(رضایت!$AS:$AU,MATCH(نوجوانان!#REF!,رضایت!$B:$B,0),MATCH(AN$3,رضایت!$AS$3:$AU$3,0))*100,"")</f>
        <v/>
      </c>
      <c r="AO20" s="130" t="str">
        <f>IFERROR(INDEX(مسئولیت!$AM:$AO,MATCH(نوجوانان!#REF!,مسئولیت!$B:$B,0),MATCH(AO$3,مسئولیت!$AM$3:$AO$3,0))*100,"")</f>
        <v/>
      </c>
      <c r="AP20" s="130"/>
      <c r="AQ20" s="131">
        <f t="shared" si="11"/>
        <v>0</v>
      </c>
    </row>
    <row r="21" spans="1:43" ht="18.75" x14ac:dyDescent="0.25">
      <c r="A21" s="30">
        <v>16</v>
      </c>
      <c r="B21" s="27" t="s">
        <v>326</v>
      </c>
      <c r="C21" s="28" t="str">
        <f t="shared" si="0"/>
        <v>11</v>
      </c>
      <c r="D21" s="29" t="e">
        <f>INDEX(Sheet1!$C:$C,MATCH($B21,Sheet1!$B:$B,0))</f>
        <v>#N/A</v>
      </c>
      <c r="E21" s="132">
        <f>IFERROR(INDEX(نماز!$BW:$BX,MATCH(نوجوانان!$B14,نماز!$B:$B,0),MATCH(E$3,نماز!$BW$3:$BY$3,0))*100,"")</f>
        <v>28.888888888888886</v>
      </c>
      <c r="F21" s="132">
        <f t="shared" si="6"/>
        <v>25.999999999999996</v>
      </c>
      <c r="G21" s="132">
        <v>90</v>
      </c>
      <c r="H21" s="132">
        <f>IFERROR(INDEX(حلقه!$CY:$CZ,MATCH(نوجوانان!$B14,حلقه!$B:$B,0),MATCH(H$3,حلقه!$CY$3:$DA$3,0))*100,"")</f>
        <v>0</v>
      </c>
      <c r="I21" s="132">
        <f t="shared" si="7"/>
        <v>0</v>
      </c>
      <c r="J21" s="132">
        <v>8</v>
      </c>
      <c r="K21" s="132">
        <f>IFERROR(INDEX(هیئت!$EG:$EH,MATCH(نوجوانان!$B14,هیئت!$B:$B,0),MATCH(K$3,هیئت!$EG$3:$EI$3,0))*100,"")</f>
        <v>80</v>
      </c>
      <c r="L21" s="132">
        <f t="shared" si="8"/>
        <v>15.2</v>
      </c>
      <c r="M21" s="132">
        <v>19</v>
      </c>
      <c r="N21" s="132">
        <f>IFERROR(INDEX('ویژه برنامه'!$BF:$BG,MATCH(نوجوانان!$B14,'ویژه برنامه'!$B:$B,0),MATCH(N$3,'ویژه برنامه'!$BF$3:$BH$3,0))*100,"")</f>
        <v>80</v>
      </c>
      <c r="O21" s="132">
        <f t="shared" si="9"/>
        <v>4</v>
      </c>
      <c r="P21" s="132">
        <v>5</v>
      </c>
      <c r="Q21" s="132">
        <f>IFERROR(INDEX(رضایت!$AS:$AT,MATCH(نوجوانان!$B14,رضایت!$B:$B,0),MATCH(Q$3,رضایت!$AS$3:$AU$3,0))*100,"")</f>
        <v>73.333333333333329</v>
      </c>
      <c r="R21" s="132">
        <f>IFERROR(INDEX(مسئولیت!$AM:$AN,MATCH(نوجوانان!$B14,مسئولیت!$B:$B,0),MATCH(R$3,مسئولیت!$AM$3:$AO$3,0))*100,"")</f>
        <v>72</v>
      </c>
      <c r="S21" s="133">
        <f t="shared" si="1"/>
        <v>57.8</v>
      </c>
      <c r="T21" s="132">
        <f>IFERROR(INDEX(نماز!$BW:$BX,MATCH(نوجوانان!$B14,نماز!$B:$B,0),MATCH(T$3,نماز!$BW$3:$BY$3,0))*100,"")</f>
        <v>26.666666666666668</v>
      </c>
      <c r="U21" s="132">
        <f>IFERROR(INDEX(حلقه!$CY:$CZ,MATCH(نوجوانان!$B14,حلقه!$B:$B,0),MATCH(U$3,حلقه!$CY$3:$DA$3,0))*100,"")</f>
        <v>0</v>
      </c>
      <c r="V21" s="132">
        <f>IFERROR(INDEX(هیئت!$EG:$EH,MATCH(نوجوانان!$B14,هیئت!$B:$B,0),MATCH(V$3,هیئت!$EG$3:$EI$3,0))*100,"")</f>
        <v>68.75</v>
      </c>
      <c r="W21" s="132">
        <f>IFERROR(INDEX('ویژه برنامه'!$BF:$BG,MATCH(نوجوانان!$B14,'ویژه برنامه'!$B:$B,0),MATCH(W$3,'ویژه برنامه'!$BF$3:$BH$3,0))*100,"")</f>
        <v>75</v>
      </c>
      <c r="X21" s="132">
        <f>IFERROR(INDEX(رضایت!$AS:$AT,MATCH(نوجوانان!$B14,رضایت!$B:$B,0),MATCH(X$3,رضایت!$AS$3:$AU$3,0))*100,"")</f>
        <v>93.333333333333329</v>
      </c>
      <c r="Y21" s="132">
        <f>IFERROR(INDEX(مسئولیت!$AM:$AN,MATCH(نوجوانان!$B14,مسئولیت!$B:$B,0),MATCH(Y$3,مسئولیت!$AM$3:$AO$3,0))*100,"")</f>
        <v>72</v>
      </c>
      <c r="Z21" s="132"/>
      <c r="AA21" s="133">
        <f t="shared" si="10"/>
        <v>46.75</v>
      </c>
      <c r="AB21" s="132">
        <f>IFERROR(INDEX(نماز!$BW:$BY,MATCH(نوجوانان!$B14,نماز!$B:$B,0),MATCH(AB$3,نماز!$BW$3:$BY$3,0))*100,"")</f>
        <v>29.787234042553191</v>
      </c>
      <c r="AC21" s="132">
        <f t="shared" si="2"/>
        <v>0</v>
      </c>
      <c r="AD21" s="132"/>
      <c r="AE21" s="132">
        <f>IFERROR(INDEX(حلقه!$CY:$DA,MATCH(نوجوانان!$B14,حلقه!$B:$B,0),MATCH(AE$3,حلقه!$CY$3:$DA$3,0))*100,"")</f>
        <v>100</v>
      </c>
      <c r="AF21" s="132">
        <f t="shared" si="3"/>
        <v>0</v>
      </c>
      <c r="AG21" s="132"/>
      <c r="AH21" s="132">
        <f>IFERROR(INDEX(هیئت!$EG:$EI,MATCH(نوجوانان!$B14,هیئت!$B:$B,0),MATCH(AH$3,هیئت!$EG$3:$EI$3,0))*100,"")</f>
        <v>41.666666666666671</v>
      </c>
      <c r="AI21" s="132">
        <f t="shared" si="4"/>
        <v>0</v>
      </c>
      <c r="AJ21" s="132"/>
      <c r="AK21" s="132">
        <f>IFERROR(INDEX('ویژه برنامه'!$BF:$BH,MATCH(نوجوانان!$B14,'ویژه برنامه'!$B:$B,0),MATCH(AK$3,'ویژه برنامه'!$BF$3:$BH$3,0))*100,"")</f>
        <v>85.714285714285708</v>
      </c>
      <c r="AL21" s="132">
        <f t="shared" si="5"/>
        <v>0</v>
      </c>
      <c r="AM21" s="132"/>
      <c r="AN21" s="132">
        <f>IFERROR(INDEX(رضایت!$AS:$AU,MATCH(نوجوانان!$B14,رضایت!$B:$B,0),MATCH(AN$3,رضایت!$AS$3:$AU$3,0))*100,"")</f>
        <v>82.495875206239702</v>
      </c>
      <c r="AO21" s="132">
        <f>IFERROR(INDEX(مسئولیت!$AM:$AO,MATCH(نوجوانان!$B14,مسئولیت!$B:$B,0),MATCH(AO$3,مسئولیت!$AM$3:$AO$3,0))*100,"")</f>
        <v>72</v>
      </c>
      <c r="AP21" s="132"/>
      <c r="AQ21" s="133">
        <f t="shared" si="11"/>
        <v>46.75</v>
      </c>
    </row>
    <row r="22" spans="1:43" ht="18.75" x14ac:dyDescent="0.25">
      <c r="A22" s="30">
        <v>17</v>
      </c>
      <c r="B22" s="27" t="s">
        <v>327</v>
      </c>
      <c r="C22" s="28" t="str">
        <f t="shared" si="0"/>
        <v>11</v>
      </c>
      <c r="D22" s="29" t="e">
        <f>INDEX(Sheet1!$C:$C,MATCH($B22,Sheet1!$B:$B,0))</f>
        <v>#N/A</v>
      </c>
      <c r="E22" s="130">
        <f>IFERROR(INDEX(نماز!$BW:$BX,MATCH(نوجوانان!$B16,نماز!$B:$B,0),MATCH(E$3,نماز!$BW$3:$BY$3,0))*100,"")</f>
        <v>15.555555555555555</v>
      </c>
      <c r="F22" s="130">
        <f t="shared" si="6"/>
        <v>14</v>
      </c>
      <c r="G22" s="130">
        <v>90</v>
      </c>
      <c r="H22" s="130">
        <f>IFERROR(INDEX(حلقه!$CY:$CZ,MATCH(نوجوانان!$B16,حلقه!$B:$B,0),MATCH(H$3,حلقه!$CY$3:$DA$3,0))*100,"")</f>
        <v>0</v>
      </c>
      <c r="I22" s="130">
        <f t="shared" si="7"/>
        <v>0</v>
      </c>
      <c r="J22" s="130">
        <v>8</v>
      </c>
      <c r="K22" s="130">
        <f>IFERROR(INDEX(هیئت!$EG:$EH,MATCH(نوجوانان!$B16,هیئت!$B:$B,0),MATCH(K$3,هیئت!$EG$3:$EI$3,0))*100,"")</f>
        <v>80</v>
      </c>
      <c r="L22" s="130">
        <f t="shared" si="8"/>
        <v>15.2</v>
      </c>
      <c r="M22" s="130">
        <v>19</v>
      </c>
      <c r="N22" s="130">
        <f>IFERROR(INDEX('ویژه برنامه'!$BF:$BG,MATCH(نوجوانان!$B16,'ویژه برنامه'!$B:$B,0),MATCH(N$3,'ویژه برنامه'!$BF$3:$BH$3,0))*100,"")</f>
        <v>100</v>
      </c>
      <c r="O22" s="130">
        <f t="shared" si="9"/>
        <v>5</v>
      </c>
      <c r="P22" s="130">
        <v>5</v>
      </c>
      <c r="Q22" s="130">
        <f>IFERROR(INDEX(رضایت!$AS:$AT,MATCH(نوجوانان!$B16,رضایت!$B:$B,0),MATCH(Q$3,رضایت!$AS$3:$AU$3,0))*100,"")</f>
        <v>86.666666666666671</v>
      </c>
      <c r="R22" s="130" t="str">
        <f>IFERROR(INDEX(مسئولیت!$AM:$AN,MATCH(نوجوانان!$B16,مسئولیت!$B:$B,0),MATCH(R$3,مسئولیت!$AM$3:$AO$3,0))*100,"")</f>
        <v/>
      </c>
      <c r="S22" s="131">
        <f t="shared" si="1"/>
        <v>51.666666666666657</v>
      </c>
      <c r="T22" s="130">
        <f>IFERROR(INDEX(نماز!$BW:$BX,MATCH(نوجوانان!$B16,نماز!$B:$B,0),MATCH(T$3,نماز!$BW$3:$BY$3,0))*100,"")</f>
        <v>17.777777777777779</v>
      </c>
      <c r="U22" s="130">
        <f>IFERROR(INDEX(حلقه!$CY:$CZ,MATCH(نوجوانان!$B16,حلقه!$B:$B,0),MATCH(U$3,حلقه!$CY$3:$DA$3,0))*100,"")</f>
        <v>0</v>
      </c>
      <c r="V22" s="130">
        <f>IFERROR(INDEX(هیئت!$EG:$EH,MATCH(نوجوانان!$B16,هیئت!$B:$B,0),MATCH(V$3,هیئت!$EG$3:$EI$3,0))*100,"")</f>
        <v>68.75</v>
      </c>
      <c r="W22" s="130">
        <f>IFERROR(INDEX('ویژه برنامه'!$BF:$BG,MATCH(نوجوانان!$B16,'ویژه برنامه'!$B:$B,0),MATCH(W$3,'ویژه برنامه'!$BF$3:$BH$3,0))*100,"")</f>
        <v>87.5</v>
      </c>
      <c r="X22" s="130">
        <f>IFERROR(INDEX(رضایت!$AS:$AT,MATCH(نوجوانان!$B16,رضایت!$B:$B,0),MATCH(X$3,رضایت!$AS$3:$AU$3,0))*100,"")</f>
        <v>100</v>
      </c>
      <c r="Y22" s="130" t="str">
        <f>IFERROR(INDEX(مسئولیت!$AM:$AN,MATCH(نوجوانان!$B16,مسئولیت!$B:$B,0),MATCH(Y$3,مسئولیت!$AM$3:$AO$3,0))*100,"")</f>
        <v/>
      </c>
      <c r="Z22" s="130"/>
      <c r="AA22" s="131">
        <f t="shared" si="10"/>
        <v>37.633333333333333</v>
      </c>
      <c r="AB22" s="130">
        <f>IFERROR(INDEX(نماز!$BW:$BY,MATCH(نوجوانان!$B16,نماز!$B:$B,0),MATCH(AB$3,نماز!$BW$3:$BY$3,0))*100,"")</f>
        <v>14.893617021276595</v>
      </c>
      <c r="AC22" s="130">
        <f t="shared" si="2"/>
        <v>0</v>
      </c>
      <c r="AD22" s="130"/>
      <c r="AE22" s="130">
        <f>IFERROR(INDEX(حلقه!$CY:$DA,MATCH(نوجوانان!$B16,حلقه!$B:$B,0),MATCH(AE$3,حلقه!$CY$3:$DA$3,0))*100,"")</f>
        <v>100</v>
      </c>
      <c r="AF22" s="130">
        <f t="shared" si="3"/>
        <v>0</v>
      </c>
      <c r="AG22" s="130"/>
      <c r="AH22" s="130">
        <f>IFERROR(INDEX(هیئت!$EG:$EI,MATCH(نوجوانان!$B16,هیئت!$B:$B,0),MATCH(AH$3,هیئت!$EG$3:$EI$3,0))*100,"")</f>
        <v>58.333333333333336</v>
      </c>
      <c r="AI22" s="130">
        <f t="shared" si="4"/>
        <v>0</v>
      </c>
      <c r="AJ22" s="130"/>
      <c r="AK22" s="130">
        <f>IFERROR(INDEX('ویژه برنامه'!$BF:$BH,MATCH(نوجوانان!$B16,'ویژه برنامه'!$B:$B,0),MATCH(AK$3,'ویژه برنامه'!$BF$3:$BH$3,0))*100,"")</f>
        <v>85.714285714285708</v>
      </c>
      <c r="AL22" s="130">
        <f t="shared" si="5"/>
        <v>0</v>
      </c>
      <c r="AM22" s="130"/>
      <c r="AN22" s="130">
        <f>IFERROR(INDEX(رضایت!$AS:$AU,MATCH(نوجوانان!$B16,رضایت!$B:$B,0),MATCH(AN$3,رضایت!$AS$3:$AU$3,0))*100,"")</f>
        <v>82.495875206239702</v>
      </c>
      <c r="AO22" s="130">
        <f>IFERROR(INDEX(مسئولیت!$AM:$AO,MATCH(نوجوانان!$B16,مسئولیت!$B:$B,0),MATCH(AO$3,مسئولیت!$AM$3:$AO$3,0))*100,"")</f>
        <v>52</v>
      </c>
      <c r="AP22" s="130"/>
      <c r="AQ22" s="131">
        <f t="shared" si="11"/>
        <v>37.633333333333333</v>
      </c>
    </row>
    <row r="23" spans="1:43" ht="18.75" x14ac:dyDescent="0.25">
      <c r="A23" s="30">
        <v>18</v>
      </c>
      <c r="B23" s="27" t="s">
        <v>328</v>
      </c>
      <c r="C23" s="28" t="str">
        <f t="shared" si="0"/>
        <v>11</v>
      </c>
      <c r="D23" s="29" t="e">
        <f>INDEX(Sheet1!$C:$C,MATCH($B23,Sheet1!$B:$B,0))</f>
        <v>#N/A</v>
      </c>
      <c r="E23" s="132" t="str">
        <f>IFERROR(INDEX(نماز!$BW:$BX,MATCH(نوجوانان!#REF!,نماز!$B:$B,0),MATCH(E$3,نماز!$BW$3:$BY$3,0))*100,"")</f>
        <v/>
      </c>
      <c r="F23" s="132" t="str">
        <f t="shared" si="6"/>
        <v/>
      </c>
      <c r="G23" s="132">
        <v>90</v>
      </c>
      <c r="H23" s="132" t="str">
        <f>IFERROR(INDEX(حلقه!$CY:$CZ,MATCH(نوجوانان!#REF!,حلقه!$B:$B,0),MATCH(H$3,حلقه!$CY$3:$DA$3,0))*100,"")</f>
        <v/>
      </c>
      <c r="I23" s="132" t="str">
        <f t="shared" si="7"/>
        <v/>
      </c>
      <c r="J23" s="132">
        <v>8</v>
      </c>
      <c r="K23" s="132" t="str">
        <f>IFERROR(INDEX(هیئت!$EG:$EH,MATCH(نوجوانان!#REF!,هیئت!$B:$B,0),MATCH(K$3,هیئت!$EG$3:$EI$3,0))*100,"")</f>
        <v/>
      </c>
      <c r="L23" s="132" t="str">
        <f t="shared" si="8"/>
        <v/>
      </c>
      <c r="M23" s="132">
        <v>19</v>
      </c>
      <c r="N23" s="132" t="str">
        <f>IFERROR(INDEX('ویژه برنامه'!$BF:$BG,MATCH(نوجوانان!#REF!,'ویژه برنامه'!$B:$B,0),MATCH(N$3,'ویژه برنامه'!$BF$3:$BH$3,0))*100,"")</f>
        <v/>
      </c>
      <c r="O23" s="132" t="str">
        <f t="shared" si="9"/>
        <v/>
      </c>
      <c r="P23" s="132">
        <v>5</v>
      </c>
      <c r="Q23" s="132" t="str">
        <f>IFERROR(INDEX(رضایت!$AS:$AT,MATCH(نوجوانان!#REF!,رضایت!$B:$B,0),MATCH(Q$3,رضایت!$AS$3:$AU$3,0))*100,"")</f>
        <v/>
      </c>
      <c r="R23" s="132" t="str">
        <f>IFERROR(INDEX(مسئولیت!$AM:$AN,MATCH(نوجوانان!#REF!,مسئولیت!$B:$B,0),MATCH(R$3,مسئولیت!$AM$3:$AO$3,0))*100,"")</f>
        <v/>
      </c>
      <c r="S23" s="133">
        <f t="shared" si="1"/>
        <v>0</v>
      </c>
      <c r="T23" s="132" t="str">
        <f>IFERROR(INDEX(نماز!$BW:$BX,MATCH(نوجوانان!#REF!,نماز!$B:$B,0),MATCH(T$3,نماز!$BW$3:$BY$3,0))*100,"")</f>
        <v/>
      </c>
      <c r="U23" s="132" t="str">
        <f>IFERROR(INDEX(حلقه!$CY:$CZ,MATCH(نوجوانان!#REF!,حلقه!$B:$B,0),MATCH(U$3,حلقه!$CY$3:$DA$3,0))*100,"")</f>
        <v/>
      </c>
      <c r="V23" s="132" t="str">
        <f>IFERROR(INDEX(هیئت!$EG:$EH,MATCH(نوجوانان!#REF!,هیئت!$B:$B,0),MATCH(V$3,هیئت!$EG$3:$EI$3,0))*100,"")</f>
        <v/>
      </c>
      <c r="W23" s="132" t="str">
        <f>IFERROR(INDEX('ویژه برنامه'!$BF:$BG,MATCH(نوجوانان!#REF!,'ویژه برنامه'!$B:$B,0),MATCH(W$3,'ویژه برنامه'!$BF$3:$BH$3,0))*100,"")</f>
        <v/>
      </c>
      <c r="X23" s="132" t="str">
        <f>IFERROR(INDEX(رضایت!$AS:$AT,MATCH(نوجوانان!#REF!,رضایت!$B:$B,0),MATCH(X$3,رضایت!$AS$3:$AU$3,0))*100,"")</f>
        <v/>
      </c>
      <c r="Y23" s="132" t="str">
        <f>IFERROR(INDEX(مسئولیت!$AM:$AN,MATCH(نوجوانان!#REF!,مسئولیت!$B:$B,0),MATCH(Y$3,مسئولیت!$AM$3:$AO$3,0))*100,"")</f>
        <v/>
      </c>
      <c r="Z23" s="132"/>
      <c r="AA23" s="133">
        <f t="shared" si="10"/>
        <v>0</v>
      </c>
      <c r="AB23" s="132" t="str">
        <f>IFERROR(INDEX(نماز!$BW:$BY,MATCH(نوجوانان!#REF!,نماز!$B:$B,0),MATCH(AB$3,نماز!$BW$3:$BY$3,0))*100,"")</f>
        <v/>
      </c>
      <c r="AC23" s="132" t="str">
        <f t="shared" si="2"/>
        <v/>
      </c>
      <c r="AD23" s="132"/>
      <c r="AE23" s="132" t="str">
        <f>IFERROR(INDEX(حلقه!$CY:$DA,MATCH(نوجوانان!#REF!,حلقه!$B:$B,0),MATCH(AE$3,حلقه!$CY$3:$DA$3,0))*100,"")</f>
        <v/>
      </c>
      <c r="AF23" s="132" t="str">
        <f t="shared" si="3"/>
        <v/>
      </c>
      <c r="AG23" s="132"/>
      <c r="AH23" s="132" t="str">
        <f>IFERROR(INDEX(هیئت!$EG:$EI,MATCH(نوجوانان!#REF!,هیئت!$B:$B,0),MATCH(AH$3,هیئت!$EG$3:$EI$3,0))*100,"")</f>
        <v/>
      </c>
      <c r="AI23" s="132" t="str">
        <f t="shared" si="4"/>
        <v/>
      </c>
      <c r="AJ23" s="132"/>
      <c r="AK23" s="132" t="str">
        <f>IFERROR(INDEX('ویژه برنامه'!$BF:$BH,MATCH(نوجوانان!#REF!,'ویژه برنامه'!$B:$B,0),MATCH(AK$3,'ویژه برنامه'!$BF$3:$BH$3,0))*100,"")</f>
        <v/>
      </c>
      <c r="AL23" s="132" t="str">
        <f t="shared" si="5"/>
        <v/>
      </c>
      <c r="AM23" s="132"/>
      <c r="AN23" s="132" t="str">
        <f>IFERROR(INDEX(رضایت!$AS:$AU,MATCH(نوجوانان!#REF!,رضایت!$B:$B,0),MATCH(AN$3,رضایت!$AS$3:$AU$3,0))*100,"")</f>
        <v/>
      </c>
      <c r="AO23" s="132" t="str">
        <f>IFERROR(INDEX(مسئولیت!$AM:$AO,MATCH(نوجوانان!#REF!,مسئولیت!$B:$B,0),MATCH(AO$3,مسئولیت!$AM$3:$AO$3,0))*100,"")</f>
        <v/>
      </c>
      <c r="AP23" s="132"/>
      <c r="AQ23" s="133">
        <f t="shared" si="11"/>
        <v>0</v>
      </c>
    </row>
    <row r="24" spans="1:43" ht="18.75" x14ac:dyDescent="0.25">
      <c r="A24" s="30">
        <v>19</v>
      </c>
      <c r="B24" s="27" t="s">
        <v>329</v>
      </c>
      <c r="C24" s="28" t="str">
        <f t="shared" si="0"/>
        <v>12</v>
      </c>
      <c r="D24" s="29" t="e">
        <f>INDEX(Sheet1!$C:$C,MATCH($B24,Sheet1!$B:$B,0))</f>
        <v>#N/A</v>
      </c>
      <c r="E24" s="130">
        <f>IFERROR(INDEX(نماز!$BW:$BX,MATCH(نوجوانان!$B17,نماز!$B:$B,0),MATCH(E$3,نماز!$BW$3:$BY$3,0))*100,"")</f>
        <v>13.333333333333334</v>
      </c>
      <c r="F24" s="130">
        <f t="shared" si="6"/>
        <v>12</v>
      </c>
      <c r="G24" s="130">
        <v>90</v>
      </c>
      <c r="H24" s="130">
        <f>IFERROR(INDEX(حلقه!$CY:$CZ,MATCH(نوجوانان!$B17,حلقه!$B:$B,0),MATCH(H$3,حلقه!$CY$3:$DA$3,0))*100,"")</f>
        <v>0</v>
      </c>
      <c r="I24" s="130">
        <f t="shared" si="7"/>
        <v>0</v>
      </c>
      <c r="J24" s="130">
        <v>10</v>
      </c>
      <c r="K24" s="130">
        <f>IFERROR(INDEX(هیئت!$EG:$EH,MATCH(نوجوانان!$B17,هیئت!$B:$B,0),MATCH(K$3,هیئت!$EG$3:$EI$3,0))*100,"")</f>
        <v>26.666666666666668</v>
      </c>
      <c r="L24" s="130">
        <f t="shared" si="8"/>
        <v>5.0666666666666664</v>
      </c>
      <c r="M24" s="130">
        <v>19</v>
      </c>
      <c r="N24" s="130">
        <f>IFERROR(INDEX('ویژه برنامه'!$BF:$BG,MATCH(نوجوانان!$B17,'ویژه برنامه'!$B:$B,0),MATCH(N$3,'ویژه برنامه'!$BF$3:$BH$3,0))*100,"")</f>
        <v>40</v>
      </c>
      <c r="O24" s="130">
        <f t="shared" si="9"/>
        <v>2</v>
      </c>
      <c r="P24" s="130">
        <v>5</v>
      </c>
      <c r="Q24" s="130">
        <f>IFERROR(INDEX(رضایت!$AS:$AT,MATCH(نوجوانان!$B17,رضایت!$B:$B,0),MATCH(Q$3,رضایت!$AS$3:$AU$3,0))*100,"")</f>
        <v>83.333333333333343</v>
      </c>
      <c r="R24" s="130" t="str">
        <f>IFERROR(INDEX(مسئولیت!$AM:$AN,MATCH(نوجوانان!$B17,مسئولیت!$B:$B,0),MATCH(R$3,مسئولیت!$AM$3:$AO$3,0))*100,"")</f>
        <v/>
      </c>
      <c r="S24" s="131">
        <f t="shared" si="1"/>
        <v>30.666666666666671</v>
      </c>
      <c r="T24" s="130">
        <f>IFERROR(INDEX(نماز!$BW:$BX,MATCH(نوجوانان!$B17,نماز!$B:$B,0),MATCH(T$3,نماز!$BW$3:$BY$3,0))*100,"")</f>
        <v>2.2222222222222223</v>
      </c>
      <c r="U24" s="130">
        <f>IFERROR(INDEX(حلقه!$CY:$CZ,MATCH(نوجوانان!$B17,حلقه!$B:$B,0),MATCH(U$3,حلقه!$CY$3:$DA$3,0))*100,"")</f>
        <v>0</v>
      </c>
      <c r="V24" s="130">
        <f>IFERROR(INDEX(هیئت!$EG:$EH,MATCH(نوجوانان!$B17,هیئت!$B:$B,0),MATCH(V$3,هیئت!$EG$3:$EI$3,0))*100,"")</f>
        <v>12.5</v>
      </c>
      <c r="W24" s="130">
        <f>IFERROR(INDEX('ویژه برنامه'!$BF:$BG,MATCH(نوجوانان!$B17,'ویژه برنامه'!$B:$B,0),MATCH(W$3,'ویژه برنامه'!$BF$3:$BH$3,0))*100,"")</f>
        <v>37.5</v>
      </c>
      <c r="X24" s="130">
        <f>IFERROR(INDEX(رضایت!$AS:$AT,MATCH(نوجوانان!$B17,رضایت!$B:$B,0),MATCH(X$3,رضایت!$AS$3:$AU$3,0))*100,"")</f>
        <v>90</v>
      </c>
      <c r="Y24" s="130" t="str">
        <f>IFERROR(INDEX(مسئولیت!$AM:$AN,MATCH(نوجوانان!$B17,مسئولیت!$B:$B,0),MATCH(Y$3,مسئولیت!$AM$3:$AO$3,0))*100,"")</f>
        <v/>
      </c>
      <c r="Z24" s="130"/>
      <c r="AA24" s="131">
        <f t="shared" si="10"/>
        <v>20.516666666666666</v>
      </c>
      <c r="AB24" s="130">
        <f>IFERROR(INDEX(نماز!$BW:$BY,MATCH(نوجوانان!$B17,نماز!$B:$B,0),MATCH(AB$3,نماز!$BW$3:$BY$3,0))*100,"")</f>
        <v>2.1276595744680851</v>
      </c>
      <c r="AC24" s="130">
        <f t="shared" si="2"/>
        <v>0</v>
      </c>
      <c r="AD24" s="130"/>
      <c r="AE24" s="130">
        <f>IFERROR(INDEX(حلقه!$CY:$DA,MATCH(نوجوانان!$B17,حلقه!$B:$B,0),MATCH(AE$3,حلقه!$CY$3:$DA$3,0))*100,"")</f>
        <v>50</v>
      </c>
      <c r="AF24" s="130">
        <f t="shared" si="3"/>
        <v>0</v>
      </c>
      <c r="AG24" s="130"/>
      <c r="AH24" s="130">
        <f>IFERROR(INDEX(هیئت!$EG:$EI,MATCH(نوجوانان!$B17,هیئت!$B:$B,0),MATCH(AH$3,هیئت!$EG$3:$EI$3,0))*100,"")</f>
        <v>8.3333333333333321</v>
      </c>
      <c r="AI24" s="130">
        <f t="shared" si="4"/>
        <v>0</v>
      </c>
      <c r="AJ24" s="130"/>
      <c r="AK24" s="130">
        <f>IFERROR(INDEX('ویژه برنامه'!$BF:$BH,MATCH(نوجوانان!$B17,'ویژه برنامه'!$B:$B,0),MATCH(AK$3,'ویژه برنامه'!$BF$3:$BH$3,0))*100,"")</f>
        <v>28.571428571428569</v>
      </c>
      <c r="AL24" s="130">
        <f t="shared" si="5"/>
        <v>0</v>
      </c>
      <c r="AM24" s="130"/>
      <c r="AN24" s="130">
        <f>IFERROR(INDEX(رضایت!$AS:$AU,MATCH(نوجوانان!$B17,رضایت!$B:$B,0),MATCH(AN$3,رضایت!$AS$3:$AU$3,0))*100,"")</f>
        <v>71.246437678116109</v>
      </c>
      <c r="AO24" s="130">
        <f>IFERROR(INDEX(مسئولیت!$AM:$AO,MATCH(نوجوانان!$B17,مسئولیت!$B:$B,0),MATCH(AO$3,مسئولیت!$AM$3:$AO$3,0))*100,"")</f>
        <v>80</v>
      </c>
      <c r="AP24" s="130"/>
      <c r="AQ24" s="131">
        <f t="shared" si="11"/>
        <v>20.516666666666666</v>
      </c>
    </row>
    <row r="25" spans="1:43" ht="18.75" x14ac:dyDescent="0.25">
      <c r="A25" s="30">
        <v>20</v>
      </c>
      <c r="B25" s="27" t="s">
        <v>330</v>
      </c>
      <c r="C25" s="28" t="str">
        <f t="shared" si="0"/>
        <v>12</v>
      </c>
      <c r="D25" s="29" t="e">
        <f>INDEX(Sheet1!$C:$C,MATCH($B25,Sheet1!$B:$B,0))</f>
        <v>#N/A</v>
      </c>
      <c r="E25" s="132">
        <f>IFERROR(INDEX(نماز!$BW:$BX,MATCH(نوجوانان!$B18,نماز!$B:$B,0),MATCH(E$3,نماز!$BW$3:$BY$3,0))*100,"")</f>
        <v>5.5555555555555554</v>
      </c>
      <c r="F25" s="132">
        <f t="shared" si="6"/>
        <v>5</v>
      </c>
      <c r="G25" s="132">
        <v>90</v>
      </c>
      <c r="H25" s="132">
        <f>IFERROR(INDEX(حلقه!$CY:$CZ,MATCH(نوجوانان!$B18,حلقه!$B:$B,0),MATCH(H$3,حلقه!$CY$3:$DA$3,0))*100,"")</f>
        <v>0</v>
      </c>
      <c r="I25" s="132">
        <f t="shared" si="7"/>
        <v>0</v>
      </c>
      <c r="J25" s="132">
        <v>10</v>
      </c>
      <c r="K25" s="132">
        <f>IFERROR(INDEX(هیئت!$EG:$EH,MATCH(نوجوانان!$B18,هیئت!$B:$B,0),MATCH(K$3,هیئت!$EG$3:$EI$3,0))*100,"")</f>
        <v>26.666666666666668</v>
      </c>
      <c r="L25" s="132">
        <f t="shared" si="8"/>
        <v>5.0666666666666664</v>
      </c>
      <c r="M25" s="132">
        <v>19</v>
      </c>
      <c r="N25" s="132">
        <f>IFERROR(INDEX('ویژه برنامه'!$BF:$BG,MATCH(نوجوانان!$B18,'ویژه برنامه'!$B:$B,0),MATCH(N$3,'ویژه برنامه'!$BF$3:$BH$3,0))*100,"")</f>
        <v>40</v>
      </c>
      <c r="O25" s="132">
        <f t="shared" si="9"/>
        <v>2</v>
      </c>
      <c r="P25" s="132">
        <v>5</v>
      </c>
      <c r="Q25" s="132">
        <f>IFERROR(INDEX(رضایت!$AS:$AT,MATCH(نوجوانان!$B18,رضایت!$B:$B,0),MATCH(Q$3,رضایت!$AS$3:$AU$3,0))*100,"")</f>
        <v>90</v>
      </c>
      <c r="R25" s="132" t="str">
        <f>IFERROR(INDEX(مسئولیت!$AM:$AN,MATCH(نوجوانان!$B18,مسئولیت!$B:$B,0),MATCH(R$3,مسئولیت!$AM$3:$AO$3,0))*100,"")</f>
        <v/>
      </c>
      <c r="S25" s="133">
        <f t="shared" si="1"/>
        <v>30.833333333333329</v>
      </c>
      <c r="T25" s="132">
        <f>IFERROR(INDEX(نماز!$BW:$BX,MATCH(نوجوانان!$B18,نماز!$B:$B,0),MATCH(T$3,نماز!$BW$3:$BY$3,0))*100,"")</f>
        <v>8.8888888888888893</v>
      </c>
      <c r="U25" s="132">
        <f>IFERROR(INDEX(حلقه!$CY:$CZ,MATCH(نوجوانان!$B18,حلقه!$B:$B,0),MATCH(U$3,حلقه!$CY$3:$DA$3,0))*100,"")</f>
        <v>0</v>
      </c>
      <c r="V25" s="132">
        <f>IFERROR(INDEX(هیئت!$EG:$EH,MATCH(نوجوانان!$B18,هیئت!$B:$B,0),MATCH(V$3,هیئت!$EG$3:$EI$3,0))*100,"")</f>
        <v>50</v>
      </c>
      <c r="W25" s="132">
        <f>IFERROR(INDEX('ویژه برنامه'!$BF:$BG,MATCH(نوجوانان!$B18,'ویژه برنامه'!$B:$B,0),MATCH(W$3,'ویژه برنامه'!$BF$3:$BH$3,0))*100,"")</f>
        <v>87.5</v>
      </c>
      <c r="X25" s="132">
        <f>IFERROR(INDEX(رضایت!$AS:$AT,MATCH(نوجوانان!$B18,رضایت!$B:$B,0),MATCH(X$3,رضایت!$AS$3:$AU$3,0))*100,"")</f>
        <v>96.666666666666671</v>
      </c>
      <c r="Y25" s="132" t="str">
        <f>IFERROR(INDEX(مسئولیت!$AM:$AN,MATCH(نوجوانان!$B18,مسئولیت!$B:$B,0),MATCH(Y$3,مسئولیت!$AM$3:$AO$3,0))*100,"")</f>
        <v/>
      </c>
      <c r="Z25" s="132"/>
      <c r="AA25" s="133">
        <f t="shared" si="10"/>
        <v>33.816666666666663</v>
      </c>
      <c r="AB25" s="132">
        <f>IFERROR(INDEX(نماز!$BW:$BY,MATCH(نوجوانان!$B18,نماز!$B:$B,0),MATCH(AB$3,نماز!$BW$3:$BY$3,0))*100,"")</f>
        <v>4.2553191489361701</v>
      </c>
      <c r="AC25" s="132">
        <f t="shared" si="2"/>
        <v>0</v>
      </c>
      <c r="AD25" s="132"/>
      <c r="AE25" s="132">
        <f>IFERROR(INDEX(حلقه!$CY:$DA,MATCH(نوجوانان!$B18,حلقه!$B:$B,0),MATCH(AE$3,حلقه!$CY$3:$DA$3,0))*100,"")</f>
        <v>50</v>
      </c>
      <c r="AF25" s="132">
        <f t="shared" si="3"/>
        <v>0</v>
      </c>
      <c r="AG25" s="132"/>
      <c r="AH25" s="132">
        <f>IFERROR(INDEX(هیئت!$EG:$EI,MATCH(نوجوانان!$B18,هیئت!$B:$B,0),MATCH(AH$3,هیئت!$EG$3:$EI$3,0))*100,"")</f>
        <v>16.666666666666664</v>
      </c>
      <c r="AI25" s="132">
        <f t="shared" si="4"/>
        <v>0</v>
      </c>
      <c r="AJ25" s="132"/>
      <c r="AK25" s="132">
        <f>IFERROR(INDEX('ویژه برنامه'!$BF:$BH,MATCH(نوجوانان!$B18,'ویژه برنامه'!$B:$B,0),MATCH(AK$3,'ویژه برنامه'!$BF$3:$BH$3,0))*100,"")</f>
        <v>0</v>
      </c>
      <c r="AL25" s="132">
        <f t="shared" si="5"/>
        <v>0</v>
      </c>
      <c r="AM25" s="132"/>
      <c r="AN25" s="132">
        <f>IFERROR(INDEX(رضایت!$AS:$AU,MATCH(نوجوانان!$B18,رضایت!$B:$B,0),MATCH(AN$3,رضایت!$AS$3:$AU$3,0))*100,"")</f>
        <v>82.495875206239702</v>
      </c>
      <c r="AO25" s="132">
        <f>IFERROR(INDEX(مسئولیت!$AM:$AO,MATCH(نوجوانان!$B18,مسئولیت!$B:$B,0),MATCH(AO$3,مسئولیت!$AM$3:$AO$3,0))*100,"")</f>
        <v>20</v>
      </c>
      <c r="AP25" s="132"/>
      <c r="AQ25" s="133">
        <f t="shared" si="11"/>
        <v>33.816666666666663</v>
      </c>
    </row>
    <row r="26" spans="1:43" ht="18.75" x14ac:dyDescent="0.25">
      <c r="A26" s="30">
        <v>21</v>
      </c>
      <c r="B26" s="27" t="s">
        <v>331</v>
      </c>
      <c r="C26" s="28" t="str">
        <f t="shared" si="0"/>
        <v>12</v>
      </c>
      <c r="D26" s="29" t="e">
        <f>INDEX(Sheet1!$C:$C,MATCH($B26,Sheet1!$B:$B,0))</f>
        <v>#N/A</v>
      </c>
      <c r="E26" s="130">
        <f>IFERROR(INDEX(نماز!$BW:$BX,MATCH(نوجوانان!$B19,نماز!$B:$B,0),MATCH(E$3,نماز!$BW$3:$BY$3,0))*100,"")</f>
        <v>7.7777777777777777</v>
      </c>
      <c r="F26" s="130">
        <f t="shared" si="6"/>
        <v>7</v>
      </c>
      <c r="G26" s="130">
        <v>90</v>
      </c>
      <c r="H26" s="130">
        <f>IFERROR(INDEX(حلقه!$CY:$CZ,MATCH(نوجوانان!$B19,حلقه!$B:$B,0),MATCH(H$3,حلقه!$CY$3:$DA$3,0))*100,"")</f>
        <v>0</v>
      </c>
      <c r="I26" s="130">
        <f t="shared" si="7"/>
        <v>0</v>
      </c>
      <c r="J26" s="130">
        <v>10</v>
      </c>
      <c r="K26" s="130">
        <f>IFERROR(INDEX(هیئت!$EG:$EH,MATCH(نوجوانان!$B19,هیئت!$B:$B,0),MATCH(K$3,هیئت!$EG$3:$EI$3,0))*100,"")</f>
        <v>40</v>
      </c>
      <c r="L26" s="130">
        <f t="shared" si="8"/>
        <v>7.6</v>
      </c>
      <c r="M26" s="130">
        <v>19</v>
      </c>
      <c r="N26" s="130">
        <f>IFERROR(INDEX('ویژه برنامه'!$BF:$BG,MATCH(نوجوانان!$B19,'ویژه برنامه'!$B:$B,0),MATCH(N$3,'ویژه برنامه'!$BF$3:$BH$3,0))*100,"")</f>
        <v>60</v>
      </c>
      <c r="O26" s="130">
        <f t="shared" si="9"/>
        <v>3</v>
      </c>
      <c r="P26" s="130">
        <v>5</v>
      </c>
      <c r="Q26" s="130">
        <f>IFERROR(INDEX(رضایت!$AS:$AT,MATCH(نوجوانان!$B19,رضایت!$B:$B,0),MATCH(Q$3,رضایت!$AS$3:$AU$3,0))*100,"")</f>
        <v>73.333333333333329</v>
      </c>
      <c r="R26" s="130" t="str">
        <f>IFERROR(INDEX(مسئولیت!$AM:$AN,MATCH(نوجوانان!$B19,مسئولیت!$B:$B,0),MATCH(R$3,مسئولیت!$AM$3:$AO$3,0))*100,"")</f>
        <v/>
      </c>
      <c r="S26" s="131">
        <f t="shared" si="1"/>
        <v>33.833333333333329</v>
      </c>
      <c r="T26" s="130">
        <f>IFERROR(INDEX(نماز!$BW:$BX,MATCH(نوجوانان!$B19,نماز!$B:$B,0),MATCH(T$3,نماز!$BW$3:$BY$3,0))*100,"")</f>
        <v>7.7777777777777777</v>
      </c>
      <c r="U26" s="130">
        <f>IFERROR(INDEX(حلقه!$CY:$CZ,MATCH(نوجوانان!$B19,حلقه!$B:$B,0),MATCH(U$3,حلقه!$CY$3:$DA$3,0))*100,"")</f>
        <v>0</v>
      </c>
      <c r="V26" s="130">
        <f>IFERROR(INDEX(هیئت!$EG:$EH,MATCH(نوجوانان!$B19,هیئت!$B:$B,0),MATCH(V$3,هیئت!$EG$3:$EI$3,0))*100,"")</f>
        <v>31.25</v>
      </c>
      <c r="W26" s="130">
        <f>IFERROR(INDEX('ویژه برنامه'!$BF:$BG,MATCH(نوجوانان!$B19,'ویژه برنامه'!$B:$B,0),MATCH(W$3,'ویژه برنامه'!$BF$3:$BH$3,0))*100,"")</f>
        <v>12.5</v>
      </c>
      <c r="X26" s="130">
        <f>IFERROR(INDEX(رضایت!$AS:$AT,MATCH(نوجوانان!$B19,رضایت!$B:$B,0),MATCH(X$3,رضایت!$AS$3:$AU$3,0))*100,"")</f>
        <v>83.333333333333343</v>
      </c>
      <c r="Y26" s="130" t="str">
        <f>IFERROR(INDEX(مسئولیت!$AM:$AN,MATCH(نوجوانان!$B19,مسئولیت!$B:$B,0),MATCH(Y$3,مسئولیت!$AM$3:$AO$3,0))*100,"")</f>
        <v/>
      </c>
      <c r="Z26" s="130"/>
      <c r="AA26" s="131">
        <f t="shared" si="10"/>
        <v>18.933333333333334</v>
      </c>
      <c r="AB26" s="130">
        <f>IFERROR(INDEX(نماز!$BW:$BY,MATCH(نوجوانان!$B19,نماز!$B:$B,0),MATCH(AB$3,نماز!$BW$3:$BY$3,0))*100,"")</f>
        <v>8.5106382978723403</v>
      </c>
      <c r="AC26" s="130">
        <f t="shared" si="2"/>
        <v>0</v>
      </c>
      <c r="AD26" s="130"/>
      <c r="AE26" s="130">
        <f>IFERROR(INDEX(حلقه!$CY:$DA,MATCH(نوجوانان!$B19,حلقه!$B:$B,0),MATCH(AE$3,حلقه!$CY$3:$DA$3,0))*100,"")</f>
        <v>100</v>
      </c>
      <c r="AF26" s="130">
        <f t="shared" si="3"/>
        <v>0</v>
      </c>
      <c r="AG26" s="130"/>
      <c r="AH26" s="130">
        <f>IFERROR(INDEX(هیئت!$EG:$EI,MATCH(نوجوانان!$B19,هیئت!$B:$B,0),MATCH(AH$3,هیئت!$EG$3:$EI$3,0))*100,"")</f>
        <v>16.666666666666664</v>
      </c>
      <c r="AI26" s="130">
        <f t="shared" si="4"/>
        <v>0</v>
      </c>
      <c r="AJ26" s="130"/>
      <c r="AK26" s="130">
        <f>IFERROR(INDEX('ویژه برنامه'!$BF:$BH,MATCH(نوجوانان!$B19,'ویژه برنامه'!$B:$B,0),MATCH(AK$3,'ویژه برنامه'!$BF$3:$BH$3,0))*100,"")</f>
        <v>42.857142857142854</v>
      </c>
      <c r="AL26" s="130">
        <f t="shared" si="5"/>
        <v>0</v>
      </c>
      <c r="AM26" s="130"/>
      <c r="AN26" s="130">
        <f>IFERROR(INDEX(رضایت!$AS:$AU,MATCH(نوجوانان!$B19,رضایت!$B:$B,0),MATCH(AN$3,رضایت!$AS$3:$AU$3,0))*100,"")</f>
        <v>74.996250187490631</v>
      </c>
      <c r="AO26" s="130" t="str">
        <f>IFERROR(INDEX(مسئولیت!$AM:$AO,MATCH(نوجوانان!$B19,مسئولیت!$B:$B,0),MATCH(AO$3,مسئولیت!$AM$3:$AO$3,0))*100,"")</f>
        <v/>
      </c>
      <c r="AP26" s="130"/>
      <c r="AQ26" s="131">
        <f t="shared" si="11"/>
        <v>18.933333333333334</v>
      </c>
    </row>
    <row r="27" spans="1:43" ht="18.75" x14ac:dyDescent="0.25">
      <c r="A27" s="30">
        <v>22</v>
      </c>
      <c r="B27" s="27" t="s">
        <v>332</v>
      </c>
      <c r="C27" s="28" t="str">
        <f t="shared" si="0"/>
        <v>12</v>
      </c>
      <c r="D27" s="29" t="e">
        <f>INDEX(Sheet1!$C:$C,MATCH($B27,Sheet1!$B:$B,0))</f>
        <v>#N/A</v>
      </c>
      <c r="E27" s="132">
        <f>IFERROR(INDEX(نماز!$BW:$BX,MATCH(نوجوانان!$B20,نماز!$B:$B,0),MATCH(E$3,نماز!$BW$3:$BY$3,0))*100,"")</f>
        <v>0</v>
      </c>
      <c r="F27" s="132">
        <f t="shared" si="6"/>
        <v>0</v>
      </c>
      <c r="G27" s="132">
        <v>90</v>
      </c>
      <c r="H27" s="132">
        <f>IFERROR(INDEX(حلقه!$CY:$CZ,MATCH(نوجوانان!$B20,حلقه!$B:$B,0),MATCH(H$3,حلقه!$CY$3:$DA$3,0))*100,"")</f>
        <v>0</v>
      </c>
      <c r="I27" s="132">
        <f t="shared" si="7"/>
        <v>0</v>
      </c>
      <c r="J27" s="132">
        <v>10</v>
      </c>
      <c r="K27" s="132">
        <f>IFERROR(INDEX(هیئت!$EG:$EH,MATCH(نوجوانان!$B20,هیئت!$B:$B,0),MATCH(K$3,هیئت!$EG$3:$EI$3,0))*100,"")</f>
        <v>0</v>
      </c>
      <c r="L27" s="132">
        <f t="shared" si="8"/>
        <v>0</v>
      </c>
      <c r="M27" s="132">
        <v>19</v>
      </c>
      <c r="N27" s="132">
        <f>IFERROR(INDEX('ویژه برنامه'!$BF:$BG,MATCH(نوجوانان!$B20,'ویژه برنامه'!$B:$B,0),MATCH(N$3,'ویژه برنامه'!$BF$3:$BH$3,0))*100,"")</f>
        <v>20</v>
      </c>
      <c r="O27" s="132">
        <f t="shared" si="9"/>
        <v>1</v>
      </c>
      <c r="P27" s="132">
        <v>5</v>
      </c>
      <c r="Q27" s="132">
        <f>IFERROR(INDEX(رضایت!$AS:$AT,MATCH(نوجوانان!$B20,رضایت!$B:$B,0),MATCH(Q$3,رضایت!$AS$3:$AU$3,0))*100,"")</f>
        <v>73.333333333333329</v>
      </c>
      <c r="R27" s="132" t="str">
        <f>IFERROR(INDEX(مسئولیت!$AM:$AN,MATCH(نوجوانان!$B20,مسئولیت!$B:$B,0),MATCH(R$3,مسئولیت!$AM$3:$AO$3,0))*100,"")</f>
        <v/>
      </c>
      <c r="S27" s="133">
        <f t="shared" si="1"/>
        <v>18.666666666666664</v>
      </c>
      <c r="T27" s="132">
        <f>IFERROR(INDEX(نماز!$BW:$BX,MATCH(نوجوانان!$B20,نماز!$B:$B,0),MATCH(T$3,نماز!$BW$3:$BY$3,0))*100,"")</f>
        <v>2.2222222222222223</v>
      </c>
      <c r="U27" s="132">
        <f>IFERROR(INDEX(حلقه!$CY:$CZ,MATCH(نوجوانان!$B20,حلقه!$B:$B,0),MATCH(U$3,حلقه!$CY$3:$DA$3,0))*100,"")</f>
        <v>0</v>
      </c>
      <c r="V27" s="132">
        <f>IFERROR(INDEX(هیئت!$EG:$EH,MATCH(نوجوانان!$B20,هیئت!$B:$B,0),MATCH(V$3,هیئت!$EG$3:$EI$3,0))*100,"")</f>
        <v>12.5</v>
      </c>
      <c r="W27" s="132">
        <f>IFERROR(INDEX('ویژه برنامه'!$BF:$BG,MATCH(نوجوانان!$B20,'ویژه برنامه'!$B:$B,0),MATCH(W$3,'ویژه برنامه'!$BF$3:$BH$3,0))*100,"")</f>
        <v>12.5</v>
      </c>
      <c r="X27" s="132">
        <f>IFERROR(INDEX(رضایت!$AS:$AT,MATCH(نوجوانان!$B20,رضایت!$B:$B,0),MATCH(X$3,رضایت!$AS$3:$AU$3,0))*100,"")</f>
        <v>76.666666666666671</v>
      </c>
      <c r="Y27" s="132" t="str">
        <f>IFERROR(INDEX(مسئولیت!$AM:$AN,MATCH(نوجوانان!$B20,مسئولیت!$B:$B,0),MATCH(Y$3,مسئولیت!$AM$3:$AO$3,0))*100,"")</f>
        <v/>
      </c>
      <c r="Z27" s="132"/>
      <c r="AA27" s="133">
        <f t="shared" si="10"/>
        <v>15.016666666666666</v>
      </c>
      <c r="AB27" s="132">
        <f>IFERROR(INDEX(نماز!$BW:$BY,MATCH(نوجوانان!$B20,نماز!$B:$B,0),MATCH(AB$3,نماز!$BW$3:$BY$3,0))*100,"")</f>
        <v>2.1276595744680851</v>
      </c>
      <c r="AC27" s="132">
        <f t="shared" si="2"/>
        <v>0</v>
      </c>
      <c r="AD27" s="132"/>
      <c r="AE27" s="132">
        <f>IFERROR(INDEX(حلقه!$CY:$DA,MATCH(نوجوانان!$B20,حلقه!$B:$B,0),MATCH(AE$3,حلقه!$CY$3:$DA$3,0))*100,"")</f>
        <v>50</v>
      </c>
      <c r="AF27" s="132">
        <f t="shared" si="3"/>
        <v>0</v>
      </c>
      <c r="AG27" s="132"/>
      <c r="AH27" s="132">
        <f>IFERROR(INDEX(هیئت!$EG:$EI,MATCH(نوجوانان!$B20,هیئت!$B:$B,0),MATCH(AH$3,هیئت!$EG$3:$EI$3,0))*100,"")</f>
        <v>50</v>
      </c>
      <c r="AI27" s="132">
        <f t="shared" si="4"/>
        <v>0</v>
      </c>
      <c r="AJ27" s="132"/>
      <c r="AK27" s="132">
        <f>IFERROR(INDEX('ویژه برنامه'!$BF:$BH,MATCH(نوجوانان!$B20,'ویژه برنامه'!$B:$B,0),MATCH(AK$3,'ویژه برنامه'!$BF$3:$BH$3,0))*100,"")</f>
        <v>0</v>
      </c>
      <c r="AL27" s="132">
        <f t="shared" si="5"/>
        <v>0</v>
      </c>
      <c r="AM27" s="132"/>
      <c r="AN27" s="132">
        <f>IFERROR(INDEX(رضایت!$AS:$AU,MATCH(نوجوانان!$B20,رضایت!$B:$B,0),MATCH(AN$3,رضایت!$AS$3:$AU$3,0))*100,"")</f>
        <v>68.746562671866414</v>
      </c>
      <c r="AO27" s="132" t="str">
        <f>IFERROR(INDEX(مسئولیت!$AM:$AO,MATCH(نوجوانان!$B20,مسئولیت!$B:$B,0),MATCH(AO$3,مسئولیت!$AM$3:$AO$3,0))*100,"")</f>
        <v/>
      </c>
      <c r="AP27" s="132"/>
      <c r="AQ27" s="133">
        <f t="shared" si="11"/>
        <v>15.016666666666666</v>
      </c>
    </row>
    <row r="28" spans="1:43" ht="18.75" x14ac:dyDescent="0.25">
      <c r="A28" s="30">
        <v>23</v>
      </c>
      <c r="B28" s="27" t="s">
        <v>333</v>
      </c>
      <c r="C28" s="28" t="str">
        <f t="shared" si="0"/>
        <v>12</v>
      </c>
      <c r="D28" s="29" t="e">
        <f>INDEX(Sheet1!$C:$C,MATCH($B28,Sheet1!$B:$B,0))</f>
        <v>#N/A</v>
      </c>
      <c r="E28" s="130">
        <f>IFERROR(INDEX(نماز!$BW:$BX,MATCH(نوجوانان!$B21,نماز!$B:$B,0),MATCH(E$3,نماز!$BW$3:$BY$3,0))*100,"")</f>
        <v>1.1111111111111112</v>
      </c>
      <c r="F28" s="130">
        <f t="shared" si="6"/>
        <v>1</v>
      </c>
      <c r="G28" s="130">
        <v>90</v>
      </c>
      <c r="H28" s="130">
        <f>IFERROR(INDEX(حلقه!$CY:$CZ,MATCH(نوجوانان!$B21,حلقه!$B:$B,0),MATCH(H$3,حلقه!$CY$3:$DA$3,0))*100,"")</f>
        <v>0</v>
      </c>
      <c r="I28" s="130">
        <f t="shared" si="7"/>
        <v>0</v>
      </c>
      <c r="J28" s="130">
        <v>10</v>
      </c>
      <c r="K28" s="130">
        <f>IFERROR(INDEX(هیئت!$EG:$EH,MATCH(نوجوانان!$B21,هیئت!$B:$B,0),MATCH(K$3,هیئت!$EG$3:$EI$3,0))*100,"")</f>
        <v>0</v>
      </c>
      <c r="L28" s="130">
        <f t="shared" si="8"/>
        <v>0</v>
      </c>
      <c r="M28" s="130">
        <v>19</v>
      </c>
      <c r="N28" s="130">
        <f>IFERROR(INDEX('ویژه برنامه'!$BF:$BG,MATCH(نوجوانان!$B21,'ویژه برنامه'!$B:$B,0),MATCH(N$3,'ویژه برنامه'!$BF$3:$BH$3,0))*100,"")</f>
        <v>0</v>
      </c>
      <c r="O28" s="130">
        <f t="shared" si="9"/>
        <v>0</v>
      </c>
      <c r="P28" s="130">
        <v>5</v>
      </c>
      <c r="Q28" s="130">
        <f>IFERROR(INDEX(رضایت!$AS:$AT,MATCH(نوجوانان!$B21,رضایت!$B:$B,0),MATCH(Q$3,رضایت!$AS$3:$AU$3,0))*100,"")</f>
        <v>63.333333333333329</v>
      </c>
      <c r="R28" s="130" t="str">
        <f>IFERROR(INDEX(مسئولیت!$AM:$AN,MATCH(نوجوانان!$B21,مسئولیت!$B:$B,0),MATCH(R$3,مسئولیت!$AM$3:$AO$3,0))*100,"")</f>
        <v/>
      </c>
      <c r="S28" s="131">
        <f t="shared" si="1"/>
        <v>12.833333333333332</v>
      </c>
      <c r="T28" s="130">
        <f>IFERROR(INDEX(نماز!$BW:$BX,MATCH(نوجوانان!$B21,نماز!$B:$B,0),MATCH(T$3,نماز!$BW$3:$BY$3,0))*100,"")</f>
        <v>0</v>
      </c>
      <c r="U28" s="130">
        <f>IFERROR(INDEX(حلقه!$CY:$CZ,MATCH(نوجوانان!$B21,حلقه!$B:$B,0),MATCH(U$3,حلقه!$CY$3:$DA$3,0))*100,"")</f>
        <v>0</v>
      </c>
      <c r="V28" s="130">
        <f>IFERROR(INDEX(هیئت!$EG:$EH,MATCH(نوجوانان!$B21,هیئت!$B:$B,0),MATCH(V$3,هیئت!$EG$3:$EI$3,0))*100,"")</f>
        <v>0</v>
      </c>
      <c r="W28" s="130">
        <f>IFERROR(INDEX('ویژه برنامه'!$BF:$BG,MATCH(نوجوانان!$B21,'ویژه برنامه'!$B:$B,0),MATCH(W$3,'ویژه برنامه'!$BF$3:$BH$3,0))*100,"")</f>
        <v>0</v>
      </c>
      <c r="X28" s="130">
        <f>IFERROR(INDEX(رضایت!$AS:$AT,MATCH(نوجوانان!$B21,رضایت!$B:$B,0),MATCH(X$3,رضایت!$AS$3:$AU$3,0))*100,"")</f>
        <v>36.666666666666664</v>
      </c>
      <c r="Y28" s="130" t="str">
        <f>IFERROR(INDEX(مسئولیت!$AM:$AN,MATCH(نوجوانان!$B21,مسئولیت!$B:$B,0),MATCH(Y$3,مسئولیت!$AM$3:$AO$3,0))*100,"")</f>
        <v/>
      </c>
      <c r="Z28" s="130"/>
      <c r="AA28" s="131">
        <f t="shared" si="10"/>
        <v>5.5</v>
      </c>
      <c r="AB28" s="130">
        <f>IFERROR(INDEX(نماز!$BW:$BY,MATCH(نوجوانان!$B21,نماز!$B:$B,0),MATCH(AB$3,نماز!$BW$3:$BY$3,0))*100,"")</f>
        <v>0</v>
      </c>
      <c r="AC28" s="130">
        <f t="shared" si="2"/>
        <v>0</v>
      </c>
      <c r="AD28" s="130"/>
      <c r="AE28" s="130">
        <f>IFERROR(INDEX(حلقه!$CY:$DA,MATCH(نوجوانان!$B21,حلقه!$B:$B,0),MATCH(AE$3,حلقه!$CY$3:$DA$3,0))*100,"")</f>
        <v>100</v>
      </c>
      <c r="AF28" s="130">
        <f t="shared" si="3"/>
        <v>0</v>
      </c>
      <c r="AG28" s="130"/>
      <c r="AH28" s="130">
        <f>IFERROR(INDEX(هیئت!$EG:$EI,MATCH(نوجوانان!$B21,هیئت!$B:$B,0),MATCH(AH$3,هیئت!$EG$3:$EI$3,0))*100,"")</f>
        <v>0</v>
      </c>
      <c r="AI28" s="130">
        <f t="shared" si="4"/>
        <v>0</v>
      </c>
      <c r="AJ28" s="130"/>
      <c r="AK28" s="130">
        <f>IFERROR(INDEX('ویژه برنامه'!$BF:$BH,MATCH(نوجوانان!$B21,'ویژه برنامه'!$B:$B,0),MATCH(AK$3,'ویژه برنامه'!$BF$3:$BH$3,0))*100,"")</f>
        <v>0</v>
      </c>
      <c r="AL28" s="130">
        <f t="shared" si="5"/>
        <v>0</v>
      </c>
      <c r="AM28" s="130"/>
      <c r="AN28" s="130">
        <f>IFERROR(INDEX(رضایت!$AS:$AU,MATCH(نوجوانان!$B21,رضایت!$B:$B,0),MATCH(AN$3,رضایت!$AS$3:$AU$3,0))*100,"")</f>
        <v>53.747312634368285</v>
      </c>
      <c r="AO28" s="130" t="str">
        <f>IFERROR(INDEX(مسئولیت!$AM:$AO,MATCH(نوجوانان!$B21,مسئولیت!$B:$B,0),MATCH(AO$3,مسئولیت!$AM$3:$AO$3,0))*100,"")</f>
        <v/>
      </c>
      <c r="AP28" s="130"/>
      <c r="AQ28" s="131">
        <f t="shared" si="11"/>
        <v>5.5</v>
      </c>
    </row>
    <row r="29" spans="1:43" ht="18.75" x14ac:dyDescent="0.25">
      <c r="A29" s="30">
        <v>24</v>
      </c>
      <c r="B29" s="27" t="s">
        <v>334</v>
      </c>
      <c r="C29" s="28" t="str">
        <f t="shared" si="0"/>
        <v>12</v>
      </c>
      <c r="D29" s="29" t="e">
        <f>INDEX(Sheet1!$C:$C,MATCH($B29,Sheet1!$B:$B,0))</f>
        <v>#N/A</v>
      </c>
      <c r="E29" s="132">
        <f>IFERROR(INDEX(نماز!$BW:$BX,MATCH(نوجوانان!$B22,نماز!$B:$B,0),MATCH(E$3,نماز!$BW$3:$BY$3,0))*100,"")</f>
        <v>7.7777777777777777</v>
      </c>
      <c r="F29" s="132">
        <f t="shared" si="6"/>
        <v>7</v>
      </c>
      <c r="G29" s="132">
        <v>90</v>
      </c>
      <c r="H29" s="132">
        <f>IFERROR(INDEX(حلقه!$CY:$CZ,MATCH(نوجوانان!$B22,حلقه!$B:$B,0),MATCH(H$3,حلقه!$CY$3:$DA$3,0))*100,"")</f>
        <v>0</v>
      </c>
      <c r="I29" s="132">
        <f t="shared" si="7"/>
        <v>0</v>
      </c>
      <c r="J29" s="132">
        <v>10</v>
      </c>
      <c r="K29" s="132">
        <f>IFERROR(INDEX(هیئت!$EG:$EH,MATCH(نوجوانان!$B22,هیئت!$B:$B,0),MATCH(K$3,هیئت!$EG$3:$EI$3,0))*100,"")</f>
        <v>26.666666666666668</v>
      </c>
      <c r="L29" s="132">
        <f t="shared" si="8"/>
        <v>5.0666666666666664</v>
      </c>
      <c r="M29" s="132">
        <v>19</v>
      </c>
      <c r="N29" s="132">
        <f>IFERROR(INDEX('ویژه برنامه'!$BF:$BG,MATCH(نوجوانان!$B22,'ویژه برنامه'!$B:$B,0),MATCH(N$3,'ویژه برنامه'!$BF$3:$BH$3,0))*100,"")</f>
        <v>40</v>
      </c>
      <c r="O29" s="132">
        <f t="shared" si="9"/>
        <v>2</v>
      </c>
      <c r="P29" s="132">
        <v>5</v>
      </c>
      <c r="Q29" s="132">
        <f>IFERROR(INDEX(رضایت!$AS:$AT,MATCH(نوجوانان!$B22,رضایت!$B:$B,0),MATCH(Q$3,رضایت!$AS$3:$AU$3,0))*100,"")</f>
        <v>73.333333333333329</v>
      </c>
      <c r="R29" s="132" t="str">
        <f>IFERROR(INDEX(مسئولیت!$AM:$AN,MATCH(نوجوانان!$B22,مسئولیت!$B:$B,0),MATCH(R$3,مسئولیت!$AM$3:$AO$3,0))*100,"")</f>
        <v/>
      </c>
      <c r="S29" s="133">
        <f t="shared" si="1"/>
        <v>27.833333333333329</v>
      </c>
      <c r="T29" s="132">
        <f>IFERROR(INDEX(نماز!$BW:$BX,MATCH(نوجوانان!$B22,نماز!$B:$B,0),MATCH(T$3,نماز!$BW$3:$BY$3,0))*100,"")</f>
        <v>17.777777777777779</v>
      </c>
      <c r="U29" s="132">
        <f>IFERROR(INDEX(حلقه!$CY:$CZ,MATCH(نوجوانان!$B22,حلقه!$B:$B,0),MATCH(U$3,حلقه!$CY$3:$DA$3,0))*100,"")</f>
        <v>0</v>
      </c>
      <c r="V29" s="132">
        <f>IFERROR(INDEX(هیئت!$EG:$EH,MATCH(نوجوانان!$B22,هیئت!$B:$B,0),MATCH(V$3,هیئت!$EG$3:$EI$3,0))*100,"")</f>
        <v>18.75</v>
      </c>
      <c r="W29" s="132">
        <f>IFERROR(INDEX('ویژه برنامه'!$BF:$BG,MATCH(نوجوانان!$B22,'ویژه برنامه'!$B:$B,0),MATCH(W$3,'ویژه برنامه'!$BF$3:$BH$3,0))*100,"")</f>
        <v>25</v>
      </c>
      <c r="X29" s="132">
        <f>IFERROR(INDEX(رضایت!$AS:$AT,MATCH(نوجوانان!$B22,رضایت!$B:$B,0),MATCH(X$3,رضایت!$AS$3:$AU$3,0))*100,"")</f>
        <v>80</v>
      </c>
      <c r="Y29" s="132" t="str">
        <f>IFERROR(INDEX(مسئولیت!$AM:$AN,MATCH(نوجوانان!$B22,مسئولیت!$B:$B,0),MATCH(Y$3,مسئولیت!$AM$3:$AO$3,0))*100,"")</f>
        <v/>
      </c>
      <c r="Z29" s="132"/>
      <c r="AA29" s="133">
        <f t="shared" si="10"/>
        <v>19.883333333333336</v>
      </c>
      <c r="AB29" s="132">
        <f>IFERROR(INDEX(نماز!$BW:$BY,MATCH(نوجوانان!$B22,نماز!$B:$B,0),MATCH(AB$3,نماز!$BW$3:$BY$3,0))*100,"")</f>
        <v>8.5106382978723403</v>
      </c>
      <c r="AC29" s="132">
        <f t="shared" si="2"/>
        <v>0</v>
      </c>
      <c r="AD29" s="132"/>
      <c r="AE29" s="132">
        <f>IFERROR(INDEX(حلقه!$CY:$DA,MATCH(نوجوانان!$B22,حلقه!$B:$B,0),MATCH(AE$3,حلقه!$CY$3:$DA$3,0))*100,"")</f>
        <v>40</v>
      </c>
      <c r="AF29" s="132">
        <f t="shared" si="3"/>
        <v>0</v>
      </c>
      <c r="AG29" s="132"/>
      <c r="AH29" s="132">
        <f>IFERROR(INDEX(هیئت!$EG:$EI,MATCH(نوجوانان!$B22,هیئت!$B:$B,0),MATCH(AH$3,هیئت!$EG$3:$EI$3,0))*100,"")</f>
        <v>33.333333333333329</v>
      </c>
      <c r="AI29" s="132">
        <f t="shared" si="4"/>
        <v>0</v>
      </c>
      <c r="AJ29" s="132"/>
      <c r="AK29" s="132">
        <f>IFERROR(INDEX('ویژه برنامه'!$BF:$BH,MATCH(نوجوانان!$B22,'ویژه برنامه'!$B:$B,0),MATCH(AK$3,'ویژه برنامه'!$BF$3:$BH$3,0))*100,"")</f>
        <v>71.428571428571431</v>
      </c>
      <c r="AL29" s="132">
        <f t="shared" si="5"/>
        <v>0</v>
      </c>
      <c r="AM29" s="132"/>
      <c r="AN29" s="132">
        <f>IFERROR(INDEX(رضایت!$AS:$AU,MATCH(نوجوانان!$B22,رضایت!$B:$B,0),MATCH(AN$3,رضایت!$AS$3:$AU$3,0))*100,"")</f>
        <v>64.996750162491878</v>
      </c>
      <c r="AO29" s="132" t="str">
        <f>IFERROR(INDEX(مسئولیت!$AM:$AO,MATCH(نوجوانان!$B22,مسئولیت!$B:$B,0),MATCH(AO$3,مسئولیت!$AM$3:$AO$3,0))*100,"")</f>
        <v/>
      </c>
      <c r="AP29" s="132"/>
      <c r="AQ29" s="133">
        <f t="shared" si="11"/>
        <v>19.883333333333336</v>
      </c>
    </row>
    <row r="30" spans="1:43" ht="18.75" x14ac:dyDescent="0.25">
      <c r="A30" s="30">
        <v>25</v>
      </c>
      <c r="B30" s="27" t="s">
        <v>335</v>
      </c>
      <c r="C30" s="28" t="str">
        <f t="shared" si="0"/>
        <v>12</v>
      </c>
      <c r="D30" s="29" t="e">
        <f>INDEX(Sheet1!$C:$C,MATCH($B30,Sheet1!$B:$B,0))</f>
        <v>#N/A</v>
      </c>
      <c r="E30" s="130">
        <f>IFERROR(INDEX(نماز!$BW:$BX,MATCH(نوجوانان!$B23,نماز!$B:$B,0),MATCH(E$3,نماز!$BW$3:$BY$3,0))*100,"")</f>
        <v>1.1111111111111112</v>
      </c>
      <c r="F30" s="130">
        <f t="shared" si="6"/>
        <v>1</v>
      </c>
      <c r="G30" s="130">
        <v>90</v>
      </c>
      <c r="H30" s="130">
        <f>IFERROR(INDEX(حلقه!$CY:$CZ,MATCH(نوجوانان!$B23,حلقه!$B:$B,0),MATCH(H$3,حلقه!$CY$3:$DA$3,0))*100,"")</f>
        <v>0</v>
      </c>
      <c r="I30" s="130">
        <f t="shared" si="7"/>
        <v>0</v>
      </c>
      <c r="J30" s="130">
        <v>10</v>
      </c>
      <c r="K30" s="130">
        <f>IFERROR(INDEX(هیئت!$EG:$EH,MATCH(نوجوانان!$B23,هیئت!$B:$B,0),MATCH(K$3,هیئت!$EG$3:$EI$3,0))*100,"")</f>
        <v>6.666666666666667</v>
      </c>
      <c r="L30" s="130">
        <f t="shared" si="8"/>
        <v>1.2666666666666666</v>
      </c>
      <c r="M30" s="130">
        <v>19</v>
      </c>
      <c r="N30" s="130">
        <f>IFERROR(INDEX('ویژه برنامه'!$BF:$BG,MATCH(نوجوانان!$B23,'ویژه برنامه'!$B:$B,0),MATCH(N$3,'ویژه برنامه'!$BF$3:$BH$3,0))*100,"")</f>
        <v>20</v>
      </c>
      <c r="O30" s="130">
        <f t="shared" si="9"/>
        <v>1</v>
      </c>
      <c r="P30" s="130">
        <v>5</v>
      </c>
      <c r="Q30" s="130">
        <f>IFERROR(INDEX(رضایت!$AS:$AT,MATCH(نوجوانان!$B23,رضایت!$B:$B,0),MATCH(Q$3,رضایت!$AS$3:$AU$3,0))*100,"")</f>
        <v>83.333333333333343</v>
      </c>
      <c r="R30" s="130" t="str">
        <f>IFERROR(INDEX(مسئولیت!$AM:$AN,MATCH(نوجوانان!$B23,مسئولیت!$B:$B,0),MATCH(R$3,مسئولیت!$AM$3:$AO$3,0))*100,"")</f>
        <v/>
      </c>
      <c r="S30" s="131">
        <f t="shared" si="1"/>
        <v>21.833333333333336</v>
      </c>
      <c r="T30" s="130">
        <f>IFERROR(INDEX(نماز!$BW:$BX,MATCH(نوجوانان!$B23,نماز!$B:$B,0),MATCH(T$3,نماز!$BW$3:$BY$3,0))*100,"")</f>
        <v>5.5555555555555554</v>
      </c>
      <c r="U30" s="130">
        <f>IFERROR(INDEX(حلقه!$CY:$CZ,MATCH(نوجوانان!$B23,حلقه!$B:$B,0),MATCH(U$3,حلقه!$CY$3:$DA$3,0))*100,"")</f>
        <v>0</v>
      </c>
      <c r="V30" s="130">
        <f>IFERROR(INDEX(هیئت!$EG:$EH,MATCH(نوجوانان!$B23,هیئت!$B:$B,0),MATCH(V$3,هیئت!$EG$3:$EI$3,0))*100,"")</f>
        <v>0</v>
      </c>
      <c r="W30" s="130">
        <f>IFERROR(INDEX('ویژه برنامه'!$BF:$BG,MATCH(نوجوانان!$B23,'ویژه برنامه'!$B:$B,0),MATCH(W$3,'ویژه برنامه'!$BF$3:$BH$3,0))*100,"")</f>
        <v>62.5</v>
      </c>
      <c r="X30" s="130">
        <f>IFERROR(INDEX(رضایت!$AS:$AT,MATCH(نوجوانان!$B23,رضایت!$B:$B,0),MATCH(X$3,رضایت!$AS$3:$AU$3,0))*100,"")</f>
        <v>76.666666666666671</v>
      </c>
      <c r="Y30" s="130" t="str">
        <f>IFERROR(INDEX(مسئولیت!$AM:$AN,MATCH(نوجوانان!$B23,مسئولیت!$B:$B,0),MATCH(Y$3,مسئولیت!$AM$3:$AO$3,0))*100,"")</f>
        <v/>
      </c>
      <c r="Z30" s="130"/>
      <c r="AA30" s="131">
        <f t="shared" si="10"/>
        <v>20.916666666666664</v>
      </c>
      <c r="AB30" s="130">
        <f>IFERROR(INDEX(نماز!$BW:$BY,MATCH(نوجوانان!$B23,نماز!$B:$B,0),MATCH(AB$3,نماز!$BW$3:$BY$3,0))*100,"")</f>
        <v>4.2553191489361701</v>
      </c>
      <c r="AC30" s="130">
        <f t="shared" si="2"/>
        <v>0</v>
      </c>
      <c r="AD30" s="130"/>
      <c r="AE30" s="130">
        <f>IFERROR(INDEX(حلقه!$CY:$DA,MATCH(نوجوانان!$B23,حلقه!$B:$B,0),MATCH(AE$3,حلقه!$CY$3:$DA$3,0))*100,"")</f>
        <v>100</v>
      </c>
      <c r="AF30" s="130">
        <f t="shared" si="3"/>
        <v>0</v>
      </c>
      <c r="AG30" s="130"/>
      <c r="AH30" s="130">
        <f>IFERROR(INDEX(هیئت!$EG:$EI,MATCH(نوجوانان!$B23,هیئت!$B:$B,0),MATCH(AH$3,هیئت!$EG$3:$EI$3,0))*100,"")</f>
        <v>0</v>
      </c>
      <c r="AI30" s="130">
        <f t="shared" si="4"/>
        <v>0</v>
      </c>
      <c r="AJ30" s="130"/>
      <c r="AK30" s="130">
        <f>IFERROR(INDEX('ویژه برنامه'!$BF:$BH,MATCH(نوجوانان!$B23,'ویژه برنامه'!$B:$B,0),MATCH(AK$3,'ویژه برنامه'!$BF$3:$BH$3,0))*100,"")</f>
        <v>14.285714285714285</v>
      </c>
      <c r="AL30" s="130">
        <f t="shared" si="5"/>
        <v>0</v>
      </c>
      <c r="AM30" s="130"/>
      <c r="AN30" s="130">
        <f>IFERROR(INDEX(رضایت!$AS:$AU,MATCH(نوجوانان!$B23,رضایت!$B:$B,0),MATCH(AN$3,رضایت!$AS$3:$AU$3,0))*100,"")</f>
        <v>58.747062646867661</v>
      </c>
      <c r="AO30" s="130" t="str">
        <f>IFERROR(INDEX(مسئولیت!$AM:$AO,MATCH(نوجوانان!$B23,مسئولیت!$B:$B,0),MATCH(AO$3,مسئولیت!$AM$3:$AO$3,0))*100,"")</f>
        <v/>
      </c>
      <c r="AP30" s="130"/>
      <c r="AQ30" s="131">
        <f t="shared" si="11"/>
        <v>20.916666666666664</v>
      </c>
    </row>
    <row r="31" spans="1:43" ht="18.75" x14ac:dyDescent="0.25">
      <c r="A31" s="30">
        <v>26</v>
      </c>
      <c r="B31" s="27" t="s">
        <v>336</v>
      </c>
      <c r="C31" s="28" t="str">
        <f t="shared" si="0"/>
        <v>12</v>
      </c>
      <c r="D31" s="29" t="e">
        <f>INDEX(Sheet1!$C:$C,MATCH($B31,Sheet1!$B:$B,0))</f>
        <v>#N/A</v>
      </c>
      <c r="E31" s="132">
        <f>IFERROR(INDEX(نماز!$BW:$BX,MATCH(نوجوانان!$B24,نماز!$B:$B,0),MATCH(E$3,نماز!$BW$3:$BY$3,0))*100,"")</f>
        <v>27.777777777777779</v>
      </c>
      <c r="F31" s="132">
        <f t="shared" si="6"/>
        <v>25</v>
      </c>
      <c r="G31" s="132">
        <v>90</v>
      </c>
      <c r="H31" s="132">
        <f>IFERROR(INDEX(حلقه!$CY:$CZ,MATCH(نوجوانان!$B24,حلقه!$B:$B,0),MATCH(H$3,حلقه!$CY$3:$DA$3,0))*100,"")</f>
        <v>0</v>
      </c>
      <c r="I31" s="132">
        <f t="shared" si="7"/>
        <v>0</v>
      </c>
      <c r="J31" s="132">
        <v>10</v>
      </c>
      <c r="K31" s="132">
        <f>IFERROR(INDEX(هیئت!$EG:$EH,MATCH(نوجوانان!$B24,هیئت!$B:$B,0),MATCH(K$3,هیئت!$EG$3:$EI$3,0))*100,"")</f>
        <v>66.666666666666657</v>
      </c>
      <c r="L31" s="132">
        <f t="shared" si="8"/>
        <v>12.666666666666664</v>
      </c>
      <c r="M31" s="132">
        <v>19</v>
      </c>
      <c r="N31" s="132">
        <f>IFERROR(INDEX('ویژه برنامه'!$BF:$BG,MATCH(نوجوانان!$B24,'ویژه برنامه'!$B:$B,0),MATCH(N$3,'ویژه برنامه'!$BF$3:$BH$3,0))*100,"")</f>
        <v>20</v>
      </c>
      <c r="O31" s="132">
        <f t="shared" si="9"/>
        <v>1</v>
      </c>
      <c r="P31" s="132">
        <v>5</v>
      </c>
      <c r="Q31" s="132">
        <f>IFERROR(INDEX(رضایت!$AS:$AT,MATCH(نوجوانان!$B24,رضایت!$B:$B,0),MATCH(Q$3,رضایت!$AS$3:$AU$3,0))*100,"")</f>
        <v>93.333333333333329</v>
      </c>
      <c r="R31" s="132" t="str">
        <f>IFERROR(INDEX(مسئولیت!$AM:$AN,MATCH(نوجوانان!$B24,مسئولیت!$B:$B,0),MATCH(R$3,مسئولیت!$AM$3:$AO$3,0))*100,"")</f>
        <v/>
      </c>
      <c r="S31" s="133">
        <f t="shared" si="1"/>
        <v>36.833333333333329</v>
      </c>
      <c r="T31" s="132">
        <f>IFERROR(INDEX(نماز!$BW:$BX,MATCH(نوجوانان!$B24,نماز!$B:$B,0),MATCH(T$3,نماز!$BW$3:$BY$3,0))*100,"")</f>
        <v>27.777777777777779</v>
      </c>
      <c r="U31" s="132">
        <f>IFERROR(INDEX(حلقه!$CY:$CZ,MATCH(نوجوانان!$B24,حلقه!$B:$B,0),MATCH(U$3,حلقه!$CY$3:$DA$3,0))*100,"")</f>
        <v>0</v>
      </c>
      <c r="V31" s="132">
        <f>IFERROR(INDEX(هیئت!$EG:$EH,MATCH(نوجوانان!$B24,هیئت!$B:$B,0),MATCH(V$3,هیئت!$EG$3:$EI$3,0))*100,"")</f>
        <v>50</v>
      </c>
      <c r="W31" s="132">
        <f>IFERROR(INDEX('ویژه برنامه'!$BF:$BG,MATCH(نوجوانان!$B24,'ویژه برنامه'!$B:$B,0),MATCH(W$3,'ویژه برنامه'!$BF$3:$BH$3,0))*100,"")</f>
        <v>25</v>
      </c>
      <c r="X31" s="132">
        <f>IFERROR(INDEX(رضایت!$AS:$AT,MATCH(نوجوانان!$B24,رضایت!$B:$B,0),MATCH(X$3,رضایت!$AS$3:$AU$3,0))*100,"")</f>
        <v>96.666666666666671</v>
      </c>
      <c r="Y31" s="132">
        <f>IFERROR(INDEX(مسئولیت!$AM:$AN,MATCH(نوجوانان!$B24,مسئولیت!$B:$B,0),MATCH(Y$3,مسئولیت!$AM$3:$AO$3,0))*100,"")</f>
        <v>76</v>
      </c>
      <c r="Z31" s="132"/>
      <c r="AA31" s="133">
        <f t="shared" si="10"/>
        <v>38.733333333333334</v>
      </c>
      <c r="AB31" s="132">
        <f>IFERROR(INDEX(نماز!$BW:$BY,MATCH(نوجوانان!$B24,نماز!$B:$B,0),MATCH(AB$3,نماز!$BW$3:$BY$3,0))*100,"")</f>
        <v>27.659574468085108</v>
      </c>
      <c r="AC31" s="132">
        <f t="shared" si="2"/>
        <v>0</v>
      </c>
      <c r="AD31" s="132"/>
      <c r="AE31" s="132">
        <f>IFERROR(INDEX(حلقه!$CY:$DA,MATCH(نوجوانان!$B24,حلقه!$B:$B,0),MATCH(AE$3,حلقه!$CY$3:$DA$3,0))*100,"")</f>
        <v>100</v>
      </c>
      <c r="AF31" s="132">
        <f t="shared" si="3"/>
        <v>0</v>
      </c>
      <c r="AG31" s="132"/>
      <c r="AH31" s="132">
        <f>IFERROR(INDEX(هیئت!$EG:$EI,MATCH(نوجوانان!$B24,هیئت!$B:$B,0),MATCH(AH$3,هیئت!$EG$3:$EI$3,0))*100,"")</f>
        <v>41.666666666666671</v>
      </c>
      <c r="AI31" s="132">
        <f t="shared" si="4"/>
        <v>0</v>
      </c>
      <c r="AJ31" s="132"/>
      <c r="AK31" s="132">
        <f>IFERROR(INDEX('ویژه برنامه'!$BF:$BH,MATCH(نوجوانان!$B24,'ویژه برنامه'!$B:$B,0),MATCH(AK$3,'ویژه برنامه'!$BF$3:$BH$3,0))*100,"")</f>
        <v>28.571428571428569</v>
      </c>
      <c r="AL31" s="132">
        <f t="shared" si="5"/>
        <v>0</v>
      </c>
      <c r="AM31" s="132"/>
      <c r="AN31" s="132">
        <f>IFERROR(INDEX(رضایت!$AS:$AU,MATCH(نوجوانان!$B24,رضایت!$B:$B,0),MATCH(AN$3,رضایت!$AS$3:$AU$3,0))*100,"")</f>
        <v>82.495875206239702</v>
      </c>
      <c r="AO31" s="132">
        <f>IFERROR(INDEX(مسئولیت!$AM:$AO,MATCH(نوجوانان!$B24,مسئولیت!$B:$B,0),MATCH(AO$3,مسئولیت!$AM$3:$AO$3,0))*100,"")</f>
        <v>80</v>
      </c>
      <c r="AP31" s="132"/>
      <c r="AQ31" s="133">
        <f t="shared" si="11"/>
        <v>38.733333333333334</v>
      </c>
    </row>
    <row r="32" spans="1:43" ht="18.75" x14ac:dyDescent="0.25">
      <c r="A32" s="30">
        <v>27</v>
      </c>
      <c r="B32" s="27" t="s">
        <v>337</v>
      </c>
      <c r="C32" s="28" t="str">
        <f t="shared" si="0"/>
        <v>12</v>
      </c>
      <c r="D32" s="29" t="e">
        <f>INDEX(Sheet1!$C:$C,MATCH($B32,Sheet1!$B:$B,0))</f>
        <v>#N/A</v>
      </c>
      <c r="E32" s="130">
        <f>IFERROR(INDEX(نماز!$BW:$BX,MATCH(نوجوانان!$B25,نماز!$B:$B,0),MATCH(E$3,نماز!$BW$3:$BY$3,0))*100,"")</f>
        <v>37.777777777777779</v>
      </c>
      <c r="F32" s="130">
        <f t="shared" si="6"/>
        <v>34</v>
      </c>
      <c r="G32" s="130">
        <v>90</v>
      </c>
      <c r="H32" s="130">
        <f>IFERROR(INDEX(حلقه!$CY:$CZ,MATCH(نوجوانان!$B25,حلقه!$B:$B,0),MATCH(H$3,حلقه!$CY$3:$DA$3,0))*100,"")</f>
        <v>0</v>
      </c>
      <c r="I32" s="130">
        <f t="shared" si="7"/>
        <v>0</v>
      </c>
      <c r="J32" s="130">
        <v>10</v>
      </c>
      <c r="K32" s="130">
        <f>IFERROR(INDEX(هیئت!$EG:$EH,MATCH(نوجوانان!$B25,هیئت!$B:$B,0),MATCH(K$3,هیئت!$EG$3:$EI$3,0))*100,"")</f>
        <v>86.666666666666671</v>
      </c>
      <c r="L32" s="130">
        <f t="shared" si="8"/>
        <v>16.466666666666669</v>
      </c>
      <c r="M32" s="130">
        <v>19</v>
      </c>
      <c r="N32" s="130">
        <f>IFERROR(INDEX('ویژه برنامه'!$BF:$BG,MATCH(نوجوانان!$B25,'ویژه برنامه'!$B:$B,0),MATCH(N$3,'ویژه برنامه'!$BF$3:$BH$3,0))*100,"")</f>
        <v>60</v>
      </c>
      <c r="O32" s="130">
        <f t="shared" si="9"/>
        <v>3</v>
      </c>
      <c r="P32" s="130">
        <v>5</v>
      </c>
      <c r="Q32" s="130">
        <f>IFERROR(INDEX(رضایت!$AS:$AT,MATCH(نوجوانان!$B25,رضایت!$B:$B,0),MATCH(Q$3,رضایت!$AS$3:$AU$3,0))*100,"")</f>
        <v>93.333333333333329</v>
      </c>
      <c r="R32" s="130">
        <f>IFERROR(INDEX(مسئولیت!$AM:$AN,MATCH(نوجوانان!$B25,مسئولیت!$B:$B,0),MATCH(R$3,مسئولیت!$AM$3:$AO$3,0))*100,"")</f>
        <v>68</v>
      </c>
      <c r="S32" s="131">
        <f t="shared" si="1"/>
        <v>59.533333333333331</v>
      </c>
      <c r="T32" s="130">
        <f>IFERROR(INDEX(نماز!$BW:$BX,MATCH(نوجوانان!$B25,نماز!$B:$B,0),MATCH(T$3,نماز!$BW$3:$BY$3,0))*100,"")</f>
        <v>42.222222222222221</v>
      </c>
      <c r="U32" s="130">
        <f>IFERROR(INDEX(حلقه!$CY:$CZ,MATCH(نوجوانان!$B25,حلقه!$B:$B,0),MATCH(U$3,حلقه!$CY$3:$DA$3,0))*100,"")</f>
        <v>0</v>
      </c>
      <c r="V32" s="130">
        <f>IFERROR(INDEX(هیئت!$EG:$EH,MATCH(نوجوانان!$B25,هیئت!$B:$B,0),MATCH(V$3,هیئت!$EG$3:$EI$3,0))*100,"")</f>
        <v>75</v>
      </c>
      <c r="W32" s="130">
        <f>IFERROR(INDEX('ویژه برنامه'!$BF:$BG,MATCH(نوجوانان!$B25,'ویژه برنامه'!$B:$B,0),MATCH(W$3,'ویژه برنامه'!$BF$3:$BH$3,0))*100,"")</f>
        <v>37.5</v>
      </c>
      <c r="X32" s="130">
        <f>IFERROR(INDEX(رضایت!$AS:$AT,MATCH(نوجوانان!$B25,رضایت!$B:$B,0),MATCH(X$3,رضایت!$AS$3:$AU$3,0))*100,"")</f>
        <v>96.666666666666671</v>
      </c>
      <c r="Y32" s="130">
        <f>IFERROR(INDEX(مسئولیت!$AM:$AN,MATCH(نوجوانان!$B25,مسئولیت!$B:$B,0),MATCH(Y$3,مسئولیت!$AM$3:$AO$3,0))*100,"")</f>
        <v>76</v>
      </c>
      <c r="Z32" s="130"/>
      <c r="AA32" s="131">
        <f t="shared" si="10"/>
        <v>45.216666666666661</v>
      </c>
      <c r="AB32" s="130">
        <f>IFERROR(INDEX(نماز!$BW:$BY,MATCH(نوجوانان!$B25,نماز!$B:$B,0),MATCH(AB$3,نماز!$BW$3:$BY$3,0))*100,"")</f>
        <v>38.297872340425535</v>
      </c>
      <c r="AC32" s="130">
        <f t="shared" si="2"/>
        <v>0</v>
      </c>
      <c r="AD32" s="130"/>
      <c r="AE32" s="130">
        <f>IFERROR(INDEX(حلقه!$CY:$DA,MATCH(نوجوانان!$B25,حلقه!$B:$B,0),MATCH(AE$3,حلقه!$CY$3:$DA$3,0))*100,"")</f>
        <v>100</v>
      </c>
      <c r="AF32" s="130">
        <f t="shared" si="3"/>
        <v>0</v>
      </c>
      <c r="AG32" s="130"/>
      <c r="AH32" s="130">
        <f>IFERROR(INDEX(هیئت!$EG:$EI,MATCH(نوجوانان!$B25,هیئت!$B:$B,0),MATCH(AH$3,هیئت!$EG$3:$EI$3,0))*100,"")</f>
        <v>58.333333333333336</v>
      </c>
      <c r="AI32" s="130">
        <f t="shared" si="4"/>
        <v>0</v>
      </c>
      <c r="AJ32" s="130"/>
      <c r="AK32" s="130">
        <f>IFERROR(INDEX('ویژه برنامه'!$BF:$BH,MATCH(نوجوانان!$B25,'ویژه برنامه'!$B:$B,0),MATCH(AK$3,'ویژه برنامه'!$BF$3:$BH$3,0))*100,"")</f>
        <v>57.142857142857139</v>
      </c>
      <c r="AL32" s="130">
        <f t="shared" si="5"/>
        <v>0</v>
      </c>
      <c r="AM32" s="130"/>
      <c r="AN32" s="130">
        <f>IFERROR(INDEX(رضایت!$AS:$AU,MATCH(نوجوانان!$B25,رضایت!$B:$B,0),MATCH(AN$3,رضایت!$AS$3:$AU$3,0))*100,"")</f>
        <v>73.74631268436579</v>
      </c>
      <c r="AO32" s="130">
        <f>IFERROR(INDEX(مسئولیت!$AM:$AO,MATCH(نوجوانان!$B25,مسئولیت!$B:$B,0),MATCH(AO$3,مسئولیت!$AM$3:$AO$3,0))*100,"")</f>
        <v>68</v>
      </c>
      <c r="AP32" s="130"/>
      <c r="AQ32" s="131">
        <f t="shared" si="11"/>
        <v>45.216666666666661</v>
      </c>
    </row>
    <row r="33" spans="1:43" ht="18.75" x14ac:dyDescent="0.25">
      <c r="A33" s="30">
        <v>28</v>
      </c>
      <c r="B33" s="27" t="s">
        <v>358</v>
      </c>
      <c r="C33" s="28" t="str">
        <f t="shared" si="0"/>
        <v>12</v>
      </c>
      <c r="D33" s="29" t="e">
        <f>INDEX(Sheet1!$C:$C,MATCH($B33,Sheet1!$B:$B,0))</f>
        <v>#N/A</v>
      </c>
      <c r="E33" s="132">
        <f>IFERROR(INDEX(نماز!$BW:$BX,MATCH(نوجوانان!$B26,نماز!$B:$B,0),MATCH(E$3,نماز!$BW$3:$BY$3,0))*100,"")</f>
        <v>38.888888888888893</v>
      </c>
      <c r="F33" s="132">
        <f t="shared" si="6"/>
        <v>35.000000000000007</v>
      </c>
      <c r="G33" s="132">
        <v>90</v>
      </c>
      <c r="H33" s="132">
        <f>IFERROR(INDEX(حلقه!$CY:$CZ,MATCH(نوجوانان!$B26,حلقه!$B:$B,0),MATCH(H$3,حلقه!$CY$3:$DA$3,0))*100,"")</f>
        <v>0</v>
      </c>
      <c r="I33" s="132">
        <f t="shared" si="7"/>
        <v>0</v>
      </c>
      <c r="J33" s="132">
        <v>10</v>
      </c>
      <c r="K33" s="132">
        <f>IFERROR(INDEX(هیئت!$EG:$EH,MATCH(نوجوانان!$B26,هیئت!$B:$B,0),MATCH(K$3,هیئت!$EG$3:$EI$3,0))*100,"")</f>
        <v>80</v>
      </c>
      <c r="L33" s="132">
        <f t="shared" si="8"/>
        <v>15.2</v>
      </c>
      <c r="M33" s="132">
        <v>19</v>
      </c>
      <c r="N33" s="132">
        <f>IFERROR(INDEX('ویژه برنامه'!$BF:$BG,MATCH(نوجوانان!$B26,'ویژه برنامه'!$B:$B,0),MATCH(N$3,'ویژه برنامه'!$BF$3:$BH$3,0))*100,"")</f>
        <v>20</v>
      </c>
      <c r="O33" s="132">
        <f t="shared" si="9"/>
        <v>1</v>
      </c>
      <c r="P33" s="132">
        <v>5</v>
      </c>
      <c r="Q33" s="132">
        <f>IFERROR(INDEX(رضایت!$AS:$AT,MATCH(نوجوانان!$B26,رضایت!$B:$B,0),MATCH(Q$3,رضایت!$AS$3:$AU$3,0))*100,"")</f>
        <v>96.666666666666671</v>
      </c>
      <c r="R33" s="132">
        <f>IFERROR(INDEX(مسئولیت!$AM:$AN,MATCH(نوجوانان!$B26,مسئولیت!$B:$B,0),MATCH(R$3,مسئولیت!$AM$3:$AO$3,0))*100,"")</f>
        <v>72</v>
      </c>
      <c r="S33" s="133">
        <f t="shared" si="1"/>
        <v>51.966666666666669</v>
      </c>
      <c r="T33" s="132">
        <f>IFERROR(INDEX(نماز!$BW:$BX,MATCH(نوجوانان!$B26,نماز!$B:$B,0),MATCH(T$3,نماز!$BW$3:$BY$3,0))*100,"")</f>
        <v>58.888888888888893</v>
      </c>
      <c r="U33" s="132">
        <f>IFERROR(INDEX(حلقه!$CY:$CZ,MATCH(نوجوانان!$B26,حلقه!$B:$B,0),MATCH(U$3,حلقه!$CY$3:$DA$3,0))*100,"")</f>
        <v>0</v>
      </c>
      <c r="V33" s="132">
        <f>IFERROR(INDEX(هیئت!$EG:$EH,MATCH(نوجوانان!$B26,هیئت!$B:$B,0),MATCH(V$3,هیئت!$EG$3:$EI$3,0))*100,"")</f>
        <v>93.75</v>
      </c>
      <c r="W33" s="132">
        <f>IFERROR(INDEX('ویژه برنامه'!$BF:$BG,MATCH(نوجوانان!$B26,'ویژه برنامه'!$B:$B,0),MATCH(W$3,'ویژه برنامه'!$BF$3:$BH$3,0))*100,"")</f>
        <v>62.5</v>
      </c>
      <c r="X33" s="132">
        <f>IFERROR(INDEX(رضایت!$AS:$AT,MATCH(نوجوانان!$B26,رضایت!$B:$B,0),MATCH(X$3,رضایت!$AS$3:$AU$3,0))*100,"")</f>
        <v>96.666666666666671</v>
      </c>
      <c r="Y33" s="132">
        <f>IFERROR(INDEX(مسئولیت!$AM:$AN,MATCH(نوجوانان!$B26,مسئولیت!$B:$B,0),MATCH(Y$3,مسئولیت!$AM$3:$AO$3,0))*100,"")</f>
        <v>76</v>
      </c>
      <c r="Z33" s="132"/>
      <c r="AA33" s="133">
        <f t="shared" si="10"/>
        <v>52.966666666666669</v>
      </c>
      <c r="AB33" s="132">
        <f>IFERROR(INDEX(نماز!$BW:$BY,MATCH(نوجوانان!$B26,نماز!$B:$B,0),MATCH(AB$3,نماز!$BW$3:$BY$3,0))*100,"")</f>
        <v>29.787234042553191</v>
      </c>
      <c r="AC33" s="132">
        <f t="shared" si="2"/>
        <v>0</v>
      </c>
      <c r="AD33" s="132"/>
      <c r="AE33" s="132">
        <f>IFERROR(INDEX(حلقه!$CY:$DA,MATCH(نوجوانان!$B26,حلقه!$B:$B,0),MATCH(AE$3,حلقه!$CY$3:$DA$3,0))*100,"")</f>
        <v>100</v>
      </c>
      <c r="AF33" s="132">
        <f t="shared" si="3"/>
        <v>0</v>
      </c>
      <c r="AG33" s="132"/>
      <c r="AH33" s="132">
        <f>IFERROR(INDEX(هیئت!$EG:$EI,MATCH(نوجوانان!$B26,هیئت!$B:$B,0),MATCH(AH$3,هیئت!$EG$3:$EI$3,0))*100,"")</f>
        <v>66.666666666666657</v>
      </c>
      <c r="AI33" s="132">
        <f t="shared" si="4"/>
        <v>0</v>
      </c>
      <c r="AJ33" s="132"/>
      <c r="AK33" s="132">
        <f>IFERROR(INDEX('ویژه برنامه'!$BF:$BH,MATCH(نوجوانان!$B26,'ویژه برنامه'!$B:$B,0),MATCH(AK$3,'ویژه برنامه'!$BF$3:$BH$3,0))*100,"")</f>
        <v>42.857142857142854</v>
      </c>
      <c r="AL33" s="132">
        <f t="shared" si="5"/>
        <v>0</v>
      </c>
      <c r="AM33" s="132"/>
      <c r="AN33" s="132">
        <f>IFERROR(INDEX(رضایت!$AS:$AU,MATCH(نوجوانان!$B26,رضایت!$B:$B,0),MATCH(AN$3,رضایت!$AS$3:$AU$3,0))*100,"")</f>
        <v>84.995750212489384</v>
      </c>
      <c r="AO33" s="132">
        <f>IFERROR(INDEX(مسئولیت!$AM:$AO,MATCH(نوجوانان!$B26,مسئولیت!$B:$B,0),MATCH(AO$3,مسئولیت!$AM$3:$AO$3,0))*100,"")</f>
        <v>66</v>
      </c>
      <c r="AP33" s="132"/>
      <c r="AQ33" s="133">
        <f t="shared" si="11"/>
        <v>52.966666666666669</v>
      </c>
    </row>
    <row r="34" spans="1:43" ht="18.75" x14ac:dyDescent="0.25">
      <c r="A34" s="30">
        <v>29</v>
      </c>
      <c r="B34" s="27" t="s">
        <v>338</v>
      </c>
      <c r="C34" s="28" t="str">
        <f t="shared" si="0"/>
        <v>13</v>
      </c>
      <c r="D34" s="29" t="e">
        <f>INDEX(Sheet1!$C:$C,MATCH($B34,Sheet1!$B:$B,0))</f>
        <v>#N/A</v>
      </c>
      <c r="E34" s="130" t="str">
        <f>IFERROR(INDEX(نماز!$BW:$BX,MATCH(نوجوانان!#REF!,نماز!$B:$B,0),MATCH(E$3,نماز!$BW$3:$BY$3,0))*100,"")</f>
        <v/>
      </c>
      <c r="F34" s="130" t="str">
        <f t="shared" si="6"/>
        <v/>
      </c>
      <c r="G34" s="130">
        <v>90</v>
      </c>
      <c r="H34" s="130" t="str">
        <f>IFERROR(INDEX(حلقه!$CY:$CZ,MATCH(نوجوانان!#REF!,حلقه!$B:$B,0),MATCH(H$3,حلقه!$CY$3:$DA$3,0))*100,"")</f>
        <v/>
      </c>
      <c r="I34" s="130" t="str">
        <f t="shared" si="7"/>
        <v/>
      </c>
      <c r="J34" s="130">
        <v>9</v>
      </c>
      <c r="K34" s="130" t="str">
        <f>IFERROR(INDEX(هیئت!$EG:$EH,MATCH(نوجوانان!#REF!,هیئت!$B:$B,0),MATCH(K$3,هیئت!$EG$3:$EI$3,0))*100,"")</f>
        <v/>
      </c>
      <c r="L34" s="130" t="str">
        <f t="shared" si="8"/>
        <v/>
      </c>
      <c r="M34" s="130">
        <v>19</v>
      </c>
      <c r="N34" s="130" t="str">
        <f>IFERROR(INDEX('ویژه برنامه'!$BF:$BG,MATCH(نوجوانان!#REF!,'ویژه برنامه'!$B:$B,0),MATCH(N$3,'ویژه برنامه'!$BF$3:$BH$3,0))*100,"")</f>
        <v/>
      </c>
      <c r="O34" s="130" t="str">
        <f t="shared" si="9"/>
        <v/>
      </c>
      <c r="P34" s="130">
        <v>5</v>
      </c>
      <c r="Q34" s="130" t="str">
        <f>IFERROR(INDEX(رضایت!$AS:$AT,MATCH(نوجوانان!#REF!,رضایت!$B:$B,0),MATCH(Q$3,رضایت!$AS$3:$AU$3,0))*100,"")</f>
        <v/>
      </c>
      <c r="R34" s="130" t="str">
        <f>IFERROR(INDEX(مسئولیت!$AM:$AN,MATCH(نوجوانان!#REF!,مسئولیت!$B:$B,0),MATCH(R$3,مسئولیت!$AM$3:$AO$3,0))*100,"")</f>
        <v/>
      </c>
      <c r="S34" s="131">
        <f t="shared" si="1"/>
        <v>0</v>
      </c>
      <c r="T34" s="130" t="str">
        <f>IFERROR(INDEX(نماز!$BW:$BX,MATCH(نوجوانان!#REF!,نماز!$B:$B,0),MATCH(T$3,نماز!$BW$3:$BY$3,0))*100,"")</f>
        <v/>
      </c>
      <c r="U34" s="130" t="str">
        <f>IFERROR(INDEX(حلقه!$CY:$CZ,MATCH(نوجوانان!#REF!,حلقه!$B:$B,0),MATCH(U$3,حلقه!$CY$3:$DA$3,0))*100,"")</f>
        <v/>
      </c>
      <c r="V34" s="130" t="str">
        <f>IFERROR(INDEX(هیئت!$EG:$EH,MATCH(نوجوانان!#REF!,هیئت!$B:$B,0),MATCH(V$3,هیئت!$EG$3:$EI$3,0))*100,"")</f>
        <v/>
      </c>
      <c r="W34" s="130" t="str">
        <f>IFERROR(INDEX('ویژه برنامه'!$BF:$BG,MATCH(نوجوانان!#REF!,'ویژه برنامه'!$B:$B,0),MATCH(W$3,'ویژه برنامه'!$BF$3:$BH$3,0))*100,"")</f>
        <v/>
      </c>
      <c r="X34" s="130" t="str">
        <f>IFERROR(INDEX(رضایت!$AS:$AT,MATCH(نوجوانان!#REF!,رضایت!$B:$B,0),MATCH(X$3,رضایت!$AS$3:$AU$3,0))*100,"")</f>
        <v/>
      </c>
      <c r="Y34" s="130" t="str">
        <f>IFERROR(INDEX(مسئولیت!$AM:$AN,MATCH(نوجوانان!#REF!,مسئولیت!$B:$B,0),MATCH(Y$3,مسئولیت!$AM$3:$AO$3,0))*100,"")</f>
        <v/>
      </c>
      <c r="Z34" s="130"/>
      <c r="AA34" s="131">
        <f t="shared" si="10"/>
        <v>0</v>
      </c>
      <c r="AB34" s="130" t="str">
        <f>IFERROR(INDEX(نماز!$BW:$BY,MATCH(نوجوانان!#REF!,نماز!$B:$B,0),MATCH(AB$3,نماز!$BW$3:$BY$3,0))*100,"")</f>
        <v/>
      </c>
      <c r="AC34" s="130" t="str">
        <f t="shared" si="2"/>
        <v/>
      </c>
      <c r="AD34" s="130"/>
      <c r="AE34" s="130" t="str">
        <f>IFERROR(INDEX(حلقه!$CY:$DA,MATCH(نوجوانان!#REF!,حلقه!$B:$B,0),MATCH(AE$3,حلقه!$CY$3:$DA$3,0))*100,"")</f>
        <v/>
      </c>
      <c r="AF34" s="130" t="str">
        <f t="shared" si="3"/>
        <v/>
      </c>
      <c r="AG34" s="130"/>
      <c r="AH34" s="130" t="str">
        <f>IFERROR(INDEX(هیئت!$EG:$EI,MATCH(نوجوانان!#REF!,هیئت!$B:$B,0),MATCH(AH$3,هیئت!$EG$3:$EI$3,0))*100,"")</f>
        <v/>
      </c>
      <c r="AI34" s="130" t="str">
        <f t="shared" si="4"/>
        <v/>
      </c>
      <c r="AJ34" s="130"/>
      <c r="AK34" s="130" t="str">
        <f>IFERROR(INDEX('ویژه برنامه'!$BF:$BH,MATCH(نوجوانان!#REF!,'ویژه برنامه'!$B:$B,0),MATCH(AK$3,'ویژه برنامه'!$BF$3:$BH$3,0))*100,"")</f>
        <v/>
      </c>
      <c r="AL34" s="130" t="str">
        <f t="shared" si="5"/>
        <v/>
      </c>
      <c r="AM34" s="130"/>
      <c r="AN34" s="130" t="str">
        <f>IFERROR(INDEX(رضایت!$AS:$AU,MATCH(نوجوانان!#REF!,رضایت!$B:$B,0),MATCH(AN$3,رضایت!$AS$3:$AU$3,0))*100,"")</f>
        <v/>
      </c>
      <c r="AO34" s="130" t="str">
        <f>IFERROR(INDEX(مسئولیت!$AM:$AO,MATCH(نوجوانان!#REF!,مسئولیت!$B:$B,0),MATCH(AO$3,مسئولیت!$AM$3:$AO$3,0))*100,"")</f>
        <v/>
      </c>
      <c r="AP34" s="130"/>
      <c r="AQ34" s="131">
        <f t="shared" si="11"/>
        <v>0</v>
      </c>
    </row>
    <row r="35" spans="1:43" ht="18.75" x14ac:dyDescent="0.25">
      <c r="A35" s="30">
        <v>30</v>
      </c>
      <c r="B35" s="27" t="s">
        <v>339</v>
      </c>
      <c r="C35" s="28" t="str">
        <f t="shared" si="0"/>
        <v>13</v>
      </c>
      <c r="D35" s="29" t="e">
        <f>INDEX(Sheet1!$C:$C,MATCH($B35,Sheet1!$B:$B,0))</f>
        <v>#N/A</v>
      </c>
      <c r="E35" s="132" t="str">
        <f>IFERROR(INDEX(نماز!$BW:$BX,MATCH(نوجوانان!#REF!,نماز!$B:$B,0),MATCH(E$3,نماز!$BW$3:$BY$3,0))*100,"")</f>
        <v/>
      </c>
      <c r="F35" s="132" t="str">
        <f t="shared" si="6"/>
        <v/>
      </c>
      <c r="G35" s="132">
        <v>90</v>
      </c>
      <c r="H35" s="132" t="str">
        <f>IFERROR(INDEX(حلقه!$CY:$CZ,MATCH(نوجوانان!#REF!,حلقه!$B:$B,0),MATCH(H$3,حلقه!$CY$3:$DA$3,0))*100,"")</f>
        <v/>
      </c>
      <c r="I35" s="132" t="str">
        <f t="shared" si="7"/>
        <v/>
      </c>
      <c r="J35" s="132">
        <v>9</v>
      </c>
      <c r="K35" s="132" t="str">
        <f>IFERROR(INDEX(هیئت!$EG:$EH,MATCH(نوجوانان!#REF!,هیئت!$B:$B,0),MATCH(K$3,هیئت!$EG$3:$EI$3,0))*100,"")</f>
        <v/>
      </c>
      <c r="L35" s="132" t="str">
        <f t="shared" si="8"/>
        <v/>
      </c>
      <c r="M35" s="132">
        <v>19</v>
      </c>
      <c r="N35" s="132" t="str">
        <f>IFERROR(INDEX('ویژه برنامه'!$BF:$BG,MATCH(نوجوانان!#REF!,'ویژه برنامه'!$B:$B,0),MATCH(N$3,'ویژه برنامه'!$BF$3:$BH$3,0))*100,"")</f>
        <v/>
      </c>
      <c r="O35" s="132" t="str">
        <f t="shared" si="9"/>
        <v/>
      </c>
      <c r="P35" s="132">
        <v>5</v>
      </c>
      <c r="Q35" s="132" t="str">
        <f>IFERROR(INDEX(رضایت!$AS:$AT,MATCH(نوجوانان!#REF!,رضایت!$B:$B,0),MATCH(Q$3,رضایت!$AS$3:$AU$3,0))*100,"")</f>
        <v/>
      </c>
      <c r="R35" s="132" t="str">
        <f>IFERROR(INDEX(مسئولیت!$AM:$AN,MATCH(نوجوانان!#REF!,مسئولیت!$B:$B,0),MATCH(R$3,مسئولیت!$AM$3:$AO$3,0))*100,"")</f>
        <v/>
      </c>
      <c r="S35" s="133">
        <f t="shared" si="1"/>
        <v>0</v>
      </c>
      <c r="T35" s="132" t="str">
        <f>IFERROR(INDEX(نماز!$BW:$BX,MATCH(نوجوانان!#REF!,نماز!$B:$B,0),MATCH(T$3,نماز!$BW$3:$BY$3,0))*100,"")</f>
        <v/>
      </c>
      <c r="U35" s="132" t="str">
        <f>IFERROR(INDEX(حلقه!$CY:$CZ,MATCH(نوجوانان!#REF!,حلقه!$B:$B,0),MATCH(U$3,حلقه!$CY$3:$DA$3,0))*100,"")</f>
        <v/>
      </c>
      <c r="V35" s="132" t="str">
        <f>IFERROR(INDEX(هیئت!$EG:$EH,MATCH(نوجوانان!#REF!,هیئت!$B:$B,0),MATCH(V$3,هیئت!$EG$3:$EI$3,0))*100,"")</f>
        <v/>
      </c>
      <c r="W35" s="132" t="str">
        <f>IFERROR(INDEX('ویژه برنامه'!$BF:$BG,MATCH(نوجوانان!#REF!,'ویژه برنامه'!$B:$B,0),MATCH(W$3,'ویژه برنامه'!$BF$3:$BH$3,0))*100,"")</f>
        <v/>
      </c>
      <c r="X35" s="132" t="str">
        <f>IFERROR(INDEX(رضایت!$AS:$AT,MATCH(نوجوانان!#REF!,رضایت!$B:$B,0),MATCH(X$3,رضایت!$AS$3:$AU$3,0))*100,"")</f>
        <v/>
      </c>
      <c r="Y35" s="132" t="str">
        <f>IFERROR(INDEX(مسئولیت!$AM:$AN,MATCH(نوجوانان!#REF!,مسئولیت!$B:$B,0),MATCH(Y$3,مسئولیت!$AM$3:$AO$3,0))*100,"")</f>
        <v/>
      </c>
      <c r="Z35" s="132"/>
      <c r="AA35" s="133">
        <f t="shared" si="10"/>
        <v>0</v>
      </c>
      <c r="AB35" s="132" t="str">
        <f>IFERROR(INDEX(نماز!$BW:$BY,MATCH(نوجوانان!#REF!,نماز!$B:$B,0),MATCH(AB$3,نماز!$BW$3:$BY$3,0))*100,"")</f>
        <v/>
      </c>
      <c r="AC35" s="132" t="str">
        <f t="shared" si="2"/>
        <v/>
      </c>
      <c r="AD35" s="132"/>
      <c r="AE35" s="132" t="str">
        <f>IFERROR(INDEX(حلقه!$CY:$DA,MATCH(نوجوانان!#REF!,حلقه!$B:$B,0),MATCH(AE$3,حلقه!$CY$3:$DA$3,0))*100,"")</f>
        <v/>
      </c>
      <c r="AF35" s="132" t="str">
        <f t="shared" si="3"/>
        <v/>
      </c>
      <c r="AG35" s="132"/>
      <c r="AH35" s="132" t="str">
        <f>IFERROR(INDEX(هیئت!$EG:$EI,MATCH(نوجوانان!#REF!,هیئت!$B:$B,0),MATCH(AH$3,هیئت!$EG$3:$EI$3,0))*100,"")</f>
        <v/>
      </c>
      <c r="AI35" s="132" t="str">
        <f t="shared" si="4"/>
        <v/>
      </c>
      <c r="AJ35" s="132"/>
      <c r="AK35" s="132" t="str">
        <f>IFERROR(INDEX('ویژه برنامه'!$BF:$BH,MATCH(نوجوانان!#REF!,'ویژه برنامه'!$B:$B,0),MATCH(AK$3,'ویژه برنامه'!$BF$3:$BH$3,0))*100,"")</f>
        <v/>
      </c>
      <c r="AL35" s="132" t="str">
        <f t="shared" si="5"/>
        <v/>
      </c>
      <c r="AM35" s="132"/>
      <c r="AN35" s="132" t="str">
        <f>IFERROR(INDEX(رضایت!$AS:$AU,MATCH(نوجوانان!#REF!,رضایت!$B:$B,0),MATCH(AN$3,رضایت!$AS$3:$AU$3,0))*100,"")</f>
        <v/>
      </c>
      <c r="AO35" s="132" t="str">
        <f>IFERROR(INDEX(مسئولیت!$AM:$AO,MATCH(نوجوانان!#REF!,مسئولیت!$B:$B,0),MATCH(AO$3,مسئولیت!$AM$3:$AO$3,0))*100,"")</f>
        <v/>
      </c>
      <c r="AP35" s="132"/>
      <c r="AQ35" s="133">
        <f t="shared" si="11"/>
        <v>0</v>
      </c>
    </row>
    <row r="36" spans="1:43" ht="18.75" x14ac:dyDescent="0.25">
      <c r="A36" s="30">
        <v>31</v>
      </c>
      <c r="B36" s="27" t="s">
        <v>340</v>
      </c>
      <c r="C36" s="28" t="str">
        <f t="shared" si="0"/>
        <v>13</v>
      </c>
      <c r="D36" s="29" t="e">
        <f>INDEX(Sheet1!$C:$C,MATCH($B36,Sheet1!$B:$B,0))</f>
        <v>#N/A</v>
      </c>
      <c r="E36" s="130" t="str">
        <f>IFERROR(INDEX(نماز!$BW:$BX,MATCH(نوجوانان!#REF!,نماز!$B:$B,0),MATCH(E$3,نماز!$BW$3:$BY$3,0))*100,"")</f>
        <v/>
      </c>
      <c r="F36" s="130" t="str">
        <f t="shared" si="6"/>
        <v/>
      </c>
      <c r="G36" s="130">
        <v>90</v>
      </c>
      <c r="H36" s="130" t="str">
        <f>IFERROR(INDEX(حلقه!$CY:$CZ,MATCH(نوجوانان!#REF!,حلقه!$B:$B,0),MATCH(H$3,حلقه!$CY$3:$DA$3,0))*100,"")</f>
        <v/>
      </c>
      <c r="I36" s="130" t="str">
        <f t="shared" si="7"/>
        <v/>
      </c>
      <c r="J36" s="130">
        <v>9</v>
      </c>
      <c r="K36" s="130" t="str">
        <f>IFERROR(INDEX(هیئت!$EG:$EH,MATCH(نوجوانان!#REF!,هیئت!$B:$B,0),MATCH(K$3,هیئت!$EG$3:$EI$3,0))*100,"")</f>
        <v/>
      </c>
      <c r="L36" s="130" t="str">
        <f t="shared" si="8"/>
        <v/>
      </c>
      <c r="M36" s="130">
        <v>19</v>
      </c>
      <c r="N36" s="130" t="str">
        <f>IFERROR(INDEX('ویژه برنامه'!$BF:$BG,MATCH(نوجوانان!#REF!,'ویژه برنامه'!$B:$B,0),MATCH(N$3,'ویژه برنامه'!$BF$3:$BH$3,0))*100,"")</f>
        <v/>
      </c>
      <c r="O36" s="130" t="str">
        <f t="shared" si="9"/>
        <v/>
      </c>
      <c r="P36" s="130">
        <v>5</v>
      </c>
      <c r="Q36" s="130" t="str">
        <f>IFERROR(INDEX(رضایت!$AS:$AT,MATCH(نوجوانان!#REF!,رضایت!$B:$B,0),MATCH(Q$3,رضایت!$AS$3:$AU$3,0))*100,"")</f>
        <v/>
      </c>
      <c r="R36" s="130" t="str">
        <f>IFERROR(INDEX(مسئولیت!$AM:$AN,MATCH(نوجوانان!#REF!,مسئولیت!$B:$B,0),MATCH(R$3,مسئولیت!$AM$3:$AO$3,0))*100,"")</f>
        <v/>
      </c>
      <c r="S36" s="131">
        <f t="shared" si="1"/>
        <v>0</v>
      </c>
      <c r="T36" s="130" t="str">
        <f>IFERROR(INDEX(نماز!$BW:$BX,MATCH(نوجوانان!#REF!,نماز!$B:$B,0),MATCH(T$3,نماز!$BW$3:$BY$3,0))*100,"")</f>
        <v/>
      </c>
      <c r="U36" s="130" t="str">
        <f>IFERROR(INDEX(حلقه!$CY:$CZ,MATCH(نوجوانان!#REF!,حلقه!$B:$B,0),MATCH(U$3,حلقه!$CY$3:$DA$3,0))*100,"")</f>
        <v/>
      </c>
      <c r="V36" s="130" t="str">
        <f>IFERROR(INDEX(هیئت!$EG:$EH,MATCH(نوجوانان!#REF!,هیئت!$B:$B,0),MATCH(V$3,هیئت!$EG$3:$EI$3,0))*100,"")</f>
        <v/>
      </c>
      <c r="W36" s="130" t="str">
        <f>IFERROR(INDEX('ویژه برنامه'!$BF:$BG,MATCH(نوجوانان!#REF!,'ویژه برنامه'!$B:$B,0),MATCH(W$3,'ویژه برنامه'!$BF$3:$BH$3,0))*100,"")</f>
        <v/>
      </c>
      <c r="X36" s="130" t="str">
        <f>IFERROR(INDEX(رضایت!$AS:$AT,MATCH(نوجوانان!#REF!,رضایت!$B:$B,0),MATCH(X$3,رضایت!$AS$3:$AU$3,0))*100,"")</f>
        <v/>
      </c>
      <c r="Y36" s="130" t="str">
        <f>IFERROR(INDEX(مسئولیت!$AM:$AN,MATCH(نوجوانان!#REF!,مسئولیت!$B:$B,0),MATCH(Y$3,مسئولیت!$AM$3:$AO$3,0))*100,"")</f>
        <v/>
      </c>
      <c r="Z36" s="130"/>
      <c r="AA36" s="131">
        <f t="shared" si="10"/>
        <v>0</v>
      </c>
      <c r="AB36" s="130" t="str">
        <f>IFERROR(INDEX(نماز!$BW:$BY,MATCH(نوجوانان!#REF!,نماز!$B:$B,0),MATCH(AB$3,نماز!$BW$3:$BY$3,0))*100,"")</f>
        <v/>
      </c>
      <c r="AC36" s="130" t="str">
        <f t="shared" si="2"/>
        <v/>
      </c>
      <c r="AD36" s="130"/>
      <c r="AE36" s="130" t="str">
        <f>IFERROR(INDEX(حلقه!$CY:$DA,MATCH(نوجوانان!#REF!,حلقه!$B:$B,0),MATCH(AE$3,حلقه!$CY$3:$DA$3,0))*100,"")</f>
        <v/>
      </c>
      <c r="AF36" s="130" t="str">
        <f t="shared" si="3"/>
        <v/>
      </c>
      <c r="AG36" s="130"/>
      <c r="AH36" s="130" t="str">
        <f>IFERROR(INDEX(هیئت!$EG:$EI,MATCH(نوجوانان!#REF!,هیئت!$B:$B,0),MATCH(AH$3,هیئت!$EG$3:$EI$3,0))*100,"")</f>
        <v/>
      </c>
      <c r="AI36" s="130" t="str">
        <f t="shared" si="4"/>
        <v/>
      </c>
      <c r="AJ36" s="130"/>
      <c r="AK36" s="130" t="str">
        <f>IFERROR(INDEX('ویژه برنامه'!$BF:$BH,MATCH(نوجوانان!#REF!,'ویژه برنامه'!$B:$B,0),MATCH(AK$3,'ویژه برنامه'!$BF$3:$BH$3,0))*100,"")</f>
        <v/>
      </c>
      <c r="AL36" s="130" t="str">
        <f t="shared" si="5"/>
        <v/>
      </c>
      <c r="AM36" s="130"/>
      <c r="AN36" s="130" t="str">
        <f>IFERROR(INDEX(رضایت!$AS:$AU,MATCH(نوجوانان!#REF!,رضایت!$B:$B,0),MATCH(AN$3,رضایت!$AS$3:$AU$3,0))*100,"")</f>
        <v/>
      </c>
      <c r="AO36" s="130" t="str">
        <f>IFERROR(INDEX(مسئولیت!$AM:$AO,MATCH(نوجوانان!#REF!,مسئولیت!$B:$B,0),MATCH(AO$3,مسئولیت!$AM$3:$AO$3,0))*100,"")</f>
        <v/>
      </c>
      <c r="AP36" s="130"/>
      <c r="AQ36" s="131">
        <f t="shared" si="11"/>
        <v>0</v>
      </c>
    </row>
    <row r="37" spans="1:43" ht="18.75" x14ac:dyDescent="0.25">
      <c r="A37" s="30">
        <v>32</v>
      </c>
      <c r="B37" s="27" t="s">
        <v>341</v>
      </c>
      <c r="C37" s="28" t="str">
        <f t="shared" si="0"/>
        <v>13</v>
      </c>
      <c r="D37" s="29" t="e">
        <f>INDEX(Sheet1!$C:$C,MATCH($B37,Sheet1!$B:$B,0))</f>
        <v>#N/A</v>
      </c>
      <c r="E37" s="132" t="str">
        <f>IFERROR(INDEX(نماز!$BW:$BX,MATCH(نوجوانان!#REF!,نماز!$B:$B,0),MATCH(E$3,نماز!$BW$3:$BY$3,0))*100,"")</f>
        <v/>
      </c>
      <c r="F37" s="132" t="str">
        <f t="shared" si="6"/>
        <v/>
      </c>
      <c r="G37" s="132">
        <v>90</v>
      </c>
      <c r="H37" s="132" t="str">
        <f>IFERROR(INDEX(حلقه!$CY:$CZ,MATCH(نوجوانان!#REF!,حلقه!$B:$B,0),MATCH(H$3,حلقه!$CY$3:$DA$3,0))*100,"")</f>
        <v/>
      </c>
      <c r="I37" s="132" t="str">
        <f t="shared" si="7"/>
        <v/>
      </c>
      <c r="J37" s="132">
        <v>9</v>
      </c>
      <c r="K37" s="132" t="str">
        <f>IFERROR(INDEX(هیئت!$EG:$EH,MATCH(نوجوانان!#REF!,هیئت!$B:$B,0),MATCH(K$3,هیئت!$EG$3:$EI$3,0))*100,"")</f>
        <v/>
      </c>
      <c r="L37" s="132" t="str">
        <f t="shared" si="8"/>
        <v/>
      </c>
      <c r="M37" s="132">
        <v>19</v>
      </c>
      <c r="N37" s="132" t="str">
        <f>IFERROR(INDEX('ویژه برنامه'!$BF:$BG,MATCH(نوجوانان!#REF!,'ویژه برنامه'!$B:$B,0),MATCH(N$3,'ویژه برنامه'!$BF$3:$BH$3,0))*100,"")</f>
        <v/>
      </c>
      <c r="O37" s="132" t="str">
        <f t="shared" si="9"/>
        <v/>
      </c>
      <c r="P37" s="132">
        <v>5</v>
      </c>
      <c r="Q37" s="132" t="str">
        <f>IFERROR(INDEX(رضایت!$AS:$AT,MATCH(نوجوانان!#REF!,رضایت!$B:$B,0),MATCH(Q$3,رضایت!$AS$3:$AU$3,0))*100,"")</f>
        <v/>
      </c>
      <c r="R37" s="132" t="str">
        <f>IFERROR(INDEX(مسئولیت!$AM:$AN,MATCH(نوجوانان!#REF!,مسئولیت!$B:$B,0),MATCH(R$3,مسئولیت!$AM$3:$AO$3,0))*100,"")</f>
        <v/>
      </c>
      <c r="S37" s="133">
        <f t="shared" si="1"/>
        <v>0</v>
      </c>
      <c r="T37" s="132" t="str">
        <f>IFERROR(INDEX(نماز!$BW:$BX,MATCH(نوجوانان!#REF!,نماز!$B:$B,0),MATCH(T$3,نماز!$BW$3:$BY$3,0))*100,"")</f>
        <v/>
      </c>
      <c r="U37" s="132" t="str">
        <f>IFERROR(INDEX(حلقه!$CY:$CZ,MATCH(نوجوانان!#REF!,حلقه!$B:$B,0),MATCH(U$3,حلقه!$CY$3:$DA$3,0))*100,"")</f>
        <v/>
      </c>
      <c r="V37" s="132" t="str">
        <f>IFERROR(INDEX(هیئت!$EG:$EH,MATCH(نوجوانان!#REF!,هیئت!$B:$B,0),MATCH(V$3,هیئت!$EG$3:$EI$3,0))*100,"")</f>
        <v/>
      </c>
      <c r="W37" s="132" t="str">
        <f>IFERROR(INDEX('ویژه برنامه'!$BF:$BG,MATCH(نوجوانان!#REF!,'ویژه برنامه'!$B:$B,0),MATCH(W$3,'ویژه برنامه'!$BF$3:$BH$3,0))*100,"")</f>
        <v/>
      </c>
      <c r="X37" s="132" t="str">
        <f>IFERROR(INDEX(رضایت!$AS:$AT,MATCH(نوجوانان!#REF!,رضایت!$B:$B,0),MATCH(X$3,رضایت!$AS$3:$AU$3,0))*100,"")</f>
        <v/>
      </c>
      <c r="Y37" s="132" t="str">
        <f>IFERROR(INDEX(مسئولیت!$AM:$AN,MATCH(نوجوانان!#REF!,مسئولیت!$B:$B,0),MATCH(Y$3,مسئولیت!$AM$3:$AO$3,0))*100,"")</f>
        <v/>
      </c>
      <c r="Z37" s="132"/>
      <c r="AA37" s="133">
        <f t="shared" si="10"/>
        <v>0</v>
      </c>
      <c r="AB37" s="132" t="str">
        <f>IFERROR(INDEX(نماز!$BW:$BY,MATCH(نوجوانان!#REF!,نماز!$B:$B,0),MATCH(AB$3,نماز!$BW$3:$BY$3,0))*100,"")</f>
        <v/>
      </c>
      <c r="AC37" s="132" t="str">
        <f t="shared" si="2"/>
        <v/>
      </c>
      <c r="AD37" s="132"/>
      <c r="AE37" s="132" t="str">
        <f>IFERROR(INDEX(حلقه!$CY:$DA,MATCH(نوجوانان!#REF!,حلقه!$B:$B,0),MATCH(AE$3,حلقه!$CY$3:$DA$3,0))*100,"")</f>
        <v/>
      </c>
      <c r="AF37" s="132" t="str">
        <f t="shared" si="3"/>
        <v/>
      </c>
      <c r="AG37" s="132"/>
      <c r="AH37" s="132" t="str">
        <f>IFERROR(INDEX(هیئت!$EG:$EI,MATCH(نوجوانان!#REF!,هیئت!$B:$B,0),MATCH(AH$3,هیئت!$EG$3:$EI$3,0))*100,"")</f>
        <v/>
      </c>
      <c r="AI37" s="132" t="str">
        <f t="shared" si="4"/>
        <v/>
      </c>
      <c r="AJ37" s="132"/>
      <c r="AK37" s="132" t="str">
        <f>IFERROR(INDEX('ویژه برنامه'!$BF:$BH,MATCH(نوجوانان!#REF!,'ویژه برنامه'!$B:$B,0),MATCH(AK$3,'ویژه برنامه'!$BF$3:$BH$3,0))*100,"")</f>
        <v/>
      </c>
      <c r="AL37" s="132" t="str">
        <f t="shared" si="5"/>
        <v/>
      </c>
      <c r="AM37" s="132"/>
      <c r="AN37" s="132" t="str">
        <f>IFERROR(INDEX(رضایت!$AS:$AU,MATCH(نوجوانان!#REF!,رضایت!$B:$B,0),MATCH(AN$3,رضایت!$AS$3:$AU$3,0))*100,"")</f>
        <v/>
      </c>
      <c r="AO37" s="132" t="str">
        <f>IFERROR(INDEX(مسئولیت!$AM:$AO,MATCH(نوجوانان!#REF!,مسئولیت!$B:$B,0),MATCH(AO$3,مسئولیت!$AM$3:$AO$3,0))*100,"")</f>
        <v/>
      </c>
      <c r="AP37" s="132"/>
      <c r="AQ37" s="133">
        <f t="shared" si="11"/>
        <v>0</v>
      </c>
    </row>
    <row r="38" spans="1:43" ht="18.75" x14ac:dyDescent="0.25">
      <c r="A38" s="30">
        <v>33</v>
      </c>
      <c r="B38" s="27" t="s">
        <v>342</v>
      </c>
      <c r="C38" s="28" t="str">
        <f t="shared" si="0"/>
        <v>13</v>
      </c>
      <c r="D38" s="29" t="e">
        <f>INDEX(Sheet1!$C:$C,MATCH($B38,Sheet1!$B:$B,0))</f>
        <v>#N/A</v>
      </c>
      <c r="E38" s="130">
        <f>IFERROR(INDEX(نماز!$BW:$BX,MATCH(نوجوانان!$B27,نماز!$B:$B,0),MATCH(E$3,نماز!$BW$3:$BY$3,0))*100,"")</f>
        <v>67.777777777777786</v>
      </c>
      <c r="F38" s="130">
        <f t="shared" si="6"/>
        <v>61.000000000000007</v>
      </c>
      <c r="G38" s="130">
        <v>90</v>
      </c>
      <c r="H38" s="130">
        <f>IFERROR(INDEX(حلقه!$CY:$CZ,MATCH(نوجوانان!$B27,حلقه!$B:$B,0),MATCH(H$3,حلقه!$CY$3:$DA$3,0))*100,"")</f>
        <v>0</v>
      </c>
      <c r="I38" s="130">
        <f t="shared" si="7"/>
        <v>0</v>
      </c>
      <c r="J38" s="130">
        <v>9</v>
      </c>
      <c r="K38" s="130">
        <f>IFERROR(INDEX(هیئت!$EG:$EH,MATCH(نوجوانان!$B27,هیئت!$B:$B,0),MATCH(K$3,هیئت!$EG$3:$EI$3,0))*100,"")</f>
        <v>100</v>
      </c>
      <c r="L38" s="130">
        <f t="shared" si="8"/>
        <v>19</v>
      </c>
      <c r="M38" s="130">
        <v>19</v>
      </c>
      <c r="N38" s="130">
        <f>IFERROR(INDEX('ویژه برنامه'!$BF:$BG,MATCH(نوجوانان!$B27,'ویژه برنامه'!$B:$B,0),MATCH(N$3,'ویژه برنامه'!$BF$3:$BH$3,0))*100,"")</f>
        <v>80</v>
      </c>
      <c r="O38" s="130">
        <f t="shared" si="9"/>
        <v>4</v>
      </c>
      <c r="P38" s="130">
        <v>5</v>
      </c>
      <c r="Q38" s="130">
        <f>IFERROR(INDEX(رضایت!$AS:$AT,MATCH(نوجوانان!$B27,رضایت!$B:$B,0),MATCH(Q$3,رضایت!$AS$3:$AU$3,0))*100,"")</f>
        <v>56.666666666666664</v>
      </c>
      <c r="R38" s="130">
        <f>IFERROR(INDEX(مسئولیت!$AM:$AN,MATCH(نوجوانان!$B27,مسئولیت!$B:$B,0),MATCH(R$3,مسئولیت!$AM$3:$AO$3,0))*100,"")</f>
        <v>76</v>
      </c>
      <c r="S38" s="131">
        <f t="shared" si="1"/>
        <v>63.9</v>
      </c>
      <c r="T38" s="130">
        <f>IFERROR(INDEX(نماز!$BW:$BX,MATCH(نوجوانان!$B27,نماز!$B:$B,0),MATCH(T$3,نماز!$BW$3:$BY$3,0))*100,"")</f>
        <v>62.222222222222221</v>
      </c>
      <c r="U38" s="130">
        <f>IFERROR(INDEX(حلقه!$CY:$CZ,MATCH(نوجوانان!$B27,حلقه!$B:$B,0),MATCH(U$3,حلقه!$CY$3:$DA$3,0))*100,"")</f>
        <v>0</v>
      </c>
      <c r="V38" s="130">
        <f>IFERROR(INDEX(هیئت!$EG:$EH,MATCH(نوجوانان!$B27,هیئت!$B:$B,0),MATCH(V$3,هیئت!$EG$3:$EI$3,0))*100,"")</f>
        <v>100</v>
      </c>
      <c r="W38" s="130">
        <f>IFERROR(INDEX('ویژه برنامه'!$BF:$BG,MATCH(نوجوانان!$B27,'ویژه برنامه'!$B:$B,0),MATCH(W$3,'ویژه برنامه'!$BF$3:$BH$3,0))*100,"")</f>
        <v>75</v>
      </c>
      <c r="X38" s="130">
        <f>IFERROR(INDEX(رضایت!$AS:$AT,MATCH(نوجوانان!$B27,رضایت!$B:$B,0),MATCH(X$3,رضایت!$AS$3:$AU$3,0))*100,"")</f>
        <v>86.666666666666671</v>
      </c>
      <c r="Y38" s="130">
        <f>IFERROR(INDEX(مسئولیت!$AM:$AN,MATCH(نوجوانان!$B27,مسئولیت!$B:$B,0),MATCH(Y$3,مسئولیت!$AM$3:$AO$3,0))*100,"")</f>
        <v>56.000000000000007</v>
      </c>
      <c r="Z38" s="130"/>
      <c r="AA38" s="131">
        <f t="shared" si="10"/>
        <v>51.36666666666666</v>
      </c>
      <c r="AB38" s="130">
        <f>IFERROR(INDEX(نماز!$BW:$BY,MATCH(نوجوانان!$B27,نماز!$B:$B,0),MATCH(AB$3,نماز!$BW$3:$BY$3,0))*100,"")</f>
        <v>53.191489361702125</v>
      </c>
      <c r="AC38" s="130">
        <f t="shared" si="2"/>
        <v>0</v>
      </c>
      <c r="AD38" s="130"/>
      <c r="AE38" s="130">
        <f>IFERROR(INDEX(حلقه!$CY:$DA,MATCH(نوجوانان!$B27,حلقه!$B:$B,0),MATCH(AE$3,حلقه!$CY$3:$DA$3,0))*100,"")</f>
        <v>100</v>
      </c>
      <c r="AF38" s="130">
        <f t="shared" si="3"/>
        <v>0</v>
      </c>
      <c r="AG38" s="130"/>
      <c r="AH38" s="130">
        <f>IFERROR(INDEX(هیئت!$EG:$EI,MATCH(نوجوانان!$B27,هیئت!$B:$B,0),MATCH(AH$3,هیئت!$EG$3:$EI$3,0))*100,"")</f>
        <v>100</v>
      </c>
      <c r="AI38" s="130">
        <f t="shared" si="4"/>
        <v>0</v>
      </c>
      <c r="AJ38" s="130"/>
      <c r="AK38" s="130">
        <f>IFERROR(INDEX('ویژه برنامه'!$BF:$BH,MATCH(نوجوانان!$B27,'ویژه برنامه'!$B:$B,0),MATCH(AK$3,'ویژه برنامه'!$BF$3:$BH$3,0))*100,"")</f>
        <v>85.714285714285708</v>
      </c>
      <c r="AL38" s="130">
        <f t="shared" si="5"/>
        <v>0</v>
      </c>
      <c r="AM38" s="130"/>
      <c r="AN38" s="130">
        <f>IFERROR(INDEX(رضایت!$AS:$AU,MATCH(نوجوانان!$B27,رضایت!$B:$B,0),MATCH(AN$3,رضایت!$AS$3:$AU$3,0))*100,"")</f>
        <v>74.996250187490631</v>
      </c>
      <c r="AO38" s="130">
        <f>IFERROR(INDEX(مسئولیت!$AM:$AO,MATCH(نوجوانان!$B27,مسئولیت!$B:$B,0),MATCH(AO$3,مسئولیت!$AM$3:$AO$3,0))*100,"")</f>
        <v>72</v>
      </c>
      <c r="AP38" s="130"/>
      <c r="AQ38" s="131">
        <f t="shared" si="11"/>
        <v>51.36666666666666</v>
      </c>
    </row>
    <row r="39" spans="1:43" ht="18.75" x14ac:dyDescent="0.25">
      <c r="A39" s="30">
        <v>34</v>
      </c>
      <c r="B39" s="27" t="s">
        <v>343</v>
      </c>
      <c r="C39" s="28" t="str">
        <f t="shared" si="0"/>
        <v>13</v>
      </c>
      <c r="D39" s="29" t="e">
        <f>INDEX(Sheet1!$C:$C,MATCH($B39,Sheet1!$B:$B,0))</f>
        <v>#N/A</v>
      </c>
      <c r="E39" s="132">
        <f>IFERROR(INDEX(نماز!$BW:$BX,MATCH(نوجوانان!$B28,نماز!$B:$B,0),MATCH(E$3,نماز!$BW$3:$BY$3,0))*100,"")</f>
        <v>6.666666666666667</v>
      </c>
      <c r="F39" s="132">
        <f t="shared" si="6"/>
        <v>6</v>
      </c>
      <c r="G39" s="132">
        <v>90</v>
      </c>
      <c r="H39" s="132">
        <f>IFERROR(INDEX(حلقه!$CY:$CZ,MATCH(نوجوانان!$B28,حلقه!$B:$B,0),MATCH(H$3,حلقه!$CY$3:$DA$3,0))*100,"")</f>
        <v>0</v>
      </c>
      <c r="I39" s="132">
        <f t="shared" si="7"/>
        <v>0</v>
      </c>
      <c r="J39" s="132">
        <v>9</v>
      </c>
      <c r="K39" s="132">
        <f>IFERROR(INDEX(هیئت!$EG:$EH,MATCH(نوجوانان!$B28,هیئت!$B:$B,0),MATCH(K$3,هیئت!$EG$3:$EI$3,0))*100,"")</f>
        <v>53.333333333333336</v>
      </c>
      <c r="L39" s="132">
        <f t="shared" si="8"/>
        <v>10.133333333333333</v>
      </c>
      <c r="M39" s="132">
        <v>19</v>
      </c>
      <c r="N39" s="132">
        <f>IFERROR(INDEX('ویژه برنامه'!$BF:$BG,MATCH(نوجوانان!$B28,'ویژه برنامه'!$B:$B,0),MATCH(N$3,'ویژه برنامه'!$BF$3:$BH$3,0))*100,"")</f>
        <v>40</v>
      </c>
      <c r="O39" s="132">
        <f t="shared" si="9"/>
        <v>2</v>
      </c>
      <c r="P39" s="132">
        <v>5</v>
      </c>
      <c r="Q39" s="132">
        <f>IFERROR(INDEX(رضایت!$AS:$AT,MATCH(نوجوانان!$B28,رضایت!$B:$B,0),MATCH(Q$3,رضایت!$AS$3:$AU$3,0))*100,"")</f>
        <v>93.333333333333329</v>
      </c>
      <c r="R39" s="132">
        <f>IFERROR(INDEX(مسئولیت!$AM:$AN,MATCH(نوجوانان!$B28,مسئولیت!$B:$B,0),MATCH(R$3,مسئولیت!$AM$3:$AO$3,0))*100,"")</f>
        <v>64</v>
      </c>
      <c r="S39" s="133">
        <f t="shared" si="1"/>
        <v>45.266666666666659</v>
      </c>
      <c r="T39" s="132">
        <f>IFERROR(INDEX(نماز!$BW:$BX,MATCH(نوجوانان!$B28,نماز!$B:$B,0),MATCH(T$3,نماز!$BW$3:$BY$3,0))*100,"")</f>
        <v>3.3333333333333335</v>
      </c>
      <c r="U39" s="132">
        <f>IFERROR(INDEX(حلقه!$CY:$CZ,MATCH(نوجوانان!$B28,حلقه!$B:$B,0),MATCH(U$3,حلقه!$CY$3:$DA$3,0))*100,"")</f>
        <v>0</v>
      </c>
      <c r="V39" s="132">
        <f>IFERROR(INDEX(هیئت!$EG:$EH,MATCH(نوجوانان!$B28,هیئت!$B:$B,0),MATCH(V$3,هیئت!$EG$3:$EI$3,0))*100,"")</f>
        <v>68.75</v>
      </c>
      <c r="W39" s="132">
        <f>IFERROR(INDEX('ویژه برنامه'!$BF:$BG,MATCH(نوجوانان!$B28,'ویژه برنامه'!$B:$B,0),MATCH(W$3,'ویژه برنامه'!$BF$3:$BH$3,0))*100,"")</f>
        <v>62.5</v>
      </c>
      <c r="X39" s="132">
        <f>IFERROR(INDEX(رضایت!$AS:$AT,MATCH(نوجوانان!$B28,رضایت!$B:$B,0),MATCH(X$3,رضایت!$AS$3:$AU$3,0))*100,"")</f>
        <v>96.666666666666671</v>
      </c>
      <c r="Y39" s="132" t="str">
        <f>IFERROR(INDEX(مسئولیت!$AM:$AN,MATCH(نوجوانان!$B28,مسئولیت!$B:$B,0),MATCH(Y$3,مسئولیت!$AM$3:$AO$3,0))*100,"")</f>
        <v/>
      </c>
      <c r="Z39" s="132"/>
      <c r="AA39" s="133">
        <f t="shared" si="10"/>
        <v>31.9</v>
      </c>
      <c r="AB39" s="132">
        <f>IFERROR(INDEX(نماز!$BW:$BY,MATCH(نوجوانان!$B28,نماز!$B:$B,0),MATCH(AB$3,نماز!$BW$3:$BY$3,0))*100,"")</f>
        <v>8.5106382978723403</v>
      </c>
      <c r="AC39" s="132">
        <f t="shared" si="2"/>
        <v>0</v>
      </c>
      <c r="AD39" s="132"/>
      <c r="AE39" s="132">
        <f>IFERROR(INDEX(حلقه!$CY:$DA,MATCH(نوجوانان!$B28,حلقه!$B:$B,0),MATCH(AE$3,حلقه!$CY$3:$DA$3,0))*100,"")</f>
        <v>50</v>
      </c>
      <c r="AF39" s="132">
        <f t="shared" si="3"/>
        <v>0</v>
      </c>
      <c r="AG39" s="132"/>
      <c r="AH39" s="132">
        <f>IFERROR(INDEX(هیئت!$EG:$EI,MATCH(نوجوانان!$B28,هیئت!$B:$B,0),MATCH(AH$3,هیئت!$EG$3:$EI$3,0))*100,"")</f>
        <v>41.666666666666671</v>
      </c>
      <c r="AI39" s="132">
        <f t="shared" si="4"/>
        <v>0</v>
      </c>
      <c r="AJ39" s="132"/>
      <c r="AK39" s="132">
        <f>IFERROR(INDEX('ویژه برنامه'!$BF:$BH,MATCH(نوجوانان!$B28,'ویژه برنامه'!$B:$B,0),MATCH(AK$3,'ویژه برنامه'!$BF$3:$BH$3,0))*100,"")</f>
        <v>71.428571428571431</v>
      </c>
      <c r="AL39" s="132">
        <f t="shared" si="5"/>
        <v>0</v>
      </c>
      <c r="AM39" s="132"/>
      <c r="AN39" s="132">
        <f>IFERROR(INDEX(رضایت!$AS:$AU,MATCH(نوجوانان!$B28,رضایت!$B:$B,0),MATCH(AN$3,رضایت!$AS$3:$AU$3,0))*100,"")</f>
        <v>87.495625218739065</v>
      </c>
      <c r="AO39" s="132" t="str">
        <f>IFERROR(INDEX(مسئولیت!$AM:$AO,MATCH(نوجوانان!$B28,مسئولیت!$B:$B,0),MATCH(AO$3,مسئولیت!$AM$3:$AO$3,0))*100,"")</f>
        <v/>
      </c>
      <c r="AP39" s="132"/>
      <c r="AQ39" s="133">
        <f t="shared" si="11"/>
        <v>31.9</v>
      </c>
    </row>
    <row r="40" spans="1:43" ht="18.75" x14ac:dyDescent="0.25">
      <c r="A40" s="30">
        <v>35</v>
      </c>
      <c r="B40" s="27" t="s">
        <v>344</v>
      </c>
      <c r="C40" s="28" t="str">
        <f t="shared" si="0"/>
        <v>13</v>
      </c>
      <c r="D40" s="29" t="e">
        <f>INDEX(Sheet1!$C:$C,MATCH($B40,Sheet1!$B:$B,0))</f>
        <v>#N/A</v>
      </c>
      <c r="E40" s="130">
        <f>IFERROR(INDEX(نماز!$BW:$BX,MATCH(نوجوانان!$B29,نماز!$B:$B,0),MATCH(E$3,نماز!$BW$3:$BY$3,0))*100,"")</f>
        <v>18.888888888888889</v>
      </c>
      <c r="F40" s="130">
        <f t="shared" si="6"/>
        <v>17</v>
      </c>
      <c r="G40" s="130">
        <v>90</v>
      </c>
      <c r="H40" s="130">
        <f>IFERROR(INDEX(حلقه!$CY:$CZ,MATCH(نوجوانان!$B29,حلقه!$B:$B,0),MATCH(H$3,حلقه!$CY$3:$DA$3,0))*100,"")</f>
        <v>0</v>
      </c>
      <c r="I40" s="130">
        <f t="shared" si="7"/>
        <v>0</v>
      </c>
      <c r="J40" s="130">
        <v>9</v>
      </c>
      <c r="K40" s="130">
        <f>IFERROR(INDEX(هیئت!$EG:$EH,MATCH(نوجوانان!$B29,هیئت!$B:$B,0),MATCH(K$3,هیئت!$EG$3:$EI$3,0))*100,"")</f>
        <v>53.333333333333336</v>
      </c>
      <c r="L40" s="130">
        <f t="shared" si="8"/>
        <v>10.133333333333333</v>
      </c>
      <c r="M40" s="130">
        <v>19</v>
      </c>
      <c r="N40" s="130">
        <f>IFERROR(INDEX('ویژه برنامه'!$BF:$BG,MATCH(نوجوانان!$B29,'ویژه برنامه'!$B:$B,0),MATCH(N$3,'ویژه برنامه'!$BF$3:$BH$3,0))*100,"")</f>
        <v>40</v>
      </c>
      <c r="O40" s="130">
        <f t="shared" si="9"/>
        <v>2</v>
      </c>
      <c r="P40" s="130">
        <v>5</v>
      </c>
      <c r="Q40" s="130">
        <f>IFERROR(INDEX(رضایت!$AS:$AT,MATCH(نوجوانان!$B29,رضایت!$B:$B,0),MATCH(Q$3,رضایت!$AS$3:$AU$3,0))*100,"")</f>
        <v>76.666666666666671</v>
      </c>
      <c r="R40" s="130" t="str">
        <f>IFERROR(INDEX(مسئولیت!$AM:$AN,MATCH(نوجوانان!$B29,مسئولیت!$B:$B,0),MATCH(R$3,مسئولیت!$AM$3:$AO$3,0))*100,"")</f>
        <v/>
      </c>
      <c r="S40" s="131">
        <f t="shared" si="1"/>
        <v>34.166666666666671</v>
      </c>
      <c r="T40" s="130">
        <f>IFERROR(INDEX(نماز!$BW:$BX,MATCH(نوجوانان!$B29,نماز!$B:$B,0),MATCH(T$3,نماز!$BW$3:$BY$3,0))*100,"")</f>
        <v>22.222222222222221</v>
      </c>
      <c r="U40" s="130">
        <f>IFERROR(INDEX(حلقه!$CY:$CZ,MATCH(نوجوانان!$B29,حلقه!$B:$B,0),MATCH(U$3,حلقه!$CY$3:$DA$3,0))*100,"")</f>
        <v>0</v>
      </c>
      <c r="V40" s="130">
        <f>IFERROR(INDEX(هیئت!$EG:$EH,MATCH(نوجوانان!$B29,هیئت!$B:$B,0),MATCH(V$3,هیئت!$EG$3:$EI$3,0))*100,"")</f>
        <v>43.75</v>
      </c>
      <c r="W40" s="130">
        <f>IFERROR(INDEX('ویژه برنامه'!$BF:$BG,MATCH(نوجوانان!$B29,'ویژه برنامه'!$B:$B,0),MATCH(W$3,'ویژه برنامه'!$BF$3:$BH$3,0))*100,"")</f>
        <v>25</v>
      </c>
      <c r="X40" s="130">
        <f>IFERROR(INDEX(رضایت!$AS:$AT,MATCH(نوجوانان!$B29,رضایت!$B:$B,0),MATCH(X$3,رضایت!$AS$3:$AU$3,0))*100,"")</f>
        <v>90</v>
      </c>
      <c r="Y40" s="130">
        <f>IFERROR(INDEX(مسئولیت!$AM:$AN,MATCH(نوجوانان!$B29,مسئولیت!$B:$B,0),MATCH(Y$3,مسئولیت!$AM$3:$AO$3,0))*100,"")</f>
        <v>56.000000000000007</v>
      </c>
      <c r="Z40" s="130"/>
      <c r="AA40" s="131">
        <f t="shared" si="10"/>
        <v>33.316666666666663</v>
      </c>
      <c r="AB40" s="130">
        <f>IFERROR(INDEX(نماز!$BW:$BY,MATCH(نوجوانان!$B29,نماز!$B:$B,0),MATCH(AB$3,نماز!$BW$3:$BY$3,0))*100,"")</f>
        <v>6.3829787234042552</v>
      </c>
      <c r="AC40" s="130">
        <f t="shared" si="2"/>
        <v>0</v>
      </c>
      <c r="AD40" s="130"/>
      <c r="AE40" s="130">
        <f>IFERROR(INDEX(حلقه!$CY:$DA,MATCH(نوجوانان!$B29,حلقه!$B:$B,0),MATCH(AE$3,حلقه!$CY$3:$DA$3,0))*100,"")</f>
        <v>100</v>
      </c>
      <c r="AF40" s="130">
        <f t="shared" si="3"/>
        <v>0</v>
      </c>
      <c r="AG40" s="130"/>
      <c r="AH40" s="130">
        <f>IFERROR(INDEX(هیئت!$EG:$EI,MATCH(نوجوانان!$B29,هیئت!$B:$B,0),MATCH(AH$3,هیئت!$EG$3:$EI$3,0))*100,"")</f>
        <v>25</v>
      </c>
      <c r="AI40" s="130">
        <f t="shared" si="4"/>
        <v>0</v>
      </c>
      <c r="AJ40" s="130"/>
      <c r="AK40" s="130">
        <f>IFERROR(INDEX('ویژه برنامه'!$BF:$BH,MATCH(نوجوانان!$B29,'ویژه برنامه'!$B:$B,0),MATCH(AK$3,'ویژه برنامه'!$BF$3:$BH$3,0))*100,"")</f>
        <v>71.428571428571431</v>
      </c>
      <c r="AL40" s="130">
        <f t="shared" si="5"/>
        <v>0</v>
      </c>
      <c r="AM40" s="130"/>
      <c r="AN40" s="130">
        <f>IFERROR(INDEX(رضایت!$AS:$AU,MATCH(نوجوانان!$B29,رضایت!$B:$B,0),MATCH(AN$3,رضایت!$AS$3:$AU$3,0))*100,"")</f>
        <v>87.495625218739065</v>
      </c>
      <c r="AO40" s="130">
        <f>IFERROR(INDEX(مسئولیت!$AM:$AO,MATCH(نوجوانان!$B29,مسئولیت!$B:$B,0),MATCH(AO$3,مسئولیت!$AM$3:$AO$3,0))*100,"")</f>
        <v>56.000000000000007</v>
      </c>
      <c r="AP40" s="130"/>
      <c r="AQ40" s="131">
        <f t="shared" si="11"/>
        <v>33.316666666666663</v>
      </c>
    </row>
    <row r="41" spans="1:43" ht="18.75" x14ac:dyDescent="0.25">
      <c r="A41" s="30">
        <v>36</v>
      </c>
      <c r="B41" s="27" t="s">
        <v>345</v>
      </c>
      <c r="C41" s="28" t="str">
        <f t="shared" si="0"/>
        <v>13</v>
      </c>
      <c r="D41" s="29" t="e">
        <f>INDEX(Sheet1!$C:$C,MATCH($B41,Sheet1!$B:$B,0))</f>
        <v>#N/A</v>
      </c>
      <c r="E41" s="132">
        <f>IFERROR(INDEX(نماز!$BW:$BX,MATCH(نوجوانان!$B30,نماز!$B:$B,0),MATCH(E$3,نماز!$BW$3:$BY$3,0))*100,"")</f>
        <v>2.2222222222222223</v>
      </c>
      <c r="F41" s="132">
        <f t="shared" si="6"/>
        <v>2</v>
      </c>
      <c r="G41" s="132">
        <v>90</v>
      </c>
      <c r="H41" s="132">
        <f>IFERROR(INDEX(حلقه!$CY:$CZ,MATCH(نوجوانان!$B30,حلقه!$B:$B,0),MATCH(H$3,حلقه!$CY$3:$DA$3,0))*100,"")</f>
        <v>0</v>
      </c>
      <c r="I41" s="132">
        <f t="shared" si="7"/>
        <v>0</v>
      </c>
      <c r="J41" s="132">
        <v>9</v>
      </c>
      <c r="K41" s="132">
        <f>IFERROR(INDEX(هیئت!$EG:$EH,MATCH(نوجوانان!$B30,هیئت!$B:$B,0),MATCH(K$3,هیئت!$EG$3:$EI$3,0))*100,"")</f>
        <v>13.333333333333334</v>
      </c>
      <c r="L41" s="132">
        <f t="shared" si="8"/>
        <v>2.5333333333333332</v>
      </c>
      <c r="M41" s="132">
        <v>19</v>
      </c>
      <c r="N41" s="132">
        <f>IFERROR(INDEX('ویژه برنامه'!$BF:$BG,MATCH(نوجوانان!$B30,'ویژه برنامه'!$B:$B,0),MATCH(N$3,'ویژه برنامه'!$BF$3:$BH$3,0))*100,"")</f>
        <v>0</v>
      </c>
      <c r="O41" s="132">
        <f t="shared" si="9"/>
        <v>0</v>
      </c>
      <c r="P41" s="132">
        <v>5</v>
      </c>
      <c r="Q41" s="132">
        <f>IFERROR(INDEX(رضایت!$AS:$AT,MATCH(نوجوانان!$B30,رضایت!$B:$B,0),MATCH(Q$3,رضایت!$AS$3:$AU$3,0))*100,"")</f>
        <v>63.333333333333329</v>
      </c>
      <c r="R41" s="132">
        <f>IFERROR(INDEX(مسئولیت!$AM:$AN,MATCH(نوجوانان!$B30,مسئولیت!$B:$B,0),MATCH(R$3,مسئولیت!$AM$3:$AO$3,0))*100,"")</f>
        <v>48</v>
      </c>
      <c r="S41" s="133">
        <f t="shared" si="1"/>
        <v>22.2</v>
      </c>
      <c r="T41" s="132">
        <f>IFERROR(INDEX(نماز!$BW:$BX,MATCH(نوجوانان!$B30,نماز!$B:$B,0),MATCH(T$3,نماز!$BW$3:$BY$3,0))*100,"")</f>
        <v>5.5555555555555554</v>
      </c>
      <c r="U41" s="132">
        <f>IFERROR(INDEX(حلقه!$CY:$CZ,MATCH(نوجوانان!$B30,حلقه!$B:$B,0),MATCH(U$3,حلقه!$CY$3:$DA$3,0))*100,"")</f>
        <v>0</v>
      </c>
      <c r="V41" s="132">
        <f>IFERROR(INDEX(هیئت!$EG:$EH,MATCH(نوجوانان!$B30,هیئت!$B:$B,0),MATCH(V$3,هیئت!$EG$3:$EI$3,0))*100,"")</f>
        <v>31.25</v>
      </c>
      <c r="W41" s="132">
        <f>IFERROR(INDEX('ویژه برنامه'!$BF:$BG,MATCH(نوجوانان!$B30,'ویژه برنامه'!$B:$B,0),MATCH(W$3,'ویژه برنامه'!$BF$3:$BH$3,0))*100,"")</f>
        <v>50</v>
      </c>
      <c r="X41" s="132">
        <f>IFERROR(INDEX(رضایت!$AS:$AT,MATCH(نوجوانان!$B30,رضایت!$B:$B,0),MATCH(X$3,رضایت!$AS$3:$AU$3,0))*100,"")</f>
        <v>53.333333333333336</v>
      </c>
      <c r="Y41" s="132" t="str">
        <f>IFERROR(INDEX(مسئولیت!$AM:$AN,MATCH(نوجوانان!$B30,مسئولیت!$B:$B,0),MATCH(Y$3,مسئولیت!$AM$3:$AO$3,0))*100,"")</f>
        <v/>
      </c>
      <c r="Z41" s="132"/>
      <c r="AA41" s="133">
        <f t="shared" si="10"/>
        <v>19.416666666666664</v>
      </c>
      <c r="AB41" s="132">
        <f>IFERROR(INDEX(نماز!$BW:$BY,MATCH(نوجوانان!$B30,نماز!$B:$B,0),MATCH(AB$3,نماز!$BW$3:$BY$3,0))*100,"")</f>
        <v>10.638297872340425</v>
      </c>
      <c r="AC41" s="132">
        <f t="shared" si="2"/>
        <v>0</v>
      </c>
      <c r="AD41" s="132"/>
      <c r="AE41" s="132">
        <f>IFERROR(INDEX(حلقه!$CY:$DA,MATCH(نوجوانان!$B30,حلقه!$B:$B,0),MATCH(AE$3,حلقه!$CY$3:$DA$3,0))*100,"")</f>
        <v>50</v>
      </c>
      <c r="AF41" s="132">
        <f t="shared" si="3"/>
        <v>0</v>
      </c>
      <c r="AG41" s="132"/>
      <c r="AH41" s="132">
        <f>IFERROR(INDEX(هیئت!$EG:$EI,MATCH(نوجوانان!$B30,هیئت!$B:$B,0),MATCH(AH$3,هیئت!$EG$3:$EI$3,0))*100,"")</f>
        <v>33.333333333333329</v>
      </c>
      <c r="AI41" s="132">
        <f t="shared" si="4"/>
        <v>0</v>
      </c>
      <c r="AJ41" s="132"/>
      <c r="AK41" s="132">
        <f>IFERROR(INDEX('ویژه برنامه'!$BF:$BH,MATCH(نوجوانان!$B30,'ویژه برنامه'!$B:$B,0),MATCH(AK$3,'ویژه برنامه'!$BF$3:$BH$3,0))*100,"")</f>
        <v>57.142857142857139</v>
      </c>
      <c r="AL41" s="132">
        <f t="shared" si="5"/>
        <v>0</v>
      </c>
      <c r="AM41" s="132"/>
      <c r="AN41" s="132">
        <f>IFERROR(INDEX(رضایت!$AS:$AU,MATCH(نوجوانان!$B30,رضایت!$B:$B,0),MATCH(AN$3,رضایت!$AS$3:$AU$3,0))*100,"")</f>
        <v>66.246687665616719</v>
      </c>
      <c r="AO41" s="132" t="str">
        <f>IFERROR(INDEX(مسئولیت!$AM:$AO,MATCH(نوجوانان!$B30,مسئولیت!$B:$B,0),MATCH(AO$3,مسئولیت!$AM$3:$AO$3,0))*100,"")</f>
        <v/>
      </c>
      <c r="AP41" s="132"/>
      <c r="AQ41" s="133">
        <f t="shared" si="11"/>
        <v>19.416666666666664</v>
      </c>
    </row>
    <row r="42" spans="1:43" ht="18.75" x14ac:dyDescent="0.25">
      <c r="A42" s="30">
        <v>37</v>
      </c>
      <c r="B42" s="27" t="s">
        <v>346</v>
      </c>
      <c r="C42" s="28" t="str">
        <f t="shared" si="0"/>
        <v>13</v>
      </c>
      <c r="D42" s="29" t="e">
        <f>INDEX(Sheet1!$C:$C,MATCH($B42,Sheet1!$B:$B,0))</f>
        <v>#N/A</v>
      </c>
      <c r="E42" s="130">
        <f>IFERROR(INDEX(نماز!$BW:$BX,MATCH(نوجوانان!$B31,نماز!$B:$B,0),MATCH(E$3,نماز!$BW$3:$BY$3,0))*100,"")</f>
        <v>2.2222222222222223</v>
      </c>
      <c r="F42" s="130">
        <f t="shared" si="6"/>
        <v>2</v>
      </c>
      <c r="G42" s="130">
        <v>90</v>
      </c>
      <c r="H42" s="130">
        <f>IFERROR(INDEX(حلقه!$CY:$CZ,MATCH(نوجوانان!$B31,حلقه!$B:$B,0),MATCH(H$3,حلقه!$CY$3:$DA$3,0))*100,"")</f>
        <v>0</v>
      </c>
      <c r="I42" s="130">
        <f t="shared" si="7"/>
        <v>0</v>
      </c>
      <c r="J42" s="130">
        <v>9</v>
      </c>
      <c r="K42" s="130">
        <f>IFERROR(INDEX(هیئت!$EG:$EH,MATCH(نوجوانان!$B31,هیئت!$B:$B,0),MATCH(K$3,هیئت!$EG$3:$EI$3,0))*100,"")</f>
        <v>13.333333333333334</v>
      </c>
      <c r="L42" s="130">
        <f t="shared" si="8"/>
        <v>2.5333333333333332</v>
      </c>
      <c r="M42" s="130">
        <v>19</v>
      </c>
      <c r="N42" s="130">
        <f>IFERROR(INDEX('ویژه برنامه'!$BF:$BG,MATCH(نوجوانان!$B31,'ویژه برنامه'!$B:$B,0),MATCH(N$3,'ویژه برنامه'!$BF$3:$BH$3,0))*100,"")</f>
        <v>0</v>
      </c>
      <c r="O42" s="130">
        <f t="shared" si="9"/>
        <v>0</v>
      </c>
      <c r="P42" s="130">
        <v>5</v>
      </c>
      <c r="Q42" s="130">
        <f>IFERROR(INDEX(رضایت!$AS:$AT,MATCH(نوجوانان!$B31,رضایت!$B:$B,0),MATCH(Q$3,رضایت!$AS$3:$AU$3,0))*100,"")</f>
        <v>100</v>
      </c>
      <c r="R42" s="130" t="str">
        <f>IFERROR(INDEX(مسئولیت!$AM:$AN,MATCH(نوجوانان!$B31,مسئولیت!$B:$B,0),MATCH(R$3,مسئولیت!$AM$3:$AO$3,0))*100,"")</f>
        <v/>
      </c>
      <c r="S42" s="131">
        <f t="shared" si="1"/>
        <v>22.333333333333336</v>
      </c>
      <c r="T42" s="130">
        <f>IFERROR(INDEX(نماز!$BW:$BX,MATCH(نوجوانان!$B31,نماز!$B:$B,0),MATCH(T$3,نماز!$BW$3:$BY$3,0))*100,"")</f>
        <v>2.2222222222222223</v>
      </c>
      <c r="U42" s="130">
        <f>IFERROR(INDEX(حلقه!$CY:$CZ,MATCH(نوجوانان!$B31,حلقه!$B:$B,0),MATCH(U$3,حلقه!$CY$3:$DA$3,0))*100,"")</f>
        <v>0</v>
      </c>
      <c r="V42" s="130">
        <f>IFERROR(INDEX(هیئت!$EG:$EH,MATCH(نوجوانان!$B31,هیئت!$B:$B,0),MATCH(V$3,هیئت!$EG$3:$EI$3,0))*100,"")</f>
        <v>31.25</v>
      </c>
      <c r="W42" s="130">
        <f>IFERROR(INDEX('ویژه برنامه'!$BF:$BG,MATCH(نوجوانان!$B31,'ویژه برنامه'!$B:$B,0),MATCH(W$3,'ویژه برنامه'!$BF$3:$BH$3,0))*100,"")</f>
        <v>37.5</v>
      </c>
      <c r="X42" s="130">
        <f>IFERROR(INDEX(رضایت!$AS:$AT,MATCH(نوجوانان!$B31,رضایت!$B:$B,0),MATCH(X$3,رضایت!$AS$3:$AU$3,0))*100,"")</f>
        <v>100</v>
      </c>
      <c r="Y42" s="130" t="str">
        <f>IFERROR(INDEX(مسئولیت!$AM:$AN,MATCH(نوجوانان!$B31,مسئولیت!$B:$B,0),MATCH(Y$3,مسئولیت!$AM$3:$AO$3,0))*100,"")</f>
        <v/>
      </c>
      <c r="Z42" s="130"/>
      <c r="AA42" s="131">
        <f t="shared" si="10"/>
        <v>24.266666666666669</v>
      </c>
      <c r="AB42" s="130">
        <f>IFERROR(INDEX(نماز!$BW:$BY,MATCH(نوجوانان!$B31,نماز!$B:$B,0),MATCH(AB$3,نماز!$BW$3:$BY$3,0))*100,"")</f>
        <v>4.2553191489361701</v>
      </c>
      <c r="AC42" s="130">
        <f t="shared" si="2"/>
        <v>0</v>
      </c>
      <c r="AD42" s="130"/>
      <c r="AE42" s="130">
        <f>IFERROR(INDEX(حلقه!$CY:$DA,MATCH(نوجوانان!$B31,حلقه!$B:$B,0),MATCH(AE$3,حلقه!$CY$3:$DA$3,0))*100,"")</f>
        <v>50</v>
      </c>
      <c r="AF42" s="130">
        <f t="shared" si="3"/>
        <v>0</v>
      </c>
      <c r="AG42" s="130"/>
      <c r="AH42" s="130">
        <f>IFERROR(INDEX(هیئت!$EG:$EI,MATCH(نوجوانان!$B31,هیئت!$B:$B,0),MATCH(AH$3,هیئت!$EG$3:$EI$3,0))*100,"")</f>
        <v>0</v>
      </c>
      <c r="AI42" s="130">
        <f t="shared" si="4"/>
        <v>0</v>
      </c>
      <c r="AJ42" s="130"/>
      <c r="AK42" s="130">
        <f>IFERROR(INDEX('ویژه برنامه'!$BF:$BH,MATCH(نوجوانان!$B31,'ویژه برنامه'!$B:$B,0),MATCH(AK$3,'ویژه برنامه'!$BF$3:$BH$3,0))*100,"")</f>
        <v>28.571428571428569</v>
      </c>
      <c r="AL42" s="130">
        <f t="shared" si="5"/>
        <v>0</v>
      </c>
      <c r="AM42" s="130"/>
      <c r="AN42" s="130">
        <f>IFERROR(INDEX(رضایت!$AS:$AU,MATCH(نوجوانان!$B31,رضایت!$B:$B,0),MATCH(AN$3,رضایت!$AS$3:$AU$3,0))*100,"")</f>
        <v>79.996000199990007</v>
      </c>
      <c r="AO42" s="130" t="str">
        <f>IFERROR(INDEX(مسئولیت!$AM:$AO,MATCH(نوجوانان!$B31,مسئولیت!$B:$B,0),MATCH(AO$3,مسئولیت!$AM$3:$AO$3,0))*100,"")</f>
        <v/>
      </c>
      <c r="AP42" s="130"/>
      <c r="AQ42" s="131">
        <f t="shared" si="11"/>
        <v>24.266666666666669</v>
      </c>
    </row>
    <row r="43" spans="1:43" ht="18.75" x14ac:dyDescent="0.25">
      <c r="A43" s="30">
        <v>38</v>
      </c>
      <c r="B43" s="27" t="s">
        <v>347</v>
      </c>
      <c r="C43" s="28" t="str">
        <f t="shared" si="0"/>
        <v>13</v>
      </c>
      <c r="D43" s="29" t="e">
        <f>INDEX(Sheet1!$C:$C,MATCH($B43,Sheet1!$B:$B,0))</f>
        <v>#N/A</v>
      </c>
      <c r="E43" s="132">
        <f>IFERROR(INDEX(نماز!$BW:$BX,MATCH(نوجوانان!$B32,نماز!$B:$B,0),MATCH(E$3,نماز!$BW$3:$BY$3,0))*100,"")</f>
        <v>22.222222222222221</v>
      </c>
      <c r="F43" s="132">
        <f t="shared" si="6"/>
        <v>20</v>
      </c>
      <c r="G43" s="132">
        <v>90</v>
      </c>
      <c r="H43" s="132">
        <f>IFERROR(INDEX(حلقه!$CY:$CZ,MATCH(نوجوانان!$B32,حلقه!$B:$B,0),MATCH(H$3,حلقه!$CY$3:$DA$3,0))*100,"")</f>
        <v>0</v>
      </c>
      <c r="I43" s="132">
        <f t="shared" si="7"/>
        <v>0</v>
      </c>
      <c r="J43" s="132">
        <v>9</v>
      </c>
      <c r="K43" s="132">
        <f>IFERROR(INDEX(هیئت!$EG:$EH,MATCH(نوجوانان!$B32,هیئت!$B:$B,0),MATCH(K$3,هیئت!$EG$3:$EI$3,0))*100,"")</f>
        <v>53.333333333333336</v>
      </c>
      <c r="L43" s="132">
        <f t="shared" si="8"/>
        <v>10.133333333333333</v>
      </c>
      <c r="M43" s="132">
        <v>19</v>
      </c>
      <c r="N43" s="132">
        <f>IFERROR(INDEX('ویژه برنامه'!$BF:$BG,MATCH(نوجوانان!$B32,'ویژه برنامه'!$B:$B,0),MATCH(N$3,'ویژه برنامه'!$BF$3:$BH$3,0))*100,"")</f>
        <v>40</v>
      </c>
      <c r="O43" s="132">
        <f t="shared" si="9"/>
        <v>2</v>
      </c>
      <c r="P43" s="132">
        <v>5</v>
      </c>
      <c r="Q43" s="132">
        <f>IFERROR(INDEX(رضایت!$AS:$AT,MATCH(نوجوانان!$B32,رضایت!$B:$B,0),MATCH(Q$3,رضایت!$AS$3:$AU$3,0))*100,"")</f>
        <v>83.333333333333343</v>
      </c>
      <c r="R43" s="132" t="str">
        <f>IFERROR(INDEX(مسئولیت!$AM:$AN,MATCH(نوجوانان!$B32,مسئولیت!$B:$B,0),MATCH(R$3,مسئولیت!$AM$3:$AO$3,0))*100,"")</f>
        <v/>
      </c>
      <c r="S43" s="133">
        <f t="shared" si="1"/>
        <v>36</v>
      </c>
      <c r="T43" s="132">
        <f>IFERROR(INDEX(نماز!$BW:$BX,MATCH(نوجوانان!$B32,نماز!$B:$B,0),MATCH(T$3,نماز!$BW$3:$BY$3,0))*100,"")</f>
        <v>26.666666666666668</v>
      </c>
      <c r="U43" s="132">
        <f>IFERROR(INDEX(حلقه!$CY:$CZ,MATCH(نوجوانان!$B32,حلقه!$B:$B,0),MATCH(U$3,حلقه!$CY$3:$DA$3,0))*100,"")</f>
        <v>0</v>
      </c>
      <c r="V43" s="132">
        <f>IFERROR(INDEX(هیئت!$EG:$EH,MATCH(نوجوانان!$B32,هیئت!$B:$B,0),MATCH(V$3,هیئت!$EG$3:$EI$3,0))*100,"")</f>
        <v>43.75</v>
      </c>
      <c r="W43" s="132">
        <f>IFERROR(INDEX('ویژه برنامه'!$BF:$BG,MATCH(نوجوانان!$B32,'ویژه برنامه'!$B:$B,0),MATCH(W$3,'ویژه برنامه'!$BF$3:$BH$3,0))*100,"")</f>
        <v>12.5</v>
      </c>
      <c r="X43" s="132">
        <f>IFERROR(INDEX(رضایت!$AS:$AT,MATCH(نوجوانان!$B32,رضایت!$B:$B,0),MATCH(X$3,رضایت!$AS$3:$AU$3,0))*100,"")</f>
        <v>90</v>
      </c>
      <c r="Y43" s="132" t="str">
        <f>IFERROR(INDEX(مسئولیت!$AM:$AN,MATCH(نوجوانان!$B32,مسئولیت!$B:$B,0),MATCH(Y$3,مسئولیت!$AM$3:$AO$3,0))*100,"")</f>
        <v/>
      </c>
      <c r="Z43" s="132"/>
      <c r="AA43" s="133">
        <f t="shared" si="10"/>
        <v>23.7</v>
      </c>
      <c r="AB43" s="132">
        <f>IFERROR(INDEX(نماز!$BW:$BY,MATCH(نوجوانان!$B32,نماز!$B:$B,0),MATCH(AB$3,نماز!$BW$3:$BY$3,0))*100,"")</f>
        <v>19.148936170212767</v>
      </c>
      <c r="AC43" s="132">
        <f t="shared" si="2"/>
        <v>0</v>
      </c>
      <c r="AD43" s="132"/>
      <c r="AE43" s="132">
        <f>IFERROR(INDEX(حلقه!$CY:$DA,MATCH(نوجوانان!$B32,حلقه!$B:$B,0),MATCH(AE$3,حلقه!$CY$3:$DA$3,0))*100,"")</f>
        <v>0</v>
      </c>
      <c r="AF43" s="132">
        <f t="shared" si="3"/>
        <v>0</v>
      </c>
      <c r="AG43" s="132"/>
      <c r="AH43" s="132">
        <f>IFERROR(INDEX(هیئت!$EG:$EI,MATCH(نوجوانان!$B32,هیئت!$B:$B,0),MATCH(AH$3,هیئت!$EG$3:$EI$3,0))*100,"")</f>
        <v>33.333333333333329</v>
      </c>
      <c r="AI43" s="132">
        <f t="shared" si="4"/>
        <v>0</v>
      </c>
      <c r="AJ43" s="132"/>
      <c r="AK43" s="132">
        <f>IFERROR(INDEX('ویژه برنامه'!$BF:$BH,MATCH(نوجوانان!$B32,'ویژه برنامه'!$B:$B,0),MATCH(AK$3,'ویژه برنامه'!$BF$3:$BH$3,0))*100,"")</f>
        <v>57.142857142857139</v>
      </c>
      <c r="AL43" s="132">
        <f t="shared" si="5"/>
        <v>0</v>
      </c>
      <c r="AM43" s="132"/>
      <c r="AN43" s="132">
        <f>IFERROR(INDEX(رضایت!$AS:$AU,MATCH(نوجوانان!$B32,رضایت!$B:$B,0),MATCH(AN$3,رضایت!$AS$3:$AU$3,0))*100,"")</f>
        <v>79.996000199990007</v>
      </c>
      <c r="AO43" s="132" t="str">
        <f>IFERROR(INDEX(مسئولیت!$AM:$AO,MATCH(نوجوانان!$B32,مسئولیت!$B:$B,0),MATCH(AO$3,مسئولیت!$AM$3:$AO$3,0))*100,"")</f>
        <v/>
      </c>
      <c r="AP43" s="132"/>
      <c r="AQ43" s="133">
        <f t="shared" si="11"/>
        <v>23.7</v>
      </c>
    </row>
    <row r="44" spans="1:43" ht="18.75" x14ac:dyDescent="0.25">
      <c r="A44" s="30">
        <v>39</v>
      </c>
      <c r="B44" s="27" t="s">
        <v>380</v>
      </c>
      <c r="C44" s="28" t="str">
        <f t="shared" si="0"/>
        <v>13</v>
      </c>
      <c r="D44" s="29" t="e">
        <f>INDEX(Sheet1!$C:$C,MATCH($B44,Sheet1!$B:$B,0))</f>
        <v>#N/A</v>
      </c>
      <c r="E44" s="130">
        <f>IFERROR(INDEX(نماز!$BW:$BX,MATCH(نوجوانان!$B33,نماز!$B:$B,0),MATCH(E$3,نماز!$BW$3:$BY$3,0))*100,"")</f>
        <v>5.5555555555555554</v>
      </c>
      <c r="F44" s="130">
        <f t="shared" si="6"/>
        <v>5</v>
      </c>
      <c r="G44" s="130">
        <v>90</v>
      </c>
      <c r="H44" s="130">
        <f>IFERROR(INDEX(حلقه!$CY:$CZ,MATCH(نوجوانان!$B33,حلقه!$B:$B,0),MATCH(H$3,حلقه!$CY$3:$DA$3,0))*100,"")</f>
        <v>0</v>
      </c>
      <c r="I44" s="130">
        <f t="shared" si="7"/>
        <v>0</v>
      </c>
      <c r="J44" s="130">
        <v>9</v>
      </c>
      <c r="K44" s="130">
        <f>IFERROR(INDEX(هیئت!$EG:$EH,MATCH(نوجوانان!$B33,هیئت!$B:$B,0),MATCH(K$3,هیئت!$EG$3:$EI$3,0))*100,"")</f>
        <v>6.666666666666667</v>
      </c>
      <c r="L44" s="130">
        <f t="shared" si="8"/>
        <v>1.2666666666666666</v>
      </c>
      <c r="M44" s="130">
        <v>19</v>
      </c>
      <c r="N44" s="130">
        <f>IFERROR(INDEX('ویژه برنامه'!$BF:$BG,MATCH(نوجوانان!$B33,'ویژه برنامه'!$B:$B,0),MATCH(N$3,'ویژه برنامه'!$BF$3:$BH$3,0))*100,"")</f>
        <v>0</v>
      </c>
      <c r="O44" s="130">
        <f t="shared" si="9"/>
        <v>0</v>
      </c>
      <c r="P44" s="130">
        <v>5</v>
      </c>
      <c r="Q44" s="130">
        <f>IFERROR(INDEX(رضایت!$AS:$AT,MATCH(نوجوانان!$B33,رضایت!$B:$B,0),MATCH(Q$3,رضایت!$AS$3:$AU$3,0))*100,"")</f>
        <v>100</v>
      </c>
      <c r="R44" s="130" t="str">
        <f>IFERROR(INDEX(مسئولیت!$AM:$AN,MATCH(نوجوانان!$B33,مسئولیت!$B:$B,0),MATCH(R$3,مسئولیت!$AM$3:$AO$3,0))*100,"")</f>
        <v/>
      </c>
      <c r="S44" s="131">
        <f t="shared" si="1"/>
        <v>21.833333333333336</v>
      </c>
      <c r="T44" s="130">
        <f>IFERROR(INDEX(نماز!$BW:$BX,MATCH(نوجوانان!$B33,نماز!$B:$B,0),MATCH(T$3,نماز!$BW$3:$BY$3,0))*100,"")</f>
        <v>6.666666666666667</v>
      </c>
      <c r="U44" s="130">
        <f>IFERROR(INDEX(حلقه!$CY:$CZ,MATCH(نوجوانان!$B33,حلقه!$B:$B,0),MATCH(U$3,حلقه!$CY$3:$DA$3,0))*100,"")</f>
        <v>0</v>
      </c>
      <c r="V44" s="130">
        <f>IFERROR(INDEX(هیئت!$EG:$EH,MATCH(نوجوانان!$B33,هیئت!$B:$B,0),MATCH(V$3,هیئت!$EG$3:$EI$3,0))*100,"")</f>
        <v>18.75</v>
      </c>
      <c r="W44" s="130">
        <f>IFERROR(INDEX('ویژه برنامه'!$BF:$BG,MATCH(نوجوانان!$B33,'ویژه برنامه'!$B:$B,0),MATCH(W$3,'ویژه برنامه'!$BF$3:$BH$3,0))*100,"")</f>
        <v>12.5</v>
      </c>
      <c r="X44" s="130">
        <f>IFERROR(INDEX(رضایت!$AS:$AT,MATCH(نوجوانان!$B33,رضایت!$B:$B,0),MATCH(X$3,رضایت!$AS$3:$AU$3,0))*100,"")</f>
        <v>100</v>
      </c>
      <c r="Y44" s="130">
        <f>IFERROR(INDEX(مسئولیت!$AM:$AN,MATCH(نوجوانان!$B33,مسئولیت!$B:$B,0),MATCH(Y$3,مسئولیت!$AM$3:$AO$3,0))*100,"")</f>
        <v>76</v>
      </c>
      <c r="Z44" s="130"/>
      <c r="AA44" s="131">
        <f t="shared" si="10"/>
        <v>31.2</v>
      </c>
      <c r="AB44" s="130">
        <f>IFERROR(INDEX(نماز!$BW:$BY,MATCH(نوجوانان!$B33,نماز!$B:$B,0),MATCH(AB$3,نماز!$BW$3:$BY$3,0))*100,"")</f>
        <v>8.5106382978723403</v>
      </c>
      <c r="AC44" s="130">
        <f t="shared" si="2"/>
        <v>0</v>
      </c>
      <c r="AD44" s="130"/>
      <c r="AE44" s="130">
        <f>IFERROR(INDEX(حلقه!$CY:$DA,MATCH(نوجوانان!$B33,حلقه!$B:$B,0),MATCH(AE$3,حلقه!$CY$3:$DA$3,0))*100,"")</f>
        <v>100</v>
      </c>
      <c r="AF44" s="130">
        <f t="shared" si="3"/>
        <v>0</v>
      </c>
      <c r="AG44" s="130"/>
      <c r="AH44" s="130">
        <f>IFERROR(INDEX(هیئت!$EG:$EI,MATCH(نوجوانان!$B33,هیئت!$B:$B,0),MATCH(AH$3,هیئت!$EG$3:$EI$3,0))*100,"")</f>
        <v>8.3333333333333321</v>
      </c>
      <c r="AI44" s="130">
        <f t="shared" si="4"/>
        <v>0</v>
      </c>
      <c r="AJ44" s="130"/>
      <c r="AK44" s="130">
        <f>IFERROR(INDEX('ویژه برنامه'!$BF:$BH,MATCH(نوجوانان!$B33,'ویژه برنامه'!$B:$B,0),MATCH(AK$3,'ویژه برنامه'!$BF$3:$BH$3,0))*100,"")</f>
        <v>28.571428571428569</v>
      </c>
      <c r="AL44" s="130">
        <f t="shared" si="5"/>
        <v>0</v>
      </c>
      <c r="AM44" s="130"/>
      <c r="AN44" s="130">
        <f>IFERROR(INDEX(رضایت!$AS:$AU,MATCH(نوجوانان!$B33,رضایت!$B:$B,0),MATCH(AN$3,رضایت!$AS$3:$AU$3,0))*100,"")</f>
        <v>83.745812709364543</v>
      </c>
      <c r="AO44" s="130">
        <f>IFERROR(INDEX(مسئولیت!$AM:$AO,MATCH(نوجوانان!$B33,مسئولیت!$B:$B,0),MATCH(AO$3,مسئولیت!$AM$3:$AO$3,0))*100,"")</f>
        <v>76</v>
      </c>
      <c r="AP44" s="130"/>
      <c r="AQ44" s="131">
        <f t="shared" si="11"/>
        <v>31.2</v>
      </c>
    </row>
    <row r="45" spans="1:43" ht="18.75" x14ac:dyDescent="0.25">
      <c r="A45" s="30">
        <v>40</v>
      </c>
      <c r="B45" s="27" t="s">
        <v>381</v>
      </c>
      <c r="C45" s="28" t="str">
        <f t="shared" si="0"/>
        <v>13</v>
      </c>
      <c r="D45" s="29" t="e">
        <f>INDEX(Sheet1!$C:$C,MATCH($B45,Sheet1!$B:$B,0))</f>
        <v>#N/A</v>
      </c>
      <c r="E45" s="132">
        <f>IFERROR(INDEX(نماز!$BW:$BX,MATCH(نوجوانان!$B34,نماز!$B:$B,0),MATCH(E$3,نماز!$BW$3:$BY$3,0))*100,"")</f>
        <v>0</v>
      </c>
      <c r="F45" s="132">
        <f t="shared" si="6"/>
        <v>0</v>
      </c>
      <c r="G45" s="132">
        <v>90</v>
      </c>
      <c r="H45" s="132">
        <f>IFERROR(INDEX(حلقه!$CY:$CZ,MATCH(نوجوانان!$B34,حلقه!$B:$B,0),MATCH(H$3,حلقه!$CY$3:$DA$3,0))*100,"")</f>
        <v>0</v>
      </c>
      <c r="I45" s="132">
        <f t="shared" si="7"/>
        <v>0</v>
      </c>
      <c r="J45" s="132">
        <v>9</v>
      </c>
      <c r="K45" s="132">
        <f>IFERROR(INDEX(هیئت!$EG:$EH,MATCH(نوجوانان!$B34,هیئت!$B:$B,0),MATCH(K$3,هیئت!$EG$3:$EI$3,0))*100,"")</f>
        <v>20</v>
      </c>
      <c r="L45" s="132">
        <f t="shared" si="8"/>
        <v>3.8</v>
      </c>
      <c r="M45" s="132">
        <v>19</v>
      </c>
      <c r="N45" s="132">
        <f>IFERROR(INDEX('ویژه برنامه'!$BF:$BG,MATCH(نوجوانان!$B34,'ویژه برنامه'!$B:$B,0),MATCH(N$3,'ویژه برنامه'!$BF$3:$BH$3,0))*100,"")</f>
        <v>0</v>
      </c>
      <c r="O45" s="132">
        <f t="shared" si="9"/>
        <v>0</v>
      </c>
      <c r="P45" s="132">
        <v>5</v>
      </c>
      <c r="Q45" s="132">
        <f>IFERROR(INDEX(رضایت!$AS:$AT,MATCH(نوجوانان!$B34,رضایت!$B:$B,0),MATCH(Q$3,رضایت!$AS$3:$AU$3,0))*100,"")</f>
        <v>83.333333333333343</v>
      </c>
      <c r="R45" s="132" t="str">
        <f>IFERROR(INDEX(مسئولیت!$AM:$AN,MATCH(نوجوانان!$B34,مسئولیت!$B:$B,0),MATCH(R$3,مسئولیت!$AM$3:$AO$3,0))*100,"")</f>
        <v/>
      </c>
      <c r="S45" s="133">
        <f t="shared" si="1"/>
        <v>19.666666666666671</v>
      </c>
      <c r="T45" s="132">
        <f>IFERROR(INDEX(نماز!$BW:$BX,MATCH(نوجوانان!$B34,نماز!$B:$B,0),MATCH(T$3,نماز!$BW$3:$BY$3,0))*100,"")</f>
        <v>7.7777777777777777</v>
      </c>
      <c r="U45" s="132">
        <f>IFERROR(INDEX(حلقه!$CY:$CZ,MATCH(نوجوانان!$B34,حلقه!$B:$B,0),MATCH(U$3,حلقه!$CY$3:$DA$3,0))*100,"")</f>
        <v>0</v>
      </c>
      <c r="V45" s="132">
        <f>IFERROR(INDEX(هیئت!$EG:$EH,MATCH(نوجوانان!$B34,هیئت!$B:$B,0),MATCH(V$3,هیئت!$EG$3:$EI$3,0))*100,"")</f>
        <v>37.5</v>
      </c>
      <c r="W45" s="132">
        <f>IFERROR(INDEX('ویژه برنامه'!$BF:$BG,MATCH(نوجوانان!$B34,'ویژه برنامه'!$B:$B,0),MATCH(W$3,'ویژه برنامه'!$BF$3:$BH$3,0))*100,"")</f>
        <v>50</v>
      </c>
      <c r="X45" s="132">
        <f>IFERROR(INDEX(رضایت!$AS:$AT,MATCH(نوجوانان!$B34,رضایت!$B:$B,0),MATCH(X$3,رضایت!$AS$3:$AU$3,0))*100,"")</f>
        <v>73.333333333333329</v>
      </c>
      <c r="Y45" s="132" t="str">
        <f>IFERROR(INDEX(مسئولیت!$AM:$AN,MATCH(نوجوانان!$B34,مسئولیت!$B:$B,0),MATCH(Y$3,مسئولیت!$AM$3:$AO$3,0))*100,"")</f>
        <v/>
      </c>
      <c r="Z45" s="132"/>
      <c r="AA45" s="133">
        <f t="shared" si="10"/>
        <v>23.433333333333334</v>
      </c>
      <c r="AB45" s="132">
        <f>IFERROR(INDEX(نماز!$BW:$BY,MATCH(نوجوانان!$B34,نماز!$B:$B,0),MATCH(AB$3,نماز!$BW$3:$BY$3,0))*100,"")</f>
        <v>10.638297872340425</v>
      </c>
      <c r="AC45" s="132">
        <f t="shared" si="2"/>
        <v>0</v>
      </c>
      <c r="AD45" s="132"/>
      <c r="AE45" s="132">
        <f>IFERROR(INDEX(حلقه!$CY:$DA,MATCH(نوجوانان!$B34,حلقه!$B:$B,0),MATCH(AE$3,حلقه!$CY$3:$DA$3,0))*100,"")</f>
        <v>100</v>
      </c>
      <c r="AF45" s="132">
        <f t="shared" si="3"/>
        <v>0</v>
      </c>
      <c r="AG45" s="132"/>
      <c r="AH45" s="132">
        <f>IFERROR(INDEX(هیئت!$EG:$EI,MATCH(نوجوانان!$B34,هیئت!$B:$B,0),MATCH(AH$3,هیئت!$EG$3:$EI$3,0))*100,"")</f>
        <v>66.666666666666657</v>
      </c>
      <c r="AI45" s="132">
        <f t="shared" si="4"/>
        <v>0</v>
      </c>
      <c r="AJ45" s="132"/>
      <c r="AK45" s="132">
        <f>IFERROR(INDEX('ویژه برنامه'!$BF:$BH,MATCH(نوجوانان!$B34,'ویژه برنامه'!$B:$B,0),MATCH(AK$3,'ویژه برنامه'!$BF$3:$BH$3,0))*100,"")</f>
        <v>71.428571428571431</v>
      </c>
      <c r="AL45" s="132">
        <f t="shared" si="5"/>
        <v>0</v>
      </c>
      <c r="AM45" s="132"/>
      <c r="AN45" s="132">
        <f>IFERROR(INDEX(رضایت!$AS:$AU,MATCH(نوجوانان!$B34,رضایت!$B:$B,0),MATCH(AN$3,رضایت!$AS$3:$AU$3,0))*100,"")</f>
        <v>51.247437628118597</v>
      </c>
      <c r="AO45" s="132">
        <f>IFERROR(INDEX(مسئولیت!$AM:$AO,MATCH(نوجوانان!$B34,مسئولیت!$B:$B,0),MATCH(AO$3,مسئولیت!$AM$3:$AO$3,0))*100,"")</f>
        <v>80</v>
      </c>
      <c r="AP45" s="132"/>
      <c r="AQ45" s="133">
        <f t="shared" si="11"/>
        <v>23.433333333333334</v>
      </c>
    </row>
    <row r="46" spans="1:43" ht="18.75" x14ac:dyDescent="0.25">
      <c r="A46" s="30">
        <v>41</v>
      </c>
      <c r="B46" s="27" t="s">
        <v>382</v>
      </c>
      <c r="C46" s="28" t="str">
        <f t="shared" si="0"/>
        <v>13</v>
      </c>
      <c r="D46" s="29" t="e">
        <f>INDEX(Sheet1!$C:$C,MATCH($B46,Sheet1!$B:$B,0))</f>
        <v>#N/A</v>
      </c>
      <c r="E46" s="130" t="str">
        <f>IFERROR(INDEX(نماز!$BW:$BX,MATCH(نوجوانان!#REF!,نماز!$B:$B,0),MATCH(E$3,نماز!$BW$3:$BY$3,0))*100,"")</f>
        <v/>
      </c>
      <c r="F46" s="130" t="str">
        <f t="shared" si="6"/>
        <v/>
      </c>
      <c r="G46" s="130">
        <v>90</v>
      </c>
      <c r="H46" s="130" t="str">
        <f>IFERROR(INDEX(حلقه!$CY:$CZ,MATCH(نوجوانان!#REF!,حلقه!$B:$B,0),MATCH(H$3,حلقه!$CY$3:$DA$3,0))*100,"")</f>
        <v/>
      </c>
      <c r="I46" s="130" t="str">
        <f t="shared" si="7"/>
        <v/>
      </c>
      <c r="J46" s="130">
        <v>9</v>
      </c>
      <c r="K46" s="130" t="str">
        <f>IFERROR(INDEX(هیئت!$EG:$EH,MATCH(نوجوانان!#REF!,هیئت!$B:$B,0),MATCH(K$3,هیئت!$EG$3:$EI$3,0))*100,"")</f>
        <v/>
      </c>
      <c r="L46" s="130" t="str">
        <f t="shared" si="8"/>
        <v/>
      </c>
      <c r="M46" s="130">
        <v>19</v>
      </c>
      <c r="N46" s="130" t="str">
        <f>IFERROR(INDEX('ویژه برنامه'!$BF:$BG,MATCH(نوجوانان!#REF!,'ویژه برنامه'!$B:$B,0),MATCH(N$3,'ویژه برنامه'!$BF$3:$BH$3,0))*100,"")</f>
        <v/>
      </c>
      <c r="O46" s="130" t="str">
        <f t="shared" si="9"/>
        <v/>
      </c>
      <c r="P46" s="130">
        <v>5</v>
      </c>
      <c r="Q46" s="130" t="str">
        <f>IFERROR(INDEX(رضایت!$AS:$AT,MATCH(نوجوانان!#REF!,رضایت!$B:$B,0),MATCH(Q$3,رضایت!$AS$3:$AU$3,0))*100,"")</f>
        <v/>
      </c>
      <c r="R46" s="130" t="str">
        <f>IFERROR(INDEX(مسئولیت!$AM:$AN,MATCH(نوجوانان!#REF!,مسئولیت!$B:$B,0),MATCH(R$3,مسئولیت!$AM$3:$AO$3,0))*100,"")</f>
        <v/>
      </c>
      <c r="S46" s="131">
        <f t="shared" si="1"/>
        <v>0</v>
      </c>
      <c r="T46" s="130" t="str">
        <f>IFERROR(INDEX(نماز!$BW:$BX,MATCH(نوجوانان!#REF!,نماز!$B:$B,0),MATCH(T$3,نماز!$BW$3:$BY$3,0))*100,"")</f>
        <v/>
      </c>
      <c r="U46" s="130" t="str">
        <f>IFERROR(INDEX(حلقه!$CY:$CZ,MATCH(نوجوانان!#REF!,حلقه!$B:$B,0),MATCH(U$3,حلقه!$CY$3:$DA$3,0))*100,"")</f>
        <v/>
      </c>
      <c r="V46" s="130" t="str">
        <f>IFERROR(INDEX(هیئت!$EG:$EH,MATCH(نوجوانان!#REF!,هیئت!$B:$B,0),MATCH(V$3,هیئت!$EG$3:$EI$3,0))*100,"")</f>
        <v/>
      </c>
      <c r="W46" s="130" t="str">
        <f>IFERROR(INDEX('ویژه برنامه'!$BF:$BG,MATCH(نوجوانان!#REF!,'ویژه برنامه'!$B:$B,0),MATCH(W$3,'ویژه برنامه'!$BF$3:$BH$3,0))*100,"")</f>
        <v/>
      </c>
      <c r="X46" s="130" t="str">
        <f>IFERROR(INDEX(رضایت!$AS:$AT,MATCH(نوجوانان!#REF!,رضایت!$B:$B,0),MATCH(X$3,رضایت!$AS$3:$AU$3,0))*100,"")</f>
        <v/>
      </c>
      <c r="Y46" s="130" t="str">
        <f>IFERROR(INDEX(مسئولیت!$AM:$AN,MATCH(نوجوانان!#REF!,مسئولیت!$B:$B,0),MATCH(Y$3,مسئولیت!$AM$3:$AO$3,0))*100,"")</f>
        <v/>
      </c>
      <c r="Z46" s="130"/>
      <c r="AA46" s="131">
        <f t="shared" si="10"/>
        <v>0</v>
      </c>
      <c r="AB46" s="130" t="str">
        <f>IFERROR(INDEX(نماز!$BW:$BY,MATCH(نوجوانان!#REF!,نماز!$B:$B,0),MATCH(AB$3,نماز!$BW$3:$BY$3,0))*100,"")</f>
        <v/>
      </c>
      <c r="AC46" s="130" t="str">
        <f t="shared" si="2"/>
        <v/>
      </c>
      <c r="AD46" s="130"/>
      <c r="AE46" s="130" t="str">
        <f>IFERROR(INDEX(حلقه!$CY:$DA,MATCH(نوجوانان!#REF!,حلقه!$B:$B,0),MATCH(AE$3,حلقه!$CY$3:$DA$3,0))*100,"")</f>
        <v/>
      </c>
      <c r="AF46" s="130" t="str">
        <f t="shared" si="3"/>
        <v/>
      </c>
      <c r="AG46" s="130"/>
      <c r="AH46" s="130" t="str">
        <f>IFERROR(INDEX(هیئت!$EG:$EI,MATCH(نوجوانان!#REF!,هیئت!$B:$B,0),MATCH(AH$3,هیئت!$EG$3:$EI$3,0))*100,"")</f>
        <v/>
      </c>
      <c r="AI46" s="130" t="str">
        <f t="shared" si="4"/>
        <v/>
      </c>
      <c r="AJ46" s="130"/>
      <c r="AK46" s="130" t="str">
        <f>IFERROR(INDEX('ویژه برنامه'!$BF:$BH,MATCH(نوجوانان!#REF!,'ویژه برنامه'!$B:$B,0),MATCH(AK$3,'ویژه برنامه'!$BF$3:$BH$3,0))*100,"")</f>
        <v/>
      </c>
      <c r="AL46" s="130" t="str">
        <f t="shared" si="5"/>
        <v/>
      </c>
      <c r="AM46" s="130"/>
      <c r="AN46" s="130" t="str">
        <f>IFERROR(INDEX(رضایت!$AS:$AU,MATCH(نوجوانان!#REF!,رضایت!$B:$B,0),MATCH(AN$3,رضایت!$AS$3:$AU$3,0))*100,"")</f>
        <v/>
      </c>
      <c r="AO46" s="130" t="str">
        <f>IFERROR(INDEX(مسئولیت!$AM:$AO,MATCH(نوجوانان!#REF!,مسئولیت!$B:$B,0),MATCH(AO$3,مسئولیت!$AM$3:$AO$3,0))*100,"")</f>
        <v/>
      </c>
      <c r="AP46" s="130"/>
      <c r="AQ46" s="131">
        <f t="shared" si="11"/>
        <v>0</v>
      </c>
    </row>
    <row r="47" spans="1:43" ht="18.75" x14ac:dyDescent="0.25">
      <c r="A47" s="30">
        <v>42</v>
      </c>
      <c r="B47" s="27" t="s">
        <v>348</v>
      </c>
      <c r="C47" s="28" t="str">
        <f t="shared" si="0"/>
        <v>14</v>
      </c>
      <c r="D47" s="29" t="e">
        <f>INDEX(Sheet1!$C:$C,MATCH($B47,Sheet1!$B:$B,0))</f>
        <v>#N/A</v>
      </c>
      <c r="E47" s="132">
        <f>IFERROR(INDEX(نماز!$BW:$BX,MATCH(نوجوانان!$B35,نماز!$B:$B,0),MATCH(E$3,نماز!$BW$3:$BY$3,0))*100,"")</f>
        <v>0</v>
      </c>
      <c r="F47" s="132">
        <f t="shared" si="6"/>
        <v>0</v>
      </c>
      <c r="G47" s="132">
        <v>90</v>
      </c>
      <c r="H47" s="132">
        <f>IFERROR(INDEX(حلقه!$CY:$CZ,MATCH(نوجوانان!$B35,حلقه!$B:$B,0),MATCH(H$3,حلقه!$CY$3:$DA$3,0))*100,"")</f>
        <v>0</v>
      </c>
      <c r="I47" s="132">
        <f t="shared" si="7"/>
        <v>0</v>
      </c>
      <c r="J47" s="132">
        <v>10</v>
      </c>
      <c r="K47" s="132">
        <f>IFERROR(INDEX(هیئت!$EG:$EH,MATCH(نوجوانان!$B35,هیئت!$B:$B,0),MATCH(K$3,هیئت!$EG$3:$EI$3,0))*100,"")</f>
        <v>20</v>
      </c>
      <c r="L47" s="132">
        <f t="shared" si="8"/>
        <v>3.8</v>
      </c>
      <c r="M47" s="132">
        <v>19</v>
      </c>
      <c r="N47" s="132">
        <f>IFERROR(INDEX('ویژه برنامه'!$BF:$BG,MATCH(نوجوانان!$B35,'ویژه برنامه'!$B:$B,0),MATCH(N$3,'ویژه برنامه'!$BF$3:$BH$3,0))*100,"")</f>
        <v>0</v>
      </c>
      <c r="O47" s="132">
        <f t="shared" si="9"/>
        <v>0</v>
      </c>
      <c r="P47" s="132">
        <v>5</v>
      </c>
      <c r="Q47" s="132">
        <f>IFERROR(INDEX(رضایت!$AS:$AT,MATCH(نوجوانان!$B35,رضایت!$B:$B,0),MATCH(Q$3,رضایت!$AS$3:$AU$3,0))*100,"")</f>
        <v>86.666666666666671</v>
      </c>
      <c r="R47" s="132" t="str">
        <f>IFERROR(INDEX(مسئولیت!$AM:$AN,MATCH(نوجوانان!$B35,مسئولیت!$B:$B,0),MATCH(R$3,مسئولیت!$AM$3:$AO$3,0))*100,"")</f>
        <v/>
      </c>
      <c r="S47" s="133">
        <f t="shared" si="1"/>
        <v>20.333333333333336</v>
      </c>
      <c r="T47" s="132">
        <f>IFERROR(INDEX(نماز!$BW:$BX,MATCH(نوجوانان!$B35,نماز!$B:$B,0),MATCH(T$3,نماز!$BW$3:$BY$3,0))*100,"")</f>
        <v>7.7777777777777777</v>
      </c>
      <c r="U47" s="132">
        <f>IFERROR(INDEX(حلقه!$CY:$CZ,MATCH(نوجوانان!$B35,حلقه!$B:$B,0),MATCH(U$3,حلقه!$CY$3:$DA$3,0))*100,"")</f>
        <v>0</v>
      </c>
      <c r="V47" s="132">
        <f>IFERROR(INDEX(هیئت!$EG:$EH,MATCH(نوجوانان!$B35,هیئت!$B:$B,0),MATCH(V$3,هیئت!$EG$3:$EI$3,0))*100,"")</f>
        <v>37.5</v>
      </c>
      <c r="W47" s="132">
        <f>IFERROR(INDEX('ویژه برنامه'!$BF:$BG,MATCH(نوجوانان!$B35,'ویژه برنامه'!$B:$B,0),MATCH(W$3,'ویژه برنامه'!$BF$3:$BH$3,0))*100,"")</f>
        <v>50</v>
      </c>
      <c r="X47" s="132">
        <f>IFERROR(INDEX(رضایت!$AS:$AT,MATCH(نوجوانان!$B35,رضایت!$B:$B,0),MATCH(X$3,رضایت!$AS$3:$AU$3,0))*100,"")</f>
        <v>76.666666666666671</v>
      </c>
      <c r="Y47" s="132" t="str">
        <f>IFERROR(INDEX(مسئولیت!$AM:$AN,MATCH(نوجوانان!$B35,مسئولیت!$B:$B,0),MATCH(Y$3,مسئولیت!$AM$3:$AO$3,0))*100,"")</f>
        <v/>
      </c>
      <c r="Z47" s="132"/>
      <c r="AA47" s="133">
        <f t="shared" si="10"/>
        <v>23.933333333333334</v>
      </c>
      <c r="AB47" s="132">
        <f>IFERROR(INDEX(نماز!$BW:$BY,MATCH(نوجوانان!$B35,نماز!$B:$B,0),MATCH(AB$3,نماز!$BW$3:$BY$3,0))*100,"")</f>
        <v>10.638297872340425</v>
      </c>
      <c r="AC47" s="132">
        <f t="shared" si="2"/>
        <v>0</v>
      </c>
      <c r="AD47" s="132"/>
      <c r="AE47" s="132">
        <f>IFERROR(INDEX(حلقه!$CY:$DA,MATCH(نوجوانان!$B35,حلقه!$B:$B,0),MATCH(AE$3,حلقه!$CY$3:$DA$3,0))*100,"")</f>
        <v>100</v>
      </c>
      <c r="AF47" s="132">
        <f t="shared" si="3"/>
        <v>0</v>
      </c>
      <c r="AG47" s="132"/>
      <c r="AH47" s="132">
        <f>IFERROR(INDEX(هیئت!$EG:$EI,MATCH(نوجوانان!$B35,هیئت!$B:$B,0),MATCH(AH$3,هیئت!$EG$3:$EI$3,0))*100,"")</f>
        <v>66.666666666666657</v>
      </c>
      <c r="AI47" s="132">
        <f t="shared" si="4"/>
        <v>0</v>
      </c>
      <c r="AJ47" s="132"/>
      <c r="AK47" s="132">
        <f>IFERROR(INDEX('ویژه برنامه'!$BF:$BH,MATCH(نوجوانان!$B35,'ویژه برنامه'!$B:$B,0),MATCH(AK$3,'ویژه برنامه'!$BF$3:$BH$3,0))*100,"")</f>
        <v>71.428571428571431</v>
      </c>
      <c r="AL47" s="132">
        <f t="shared" si="5"/>
        <v>0</v>
      </c>
      <c r="AM47" s="132"/>
      <c r="AN47" s="132">
        <f>IFERROR(INDEX(رضایت!$AS:$AU,MATCH(نوجوانان!$B35,رضایت!$B:$B,0),MATCH(AN$3,رضایت!$AS$3:$AU$3,0))*100,"")</f>
        <v>59.997000149992509</v>
      </c>
      <c r="AO47" s="132">
        <f>IFERROR(INDEX(مسئولیت!$AM:$AO,MATCH(نوجوانان!$B35,مسئولیت!$B:$B,0),MATCH(AO$3,مسئولیت!$AM$3:$AO$3,0))*100,"")</f>
        <v>48</v>
      </c>
      <c r="AP47" s="132"/>
      <c r="AQ47" s="133">
        <f t="shared" si="11"/>
        <v>23.933333333333334</v>
      </c>
    </row>
    <row r="48" spans="1:43" ht="18.75" x14ac:dyDescent="0.25">
      <c r="A48" s="30">
        <v>43</v>
      </c>
      <c r="B48" s="27" t="s">
        <v>349</v>
      </c>
      <c r="C48" s="28" t="str">
        <f t="shared" si="0"/>
        <v>14</v>
      </c>
      <c r="D48" s="29" t="e">
        <f>INDEX(Sheet1!$C:$C,MATCH($B48,Sheet1!$B:$B,0))</f>
        <v>#N/A</v>
      </c>
      <c r="E48" s="130">
        <f>IFERROR(INDEX(نماز!$BW:$BX,MATCH(نوجوانان!$B36,نماز!$B:$B,0),MATCH(E$3,نماز!$BW$3:$BY$3,0))*100,"")</f>
        <v>30</v>
      </c>
      <c r="F48" s="130">
        <f t="shared" si="6"/>
        <v>27</v>
      </c>
      <c r="G48" s="130">
        <v>90</v>
      </c>
      <c r="H48" s="130">
        <f>IFERROR(INDEX(حلقه!$CY:$CZ,MATCH(نوجوانان!$B36,حلقه!$B:$B,0),MATCH(H$3,حلقه!$CY$3:$DA$3,0))*100,"")</f>
        <v>0</v>
      </c>
      <c r="I48" s="130">
        <f t="shared" si="7"/>
        <v>0</v>
      </c>
      <c r="J48" s="130">
        <v>10</v>
      </c>
      <c r="K48" s="130">
        <f>IFERROR(INDEX(هیئت!$EG:$EH,MATCH(نوجوانان!$B36,هیئت!$B:$B,0),MATCH(K$3,هیئت!$EG$3:$EI$3,0))*100,"")</f>
        <v>20</v>
      </c>
      <c r="L48" s="130">
        <f t="shared" si="8"/>
        <v>3.8</v>
      </c>
      <c r="M48" s="130">
        <v>19</v>
      </c>
      <c r="N48" s="130">
        <f>IFERROR(INDEX('ویژه برنامه'!$BF:$BG,MATCH(نوجوانان!$B36,'ویژه برنامه'!$B:$B,0),MATCH(N$3,'ویژه برنامه'!$BF$3:$BH$3,0))*100,"")</f>
        <v>60</v>
      </c>
      <c r="O48" s="130">
        <f t="shared" si="9"/>
        <v>3</v>
      </c>
      <c r="P48" s="130">
        <v>5</v>
      </c>
      <c r="Q48" s="130">
        <f>IFERROR(INDEX(رضایت!$AS:$AT,MATCH(نوجوانان!$B36,رضایت!$B:$B,0),MATCH(Q$3,رضایت!$AS$3:$AU$3,0))*100,"")</f>
        <v>60</v>
      </c>
      <c r="R48" s="130" t="str">
        <f>IFERROR(INDEX(مسئولیت!$AM:$AN,MATCH(نوجوانان!$B36,مسئولیت!$B:$B,0),MATCH(R$3,مسئولیت!$AM$3:$AO$3,0))*100,"")</f>
        <v/>
      </c>
      <c r="S48" s="131">
        <f t="shared" si="1"/>
        <v>31.5</v>
      </c>
      <c r="T48" s="130">
        <f>IFERROR(INDEX(نماز!$BW:$BX,MATCH(نوجوانان!$B36,نماز!$B:$B,0),MATCH(T$3,نماز!$BW$3:$BY$3,0))*100,"")</f>
        <v>24.444444444444443</v>
      </c>
      <c r="U48" s="130">
        <f>IFERROR(INDEX(حلقه!$CY:$CZ,MATCH(نوجوانان!$B36,حلقه!$B:$B,0),MATCH(U$3,حلقه!$CY$3:$DA$3,0))*100,"")</f>
        <v>0</v>
      </c>
      <c r="V48" s="130">
        <f>IFERROR(INDEX(هیئت!$EG:$EH,MATCH(نوجوانان!$B36,هیئت!$B:$B,0),MATCH(V$3,هیئت!$EG$3:$EI$3,0))*100,"")</f>
        <v>62.5</v>
      </c>
      <c r="W48" s="130">
        <f>IFERROR(INDEX('ویژه برنامه'!$BF:$BG,MATCH(نوجوانان!$B36,'ویژه برنامه'!$B:$B,0),MATCH(W$3,'ویژه برنامه'!$BF$3:$BH$3,0))*100,"")</f>
        <v>87.5</v>
      </c>
      <c r="X48" s="130">
        <f>IFERROR(INDEX(رضایت!$AS:$AT,MATCH(نوجوانان!$B36,رضایت!$B:$B,0),MATCH(X$3,رضایت!$AS$3:$AU$3,0))*100,"")</f>
        <v>83.333333333333343</v>
      </c>
      <c r="Y48" s="130" t="str">
        <f>IFERROR(INDEX(مسئولیت!$AM:$AN,MATCH(نوجوانان!$B36,مسئولیت!$B:$B,0),MATCH(Y$3,مسئولیت!$AM$3:$AO$3,0))*100,"")</f>
        <v/>
      </c>
      <c r="Z48" s="130"/>
      <c r="AA48" s="131">
        <f t="shared" si="10"/>
        <v>35.18333333333333</v>
      </c>
      <c r="AB48" s="130">
        <f>IFERROR(INDEX(نماز!$BW:$BY,MATCH(نوجوانان!$B36,نماز!$B:$B,0),MATCH(AB$3,نماز!$BW$3:$BY$3,0))*100,"")</f>
        <v>29.787234042553191</v>
      </c>
      <c r="AC48" s="130">
        <f t="shared" si="2"/>
        <v>0</v>
      </c>
      <c r="AD48" s="130"/>
      <c r="AE48" s="130">
        <f>IFERROR(INDEX(حلقه!$CY:$DA,MATCH(نوجوانان!$B36,حلقه!$B:$B,0),MATCH(AE$3,حلقه!$CY$3:$DA$3,0))*100,"")</f>
        <v>100</v>
      </c>
      <c r="AF48" s="130">
        <f t="shared" si="3"/>
        <v>0</v>
      </c>
      <c r="AG48" s="130"/>
      <c r="AH48" s="130">
        <f>IFERROR(INDEX(هیئت!$EG:$EI,MATCH(نوجوانان!$B36,هیئت!$B:$B,0),MATCH(AH$3,هیئت!$EG$3:$EI$3,0))*100,"")</f>
        <v>66.666666666666657</v>
      </c>
      <c r="AI48" s="130">
        <f t="shared" si="4"/>
        <v>0</v>
      </c>
      <c r="AJ48" s="130"/>
      <c r="AK48" s="130">
        <f>IFERROR(INDEX('ویژه برنامه'!$BF:$BH,MATCH(نوجوانان!$B36,'ویژه برنامه'!$B:$B,0),MATCH(AK$3,'ویژه برنامه'!$BF$3:$BH$3,0))*100,"")</f>
        <v>71.428571428571431</v>
      </c>
      <c r="AL48" s="130">
        <f t="shared" si="5"/>
        <v>0</v>
      </c>
      <c r="AM48" s="130"/>
      <c r="AN48" s="130">
        <f>IFERROR(INDEX(رضایت!$AS:$AU,MATCH(نوجوانان!$B36,رضایت!$B:$B,0),MATCH(AN$3,رضایت!$AS$3:$AU$3,0))*100,"")</f>
        <v>59.997000149992509</v>
      </c>
      <c r="AO48" s="130" t="str">
        <f>IFERROR(INDEX(مسئولیت!$AM:$AO,MATCH(نوجوانان!$B36,مسئولیت!$B:$B,0),MATCH(AO$3,مسئولیت!$AM$3:$AO$3,0))*100,"")</f>
        <v/>
      </c>
      <c r="AP48" s="130"/>
      <c r="AQ48" s="131">
        <f t="shared" si="11"/>
        <v>35.18333333333333</v>
      </c>
    </row>
    <row r="49" spans="1:43" ht="18.75" x14ac:dyDescent="0.25">
      <c r="A49" s="30">
        <v>44</v>
      </c>
      <c r="B49" s="27" t="s">
        <v>350</v>
      </c>
      <c r="C49" s="28" t="str">
        <f t="shared" si="0"/>
        <v>14</v>
      </c>
      <c r="D49" s="29" t="e">
        <f>INDEX(Sheet1!$C:$C,MATCH($B49,Sheet1!$B:$B,0))</f>
        <v>#N/A</v>
      </c>
      <c r="E49" s="132">
        <f>IFERROR(INDEX(نماز!$BW:$BX,MATCH(نوجوانان!$B37,نماز!$B:$B,0),MATCH(E$3,نماز!$BW$3:$BY$3,0))*100,"")</f>
        <v>0</v>
      </c>
      <c r="F49" s="132">
        <f t="shared" si="6"/>
        <v>0</v>
      </c>
      <c r="G49" s="132">
        <v>90</v>
      </c>
      <c r="H49" s="132">
        <f>IFERROR(INDEX(حلقه!$CY:$CZ,MATCH(نوجوانان!$B37,حلقه!$B:$B,0),MATCH(H$3,حلقه!$CY$3:$DA$3,0))*100,"")</f>
        <v>0</v>
      </c>
      <c r="I49" s="132">
        <f t="shared" si="7"/>
        <v>0</v>
      </c>
      <c r="J49" s="132">
        <v>10</v>
      </c>
      <c r="K49" s="132">
        <f>IFERROR(INDEX(هیئت!$EG:$EH,MATCH(نوجوانان!$B37,هیئت!$B:$B,0),MATCH(K$3,هیئت!$EG$3:$EI$3,0))*100,"")</f>
        <v>0</v>
      </c>
      <c r="L49" s="132">
        <f t="shared" si="8"/>
        <v>0</v>
      </c>
      <c r="M49" s="132">
        <v>19</v>
      </c>
      <c r="N49" s="132">
        <f>IFERROR(INDEX('ویژه برنامه'!$BF:$BG,MATCH(نوجوانان!$B37,'ویژه برنامه'!$B:$B,0),MATCH(N$3,'ویژه برنامه'!$BF$3:$BH$3,0))*100,"")</f>
        <v>0</v>
      </c>
      <c r="O49" s="132">
        <f t="shared" si="9"/>
        <v>0</v>
      </c>
      <c r="P49" s="132">
        <v>5</v>
      </c>
      <c r="Q49" s="132">
        <f>IFERROR(INDEX(رضایت!$AS:$AT,MATCH(نوجوانان!$B37,رضایت!$B:$B,0),MATCH(Q$3,رضایت!$AS$3:$AU$3,0))*100,"")</f>
        <v>36.666666666666664</v>
      </c>
      <c r="R49" s="132" t="str">
        <f>IFERROR(INDEX(مسئولیت!$AM:$AN,MATCH(نوجوانان!$B37,مسئولیت!$B:$B,0),MATCH(R$3,مسئولیت!$AM$3:$AO$3,0))*100,"")</f>
        <v/>
      </c>
      <c r="S49" s="133">
        <f t="shared" si="1"/>
        <v>7.3333333333333321</v>
      </c>
      <c r="T49" s="132">
        <f>IFERROR(INDEX(نماز!$BW:$BX,MATCH(نوجوانان!$B37,نماز!$B:$B,0),MATCH(T$3,نماز!$BW$3:$BY$3,0))*100,"")</f>
        <v>0</v>
      </c>
      <c r="U49" s="132">
        <f>IFERROR(INDEX(حلقه!$CY:$CZ,MATCH(نوجوانان!$B37,حلقه!$B:$B,0),MATCH(U$3,حلقه!$CY$3:$DA$3,0))*100,"")</f>
        <v>0</v>
      </c>
      <c r="V49" s="132">
        <f>IFERROR(INDEX(هیئت!$EG:$EH,MATCH(نوجوانان!$B37,هیئت!$B:$B,0),MATCH(V$3,هیئت!$EG$3:$EI$3,0))*100,"")</f>
        <v>6.25</v>
      </c>
      <c r="W49" s="132">
        <f>IFERROR(INDEX('ویژه برنامه'!$BF:$BG,MATCH(نوجوانان!$B37,'ویژه برنامه'!$B:$B,0),MATCH(W$3,'ویژه برنامه'!$BF$3:$BH$3,0))*100,"")</f>
        <v>37.5</v>
      </c>
      <c r="X49" s="132">
        <f>IFERROR(INDEX(رضایت!$AS:$AT,MATCH(نوجوانان!$B37,رضایت!$B:$B,0),MATCH(X$3,رضایت!$AS$3:$AU$3,0))*100,"")</f>
        <v>73.333333333333329</v>
      </c>
      <c r="Y49" s="132" t="str">
        <f>IFERROR(INDEX(مسئولیت!$AM:$AN,MATCH(نوجوانان!$B37,مسئولیت!$B:$B,0),MATCH(Y$3,مسئولیت!$AM$3:$AO$3,0))*100,"")</f>
        <v/>
      </c>
      <c r="Z49" s="132"/>
      <c r="AA49" s="133">
        <f t="shared" si="10"/>
        <v>17</v>
      </c>
      <c r="AB49" s="132">
        <f>IFERROR(INDEX(نماز!$BW:$BY,MATCH(نوجوانان!$B37,نماز!$B:$B,0),MATCH(AB$3,نماز!$BW$3:$BY$3,0))*100,"")</f>
        <v>2.1276595744680851</v>
      </c>
      <c r="AC49" s="132">
        <f t="shared" si="2"/>
        <v>0</v>
      </c>
      <c r="AD49" s="132"/>
      <c r="AE49" s="132">
        <f>IFERROR(INDEX(حلقه!$CY:$DA,MATCH(نوجوانان!$B37,حلقه!$B:$B,0),MATCH(AE$3,حلقه!$CY$3:$DA$3,0))*100,"")</f>
        <v>50</v>
      </c>
      <c r="AF49" s="132">
        <f t="shared" si="3"/>
        <v>0</v>
      </c>
      <c r="AG49" s="132"/>
      <c r="AH49" s="132">
        <f>IFERROR(INDEX(هیئت!$EG:$EI,MATCH(نوجوانان!$B37,هیئت!$B:$B,0),MATCH(AH$3,هیئت!$EG$3:$EI$3,0))*100,"")</f>
        <v>16.666666666666664</v>
      </c>
      <c r="AI49" s="132">
        <f t="shared" si="4"/>
        <v>0</v>
      </c>
      <c r="AJ49" s="132"/>
      <c r="AK49" s="132">
        <f>IFERROR(INDEX('ویژه برنامه'!$BF:$BH,MATCH(نوجوانان!$B37,'ویژه برنامه'!$B:$B,0),MATCH(AK$3,'ویژه برنامه'!$BF$3:$BH$3,0))*100,"")</f>
        <v>28.571428571428569</v>
      </c>
      <c r="AL49" s="132">
        <f t="shared" si="5"/>
        <v>0</v>
      </c>
      <c r="AM49" s="132"/>
      <c r="AN49" s="132">
        <f>IFERROR(INDEX(رضایت!$AS:$AU,MATCH(نوجوانان!$B37,رضایت!$B:$B,0),MATCH(AN$3,رضایت!$AS$3:$AU$3,0))*100,"")</f>
        <v>52.497375131243437</v>
      </c>
      <c r="AO49" s="132" t="str">
        <f>IFERROR(INDEX(مسئولیت!$AM:$AO,MATCH(نوجوانان!$B37,مسئولیت!$B:$B,0),MATCH(AO$3,مسئولیت!$AM$3:$AO$3,0))*100,"")</f>
        <v/>
      </c>
      <c r="AP49" s="132"/>
      <c r="AQ49" s="133">
        <f t="shared" si="11"/>
        <v>17</v>
      </c>
    </row>
    <row r="50" spans="1:43" ht="18.75" x14ac:dyDescent="0.25">
      <c r="A50" s="30">
        <v>45</v>
      </c>
      <c r="B50" s="27" t="s">
        <v>351</v>
      </c>
      <c r="C50" s="28" t="str">
        <f t="shared" si="0"/>
        <v>14</v>
      </c>
      <c r="D50" s="29" t="e">
        <f>INDEX(Sheet1!$C:$C,MATCH($B50,Sheet1!$B:$B,0))</f>
        <v>#N/A</v>
      </c>
      <c r="E50" s="130" t="str">
        <f>IFERROR(INDEX(نماز!$BW:$BX,MATCH(نوجوانان!$B38,نماز!$B:$B,0),MATCH(E$3,نماز!$BW$3:$BY$3,0))*100,"")</f>
        <v/>
      </c>
      <c r="F50" s="130" t="str">
        <f t="shared" si="6"/>
        <v/>
      </c>
      <c r="G50" s="130">
        <v>90</v>
      </c>
      <c r="H50" s="130">
        <f>IFERROR(INDEX(حلقه!$CY:$CZ,MATCH(نوجوانان!$B38,حلقه!$B:$B,0),MATCH(H$3,حلقه!$CY$3:$DA$3,0))*100,"")</f>
        <v>0</v>
      </c>
      <c r="I50" s="130">
        <f t="shared" si="7"/>
        <v>0</v>
      </c>
      <c r="J50" s="130">
        <v>10</v>
      </c>
      <c r="K50" s="130">
        <f>IFERROR(INDEX(هیئت!$EG:$EH,MATCH(نوجوانان!$B38,هیئت!$B:$B,0),MATCH(K$3,هیئت!$EG$3:$EI$3,0))*100,"")</f>
        <v>0</v>
      </c>
      <c r="L50" s="130">
        <f t="shared" si="8"/>
        <v>0</v>
      </c>
      <c r="M50" s="130">
        <v>19</v>
      </c>
      <c r="N50" s="130">
        <f>IFERROR(INDEX('ویژه برنامه'!$BF:$BG,MATCH(نوجوانان!$B38,'ویژه برنامه'!$B:$B,0),MATCH(N$3,'ویژه برنامه'!$BF$3:$BH$3,0))*100,"")</f>
        <v>0</v>
      </c>
      <c r="O50" s="130">
        <f t="shared" si="9"/>
        <v>0</v>
      </c>
      <c r="P50" s="130">
        <v>5</v>
      </c>
      <c r="Q50" s="130">
        <f>IFERROR(INDEX(رضایت!$AS:$AT,MATCH(نوجوانان!$B38,رضایت!$B:$B,0),MATCH(Q$3,رضایت!$AS$3:$AU$3,0))*100,"")</f>
        <v>0</v>
      </c>
      <c r="R50" s="130">
        <f>IFERROR(INDEX(مسئولیت!$AM:$AN,MATCH(نوجوانان!$B38,مسئولیت!$B:$B,0),MATCH(R$3,مسئولیت!$AM$3:$AO$3,0))*100,"")</f>
        <v>0</v>
      </c>
      <c r="S50" s="131">
        <f t="shared" si="1"/>
        <v>0</v>
      </c>
      <c r="T50" s="130" t="str">
        <f>IFERROR(INDEX(نماز!$BW:$BX,MATCH(نوجوانان!$B38,نماز!$B:$B,0),MATCH(T$3,نماز!$BW$3:$BY$3,0))*100,"")</f>
        <v/>
      </c>
      <c r="U50" s="130">
        <f>IFERROR(INDEX(حلقه!$CY:$CZ,MATCH(نوجوانان!$B38,حلقه!$B:$B,0),MATCH(U$3,حلقه!$CY$3:$DA$3,0))*100,"")</f>
        <v>0</v>
      </c>
      <c r="V50" s="130">
        <f>IFERROR(INDEX(هیئت!$EG:$EH,MATCH(نوجوانان!$B38,هیئت!$B:$B,0),MATCH(V$3,هیئت!$EG$3:$EI$3,0))*100,"")</f>
        <v>0</v>
      </c>
      <c r="W50" s="130">
        <f>IFERROR(INDEX('ویژه برنامه'!$BF:$BG,MATCH(نوجوانان!$B38,'ویژه برنامه'!$B:$B,0),MATCH(W$3,'ویژه برنامه'!$BF$3:$BH$3,0))*100,"")</f>
        <v>0</v>
      </c>
      <c r="X50" s="130">
        <f>IFERROR(INDEX(رضایت!$AS:$AT,MATCH(نوجوانان!$B38,رضایت!$B:$B,0),MATCH(X$3,رضایت!$AS$3:$AU$3,0))*100,"")</f>
        <v>0</v>
      </c>
      <c r="Y50" s="130">
        <f>IFERROR(INDEX(مسئولیت!$AM:$AN,MATCH(نوجوانان!$B38,مسئولیت!$B:$B,0),MATCH(Y$3,مسئولیت!$AM$3:$AO$3,0))*100,"")</f>
        <v>0</v>
      </c>
      <c r="Z50" s="130"/>
      <c r="AA50" s="131">
        <f t="shared" si="10"/>
        <v>0</v>
      </c>
      <c r="AB50" s="130" t="str">
        <f>IFERROR(INDEX(نماز!$BW:$BY,MATCH(نوجوانان!$B38,نماز!$B:$B,0),MATCH(AB$3,نماز!$BW$3:$BY$3,0))*100,"")</f>
        <v/>
      </c>
      <c r="AC50" s="130" t="str">
        <f t="shared" si="2"/>
        <v/>
      </c>
      <c r="AD50" s="130"/>
      <c r="AE50" s="130" t="str">
        <f>IFERROR(INDEX(حلقه!$CY:$DA,MATCH(نوجوانان!$B38,حلقه!$B:$B,0),MATCH(AE$3,حلقه!$CY$3:$DA$3,0))*100,"")</f>
        <v/>
      </c>
      <c r="AF50" s="130" t="str">
        <f t="shared" si="3"/>
        <v/>
      </c>
      <c r="AG50" s="130"/>
      <c r="AH50" s="130">
        <f>IFERROR(INDEX(هیئت!$EG:$EI,MATCH(نوجوانان!$B38,هیئت!$B:$B,0),MATCH(AH$3,هیئت!$EG$3:$EI$3,0))*100,"")</f>
        <v>0</v>
      </c>
      <c r="AI50" s="130">
        <f t="shared" si="4"/>
        <v>0</v>
      </c>
      <c r="AJ50" s="130"/>
      <c r="AK50" s="130">
        <f>IFERROR(INDEX('ویژه برنامه'!$BF:$BH,MATCH(نوجوانان!$B38,'ویژه برنامه'!$B:$B,0),MATCH(AK$3,'ویژه برنامه'!$BF$3:$BH$3,0))*100,"")</f>
        <v>0</v>
      </c>
      <c r="AL50" s="130">
        <f t="shared" si="5"/>
        <v>0</v>
      </c>
      <c r="AM50" s="130"/>
      <c r="AN50" s="130">
        <f>IFERROR(INDEX(رضایت!$AS:$AU,MATCH(نوجوانان!$B38,رضایت!$B:$B,0),MATCH(AN$3,رضایت!$AS$3:$AU$3,0))*100,"")</f>
        <v>0</v>
      </c>
      <c r="AO50" s="130">
        <f>IFERROR(INDEX(مسئولیت!$AM:$AO,MATCH(نوجوانان!$B38,مسئولیت!$B:$B,0),MATCH(AO$3,مسئولیت!$AM$3:$AO$3,0))*100,"")</f>
        <v>0</v>
      </c>
      <c r="AP50" s="130"/>
      <c r="AQ50" s="131">
        <f t="shared" si="11"/>
        <v>0</v>
      </c>
    </row>
    <row r="51" spans="1:43" ht="18.75" x14ac:dyDescent="0.25">
      <c r="A51" s="30">
        <v>46</v>
      </c>
      <c r="B51" s="27" t="s">
        <v>352</v>
      </c>
      <c r="C51" s="28" t="str">
        <f t="shared" si="0"/>
        <v>14</v>
      </c>
      <c r="D51" s="29" t="e">
        <f>INDEX(Sheet1!$C:$C,MATCH($B51,Sheet1!$B:$B,0))</f>
        <v>#N/A</v>
      </c>
      <c r="E51" s="132" t="str">
        <f>IFERROR(INDEX(نماز!$BW:$BX,MATCH(نوجوانان!$B39,نماز!$B:$B,0),MATCH(E$3,نماز!$BW$3:$BY$3,0))*100,"")</f>
        <v/>
      </c>
      <c r="F51" s="132" t="str">
        <f t="shared" si="6"/>
        <v/>
      </c>
      <c r="G51" s="132">
        <v>90</v>
      </c>
      <c r="H51" s="132">
        <f>IFERROR(INDEX(حلقه!$CY:$CZ,MATCH(نوجوانان!$B39,حلقه!$B:$B,0),MATCH(H$3,حلقه!$CY$3:$DA$3,0))*100,"")</f>
        <v>0</v>
      </c>
      <c r="I51" s="132">
        <f t="shared" si="7"/>
        <v>0</v>
      </c>
      <c r="J51" s="132">
        <v>10</v>
      </c>
      <c r="K51" s="132">
        <f>IFERROR(INDEX(هیئت!$EG:$EH,MATCH(نوجوانان!$B39,هیئت!$B:$B,0),MATCH(K$3,هیئت!$EG$3:$EI$3,0))*100,"")</f>
        <v>0</v>
      </c>
      <c r="L51" s="132">
        <f t="shared" si="8"/>
        <v>0</v>
      </c>
      <c r="M51" s="132">
        <v>19</v>
      </c>
      <c r="N51" s="132">
        <f>IFERROR(INDEX('ویژه برنامه'!$BF:$BG,MATCH(نوجوانان!$B39,'ویژه برنامه'!$B:$B,0),MATCH(N$3,'ویژه برنامه'!$BF$3:$BH$3,0))*100,"")</f>
        <v>0</v>
      </c>
      <c r="O51" s="132">
        <f t="shared" si="9"/>
        <v>0</v>
      </c>
      <c r="P51" s="132">
        <v>5</v>
      </c>
      <c r="Q51" s="132">
        <f>IFERROR(INDEX(رضایت!$AS:$AT,MATCH(نوجوانان!$B39,رضایت!$B:$B,0),MATCH(Q$3,رضایت!$AS$3:$AU$3,0))*100,"")</f>
        <v>0</v>
      </c>
      <c r="R51" s="132">
        <f>IFERROR(INDEX(مسئولیت!$AM:$AN,MATCH(نوجوانان!$B39,مسئولیت!$B:$B,0),MATCH(R$3,مسئولیت!$AM$3:$AO$3,0))*100,"")</f>
        <v>0</v>
      </c>
      <c r="S51" s="133">
        <f t="shared" si="1"/>
        <v>0</v>
      </c>
      <c r="T51" s="132" t="str">
        <f>IFERROR(INDEX(نماز!$BW:$BX,MATCH(نوجوانان!$B39,نماز!$B:$B,0),MATCH(T$3,نماز!$BW$3:$BY$3,0))*100,"")</f>
        <v/>
      </c>
      <c r="U51" s="132">
        <f>IFERROR(INDEX(حلقه!$CY:$CZ,MATCH(نوجوانان!$B39,حلقه!$B:$B,0),MATCH(U$3,حلقه!$CY$3:$DA$3,0))*100,"")</f>
        <v>0</v>
      </c>
      <c r="V51" s="132">
        <f>IFERROR(INDEX(هیئت!$EG:$EH,MATCH(نوجوانان!$B39,هیئت!$B:$B,0),MATCH(V$3,هیئت!$EG$3:$EI$3,0))*100,"")</f>
        <v>0</v>
      </c>
      <c r="W51" s="132">
        <f>IFERROR(INDEX('ویژه برنامه'!$BF:$BG,MATCH(نوجوانان!$B39,'ویژه برنامه'!$B:$B,0),MATCH(W$3,'ویژه برنامه'!$BF$3:$BH$3,0))*100,"")</f>
        <v>0</v>
      </c>
      <c r="X51" s="132">
        <f>IFERROR(INDEX(رضایت!$AS:$AT,MATCH(نوجوانان!$B39,رضایت!$B:$B,0),MATCH(X$3,رضایت!$AS$3:$AU$3,0))*100,"")</f>
        <v>0</v>
      </c>
      <c r="Y51" s="132">
        <f>IFERROR(INDEX(مسئولیت!$AM:$AN,MATCH(نوجوانان!$B39,مسئولیت!$B:$B,0),MATCH(Y$3,مسئولیت!$AM$3:$AO$3,0))*100,"")</f>
        <v>0</v>
      </c>
      <c r="Z51" s="132"/>
      <c r="AA51" s="133">
        <f t="shared" si="10"/>
        <v>0</v>
      </c>
      <c r="AB51" s="132" t="str">
        <f>IFERROR(INDEX(نماز!$BW:$BY,MATCH(نوجوانان!$B39,نماز!$B:$B,0),MATCH(AB$3,نماز!$BW$3:$BY$3,0))*100,"")</f>
        <v/>
      </c>
      <c r="AC51" s="132" t="str">
        <f t="shared" si="2"/>
        <v/>
      </c>
      <c r="AD51" s="132"/>
      <c r="AE51" s="132" t="str">
        <f>IFERROR(INDEX(حلقه!$CY:$DA,MATCH(نوجوانان!$B39,حلقه!$B:$B,0),MATCH(AE$3,حلقه!$CY$3:$DA$3,0))*100,"")</f>
        <v/>
      </c>
      <c r="AF51" s="132" t="str">
        <f t="shared" si="3"/>
        <v/>
      </c>
      <c r="AG51" s="132"/>
      <c r="AH51" s="132">
        <f>IFERROR(INDEX(هیئت!$EG:$EI,MATCH(نوجوانان!$B39,هیئت!$B:$B,0),MATCH(AH$3,هیئت!$EG$3:$EI$3,0))*100,"")</f>
        <v>0</v>
      </c>
      <c r="AI51" s="132">
        <f t="shared" si="4"/>
        <v>0</v>
      </c>
      <c r="AJ51" s="132"/>
      <c r="AK51" s="132">
        <f>IFERROR(INDEX('ویژه برنامه'!$BF:$BH,MATCH(نوجوانان!$B39,'ویژه برنامه'!$B:$B,0),MATCH(AK$3,'ویژه برنامه'!$BF$3:$BH$3,0))*100,"")</f>
        <v>0</v>
      </c>
      <c r="AL51" s="132">
        <f t="shared" si="5"/>
        <v>0</v>
      </c>
      <c r="AM51" s="132"/>
      <c r="AN51" s="132">
        <f>IFERROR(INDEX(رضایت!$AS:$AU,MATCH(نوجوانان!$B39,رضایت!$B:$B,0),MATCH(AN$3,رضایت!$AS$3:$AU$3,0))*100,"")</f>
        <v>0</v>
      </c>
      <c r="AO51" s="132">
        <f>IFERROR(INDEX(مسئولیت!$AM:$AO,MATCH(نوجوانان!$B39,مسئولیت!$B:$B,0),MATCH(AO$3,مسئولیت!$AM$3:$AO$3,0))*100,"")</f>
        <v>0</v>
      </c>
      <c r="AP51" s="132"/>
      <c r="AQ51" s="133">
        <f t="shared" si="11"/>
        <v>0</v>
      </c>
    </row>
    <row r="52" spans="1:43" ht="18.75" x14ac:dyDescent="0.25">
      <c r="A52" s="30">
        <v>47</v>
      </c>
      <c r="B52" s="27" t="s">
        <v>353</v>
      </c>
      <c r="C52" s="28" t="str">
        <f t="shared" si="0"/>
        <v>14</v>
      </c>
      <c r="D52" s="29" t="e">
        <f>INDEX(Sheet1!$C:$C,MATCH($B52,Sheet1!$B:$B,0))</f>
        <v>#N/A</v>
      </c>
      <c r="E52" s="130">
        <f>IFERROR(INDEX(نماز!$BW:$BX,MATCH(نوجوانان!$B40,نماز!$B:$B,0),MATCH(E$3,نماز!$BW$3:$BY$3,0))*100,"")</f>
        <v>16.666666666666664</v>
      </c>
      <c r="F52" s="130">
        <f t="shared" si="6"/>
        <v>14.999999999999998</v>
      </c>
      <c r="G52" s="130">
        <v>90</v>
      </c>
      <c r="H52" s="130">
        <f>IFERROR(INDEX(حلقه!$CY:$CZ,MATCH(نوجوانان!$B40,حلقه!$B:$B,0),MATCH(H$3,حلقه!$CY$3:$DA$3,0))*100,"")</f>
        <v>0</v>
      </c>
      <c r="I52" s="130">
        <f t="shared" si="7"/>
        <v>0</v>
      </c>
      <c r="J52" s="130">
        <v>10</v>
      </c>
      <c r="K52" s="130">
        <f>IFERROR(INDEX(هیئت!$EG:$EH,MATCH(نوجوانان!$B40,هیئت!$B:$B,0),MATCH(K$3,هیئت!$EG$3:$EI$3,0))*100,"")</f>
        <v>40</v>
      </c>
      <c r="L52" s="130">
        <f t="shared" si="8"/>
        <v>7.6</v>
      </c>
      <c r="M52" s="130">
        <v>19</v>
      </c>
      <c r="N52" s="130">
        <f>IFERROR(INDEX('ویژه برنامه'!$BF:$BG,MATCH(نوجوانان!$B40,'ویژه برنامه'!$B:$B,0),MATCH(N$3,'ویژه برنامه'!$BF$3:$BH$3,0))*100,"")</f>
        <v>40</v>
      </c>
      <c r="O52" s="130">
        <f t="shared" si="9"/>
        <v>2</v>
      </c>
      <c r="P52" s="130">
        <v>5</v>
      </c>
      <c r="Q52" s="130">
        <f>IFERROR(INDEX(رضایت!$AS:$AT,MATCH(نوجوانان!$B40,رضایت!$B:$B,0),MATCH(Q$3,رضایت!$AS$3:$AU$3,0))*100,"")</f>
        <v>73.333333333333329</v>
      </c>
      <c r="R52" s="130" t="str">
        <f>IFERROR(INDEX(مسئولیت!$AM:$AN,MATCH(نوجوانان!$B40,مسئولیت!$B:$B,0),MATCH(R$3,مسئولیت!$AM$3:$AO$3,0))*100,"")</f>
        <v/>
      </c>
      <c r="S52" s="131">
        <f t="shared" si="1"/>
        <v>31.166666666666664</v>
      </c>
      <c r="T52" s="130">
        <f>IFERROR(INDEX(نماز!$BW:$BX,MATCH(نوجوانان!$B40,نماز!$B:$B,0),MATCH(T$3,نماز!$BW$3:$BY$3,0))*100,"")</f>
        <v>35.555555555555557</v>
      </c>
      <c r="U52" s="130">
        <f>IFERROR(INDEX(حلقه!$CY:$CZ,MATCH(نوجوانان!$B40,حلقه!$B:$B,0),MATCH(U$3,حلقه!$CY$3:$DA$3,0))*100,"")</f>
        <v>0</v>
      </c>
      <c r="V52" s="130">
        <f>IFERROR(INDEX(هیئت!$EG:$EH,MATCH(نوجوانان!$B40,هیئت!$B:$B,0),MATCH(V$3,هیئت!$EG$3:$EI$3,0))*100,"")</f>
        <v>68.75</v>
      </c>
      <c r="W52" s="130">
        <f>IFERROR(INDEX('ویژه برنامه'!$BF:$BG,MATCH(نوجوانان!$B40,'ویژه برنامه'!$B:$B,0),MATCH(W$3,'ویژه برنامه'!$BF$3:$BH$3,0))*100,"")</f>
        <v>25</v>
      </c>
      <c r="X52" s="130">
        <f>IFERROR(INDEX(رضایت!$AS:$AT,MATCH(نوجوانان!$B40,رضایت!$B:$B,0),MATCH(X$3,رضایت!$AS$3:$AU$3,0))*100,"")</f>
        <v>70</v>
      </c>
      <c r="Y52" s="130" t="str">
        <f>IFERROR(INDEX(مسئولیت!$AM:$AN,MATCH(نوجوانان!$B40,مسئولیت!$B:$B,0),MATCH(Y$3,مسئولیت!$AM$3:$AO$3,0))*100,"")</f>
        <v/>
      </c>
      <c r="Z52" s="130"/>
      <c r="AA52" s="131">
        <f t="shared" si="10"/>
        <v>26.516666666666669</v>
      </c>
      <c r="AB52" s="130">
        <f>IFERROR(INDEX(نماز!$BW:$BY,MATCH(نوجوانان!$B40,نماز!$B:$B,0),MATCH(AB$3,نماز!$BW$3:$BY$3,0))*100,"")</f>
        <v>46.808510638297875</v>
      </c>
      <c r="AC52" s="130">
        <f t="shared" si="2"/>
        <v>0</v>
      </c>
      <c r="AD52" s="130"/>
      <c r="AE52" s="130">
        <f>IFERROR(INDEX(حلقه!$CY:$DA,MATCH(نوجوانان!$B40,حلقه!$B:$B,0),MATCH(AE$3,حلقه!$CY$3:$DA$3,0))*100,"")</f>
        <v>60</v>
      </c>
      <c r="AF52" s="130">
        <f t="shared" si="3"/>
        <v>0</v>
      </c>
      <c r="AG52" s="130"/>
      <c r="AH52" s="130">
        <f>IFERROR(INDEX(هیئت!$EG:$EI,MATCH(نوجوانان!$B40,هیئت!$B:$B,0),MATCH(AH$3,هیئت!$EG$3:$EI$3,0))*100,"")</f>
        <v>100</v>
      </c>
      <c r="AI52" s="130">
        <f t="shared" si="4"/>
        <v>0</v>
      </c>
      <c r="AJ52" s="130"/>
      <c r="AK52" s="130">
        <f>IFERROR(INDEX('ویژه برنامه'!$BF:$BH,MATCH(نوجوانان!$B40,'ویژه برنامه'!$B:$B,0),MATCH(AK$3,'ویژه برنامه'!$BF$3:$BH$3,0))*100,"")</f>
        <v>85.714285714285708</v>
      </c>
      <c r="AL52" s="130">
        <f t="shared" si="5"/>
        <v>0</v>
      </c>
      <c r="AM52" s="130"/>
      <c r="AN52" s="130">
        <f>IFERROR(INDEX(رضایت!$AS:$AU,MATCH(نوجوانان!$B40,رضایت!$B:$B,0),MATCH(AN$3,رضایت!$AS$3:$AU$3,0))*100,"")</f>
        <v>67.496625168741573</v>
      </c>
      <c r="AO52" s="130">
        <f>IFERROR(INDEX(مسئولیت!$AM:$AO,MATCH(نوجوانان!$B40,مسئولیت!$B:$B,0),MATCH(AO$3,مسئولیت!$AM$3:$AO$3,0))*100,"")</f>
        <v>70</v>
      </c>
      <c r="AP52" s="130"/>
      <c r="AQ52" s="131">
        <f t="shared" si="11"/>
        <v>26.516666666666669</v>
      </c>
    </row>
    <row r="53" spans="1:43" ht="18.75" x14ac:dyDescent="0.25">
      <c r="A53" s="30">
        <v>48</v>
      </c>
      <c r="B53" s="27" t="s">
        <v>354</v>
      </c>
      <c r="C53" s="28" t="str">
        <f t="shared" si="0"/>
        <v>14</v>
      </c>
      <c r="D53" s="29" t="e">
        <f>INDEX(Sheet1!$C:$C,MATCH($B53,Sheet1!$B:$B,0))</f>
        <v>#N/A</v>
      </c>
      <c r="E53" s="132">
        <f>IFERROR(INDEX(نماز!$BW:$BX,MATCH(نوجوانان!$B41,نماز!$B:$B,0),MATCH(E$3,نماز!$BW$3:$BY$3,0))*100,"")</f>
        <v>12.222222222222221</v>
      </c>
      <c r="F53" s="132">
        <f t="shared" si="6"/>
        <v>11</v>
      </c>
      <c r="G53" s="132">
        <v>90</v>
      </c>
      <c r="H53" s="132">
        <f>IFERROR(INDEX(حلقه!$CY:$CZ,MATCH(نوجوانان!$B41,حلقه!$B:$B,0),MATCH(H$3,حلقه!$CY$3:$DA$3,0))*100,"")</f>
        <v>0</v>
      </c>
      <c r="I53" s="132">
        <f t="shared" si="7"/>
        <v>0</v>
      </c>
      <c r="J53" s="132">
        <v>10</v>
      </c>
      <c r="K53" s="132">
        <f>IFERROR(INDEX(هیئت!$EG:$EH,MATCH(نوجوانان!$B41,هیئت!$B:$B,0),MATCH(K$3,هیئت!$EG$3:$EI$3,0))*100,"")</f>
        <v>60</v>
      </c>
      <c r="L53" s="132">
        <f t="shared" si="8"/>
        <v>11.4</v>
      </c>
      <c r="M53" s="132">
        <v>19</v>
      </c>
      <c r="N53" s="132">
        <f>IFERROR(INDEX('ویژه برنامه'!$BF:$BG,MATCH(نوجوانان!$B41,'ویژه برنامه'!$B:$B,0),MATCH(N$3,'ویژه برنامه'!$BF$3:$BH$3,0))*100,"")</f>
        <v>40</v>
      </c>
      <c r="O53" s="132">
        <f t="shared" si="9"/>
        <v>2</v>
      </c>
      <c r="P53" s="132">
        <v>5</v>
      </c>
      <c r="Q53" s="132">
        <f>IFERROR(INDEX(رضایت!$AS:$AT,MATCH(نوجوانان!$B41,رضایت!$B:$B,0),MATCH(Q$3,رضایت!$AS$3:$AU$3,0))*100,"")</f>
        <v>66.666666666666657</v>
      </c>
      <c r="R53" s="132" t="str">
        <f>IFERROR(INDEX(مسئولیت!$AM:$AN,MATCH(نوجوانان!$B41,مسئولیت!$B:$B,0),MATCH(R$3,مسئولیت!$AM$3:$AO$3,0))*100,"")</f>
        <v/>
      </c>
      <c r="S53" s="133">
        <f t="shared" si="1"/>
        <v>32.166666666666657</v>
      </c>
      <c r="T53" s="132">
        <f>IFERROR(INDEX(نماز!$BW:$BX,MATCH(نوجوانان!$B41,نماز!$B:$B,0),MATCH(T$3,نماز!$BW$3:$BY$3,0))*100,"")</f>
        <v>15.555555555555555</v>
      </c>
      <c r="U53" s="132">
        <f>IFERROR(INDEX(حلقه!$CY:$CZ,MATCH(نوجوانان!$B41,حلقه!$B:$B,0),MATCH(U$3,حلقه!$CY$3:$DA$3,0))*100,"")</f>
        <v>0</v>
      </c>
      <c r="V53" s="132">
        <f>IFERROR(INDEX(هیئت!$EG:$EH,MATCH(نوجوانان!$B41,هیئت!$B:$B,0),MATCH(V$3,هیئت!$EG$3:$EI$3,0))*100,"")</f>
        <v>37.5</v>
      </c>
      <c r="W53" s="132">
        <f>IFERROR(INDEX('ویژه برنامه'!$BF:$BG,MATCH(نوجوانان!$B41,'ویژه برنامه'!$B:$B,0),MATCH(W$3,'ویژه برنامه'!$BF$3:$BH$3,0))*100,"")</f>
        <v>25</v>
      </c>
      <c r="X53" s="132">
        <f>IFERROR(INDEX(رضایت!$AS:$AT,MATCH(نوجوانان!$B41,رضایت!$B:$B,0),MATCH(X$3,رضایت!$AS$3:$AU$3,0))*100,"")</f>
        <v>73.333333333333329</v>
      </c>
      <c r="Y53" s="132" t="str">
        <f>IFERROR(INDEX(مسئولیت!$AM:$AN,MATCH(نوجوانان!$B41,مسئولیت!$B:$B,0),MATCH(Y$3,مسئولیت!$AM$3:$AO$3,0))*100,"")</f>
        <v/>
      </c>
      <c r="Z53" s="132"/>
      <c r="AA53" s="133">
        <f t="shared" si="10"/>
        <v>20.866666666666664</v>
      </c>
      <c r="AB53" s="132">
        <f>IFERROR(INDEX(نماز!$BW:$BY,MATCH(نوجوانان!$B41,نماز!$B:$B,0),MATCH(AB$3,نماز!$BW$3:$BY$3,0))*100,"")</f>
        <v>23.404255319148938</v>
      </c>
      <c r="AC53" s="132">
        <f t="shared" si="2"/>
        <v>0</v>
      </c>
      <c r="AD53" s="132"/>
      <c r="AE53" s="132">
        <f>IFERROR(INDEX(حلقه!$CY:$DA,MATCH(نوجوانان!$B41,حلقه!$B:$B,0),MATCH(AE$3,حلقه!$CY$3:$DA$3,0))*100,"")</f>
        <v>40</v>
      </c>
      <c r="AF53" s="132">
        <f t="shared" si="3"/>
        <v>0</v>
      </c>
      <c r="AG53" s="132"/>
      <c r="AH53" s="132">
        <f>IFERROR(INDEX(هیئت!$EG:$EI,MATCH(نوجوانان!$B41,هیئت!$B:$B,0),MATCH(AH$3,هیئت!$EG$3:$EI$3,0))*100,"")</f>
        <v>75</v>
      </c>
      <c r="AI53" s="132">
        <f t="shared" si="4"/>
        <v>0</v>
      </c>
      <c r="AJ53" s="132"/>
      <c r="AK53" s="132">
        <f>IFERROR(INDEX('ویژه برنامه'!$BF:$BH,MATCH(نوجوانان!$B41,'ویژه برنامه'!$B:$B,0),MATCH(AK$3,'ویژه برنامه'!$BF$3:$BH$3,0))*100,"")</f>
        <v>71.428571428571431</v>
      </c>
      <c r="AL53" s="132">
        <f t="shared" si="5"/>
        <v>0</v>
      </c>
      <c r="AM53" s="132"/>
      <c r="AN53" s="132">
        <f>IFERROR(INDEX(رضایت!$AS:$AU,MATCH(نوجوانان!$B41,رضایت!$B:$B,0),MATCH(AN$3,رضایت!$AS$3:$AU$3,0))*100,"")</f>
        <v>72.49637518124095</v>
      </c>
      <c r="AO53" s="132">
        <f>IFERROR(INDEX(مسئولیت!$AM:$AO,MATCH(نوجوانان!$B41,مسئولیت!$B:$B,0),MATCH(AO$3,مسئولیت!$AM$3:$AO$3,0))*100,"")</f>
        <v>80</v>
      </c>
      <c r="AP53" s="132"/>
      <c r="AQ53" s="133">
        <f t="shared" si="11"/>
        <v>20.866666666666664</v>
      </c>
    </row>
    <row r="54" spans="1:43" ht="18.75" x14ac:dyDescent="0.25">
      <c r="A54" s="30">
        <v>49</v>
      </c>
      <c r="B54" s="27" t="s">
        <v>355</v>
      </c>
      <c r="C54" s="28" t="str">
        <f t="shared" si="0"/>
        <v>14</v>
      </c>
      <c r="D54" s="29" t="e">
        <f>INDEX(Sheet1!$C:$C,MATCH($B54,Sheet1!$B:$B,0))</f>
        <v>#N/A</v>
      </c>
      <c r="E54" s="130" t="str">
        <f>IFERROR(INDEX(نماز!$BW:$BX,MATCH(نوجوانان!#REF!,نماز!$B:$B,0),MATCH(E$3,نماز!$BW$3:$BY$3,0))*100,"")</f>
        <v/>
      </c>
      <c r="F54" s="130" t="str">
        <f t="shared" si="6"/>
        <v/>
      </c>
      <c r="G54" s="130">
        <v>90</v>
      </c>
      <c r="H54" s="130" t="str">
        <f>IFERROR(INDEX(حلقه!$CY:$CZ,MATCH(نوجوانان!#REF!,حلقه!$B:$B,0),MATCH(H$3,حلقه!$CY$3:$DA$3,0))*100,"")</f>
        <v/>
      </c>
      <c r="I54" s="130" t="str">
        <f t="shared" si="7"/>
        <v/>
      </c>
      <c r="J54" s="130">
        <v>10</v>
      </c>
      <c r="K54" s="130" t="str">
        <f>IFERROR(INDEX(هیئت!$EG:$EH,MATCH(نوجوانان!#REF!,هیئت!$B:$B,0),MATCH(K$3,هیئت!$EG$3:$EI$3,0))*100,"")</f>
        <v/>
      </c>
      <c r="L54" s="130" t="str">
        <f t="shared" si="8"/>
        <v/>
      </c>
      <c r="M54" s="130">
        <v>19</v>
      </c>
      <c r="N54" s="130" t="str">
        <f>IFERROR(INDEX('ویژه برنامه'!$BF:$BG,MATCH(نوجوانان!#REF!,'ویژه برنامه'!$B:$B,0),MATCH(N$3,'ویژه برنامه'!$BF$3:$BH$3,0))*100,"")</f>
        <v/>
      </c>
      <c r="O54" s="130" t="str">
        <f t="shared" si="9"/>
        <v/>
      </c>
      <c r="P54" s="130">
        <v>5</v>
      </c>
      <c r="Q54" s="130" t="str">
        <f>IFERROR(INDEX(رضایت!$AS:$AT,MATCH(نوجوانان!#REF!,رضایت!$B:$B,0),MATCH(Q$3,رضایت!$AS$3:$AU$3,0))*100,"")</f>
        <v/>
      </c>
      <c r="R54" s="130" t="str">
        <f>IFERROR(INDEX(مسئولیت!$AM:$AN,MATCH(نوجوانان!#REF!,مسئولیت!$B:$B,0),MATCH(R$3,مسئولیت!$AM$3:$AO$3,0))*100,"")</f>
        <v/>
      </c>
      <c r="S54" s="131">
        <f t="shared" si="1"/>
        <v>0</v>
      </c>
      <c r="T54" s="130" t="str">
        <f>IFERROR(INDEX(نماز!$BW:$BX,MATCH(نوجوانان!#REF!,نماز!$B:$B,0),MATCH(T$3,نماز!$BW$3:$BY$3,0))*100,"")</f>
        <v/>
      </c>
      <c r="U54" s="130" t="str">
        <f>IFERROR(INDEX(حلقه!$CY:$CZ,MATCH(نوجوانان!#REF!,حلقه!$B:$B,0),MATCH(U$3,حلقه!$CY$3:$DA$3,0))*100,"")</f>
        <v/>
      </c>
      <c r="V54" s="130" t="str">
        <f>IFERROR(INDEX(هیئت!$EG:$EH,MATCH(نوجوانان!#REF!,هیئت!$B:$B,0),MATCH(V$3,هیئت!$EG$3:$EI$3,0))*100,"")</f>
        <v/>
      </c>
      <c r="W54" s="130" t="str">
        <f>IFERROR(INDEX('ویژه برنامه'!$BF:$BG,MATCH(نوجوانان!#REF!,'ویژه برنامه'!$B:$B,0),MATCH(W$3,'ویژه برنامه'!$BF$3:$BH$3,0))*100,"")</f>
        <v/>
      </c>
      <c r="X54" s="130" t="str">
        <f>IFERROR(INDEX(رضایت!$AS:$AT,MATCH(نوجوانان!#REF!,رضایت!$B:$B,0),MATCH(X$3,رضایت!$AS$3:$AU$3,0))*100,"")</f>
        <v/>
      </c>
      <c r="Y54" s="130" t="str">
        <f>IFERROR(INDEX(مسئولیت!$AM:$AN,MATCH(نوجوانان!#REF!,مسئولیت!$B:$B,0),MATCH(Y$3,مسئولیت!$AM$3:$AO$3,0))*100,"")</f>
        <v/>
      </c>
      <c r="Z54" s="130"/>
      <c r="AA54" s="131">
        <f t="shared" si="10"/>
        <v>0</v>
      </c>
      <c r="AB54" s="130" t="str">
        <f>IFERROR(INDEX(نماز!$BW:$BY,MATCH(نوجوانان!#REF!,نماز!$B:$B,0),MATCH(AB$3,نماز!$BW$3:$BY$3,0))*100,"")</f>
        <v/>
      </c>
      <c r="AC54" s="130" t="str">
        <f t="shared" si="2"/>
        <v/>
      </c>
      <c r="AD54" s="130"/>
      <c r="AE54" s="130" t="str">
        <f>IFERROR(INDEX(حلقه!$CY:$DA,MATCH(نوجوانان!#REF!,حلقه!$B:$B,0),MATCH(AE$3,حلقه!$CY$3:$DA$3,0))*100,"")</f>
        <v/>
      </c>
      <c r="AF54" s="130" t="str">
        <f t="shared" si="3"/>
        <v/>
      </c>
      <c r="AG54" s="130"/>
      <c r="AH54" s="130" t="str">
        <f>IFERROR(INDEX(هیئت!$EG:$EI,MATCH(نوجوانان!#REF!,هیئت!$B:$B,0),MATCH(AH$3,هیئت!$EG$3:$EI$3,0))*100,"")</f>
        <v/>
      </c>
      <c r="AI54" s="130" t="str">
        <f t="shared" si="4"/>
        <v/>
      </c>
      <c r="AJ54" s="130"/>
      <c r="AK54" s="130" t="str">
        <f>IFERROR(INDEX('ویژه برنامه'!$BF:$BH,MATCH(نوجوانان!#REF!,'ویژه برنامه'!$B:$B,0),MATCH(AK$3,'ویژه برنامه'!$BF$3:$BH$3,0))*100,"")</f>
        <v/>
      </c>
      <c r="AL54" s="130" t="str">
        <f t="shared" si="5"/>
        <v/>
      </c>
      <c r="AM54" s="130"/>
      <c r="AN54" s="130" t="str">
        <f>IFERROR(INDEX(رضایت!$AS:$AU,MATCH(نوجوانان!#REF!,رضایت!$B:$B,0),MATCH(AN$3,رضایت!$AS$3:$AU$3,0))*100,"")</f>
        <v/>
      </c>
      <c r="AO54" s="130" t="str">
        <f>IFERROR(INDEX(مسئولیت!$AM:$AO,MATCH(نوجوانان!#REF!,مسئولیت!$B:$B,0),MATCH(AO$3,مسئولیت!$AM$3:$AO$3,0))*100,"")</f>
        <v/>
      </c>
      <c r="AP54" s="130"/>
      <c r="AQ54" s="131">
        <f t="shared" si="11"/>
        <v>0</v>
      </c>
    </row>
    <row r="55" spans="1:43" ht="18.75" x14ac:dyDescent="0.25">
      <c r="A55" s="30">
        <v>50</v>
      </c>
      <c r="B55" s="27" t="s">
        <v>356</v>
      </c>
      <c r="C55" s="28" t="str">
        <f t="shared" si="0"/>
        <v>14</v>
      </c>
      <c r="D55" s="29" t="e">
        <f>INDEX(Sheet1!$C:$C,MATCH($B55,Sheet1!$B:$B,0))</f>
        <v>#N/A</v>
      </c>
      <c r="E55" s="132">
        <f>IFERROR(INDEX(نماز!$BW:$BX,MATCH(نوجوانان!$B42,نماز!$B:$B,0),MATCH(E$3,نماز!$BW$3:$BY$3,0))*100,"")</f>
        <v>57.777777777777771</v>
      </c>
      <c r="F55" s="132">
        <f t="shared" si="6"/>
        <v>51.999999999999993</v>
      </c>
      <c r="G55" s="132">
        <v>90</v>
      </c>
      <c r="H55" s="132">
        <f>IFERROR(INDEX(حلقه!$CY:$CZ,MATCH(نوجوانان!$B42,حلقه!$B:$B,0),MATCH(H$3,حلقه!$CY$3:$DA$3,0))*100,"")</f>
        <v>0</v>
      </c>
      <c r="I55" s="132">
        <f t="shared" si="7"/>
        <v>0</v>
      </c>
      <c r="J55" s="132">
        <v>10</v>
      </c>
      <c r="K55" s="132">
        <f>IFERROR(INDEX(هیئت!$EG:$EH,MATCH(نوجوانان!$B42,هیئت!$B:$B,0),MATCH(K$3,هیئت!$EG$3:$EI$3,0))*100,"")</f>
        <v>86.666666666666671</v>
      </c>
      <c r="L55" s="132">
        <f t="shared" si="8"/>
        <v>16.466666666666669</v>
      </c>
      <c r="M55" s="132">
        <v>19</v>
      </c>
      <c r="N55" s="132">
        <f>IFERROR(INDEX('ویژه برنامه'!$BF:$BG,MATCH(نوجوانان!$B42,'ویژه برنامه'!$B:$B,0),MATCH(N$3,'ویژه برنامه'!$BF$3:$BH$3,0))*100,"")</f>
        <v>80</v>
      </c>
      <c r="O55" s="132">
        <f t="shared" si="9"/>
        <v>4</v>
      </c>
      <c r="P55" s="132">
        <v>5</v>
      </c>
      <c r="Q55" s="132">
        <f>IFERROR(INDEX(رضایت!$AS:$AT,MATCH(نوجوانان!$B42,رضایت!$B:$B,0),MATCH(Q$3,رضایت!$AS$3:$AU$3,0))*100,"")</f>
        <v>76.666666666666671</v>
      </c>
      <c r="R55" s="132" t="str">
        <f>IFERROR(INDEX(مسئولیت!$AM:$AN,MATCH(نوجوانان!$B42,مسئولیت!$B:$B,0),MATCH(R$3,مسئولیت!$AM$3:$AO$3,0))*100,"")</f>
        <v/>
      </c>
      <c r="S55" s="133">
        <f t="shared" si="1"/>
        <v>53</v>
      </c>
      <c r="T55" s="132">
        <f>IFERROR(INDEX(نماز!$BW:$BX,MATCH(نوجوانان!$B42,نماز!$B:$B,0),MATCH(T$3,نماز!$BW$3:$BY$3,0))*100,"")</f>
        <v>66.666666666666657</v>
      </c>
      <c r="U55" s="132">
        <f>IFERROR(INDEX(حلقه!$CY:$CZ,MATCH(نوجوانان!$B42,حلقه!$B:$B,0),MATCH(U$3,حلقه!$CY$3:$DA$3,0))*100,"")</f>
        <v>0</v>
      </c>
      <c r="V55" s="132">
        <f>IFERROR(INDEX(هیئت!$EG:$EH,MATCH(نوجوانان!$B42,هیئت!$B:$B,0),MATCH(V$3,هیئت!$EG$3:$EI$3,0))*100,"")</f>
        <v>87.5</v>
      </c>
      <c r="W55" s="132">
        <f>IFERROR(INDEX('ویژه برنامه'!$BF:$BG,MATCH(نوجوانان!$B42,'ویژه برنامه'!$B:$B,0),MATCH(W$3,'ویژه برنامه'!$BF$3:$BH$3,0))*100,"")</f>
        <v>100</v>
      </c>
      <c r="X55" s="132">
        <f>IFERROR(INDEX(رضایت!$AS:$AT,MATCH(نوجوانان!$B42,رضایت!$B:$B,0),MATCH(X$3,رضایت!$AS$3:$AU$3,0))*100,"")</f>
        <v>66.666666666666657</v>
      </c>
      <c r="Y55" s="132" t="str">
        <f>IFERROR(INDEX(مسئولیت!$AM:$AN,MATCH(نوجوانان!$B42,مسئولیت!$B:$B,0),MATCH(Y$3,مسئولیت!$AM$3:$AO$3,0))*100,"")</f>
        <v/>
      </c>
      <c r="Z55" s="132"/>
      <c r="AA55" s="133">
        <f t="shared" si="10"/>
        <v>42.5</v>
      </c>
      <c r="AB55" s="132">
        <f>IFERROR(INDEX(نماز!$BW:$BY,MATCH(نوجوانان!$B42,نماز!$B:$B,0),MATCH(AB$3,نماز!$BW$3:$BY$3,0))*100,"")</f>
        <v>72.340425531914903</v>
      </c>
      <c r="AC55" s="132">
        <f t="shared" si="2"/>
        <v>0</v>
      </c>
      <c r="AD55" s="132"/>
      <c r="AE55" s="132">
        <f>IFERROR(INDEX(حلقه!$CY:$DA,MATCH(نوجوانان!$B42,حلقه!$B:$B,0),MATCH(AE$3,حلقه!$CY$3:$DA$3,0))*100,"")</f>
        <v>60</v>
      </c>
      <c r="AF55" s="132">
        <f t="shared" si="3"/>
        <v>0</v>
      </c>
      <c r="AG55" s="132"/>
      <c r="AH55" s="132">
        <f>IFERROR(INDEX(هیئت!$EG:$EI,MATCH(نوجوانان!$B42,هیئت!$B:$B,0),MATCH(AH$3,هیئت!$EG$3:$EI$3,0))*100,"")</f>
        <v>91.666666666666657</v>
      </c>
      <c r="AI55" s="132">
        <f t="shared" si="4"/>
        <v>0</v>
      </c>
      <c r="AJ55" s="132"/>
      <c r="AK55" s="132">
        <f>IFERROR(INDEX('ویژه برنامه'!$BF:$BH,MATCH(نوجوانان!$B42,'ویژه برنامه'!$B:$B,0),MATCH(AK$3,'ویژه برنامه'!$BF$3:$BH$3,0))*100,"")</f>
        <v>85.714285714285708</v>
      </c>
      <c r="AL55" s="132">
        <f t="shared" si="5"/>
        <v>0</v>
      </c>
      <c r="AM55" s="132"/>
      <c r="AN55" s="132">
        <f>IFERROR(INDEX(رضایت!$AS:$AU,MATCH(نوجوانان!$B42,رضایت!$B:$B,0),MATCH(AN$3,رضایت!$AS$3:$AU$3,0))*100,"")</f>
        <v>74.996250187490631</v>
      </c>
      <c r="AO55" s="132">
        <f>IFERROR(INDEX(مسئولیت!$AM:$AO,MATCH(نوجوانان!$B42,مسئولیت!$B:$B,0),MATCH(AO$3,مسئولیت!$AM$3:$AO$3,0))*100,"")</f>
        <v>48</v>
      </c>
      <c r="AP55" s="132"/>
      <c r="AQ55" s="133">
        <f t="shared" si="11"/>
        <v>42.5</v>
      </c>
    </row>
    <row r="56" spans="1:43" ht="18.75" x14ac:dyDescent="0.25">
      <c r="A56" s="30">
        <v>51</v>
      </c>
      <c r="B56" s="27" t="s">
        <v>362</v>
      </c>
      <c r="C56" s="28" t="str">
        <f t="shared" si="0"/>
        <v>14</v>
      </c>
      <c r="D56" s="29" t="e">
        <f>INDEX(Sheet1!$C:$C,MATCH($B56,Sheet1!$B:$B,0))</f>
        <v>#N/A</v>
      </c>
      <c r="E56" s="130" t="str">
        <f>IFERROR(INDEX(نماز!$BW:$BX,MATCH(نوجوانان!#REF!,نماز!$B:$B,0),MATCH(E$3,نماز!$BW$3:$BY$3,0))*100,"")</f>
        <v/>
      </c>
      <c r="F56" s="130" t="str">
        <f t="shared" si="6"/>
        <v/>
      </c>
      <c r="G56" s="130">
        <v>90</v>
      </c>
      <c r="H56" s="130" t="str">
        <f>IFERROR(INDEX(حلقه!$CY:$CZ,MATCH(نوجوانان!#REF!,حلقه!$B:$B,0),MATCH(H$3,حلقه!$CY$3:$DA$3,0))*100,"")</f>
        <v/>
      </c>
      <c r="I56" s="130" t="str">
        <f t="shared" si="7"/>
        <v/>
      </c>
      <c r="J56" s="130">
        <v>10</v>
      </c>
      <c r="K56" s="130" t="str">
        <f>IFERROR(INDEX(هیئت!$EG:$EH,MATCH(نوجوانان!#REF!,هیئت!$B:$B,0),MATCH(K$3,هیئت!$EG$3:$EI$3,0))*100,"")</f>
        <v/>
      </c>
      <c r="L56" s="130" t="str">
        <f t="shared" si="8"/>
        <v/>
      </c>
      <c r="M56" s="130">
        <v>19</v>
      </c>
      <c r="N56" s="130" t="str">
        <f>IFERROR(INDEX('ویژه برنامه'!$BF:$BG,MATCH(نوجوانان!#REF!,'ویژه برنامه'!$B:$B,0),MATCH(N$3,'ویژه برنامه'!$BF$3:$BH$3,0))*100,"")</f>
        <v/>
      </c>
      <c r="O56" s="130" t="str">
        <f t="shared" si="9"/>
        <v/>
      </c>
      <c r="P56" s="130">
        <v>5</v>
      </c>
      <c r="Q56" s="130" t="str">
        <f>IFERROR(INDEX(رضایت!$AS:$AT,MATCH(نوجوانان!#REF!,رضایت!$B:$B,0),MATCH(Q$3,رضایت!$AS$3:$AU$3,0))*100,"")</f>
        <v/>
      </c>
      <c r="R56" s="130" t="str">
        <f>IFERROR(INDEX(مسئولیت!$AM:$AN,MATCH(نوجوانان!#REF!,مسئولیت!$B:$B,0),MATCH(R$3,مسئولیت!$AM$3:$AO$3,0))*100,"")</f>
        <v/>
      </c>
      <c r="S56" s="131">
        <f t="shared" si="1"/>
        <v>0</v>
      </c>
      <c r="T56" s="130" t="str">
        <f>IFERROR(INDEX(نماز!$BW:$BX,MATCH(نوجوانان!#REF!,نماز!$B:$B,0),MATCH(T$3,نماز!$BW$3:$BY$3,0))*100,"")</f>
        <v/>
      </c>
      <c r="U56" s="130" t="str">
        <f>IFERROR(INDEX(حلقه!$CY:$CZ,MATCH(نوجوانان!#REF!,حلقه!$B:$B,0),MATCH(U$3,حلقه!$CY$3:$DA$3,0))*100,"")</f>
        <v/>
      </c>
      <c r="V56" s="130" t="str">
        <f>IFERROR(INDEX(هیئت!$EG:$EH,MATCH(نوجوانان!#REF!,هیئت!$B:$B,0),MATCH(V$3,هیئت!$EG$3:$EI$3,0))*100,"")</f>
        <v/>
      </c>
      <c r="W56" s="130" t="str">
        <f>IFERROR(INDEX('ویژه برنامه'!$BF:$BG,MATCH(نوجوانان!#REF!,'ویژه برنامه'!$B:$B,0),MATCH(W$3,'ویژه برنامه'!$BF$3:$BH$3,0))*100,"")</f>
        <v/>
      </c>
      <c r="X56" s="130" t="str">
        <f>IFERROR(INDEX(رضایت!$AS:$AT,MATCH(نوجوانان!#REF!,رضایت!$B:$B,0),MATCH(X$3,رضایت!$AS$3:$AU$3,0))*100,"")</f>
        <v/>
      </c>
      <c r="Y56" s="130" t="str">
        <f>IFERROR(INDEX(مسئولیت!$AM:$AN,MATCH(نوجوانان!#REF!,مسئولیت!$B:$B,0),MATCH(Y$3,مسئولیت!$AM$3:$AO$3,0))*100,"")</f>
        <v/>
      </c>
      <c r="Z56" s="130"/>
      <c r="AA56" s="131">
        <f t="shared" si="10"/>
        <v>0</v>
      </c>
      <c r="AB56" s="130" t="str">
        <f>IFERROR(INDEX(نماز!$BW:$BY,MATCH(نوجوانان!#REF!,نماز!$B:$B,0),MATCH(AB$3,نماز!$BW$3:$BY$3,0))*100,"")</f>
        <v/>
      </c>
      <c r="AC56" s="130" t="str">
        <f t="shared" si="2"/>
        <v/>
      </c>
      <c r="AD56" s="130"/>
      <c r="AE56" s="130" t="str">
        <f>IFERROR(INDEX(حلقه!$CY:$DA,MATCH(نوجوانان!#REF!,حلقه!$B:$B,0),MATCH(AE$3,حلقه!$CY$3:$DA$3,0))*100,"")</f>
        <v/>
      </c>
      <c r="AF56" s="130" t="str">
        <f t="shared" si="3"/>
        <v/>
      </c>
      <c r="AG56" s="130"/>
      <c r="AH56" s="130" t="str">
        <f>IFERROR(INDEX(هیئت!$EG:$EI,MATCH(نوجوانان!#REF!,هیئت!$B:$B,0),MATCH(AH$3,هیئت!$EG$3:$EI$3,0))*100,"")</f>
        <v/>
      </c>
      <c r="AI56" s="130" t="str">
        <f t="shared" si="4"/>
        <v/>
      </c>
      <c r="AJ56" s="130"/>
      <c r="AK56" s="130" t="str">
        <f>IFERROR(INDEX('ویژه برنامه'!$BF:$BH,MATCH(نوجوانان!#REF!,'ویژه برنامه'!$B:$B,0),MATCH(AK$3,'ویژه برنامه'!$BF$3:$BH$3,0))*100,"")</f>
        <v/>
      </c>
      <c r="AL56" s="130" t="str">
        <f t="shared" si="5"/>
        <v/>
      </c>
      <c r="AM56" s="130"/>
      <c r="AN56" s="130" t="str">
        <f>IFERROR(INDEX(رضایت!$AS:$AU,MATCH(نوجوانان!#REF!,رضایت!$B:$B,0),MATCH(AN$3,رضایت!$AS$3:$AU$3,0))*100,"")</f>
        <v/>
      </c>
      <c r="AO56" s="130" t="str">
        <f>IFERROR(INDEX(مسئولیت!$AM:$AO,MATCH(نوجوانان!#REF!,مسئولیت!$B:$B,0),MATCH(AO$3,مسئولیت!$AM$3:$AO$3,0))*100,"")</f>
        <v/>
      </c>
      <c r="AP56" s="130"/>
      <c r="AQ56" s="131">
        <f t="shared" si="11"/>
        <v>0</v>
      </c>
    </row>
    <row r="57" spans="1:43" ht="18.75" x14ac:dyDescent="0.25">
      <c r="A57" s="30">
        <v>52</v>
      </c>
      <c r="B57" s="27" t="s">
        <v>378</v>
      </c>
      <c r="C57" s="28" t="str">
        <f t="shared" si="0"/>
        <v>14</v>
      </c>
      <c r="D57" s="29" t="e">
        <f>INDEX(Sheet1!$C:$C,MATCH($B57,Sheet1!$B:$B,0))</f>
        <v>#N/A</v>
      </c>
      <c r="E57" s="132">
        <f>IFERROR(INDEX(نماز!$BW:$BX,MATCH(نوجوانان!$B43,نماز!$B:$B,0),MATCH(E$3,نماز!$BW$3:$BY$3,0))*100,"")</f>
        <v>10</v>
      </c>
      <c r="F57" s="132">
        <f t="shared" si="6"/>
        <v>9</v>
      </c>
      <c r="G57" s="132">
        <v>90</v>
      </c>
      <c r="H57" s="132">
        <f>IFERROR(INDEX(حلقه!$CY:$CZ,MATCH(نوجوانان!$B43,حلقه!$B:$B,0),MATCH(H$3,حلقه!$CY$3:$DA$3,0))*100,"")</f>
        <v>0</v>
      </c>
      <c r="I57" s="132">
        <f t="shared" si="7"/>
        <v>0</v>
      </c>
      <c r="J57" s="132">
        <v>10</v>
      </c>
      <c r="K57" s="132">
        <f>IFERROR(INDEX(هیئت!$EG:$EH,MATCH(نوجوانان!$B43,هیئت!$B:$B,0),MATCH(K$3,هیئت!$EG$3:$EI$3,0))*100,"")</f>
        <v>20</v>
      </c>
      <c r="L57" s="132">
        <f t="shared" si="8"/>
        <v>3.8</v>
      </c>
      <c r="M57" s="132">
        <v>19</v>
      </c>
      <c r="N57" s="132">
        <f>IFERROR(INDEX('ویژه برنامه'!$BF:$BG,MATCH(نوجوانان!$B43,'ویژه برنامه'!$B:$B,0),MATCH(N$3,'ویژه برنامه'!$BF$3:$BH$3,0))*100,"")</f>
        <v>20</v>
      </c>
      <c r="O57" s="132">
        <f t="shared" si="9"/>
        <v>1</v>
      </c>
      <c r="P57" s="132">
        <v>5</v>
      </c>
      <c r="Q57" s="132">
        <f>IFERROR(INDEX(رضایت!$AS:$AT,MATCH(نوجوانان!$B43,رضایت!$B:$B,0),MATCH(Q$3,رضایت!$AS$3:$AU$3,0))*100,"")</f>
        <v>86.666666666666671</v>
      </c>
      <c r="R57" s="132" t="str">
        <f>IFERROR(INDEX(مسئولیت!$AM:$AN,MATCH(نوجوانان!$B43,مسئولیت!$B:$B,0),MATCH(R$3,مسئولیت!$AM$3:$AO$3,0))*100,"")</f>
        <v/>
      </c>
      <c r="S57" s="133">
        <f t="shared" si="1"/>
        <v>25.833333333333336</v>
      </c>
      <c r="T57" s="132">
        <f>IFERROR(INDEX(نماز!$BW:$BX,MATCH(نوجوانان!$B43,نماز!$B:$B,0),MATCH(T$3,نماز!$BW$3:$BY$3,0))*100,"")</f>
        <v>16.666666666666664</v>
      </c>
      <c r="U57" s="132">
        <f>IFERROR(INDEX(حلقه!$CY:$CZ,MATCH(نوجوانان!$B43,حلقه!$B:$B,0),MATCH(U$3,حلقه!$CY$3:$DA$3,0))*100,"")</f>
        <v>0</v>
      </c>
      <c r="V57" s="132">
        <f>IFERROR(INDEX(هیئت!$EG:$EH,MATCH(نوجوانان!$B43,هیئت!$B:$B,0),MATCH(V$3,هیئت!$EG$3:$EI$3,0))*100,"")</f>
        <v>37.5</v>
      </c>
      <c r="W57" s="132">
        <f>IFERROR(INDEX('ویژه برنامه'!$BF:$BG,MATCH(نوجوانان!$B43,'ویژه برنامه'!$B:$B,0),MATCH(W$3,'ویژه برنامه'!$BF$3:$BH$3,0))*100,"")</f>
        <v>37.5</v>
      </c>
      <c r="X57" s="132">
        <f>IFERROR(INDEX(رضایت!$AS:$AT,MATCH(نوجوانان!$B43,رضایت!$B:$B,0),MATCH(X$3,رضایت!$AS$3:$AU$3,0))*100,"")</f>
        <v>86.666666666666671</v>
      </c>
      <c r="Y57" s="132" t="str">
        <f>IFERROR(INDEX(مسئولیت!$AM:$AN,MATCH(نوجوانان!$B43,مسئولیت!$B:$B,0),MATCH(Y$3,مسئولیت!$AM$3:$AO$3,0))*100,"")</f>
        <v/>
      </c>
      <c r="Z57" s="132"/>
      <c r="AA57" s="133">
        <f t="shared" si="10"/>
        <v>24.75</v>
      </c>
      <c r="AB57" s="132">
        <f>IFERROR(INDEX(نماز!$BW:$BY,MATCH(نوجوانان!$B43,نماز!$B:$B,0),MATCH(AB$3,نماز!$BW$3:$BY$3,0))*100,"")</f>
        <v>17.021276595744681</v>
      </c>
      <c r="AC57" s="132">
        <f t="shared" si="2"/>
        <v>0</v>
      </c>
      <c r="AD57" s="132"/>
      <c r="AE57" s="132">
        <f>IFERROR(INDEX(حلقه!$CY:$DA,MATCH(نوجوانان!$B43,حلقه!$B:$B,0),MATCH(AE$3,حلقه!$CY$3:$DA$3,0))*100,"")</f>
        <v>100</v>
      </c>
      <c r="AF57" s="132">
        <f t="shared" si="3"/>
        <v>0</v>
      </c>
      <c r="AG57" s="132"/>
      <c r="AH57" s="132">
        <f>IFERROR(INDEX(هیئت!$EG:$EI,MATCH(نوجوانان!$B43,هیئت!$B:$B,0),MATCH(AH$3,هیئت!$EG$3:$EI$3,0))*100,"")</f>
        <v>58.333333333333336</v>
      </c>
      <c r="AI57" s="132">
        <f t="shared" si="4"/>
        <v>0</v>
      </c>
      <c r="AJ57" s="132"/>
      <c r="AK57" s="132">
        <f>IFERROR(INDEX('ویژه برنامه'!$BF:$BH,MATCH(نوجوانان!$B43,'ویژه برنامه'!$B:$B,0),MATCH(AK$3,'ویژه برنامه'!$BF$3:$BH$3,0))*100,"")</f>
        <v>57.142857142857139</v>
      </c>
      <c r="AL57" s="132">
        <f t="shared" si="5"/>
        <v>0</v>
      </c>
      <c r="AM57" s="132"/>
      <c r="AN57" s="132">
        <f>IFERROR(INDEX(رضایت!$AS:$AU,MATCH(نوجوانان!$B43,رضایت!$B:$B,0),MATCH(AN$3,رضایت!$AS$3:$AU$3,0))*100,"")</f>
        <v>87.495625218739065</v>
      </c>
      <c r="AO57" s="132">
        <f>IFERROR(INDEX(مسئولیت!$AM:$AO,MATCH(نوجوانان!$B43,مسئولیت!$B:$B,0),MATCH(AO$3,مسئولیت!$AM$3:$AO$3,0))*100,"")</f>
        <v>80</v>
      </c>
      <c r="AP57" s="132"/>
      <c r="AQ57" s="133">
        <f t="shared" si="11"/>
        <v>24.75</v>
      </c>
    </row>
    <row r="58" spans="1:43" ht="18.75" x14ac:dyDescent="0.25">
      <c r="M58" s="178"/>
    </row>
  </sheetData>
  <mergeCells count="5">
    <mergeCell ref="E1:S1"/>
    <mergeCell ref="T1:AA1"/>
    <mergeCell ref="AB1:AQ1"/>
    <mergeCell ref="E4:G4"/>
    <mergeCell ref="AB4:AD4"/>
  </mergeCells>
  <conditionalFormatting sqref="E6:E57">
    <cfRule type="cellIs" dxfId="67" priority="26" operator="lessThan">
      <formula>9.99999</formula>
    </cfRule>
    <cfRule type="cellIs" dxfId="66" priority="29" operator="between">
      <formula>29.999</formula>
      <formula>101</formula>
    </cfRule>
  </conditionalFormatting>
  <conditionalFormatting sqref="H6:H57">
    <cfRule type="cellIs" dxfId="65" priority="27" operator="lessThan">
      <formula>39.999</formula>
    </cfRule>
    <cfRule type="cellIs" dxfId="64" priority="28" operator="between">
      <formula>74</formula>
      <formula>101</formula>
    </cfRule>
  </conditionalFormatting>
  <conditionalFormatting sqref="K6:K57">
    <cfRule type="cellIs" dxfId="63" priority="24" operator="lessThan">
      <formula>39.9</formula>
    </cfRule>
    <cfRule type="cellIs" dxfId="62" priority="25" operator="between">
      <formula>79.9</formula>
      <formula>101</formula>
    </cfRule>
  </conditionalFormatting>
  <conditionalFormatting sqref="N6:N57">
    <cfRule type="cellIs" dxfId="61" priority="23" operator="between">
      <formula>60</formula>
      <formula>101</formula>
    </cfRule>
  </conditionalFormatting>
  <conditionalFormatting sqref="T6:T57">
    <cfRule type="cellIs" dxfId="60" priority="19" operator="lessThan">
      <formula>9.99999</formula>
    </cfRule>
    <cfRule type="cellIs" dxfId="59" priority="22" operator="between">
      <formula>29.999</formula>
      <formula>101</formula>
    </cfRule>
  </conditionalFormatting>
  <conditionalFormatting sqref="T4:AA4">
    <cfRule type="cellIs" dxfId="58" priority="8" operator="between">
      <formula>0.59999</formula>
      <formula>1.01111</formula>
    </cfRule>
  </conditionalFormatting>
  <conditionalFormatting sqref="U6:U57">
    <cfRule type="cellIs" dxfId="57" priority="20" operator="lessThan">
      <formula>39.999</formula>
    </cfRule>
    <cfRule type="cellIs" dxfId="56" priority="21" operator="between">
      <formula>74</formula>
      <formula>101</formula>
    </cfRule>
  </conditionalFormatting>
  <conditionalFormatting sqref="V6:V57">
    <cfRule type="cellIs" dxfId="55" priority="17" operator="lessThan">
      <formula>39.9</formula>
    </cfRule>
    <cfRule type="cellIs" dxfId="54" priority="18" operator="between">
      <formula>79.9</formula>
      <formula>101</formula>
    </cfRule>
  </conditionalFormatting>
  <conditionalFormatting sqref="W6:W57">
    <cfRule type="cellIs" dxfId="53" priority="16" operator="between">
      <formula>60</formula>
      <formula>101</formula>
    </cfRule>
  </conditionalFormatting>
  <conditionalFormatting sqref="AB6:AB57">
    <cfRule type="cellIs" dxfId="52" priority="4" operator="lessThan">
      <formula>9.99999</formula>
    </cfRule>
    <cfRule type="cellIs" dxfId="51" priority="7" operator="between">
      <formula>29.999</formula>
      <formula>101</formula>
    </cfRule>
  </conditionalFormatting>
  <conditionalFormatting sqref="AE6:AE57">
    <cfRule type="cellIs" dxfId="50" priority="5" operator="lessThan">
      <formula>39.999</formula>
    </cfRule>
    <cfRule type="cellIs" dxfId="49" priority="6" operator="between">
      <formula>74</formula>
      <formula>101</formula>
    </cfRule>
  </conditionalFormatting>
  <conditionalFormatting sqref="AH6:AH57">
    <cfRule type="cellIs" dxfId="48" priority="2" operator="lessThan">
      <formula>39.9</formula>
    </cfRule>
    <cfRule type="cellIs" dxfId="47" priority="3" operator="between">
      <formula>79.9</formula>
      <formula>101</formula>
    </cfRule>
  </conditionalFormatting>
  <conditionalFormatting sqref="AK6:AK57">
    <cfRule type="cellIs" dxfId="46" priority="1" operator="between">
      <formula>60</formula>
      <formula>101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4"/>
  <sheetViews>
    <sheetView rightToLeft="1" topLeftCell="B1" zoomScaleNormal="100" workbookViewId="0">
      <pane xSplit="1" topLeftCell="M1" activePane="topRight" state="frozen"/>
      <selection activeCell="B1" sqref="B1"/>
      <selection pane="topRight" activeCell="S5" sqref="S5"/>
    </sheetView>
  </sheetViews>
  <sheetFormatPr defaultRowHeight="15" x14ac:dyDescent="0.25"/>
  <cols>
    <col min="2" max="2" width="20.28515625" bestFit="1" customWidth="1"/>
    <col min="5" max="5" width="9.42578125" style="190" bestFit="1" customWidth="1"/>
    <col min="19" max="19" width="47.42578125" bestFit="1" customWidth="1"/>
    <col min="26" max="26" width="14.28515625" bestFit="1" customWidth="1"/>
  </cols>
  <sheetData>
    <row r="1" spans="1:27" ht="24" x14ac:dyDescent="0.25">
      <c r="A1" s="272"/>
      <c r="B1" s="272"/>
      <c r="C1" s="271" t="s">
        <v>117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0" t="s">
        <v>7</v>
      </c>
      <c r="T1" s="270"/>
      <c r="U1" s="270"/>
      <c r="V1" s="269" t="s">
        <v>6</v>
      </c>
      <c r="W1" s="269"/>
      <c r="X1" s="268" t="s">
        <v>414</v>
      </c>
      <c r="Y1" s="268"/>
      <c r="Z1" s="268"/>
    </row>
    <row r="2" spans="1:27" ht="24" x14ac:dyDescent="0.25">
      <c r="A2" s="179" t="s">
        <v>162</v>
      </c>
      <c r="B2" s="179" t="s">
        <v>9</v>
      </c>
      <c r="C2" s="180" t="s">
        <v>3</v>
      </c>
      <c r="D2" s="180" t="s">
        <v>409</v>
      </c>
      <c r="E2" s="189" t="s">
        <v>160</v>
      </c>
      <c r="F2" s="180" t="s">
        <v>410</v>
      </c>
      <c r="G2" s="180" t="s">
        <v>5</v>
      </c>
      <c r="H2" s="180" t="s">
        <v>409</v>
      </c>
      <c r="I2" s="180" t="s">
        <v>160</v>
      </c>
      <c r="J2" s="180" t="s">
        <v>410</v>
      </c>
      <c r="K2" s="180" t="s">
        <v>4</v>
      </c>
      <c r="L2" s="180" t="s">
        <v>409</v>
      </c>
      <c r="M2" s="180" t="s">
        <v>160</v>
      </c>
      <c r="N2" s="180" t="s">
        <v>410</v>
      </c>
      <c r="O2" s="180" t="s">
        <v>411</v>
      </c>
      <c r="P2" s="180" t="s">
        <v>409</v>
      </c>
      <c r="Q2" s="180" t="s">
        <v>160</v>
      </c>
      <c r="R2" s="180" t="s">
        <v>410</v>
      </c>
      <c r="S2" s="181" t="s">
        <v>412</v>
      </c>
      <c r="T2" s="181" t="s">
        <v>160</v>
      </c>
      <c r="U2" s="181" t="s">
        <v>410</v>
      </c>
      <c r="V2" s="182" t="s">
        <v>160</v>
      </c>
      <c r="W2" s="182" t="s">
        <v>410</v>
      </c>
      <c r="X2" s="183" t="s">
        <v>160</v>
      </c>
      <c r="Y2" s="183" t="s">
        <v>410</v>
      </c>
      <c r="Z2" s="183" t="s">
        <v>413</v>
      </c>
    </row>
    <row r="3" spans="1:27" ht="19.5" x14ac:dyDescent="0.25">
      <c r="A3" s="184">
        <v>9</v>
      </c>
      <c r="B3" s="184" t="s">
        <v>14</v>
      </c>
      <c r="C3" s="184">
        <v>2</v>
      </c>
      <c r="D3" s="184">
        <v>49</v>
      </c>
      <c r="E3" s="192">
        <v>4</v>
      </c>
      <c r="F3" s="184">
        <f>RANK(E3,E$3:E$10)</f>
        <v>5</v>
      </c>
      <c r="G3" s="184">
        <v>8</v>
      </c>
      <c r="H3" s="184">
        <v>11</v>
      </c>
      <c r="I3" s="184">
        <v>71</v>
      </c>
      <c r="J3" s="184">
        <f>RANK(I3,I$3:I$10)</f>
        <v>3</v>
      </c>
      <c r="K3" s="184">
        <v>4</v>
      </c>
      <c r="L3" s="184">
        <v>12</v>
      </c>
      <c r="M3" s="184">
        <v>33</v>
      </c>
      <c r="N3" s="184">
        <f>RANK(M3,M$3:M$10)</f>
        <v>3</v>
      </c>
      <c r="O3" s="184">
        <v>3</v>
      </c>
      <c r="P3" s="184">
        <v>7</v>
      </c>
      <c r="Q3" s="184">
        <v>43</v>
      </c>
      <c r="R3" s="184">
        <f>RANK(Q3,Q$3:Q$10)</f>
        <v>5</v>
      </c>
      <c r="S3" s="184" t="s">
        <v>415</v>
      </c>
      <c r="T3" s="184">
        <v>80</v>
      </c>
      <c r="U3" s="184">
        <f>RANK(T3,T$3:T$10)</f>
        <v>1</v>
      </c>
      <c r="V3" s="184"/>
      <c r="W3" s="184" t="e">
        <f>RANK(V3,V$3:V$10)</f>
        <v>#N/A</v>
      </c>
      <c r="X3" s="184"/>
      <c r="Y3" s="184" t="e">
        <f>RANK(X3,X$3:X$10)</f>
        <v>#N/A</v>
      </c>
      <c r="Z3" s="184" t="e">
        <f>RANK(X3,X$3:X$54)</f>
        <v>#N/A</v>
      </c>
      <c r="AA3" s="191"/>
    </row>
    <row r="4" spans="1:27" ht="19.5" x14ac:dyDescent="0.25">
      <c r="A4" s="184">
        <v>9</v>
      </c>
      <c r="B4" s="184" t="s">
        <v>66</v>
      </c>
      <c r="C4" s="184">
        <v>3</v>
      </c>
      <c r="D4" s="184">
        <v>49</v>
      </c>
      <c r="E4" s="192">
        <v>6</v>
      </c>
      <c r="F4" s="184">
        <f t="shared" ref="F4:F10" si="0">RANK(E4,E$3:E$10)</f>
        <v>3</v>
      </c>
      <c r="G4" s="184">
        <v>5</v>
      </c>
      <c r="H4" s="184">
        <v>11</v>
      </c>
      <c r="I4" s="184">
        <v>43</v>
      </c>
      <c r="J4" s="184">
        <f t="shared" ref="J4:J10" si="1">RANK(I4,I$3:I$10)</f>
        <v>6</v>
      </c>
      <c r="K4" s="184">
        <v>9</v>
      </c>
      <c r="L4" s="184">
        <v>12</v>
      </c>
      <c r="M4" s="184">
        <v>78</v>
      </c>
      <c r="N4" s="184">
        <f t="shared" ref="N4:N10" si="2">RANK(M4,M$3:M$10)</f>
        <v>1</v>
      </c>
      <c r="O4" s="184">
        <v>4</v>
      </c>
      <c r="P4" s="184">
        <v>7</v>
      </c>
      <c r="Q4" s="184">
        <v>57</v>
      </c>
      <c r="R4" s="184">
        <f t="shared" ref="R4:R10" si="3">RANK(Q4,Q$3:Q$10)</f>
        <v>2</v>
      </c>
      <c r="S4" s="184" t="s">
        <v>416</v>
      </c>
      <c r="T4" s="184">
        <v>20</v>
      </c>
      <c r="U4" s="184">
        <f t="shared" ref="U4:U10" si="4">RANK(T4,T$3:T$10)</f>
        <v>4</v>
      </c>
      <c r="V4" s="184"/>
      <c r="W4" s="184" t="e">
        <f t="shared" ref="W4:W10" si="5">RANK(V4,V$3:V$10)</f>
        <v>#N/A</v>
      </c>
      <c r="X4" s="184"/>
      <c r="Y4" s="184" t="e">
        <f t="shared" ref="Y4:Y10" si="6">RANK(X4,X$3:X$10)</f>
        <v>#N/A</v>
      </c>
      <c r="Z4" s="184" t="e">
        <f t="shared" ref="Z4:Z54" si="7">RANK(X4,X$3:X$54)</f>
        <v>#N/A</v>
      </c>
      <c r="AA4" s="191"/>
    </row>
    <row r="5" spans="1:27" ht="19.5" x14ac:dyDescent="0.25">
      <c r="A5" s="184">
        <v>9</v>
      </c>
      <c r="B5" s="184" t="s">
        <v>67</v>
      </c>
      <c r="C5" s="184">
        <v>2</v>
      </c>
      <c r="D5" s="184">
        <v>49</v>
      </c>
      <c r="E5" s="192">
        <v>4</v>
      </c>
      <c r="F5" s="184">
        <f t="shared" si="0"/>
        <v>5</v>
      </c>
      <c r="G5" s="184">
        <v>8</v>
      </c>
      <c r="H5" s="184">
        <v>11</v>
      </c>
      <c r="I5" s="184">
        <v>71</v>
      </c>
      <c r="J5" s="184">
        <f t="shared" si="1"/>
        <v>3</v>
      </c>
      <c r="K5" s="184">
        <v>0</v>
      </c>
      <c r="L5" s="184">
        <v>12</v>
      </c>
      <c r="M5" s="184">
        <v>0</v>
      </c>
      <c r="N5" s="184">
        <f t="shared" si="2"/>
        <v>8</v>
      </c>
      <c r="O5" s="184">
        <v>1</v>
      </c>
      <c r="P5" s="184">
        <v>7</v>
      </c>
      <c r="Q5" s="184">
        <v>14</v>
      </c>
      <c r="R5" s="184">
        <f t="shared" si="3"/>
        <v>8</v>
      </c>
      <c r="S5" s="184" t="s">
        <v>430</v>
      </c>
      <c r="T5" s="184" t="s">
        <v>431</v>
      </c>
      <c r="U5" s="184" t="s">
        <v>432</v>
      </c>
      <c r="V5" s="184"/>
      <c r="W5" s="184" t="e">
        <f>RANK(V5,V$3:V$10)</f>
        <v>#N/A</v>
      </c>
      <c r="X5" s="184"/>
      <c r="Y5" s="184" t="e">
        <f t="shared" si="6"/>
        <v>#N/A</v>
      </c>
      <c r="Z5" s="184" t="e">
        <f t="shared" si="7"/>
        <v>#N/A</v>
      </c>
      <c r="AA5" s="191"/>
    </row>
    <row r="6" spans="1:27" ht="19.5" x14ac:dyDescent="0.25">
      <c r="A6" s="184">
        <v>9</v>
      </c>
      <c r="B6" s="184" t="s">
        <v>15</v>
      </c>
      <c r="C6" s="184">
        <v>4</v>
      </c>
      <c r="D6" s="184">
        <v>49</v>
      </c>
      <c r="E6" s="192">
        <v>8</v>
      </c>
      <c r="F6" s="184">
        <f t="shared" si="0"/>
        <v>2</v>
      </c>
      <c r="G6" s="184">
        <v>5</v>
      </c>
      <c r="H6" s="184">
        <v>11</v>
      </c>
      <c r="I6" s="184">
        <v>43</v>
      </c>
      <c r="J6" s="184">
        <f t="shared" si="1"/>
        <v>6</v>
      </c>
      <c r="K6" s="184">
        <v>4</v>
      </c>
      <c r="L6" s="184">
        <v>12</v>
      </c>
      <c r="M6" s="184">
        <v>33</v>
      </c>
      <c r="N6" s="184">
        <f t="shared" si="2"/>
        <v>3</v>
      </c>
      <c r="O6" s="184">
        <v>5</v>
      </c>
      <c r="P6" s="184">
        <v>7</v>
      </c>
      <c r="Q6" s="184">
        <v>71</v>
      </c>
      <c r="R6" s="184">
        <f t="shared" si="3"/>
        <v>1</v>
      </c>
      <c r="S6" s="184" t="s">
        <v>430</v>
      </c>
      <c r="T6" s="184" t="s">
        <v>431</v>
      </c>
      <c r="U6" s="184" t="s">
        <v>432</v>
      </c>
      <c r="V6" s="184"/>
      <c r="W6" s="184" t="e">
        <f t="shared" si="5"/>
        <v>#N/A</v>
      </c>
      <c r="X6" s="184"/>
      <c r="Y6" s="184" t="e">
        <f>RANK(X6,X$3:X$10)</f>
        <v>#N/A</v>
      </c>
      <c r="Z6" s="184" t="e">
        <f t="shared" si="7"/>
        <v>#N/A</v>
      </c>
      <c r="AA6" s="191"/>
    </row>
    <row r="7" spans="1:27" ht="19.5" x14ac:dyDescent="0.25">
      <c r="A7" s="184">
        <v>9</v>
      </c>
      <c r="B7" s="184" t="s">
        <v>16</v>
      </c>
      <c r="C7" s="184">
        <v>2</v>
      </c>
      <c r="D7" s="184">
        <v>49</v>
      </c>
      <c r="E7" s="192">
        <v>4</v>
      </c>
      <c r="F7" s="184">
        <f t="shared" si="0"/>
        <v>5</v>
      </c>
      <c r="G7" s="184">
        <v>9</v>
      </c>
      <c r="H7" s="184">
        <v>11</v>
      </c>
      <c r="I7" s="184">
        <v>86</v>
      </c>
      <c r="J7" s="184">
        <f t="shared" si="1"/>
        <v>1</v>
      </c>
      <c r="K7" s="184">
        <v>3</v>
      </c>
      <c r="L7" s="184">
        <v>12</v>
      </c>
      <c r="M7" s="184">
        <v>22</v>
      </c>
      <c r="N7" s="184">
        <f t="shared" si="2"/>
        <v>5</v>
      </c>
      <c r="O7" s="184">
        <v>4</v>
      </c>
      <c r="P7" s="184">
        <v>7</v>
      </c>
      <c r="Q7" s="184">
        <v>57</v>
      </c>
      <c r="R7" s="184">
        <f t="shared" si="3"/>
        <v>2</v>
      </c>
      <c r="S7" s="184" t="s">
        <v>430</v>
      </c>
      <c r="T7" s="184" t="s">
        <v>431</v>
      </c>
      <c r="U7" s="184" t="s">
        <v>432</v>
      </c>
      <c r="V7" s="184"/>
      <c r="W7" s="184" t="e">
        <f>RANK(V7,V$3:V$10)</f>
        <v>#N/A</v>
      </c>
      <c r="X7" s="184"/>
      <c r="Y7" s="184" t="e">
        <f t="shared" si="6"/>
        <v>#N/A</v>
      </c>
      <c r="Z7" s="184" t="e">
        <f t="shared" si="7"/>
        <v>#N/A</v>
      </c>
      <c r="AA7" s="191"/>
    </row>
    <row r="8" spans="1:27" ht="19.5" x14ac:dyDescent="0.25">
      <c r="A8" s="184">
        <v>9</v>
      </c>
      <c r="B8" s="184" t="s">
        <v>17</v>
      </c>
      <c r="C8" s="184">
        <v>2</v>
      </c>
      <c r="D8" s="184">
        <v>49</v>
      </c>
      <c r="E8" s="192">
        <v>4</v>
      </c>
      <c r="F8" s="184">
        <f t="shared" si="0"/>
        <v>5</v>
      </c>
      <c r="G8" s="184">
        <v>3</v>
      </c>
      <c r="H8" s="184">
        <v>11</v>
      </c>
      <c r="I8" s="184">
        <v>29</v>
      </c>
      <c r="J8" s="184">
        <f t="shared" si="1"/>
        <v>8</v>
      </c>
      <c r="K8" s="184">
        <v>1</v>
      </c>
      <c r="L8" s="184">
        <v>12</v>
      </c>
      <c r="M8" s="184">
        <v>11</v>
      </c>
      <c r="N8" s="184">
        <f t="shared" si="2"/>
        <v>6</v>
      </c>
      <c r="O8" s="184">
        <v>2</v>
      </c>
      <c r="P8" s="184">
        <v>7</v>
      </c>
      <c r="Q8" s="184">
        <v>29</v>
      </c>
      <c r="R8" s="184">
        <f t="shared" si="3"/>
        <v>6</v>
      </c>
      <c r="S8" s="184" t="s">
        <v>430</v>
      </c>
      <c r="T8" s="184" t="s">
        <v>431</v>
      </c>
      <c r="U8" s="184" t="s">
        <v>432</v>
      </c>
      <c r="V8" s="184"/>
      <c r="W8" s="184" t="e">
        <f t="shared" si="5"/>
        <v>#N/A</v>
      </c>
      <c r="X8" s="184"/>
      <c r="Y8" s="184" t="e">
        <f t="shared" si="6"/>
        <v>#N/A</v>
      </c>
      <c r="Z8" s="184" t="e">
        <f t="shared" si="7"/>
        <v>#N/A</v>
      </c>
      <c r="AA8" s="191"/>
    </row>
    <row r="9" spans="1:27" ht="19.5" x14ac:dyDescent="0.25">
      <c r="A9" s="184">
        <v>9</v>
      </c>
      <c r="B9" s="184" t="s">
        <v>18</v>
      </c>
      <c r="C9" s="184">
        <v>3</v>
      </c>
      <c r="D9" s="184">
        <v>49</v>
      </c>
      <c r="E9" s="192">
        <v>6</v>
      </c>
      <c r="F9" s="184">
        <f t="shared" si="0"/>
        <v>3</v>
      </c>
      <c r="G9" s="184">
        <v>9</v>
      </c>
      <c r="H9" s="184">
        <v>11</v>
      </c>
      <c r="I9" s="184">
        <v>86</v>
      </c>
      <c r="J9" s="184">
        <f t="shared" si="1"/>
        <v>1</v>
      </c>
      <c r="K9" s="184">
        <v>7</v>
      </c>
      <c r="L9" s="184">
        <v>12</v>
      </c>
      <c r="M9" s="184">
        <v>56</v>
      </c>
      <c r="N9" s="184">
        <f t="shared" si="2"/>
        <v>2</v>
      </c>
      <c r="O9" s="184">
        <v>4</v>
      </c>
      <c r="P9" s="184">
        <v>7</v>
      </c>
      <c r="Q9" s="184">
        <v>57</v>
      </c>
      <c r="R9" s="184">
        <f>RANK(Q9,Q$3:Q$10)</f>
        <v>2</v>
      </c>
      <c r="S9" s="184" t="s">
        <v>418</v>
      </c>
      <c r="T9" s="184">
        <v>76</v>
      </c>
      <c r="U9" s="184">
        <f t="shared" si="4"/>
        <v>2</v>
      </c>
      <c r="V9" s="184"/>
      <c r="W9" s="184" t="e">
        <f t="shared" si="5"/>
        <v>#N/A</v>
      </c>
      <c r="X9" s="184"/>
      <c r="Y9" s="184" t="e">
        <f t="shared" si="6"/>
        <v>#N/A</v>
      </c>
      <c r="Z9" s="184" t="e">
        <f t="shared" si="7"/>
        <v>#N/A</v>
      </c>
      <c r="AA9" s="191"/>
    </row>
    <row r="10" spans="1:27" ht="19.5" x14ac:dyDescent="0.25">
      <c r="A10" s="184">
        <v>9</v>
      </c>
      <c r="B10" s="184" t="s">
        <v>68</v>
      </c>
      <c r="C10" s="184">
        <v>5</v>
      </c>
      <c r="D10" s="184">
        <v>49</v>
      </c>
      <c r="E10" s="192">
        <v>10</v>
      </c>
      <c r="F10" s="184">
        <f t="shared" si="0"/>
        <v>1</v>
      </c>
      <c r="G10" s="184">
        <v>6</v>
      </c>
      <c r="H10" s="184">
        <v>11</v>
      </c>
      <c r="I10" s="184">
        <v>57</v>
      </c>
      <c r="J10" s="184">
        <f t="shared" si="1"/>
        <v>5</v>
      </c>
      <c r="K10" s="184">
        <v>1</v>
      </c>
      <c r="L10" s="184">
        <v>12</v>
      </c>
      <c r="M10" s="184">
        <v>11</v>
      </c>
      <c r="N10" s="184">
        <f t="shared" si="2"/>
        <v>6</v>
      </c>
      <c r="O10" s="184">
        <v>2</v>
      </c>
      <c r="P10" s="184">
        <v>7</v>
      </c>
      <c r="Q10" s="184">
        <v>29</v>
      </c>
      <c r="R10" s="184">
        <f t="shared" si="3"/>
        <v>6</v>
      </c>
      <c r="S10" s="184" t="s">
        <v>419</v>
      </c>
      <c r="T10" s="184">
        <v>56.000000000000007</v>
      </c>
      <c r="U10" s="184">
        <f t="shared" si="4"/>
        <v>3</v>
      </c>
      <c r="V10" s="184"/>
      <c r="W10" s="184" t="e">
        <f t="shared" si="5"/>
        <v>#N/A</v>
      </c>
      <c r="X10" s="184"/>
      <c r="Y10" s="184" t="e">
        <f t="shared" si="6"/>
        <v>#N/A</v>
      </c>
      <c r="Z10" s="184" t="e">
        <f t="shared" si="7"/>
        <v>#N/A</v>
      </c>
      <c r="AA10" s="191"/>
    </row>
    <row r="11" spans="1:27" ht="19.5" x14ac:dyDescent="0.25">
      <c r="A11" s="185">
        <v>11</v>
      </c>
      <c r="B11" s="185" t="s">
        <v>69</v>
      </c>
      <c r="C11" s="185">
        <v>15</v>
      </c>
      <c r="D11" s="185">
        <v>49</v>
      </c>
      <c r="E11" s="193">
        <v>31</v>
      </c>
      <c r="F11" s="185">
        <f>RANK(E11,E$11:E$20)</f>
        <v>1</v>
      </c>
      <c r="G11" s="185">
        <v>1</v>
      </c>
      <c r="H11" s="185">
        <v>1</v>
      </c>
      <c r="I11" s="185">
        <v>100</v>
      </c>
      <c r="J11" s="185">
        <f>RANK(I11,$I$11:$I$20)</f>
        <v>1</v>
      </c>
      <c r="K11" s="185">
        <v>5</v>
      </c>
      <c r="L11" s="185">
        <v>12</v>
      </c>
      <c r="M11" s="185">
        <v>44</v>
      </c>
      <c r="N11" s="185">
        <f>RANK(M11,M$11:M$20)</f>
        <v>4</v>
      </c>
      <c r="O11" s="185">
        <v>6</v>
      </c>
      <c r="P11" s="185">
        <v>7</v>
      </c>
      <c r="Q11" s="185">
        <v>86</v>
      </c>
      <c r="R11" s="185">
        <f>RANK(Q11,Q$11:Q$20)</f>
        <v>1</v>
      </c>
      <c r="S11" s="185" t="s">
        <v>420</v>
      </c>
      <c r="T11" s="185">
        <v>72</v>
      </c>
      <c r="U11" s="185">
        <f>RANK(T11,T$11:T$20)</f>
        <v>2</v>
      </c>
      <c r="V11" s="185"/>
      <c r="W11" s="185" t="e">
        <f>RANK(V11,V$11:V$20)</f>
        <v>#N/A</v>
      </c>
      <c r="X11" s="185"/>
      <c r="Y11" s="185" t="e">
        <f>RANK(X11,X$11:X$20)</f>
        <v>#N/A</v>
      </c>
      <c r="Z11" s="185" t="e">
        <f t="shared" si="7"/>
        <v>#N/A</v>
      </c>
      <c r="AA11" s="191"/>
    </row>
    <row r="12" spans="1:27" ht="19.5" x14ac:dyDescent="0.25">
      <c r="A12" s="185">
        <v>11</v>
      </c>
      <c r="B12" s="185" t="s">
        <v>70</v>
      </c>
      <c r="C12" s="185">
        <v>11</v>
      </c>
      <c r="D12" s="185">
        <v>49</v>
      </c>
      <c r="E12" s="193">
        <v>22</v>
      </c>
      <c r="F12" s="185">
        <f t="shared" ref="F12:F20" si="8">RANK(E12,E$11:E$20)</f>
        <v>3</v>
      </c>
      <c r="G12" s="185">
        <v>1</v>
      </c>
      <c r="H12" s="185">
        <v>1</v>
      </c>
      <c r="I12" s="185">
        <v>100</v>
      </c>
      <c r="J12" s="185">
        <f t="shared" ref="J12:J20" si="9">RANK(I12,I$11:I$20)</f>
        <v>1</v>
      </c>
      <c r="K12" s="185">
        <v>5</v>
      </c>
      <c r="L12" s="185">
        <v>12</v>
      </c>
      <c r="M12" s="185">
        <v>44</v>
      </c>
      <c r="N12" s="185">
        <f t="shared" ref="N12:N20" si="10">RANK(M12,M$11:M$20)</f>
        <v>4</v>
      </c>
      <c r="O12" s="185">
        <v>6</v>
      </c>
      <c r="P12" s="185">
        <v>7</v>
      </c>
      <c r="Q12" s="185">
        <v>86</v>
      </c>
      <c r="R12" s="185">
        <f t="shared" ref="R12:R20" si="11">RANK(Q12,Q$11:Q$20)</f>
        <v>1</v>
      </c>
      <c r="S12" s="185" t="s">
        <v>429</v>
      </c>
      <c r="T12" s="185">
        <v>68</v>
      </c>
      <c r="U12" s="185">
        <f t="shared" ref="U12:U16" si="12">RANK(T12,T$11:T$20)</f>
        <v>3</v>
      </c>
      <c r="V12" s="185"/>
      <c r="W12" s="185" t="e">
        <f t="shared" ref="W12:W20" si="13">RANK(V12,V$11:V$20)</f>
        <v>#N/A</v>
      </c>
      <c r="X12" s="185"/>
      <c r="Y12" s="185" t="e">
        <f t="shared" ref="Y12:Y20" si="14">RANK(X12,X$11:X$20)</f>
        <v>#N/A</v>
      </c>
      <c r="Z12" s="185" t="e">
        <f t="shared" si="7"/>
        <v>#N/A</v>
      </c>
      <c r="AA12" s="191"/>
    </row>
    <row r="13" spans="1:27" ht="19.5" x14ac:dyDescent="0.25">
      <c r="A13" s="185">
        <v>11</v>
      </c>
      <c r="B13" s="185" t="s">
        <v>71</v>
      </c>
      <c r="C13" s="185">
        <v>8</v>
      </c>
      <c r="D13" s="185">
        <v>49</v>
      </c>
      <c r="E13" s="193">
        <v>16</v>
      </c>
      <c r="F13" s="185">
        <f t="shared" si="8"/>
        <v>4</v>
      </c>
      <c r="G13" s="185">
        <v>1</v>
      </c>
      <c r="H13" s="185">
        <v>1</v>
      </c>
      <c r="I13" s="185">
        <v>100</v>
      </c>
      <c r="J13" s="185">
        <f t="shared" si="9"/>
        <v>1</v>
      </c>
      <c r="K13" s="185">
        <v>8</v>
      </c>
      <c r="L13" s="185">
        <v>12</v>
      </c>
      <c r="M13" s="185">
        <v>67</v>
      </c>
      <c r="N13" s="185">
        <f t="shared" si="10"/>
        <v>2</v>
      </c>
      <c r="O13" s="185">
        <v>6</v>
      </c>
      <c r="P13" s="185">
        <v>7</v>
      </c>
      <c r="Q13" s="185">
        <v>86</v>
      </c>
      <c r="R13" s="185">
        <f t="shared" si="11"/>
        <v>1</v>
      </c>
      <c r="S13" s="185" t="s">
        <v>417</v>
      </c>
      <c r="T13" s="185">
        <v>52</v>
      </c>
      <c r="U13" s="185">
        <f t="shared" si="12"/>
        <v>4</v>
      </c>
      <c r="V13" s="185"/>
      <c r="W13" s="185" t="e">
        <f t="shared" si="13"/>
        <v>#N/A</v>
      </c>
      <c r="X13" s="185"/>
      <c r="Y13" s="185" t="e">
        <f t="shared" si="14"/>
        <v>#N/A</v>
      </c>
      <c r="Z13" s="185" t="e">
        <f t="shared" si="7"/>
        <v>#N/A</v>
      </c>
      <c r="AA13" s="191"/>
    </row>
    <row r="14" spans="1:27" ht="19.5" x14ac:dyDescent="0.25">
      <c r="A14" s="185">
        <v>11</v>
      </c>
      <c r="B14" s="185" t="s">
        <v>19</v>
      </c>
      <c r="C14" s="185">
        <v>1</v>
      </c>
      <c r="D14" s="185">
        <v>49</v>
      </c>
      <c r="E14" s="193">
        <v>2</v>
      </c>
      <c r="F14" s="185">
        <f t="shared" si="8"/>
        <v>8</v>
      </c>
      <c r="G14" s="185">
        <v>0</v>
      </c>
      <c r="H14" s="185">
        <v>1</v>
      </c>
      <c r="I14" s="185">
        <v>0</v>
      </c>
      <c r="J14" s="185">
        <f t="shared" si="9"/>
        <v>8</v>
      </c>
      <c r="K14" s="185">
        <v>1</v>
      </c>
      <c r="L14" s="185">
        <v>12</v>
      </c>
      <c r="M14" s="185">
        <v>11</v>
      </c>
      <c r="N14" s="185">
        <f t="shared" si="10"/>
        <v>7</v>
      </c>
      <c r="O14" s="185">
        <v>2</v>
      </c>
      <c r="P14" s="185">
        <v>7</v>
      </c>
      <c r="Q14" s="185">
        <v>29</v>
      </c>
      <c r="R14" s="185">
        <f t="shared" si="11"/>
        <v>7</v>
      </c>
      <c r="S14" s="185" t="s">
        <v>415</v>
      </c>
      <c r="T14" s="185">
        <v>80</v>
      </c>
      <c r="U14" s="185">
        <f t="shared" si="12"/>
        <v>1</v>
      </c>
      <c r="V14" s="185"/>
      <c r="W14" s="185" t="e">
        <f t="shared" si="13"/>
        <v>#N/A</v>
      </c>
      <c r="X14" s="185"/>
      <c r="Y14" s="185" t="e">
        <f t="shared" si="14"/>
        <v>#N/A</v>
      </c>
      <c r="Z14" s="185" t="e">
        <f t="shared" si="7"/>
        <v>#N/A</v>
      </c>
      <c r="AA14" s="191"/>
    </row>
    <row r="15" spans="1:27" ht="19.5" x14ac:dyDescent="0.25">
      <c r="A15" s="185">
        <v>11</v>
      </c>
      <c r="B15" s="185" t="s">
        <v>21</v>
      </c>
      <c r="C15" s="185">
        <v>2</v>
      </c>
      <c r="D15" s="185">
        <v>49</v>
      </c>
      <c r="E15" s="193">
        <v>4</v>
      </c>
      <c r="F15" s="185">
        <f t="shared" si="8"/>
        <v>7</v>
      </c>
      <c r="G15" s="185">
        <v>0</v>
      </c>
      <c r="H15" s="185">
        <v>1</v>
      </c>
      <c r="I15" s="185">
        <v>0</v>
      </c>
      <c r="J15" s="185">
        <f t="shared" si="9"/>
        <v>8</v>
      </c>
      <c r="K15" s="185">
        <v>3</v>
      </c>
      <c r="L15" s="185">
        <v>12</v>
      </c>
      <c r="M15" s="185">
        <v>22</v>
      </c>
      <c r="N15" s="185">
        <f t="shared" si="10"/>
        <v>6</v>
      </c>
      <c r="O15" s="185">
        <v>0</v>
      </c>
      <c r="P15" s="185">
        <v>7</v>
      </c>
      <c r="Q15" s="185">
        <v>0</v>
      </c>
      <c r="R15" s="185">
        <f t="shared" si="11"/>
        <v>8</v>
      </c>
      <c r="S15" s="185" t="s">
        <v>416</v>
      </c>
      <c r="T15" s="185">
        <v>20</v>
      </c>
      <c r="U15" s="185">
        <f t="shared" si="12"/>
        <v>6</v>
      </c>
      <c r="V15" s="185"/>
      <c r="W15" s="185" t="e">
        <f t="shared" si="13"/>
        <v>#N/A</v>
      </c>
      <c r="X15" s="185"/>
      <c r="Y15" s="185" t="e">
        <f>RANK(X15,X$11:X$20)</f>
        <v>#N/A</v>
      </c>
      <c r="Z15" s="185" t="e">
        <f t="shared" si="7"/>
        <v>#N/A</v>
      </c>
      <c r="AA15" s="191"/>
    </row>
    <row r="16" spans="1:27" ht="19.5" x14ac:dyDescent="0.25">
      <c r="A16" s="185">
        <v>11</v>
      </c>
      <c r="B16" s="185" t="s">
        <v>366</v>
      </c>
      <c r="C16" s="185">
        <v>14</v>
      </c>
      <c r="D16" s="185">
        <v>49</v>
      </c>
      <c r="E16" s="193">
        <v>29</v>
      </c>
      <c r="F16" s="185">
        <f t="shared" si="8"/>
        <v>2</v>
      </c>
      <c r="G16" s="185">
        <v>1</v>
      </c>
      <c r="H16" s="185">
        <v>1</v>
      </c>
      <c r="I16" s="185">
        <v>100</v>
      </c>
      <c r="J16" s="185">
        <f t="shared" si="9"/>
        <v>1</v>
      </c>
      <c r="K16" s="185">
        <v>12</v>
      </c>
      <c r="L16" s="185">
        <v>12</v>
      </c>
      <c r="M16" s="185">
        <v>100</v>
      </c>
      <c r="N16" s="185">
        <f t="shared" si="10"/>
        <v>1</v>
      </c>
      <c r="O16" s="185">
        <v>6</v>
      </c>
      <c r="P16" s="185">
        <v>7</v>
      </c>
      <c r="Q16" s="185">
        <v>86</v>
      </c>
      <c r="R16" s="185">
        <f t="shared" si="11"/>
        <v>1</v>
      </c>
      <c r="S16" s="185" t="s">
        <v>421</v>
      </c>
      <c r="T16" s="185">
        <v>44</v>
      </c>
      <c r="U16" s="185">
        <f t="shared" si="12"/>
        <v>5</v>
      </c>
      <c r="V16" s="185"/>
      <c r="W16" s="185" t="e">
        <f t="shared" si="13"/>
        <v>#N/A</v>
      </c>
      <c r="X16" s="185"/>
      <c r="Y16" s="185" t="e">
        <f t="shared" si="14"/>
        <v>#N/A</v>
      </c>
      <c r="Z16" s="185" t="e">
        <f t="shared" si="7"/>
        <v>#N/A</v>
      </c>
      <c r="AA16" s="191"/>
    </row>
    <row r="17" spans="1:27" ht="19.5" x14ac:dyDescent="0.25">
      <c r="A17" s="185">
        <v>11</v>
      </c>
      <c r="B17" s="185" t="s">
        <v>22</v>
      </c>
      <c r="C17" s="185">
        <v>4</v>
      </c>
      <c r="D17" s="185">
        <v>49</v>
      </c>
      <c r="E17" s="193">
        <v>8</v>
      </c>
      <c r="F17" s="185">
        <f t="shared" si="8"/>
        <v>6</v>
      </c>
      <c r="G17" s="185">
        <v>1</v>
      </c>
      <c r="H17" s="185">
        <v>1</v>
      </c>
      <c r="I17" s="185">
        <v>100</v>
      </c>
      <c r="J17" s="185">
        <f t="shared" si="9"/>
        <v>1</v>
      </c>
      <c r="K17" s="185">
        <v>1</v>
      </c>
      <c r="L17" s="185">
        <v>12</v>
      </c>
      <c r="M17" s="185">
        <v>11</v>
      </c>
      <c r="N17" s="185">
        <f t="shared" si="10"/>
        <v>7</v>
      </c>
      <c r="O17" s="185">
        <v>3</v>
      </c>
      <c r="P17" s="185">
        <v>7</v>
      </c>
      <c r="Q17" s="185">
        <v>43</v>
      </c>
      <c r="R17" s="185">
        <f t="shared" si="11"/>
        <v>5</v>
      </c>
      <c r="S17" s="185" t="s">
        <v>430</v>
      </c>
      <c r="T17" s="185" t="s">
        <v>431</v>
      </c>
      <c r="U17" s="185" t="s">
        <v>432</v>
      </c>
      <c r="V17" s="185"/>
      <c r="W17" s="185" t="e">
        <f>RANK(V17,V$11:V$20)</f>
        <v>#N/A</v>
      </c>
      <c r="X17" s="185"/>
      <c r="Y17" s="185" t="e">
        <f t="shared" si="14"/>
        <v>#N/A</v>
      </c>
      <c r="Z17" s="185" t="e">
        <f t="shared" si="7"/>
        <v>#N/A</v>
      </c>
      <c r="AA17" s="191"/>
    </row>
    <row r="18" spans="1:27" ht="19.5" x14ac:dyDescent="0.25">
      <c r="A18" s="185">
        <v>11</v>
      </c>
      <c r="B18" s="185" t="s">
        <v>23</v>
      </c>
      <c r="C18" s="185">
        <v>1</v>
      </c>
      <c r="D18" s="185">
        <v>49</v>
      </c>
      <c r="E18" s="193">
        <v>2</v>
      </c>
      <c r="F18" s="185">
        <f t="shared" si="8"/>
        <v>8</v>
      </c>
      <c r="G18" s="185">
        <v>0</v>
      </c>
      <c r="H18" s="185">
        <v>1</v>
      </c>
      <c r="I18" s="185">
        <v>0</v>
      </c>
      <c r="J18" s="185">
        <f t="shared" si="9"/>
        <v>8</v>
      </c>
      <c r="K18" s="185">
        <v>7</v>
      </c>
      <c r="L18" s="185">
        <v>12</v>
      </c>
      <c r="M18" s="185">
        <v>56</v>
      </c>
      <c r="N18" s="185">
        <f t="shared" si="10"/>
        <v>3</v>
      </c>
      <c r="O18" s="185">
        <v>0</v>
      </c>
      <c r="P18" s="185">
        <v>7</v>
      </c>
      <c r="Q18" s="185">
        <v>0</v>
      </c>
      <c r="R18" s="185">
        <f>RANK(Q18,Q$11:Q$20)</f>
        <v>8</v>
      </c>
      <c r="S18" s="185" t="s">
        <v>430</v>
      </c>
      <c r="T18" s="185" t="s">
        <v>431</v>
      </c>
      <c r="U18" s="185" t="s">
        <v>432</v>
      </c>
      <c r="V18" s="185"/>
      <c r="W18" s="185" t="e">
        <f t="shared" si="13"/>
        <v>#N/A</v>
      </c>
      <c r="X18" s="185"/>
      <c r="Y18" s="185" t="e">
        <f t="shared" si="14"/>
        <v>#N/A</v>
      </c>
      <c r="Z18" s="185" t="e">
        <f t="shared" si="7"/>
        <v>#N/A</v>
      </c>
      <c r="AA18" s="191"/>
    </row>
    <row r="19" spans="1:27" ht="19.5" x14ac:dyDescent="0.25">
      <c r="A19" s="185">
        <v>11</v>
      </c>
      <c r="B19" s="185" t="s">
        <v>72</v>
      </c>
      <c r="C19" s="185">
        <v>0</v>
      </c>
      <c r="D19" s="185">
        <v>49</v>
      </c>
      <c r="E19" s="193">
        <v>0</v>
      </c>
      <c r="F19" s="185">
        <f t="shared" si="8"/>
        <v>10</v>
      </c>
      <c r="G19" s="185">
        <v>1</v>
      </c>
      <c r="H19" s="185">
        <v>1</v>
      </c>
      <c r="I19" s="185">
        <v>100</v>
      </c>
      <c r="J19" s="185">
        <f t="shared" si="9"/>
        <v>1</v>
      </c>
      <c r="K19" s="185">
        <v>0</v>
      </c>
      <c r="L19" s="185">
        <v>12</v>
      </c>
      <c r="M19" s="185">
        <v>0</v>
      </c>
      <c r="N19" s="185">
        <f t="shared" si="10"/>
        <v>10</v>
      </c>
      <c r="O19" s="185">
        <v>0</v>
      </c>
      <c r="P19" s="185">
        <v>7</v>
      </c>
      <c r="Q19" s="185">
        <v>0</v>
      </c>
      <c r="R19" s="185">
        <f t="shared" si="11"/>
        <v>8</v>
      </c>
      <c r="S19" s="185" t="s">
        <v>430</v>
      </c>
      <c r="T19" s="185" t="s">
        <v>431</v>
      </c>
      <c r="U19" s="185" t="s">
        <v>432</v>
      </c>
      <c r="V19" s="185"/>
      <c r="W19" s="185" t="e">
        <f t="shared" si="13"/>
        <v>#N/A</v>
      </c>
      <c r="X19" s="185"/>
      <c r="Y19" s="185" t="e">
        <f t="shared" si="14"/>
        <v>#N/A</v>
      </c>
      <c r="Z19" s="185" t="e">
        <f t="shared" si="7"/>
        <v>#N/A</v>
      </c>
      <c r="AA19" s="191"/>
    </row>
    <row r="20" spans="1:27" ht="19.5" x14ac:dyDescent="0.25">
      <c r="A20" s="185">
        <v>11</v>
      </c>
      <c r="B20" s="185" t="s">
        <v>20</v>
      </c>
      <c r="C20" s="185">
        <v>7</v>
      </c>
      <c r="D20" s="185">
        <v>49</v>
      </c>
      <c r="E20" s="193">
        <v>14</v>
      </c>
      <c r="F20" s="185">
        <f t="shared" si="8"/>
        <v>5</v>
      </c>
      <c r="G20" s="185">
        <v>1</v>
      </c>
      <c r="H20" s="185">
        <v>1</v>
      </c>
      <c r="I20" s="185">
        <v>100</v>
      </c>
      <c r="J20" s="185">
        <f t="shared" si="9"/>
        <v>1</v>
      </c>
      <c r="K20" s="185">
        <v>1</v>
      </c>
      <c r="L20" s="185">
        <v>12</v>
      </c>
      <c r="M20" s="185">
        <v>11</v>
      </c>
      <c r="N20" s="185">
        <f t="shared" si="10"/>
        <v>7</v>
      </c>
      <c r="O20" s="185">
        <v>3</v>
      </c>
      <c r="P20" s="185">
        <v>7</v>
      </c>
      <c r="Q20" s="185">
        <v>43</v>
      </c>
      <c r="R20" s="185">
        <f t="shared" si="11"/>
        <v>5</v>
      </c>
      <c r="S20" s="185" t="s">
        <v>430</v>
      </c>
      <c r="T20" s="185" t="s">
        <v>431</v>
      </c>
      <c r="U20" s="185" t="s">
        <v>432</v>
      </c>
      <c r="V20" s="185"/>
      <c r="W20" s="185" t="e">
        <f t="shared" si="13"/>
        <v>#N/A</v>
      </c>
      <c r="X20" s="185"/>
      <c r="Y20" s="185" t="e">
        <f t="shared" si="14"/>
        <v>#N/A</v>
      </c>
      <c r="Z20" s="185" t="e">
        <f t="shared" si="7"/>
        <v>#N/A</v>
      </c>
      <c r="AA20" s="191"/>
    </row>
    <row r="21" spans="1:27" ht="19.5" x14ac:dyDescent="0.25">
      <c r="A21" s="186">
        <v>12</v>
      </c>
      <c r="B21" s="186" t="s">
        <v>43</v>
      </c>
      <c r="C21" s="186">
        <v>14</v>
      </c>
      <c r="D21" s="186">
        <v>49</v>
      </c>
      <c r="E21" s="194">
        <v>29</v>
      </c>
      <c r="F21" s="186">
        <f t="shared" ref="F21:F30" si="15">RANK(E21,E$21:E$30)</f>
        <v>4</v>
      </c>
      <c r="G21" s="186">
        <v>2</v>
      </c>
      <c r="H21" s="186">
        <v>2</v>
      </c>
      <c r="I21" s="186">
        <v>100</v>
      </c>
      <c r="J21" s="186">
        <f>RANK(I21,I$21:I$30)</f>
        <v>1</v>
      </c>
      <c r="K21" s="186">
        <v>5</v>
      </c>
      <c r="L21" s="186">
        <v>12</v>
      </c>
      <c r="M21" s="186">
        <v>44</v>
      </c>
      <c r="N21" s="186">
        <f t="shared" ref="N21:N30" si="16">RANK(M21,M$21:M$30)</f>
        <v>4</v>
      </c>
      <c r="O21" s="186">
        <v>2</v>
      </c>
      <c r="P21" s="186">
        <v>7</v>
      </c>
      <c r="Q21" s="186">
        <v>29</v>
      </c>
      <c r="R21" s="186">
        <f>RANK(Q21,Q$21:Q$30)</f>
        <v>8</v>
      </c>
      <c r="S21" s="186" t="s">
        <v>422</v>
      </c>
      <c r="T21" s="186">
        <v>80</v>
      </c>
      <c r="U21" s="186">
        <f>RANK(T21,T$21:T$30)</f>
        <v>1</v>
      </c>
      <c r="V21" s="186"/>
      <c r="W21" s="186" t="e">
        <f>RANK(V21,V$21:V$30)</f>
        <v>#N/A</v>
      </c>
      <c r="X21" s="186"/>
      <c r="Y21" s="186" t="e">
        <f>RANK(X21,X$21:X$30)</f>
        <v>#N/A</v>
      </c>
      <c r="Z21" s="186" t="e">
        <f t="shared" si="7"/>
        <v>#N/A</v>
      </c>
      <c r="AA21" s="191"/>
    </row>
    <row r="22" spans="1:27" ht="19.5" x14ac:dyDescent="0.25">
      <c r="A22" s="186">
        <v>12</v>
      </c>
      <c r="B22" s="186" t="s">
        <v>44</v>
      </c>
      <c r="C22" s="186">
        <v>20</v>
      </c>
      <c r="D22" s="186">
        <v>49</v>
      </c>
      <c r="E22" s="194">
        <v>41</v>
      </c>
      <c r="F22" s="186">
        <f t="shared" si="15"/>
        <v>2</v>
      </c>
      <c r="G22" s="186">
        <v>2</v>
      </c>
      <c r="H22" s="186">
        <v>2</v>
      </c>
      <c r="I22" s="186">
        <v>100</v>
      </c>
      <c r="J22" s="186">
        <f t="shared" ref="J22:J30" si="17">RANK(I22,I$21:I$30)</f>
        <v>1</v>
      </c>
      <c r="K22" s="186">
        <v>8</v>
      </c>
      <c r="L22" s="186">
        <v>12</v>
      </c>
      <c r="M22" s="186">
        <v>67</v>
      </c>
      <c r="N22" s="186">
        <f t="shared" si="16"/>
        <v>2</v>
      </c>
      <c r="O22" s="186">
        <v>4</v>
      </c>
      <c r="P22" s="186">
        <v>7</v>
      </c>
      <c r="Q22" s="186">
        <v>57</v>
      </c>
      <c r="R22" s="186">
        <f t="shared" ref="R22:R30" si="18">RANK(Q22,Q$21:Q$30)</f>
        <v>4</v>
      </c>
      <c r="S22" s="186" t="s">
        <v>423</v>
      </c>
      <c r="T22" s="186">
        <v>68</v>
      </c>
      <c r="U22" s="186">
        <f t="shared" ref="U22:U30" si="19">RANK(T22,T$21:T$30)</f>
        <v>4</v>
      </c>
      <c r="V22" s="186"/>
      <c r="W22" s="186" t="e">
        <f t="shared" ref="W22:W30" si="20">RANK(V22,V$21:V$30)</f>
        <v>#N/A</v>
      </c>
      <c r="X22" s="186"/>
      <c r="Y22" s="186" t="e">
        <f t="shared" ref="Y22:Y29" si="21">RANK(X22,X$21:X$30)</f>
        <v>#N/A</v>
      </c>
      <c r="Z22" s="186" t="e">
        <f t="shared" si="7"/>
        <v>#N/A</v>
      </c>
      <c r="AA22" s="191"/>
    </row>
    <row r="23" spans="1:27" ht="19.5" x14ac:dyDescent="0.25">
      <c r="A23" s="186">
        <v>12</v>
      </c>
      <c r="B23" s="186" t="s">
        <v>28</v>
      </c>
      <c r="C23" s="186">
        <v>15</v>
      </c>
      <c r="D23" s="186">
        <v>49</v>
      </c>
      <c r="E23" s="194">
        <v>31</v>
      </c>
      <c r="F23" s="186">
        <f t="shared" si="15"/>
        <v>3</v>
      </c>
      <c r="G23" s="186">
        <v>2</v>
      </c>
      <c r="H23" s="186">
        <v>2</v>
      </c>
      <c r="I23" s="186">
        <v>100</v>
      </c>
      <c r="J23" s="186">
        <f t="shared" si="17"/>
        <v>1</v>
      </c>
      <c r="K23" s="186">
        <v>8</v>
      </c>
      <c r="L23" s="186">
        <v>12</v>
      </c>
      <c r="M23" s="186">
        <v>67</v>
      </c>
      <c r="N23" s="186">
        <f t="shared" si="16"/>
        <v>2</v>
      </c>
      <c r="O23" s="186">
        <v>3</v>
      </c>
      <c r="P23" s="186">
        <v>7</v>
      </c>
      <c r="Q23" s="186">
        <v>43</v>
      </c>
      <c r="R23" s="186">
        <f t="shared" si="18"/>
        <v>7</v>
      </c>
      <c r="S23" s="186" t="s">
        <v>424</v>
      </c>
      <c r="T23" s="186">
        <v>66</v>
      </c>
      <c r="U23" s="186">
        <f t="shared" si="19"/>
        <v>5</v>
      </c>
      <c r="V23" s="186"/>
      <c r="W23" s="186" t="e">
        <f t="shared" si="20"/>
        <v>#N/A</v>
      </c>
      <c r="X23" s="186"/>
      <c r="Y23" s="186" t="e">
        <f t="shared" si="21"/>
        <v>#N/A</v>
      </c>
      <c r="Z23" s="186" t="e">
        <f t="shared" si="7"/>
        <v>#N/A</v>
      </c>
      <c r="AA23" s="191"/>
    </row>
    <row r="24" spans="1:27" ht="19.5" x14ac:dyDescent="0.25">
      <c r="A24" s="186">
        <v>12</v>
      </c>
      <c r="B24" s="186" t="s">
        <v>45</v>
      </c>
      <c r="C24" s="186">
        <v>27</v>
      </c>
      <c r="D24" s="186">
        <v>49</v>
      </c>
      <c r="E24" s="194">
        <v>55</v>
      </c>
      <c r="F24" s="186">
        <f t="shared" si="15"/>
        <v>1</v>
      </c>
      <c r="G24" s="186">
        <v>2</v>
      </c>
      <c r="H24" s="186">
        <v>2</v>
      </c>
      <c r="I24" s="186">
        <v>100</v>
      </c>
      <c r="J24" s="186">
        <f t="shared" si="17"/>
        <v>1</v>
      </c>
      <c r="K24" s="186">
        <v>12</v>
      </c>
      <c r="L24" s="186">
        <v>12</v>
      </c>
      <c r="M24" s="186">
        <v>100</v>
      </c>
      <c r="N24" s="186">
        <f t="shared" si="16"/>
        <v>1</v>
      </c>
      <c r="O24" s="186">
        <v>6</v>
      </c>
      <c r="P24" s="186">
        <v>7</v>
      </c>
      <c r="Q24" s="186">
        <v>86</v>
      </c>
      <c r="R24" s="186">
        <f t="shared" si="18"/>
        <v>1</v>
      </c>
      <c r="S24" s="186" t="s">
        <v>421</v>
      </c>
      <c r="T24" s="186">
        <v>72</v>
      </c>
      <c r="U24" s="186">
        <f t="shared" si="19"/>
        <v>3</v>
      </c>
      <c r="V24" s="186"/>
      <c r="W24" s="186" t="e">
        <f t="shared" si="20"/>
        <v>#N/A</v>
      </c>
      <c r="X24" s="186"/>
      <c r="Y24" s="186" t="e">
        <f t="shared" si="21"/>
        <v>#N/A</v>
      </c>
      <c r="Z24" s="186" t="e">
        <f t="shared" si="7"/>
        <v>#N/A</v>
      </c>
      <c r="AA24" s="191"/>
    </row>
    <row r="25" spans="1:27" ht="19.5" x14ac:dyDescent="0.25">
      <c r="A25" s="186">
        <v>12</v>
      </c>
      <c r="B25" s="186" t="s">
        <v>26</v>
      </c>
      <c r="C25" s="186">
        <v>4</v>
      </c>
      <c r="D25" s="186">
        <v>49</v>
      </c>
      <c r="E25" s="194">
        <v>8</v>
      </c>
      <c r="F25" s="186">
        <f t="shared" si="15"/>
        <v>7</v>
      </c>
      <c r="G25" s="186">
        <v>1</v>
      </c>
      <c r="H25" s="186">
        <v>2</v>
      </c>
      <c r="I25" s="186">
        <v>50</v>
      </c>
      <c r="J25" s="186">
        <f t="shared" si="17"/>
        <v>7</v>
      </c>
      <c r="K25" s="186">
        <v>5</v>
      </c>
      <c r="L25" s="186">
        <v>12</v>
      </c>
      <c r="M25" s="186">
        <v>44</v>
      </c>
      <c r="N25" s="186">
        <f t="shared" si="16"/>
        <v>4</v>
      </c>
      <c r="O25" s="186">
        <v>5</v>
      </c>
      <c r="P25" s="186">
        <v>7</v>
      </c>
      <c r="Q25" s="186">
        <v>71</v>
      </c>
      <c r="R25" s="186">
        <f t="shared" si="18"/>
        <v>2</v>
      </c>
      <c r="S25" s="186" t="s">
        <v>430</v>
      </c>
      <c r="T25" s="186" t="s">
        <v>431</v>
      </c>
      <c r="U25" s="186" t="s">
        <v>432</v>
      </c>
      <c r="V25" s="186"/>
      <c r="W25" s="186" t="e">
        <f t="shared" si="20"/>
        <v>#N/A</v>
      </c>
      <c r="X25" s="186"/>
      <c r="Y25" s="186" t="e">
        <f t="shared" si="21"/>
        <v>#N/A</v>
      </c>
      <c r="Z25" s="186" t="e">
        <f t="shared" si="7"/>
        <v>#N/A</v>
      </c>
      <c r="AA25" s="191"/>
    </row>
    <row r="26" spans="1:27" ht="19.5" x14ac:dyDescent="0.25">
      <c r="A26" s="186">
        <v>12</v>
      </c>
      <c r="B26" s="186" t="s">
        <v>46</v>
      </c>
      <c r="C26" s="186">
        <v>3</v>
      </c>
      <c r="D26" s="186">
        <v>49</v>
      </c>
      <c r="E26" s="194">
        <v>6</v>
      </c>
      <c r="F26" s="186">
        <f t="shared" si="15"/>
        <v>9</v>
      </c>
      <c r="G26" s="186">
        <v>2</v>
      </c>
      <c r="H26" s="186">
        <v>2</v>
      </c>
      <c r="I26" s="186">
        <v>100</v>
      </c>
      <c r="J26" s="186">
        <f t="shared" si="17"/>
        <v>1</v>
      </c>
      <c r="K26" s="186">
        <v>4</v>
      </c>
      <c r="L26" s="186">
        <v>12</v>
      </c>
      <c r="M26" s="186">
        <v>33</v>
      </c>
      <c r="N26" s="186">
        <f t="shared" si="16"/>
        <v>7</v>
      </c>
      <c r="O26" s="186">
        <v>5</v>
      </c>
      <c r="P26" s="186">
        <v>7</v>
      </c>
      <c r="Q26" s="186">
        <v>71</v>
      </c>
      <c r="R26" s="186">
        <f t="shared" si="18"/>
        <v>2</v>
      </c>
      <c r="S26" s="186" t="s">
        <v>425</v>
      </c>
      <c r="T26" s="186">
        <v>56.000000000000007</v>
      </c>
      <c r="U26" s="186">
        <f t="shared" si="19"/>
        <v>6</v>
      </c>
      <c r="V26" s="186"/>
      <c r="W26" s="186" t="e">
        <f>RANK(V26,V$21:V$30)</f>
        <v>#N/A</v>
      </c>
      <c r="X26" s="186"/>
      <c r="Y26" s="186" t="e">
        <f t="shared" si="21"/>
        <v>#N/A</v>
      </c>
      <c r="Z26" s="186" t="e">
        <f t="shared" si="7"/>
        <v>#N/A</v>
      </c>
      <c r="AA26" s="191"/>
    </row>
    <row r="27" spans="1:27" ht="19.5" x14ac:dyDescent="0.25">
      <c r="A27" s="186">
        <v>12</v>
      </c>
      <c r="B27" s="186" t="s">
        <v>27</v>
      </c>
      <c r="C27" s="186">
        <v>5</v>
      </c>
      <c r="D27" s="186">
        <v>49</v>
      </c>
      <c r="E27" s="194">
        <v>10</v>
      </c>
      <c r="F27" s="186">
        <f t="shared" si="15"/>
        <v>6</v>
      </c>
      <c r="G27" s="186">
        <v>1</v>
      </c>
      <c r="H27" s="186">
        <v>2</v>
      </c>
      <c r="I27" s="186">
        <v>50</v>
      </c>
      <c r="J27" s="186">
        <f t="shared" si="17"/>
        <v>7</v>
      </c>
      <c r="K27" s="186">
        <v>5</v>
      </c>
      <c r="L27" s="186">
        <v>12</v>
      </c>
      <c r="M27" s="186">
        <v>44</v>
      </c>
      <c r="N27" s="186">
        <f t="shared" si="16"/>
        <v>4</v>
      </c>
      <c r="O27" s="186">
        <v>4</v>
      </c>
      <c r="P27" s="186">
        <v>7</v>
      </c>
      <c r="Q27" s="186">
        <v>57</v>
      </c>
      <c r="R27" s="186">
        <f t="shared" si="18"/>
        <v>4</v>
      </c>
      <c r="S27" s="186" t="s">
        <v>430</v>
      </c>
      <c r="T27" s="186" t="s">
        <v>431</v>
      </c>
      <c r="U27" s="186" t="s">
        <v>432</v>
      </c>
      <c r="V27" s="186"/>
      <c r="W27" s="186" t="e">
        <f t="shared" si="20"/>
        <v>#N/A</v>
      </c>
      <c r="X27" s="186"/>
      <c r="Y27" s="186" t="e">
        <f>RANK(X27,X$21:X$30)</f>
        <v>#N/A</v>
      </c>
      <c r="Z27" s="186" t="e">
        <f t="shared" si="7"/>
        <v>#N/A</v>
      </c>
      <c r="AA27" s="191"/>
    </row>
    <row r="28" spans="1:27" ht="19.5" x14ac:dyDescent="0.25">
      <c r="A28" s="186">
        <v>12</v>
      </c>
      <c r="B28" s="186" t="s">
        <v>29</v>
      </c>
      <c r="C28" s="186">
        <v>2</v>
      </c>
      <c r="D28" s="186">
        <v>49</v>
      </c>
      <c r="E28" s="194">
        <v>4</v>
      </c>
      <c r="F28" s="186">
        <f t="shared" si="15"/>
        <v>10</v>
      </c>
      <c r="G28" s="186">
        <v>1</v>
      </c>
      <c r="H28" s="186">
        <v>2</v>
      </c>
      <c r="I28" s="186">
        <v>50</v>
      </c>
      <c r="J28" s="186">
        <f t="shared" si="17"/>
        <v>7</v>
      </c>
      <c r="K28" s="186">
        <v>0</v>
      </c>
      <c r="L28" s="186">
        <v>12</v>
      </c>
      <c r="M28" s="186">
        <v>0</v>
      </c>
      <c r="N28" s="186">
        <f t="shared" si="16"/>
        <v>10</v>
      </c>
      <c r="O28" s="186">
        <v>2</v>
      </c>
      <c r="P28" s="186">
        <v>7</v>
      </c>
      <c r="Q28" s="186">
        <v>29</v>
      </c>
      <c r="R28" s="186">
        <f t="shared" si="18"/>
        <v>8</v>
      </c>
      <c r="S28" s="186" t="s">
        <v>430</v>
      </c>
      <c r="T28" s="186" t="s">
        <v>431</v>
      </c>
      <c r="U28" s="186" t="s">
        <v>432</v>
      </c>
      <c r="V28" s="186"/>
      <c r="W28" s="186" t="e">
        <f t="shared" si="20"/>
        <v>#N/A</v>
      </c>
      <c r="X28" s="186"/>
      <c r="Y28" s="186" t="e">
        <f t="shared" si="21"/>
        <v>#N/A</v>
      </c>
      <c r="Z28" s="186" t="e">
        <f t="shared" si="7"/>
        <v>#N/A</v>
      </c>
      <c r="AA28" s="191"/>
    </row>
    <row r="29" spans="1:27" ht="19.5" x14ac:dyDescent="0.25">
      <c r="A29" s="186">
        <v>12</v>
      </c>
      <c r="B29" s="186" t="s">
        <v>25</v>
      </c>
      <c r="C29" s="186">
        <v>10</v>
      </c>
      <c r="D29" s="186">
        <v>49</v>
      </c>
      <c r="E29" s="194">
        <v>20</v>
      </c>
      <c r="F29" s="186">
        <f t="shared" si="15"/>
        <v>5</v>
      </c>
      <c r="G29" s="186">
        <v>0</v>
      </c>
      <c r="H29" s="186">
        <v>2</v>
      </c>
      <c r="I29" s="186">
        <v>0</v>
      </c>
      <c r="J29" s="186">
        <f t="shared" si="17"/>
        <v>10</v>
      </c>
      <c r="K29" s="186">
        <v>4</v>
      </c>
      <c r="L29" s="186">
        <v>12</v>
      </c>
      <c r="M29" s="186">
        <v>33</v>
      </c>
      <c r="N29" s="186">
        <f t="shared" si="16"/>
        <v>7</v>
      </c>
      <c r="O29" s="186">
        <v>4</v>
      </c>
      <c r="P29" s="186">
        <v>7</v>
      </c>
      <c r="Q29" s="186">
        <v>57</v>
      </c>
      <c r="R29" s="186">
        <f t="shared" si="18"/>
        <v>4</v>
      </c>
      <c r="S29" s="186" t="s">
        <v>430</v>
      </c>
      <c r="T29" s="186" t="s">
        <v>431</v>
      </c>
      <c r="U29" s="186" t="s">
        <v>432</v>
      </c>
      <c r="V29" s="186"/>
      <c r="W29" s="186" t="e">
        <f t="shared" si="20"/>
        <v>#N/A</v>
      </c>
      <c r="X29" s="186"/>
      <c r="Y29" s="186" t="e">
        <f t="shared" si="21"/>
        <v>#N/A</v>
      </c>
      <c r="Z29" s="186" t="e">
        <f t="shared" si="7"/>
        <v>#N/A</v>
      </c>
      <c r="AA29" s="191"/>
    </row>
    <row r="30" spans="1:27" ht="19.5" x14ac:dyDescent="0.25">
      <c r="A30" s="186">
        <v>12</v>
      </c>
      <c r="B30" s="186" t="s">
        <v>47</v>
      </c>
      <c r="C30" s="186">
        <v>4</v>
      </c>
      <c r="D30" s="186">
        <v>49</v>
      </c>
      <c r="E30" s="194">
        <v>8</v>
      </c>
      <c r="F30" s="186">
        <f t="shared" si="15"/>
        <v>7</v>
      </c>
      <c r="G30" s="186">
        <v>2</v>
      </c>
      <c r="H30" s="186">
        <v>2</v>
      </c>
      <c r="I30" s="186">
        <v>100</v>
      </c>
      <c r="J30" s="186">
        <f t="shared" si="17"/>
        <v>1</v>
      </c>
      <c r="K30" s="186">
        <v>1</v>
      </c>
      <c r="L30" s="186">
        <v>12</v>
      </c>
      <c r="M30" s="186">
        <v>11</v>
      </c>
      <c r="N30" s="186">
        <f t="shared" si="16"/>
        <v>9</v>
      </c>
      <c r="O30" s="186">
        <v>2</v>
      </c>
      <c r="P30" s="186">
        <v>7</v>
      </c>
      <c r="Q30" s="186">
        <v>29</v>
      </c>
      <c r="R30" s="186">
        <f t="shared" si="18"/>
        <v>8</v>
      </c>
      <c r="S30" s="186" t="s">
        <v>426</v>
      </c>
      <c r="T30" s="186">
        <v>76</v>
      </c>
      <c r="U30" s="186">
        <f t="shared" si="19"/>
        <v>2</v>
      </c>
      <c r="V30" s="186"/>
      <c r="W30" s="186" t="e">
        <f t="shared" si="20"/>
        <v>#N/A</v>
      </c>
      <c r="X30" s="186"/>
      <c r="Y30" s="186" t="e">
        <f>RANK(X30,X$21:X$30)</f>
        <v>#N/A</v>
      </c>
      <c r="Z30" s="186" t="e">
        <f t="shared" si="7"/>
        <v>#N/A</v>
      </c>
      <c r="AA30" s="191"/>
    </row>
    <row r="31" spans="1:27" ht="19.5" x14ac:dyDescent="0.25">
      <c r="A31" s="187">
        <v>13</v>
      </c>
      <c r="B31" s="187" t="s">
        <v>36</v>
      </c>
      <c r="C31" s="187">
        <v>0</v>
      </c>
      <c r="D31" s="187">
        <v>49</v>
      </c>
      <c r="E31" s="195">
        <v>0</v>
      </c>
      <c r="F31" s="187">
        <f>RANK(E31,E$31:E$43)</f>
        <v>10</v>
      </c>
      <c r="G31" s="187">
        <v>0</v>
      </c>
      <c r="H31" s="187">
        <v>2</v>
      </c>
      <c r="I31" s="187">
        <v>0</v>
      </c>
      <c r="J31" s="187">
        <f>RANK(I31,I$31:I$43)</f>
        <v>7</v>
      </c>
      <c r="K31" s="187">
        <v>0</v>
      </c>
      <c r="L31" s="187">
        <v>12</v>
      </c>
      <c r="M31" s="187">
        <v>0</v>
      </c>
      <c r="N31" s="187">
        <f>RANK(M31,M$31:M$43)</f>
        <v>8</v>
      </c>
      <c r="O31" s="187">
        <v>0</v>
      </c>
      <c r="P31" s="187">
        <v>7</v>
      </c>
      <c r="Q31" s="187">
        <v>0</v>
      </c>
      <c r="R31" s="187">
        <f>RANK(Q31,Q$31:Q$43)</f>
        <v>8</v>
      </c>
      <c r="S31" s="187" t="s">
        <v>430</v>
      </c>
      <c r="T31" s="187" t="s">
        <v>431</v>
      </c>
      <c r="U31" s="187" t="s">
        <v>432</v>
      </c>
      <c r="V31" s="187"/>
      <c r="W31" s="187" t="e">
        <f>RANK(V31,V$31:V$43)</f>
        <v>#N/A</v>
      </c>
      <c r="X31" s="187"/>
      <c r="Y31" s="187" t="e">
        <f>RANK(X31,X$31:X$43)</f>
        <v>#N/A</v>
      </c>
      <c r="Z31" s="187" t="e">
        <f t="shared" si="7"/>
        <v>#N/A</v>
      </c>
      <c r="AA31" s="191"/>
    </row>
    <row r="32" spans="1:27" ht="19.5" x14ac:dyDescent="0.25">
      <c r="A32" s="187">
        <v>13</v>
      </c>
      <c r="B32" s="187" t="s">
        <v>35</v>
      </c>
      <c r="C32" s="187">
        <v>2</v>
      </c>
      <c r="D32" s="187">
        <v>49</v>
      </c>
      <c r="E32" s="195">
        <v>4</v>
      </c>
      <c r="F32" s="187">
        <f t="shared" ref="F32:F43" si="22">RANK(E32,E$31:E$43)</f>
        <v>4</v>
      </c>
      <c r="G32" s="187">
        <v>2</v>
      </c>
      <c r="H32" s="187">
        <v>2</v>
      </c>
      <c r="I32" s="187">
        <v>100</v>
      </c>
      <c r="J32" s="187">
        <f t="shared" ref="J32:J43" si="23">RANK(I32,I$31:I$43)</f>
        <v>1</v>
      </c>
      <c r="K32" s="187">
        <v>0</v>
      </c>
      <c r="L32" s="187">
        <v>12</v>
      </c>
      <c r="M32" s="187">
        <v>0</v>
      </c>
      <c r="N32" s="187">
        <f t="shared" ref="N32:N43" si="24">RANK(M32,M$31:M$43)</f>
        <v>8</v>
      </c>
      <c r="O32" s="187">
        <v>1</v>
      </c>
      <c r="P32" s="187">
        <v>7</v>
      </c>
      <c r="Q32" s="187">
        <v>14</v>
      </c>
      <c r="R32" s="187">
        <f t="shared" ref="R32:R43" si="25">RANK(Q32,Q$31:Q$43)</f>
        <v>6</v>
      </c>
      <c r="S32" s="187" t="s">
        <v>430</v>
      </c>
      <c r="T32" s="187" t="s">
        <v>431</v>
      </c>
      <c r="U32" s="187" t="s">
        <v>432</v>
      </c>
      <c r="V32" s="187"/>
      <c r="W32" s="187" t="e">
        <f t="shared" ref="W32:W43" si="26">RANK(V32,V$31:V$43)</f>
        <v>#N/A</v>
      </c>
      <c r="X32" s="187"/>
      <c r="Y32" s="187" t="e">
        <f t="shared" ref="Y32:Y43" si="27">RANK(X32,X$31:X$43)</f>
        <v>#N/A</v>
      </c>
      <c r="Z32" s="187" t="e">
        <f t="shared" si="7"/>
        <v>#N/A</v>
      </c>
      <c r="AA32" s="191"/>
    </row>
    <row r="33" spans="1:27" ht="19.5" x14ac:dyDescent="0.25">
      <c r="A33" s="187">
        <v>13</v>
      </c>
      <c r="B33" s="187" t="s">
        <v>40</v>
      </c>
      <c r="C33" s="187">
        <v>5</v>
      </c>
      <c r="D33" s="187">
        <v>49</v>
      </c>
      <c r="E33" s="195">
        <v>10</v>
      </c>
      <c r="F33" s="187">
        <f t="shared" si="22"/>
        <v>2</v>
      </c>
      <c r="G33" s="187">
        <v>2</v>
      </c>
      <c r="H33" s="187">
        <v>2</v>
      </c>
      <c r="I33" s="187">
        <v>100</v>
      </c>
      <c r="J33" s="187">
        <f t="shared" si="23"/>
        <v>1</v>
      </c>
      <c r="K33" s="187">
        <v>9</v>
      </c>
      <c r="L33" s="187">
        <v>12</v>
      </c>
      <c r="M33" s="187">
        <v>78</v>
      </c>
      <c r="N33" s="187">
        <f t="shared" si="24"/>
        <v>1</v>
      </c>
      <c r="O33" s="187">
        <v>5</v>
      </c>
      <c r="P33" s="187">
        <v>7</v>
      </c>
      <c r="Q33" s="187">
        <v>71</v>
      </c>
      <c r="R33" s="187">
        <f t="shared" si="25"/>
        <v>1</v>
      </c>
      <c r="S33" s="187" t="s">
        <v>426</v>
      </c>
      <c r="T33" s="187">
        <v>80</v>
      </c>
      <c r="U33" s="187">
        <f t="shared" ref="U33:U40" si="28">RANK(T33,T$31:T$43)</f>
        <v>1</v>
      </c>
      <c r="V33" s="187"/>
      <c r="W33" s="187" t="e">
        <f t="shared" si="26"/>
        <v>#N/A</v>
      </c>
      <c r="X33" s="187"/>
      <c r="Y33" s="187" t="e">
        <f t="shared" si="27"/>
        <v>#N/A</v>
      </c>
      <c r="Z33" s="187" t="e">
        <f t="shared" si="7"/>
        <v>#N/A</v>
      </c>
      <c r="AA33" s="191"/>
    </row>
    <row r="34" spans="1:27" ht="19.5" x14ac:dyDescent="0.25">
      <c r="A34" s="187">
        <v>13</v>
      </c>
      <c r="B34" s="187" t="s">
        <v>41</v>
      </c>
      <c r="C34" s="187">
        <v>5</v>
      </c>
      <c r="D34" s="187">
        <v>49</v>
      </c>
      <c r="E34" s="195">
        <v>10</v>
      </c>
      <c r="F34" s="187">
        <f t="shared" si="22"/>
        <v>2</v>
      </c>
      <c r="G34" s="187">
        <v>2</v>
      </c>
      <c r="H34" s="187">
        <v>2</v>
      </c>
      <c r="I34" s="187">
        <v>100</v>
      </c>
      <c r="J34" s="187">
        <f t="shared" si="23"/>
        <v>1</v>
      </c>
      <c r="K34" s="187">
        <v>9</v>
      </c>
      <c r="L34" s="187">
        <v>12</v>
      </c>
      <c r="M34" s="187">
        <v>78</v>
      </c>
      <c r="N34" s="187">
        <f t="shared" si="24"/>
        <v>1</v>
      </c>
      <c r="O34" s="187">
        <v>5</v>
      </c>
      <c r="P34" s="187">
        <v>7</v>
      </c>
      <c r="Q34" s="187">
        <v>71</v>
      </c>
      <c r="R34" s="187">
        <f t="shared" si="25"/>
        <v>1</v>
      </c>
      <c r="S34" s="187" t="s">
        <v>417</v>
      </c>
      <c r="T34" s="187">
        <v>48</v>
      </c>
      <c r="U34" s="187">
        <f t="shared" si="28"/>
        <v>3</v>
      </c>
      <c r="V34" s="187"/>
      <c r="W34" s="187" t="e">
        <f t="shared" si="26"/>
        <v>#N/A</v>
      </c>
      <c r="X34" s="187"/>
      <c r="Y34" s="187" t="e">
        <f t="shared" si="27"/>
        <v>#N/A</v>
      </c>
      <c r="Z34" s="187" t="e">
        <f t="shared" si="7"/>
        <v>#N/A</v>
      </c>
      <c r="AA34" s="191"/>
    </row>
    <row r="35" spans="1:27" ht="19.5" x14ac:dyDescent="0.25">
      <c r="A35" s="187">
        <v>13</v>
      </c>
      <c r="B35" s="187" t="s">
        <v>37</v>
      </c>
      <c r="C35" s="187">
        <v>1</v>
      </c>
      <c r="D35" s="187">
        <v>49</v>
      </c>
      <c r="E35" s="195">
        <v>2</v>
      </c>
      <c r="F35" s="187">
        <f t="shared" si="22"/>
        <v>6</v>
      </c>
      <c r="G35" s="187">
        <v>0</v>
      </c>
      <c r="H35" s="187">
        <v>2</v>
      </c>
      <c r="I35" s="187">
        <v>0</v>
      </c>
      <c r="J35" s="187">
        <f t="shared" si="23"/>
        <v>7</v>
      </c>
      <c r="K35" s="187">
        <v>3</v>
      </c>
      <c r="L35" s="187">
        <v>12</v>
      </c>
      <c r="M35" s="187">
        <v>22</v>
      </c>
      <c r="N35" s="187">
        <f t="shared" si="24"/>
        <v>4</v>
      </c>
      <c r="O35" s="187">
        <v>1</v>
      </c>
      <c r="P35" s="187">
        <v>7</v>
      </c>
      <c r="Q35" s="187">
        <v>14</v>
      </c>
      <c r="R35" s="187">
        <f t="shared" si="25"/>
        <v>6</v>
      </c>
      <c r="S35" s="187" t="s">
        <v>415</v>
      </c>
      <c r="T35" s="187">
        <v>80</v>
      </c>
      <c r="U35" s="187">
        <f t="shared" si="28"/>
        <v>1</v>
      </c>
      <c r="V35" s="187"/>
      <c r="W35" s="187" t="e">
        <f t="shared" si="26"/>
        <v>#N/A</v>
      </c>
      <c r="X35" s="187"/>
      <c r="Y35" s="187" t="e">
        <f t="shared" si="27"/>
        <v>#N/A</v>
      </c>
      <c r="Z35" s="187" t="e">
        <f t="shared" si="7"/>
        <v>#N/A</v>
      </c>
      <c r="AA35" s="191"/>
    </row>
    <row r="36" spans="1:27" ht="19.5" x14ac:dyDescent="0.25">
      <c r="A36" s="187">
        <v>13</v>
      </c>
      <c r="B36" s="187" t="s">
        <v>38</v>
      </c>
      <c r="C36" s="187">
        <v>0</v>
      </c>
      <c r="D36" s="187">
        <v>49</v>
      </c>
      <c r="E36" s="195">
        <v>0</v>
      </c>
      <c r="F36" s="187">
        <f t="shared" si="22"/>
        <v>10</v>
      </c>
      <c r="G36" s="187">
        <v>0</v>
      </c>
      <c r="H36" s="187">
        <v>2</v>
      </c>
      <c r="I36" s="187">
        <v>0</v>
      </c>
      <c r="J36" s="187">
        <f t="shared" si="23"/>
        <v>7</v>
      </c>
      <c r="K36" s="187">
        <v>0</v>
      </c>
      <c r="L36" s="187">
        <v>12</v>
      </c>
      <c r="M36" s="187">
        <v>0</v>
      </c>
      <c r="N36" s="187">
        <f t="shared" si="24"/>
        <v>8</v>
      </c>
      <c r="O36" s="187">
        <v>0</v>
      </c>
      <c r="P36" s="187">
        <v>7</v>
      </c>
      <c r="Q36" s="187">
        <v>0</v>
      </c>
      <c r="R36" s="187">
        <f t="shared" si="25"/>
        <v>8</v>
      </c>
      <c r="S36" s="187" t="s">
        <v>430</v>
      </c>
      <c r="T36" s="187" t="s">
        <v>431</v>
      </c>
      <c r="U36" s="187" t="s">
        <v>432</v>
      </c>
      <c r="V36" s="187"/>
      <c r="W36" s="187" t="e">
        <f>RANK(V36,V$31:V$43)</f>
        <v>#N/A</v>
      </c>
      <c r="X36" s="187"/>
      <c r="Y36" s="187" t="e">
        <f t="shared" si="27"/>
        <v>#N/A</v>
      </c>
      <c r="Z36" s="187" t="e">
        <f t="shared" si="7"/>
        <v>#N/A</v>
      </c>
      <c r="AA36" s="191"/>
    </row>
    <row r="37" spans="1:27" ht="19.5" x14ac:dyDescent="0.25">
      <c r="A37" s="187">
        <v>13</v>
      </c>
      <c r="B37" s="187" t="s">
        <v>39</v>
      </c>
      <c r="C37" s="187">
        <v>1</v>
      </c>
      <c r="D37" s="187">
        <v>49</v>
      </c>
      <c r="E37" s="195">
        <v>2</v>
      </c>
      <c r="F37" s="187">
        <f t="shared" si="22"/>
        <v>6</v>
      </c>
      <c r="G37" s="187">
        <v>2</v>
      </c>
      <c r="H37" s="187">
        <v>2</v>
      </c>
      <c r="I37" s="187">
        <v>100</v>
      </c>
      <c r="J37" s="187">
        <f t="shared" si="23"/>
        <v>1</v>
      </c>
      <c r="K37" s="187">
        <v>0</v>
      </c>
      <c r="L37" s="187">
        <v>12</v>
      </c>
      <c r="M37" s="187">
        <v>0</v>
      </c>
      <c r="N37" s="187">
        <f t="shared" si="24"/>
        <v>8</v>
      </c>
      <c r="O37" s="187">
        <v>2</v>
      </c>
      <c r="P37" s="187">
        <v>7</v>
      </c>
      <c r="Q37" s="187">
        <v>29</v>
      </c>
      <c r="R37" s="187">
        <f t="shared" si="25"/>
        <v>4</v>
      </c>
      <c r="S37" s="187" t="s">
        <v>430</v>
      </c>
      <c r="T37" s="187" t="s">
        <v>431</v>
      </c>
      <c r="U37" s="187" t="s">
        <v>432</v>
      </c>
      <c r="V37" s="187"/>
      <c r="W37" s="187" t="e">
        <f t="shared" si="26"/>
        <v>#N/A</v>
      </c>
      <c r="X37" s="187"/>
      <c r="Y37" s="187" t="e">
        <f t="shared" si="27"/>
        <v>#N/A</v>
      </c>
      <c r="Z37" s="187" t="e">
        <f t="shared" si="7"/>
        <v>#N/A</v>
      </c>
      <c r="AA37" s="191"/>
    </row>
    <row r="38" spans="1:27" ht="19.5" x14ac:dyDescent="0.25">
      <c r="A38" s="187">
        <v>13</v>
      </c>
      <c r="B38" s="187" t="s">
        <v>48</v>
      </c>
      <c r="C38" s="187">
        <v>0</v>
      </c>
      <c r="D38" s="187">
        <v>49</v>
      </c>
      <c r="E38" s="195">
        <v>0</v>
      </c>
      <c r="F38" s="187">
        <f t="shared" si="22"/>
        <v>10</v>
      </c>
      <c r="G38" s="187">
        <v>0</v>
      </c>
      <c r="H38" s="187">
        <v>2</v>
      </c>
      <c r="I38" s="187">
        <v>0</v>
      </c>
      <c r="J38" s="187">
        <f t="shared" si="23"/>
        <v>7</v>
      </c>
      <c r="K38" s="187">
        <v>0</v>
      </c>
      <c r="L38" s="187">
        <v>12</v>
      </c>
      <c r="M38" s="187">
        <v>0</v>
      </c>
      <c r="N38" s="187">
        <f t="shared" si="24"/>
        <v>8</v>
      </c>
      <c r="O38" s="187">
        <v>0</v>
      </c>
      <c r="P38" s="187">
        <v>7</v>
      </c>
      <c r="Q38" s="187">
        <v>0</v>
      </c>
      <c r="R38" s="187">
        <f t="shared" si="25"/>
        <v>8</v>
      </c>
      <c r="S38" s="187" t="s">
        <v>430</v>
      </c>
      <c r="T38" s="187" t="s">
        <v>431</v>
      </c>
      <c r="U38" s="187" t="s">
        <v>432</v>
      </c>
      <c r="V38" s="187"/>
      <c r="W38" s="187" t="e">
        <f t="shared" si="26"/>
        <v>#N/A</v>
      </c>
      <c r="X38" s="187"/>
      <c r="Y38" s="187" t="e">
        <f t="shared" si="27"/>
        <v>#N/A</v>
      </c>
      <c r="Z38" s="187" t="e">
        <f t="shared" si="7"/>
        <v>#N/A</v>
      </c>
      <c r="AA38" s="191"/>
    </row>
    <row r="39" spans="1:27" ht="19.5" x14ac:dyDescent="0.25">
      <c r="A39" s="187">
        <v>13</v>
      </c>
      <c r="B39" s="187" t="s">
        <v>359</v>
      </c>
      <c r="C39" s="187">
        <v>2</v>
      </c>
      <c r="D39" s="187">
        <v>49</v>
      </c>
      <c r="E39" s="195">
        <v>4</v>
      </c>
      <c r="F39" s="187">
        <f t="shared" si="22"/>
        <v>4</v>
      </c>
      <c r="G39" s="187">
        <v>0</v>
      </c>
      <c r="H39" s="187">
        <v>2</v>
      </c>
      <c r="I39" s="187">
        <v>0</v>
      </c>
      <c r="J39" s="187">
        <f t="shared" si="23"/>
        <v>7</v>
      </c>
      <c r="K39" s="187">
        <v>1</v>
      </c>
      <c r="L39" s="187">
        <v>12</v>
      </c>
      <c r="M39" s="187">
        <v>11</v>
      </c>
      <c r="N39" s="187">
        <f t="shared" si="24"/>
        <v>6</v>
      </c>
      <c r="O39" s="187">
        <v>0</v>
      </c>
      <c r="P39" s="187">
        <v>7</v>
      </c>
      <c r="Q39" s="187">
        <v>0</v>
      </c>
      <c r="R39" s="187">
        <f t="shared" si="25"/>
        <v>8</v>
      </c>
      <c r="S39" s="187" t="s">
        <v>430</v>
      </c>
      <c r="T39" s="187" t="s">
        <v>431</v>
      </c>
      <c r="U39" s="187" t="s">
        <v>432</v>
      </c>
      <c r="V39" s="187"/>
      <c r="W39" s="187" t="e">
        <f t="shared" si="26"/>
        <v>#N/A</v>
      </c>
      <c r="X39" s="187"/>
      <c r="Y39" s="187" t="e">
        <f t="shared" si="27"/>
        <v>#N/A</v>
      </c>
      <c r="Z39" s="187" t="e">
        <f t="shared" si="7"/>
        <v>#N/A</v>
      </c>
      <c r="AA39" s="191"/>
    </row>
    <row r="40" spans="1:27" ht="19.5" x14ac:dyDescent="0.25">
      <c r="A40" s="187">
        <v>13</v>
      </c>
      <c r="B40" s="187" t="s">
        <v>42</v>
      </c>
      <c r="C40" s="187">
        <v>0</v>
      </c>
      <c r="D40" s="187">
        <v>49</v>
      </c>
      <c r="E40" s="195">
        <v>0</v>
      </c>
      <c r="F40" s="187">
        <f t="shared" si="22"/>
        <v>10</v>
      </c>
      <c r="G40" s="187">
        <v>0</v>
      </c>
      <c r="H40" s="187">
        <v>2</v>
      </c>
      <c r="I40" s="187">
        <v>0</v>
      </c>
      <c r="J40" s="187">
        <f t="shared" si="23"/>
        <v>7</v>
      </c>
      <c r="K40" s="187">
        <v>0</v>
      </c>
      <c r="L40" s="187">
        <v>12</v>
      </c>
      <c r="M40" s="187">
        <v>0</v>
      </c>
      <c r="N40" s="187">
        <f t="shared" si="24"/>
        <v>8</v>
      </c>
      <c r="O40" s="187">
        <v>0</v>
      </c>
      <c r="P40" s="187">
        <v>7</v>
      </c>
      <c r="Q40" s="187">
        <v>0</v>
      </c>
      <c r="R40" s="187">
        <f t="shared" si="25"/>
        <v>8</v>
      </c>
      <c r="S40" s="187" t="s">
        <v>421</v>
      </c>
      <c r="T40" s="187">
        <v>20</v>
      </c>
      <c r="U40" s="187">
        <f t="shared" si="28"/>
        <v>4</v>
      </c>
      <c r="V40" s="187"/>
      <c r="W40" s="187" t="e">
        <f>RANK(V40,V$31:V$43)</f>
        <v>#N/A</v>
      </c>
      <c r="X40" s="187"/>
      <c r="Y40" s="187" t="e">
        <f>RANK(X40,X$31:X$43)</f>
        <v>#N/A</v>
      </c>
      <c r="Z40" s="187" t="e">
        <f t="shared" si="7"/>
        <v>#N/A</v>
      </c>
      <c r="AA40" s="191"/>
    </row>
    <row r="41" spans="1:27" ht="19.5" x14ac:dyDescent="0.25">
      <c r="A41" s="187">
        <v>13</v>
      </c>
      <c r="B41" s="187" t="s">
        <v>24</v>
      </c>
      <c r="C41" s="187">
        <v>15</v>
      </c>
      <c r="D41" s="187">
        <v>49</v>
      </c>
      <c r="E41" s="195">
        <v>31</v>
      </c>
      <c r="F41" s="187">
        <f t="shared" si="22"/>
        <v>1</v>
      </c>
      <c r="G41" s="187">
        <v>2</v>
      </c>
      <c r="H41" s="187">
        <v>2</v>
      </c>
      <c r="I41" s="187">
        <v>100</v>
      </c>
      <c r="J41" s="187">
        <f t="shared" si="23"/>
        <v>1</v>
      </c>
      <c r="K41" s="187">
        <v>8</v>
      </c>
      <c r="L41" s="187">
        <v>12</v>
      </c>
      <c r="M41" s="187">
        <v>67</v>
      </c>
      <c r="N41" s="187">
        <f t="shared" si="24"/>
        <v>3</v>
      </c>
      <c r="O41" s="187">
        <v>5</v>
      </c>
      <c r="P41" s="187">
        <v>7</v>
      </c>
      <c r="Q41" s="187">
        <v>71</v>
      </c>
      <c r="R41" s="187">
        <f>RANK(Q41,Q$31:Q$43)</f>
        <v>1</v>
      </c>
      <c r="S41" s="187" t="s">
        <v>430</v>
      </c>
      <c r="T41" s="187" t="s">
        <v>431</v>
      </c>
      <c r="U41" s="187" t="s">
        <v>432</v>
      </c>
      <c r="V41" s="187"/>
      <c r="W41" s="187" t="e">
        <f t="shared" si="26"/>
        <v>#N/A</v>
      </c>
      <c r="X41" s="187"/>
      <c r="Y41" s="187" t="e">
        <f t="shared" si="27"/>
        <v>#N/A</v>
      </c>
      <c r="Z41" s="187" t="e">
        <f t="shared" si="7"/>
        <v>#N/A</v>
      </c>
      <c r="AA41" s="191"/>
    </row>
    <row r="42" spans="1:27" ht="19.5" x14ac:dyDescent="0.25">
      <c r="A42" s="187">
        <v>13</v>
      </c>
      <c r="B42" s="187" t="s">
        <v>73</v>
      </c>
      <c r="C42" s="187">
        <v>1</v>
      </c>
      <c r="D42" s="187">
        <v>49</v>
      </c>
      <c r="E42" s="195">
        <v>2</v>
      </c>
      <c r="F42" s="187">
        <f t="shared" si="22"/>
        <v>6</v>
      </c>
      <c r="G42" s="187">
        <v>1</v>
      </c>
      <c r="H42" s="187">
        <v>2</v>
      </c>
      <c r="I42" s="187">
        <v>50</v>
      </c>
      <c r="J42" s="187">
        <f t="shared" si="23"/>
        <v>6</v>
      </c>
      <c r="K42" s="187">
        <v>1</v>
      </c>
      <c r="L42" s="187">
        <v>12</v>
      </c>
      <c r="M42" s="187">
        <v>11</v>
      </c>
      <c r="N42" s="187">
        <f t="shared" si="24"/>
        <v>6</v>
      </c>
      <c r="O42" s="187">
        <v>2</v>
      </c>
      <c r="P42" s="187">
        <v>7</v>
      </c>
      <c r="Q42" s="187">
        <v>29</v>
      </c>
      <c r="R42" s="187">
        <f t="shared" si="25"/>
        <v>4</v>
      </c>
      <c r="S42" s="187" t="s">
        <v>430</v>
      </c>
      <c r="T42" s="187" t="s">
        <v>431</v>
      </c>
      <c r="U42" s="187" t="s">
        <v>432</v>
      </c>
      <c r="V42" s="187"/>
      <c r="W42" s="187" t="e">
        <f t="shared" si="26"/>
        <v>#N/A</v>
      </c>
      <c r="X42" s="187"/>
      <c r="Y42" s="187" t="e">
        <f t="shared" si="27"/>
        <v>#N/A</v>
      </c>
      <c r="Z42" s="187" t="e">
        <f t="shared" si="7"/>
        <v>#N/A</v>
      </c>
      <c r="AA42" s="191"/>
    </row>
    <row r="43" spans="1:27" ht="19.5" x14ac:dyDescent="0.25">
      <c r="A43" s="187">
        <v>13</v>
      </c>
      <c r="B43" s="187" t="s">
        <v>379</v>
      </c>
      <c r="C43" s="187">
        <v>1</v>
      </c>
      <c r="D43" s="187">
        <v>49</v>
      </c>
      <c r="E43" s="195">
        <v>2</v>
      </c>
      <c r="F43" s="187">
        <f t="shared" si="22"/>
        <v>6</v>
      </c>
      <c r="G43" s="187">
        <v>0</v>
      </c>
      <c r="H43" s="187">
        <v>2</v>
      </c>
      <c r="I43" s="187">
        <v>0</v>
      </c>
      <c r="J43" s="187">
        <f t="shared" si="23"/>
        <v>7</v>
      </c>
      <c r="K43" s="187">
        <v>3</v>
      </c>
      <c r="L43" s="187">
        <v>12</v>
      </c>
      <c r="M43" s="187">
        <v>22</v>
      </c>
      <c r="N43" s="187">
        <f t="shared" si="24"/>
        <v>4</v>
      </c>
      <c r="O43" s="187">
        <v>0</v>
      </c>
      <c r="P43" s="187">
        <v>7</v>
      </c>
      <c r="Q43" s="187">
        <v>0</v>
      </c>
      <c r="R43" s="187">
        <f t="shared" si="25"/>
        <v>8</v>
      </c>
      <c r="S43" s="187" t="s">
        <v>430</v>
      </c>
      <c r="T43" s="187" t="s">
        <v>431</v>
      </c>
      <c r="U43" s="187" t="s">
        <v>432</v>
      </c>
      <c r="V43" s="187"/>
      <c r="W43" s="187" t="e">
        <f t="shared" si="26"/>
        <v>#N/A</v>
      </c>
      <c r="X43" s="187"/>
      <c r="Y43" s="187" t="e">
        <f t="shared" si="27"/>
        <v>#N/A</v>
      </c>
      <c r="Z43" s="187" t="e">
        <f t="shared" si="7"/>
        <v>#N/A</v>
      </c>
      <c r="AA43" s="191"/>
    </row>
    <row r="44" spans="1:27" ht="19.5" x14ac:dyDescent="0.25">
      <c r="A44" s="188">
        <v>14</v>
      </c>
      <c r="B44" s="188" t="s">
        <v>363</v>
      </c>
      <c r="C44" s="188">
        <v>24</v>
      </c>
      <c r="D44" s="188">
        <v>49</v>
      </c>
      <c r="E44" s="196">
        <v>49</v>
      </c>
      <c r="F44" s="188">
        <f>RANK(E44,E$44:E$54)</f>
        <v>2</v>
      </c>
      <c r="G44" s="188">
        <v>3</v>
      </c>
      <c r="H44" s="188">
        <v>5</v>
      </c>
      <c r="I44" s="188">
        <v>50</v>
      </c>
      <c r="J44" s="188">
        <f>RANK(I44,I$44:I$54)</f>
        <v>3</v>
      </c>
      <c r="K44" s="188">
        <v>12</v>
      </c>
      <c r="L44" s="188">
        <v>12</v>
      </c>
      <c r="M44" s="188">
        <v>100</v>
      </c>
      <c r="N44" s="188">
        <f>RANK(M44,M$44:M$54)</f>
        <v>1</v>
      </c>
      <c r="O44" s="188">
        <v>6</v>
      </c>
      <c r="P44" s="188">
        <v>7</v>
      </c>
      <c r="Q44" s="188">
        <v>86</v>
      </c>
      <c r="R44" s="188">
        <f>RANK(Q44,Q$44:Q$54)</f>
        <v>1</v>
      </c>
      <c r="S44" s="188" t="s">
        <v>428</v>
      </c>
      <c r="T44" s="188">
        <v>70</v>
      </c>
      <c r="U44" s="188">
        <f>RANK(T44,T$44:T$54)</f>
        <v>4</v>
      </c>
      <c r="V44" s="188"/>
      <c r="W44" s="188" t="e">
        <f>RANK(V44,V$44:V$54)</f>
        <v>#N/A</v>
      </c>
      <c r="X44" s="188"/>
      <c r="Y44" s="188" t="e">
        <f>RANK(X44,X$44:X$54)</f>
        <v>#N/A</v>
      </c>
      <c r="Z44" s="188" t="e">
        <f t="shared" si="7"/>
        <v>#N/A</v>
      </c>
      <c r="AA44" s="191"/>
    </row>
    <row r="45" spans="1:27" ht="19.5" x14ac:dyDescent="0.25">
      <c r="A45" s="188">
        <v>14</v>
      </c>
      <c r="B45" s="188" t="s">
        <v>31</v>
      </c>
      <c r="C45" s="188">
        <v>12</v>
      </c>
      <c r="D45" s="188">
        <v>49</v>
      </c>
      <c r="E45" s="196">
        <v>24</v>
      </c>
      <c r="F45" s="188">
        <f t="shared" ref="F45:F54" si="29">RANK(E45,E$44:E$54)</f>
        <v>3</v>
      </c>
      <c r="G45" s="188">
        <v>3</v>
      </c>
      <c r="H45" s="188">
        <v>5</v>
      </c>
      <c r="I45" s="188">
        <v>50</v>
      </c>
      <c r="J45" s="188">
        <f t="shared" ref="J45:J54" si="30">RANK(I45,I$44:I$54)</f>
        <v>3</v>
      </c>
      <c r="K45" s="188">
        <v>9</v>
      </c>
      <c r="L45" s="188">
        <v>12</v>
      </c>
      <c r="M45" s="188">
        <v>78</v>
      </c>
      <c r="N45" s="188">
        <f t="shared" ref="N45:N54" si="31">RANK(M45,M$44:M$54)</f>
        <v>3</v>
      </c>
      <c r="O45" s="188">
        <v>5</v>
      </c>
      <c r="P45" s="188">
        <v>7</v>
      </c>
      <c r="Q45" s="188">
        <v>71</v>
      </c>
      <c r="R45" s="188">
        <f t="shared" ref="R45:R54" si="32">RANK(Q45,Q$44:Q$54)</f>
        <v>3</v>
      </c>
      <c r="S45" s="188" t="s">
        <v>416</v>
      </c>
      <c r="T45" s="188">
        <v>80</v>
      </c>
      <c r="U45" s="188">
        <f t="shared" ref="U45:U47" si="33">RANK(T45,T$44:T$54)</f>
        <v>1</v>
      </c>
      <c r="V45" s="188"/>
      <c r="W45" s="188" t="e">
        <f t="shared" ref="W45:W54" si="34">RANK(V45,V$44:V$54)</f>
        <v>#N/A</v>
      </c>
      <c r="X45" s="188"/>
      <c r="Y45" s="188" t="e">
        <f t="shared" ref="Y45:Y54" si="35">RANK(X45,X$44:X$54)</f>
        <v>#N/A</v>
      </c>
      <c r="Z45" s="188" t="e">
        <f t="shared" si="7"/>
        <v>#N/A</v>
      </c>
      <c r="AA45" s="191"/>
    </row>
    <row r="46" spans="1:27" ht="19.5" x14ac:dyDescent="0.25">
      <c r="A46" s="188">
        <v>14</v>
      </c>
      <c r="B46" s="188" t="s">
        <v>30</v>
      </c>
      <c r="C46" s="188">
        <v>37</v>
      </c>
      <c r="D46" s="188">
        <v>49</v>
      </c>
      <c r="E46" s="196">
        <v>76</v>
      </c>
      <c r="F46" s="188">
        <f t="shared" si="29"/>
        <v>1</v>
      </c>
      <c r="G46" s="188">
        <v>3</v>
      </c>
      <c r="H46" s="188">
        <v>5</v>
      </c>
      <c r="I46" s="188">
        <v>50</v>
      </c>
      <c r="J46" s="188">
        <f t="shared" si="30"/>
        <v>3</v>
      </c>
      <c r="K46" s="188">
        <v>12</v>
      </c>
      <c r="L46" s="188">
        <v>12</v>
      </c>
      <c r="M46" s="188">
        <v>100</v>
      </c>
      <c r="N46" s="188">
        <f t="shared" si="31"/>
        <v>1</v>
      </c>
      <c r="O46" s="188">
        <v>6</v>
      </c>
      <c r="P46" s="188">
        <v>7</v>
      </c>
      <c r="Q46" s="188">
        <v>86</v>
      </c>
      <c r="R46" s="188">
        <f t="shared" si="32"/>
        <v>1</v>
      </c>
      <c r="S46" s="188" t="s">
        <v>417</v>
      </c>
      <c r="T46" s="188">
        <v>48</v>
      </c>
      <c r="U46" s="188">
        <f t="shared" si="33"/>
        <v>5</v>
      </c>
      <c r="V46" s="188"/>
      <c r="W46" s="188" t="e">
        <f t="shared" si="34"/>
        <v>#N/A</v>
      </c>
      <c r="X46" s="188"/>
      <c r="Y46" s="188" t="e">
        <f t="shared" si="35"/>
        <v>#N/A</v>
      </c>
      <c r="Z46" s="188" t="e">
        <f t="shared" si="7"/>
        <v>#N/A</v>
      </c>
      <c r="AA46" s="191"/>
    </row>
    <row r="47" spans="1:27" ht="19.5" x14ac:dyDescent="0.25">
      <c r="A47" s="188">
        <v>14</v>
      </c>
      <c r="B47" s="188" t="s">
        <v>364</v>
      </c>
      <c r="C47" s="188">
        <v>9</v>
      </c>
      <c r="D47" s="188">
        <v>49</v>
      </c>
      <c r="E47" s="196">
        <v>18</v>
      </c>
      <c r="F47" s="188">
        <f t="shared" si="29"/>
        <v>5</v>
      </c>
      <c r="G47" s="188">
        <v>5</v>
      </c>
      <c r="H47" s="188">
        <v>5</v>
      </c>
      <c r="I47" s="188">
        <v>100</v>
      </c>
      <c r="J47" s="188">
        <f t="shared" si="30"/>
        <v>1</v>
      </c>
      <c r="K47" s="188">
        <v>8</v>
      </c>
      <c r="L47" s="188">
        <v>12</v>
      </c>
      <c r="M47" s="188">
        <v>67</v>
      </c>
      <c r="N47" s="188">
        <f t="shared" si="31"/>
        <v>5</v>
      </c>
      <c r="O47" s="188">
        <v>4</v>
      </c>
      <c r="P47" s="188">
        <v>7</v>
      </c>
      <c r="Q47" s="188">
        <v>57</v>
      </c>
      <c r="R47" s="188">
        <f t="shared" si="32"/>
        <v>5</v>
      </c>
      <c r="S47" s="188" t="s">
        <v>415</v>
      </c>
      <c r="T47" s="188">
        <v>80</v>
      </c>
      <c r="U47" s="188">
        <f t="shared" si="33"/>
        <v>1</v>
      </c>
      <c r="V47" s="188"/>
      <c r="W47" s="188" t="e">
        <f t="shared" si="34"/>
        <v>#N/A</v>
      </c>
      <c r="X47" s="188"/>
      <c r="Y47" s="188" t="e">
        <f t="shared" si="35"/>
        <v>#N/A</v>
      </c>
      <c r="Z47" s="188" t="e">
        <f t="shared" si="7"/>
        <v>#N/A</v>
      </c>
      <c r="AA47" s="191"/>
    </row>
    <row r="48" spans="1:27" ht="19.5" x14ac:dyDescent="0.25">
      <c r="A48" s="188">
        <v>14</v>
      </c>
      <c r="B48" s="188" t="s">
        <v>34</v>
      </c>
      <c r="C48" s="188">
        <v>5</v>
      </c>
      <c r="D48" s="188">
        <v>49</v>
      </c>
      <c r="E48" s="196">
        <v>10</v>
      </c>
      <c r="F48" s="188">
        <f t="shared" si="29"/>
        <v>6</v>
      </c>
      <c r="G48" s="188">
        <v>0</v>
      </c>
      <c r="H48" s="188">
        <v>5</v>
      </c>
      <c r="I48" s="188">
        <v>0</v>
      </c>
      <c r="J48" s="188">
        <f t="shared" si="30"/>
        <v>10</v>
      </c>
      <c r="K48" s="188">
        <v>1</v>
      </c>
      <c r="L48" s="188">
        <v>12</v>
      </c>
      <c r="M48" s="188">
        <v>11</v>
      </c>
      <c r="N48" s="188">
        <f t="shared" si="31"/>
        <v>8</v>
      </c>
      <c r="O48" s="188">
        <v>1</v>
      </c>
      <c r="P48" s="188">
        <v>7</v>
      </c>
      <c r="Q48" s="188">
        <v>14</v>
      </c>
      <c r="R48" s="188">
        <f t="shared" si="32"/>
        <v>9</v>
      </c>
      <c r="S48" s="188" t="s">
        <v>430</v>
      </c>
      <c r="T48" s="188" t="s">
        <v>431</v>
      </c>
      <c r="U48" s="188" t="s">
        <v>432</v>
      </c>
      <c r="V48" s="188"/>
      <c r="W48" s="188" t="e">
        <f t="shared" si="34"/>
        <v>#N/A</v>
      </c>
      <c r="X48" s="188"/>
      <c r="Y48" s="188" t="e">
        <f t="shared" si="35"/>
        <v>#N/A</v>
      </c>
      <c r="Z48" s="188" t="e">
        <f t="shared" si="7"/>
        <v>#N/A</v>
      </c>
      <c r="AA48" s="191"/>
    </row>
    <row r="49" spans="1:27" ht="19.5" x14ac:dyDescent="0.25">
      <c r="A49" s="188">
        <v>14</v>
      </c>
      <c r="B49" s="188" t="s">
        <v>365</v>
      </c>
      <c r="C49" s="188">
        <v>2</v>
      </c>
      <c r="D49" s="188">
        <v>49</v>
      </c>
      <c r="E49" s="196">
        <v>4</v>
      </c>
      <c r="F49" s="188">
        <f t="shared" si="29"/>
        <v>8</v>
      </c>
      <c r="G49" s="188">
        <v>3</v>
      </c>
      <c r="H49" s="188">
        <v>5</v>
      </c>
      <c r="I49" s="188">
        <v>50</v>
      </c>
      <c r="J49" s="188">
        <f t="shared" si="30"/>
        <v>3</v>
      </c>
      <c r="K49" s="188">
        <v>1</v>
      </c>
      <c r="L49" s="188">
        <v>12</v>
      </c>
      <c r="M49" s="188">
        <v>11</v>
      </c>
      <c r="N49" s="188">
        <f t="shared" si="31"/>
        <v>8</v>
      </c>
      <c r="O49" s="188">
        <v>1</v>
      </c>
      <c r="P49" s="188">
        <v>7</v>
      </c>
      <c r="Q49" s="188">
        <v>14</v>
      </c>
      <c r="R49" s="188">
        <f t="shared" si="32"/>
        <v>9</v>
      </c>
      <c r="S49" s="188" t="s">
        <v>430</v>
      </c>
      <c r="T49" s="188" t="s">
        <v>431</v>
      </c>
      <c r="U49" s="188" t="s">
        <v>432</v>
      </c>
      <c r="V49" s="188"/>
      <c r="W49" s="188" t="e">
        <f t="shared" si="34"/>
        <v>#N/A</v>
      </c>
      <c r="X49" s="188"/>
      <c r="Y49" s="188" t="e">
        <f t="shared" si="35"/>
        <v>#N/A</v>
      </c>
      <c r="Z49" s="188" t="e">
        <f t="shared" si="7"/>
        <v>#N/A</v>
      </c>
      <c r="AA49" s="191"/>
    </row>
    <row r="50" spans="1:27" ht="19.5" x14ac:dyDescent="0.25">
      <c r="A50" s="188">
        <v>14</v>
      </c>
      <c r="B50" s="188" t="s">
        <v>32</v>
      </c>
      <c r="C50" s="188">
        <v>1</v>
      </c>
      <c r="D50" s="188">
        <v>49</v>
      </c>
      <c r="E50" s="196">
        <v>2</v>
      </c>
      <c r="F50" s="188">
        <f t="shared" si="29"/>
        <v>10</v>
      </c>
      <c r="G50" s="188">
        <v>4</v>
      </c>
      <c r="H50" s="188">
        <v>5</v>
      </c>
      <c r="I50" s="188">
        <v>75</v>
      </c>
      <c r="J50" s="188">
        <f t="shared" si="30"/>
        <v>2</v>
      </c>
      <c r="K50" s="188">
        <v>4</v>
      </c>
      <c r="L50" s="188">
        <v>12</v>
      </c>
      <c r="M50" s="188">
        <v>33</v>
      </c>
      <c r="N50" s="188">
        <f t="shared" si="31"/>
        <v>6</v>
      </c>
      <c r="O50" s="188">
        <v>3</v>
      </c>
      <c r="P50" s="188">
        <v>7</v>
      </c>
      <c r="Q50" s="188">
        <v>43</v>
      </c>
      <c r="R50" s="188">
        <f>RANK(Q50,Q$44:Q$54)</f>
        <v>6</v>
      </c>
      <c r="S50" s="188" t="s">
        <v>427</v>
      </c>
      <c r="T50" s="188">
        <v>80</v>
      </c>
      <c r="U50" s="188">
        <f>RANK(T50,T$44:T$54)</f>
        <v>1</v>
      </c>
      <c r="V50" s="188"/>
      <c r="W50" s="188" t="e">
        <f t="shared" si="34"/>
        <v>#N/A</v>
      </c>
      <c r="X50" s="188"/>
      <c r="Y50" s="188" t="e">
        <f t="shared" si="35"/>
        <v>#N/A</v>
      </c>
      <c r="Z50" s="188" t="e">
        <f t="shared" si="7"/>
        <v>#N/A</v>
      </c>
      <c r="AA50" s="191"/>
    </row>
    <row r="51" spans="1:27" ht="19.5" x14ac:dyDescent="0.25">
      <c r="A51" s="188">
        <v>14</v>
      </c>
      <c r="B51" s="188" t="s">
        <v>33</v>
      </c>
      <c r="C51" s="188">
        <v>4</v>
      </c>
      <c r="D51" s="188">
        <v>49</v>
      </c>
      <c r="E51" s="196">
        <v>8</v>
      </c>
      <c r="F51" s="188">
        <f t="shared" si="29"/>
        <v>7</v>
      </c>
      <c r="G51" s="188">
        <v>3</v>
      </c>
      <c r="H51" s="188">
        <v>5</v>
      </c>
      <c r="I51" s="188">
        <v>50</v>
      </c>
      <c r="J51" s="188">
        <f t="shared" si="30"/>
        <v>3</v>
      </c>
      <c r="K51" s="188">
        <v>0</v>
      </c>
      <c r="L51" s="188">
        <v>12</v>
      </c>
      <c r="M51" s="188">
        <v>0</v>
      </c>
      <c r="N51" s="188">
        <f t="shared" si="31"/>
        <v>11</v>
      </c>
      <c r="O51" s="188">
        <v>5</v>
      </c>
      <c r="P51" s="188">
        <v>7</v>
      </c>
      <c r="Q51" s="188">
        <v>71</v>
      </c>
      <c r="R51" s="188">
        <f t="shared" si="32"/>
        <v>3</v>
      </c>
      <c r="S51" s="188" t="s">
        <v>430</v>
      </c>
      <c r="T51" s="188" t="s">
        <v>431</v>
      </c>
      <c r="U51" s="188" t="s">
        <v>432</v>
      </c>
      <c r="V51" s="188"/>
      <c r="W51" s="188" t="e">
        <f>RANK(V51,V$44:V$54)</f>
        <v>#N/A</v>
      </c>
      <c r="X51" s="188"/>
      <c r="Y51" s="188" t="e">
        <f t="shared" si="35"/>
        <v>#N/A</v>
      </c>
      <c r="Z51" s="188" t="e">
        <f t="shared" si="7"/>
        <v>#N/A</v>
      </c>
      <c r="AA51" s="191"/>
    </row>
    <row r="52" spans="1:27" ht="19.5" x14ac:dyDescent="0.25">
      <c r="A52" s="188">
        <v>14</v>
      </c>
      <c r="B52" s="188" t="s">
        <v>360</v>
      </c>
      <c r="C52" s="188">
        <v>12</v>
      </c>
      <c r="D52" s="188">
        <v>49</v>
      </c>
      <c r="E52" s="196">
        <v>24</v>
      </c>
      <c r="F52" s="188">
        <f t="shared" si="29"/>
        <v>3</v>
      </c>
      <c r="G52" s="188">
        <v>3</v>
      </c>
      <c r="H52" s="188">
        <v>5</v>
      </c>
      <c r="I52" s="188">
        <v>50</v>
      </c>
      <c r="J52" s="188">
        <f t="shared" si="30"/>
        <v>3</v>
      </c>
      <c r="K52" s="188">
        <v>9</v>
      </c>
      <c r="L52" s="188">
        <v>12</v>
      </c>
      <c r="M52" s="188">
        <v>78</v>
      </c>
      <c r="N52" s="188">
        <f t="shared" si="31"/>
        <v>3</v>
      </c>
      <c r="O52" s="188">
        <v>3</v>
      </c>
      <c r="P52" s="188">
        <v>7</v>
      </c>
      <c r="Q52" s="188">
        <v>43</v>
      </c>
      <c r="R52" s="188">
        <f t="shared" si="32"/>
        <v>6</v>
      </c>
      <c r="S52" s="188" t="s">
        <v>430</v>
      </c>
      <c r="T52" s="188" t="s">
        <v>431</v>
      </c>
      <c r="U52" s="188" t="s">
        <v>432</v>
      </c>
      <c r="V52" s="188"/>
      <c r="W52" s="188" t="e">
        <f t="shared" si="34"/>
        <v>#N/A</v>
      </c>
      <c r="X52" s="188"/>
      <c r="Y52" s="188" t="e">
        <f>RANK(X52,X$44:X$54)</f>
        <v>#N/A</v>
      </c>
      <c r="Z52" s="188" t="e">
        <f t="shared" si="7"/>
        <v>#N/A</v>
      </c>
      <c r="AA52" s="191"/>
    </row>
    <row r="53" spans="1:27" ht="19.5" x14ac:dyDescent="0.25">
      <c r="A53" s="188">
        <v>14</v>
      </c>
      <c r="B53" s="188" t="s">
        <v>361</v>
      </c>
      <c r="C53" s="188">
        <v>1</v>
      </c>
      <c r="D53" s="188">
        <v>49</v>
      </c>
      <c r="E53" s="196">
        <v>2</v>
      </c>
      <c r="F53" s="188">
        <f t="shared" si="29"/>
        <v>10</v>
      </c>
      <c r="G53" s="188">
        <v>0</v>
      </c>
      <c r="H53" s="188">
        <v>5</v>
      </c>
      <c r="I53" s="188">
        <v>0</v>
      </c>
      <c r="J53" s="188">
        <f t="shared" si="30"/>
        <v>10</v>
      </c>
      <c r="K53" s="188">
        <v>1</v>
      </c>
      <c r="L53" s="188">
        <v>12</v>
      </c>
      <c r="M53" s="188">
        <v>11</v>
      </c>
      <c r="N53" s="188">
        <f t="shared" si="31"/>
        <v>8</v>
      </c>
      <c r="O53" s="188">
        <v>3</v>
      </c>
      <c r="P53" s="188">
        <v>7</v>
      </c>
      <c r="Q53" s="188">
        <v>43</v>
      </c>
      <c r="R53" s="188">
        <f t="shared" si="32"/>
        <v>6</v>
      </c>
      <c r="S53" s="188" t="s">
        <v>430</v>
      </c>
      <c r="T53" s="188" t="s">
        <v>431</v>
      </c>
      <c r="U53" s="188" t="s">
        <v>432</v>
      </c>
      <c r="V53" s="188"/>
      <c r="W53" s="188" t="e">
        <f t="shared" si="34"/>
        <v>#N/A</v>
      </c>
      <c r="X53" s="188"/>
      <c r="Y53" s="188" t="e">
        <f t="shared" si="35"/>
        <v>#N/A</v>
      </c>
      <c r="Z53" s="188" t="e">
        <f t="shared" si="7"/>
        <v>#N/A</v>
      </c>
      <c r="AA53" s="191"/>
    </row>
    <row r="54" spans="1:27" ht="19.5" x14ac:dyDescent="0.25">
      <c r="A54" s="188">
        <v>14</v>
      </c>
      <c r="B54" s="188" t="s">
        <v>377</v>
      </c>
      <c r="C54" s="188">
        <v>2</v>
      </c>
      <c r="D54" s="188">
        <v>49</v>
      </c>
      <c r="E54" s="196">
        <v>4</v>
      </c>
      <c r="F54" s="188">
        <f t="shared" si="29"/>
        <v>8</v>
      </c>
      <c r="G54" s="188">
        <v>1</v>
      </c>
      <c r="H54" s="188">
        <v>5</v>
      </c>
      <c r="I54" s="188">
        <v>25</v>
      </c>
      <c r="J54" s="188">
        <f t="shared" si="30"/>
        <v>9</v>
      </c>
      <c r="K54" s="188">
        <v>3</v>
      </c>
      <c r="L54" s="188">
        <v>12</v>
      </c>
      <c r="M54" s="188">
        <v>22</v>
      </c>
      <c r="N54" s="188">
        <f t="shared" si="31"/>
        <v>7</v>
      </c>
      <c r="O54" s="188">
        <v>1</v>
      </c>
      <c r="P54" s="188">
        <v>7</v>
      </c>
      <c r="Q54" s="188">
        <v>14</v>
      </c>
      <c r="R54" s="188">
        <f t="shared" si="32"/>
        <v>9</v>
      </c>
      <c r="S54" s="188" t="s">
        <v>430</v>
      </c>
      <c r="T54" s="188" t="s">
        <v>431</v>
      </c>
      <c r="U54" s="188" t="s">
        <v>432</v>
      </c>
      <c r="V54" s="188"/>
      <c r="W54" s="188" t="e">
        <f t="shared" si="34"/>
        <v>#N/A</v>
      </c>
      <c r="X54" s="188"/>
      <c r="Y54" s="188" t="e">
        <f t="shared" si="35"/>
        <v>#N/A</v>
      </c>
      <c r="Z54" s="188" t="e">
        <f t="shared" si="7"/>
        <v>#N/A</v>
      </c>
      <c r="AA54" s="191"/>
    </row>
  </sheetData>
  <mergeCells count="5">
    <mergeCell ref="X1:Z1"/>
    <mergeCell ref="V1:W1"/>
    <mergeCell ref="S1:U1"/>
    <mergeCell ref="C1:R1"/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N18"/>
  <sheetViews>
    <sheetView rightToLeft="1" workbookViewId="0">
      <selection activeCell="F13" sqref="F13"/>
    </sheetView>
  </sheetViews>
  <sheetFormatPr defaultRowHeight="15" x14ac:dyDescent="0.25"/>
  <cols>
    <col min="8" max="8" width="14.28515625" bestFit="1" customWidth="1"/>
    <col min="19" max="19" width="18.42578125" bestFit="1" customWidth="1"/>
    <col min="20" max="26" width="10.28515625" customWidth="1"/>
    <col min="30" max="30" width="15.85546875" bestFit="1" customWidth="1"/>
    <col min="31" max="37" width="10.28515625" customWidth="1"/>
    <col min="41" max="41" width="18.42578125" bestFit="1" customWidth="1"/>
    <col min="42" max="48" width="10.28515625" customWidth="1"/>
    <col min="52" max="52" width="15" bestFit="1" customWidth="1"/>
    <col min="53" max="59" width="10.28515625" customWidth="1"/>
    <col min="63" max="63" width="17.42578125" bestFit="1" customWidth="1"/>
    <col min="64" max="70" width="10.28515625" customWidth="1"/>
    <col min="74" max="74" width="17.5703125" bestFit="1" customWidth="1"/>
    <col min="75" max="81" width="10.28515625" customWidth="1"/>
    <col min="85" max="85" width="17.5703125" bestFit="1" customWidth="1"/>
    <col min="86" max="92" width="10.28515625" customWidth="1"/>
  </cols>
  <sheetData>
    <row r="1" spans="1:92" ht="18.75" customHeight="1" x14ac:dyDescent="0.25">
      <c r="A1" s="273" t="s">
        <v>162</v>
      </c>
      <c r="B1" s="273" t="s">
        <v>574</v>
      </c>
      <c r="C1" s="273" t="s">
        <v>580</v>
      </c>
      <c r="D1" s="273" t="s">
        <v>579</v>
      </c>
      <c r="E1" s="273" t="s">
        <v>159</v>
      </c>
      <c r="G1" s="276" t="s">
        <v>576</v>
      </c>
      <c r="H1" s="276" t="s">
        <v>173</v>
      </c>
      <c r="I1" s="126" t="s">
        <v>3</v>
      </c>
      <c r="J1" s="222" t="s">
        <v>599</v>
      </c>
      <c r="K1" s="126" t="s">
        <v>4</v>
      </c>
      <c r="L1" s="126" t="s">
        <v>560</v>
      </c>
      <c r="M1" s="126" t="s">
        <v>178</v>
      </c>
      <c r="N1" s="126" t="s">
        <v>6</v>
      </c>
      <c r="O1" s="276" t="s">
        <v>159</v>
      </c>
      <c r="Q1" s="273" t="s">
        <v>576</v>
      </c>
      <c r="R1" s="273" t="s">
        <v>575</v>
      </c>
      <c r="S1" s="275" t="s">
        <v>173</v>
      </c>
      <c r="T1" s="213" t="s">
        <v>3</v>
      </c>
      <c r="U1" s="221" t="s">
        <v>599</v>
      </c>
      <c r="V1" s="213" t="s">
        <v>4</v>
      </c>
      <c r="W1" s="213" t="s">
        <v>560</v>
      </c>
      <c r="X1" s="213" t="s">
        <v>178</v>
      </c>
      <c r="Y1" s="213" t="s">
        <v>6</v>
      </c>
      <c r="Z1" s="273" t="s">
        <v>159</v>
      </c>
      <c r="AB1" s="273" t="s">
        <v>576</v>
      </c>
      <c r="AC1" s="273" t="s">
        <v>575</v>
      </c>
      <c r="AD1" s="275" t="s">
        <v>173</v>
      </c>
      <c r="AE1" s="213" t="s">
        <v>3</v>
      </c>
      <c r="AF1" s="213" t="s">
        <v>5</v>
      </c>
      <c r="AG1" s="213" t="s">
        <v>4</v>
      </c>
      <c r="AH1" s="213" t="s">
        <v>560</v>
      </c>
      <c r="AI1" s="213" t="s">
        <v>178</v>
      </c>
      <c r="AJ1" s="213" t="s">
        <v>6</v>
      </c>
      <c r="AK1" s="273" t="s">
        <v>159</v>
      </c>
      <c r="AM1" s="273" t="s">
        <v>576</v>
      </c>
      <c r="AN1" s="273" t="s">
        <v>575</v>
      </c>
      <c r="AO1" s="275" t="s">
        <v>173</v>
      </c>
      <c r="AP1" s="213" t="s">
        <v>3</v>
      </c>
      <c r="AQ1" s="213" t="s">
        <v>5</v>
      </c>
      <c r="AR1" s="213" t="s">
        <v>4</v>
      </c>
      <c r="AS1" s="213" t="s">
        <v>560</v>
      </c>
      <c r="AT1" s="213" t="s">
        <v>178</v>
      </c>
      <c r="AU1" s="213" t="s">
        <v>6</v>
      </c>
      <c r="AV1" s="273" t="s">
        <v>159</v>
      </c>
      <c r="AX1" s="273" t="s">
        <v>576</v>
      </c>
      <c r="AY1" s="273" t="s">
        <v>575</v>
      </c>
      <c r="AZ1" s="275" t="s">
        <v>173</v>
      </c>
      <c r="BA1" s="213" t="s">
        <v>3</v>
      </c>
      <c r="BB1" s="213" t="s">
        <v>5</v>
      </c>
      <c r="BC1" s="213" t="s">
        <v>4</v>
      </c>
      <c r="BD1" s="213" t="s">
        <v>560</v>
      </c>
      <c r="BE1" s="213" t="s">
        <v>178</v>
      </c>
      <c r="BF1" s="213" t="s">
        <v>6</v>
      </c>
      <c r="BG1" s="273" t="s">
        <v>159</v>
      </c>
      <c r="BI1" s="273" t="s">
        <v>576</v>
      </c>
      <c r="BJ1" s="273" t="s">
        <v>575</v>
      </c>
      <c r="BK1" s="275" t="s">
        <v>173</v>
      </c>
      <c r="BL1" s="213" t="s">
        <v>3</v>
      </c>
      <c r="BM1" s="213" t="s">
        <v>5</v>
      </c>
      <c r="BN1" s="213" t="s">
        <v>4</v>
      </c>
      <c r="BO1" s="213" t="s">
        <v>560</v>
      </c>
      <c r="BP1" s="213" t="s">
        <v>178</v>
      </c>
      <c r="BQ1" s="213" t="s">
        <v>6</v>
      </c>
      <c r="BR1" s="273" t="s">
        <v>159</v>
      </c>
      <c r="BT1" s="273" t="s">
        <v>576</v>
      </c>
      <c r="BU1" s="273" t="s">
        <v>575</v>
      </c>
      <c r="BV1" s="275" t="s">
        <v>173</v>
      </c>
      <c r="BW1" s="213" t="s">
        <v>3</v>
      </c>
      <c r="BX1" s="213" t="s">
        <v>5</v>
      </c>
      <c r="BY1" s="213" t="s">
        <v>4</v>
      </c>
      <c r="BZ1" s="213" t="s">
        <v>560</v>
      </c>
      <c r="CA1" s="213" t="s">
        <v>178</v>
      </c>
      <c r="CB1" s="213" t="s">
        <v>6</v>
      </c>
      <c r="CC1" s="273" t="s">
        <v>159</v>
      </c>
      <c r="CE1" s="273" t="s">
        <v>576</v>
      </c>
      <c r="CF1" s="273" t="s">
        <v>575</v>
      </c>
      <c r="CG1" s="275" t="s">
        <v>173</v>
      </c>
      <c r="CH1" s="213" t="s">
        <v>3</v>
      </c>
      <c r="CI1" s="213" t="s">
        <v>5</v>
      </c>
      <c r="CJ1" s="213" t="s">
        <v>4</v>
      </c>
      <c r="CK1" s="213" t="s">
        <v>560</v>
      </c>
      <c r="CL1" s="213" t="s">
        <v>178</v>
      </c>
      <c r="CM1" s="213" t="s">
        <v>6</v>
      </c>
      <c r="CN1" s="273" t="s">
        <v>159</v>
      </c>
    </row>
    <row r="2" spans="1:92" ht="18.75" x14ac:dyDescent="0.25">
      <c r="A2" s="274"/>
      <c r="B2" s="274"/>
      <c r="C2" s="274"/>
      <c r="D2" s="274"/>
      <c r="E2" s="274"/>
      <c r="G2" s="276"/>
      <c r="H2" s="276"/>
      <c r="I2" s="156">
        <v>40</v>
      </c>
      <c r="J2" s="156">
        <v>300</v>
      </c>
      <c r="K2" s="156">
        <v>200</v>
      </c>
      <c r="L2" s="156">
        <v>150</v>
      </c>
      <c r="M2" s="156">
        <v>500</v>
      </c>
      <c r="N2" s="156">
        <v>8000</v>
      </c>
      <c r="O2" s="276"/>
      <c r="Q2" s="274"/>
      <c r="R2" s="274"/>
      <c r="S2" s="274"/>
      <c r="T2" s="156">
        <v>40</v>
      </c>
      <c r="U2" s="156">
        <v>300</v>
      </c>
      <c r="V2" s="156">
        <v>200</v>
      </c>
      <c r="W2" s="156">
        <v>150</v>
      </c>
      <c r="X2" s="156">
        <v>500</v>
      </c>
      <c r="Y2" s="156">
        <v>8000</v>
      </c>
      <c r="Z2" s="274"/>
      <c r="AB2" s="274"/>
      <c r="AC2" s="274"/>
      <c r="AD2" s="274"/>
      <c r="AE2" s="156">
        <v>40</v>
      </c>
      <c r="AF2" s="156">
        <v>300</v>
      </c>
      <c r="AG2" s="156">
        <v>200</v>
      </c>
      <c r="AH2" s="156">
        <v>150</v>
      </c>
      <c r="AI2" s="156">
        <v>500</v>
      </c>
      <c r="AJ2" s="156">
        <v>8000</v>
      </c>
      <c r="AK2" s="274"/>
      <c r="AM2" s="274"/>
      <c r="AN2" s="274"/>
      <c r="AO2" s="274"/>
      <c r="AP2" s="156">
        <v>40</v>
      </c>
      <c r="AQ2" s="156">
        <v>300</v>
      </c>
      <c r="AR2" s="156">
        <v>200</v>
      </c>
      <c r="AS2" s="156">
        <v>150</v>
      </c>
      <c r="AT2" s="156">
        <v>500</v>
      </c>
      <c r="AU2" s="156">
        <v>8000</v>
      </c>
      <c r="AV2" s="274"/>
      <c r="AX2" s="274"/>
      <c r="AY2" s="274"/>
      <c r="AZ2" s="274"/>
      <c r="BA2" s="156">
        <v>40</v>
      </c>
      <c r="BB2" s="156">
        <v>300</v>
      </c>
      <c r="BC2" s="156">
        <v>200</v>
      </c>
      <c r="BD2" s="156">
        <v>150</v>
      </c>
      <c r="BE2" s="156">
        <v>500</v>
      </c>
      <c r="BF2" s="156">
        <v>8000</v>
      </c>
      <c r="BG2" s="274"/>
      <c r="BI2" s="274"/>
      <c r="BJ2" s="274"/>
      <c r="BK2" s="274"/>
      <c r="BL2" s="156">
        <v>40</v>
      </c>
      <c r="BM2" s="156">
        <v>300</v>
      </c>
      <c r="BN2" s="156">
        <v>200</v>
      </c>
      <c r="BO2" s="156">
        <v>150</v>
      </c>
      <c r="BP2" s="156">
        <v>500</v>
      </c>
      <c r="BQ2" s="156">
        <v>8000</v>
      </c>
      <c r="BR2" s="274"/>
      <c r="BT2" s="274"/>
      <c r="BU2" s="274"/>
      <c r="BV2" s="274"/>
      <c r="BW2" s="156">
        <v>40</v>
      </c>
      <c r="BX2" s="156">
        <v>300</v>
      </c>
      <c r="BY2" s="156">
        <v>200</v>
      </c>
      <c r="BZ2" s="156">
        <v>150</v>
      </c>
      <c r="CA2" s="156">
        <v>500</v>
      </c>
      <c r="CB2" s="156">
        <v>8000</v>
      </c>
      <c r="CC2" s="274"/>
      <c r="CE2" s="274"/>
      <c r="CF2" s="274"/>
      <c r="CG2" s="274"/>
      <c r="CH2" s="156">
        <v>40</v>
      </c>
      <c r="CI2" s="156">
        <v>300</v>
      </c>
      <c r="CJ2" s="156">
        <v>200</v>
      </c>
      <c r="CK2" s="156">
        <v>150</v>
      </c>
      <c r="CL2" s="156">
        <v>500</v>
      </c>
      <c r="CM2" s="156">
        <v>8000</v>
      </c>
      <c r="CN2" s="274"/>
    </row>
    <row r="3" spans="1:92" ht="23.25" customHeight="1" x14ac:dyDescent="0.25">
      <c r="A3" s="9">
        <v>11</v>
      </c>
      <c r="B3" s="209">
        <v>9588.8888888888887</v>
      </c>
      <c r="C3" s="209">
        <v>881.88888888888903</v>
      </c>
      <c r="D3" s="223">
        <v>12460.555555555555</v>
      </c>
      <c r="E3" s="224">
        <v>22900</v>
      </c>
      <c r="G3" s="9">
        <v>1</v>
      </c>
      <c r="H3" s="218" t="s">
        <v>70</v>
      </c>
      <c r="I3" s="9">
        <v>44</v>
      </c>
      <c r="J3" s="9">
        <v>15</v>
      </c>
      <c r="K3" s="9">
        <v>13</v>
      </c>
      <c r="L3" s="9">
        <v>7</v>
      </c>
      <c r="M3" s="9">
        <v>2</v>
      </c>
      <c r="N3" s="215">
        <v>0.96</v>
      </c>
      <c r="O3" s="209">
        <v>27020</v>
      </c>
      <c r="Q3" s="9">
        <v>14</v>
      </c>
      <c r="R3" s="9">
        <v>1</v>
      </c>
      <c r="S3" s="218" t="s">
        <v>598</v>
      </c>
      <c r="T3" s="9">
        <v>18</v>
      </c>
      <c r="U3" s="9">
        <v>15</v>
      </c>
      <c r="V3" s="9">
        <v>14</v>
      </c>
      <c r="W3" s="9">
        <v>5</v>
      </c>
      <c r="X3" s="9">
        <v>0</v>
      </c>
      <c r="Y3" s="215">
        <v>1</v>
      </c>
      <c r="Z3" s="209">
        <v>24210</v>
      </c>
      <c r="AB3" s="9">
        <v>1</v>
      </c>
      <c r="AC3" s="9">
        <v>1</v>
      </c>
      <c r="AD3" s="218" t="s">
        <v>70</v>
      </c>
      <c r="AE3" s="9">
        <v>44</v>
      </c>
      <c r="AF3" s="9">
        <v>15</v>
      </c>
      <c r="AG3" s="9">
        <v>13</v>
      </c>
      <c r="AH3" s="9">
        <v>7</v>
      </c>
      <c r="AI3" s="9">
        <v>2</v>
      </c>
      <c r="AJ3" s="215">
        <v>0.96</v>
      </c>
      <c r="AK3" s="209">
        <v>27020</v>
      </c>
      <c r="AM3" s="214">
        <v>21</v>
      </c>
      <c r="AN3" s="214">
        <v>1</v>
      </c>
      <c r="AO3" s="219" t="s">
        <v>45</v>
      </c>
      <c r="AP3" s="214">
        <v>45</v>
      </c>
      <c r="AQ3" s="214">
        <v>13</v>
      </c>
      <c r="AR3" s="214">
        <v>15</v>
      </c>
      <c r="AS3" s="214">
        <v>4</v>
      </c>
      <c r="AT3" s="214">
        <v>1</v>
      </c>
      <c r="AU3" s="220">
        <v>0.66800000000000004</v>
      </c>
      <c r="AV3" s="217">
        <v>22340</v>
      </c>
      <c r="AX3" s="9">
        <v>4</v>
      </c>
      <c r="AY3" s="9">
        <v>1</v>
      </c>
      <c r="AZ3" s="218" t="s">
        <v>463</v>
      </c>
      <c r="BA3" s="9">
        <v>19</v>
      </c>
      <c r="BB3" s="9">
        <v>15</v>
      </c>
      <c r="BC3" s="9">
        <v>14</v>
      </c>
      <c r="BD3" s="9">
        <v>4</v>
      </c>
      <c r="BE3" s="9">
        <v>2</v>
      </c>
      <c r="BF3" s="215">
        <v>1</v>
      </c>
      <c r="BG3" s="209">
        <v>26640</v>
      </c>
      <c r="BI3" s="9">
        <v>1</v>
      </c>
      <c r="BJ3" s="9">
        <v>1</v>
      </c>
      <c r="BK3" s="218" t="s">
        <v>34</v>
      </c>
      <c r="BL3" s="9">
        <v>40</v>
      </c>
      <c r="BM3" s="9">
        <v>15</v>
      </c>
      <c r="BN3" s="9">
        <v>16</v>
      </c>
      <c r="BO3" s="9">
        <v>8</v>
      </c>
      <c r="BP3" s="9">
        <v>2</v>
      </c>
      <c r="BQ3" s="215">
        <v>0.86799999999999999</v>
      </c>
      <c r="BR3" s="209">
        <v>27020</v>
      </c>
      <c r="BT3" s="9">
        <v>15</v>
      </c>
      <c r="BU3" s="9">
        <v>1</v>
      </c>
      <c r="BV3" s="218" t="s">
        <v>440</v>
      </c>
      <c r="BW3" s="9">
        <v>16</v>
      </c>
      <c r="BX3" s="9">
        <v>13</v>
      </c>
      <c r="BY3" s="9">
        <v>11</v>
      </c>
      <c r="BZ3" s="9">
        <v>8</v>
      </c>
      <c r="CA3" s="9">
        <v>1</v>
      </c>
      <c r="CB3" s="215">
        <v>0.95799999999999996</v>
      </c>
      <c r="CC3" s="209">
        <v>24120</v>
      </c>
      <c r="CE3" s="9">
        <v>5</v>
      </c>
      <c r="CF3" s="9">
        <v>1</v>
      </c>
      <c r="CG3" s="218" t="s">
        <v>444</v>
      </c>
      <c r="CH3" s="9">
        <v>12</v>
      </c>
      <c r="CI3" s="9">
        <v>15</v>
      </c>
      <c r="CJ3" s="9">
        <v>14</v>
      </c>
      <c r="CK3" s="9">
        <v>7</v>
      </c>
      <c r="CL3" s="9">
        <v>1</v>
      </c>
      <c r="CM3" s="215">
        <v>0.97399999999999998</v>
      </c>
      <c r="CN3" s="209">
        <v>26380</v>
      </c>
    </row>
    <row r="4" spans="1:92" ht="23.25" customHeight="1" x14ac:dyDescent="0.25">
      <c r="A4" s="47">
        <v>13</v>
      </c>
      <c r="B4" s="208">
        <v>10166.25</v>
      </c>
      <c r="C4" s="208">
        <v>1219.375</v>
      </c>
      <c r="D4" s="208">
        <v>10585</v>
      </c>
      <c r="E4" s="225">
        <v>22000</v>
      </c>
      <c r="G4" s="9">
        <v>1</v>
      </c>
      <c r="H4" s="218" t="s">
        <v>34</v>
      </c>
      <c r="I4" s="47">
        <v>40</v>
      </c>
      <c r="J4" s="47">
        <v>15</v>
      </c>
      <c r="K4" s="47">
        <v>16</v>
      </c>
      <c r="L4" s="47">
        <v>8</v>
      </c>
      <c r="M4" s="47">
        <v>2</v>
      </c>
      <c r="N4" s="216">
        <v>0.86799999999999999</v>
      </c>
      <c r="O4" s="208">
        <v>27020</v>
      </c>
      <c r="Q4" s="47">
        <v>29</v>
      </c>
      <c r="R4" s="47">
        <v>2</v>
      </c>
      <c r="S4" s="218" t="s">
        <v>15</v>
      </c>
      <c r="T4" s="47">
        <v>14</v>
      </c>
      <c r="U4" s="47">
        <v>13</v>
      </c>
      <c r="V4" s="47">
        <v>12</v>
      </c>
      <c r="W4" s="47">
        <v>1</v>
      </c>
      <c r="X4" s="47">
        <v>0</v>
      </c>
      <c r="Y4" s="216">
        <v>0.66800000000000004</v>
      </c>
      <c r="Z4" s="208">
        <v>21330</v>
      </c>
      <c r="AB4" s="47">
        <v>3</v>
      </c>
      <c r="AC4" s="47">
        <v>2</v>
      </c>
      <c r="AD4" s="218" t="s">
        <v>69</v>
      </c>
      <c r="AE4" s="47">
        <v>41</v>
      </c>
      <c r="AF4" s="47">
        <v>15</v>
      </c>
      <c r="AG4" s="47">
        <v>13</v>
      </c>
      <c r="AH4" s="47">
        <v>6</v>
      </c>
      <c r="AI4" s="47">
        <v>2</v>
      </c>
      <c r="AJ4" s="216">
        <v>0.97399999999999998</v>
      </c>
      <c r="AK4" s="208">
        <v>26700</v>
      </c>
      <c r="AM4" s="9">
        <v>23</v>
      </c>
      <c r="AN4" s="9">
        <v>2</v>
      </c>
      <c r="AO4" s="218" t="s">
        <v>28</v>
      </c>
      <c r="AP4" s="9">
        <v>28</v>
      </c>
      <c r="AQ4" s="9">
        <v>13</v>
      </c>
      <c r="AR4" s="9">
        <v>15</v>
      </c>
      <c r="AS4" s="9">
        <v>3</v>
      </c>
      <c r="AT4" s="9">
        <v>1</v>
      </c>
      <c r="AU4" s="215">
        <v>0.73199999999999998</v>
      </c>
      <c r="AV4" s="209">
        <v>22140</v>
      </c>
      <c r="AX4" s="47">
        <v>6</v>
      </c>
      <c r="AY4" s="47">
        <v>2</v>
      </c>
      <c r="AZ4" s="218" t="s">
        <v>40</v>
      </c>
      <c r="BA4" s="47">
        <v>24</v>
      </c>
      <c r="BB4" s="47">
        <v>15</v>
      </c>
      <c r="BC4" s="47">
        <v>14</v>
      </c>
      <c r="BD4" s="47">
        <v>7</v>
      </c>
      <c r="BE4" s="47">
        <v>2</v>
      </c>
      <c r="BF4" s="216">
        <v>0.84</v>
      </c>
      <c r="BG4" s="208">
        <v>26160</v>
      </c>
      <c r="BI4" s="47">
        <v>10</v>
      </c>
      <c r="BJ4" s="47">
        <v>2</v>
      </c>
      <c r="BK4" s="218" t="s">
        <v>359</v>
      </c>
      <c r="BL4" s="47">
        <v>31</v>
      </c>
      <c r="BM4" s="47">
        <v>13</v>
      </c>
      <c r="BN4" s="47">
        <v>12</v>
      </c>
      <c r="BO4" s="47">
        <v>6</v>
      </c>
      <c r="BP4" s="47">
        <v>1</v>
      </c>
      <c r="BQ4" s="216">
        <v>1</v>
      </c>
      <c r="BR4" s="208">
        <v>25600</v>
      </c>
      <c r="BT4" s="47">
        <v>17</v>
      </c>
      <c r="BU4" s="47">
        <v>2</v>
      </c>
      <c r="BV4" s="218" t="s">
        <v>439</v>
      </c>
      <c r="BW4" s="47">
        <v>15</v>
      </c>
      <c r="BX4" s="47">
        <v>11</v>
      </c>
      <c r="BY4" s="47">
        <v>11</v>
      </c>
      <c r="BZ4" s="47">
        <v>7</v>
      </c>
      <c r="CA4" s="47">
        <v>1</v>
      </c>
      <c r="CB4" s="216">
        <v>1</v>
      </c>
      <c r="CC4" s="208">
        <v>23590</v>
      </c>
      <c r="CE4" s="47">
        <v>11</v>
      </c>
      <c r="CF4" s="47">
        <v>2</v>
      </c>
      <c r="CG4" s="218" t="s">
        <v>450</v>
      </c>
      <c r="CH4" s="47">
        <v>25</v>
      </c>
      <c r="CI4" s="47">
        <v>15</v>
      </c>
      <c r="CJ4" s="47">
        <v>11</v>
      </c>
      <c r="CK4" s="47">
        <v>7</v>
      </c>
      <c r="CL4" s="47">
        <v>1</v>
      </c>
      <c r="CM4" s="216">
        <v>0.96</v>
      </c>
      <c r="CN4" s="208">
        <v>25540</v>
      </c>
    </row>
    <row r="5" spans="1:92" ht="23.25" customHeight="1" x14ac:dyDescent="0.25">
      <c r="A5" s="9">
        <v>12</v>
      </c>
      <c r="B5" s="209">
        <v>9032.5</v>
      </c>
      <c r="C5" s="209">
        <v>159.19999999999999</v>
      </c>
      <c r="D5" s="223">
        <v>10758.4</v>
      </c>
      <c r="E5" s="224">
        <v>20000</v>
      </c>
      <c r="G5" s="47">
        <v>3</v>
      </c>
      <c r="H5" s="218" t="s">
        <v>69</v>
      </c>
      <c r="I5" s="9">
        <v>41</v>
      </c>
      <c r="J5" s="9">
        <v>15</v>
      </c>
      <c r="K5" s="9">
        <v>13</v>
      </c>
      <c r="L5" s="9">
        <v>6</v>
      </c>
      <c r="M5" s="9">
        <v>2</v>
      </c>
      <c r="N5" s="215">
        <v>0.97399999999999998</v>
      </c>
      <c r="O5" s="209">
        <v>26700</v>
      </c>
      <c r="Q5" s="9">
        <v>34</v>
      </c>
      <c r="R5" s="9">
        <v>3</v>
      </c>
      <c r="S5" s="218" t="s">
        <v>14</v>
      </c>
      <c r="T5" s="9">
        <v>12</v>
      </c>
      <c r="U5" s="9">
        <v>11</v>
      </c>
      <c r="V5" s="9">
        <v>12</v>
      </c>
      <c r="W5" s="9">
        <v>0</v>
      </c>
      <c r="X5" s="9">
        <v>1</v>
      </c>
      <c r="Y5" s="215">
        <v>0.88</v>
      </c>
      <c r="Z5" s="209">
        <v>20480</v>
      </c>
      <c r="AB5" s="9">
        <v>9</v>
      </c>
      <c r="AC5" s="9">
        <v>3</v>
      </c>
      <c r="AD5" s="218" t="s">
        <v>71</v>
      </c>
      <c r="AE5" s="9">
        <v>27</v>
      </c>
      <c r="AF5" s="9">
        <v>13</v>
      </c>
      <c r="AG5" s="9">
        <v>14</v>
      </c>
      <c r="AH5" s="9">
        <v>6</v>
      </c>
      <c r="AI5" s="9">
        <v>2</v>
      </c>
      <c r="AJ5" s="215">
        <v>0.96</v>
      </c>
      <c r="AK5" s="209">
        <v>25830</v>
      </c>
      <c r="AM5" s="214">
        <v>30</v>
      </c>
      <c r="AN5" s="214">
        <v>3</v>
      </c>
      <c r="AO5" s="219" t="s">
        <v>44</v>
      </c>
      <c r="AP5" s="214">
        <v>24</v>
      </c>
      <c r="AQ5" s="214">
        <v>11</v>
      </c>
      <c r="AR5" s="214">
        <v>13</v>
      </c>
      <c r="AS5" s="214">
        <v>0</v>
      </c>
      <c r="AT5" s="214">
        <v>1</v>
      </c>
      <c r="AU5" s="220">
        <v>0.88</v>
      </c>
      <c r="AV5" s="217">
        <v>20870</v>
      </c>
      <c r="AX5" s="9">
        <v>7</v>
      </c>
      <c r="AY5" s="9">
        <v>3</v>
      </c>
      <c r="AZ5" s="218" t="s">
        <v>41</v>
      </c>
      <c r="BA5" s="9">
        <v>23</v>
      </c>
      <c r="BB5" s="9">
        <v>15</v>
      </c>
      <c r="BC5" s="9">
        <v>14</v>
      </c>
      <c r="BD5" s="9">
        <v>7</v>
      </c>
      <c r="BE5" s="9">
        <v>2</v>
      </c>
      <c r="BF5" s="215">
        <v>0.84</v>
      </c>
      <c r="BG5" s="209">
        <v>26120</v>
      </c>
      <c r="BI5" s="9">
        <v>13</v>
      </c>
      <c r="BJ5" s="9">
        <v>3</v>
      </c>
      <c r="BK5" s="218" t="s">
        <v>30</v>
      </c>
      <c r="BL5" s="9">
        <v>31</v>
      </c>
      <c r="BM5" s="9">
        <v>13</v>
      </c>
      <c r="BN5" s="9">
        <v>15</v>
      </c>
      <c r="BO5" s="9">
        <v>8</v>
      </c>
      <c r="BP5" s="9">
        <v>2</v>
      </c>
      <c r="BQ5" s="215">
        <v>0.89400000000000002</v>
      </c>
      <c r="BR5" s="209">
        <v>25060</v>
      </c>
      <c r="BT5" s="9">
        <v>22</v>
      </c>
      <c r="BU5" s="9">
        <v>3</v>
      </c>
      <c r="BV5" s="218" t="s">
        <v>443</v>
      </c>
      <c r="BW5" s="9">
        <v>14</v>
      </c>
      <c r="BX5" s="9">
        <v>9</v>
      </c>
      <c r="BY5" s="9">
        <v>6</v>
      </c>
      <c r="BZ5" s="9">
        <v>5</v>
      </c>
      <c r="CA5" s="9">
        <v>1</v>
      </c>
      <c r="CB5" s="215">
        <v>1</v>
      </c>
      <c r="CC5" s="209">
        <v>22250</v>
      </c>
      <c r="CE5" s="9">
        <v>26</v>
      </c>
      <c r="CF5" s="9">
        <v>3</v>
      </c>
      <c r="CG5" s="218" t="s">
        <v>447</v>
      </c>
      <c r="CH5" s="9">
        <v>21</v>
      </c>
      <c r="CI5" s="9">
        <v>4</v>
      </c>
      <c r="CJ5" s="9">
        <v>8</v>
      </c>
      <c r="CK5" s="9">
        <v>8</v>
      </c>
      <c r="CL5" s="9">
        <v>1</v>
      </c>
      <c r="CM5" s="215">
        <v>0.92200000000000004</v>
      </c>
      <c r="CN5" s="209">
        <v>21700</v>
      </c>
    </row>
    <row r="6" spans="1:92" ht="23.25" customHeight="1" x14ac:dyDescent="0.25">
      <c r="A6" s="47">
        <v>14</v>
      </c>
      <c r="B6" s="208">
        <v>8848.363636363636</v>
      </c>
      <c r="C6" s="208">
        <v>193.54545454545453</v>
      </c>
      <c r="D6" s="208">
        <v>10595.636363636364</v>
      </c>
      <c r="E6" s="225">
        <v>19600</v>
      </c>
      <c r="G6" s="9">
        <v>4</v>
      </c>
      <c r="H6" s="218" t="s">
        <v>463</v>
      </c>
      <c r="I6" s="47">
        <v>19</v>
      </c>
      <c r="J6" s="47">
        <v>15</v>
      </c>
      <c r="K6" s="47">
        <v>14</v>
      </c>
      <c r="L6" s="47">
        <v>4</v>
      </c>
      <c r="M6" s="47">
        <v>2</v>
      </c>
      <c r="N6" s="216">
        <v>1</v>
      </c>
      <c r="O6" s="208">
        <v>26640</v>
      </c>
      <c r="Q6" s="47">
        <v>37</v>
      </c>
      <c r="R6" s="47">
        <v>4</v>
      </c>
      <c r="S6" s="218" t="s">
        <v>68</v>
      </c>
      <c r="T6" s="47">
        <v>8</v>
      </c>
      <c r="U6" s="47">
        <v>8</v>
      </c>
      <c r="V6" s="47">
        <v>12</v>
      </c>
      <c r="W6" s="47">
        <v>0</v>
      </c>
      <c r="X6" s="47">
        <v>1</v>
      </c>
      <c r="Y6" s="216">
        <v>0.97399999999999998</v>
      </c>
      <c r="Z6" s="208">
        <v>20050</v>
      </c>
      <c r="AB6" s="47">
        <v>12</v>
      </c>
      <c r="AC6" s="47">
        <v>4</v>
      </c>
      <c r="AD6" s="218" t="s">
        <v>23</v>
      </c>
      <c r="AE6" s="47">
        <v>20</v>
      </c>
      <c r="AF6" s="47">
        <v>13</v>
      </c>
      <c r="AG6" s="47">
        <v>13</v>
      </c>
      <c r="AH6" s="47">
        <v>0</v>
      </c>
      <c r="AI6" s="47">
        <v>2</v>
      </c>
      <c r="AJ6" s="216">
        <v>0.98599999999999999</v>
      </c>
      <c r="AK6" s="208">
        <v>25380</v>
      </c>
      <c r="AM6" s="9">
        <v>35</v>
      </c>
      <c r="AN6" s="9">
        <v>4</v>
      </c>
      <c r="AO6" s="218" t="s">
        <v>47</v>
      </c>
      <c r="AP6" s="9">
        <v>0</v>
      </c>
      <c r="AQ6" s="9">
        <v>13</v>
      </c>
      <c r="AR6" s="9">
        <v>11</v>
      </c>
      <c r="AS6" s="9">
        <v>1</v>
      </c>
      <c r="AT6" s="9">
        <v>1</v>
      </c>
      <c r="AU6" s="215">
        <v>0.89400000000000002</v>
      </c>
      <c r="AV6" s="209">
        <v>20410</v>
      </c>
      <c r="AX6" s="47">
        <v>8</v>
      </c>
      <c r="AY6" s="47">
        <v>4</v>
      </c>
      <c r="AZ6" s="218" t="s">
        <v>24</v>
      </c>
      <c r="BA6" s="47">
        <v>36</v>
      </c>
      <c r="BB6" s="47">
        <v>15</v>
      </c>
      <c r="BC6" s="47">
        <v>11</v>
      </c>
      <c r="BD6" s="47">
        <v>7</v>
      </c>
      <c r="BE6" s="47">
        <v>2</v>
      </c>
      <c r="BF6" s="216">
        <v>0.84</v>
      </c>
      <c r="BG6" s="208">
        <v>25880</v>
      </c>
      <c r="BI6" s="47">
        <v>16</v>
      </c>
      <c r="BJ6" s="47">
        <v>4</v>
      </c>
      <c r="BK6" s="218" t="s">
        <v>453</v>
      </c>
      <c r="BL6" s="47">
        <v>12</v>
      </c>
      <c r="BM6" s="47">
        <v>15</v>
      </c>
      <c r="BN6" s="47">
        <v>12</v>
      </c>
      <c r="BO6" s="47">
        <v>7</v>
      </c>
      <c r="BP6" s="47">
        <v>1</v>
      </c>
      <c r="BQ6" s="216">
        <v>0.94599999999999995</v>
      </c>
      <c r="BR6" s="208">
        <v>23980</v>
      </c>
      <c r="BT6" s="47">
        <v>27</v>
      </c>
      <c r="BU6" s="47">
        <v>4</v>
      </c>
      <c r="BV6" s="218" t="s">
        <v>442</v>
      </c>
      <c r="BW6" s="47">
        <v>6</v>
      </c>
      <c r="BX6" s="47">
        <v>13</v>
      </c>
      <c r="BY6" s="47">
        <v>11</v>
      </c>
      <c r="BZ6" s="47">
        <v>3</v>
      </c>
      <c r="CA6" s="47">
        <v>1</v>
      </c>
      <c r="CB6" s="216">
        <v>0.85399999999999998</v>
      </c>
      <c r="CC6" s="208">
        <v>21670</v>
      </c>
      <c r="CE6" s="47">
        <v>28</v>
      </c>
      <c r="CF6" s="47">
        <v>4</v>
      </c>
      <c r="CG6" s="218" t="s">
        <v>449</v>
      </c>
      <c r="CH6" s="47">
        <v>5</v>
      </c>
      <c r="CI6" s="47">
        <v>13</v>
      </c>
      <c r="CJ6" s="47">
        <v>3</v>
      </c>
      <c r="CK6" s="47">
        <v>8</v>
      </c>
      <c r="CL6" s="47">
        <v>0</v>
      </c>
      <c r="CM6" s="216">
        <v>1</v>
      </c>
      <c r="CN6" s="208">
        <v>21470</v>
      </c>
    </row>
    <row r="7" spans="1:92" ht="23.25" customHeight="1" x14ac:dyDescent="0.25">
      <c r="A7" s="9">
        <v>16</v>
      </c>
      <c r="B7" s="209">
        <v>8567.8571428571431</v>
      </c>
      <c r="C7" s="209">
        <v>987.92857142857144</v>
      </c>
      <c r="D7" s="209">
        <v>9776.8571428571431</v>
      </c>
      <c r="E7" s="224">
        <v>19300</v>
      </c>
      <c r="G7" s="9">
        <v>5</v>
      </c>
      <c r="H7" s="218" t="s">
        <v>444</v>
      </c>
      <c r="I7" s="9">
        <v>12</v>
      </c>
      <c r="J7" s="9">
        <v>15</v>
      </c>
      <c r="K7" s="9">
        <v>14</v>
      </c>
      <c r="L7" s="9">
        <v>7</v>
      </c>
      <c r="M7" s="9">
        <v>1</v>
      </c>
      <c r="N7" s="215">
        <v>0.97399999999999998</v>
      </c>
      <c r="O7" s="209">
        <v>26380</v>
      </c>
      <c r="Q7" s="9">
        <v>59</v>
      </c>
      <c r="R7" s="9">
        <v>5</v>
      </c>
      <c r="S7" s="218" t="s">
        <v>16</v>
      </c>
      <c r="T7" s="9">
        <v>1</v>
      </c>
      <c r="U7" s="9">
        <v>9</v>
      </c>
      <c r="V7" s="9">
        <v>6</v>
      </c>
      <c r="W7" s="9">
        <v>0</v>
      </c>
      <c r="X7" s="9">
        <v>0</v>
      </c>
      <c r="Y7" s="215">
        <v>0.73399999999999999</v>
      </c>
      <c r="Z7" s="209">
        <v>15600</v>
      </c>
      <c r="AB7" s="9">
        <v>20</v>
      </c>
      <c r="AC7" s="9">
        <v>5</v>
      </c>
      <c r="AD7" s="218" t="s">
        <v>22</v>
      </c>
      <c r="AE7" s="9">
        <v>17</v>
      </c>
      <c r="AF7" s="9">
        <v>13</v>
      </c>
      <c r="AG7" s="9">
        <v>11</v>
      </c>
      <c r="AH7" s="9">
        <v>7</v>
      </c>
      <c r="AI7" s="9">
        <v>1</v>
      </c>
      <c r="AJ7" s="215">
        <v>0.88200000000000001</v>
      </c>
      <c r="AK7" s="209">
        <v>22970</v>
      </c>
      <c r="AM7" s="214">
        <v>37</v>
      </c>
      <c r="AN7" s="214">
        <v>5</v>
      </c>
      <c r="AO7" s="219" t="s">
        <v>26</v>
      </c>
      <c r="AP7" s="214">
        <v>10</v>
      </c>
      <c r="AQ7" s="214">
        <v>9</v>
      </c>
      <c r="AR7" s="214">
        <v>12</v>
      </c>
      <c r="AS7" s="214">
        <v>0</v>
      </c>
      <c r="AT7" s="214">
        <v>2</v>
      </c>
      <c r="AU7" s="220">
        <v>0.88</v>
      </c>
      <c r="AV7" s="217">
        <v>20050</v>
      </c>
      <c r="AX7" s="9">
        <v>25</v>
      </c>
      <c r="AY7" s="9">
        <v>5</v>
      </c>
      <c r="AZ7" s="218" t="s">
        <v>35</v>
      </c>
      <c r="BA7" s="9">
        <v>11</v>
      </c>
      <c r="BB7" s="9">
        <v>13</v>
      </c>
      <c r="BC7" s="9">
        <v>8</v>
      </c>
      <c r="BD7" s="9">
        <v>7</v>
      </c>
      <c r="BE7" s="9">
        <v>1</v>
      </c>
      <c r="BF7" s="215">
        <v>0.84</v>
      </c>
      <c r="BG7" s="209">
        <v>21980</v>
      </c>
      <c r="BI7" s="9">
        <v>18</v>
      </c>
      <c r="BJ7" s="9">
        <v>5</v>
      </c>
      <c r="BK7" s="218" t="s">
        <v>458</v>
      </c>
      <c r="BL7" s="9">
        <v>50</v>
      </c>
      <c r="BM7" s="9">
        <v>11</v>
      </c>
      <c r="BN7" s="9">
        <v>14</v>
      </c>
      <c r="BO7" s="9">
        <v>1</v>
      </c>
      <c r="BP7" s="9">
        <v>2</v>
      </c>
      <c r="BQ7" s="215">
        <v>0.93400000000000005</v>
      </c>
      <c r="BR7" s="209">
        <v>23550</v>
      </c>
      <c r="BT7" s="9">
        <v>32</v>
      </c>
      <c r="BU7" s="9">
        <v>5</v>
      </c>
      <c r="BV7" s="218" t="s">
        <v>437</v>
      </c>
      <c r="BW7" s="9">
        <v>18</v>
      </c>
      <c r="BX7" s="9">
        <v>9</v>
      </c>
      <c r="BY7" s="9">
        <v>9</v>
      </c>
      <c r="BZ7" s="9">
        <v>7</v>
      </c>
      <c r="CA7" s="9">
        <v>2</v>
      </c>
      <c r="CB7" s="215">
        <v>0.77400000000000002</v>
      </c>
      <c r="CC7" s="209">
        <v>20710</v>
      </c>
      <c r="CE7" s="9">
        <v>31</v>
      </c>
      <c r="CF7" s="9">
        <v>5</v>
      </c>
      <c r="CG7" s="218" t="s">
        <v>445</v>
      </c>
      <c r="CH7" s="9">
        <v>31</v>
      </c>
      <c r="CI7" s="9">
        <v>9</v>
      </c>
      <c r="CJ7" s="9">
        <v>9</v>
      </c>
      <c r="CK7" s="9">
        <v>8</v>
      </c>
      <c r="CL7" s="9">
        <v>1</v>
      </c>
      <c r="CM7" s="215">
        <v>0.73399999999999999</v>
      </c>
      <c r="CN7" s="209">
        <v>20850</v>
      </c>
    </row>
    <row r="8" spans="1:92" ht="23.25" customHeight="1" x14ac:dyDescent="0.25">
      <c r="A8" s="47">
        <v>15</v>
      </c>
      <c r="B8" s="208">
        <v>8334.5454545454504</v>
      </c>
      <c r="C8" s="208">
        <v>949.08333333333337</v>
      </c>
      <c r="D8" s="208">
        <v>9061.25</v>
      </c>
      <c r="E8" s="225">
        <v>18300</v>
      </c>
      <c r="G8" s="47">
        <v>6</v>
      </c>
      <c r="H8" s="218" t="s">
        <v>40</v>
      </c>
      <c r="I8" s="47">
        <v>24</v>
      </c>
      <c r="J8" s="47">
        <v>15</v>
      </c>
      <c r="K8" s="47">
        <v>14</v>
      </c>
      <c r="L8" s="47">
        <v>7</v>
      </c>
      <c r="M8" s="47">
        <v>2</v>
      </c>
      <c r="N8" s="216">
        <v>0.84</v>
      </c>
      <c r="O8" s="208">
        <v>26160</v>
      </c>
      <c r="Q8" s="47">
        <v>62</v>
      </c>
      <c r="R8" s="47">
        <v>6</v>
      </c>
      <c r="S8" s="218" t="s">
        <v>67</v>
      </c>
      <c r="T8" s="47">
        <v>1</v>
      </c>
      <c r="U8" s="47">
        <v>11</v>
      </c>
      <c r="V8" s="47">
        <v>1</v>
      </c>
      <c r="W8" s="47">
        <v>0</v>
      </c>
      <c r="X8" s="47">
        <v>0</v>
      </c>
      <c r="Y8" s="216">
        <v>0.70799999999999996</v>
      </c>
      <c r="Z8" s="208">
        <v>15240</v>
      </c>
      <c r="AB8" s="47">
        <v>24</v>
      </c>
      <c r="AC8" s="47">
        <v>6</v>
      </c>
      <c r="AD8" s="218" t="s">
        <v>21</v>
      </c>
      <c r="AE8" s="47">
        <v>6</v>
      </c>
      <c r="AF8" s="47">
        <v>13</v>
      </c>
      <c r="AG8" s="47">
        <v>11</v>
      </c>
      <c r="AH8" s="47">
        <v>0</v>
      </c>
      <c r="AI8" s="47">
        <v>2</v>
      </c>
      <c r="AJ8" s="216">
        <v>0.94799999999999995</v>
      </c>
      <c r="AK8" s="208">
        <v>22060</v>
      </c>
      <c r="AM8" s="9">
        <v>39</v>
      </c>
      <c r="AN8" s="9">
        <v>6</v>
      </c>
      <c r="AO8" s="218" t="s">
        <v>46</v>
      </c>
      <c r="AP8" s="9">
        <v>23</v>
      </c>
      <c r="AQ8" s="9">
        <v>6</v>
      </c>
      <c r="AR8" s="9">
        <v>12</v>
      </c>
      <c r="AS8" s="9">
        <v>5</v>
      </c>
      <c r="AT8" s="9">
        <v>1</v>
      </c>
      <c r="AU8" s="215">
        <v>0.90600000000000003</v>
      </c>
      <c r="AV8" s="209">
        <v>19870</v>
      </c>
      <c r="AX8" s="47">
        <v>42</v>
      </c>
      <c r="AY8" s="47">
        <v>6</v>
      </c>
      <c r="AZ8" s="218" t="s">
        <v>42</v>
      </c>
      <c r="BA8" s="47">
        <v>17</v>
      </c>
      <c r="BB8" s="47">
        <v>9</v>
      </c>
      <c r="BC8" s="47">
        <v>10</v>
      </c>
      <c r="BD8" s="47">
        <v>1</v>
      </c>
      <c r="BE8" s="47">
        <v>1</v>
      </c>
      <c r="BF8" s="216">
        <v>0.64</v>
      </c>
      <c r="BG8" s="208">
        <v>19470</v>
      </c>
      <c r="BI8" s="47">
        <v>19</v>
      </c>
      <c r="BJ8" s="47">
        <v>6</v>
      </c>
      <c r="BK8" s="218" t="s">
        <v>364</v>
      </c>
      <c r="BL8" s="47">
        <v>16</v>
      </c>
      <c r="BM8" s="47">
        <v>13</v>
      </c>
      <c r="BN8" s="47">
        <v>13</v>
      </c>
      <c r="BO8" s="47">
        <v>6</v>
      </c>
      <c r="BP8" s="47">
        <v>1</v>
      </c>
      <c r="BQ8" s="216">
        <v>0.97199999999999998</v>
      </c>
      <c r="BR8" s="208">
        <v>23340</v>
      </c>
      <c r="BT8" s="47">
        <v>33</v>
      </c>
      <c r="BU8" s="47">
        <v>6</v>
      </c>
      <c r="BV8" s="218" t="s">
        <v>436</v>
      </c>
      <c r="BW8" s="47">
        <v>18</v>
      </c>
      <c r="BX8" s="47">
        <v>9</v>
      </c>
      <c r="BY8" s="47">
        <v>9</v>
      </c>
      <c r="BZ8" s="47">
        <v>7</v>
      </c>
      <c r="CA8" s="47">
        <v>2</v>
      </c>
      <c r="CB8" s="216">
        <v>0.746</v>
      </c>
      <c r="CC8" s="208">
        <v>20490</v>
      </c>
      <c r="CE8" s="47">
        <v>36</v>
      </c>
      <c r="CF8" s="47">
        <v>6</v>
      </c>
      <c r="CG8" s="218" t="s">
        <v>451</v>
      </c>
      <c r="CH8" s="47">
        <v>5</v>
      </c>
      <c r="CI8" s="47">
        <v>9</v>
      </c>
      <c r="CJ8" s="47">
        <v>11</v>
      </c>
      <c r="CK8" s="47">
        <v>8</v>
      </c>
      <c r="CL8" s="47">
        <v>1</v>
      </c>
      <c r="CM8" s="216">
        <v>0.70799999999999996</v>
      </c>
      <c r="CN8" s="208">
        <v>20250</v>
      </c>
    </row>
    <row r="9" spans="1:92" ht="23.25" customHeight="1" x14ac:dyDescent="0.25">
      <c r="A9" s="9">
        <v>9</v>
      </c>
      <c r="B9" s="209">
        <v>8468.125</v>
      </c>
      <c r="C9" s="209">
        <v>251.25</v>
      </c>
      <c r="D9" s="209">
        <v>9025.375</v>
      </c>
      <c r="E9" s="224">
        <v>17700</v>
      </c>
      <c r="G9" s="9">
        <v>7</v>
      </c>
      <c r="H9" s="218" t="s">
        <v>41</v>
      </c>
      <c r="I9" s="9">
        <v>23</v>
      </c>
      <c r="J9" s="9">
        <v>15</v>
      </c>
      <c r="K9" s="9">
        <v>14</v>
      </c>
      <c r="L9" s="9">
        <v>7</v>
      </c>
      <c r="M9" s="9">
        <v>2</v>
      </c>
      <c r="N9" s="215">
        <v>0.84</v>
      </c>
      <c r="O9" s="209">
        <v>26120</v>
      </c>
      <c r="Q9" s="9">
        <v>66</v>
      </c>
      <c r="R9" s="9">
        <v>7</v>
      </c>
      <c r="S9" s="218" t="s">
        <v>66</v>
      </c>
      <c r="T9" s="9">
        <v>1</v>
      </c>
      <c r="U9" s="9">
        <v>2</v>
      </c>
      <c r="V9" s="9">
        <v>11</v>
      </c>
      <c r="W9" s="9">
        <v>0</v>
      </c>
      <c r="X9" s="9">
        <v>1</v>
      </c>
      <c r="Y9" s="215">
        <v>0.52</v>
      </c>
      <c r="Z9" s="209">
        <v>13800</v>
      </c>
      <c r="AB9" s="9">
        <v>41</v>
      </c>
      <c r="AC9" s="9">
        <v>7</v>
      </c>
      <c r="AD9" s="218" t="s">
        <v>366</v>
      </c>
      <c r="AE9" s="9">
        <v>31</v>
      </c>
      <c r="AF9" s="9">
        <v>6</v>
      </c>
      <c r="AG9" s="9">
        <v>14</v>
      </c>
      <c r="AH9" s="9">
        <v>4</v>
      </c>
      <c r="AI9" s="9">
        <v>1</v>
      </c>
      <c r="AJ9" s="215">
        <v>0.65600000000000003</v>
      </c>
      <c r="AK9" s="209">
        <v>19620</v>
      </c>
      <c r="AM9" s="214">
        <v>40</v>
      </c>
      <c r="AN9" s="214">
        <v>7</v>
      </c>
      <c r="AO9" s="219" t="s">
        <v>25</v>
      </c>
      <c r="AP9" s="214">
        <v>17</v>
      </c>
      <c r="AQ9" s="214">
        <v>9</v>
      </c>
      <c r="AR9" s="214">
        <v>9</v>
      </c>
      <c r="AS9" s="214">
        <v>2</v>
      </c>
      <c r="AT9" s="214">
        <v>0</v>
      </c>
      <c r="AU9" s="220">
        <v>0.88</v>
      </c>
      <c r="AV9" s="217">
        <v>19740</v>
      </c>
      <c r="AX9" s="9">
        <v>51</v>
      </c>
      <c r="AY9" s="9">
        <v>7</v>
      </c>
      <c r="AZ9" s="218" t="s">
        <v>73</v>
      </c>
      <c r="BA9" s="9">
        <v>11</v>
      </c>
      <c r="BB9" s="9">
        <v>9</v>
      </c>
      <c r="BC9" s="9">
        <v>10</v>
      </c>
      <c r="BD9" s="9">
        <v>6</v>
      </c>
      <c r="BE9" s="9">
        <v>1</v>
      </c>
      <c r="BF9" s="215">
        <v>0.44</v>
      </c>
      <c r="BG9" s="209">
        <v>17670</v>
      </c>
      <c r="BI9" s="9">
        <v>50</v>
      </c>
      <c r="BJ9" s="9">
        <v>7</v>
      </c>
      <c r="BK9" s="218" t="s">
        <v>31</v>
      </c>
      <c r="BL9" s="9">
        <v>23</v>
      </c>
      <c r="BM9" s="9">
        <v>8</v>
      </c>
      <c r="BN9" s="9">
        <v>10</v>
      </c>
      <c r="BO9" s="9">
        <v>2</v>
      </c>
      <c r="BP9" s="9">
        <v>1</v>
      </c>
      <c r="BQ9" s="215">
        <v>0.70599999999999996</v>
      </c>
      <c r="BR9" s="209">
        <v>17980</v>
      </c>
      <c r="BT9" s="9">
        <v>55</v>
      </c>
      <c r="BU9" s="9">
        <v>7</v>
      </c>
      <c r="BV9" s="218" t="s">
        <v>441</v>
      </c>
      <c r="BW9" s="9">
        <v>5</v>
      </c>
      <c r="BX9" s="9">
        <v>9</v>
      </c>
      <c r="BY9" s="9">
        <v>2</v>
      </c>
      <c r="BZ9" s="9">
        <v>5</v>
      </c>
      <c r="CA9" s="9">
        <v>0</v>
      </c>
      <c r="CB9" s="215">
        <v>0.76</v>
      </c>
      <c r="CC9" s="209">
        <v>16630</v>
      </c>
      <c r="CE9" s="9">
        <v>45</v>
      </c>
      <c r="CF9" s="9">
        <v>7</v>
      </c>
      <c r="CG9" s="218" t="s">
        <v>360</v>
      </c>
      <c r="CH9" s="9">
        <v>11</v>
      </c>
      <c r="CI9" s="9">
        <v>4</v>
      </c>
      <c r="CJ9" s="9">
        <v>11</v>
      </c>
      <c r="CK9" s="9">
        <v>0</v>
      </c>
      <c r="CL9" s="9">
        <v>2</v>
      </c>
      <c r="CM9" s="215">
        <v>0.80200000000000005</v>
      </c>
      <c r="CN9" s="209">
        <v>18410</v>
      </c>
    </row>
    <row r="10" spans="1:92" ht="23.25" customHeight="1" x14ac:dyDescent="0.25">
      <c r="G10" s="9">
        <v>8</v>
      </c>
      <c r="H10" s="218" t="s">
        <v>24</v>
      </c>
      <c r="I10" s="47">
        <v>36</v>
      </c>
      <c r="J10" s="47">
        <v>15</v>
      </c>
      <c r="K10" s="47">
        <v>11</v>
      </c>
      <c r="L10" s="47">
        <v>7</v>
      </c>
      <c r="M10" s="47">
        <v>2</v>
      </c>
      <c r="N10" s="216">
        <v>0.84</v>
      </c>
      <c r="O10" s="208">
        <v>25880</v>
      </c>
      <c r="Q10" s="47">
        <v>68</v>
      </c>
      <c r="R10" s="47">
        <v>8</v>
      </c>
      <c r="S10" s="218" t="s">
        <v>17</v>
      </c>
      <c r="T10" s="47">
        <v>7</v>
      </c>
      <c r="U10" s="47">
        <v>4</v>
      </c>
      <c r="V10" s="47">
        <v>5</v>
      </c>
      <c r="W10" s="47">
        <v>0</v>
      </c>
      <c r="X10" s="47">
        <v>0</v>
      </c>
      <c r="Y10" s="216">
        <v>0.40200000000000002</v>
      </c>
      <c r="Z10" s="208">
        <v>11240</v>
      </c>
      <c r="AB10" s="47">
        <v>44</v>
      </c>
      <c r="AC10" s="47">
        <v>8</v>
      </c>
      <c r="AD10" s="218" t="s">
        <v>19</v>
      </c>
      <c r="AE10" s="47">
        <v>7</v>
      </c>
      <c r="AF10" s="47">
        <v>9</v>
      </c>
      <c r="AG10" s="47">
        <v>4</v>
      </c>
      <c r="AH10" s="47">
        <v>1</v>
      </c>
      <c r="AI10" s="47">
        <v>2</v>
      </c>
      <c r="AJ10" s="216">
        <v>0.92200000000000004</v>
      </c>
      <c r="AK10" s="208">
        <v>18490</v>
      </c>
      <c r="AM10" s="9">
        <v>43</v>
      </c>
      <c r="AN10" s="9">
        <v>8</v>
      </c>
      <c r="AO10" s="218" t="s">
        <v>29</v>
      </c>
      <c r="AP10" s="9">
        <v>1</v>
      </c>
      <c r="AQ10" s="9">
        <v>11</v>
      </c>
      <c r="AR10" s="9">
        <v>10</v>
      </c>
      <c r="AS10" s="9">
        <v>0</v>
      </c>
      <c r="AT10" s="9">
        <v>1</v>
      </c>
      <c r="AU10" s="215">
        <v>0.89400000000000002</v>
      </c>
      <c r="AV10" s="209">
        <v>19130</v>
      </c>
      <c r="AX10" s="47">
        <v>67</v>
      </c>
      <c r="AY10" s="47">
        <v>8</v>
      </c>
      <c r="AZ10" s="218" t="s">
        <v>571</v>
      </c>
      <c r="BA10" s="47">
        <v>4</v>
      </c>
      <c r="BB10" s="47">
        <v>0</v>
      </c>
      <c r="BC10" s="47">
        <v>5</v>
      </c>
      <c r="BD10" s="47">
        <v>2</v>
      </c>
      <c r="BE10" s="47">
        <v>1</v>
      </c>
      <c r="BF10" s="216">
        <v>0.44</v>
      </c>
      <c r="BG10" s="208">
        <v>11850</v>
      </c>
      <c r="BI10" s="47">
        <v>54</v>
      </c>
      <c r="BJ10" s="47">
        <v>8</v>
      </c>
      <c r="BK10" s="218" t="s">
        <v>435</v>
      </c>
      <c r="BL10" s="47">
        <v>14</v>
      </c>
      <c r="BM10" s="47">
        <v>4</v>
      </c>
      <c r="BN10" s="47">
        <v>11</v>
      </c>
      <c r="BO10" s="47">
        <v>0</v>
      </c>
      <c r="BP10" s="47">
        <v>2</v>
      </c>
      <c r="BQ10" s="216">
        <v>0.73599999999999999</v>
      </c>
      <c r="BR10" s="208">
        <v>16860</v>
      </c>
      <c r="BT10" s="47">
        <v>58</v>
      </c>
      <c r="BU10" s="47">
        <v>8</v>
      </c>
      <c r="BV10" s="218" t="s">
        <v>438</v>
      </c>
      <c r="BW10" s="47">
        <v>3</v>
      </c>
      <c r="BX10" s="47">
        <v>2</v>
      </c>
      <c r="BY10" s="47">
        <v>0</v>
      </c>
      <c r="BZ10" s="47">
        <v>3</v>
      </c>
      <c r="CA10" s="47">
        <v>1</v>
      </c>
      <c r="CB10" s="216">
        <v>0.97399999999999998</v>
      </c>
      <c r="CC10" s="208">
        <v>15630</v>
      </c>
      <c r="CE10" s="47">
        <v>48</v>
      </c>
      <c r="CF10" s="47">
        <v>8</v>
      </c>
      <c r="CG10" s="218" t="s">
        <v>446</v>
      </c>
      <c r="CH10" s="47">
        <v>8</v>
      </c>
      <c r="CI10" s="47">
        <v>9</v>
      </c>
      <c r="CJ10" s="47">
        <v>0</v>
      </c>
      <c r="CK10" s="47">
        <v>6</v>
      </c>
      <c r="CL10" s="47">
        <v>0</v>
      </c>
      <c r="CM10" s="216">
        <v>0.97399999999999998</v>
      </c>
      <c r="CN10" s="208">
        <v>18280</v>
      </c>
    </row>
    <row r="11" spans="1:92" ht="23.25" customHeight="1" x14ac:dyDescent="0.25">
      <c r="G11" s="47">
        <v>9</v>
      </c>
      <c r="H11" s="218" t="s">
        <v>71</v>
      </c>
      <c r="I11" s="9">
        <v>27</v>
      </c>
      <c r="J11" s="9">
        <v>13</v>
      </c>
      <c r="K11" s="9">
        <v>14</v>
      </c>
      <c r="L11" s="9">
        <v>6</v>
      </c>
      <c r="M11" s="9">
        <v>2</v>
      </c>
      <c r="N11" s="215">
        <v>0.96</v>
      </c>
      <c r="O11" s="209">
        <v>25830</v>
      </c>
      <c r="AB11" s="9">
        <v>47</v>
      </c>
      <c r="AC11" s="9">
        <v>9</v>
      </c>
      <c r="AD11" s="218" t="s">
        <v>72</v>
      </c>
      <c r="AE11" s="9">
        <v>7</v>
      </c>
      <c r="AF11" s="9">
        <v>11</v>
      </c>
      <c r="AG11" s="9">
        <v>3</v>
      </c>
      <c r="AH11" s="9">
        <v>6</v>
      </c>
      <c r="AI11" s="9">
        <v>0</v>
      </c>
      <c r="AJ11" s="215">
        <v>0.88200000000000001</v>
      </c>
      <c r="AK11" s="209">
        <v>18320</v>
      </c>
      <c r="AM11" s="214">
        <v>46</v>
      </c>
      <c r="AN11" s="214">
        <v>9</v>
      </c>
      <c r="AO11" s="219" t="s">
        <v>43</v>
      </c>
      <c r="AP11" s="214">
        <v>8</v>
      </c>
      <c r="AQ11" s="214">
        <v>9</v>
      </c>
      <c r="AR11" s="214">
        <v>11</v>
      </c>
      <c r="AS11" s="214">
        <v>0</v>
      </c>
      <c r="AT11" s="214">
        <v>1</v>
      </c>
      <c r="AU11" s="220">
        <v>0.8</v>
      </c>
      <c r="AV11" s="217">
        <v>18360</v>
      </c>
      <c r="BI11" s="9">
        <v>65</v>
      </c>
      <c r="BJ11" s="9">
        <v>9</v>
      </c>
      <c r="BK11" s="218" t="s">
        <v>365</v>
      </c>
      <c r="BL11" s="9">
        <v>1</v>
      </c>
      <c r="BM11" s="9">
        <v>2</v>
      </c>
      <c r="BN11" s="9">
        <v>2</v>
      </c>
      <c r="BO11" s="9">
        <v>2</v>
      </c>
      <c r="BP11" s="9">
        <v>1</v>
      </c>
      <c r="BQ11" s="215">
        <v>0.82799999999999996</v>
      </c>
      <c r="BR11" s="209">
        <v>14070</v>
      </c>
      <c r="BT11" s="9">
        <v>60</v>
      </c>
      <c r="BU11" s="9">
        <v>9</v>
      </c>
      <c r="BV11" s="218" t="s">
        <v>588</v>
      </c>
      <c r="BW11" s="9">
        <v>8</v>
      </c>
      <c r="BX11" s="9">
        <v>0</v>
      </c>
      <c r="BY11" s="9">
        <v>8</v>
      </c>
      <c r="BZ11" s="9">
        <v>4</v>
      </c>
      <c r="CA11" s="9">
        <v>0</v>
      </c>
      <c r="CB11" s="215">
        <v>0.85399999999999998</v>
      </c>
      <c r="CC11" s="209">
        <v>15460</v>
      </c>
      <c r="CE11" s="9">
        <v>49</v>
      </c>
      <c r="CF11" s="9">
        <v>9</v>
      </c>
      <c r="CG11" s="218" t="s">
        <v>455</v>
      </c>
      <c r="CH11" s="9">
        <v>3</v>
      </c>
      <c r="CI11" s="9">
        <v>11</v>
      </c>
      <c r="CJ11" s="9">
        <v>0</v>
      </c>
      <c r="CK11" s="9">
        <v>6</v>
      </c>
      <c r="CL11" s="9">
        <v>0</v>
      </c>
      <c r="CM11" s="215">
        <v>0.88</v>
      </c>
      <c r="CN11" s="209">
        <v>18090</v>
      </c>
    </row>
    <row r="12" spans="1:92" ht="23.25" customHeight="1" x14ac:dyDescent="0.25">
      <c r="G12" s="9">
        <v>10</v>
      </c>
      <c r="H12" s="218" t="s">
        <v>359</v>
      </c>
      <c r="I12" s="47">
        <v>31</v>
      </c>
      <c r="J12" s="47">
        <v>13</v>
      </c>
      <c r="K12" s="47">
        <v>12</v>
      </c>
      <c r="L12" s="47">
        <v>6</v>
      </c>
      <c r="M12" s="47">
        <v>1</v>
      </c>
      <c r="N12" s="216">
        <v>1</v>
      </c>
      <c r="O12" s="208">
        <v>25600</v>
      </c>
      <c r="AM12" s="9">
        <v>56</v>
      </c>
      <c r="AN12" s="9">
        <v>10</v>
      </c>
      <c r="AO12" s="218" t="s">
        <v>27</v>
      </c>
      <c r="AP12" s="9">
        <v>10</v>
      </c>
      <c r="AQ12" s="9">
        <v>6</v>
      </c>
      <c r="AR12" s="9">
        <v>11</v>
      </c>
      <c r="AS12" s="9">
        <v>1</v>
      </c>
      <c r="AT12" s="9">
        <v>0</v>
      </c>
      <c r="AU12" s="215">
        <v>0.73399999999999999</v>
      </c>
      <c r="AV12" s="209">
        <v>16580</v>
      </c>
      <c r="BI12" s="47">
        <v>71</v>
      </c>
      <c r="BJ12" s="47">
        <v>10</v>
      </c>
      <c r="BK12" s="218" t="s">
        <v>377</v>
      </c>
      <c r="BL12" s="47">
        <v>0</v>
      </c>
      <c r="BM12" s="47">
        <v>2</v>
      </c>
      <c r="BN12" s="47">
        <v>1</v>
      </c>
      <c r="BO12" s="47">
        <v>0</v>
      </c>
      <c r="BP12" s="47">
        <v>0</v>
      </c>
      <c r="BQ12" s="216">
        <v>0.48199999999999998</v>
      </c>
      <c r="BR12" s="208">
        <v>10160</v>
      </c>
      <c r="BT12" s="47">
        <v>61</v>
      </c>
      <c r="BU12" s="47">
        <v>10</v>
      </c>
      <c r="BV12" s="218" t="s">
        <v>466</v>
      </c>
      <c r="BW12" s="47">
        <v>5</v>
      </c>
      <c r="BX12" s="47">
        <v>4</v>
      </c>
      <c r="BY12" s="47">
        <v>4</v>
      </c>
      <c r="BZ12" s="47">
        <v>2</v>
      </c>
      <c r="CA12" s="47">
        <v>1</v>
      </c>
      <c r="CB12" s="216">
        <v>0.72</v>
      </c>
      <c r="CC12" s="208">
        <v>15280</v>
      </c>
      <c r="CE12" s="47">
        <v>52</v>
      </c>
      <c r="CF12" s="47">
        <v>10</v>
      </c>
      <c r="CG12" s="218" t="s">
        <v>456</v>
      </c>
      <c r="CH12" s="47">
        <v>12</v>
      </c>
      <c r="CI12" s="47">
        <v>2</v>
      </c>
      <c r="CJ12" s="47">
        <v>8</v>
      </c>
      <c r="CK12" s="47">
        <v>1</v>
      </c>
      <c r="CL12" s="47">
        <v>0</v>
      </c>
      <c r="CM12" s="216">
        <v>0.97399999999999998</v>
      </c>
      <c r="CN12" s="208">
        <v>17050</v>
      </c>
    </row>
    <row r="13" spans="1:92" ht="23.25" customHeight="1" x14ac:dyDescent="0.25">
      <c r="BI13" s="9">
        <v>72</v>
      </c>
      <c r="BJ13" s="9">
        <v>11</v>
      </c>
      <c r="BK13" s="218" t="s">
        <v>361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215">
        <v>0.36199999999999999</v>
      </c>
      <c r="BR13" s="209">
        <v>8400</v>
      </c>
      <c r="BT13" s="9">
        <v>69</v>
      </c>
      <c r="BU13" s="9">
        <v>11</v>
      </c>
      <c r="BV13" s="218" t="s">
        <v>454</v>
      </c>
      <c r="BW13" s="9">
        <v>2</v>
      </c>
      <c r="BX13" s="9">
        <v>0</v>
      </c>
      <c r="BY13" s="9">
        <v>0</v>
      </c>
      <c r="BZ13" s="9">
        <v>2</v>
      </c>
      <c r="CA13" s="9">
        <v>1</v>
      </c>
      <c r="CB13" s="215">
        <v>0.53400000000000003</v>
      </c>
      <c r="CC13" s="209">
        <v>11230</v>
      </c>
      <c r="CE13" s="9">
        <v>53</v>
      </c>
      <c r="CF13" s="9">
        <v>11</v>
      </c>
      <c r="CG13" s="218" t="s">
        <v>39</v>
      </c>
      <c r="CH13" s="9">
        <v>2</v>
      </c>
      <c r="CI13" s="9">
        <v>11</v>
      </c>
      <c r="CJ13" s="9">
        <v>0</v>
      </c>
      <c r="CK13" s="9">
        <v>5</v>
      </c>
      <c r="CL13" s="9">
        <v>0</v>
      </c>
      <c r="CM13" s="215">
        <v>0.77600000000000002</v>
      </c>
      <c r="CN13" s="209">
        <v>17040</v>
      </c>
    </row>
    <row r="14" spans="1:92" ht="23.25" customHeight="1" x14ac:dyDescent="0.25">
      <c r="BT14" s="47">
        <v>70</v>
      </c>
      <c r="BU14" s="47">
        <v>12</v>
      </c>
      <c r="BV14" s="218" t="s">
        <v>452</v>
      </c>
      <c r="BW14" s="47">
        <v>0</v>
      </c>
      <c r="BX14" s="47">
        <v>0</v>
      </c>
      <c r="BY14" s="47">
        <v>1</v>
      </c>
      <c r="BZ14" s="47">
        <v>4</v>
      </c>
      <c r="CA14" s="47">
        <v>0</v>
      </c>
      <c r="CB14" s="216">
        <v>0.41599999999999998</v>
      </c>
      <c r="CC14" s="208">
        <v>10250</v>
      </c>
      <c r="CE14" s="47">
        <v>57</v>
      </c>
      <c r="CF14" s="47">
        <v>12</v>
      </c>
      <c r="CG14" s="218" t="s">
        <v>467</v>
      </c>
      <c r="CH14" s="47">
        <v>7</v>
      </c>
      <c r="CI14" s="47">
        <v>6</v>
      </c>
      <c r="CJ14" s="47">
        <v>3</v>
      </c>
      <c r="CK14" s="47">
        <v>5</v>
      </c>
      <c r="CL14" s="47">
        <v>0</v>
      </c>
      <c r="CM14" s="216">
        <v>0.82799999999999996</v>
      </c>
      <c r="CN14" s="208">
        <v>16490</v>
      </c>
    </row>
    <row r="15" spans="1:92" ht="23.25" customHeight="1" x14ac:dyDescent="0.25">
      <c r="CE15" s="9">
        <v>63</v>
      </c>
      <c r="CF15" s="9">
        <v>13</v>
      </c>
      <c r="CG15" s="218" t="s">
        <v>462</v>
      </c>
      <c r="CH15" s="9">
        <v>1</v>
      </c>
      <c r="CI15" s="9">
        <v>9</v>
      </c>
      <c r="CJ15" s="9">
        <v>1</v>
      </c>
      <c r="CK15" s="9">
        <v>4</v>
      </c>
      <c r="CL15" s="9">
        <v>0</v>
      </c>
      <c r="CM15" s="215">
        <v>0.626</v>
      </c>
      <c r="CN15" s="209">
        <v>14960</v>
      </c>
    </row>
    <row r="16" spans="1:92" ht="23.25" customHeight="1" x14ac:dyDescent="0.25">
      <c r="CE16" s="47">
        <v>64</v>
      </c>
      <c r="CF16" s="47">
        <v>14</v>
      </c>
      <c r="CG16" s="218" t="s">
        <v>448</v>
      </c>
      <c r="CH16" s="47">
        <v>3</v>
      </c>
      <c r="CI16" s="47">
        <v>4</v>
      </c>
      <c r="CJ16" s="47">
        <v>2</v>
      </c>
      <c r="CK16" s="47">
        <v>3</v>
      </c>
      <c r="CL16" s="47">
        <v>0</v>
      </c>
      <c r="CM16" s="216">
        <v>0.73399999999999999</v>
      </c>
      <c r="CN16" s="208">
        <v>14150</v>
      </c>
    </row>
    <row r="17" ht="23.25" customHeight="1" x14ac:dyDescent="0.25"/>
    <row r="18" ht="23.25" customHeight="1" x14ac:dyDescent="0.25"/>
  </sheetData>
  <sortState xmlns:xlrd2="http://schemas.microsoft.com/office/spreadsheetml/2017/richdata2" ref="A1:E200">
    <sortCondition descending="1" ref="E1"/>
  </sortState>
  <mergeCells count="36">
    <mergeCell ref="A1:A2"/>
    <mergeCell ref="B1:B2"/>
    <mergeCell ref="C1:C2"/>
    <mergeCell ref="D1:D2"/>
    <mergeCell ref="E1:E2"/>
    <mergeCell ref="CE1:CE2"/>
    <mergeCell ref="CF1:CF2"/>
    <mergeCell ref="CG1:CG2"/>
    <mergeCell ref="CN1:CN2"/>
    <mergeCell ref="G1:G2"/>
    <mergeCell ref="H1:H2"/>
    <mergeCell ref="O1:O2"/>
    <mergeCell ref="BK1:BK2"/>
    <mergeCell ref="BR1:BR2"/>
    <mergeCell ref="BT1:BT2"/>
    <mergeCell ref="BU1:BU2"/>
    <mergeCell ref="BV1:BV2"/>
    <mergeCell ref="CC1:CC2"/>
    <mergeCell ref="AX1:AX2"/>
    <mergeCell ref="AY1:AY2"/>
    <mergeCell ref="AZ1:AZ2"/>
    <mergeCell ref="BG1:BG2"/>
    <mergeCell ref="BI1:BI2"/>
    <mergeCell ref="BJ1:BJ2"/>
    <mergeCell ref="Q1:Q2"/>
    <mergeCell ref="R1:R2"/>
    <mergeCell ref="AC1:AC2"/>
    <mergeCell ref="AD1:AD2"/>
    <mergeCell ref="AO1:AO2"/>
    <mergeCell ref="AV1:AV2"/>
    <mergeCell ref="AK1:AK2"/>
    <mergeCell ref="AM1:AM2"/>
    <mergeCell ref="AN1:AN2"/>
    <mergeCell ref="S1:S2"/>
    <mergeCell ref="AB1:AB2"/>
    <mergeCell ref="Z1:Z2"/>
  </mergeCells>
  <conditionalFormatting sqref="A1:E1">
    <cfRule type="cellIs" dxfId="45" priority="1" operator="between">
      <formula>0.59999</formula>
      <formula>1.01111</formula>
    </cfRule>
  </conditionalFormatting>
  <conditionalFormatting sqref="G3:G12">
    <cfRule type="cellIs" dxfId="44" priority="2" operator="lessThan">
      <formula>10.1</formula>
    </cfRule>
  </conditionalFormatting>
  <pageMargins left="0.7" right="0.7" top="0.75" bottom="0.75" header="0.3" footer="0.3"/>
  <pageSetup scale="1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theme="3" tint="-0.249977111117893"/>
  </sheetPr>
  <dimension ref="A1:BB131"/>
  <sheetViews>
    <sheetView rightToLeft="1" tabSelected="1" zoomScaleNormal="100" workbookViewId="0">
      <pane xSplit="4" ySplit="6" topLeftCell="AU7" activePane="bottomRight" state="frozen"/>
      <selection activeCell="A2" sqref="A2"/>
      <selection pane="topRight" activeCell="E2" sqref="E2"/>
      <selection pane="bottomLeft" activeCell="A7" sqref="A7"/>
      <selection pane="bottomRight" activeCell="AV104" sqref="AV104"/>
    </sheetView>
  </sheetViews>
  <sheetFormatPr defaultRowHeight="15" x14ac:dyDescent="0.25"/>
  <cols>
    <col min="1" max="1" width="6.140625" bestFit="1" customWidth="1"/>
    <col min="3" max="3" width="0" hidden="1" customWidth="1"/>
    <col min="4" max="4" width="20.140625" bestFit="1" customWidth="1"/>
    <col min="5" max="5" width="9.42578125" hidden="1" customWidth="1"/>
    <col min="6" max="11" width="9.28515625" hidden="1" customWidth="1"/>
    <col min="12" max="12" width="9.42578125" hidden="1" customWidth="1"/>
    <col min="13" max="18" width="9.28515625" hidden="1" customWidth="1"/>
    <col min="19" max="19" width="9.42578125" hidden="1" customWidth="1"/>
    <col min="20" max="25" width="9.28515625" hidden="1" customWidth="1"/>
    <col min="26" max="26" width="9.42578125" hidden="1" customWidth="1"/>
    <col min="27" max="32" width="9.28515625" hidden="1" customWidth="1"/>
    <col min="33" max="33" width="9.42578125" hidden="1" customWidth="1"/>
    <col min="34" max="39" width="9.28515625" hidden="1" customWidth="1"/>
    <col min="40" max="40" width="9.42578125" hidden="1" customWidth="1"/>
    <col min="41" max="46" width="9.28515625" hidden="1" customWidth="1"/>
    <col min="47" max="47" width="9.42578125" customWidth="1"/>
    <col min="48" max="54" width="9.28515625" customWidth="1"/>
  </cols>
  <sheetData>
    <row r="1" spans="1:54" ht="14.45" customHeight="1" x14ac:dyDescent="0.25">
      <c r="E1" s="1" t="str">
        <f>E$3&amp;E$4</f>
        <v>14013</v>
      </c>
      <c r="F1" s="1" t="str">
        <f t="shared" ref="F1:BB1" si="0">F$3&amp;F$4</f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14014</v>
      </c>
      <c r="M1" s="1" t="str">
        <f t="shared" si="0"/>
        <v>14014</v>
      </c>
      <c r="N1" s="1" t="str">
        <f t="shared" si="0"/>
        <v>14014</v>
      </c>
      <c r="O1" s="1" t="str">
        <f t="shared" si="0"/>
        <v>14014</v>
      </c>
      <c r="P1" s="1" t="str">
        <f t="shared" si="0"/>
        <v>14014</v>
      </c>
      <c r="Q1" s="1" t="str">
        <f t="shared" si="0"/>
        <v>14014</v>
      </c>
      <c r="R1" s="1" t="str">
        <f t="shared" si="0"/>
        <v>14014</v>
      </c>
      <c r="S1" s="1" t="str">
        <f t="shared" si="0"/>
        <v>14021</v>
      </c>
      <c r="T1" s="1" t="str">
        <f t="shared" si="0"/>
        <v>14021</v>
      </c>
      <c r="U1" s="1" t="str">
        <f t="shared" si="0"/>
        <v>14021</v>
      </c>
      <c r="V1" s="1" t="str">
        <f t="shared" si="0"/>
        <v>14021</v>
      </c>
      <c r="W1" s="1" t="str">
        <f t="shared" si="0"/>
        <v>14021</v>
      </c>
      <c r="X1" s="1" t="str">
        <f t="shared" si="0"/>
        <v>14021</v>
      </c>
      <c r="Y1" s="1" t="str">
        <f t="shared" si="0"/>
        <v>14021</v>
      </c>
      <c r="Z1" s="1" t="str">
        <f t="shared" si="0"/>
        <v>14022</v>
      </c>
      <c r="AA1" s="1" t="str">
        <f t="shared" si="0"/>
        <v>14022</v>
      </c>
      <c r="AB1" s="1" t="str">
        <f t="shared" si="0"/>
        <v>14022</v>
      </c>
      <c r="AC1" s="1" t="str">
        <f t="shared" si="0"/>
        <v>14022</v>
      </c>
      <c r="AD1" s="1" t="str">
        <f t="shared" si="0"/>
        <v>14022</v>
      </c>
      <c r="AE1" s="1" t="str">
        <f t="shared" si="0"/>
        <v>14022</v>
      </c>
      <c r="AF1" s="1" t="str">
        <f t="shared" si="0"/>
        <v>14022</v>
      </c>
      <c r="AG1" s="1" t="str">
        <f t="shared" si="0"/>
        <v>14023</v>
      </c>
      <c r="AH1" s="1" t="str">
        <f t="shared" si="0"/>
        <v>14023</v>
      </c>
      <c r="AI1" s="1" t="str">
        <f t="shared" si="0"/>
        <v>14023</v>
      </c>
      <c r="AJ1" s="1" t="str">
        <f t="shared" si="0"/>
        <v>14023</v>
      </c>
      <c r="AK1" s="1" t="str">
        <f t="shared" si="0"/>
        <v>14023</v>
      </c>
      <c r="AL1" s="1" t="str">
        <f t="shared" si="0"/>
        <v>14023</v>
      </c>
      <c r="AM1" s="1" t="str">
        <f t="shared" si="0"/>
        <v>14023</v>
      </c>
      <c r="AN1" s="1" t="str">
        <f t="shared" si="0"/>
        <v>14032</v>
      </c>
      <c r="AO1" s="1" t="str">
        <f t="shared" si="0"/>
        <v>14032</v>
      </c>
      <c r="AP1" s="1" t="str">
        <f t="shared" si="0"/>
        <v>14032</v>
      </c>
      <c r="AQ1" s="1" t="str">
        <f t="shared" si="0"/>
        <v>14032</v>
      </c>
      <c r="AR1" s="1" t="str">
        <f t="shared" si="0"/>
        <v>14032</v>
      </c>
      <c r="AS1" s="1" t="str">
        <f t="shared" si="0"/>
        <v>14032</v>
      </c>
      <c r="AT1" s="1" t="str">
        <f t="shared" si="0"/>
        <v>14032</v>
      </c>
      <c r="AU1" s="1" t="str">
        <f t="shared" si="0"/>
        <v>14033</v>
      </c>
      <c r="AV1" s="1" t="str">
        <f t="shared" si="0"/>
        <v>14033</v>
      </c>
      <c r="AW1" s="1" t="str">
        <f t="shared" si="0"/>
        <v>14033</v>
      </c>
      <c r="AX1" s="1" t="str">
        <f t="shared" si="0"/>
        <v>14033</v>
      </c>
      <c r="AY1" s="1" t="str">
        <f t="shared" si="0"/>
        <v>14033</v>
      </c>
      <c r="AZ1" s="1" t="str">
        <f t="shared" si="0"/>
        <v>14033</v>
      </c>
      <c r="BA1" s="1" t="str">
        <f t="shared" si="0"/>
        <v>14033</v>
      </c>
      <c r="BB1" s="1" t="str">
        <f t="shared" si="0"/>
        <v>14033</v>
      </c>
    </row>
    <row r="2" spans="1:54" ht="32.450000000000003" customHeight="1" x14ac:dyDescent="0.25">
      <c r="A2" s="124"/>
      <c r="B2" s="124"/>
      <c r="C2" s="124"/>
      <c r="D2" s="124"/>
      <c r="E2" s="259" t="s">
        <v>262</v>
      </c>
      <c r="F2" s="260"/>
      <c r="G2" s="260"/>
      <c r="H2" s="260"/>
      <c r="I2" s="260"/>
      <c r="J2" s="260"/>
      <c r="K2" s="261"/>
      <c r="L2" s="262" t="s">
        <v>397</v>
      </c>
      <c r="M2" s="263"/>
      <c r="N2" s="263"/>
      <c r="O2" s="263"/>
      <c r="P2" s="263"/>
      <c r="Q2" s="263"/>
      <c r="R2" s="264"/>
      <c r="S2" s="259" t="s">
        <v>398</v>
      </c>
      <c r="T2" s="260"/>
      <c r="U2" s="260"/>
      <c r="V2" s="260"/>
      <c r="W2" s="260"/>
      <c r="X2" s="260"/>
      <c r="Y2" s="261"/>
      <c r="Z2" s="262" t="s">
        <v>461</v>
      </c>
      <c r="AA2" s="263"/>
      <c r="AB2" s="263"/>
      <c r="AC2" s="263"/>
      <c r="AD2" s="263"/>
      <c r="AE2" s="263"/>
      <c r="AF2" s="264"/>
      <c r="AG2" s="259" t="s">
        <v>616</v>
      </c>
      <c r="AH2" s="260"/>
      <c r="AI2" s="260"/>
      <c r="AJ2" s="260"/>
      <c r="AK2" s="260"/>
      <c r="AL2" s="260"/>
      <c r="AM2" s="261"/>
      <c r="AN2" s="262" t="s">
        <v>754</v>
      </c>
      <c r="AO2" s="263"/>
      <c r="AP2" s="263"/>
      <c r="AQ2" s="263"/>
      <c r="AR2" s="263"/>
      <c r="AS2" s="263"/>
      <c r="AT2" s="264"/>
      <c r="AU2" s="259" t="s">
        <v>796</v>
      </c>
      <c r="AV2" s="260"/>
      <c r="AW2" s="260"/>
      <c r="AX2" s="260"/>
      <c r="AY2" s="260"/>
      <c r="AZ2" s="260"/>
      <c r="BA2" s="260"/>
      <c r="BB2" s="261"/>
    </row>
    <row r="3" spans="1:54" ht="18.75" x14ac:dyDescent="0.25">
      <c r="A3" s="53"/>
      <c r="B3" s="53"/>
      <c r="C3" s="53"/>
      <c r="D3" s="53"/>
      <c r="E3" s="53">
        <v>1401</v>
      </c>
      <c r="F3" s="53">
        <v>1401</v>
      </c>
      <c r="G3" s="53">
        <v>1401</v>
      </c>
      <c r="H3" s="53">
        <v>1401</v>
      </c>
      <c r="I3" s="53">
        <v>1401</v>
      </c>
      <c r="J3" s="53">
        <v>1401</v>
      </c>
      <c r="K3" s="53">
        <v>1401</v>
      </c>
      <c r="L3" s="33">
        <f>IF(K$4=L$4,K$3,IF(K$4&gt;L$4,K$3+1,K$3))</f>
        <v>1401</v>
      </c>
      <c r="M3" s="33">
        <f t="shared" ref="M3:AE3" si="1">IF(L$4=M$4,L$3,IF(L$4&gt;M$4,L$3+1,L$3))</f>
        <v>1401</v>
      </c>
      <c r="N3" s="33">
        <f t="shared" si="1"/>
        <v>1401</v>
      </c>
      <c r="O3" s="33">
        <f t="shared" si="1"/>
        <v>1401</v>
      </c>
      <c r="P3" s="33">
        <f t="shared" si="1"/>
        <v>1401</v>
      </c>
      <c r="Q3" s="33">
        <f t="shared" si="1"/>
        <v>1401</v>
      </c>
      <c r="R3" s="33">
        <f t="shared" si="1"/>
        <v>1401</v>
      </c>
      <c r="S3" s="53">
        <f t="shared" si="1"/>
        <v>1402</v>
      </c>
      <c r="T3" s="53">
        <f t="shared" si="1"/>
        <v>1402</v>
      </c>
      <c r="U3" s="53">
        <f t="shared" si="1"/>
        <v>1402</v>
      </c>
      <c r="V3" s="53">
        <f t="shared" si="1"/>
        <v>1402</v>
      </c>
      <c r="W3" s="53">
        <f t="shared" si="1"/>
        <v>1402</v>
      </c>
      <c r="X3" s="53">
        <f t="shared" si="1"/>
        <v>1402</v>
      </c>
      <c r="Y3" s="53">
        <f t="shared" si="1"/>
        <v>1402</v>
      </c>
      <c r="Z3" s="33">
        <f t="shared" si="1"/>
        <v>1402</v>
      </c>
      <c r="AA3" s="33">
        <f t="shared" si="1"/>
        <v>1402</v>
      </c>
      <c r="AB3" s="33">
        <f t="shared" si="1"/>
        <v>1402</v>
      </c>
      <c r="AC3" s="33">
        <f t="shared" si="1"/>
        <v>1402</v>
      </c>
      <c r="AD3" s="33">
        <f t="shared" si="1"/>
        <v>1402</v>
      </c>
      <c r="AE3" s="33">
        <f t="shared" si="1"/>
        <v>1402</v>
      </c>
      <c r="AF3" s="33">
        <f t="shared" ref="AF3" si="2">IF(AE$4=AF$4,AE$3,IF(AE$4&gt;AF$4,AE$3+1,AE$3))</f>
        <v>1402</v>
      </c>
      <c r="AG3" s="53">
        <f t="shared" ref="AG3" si="3">IF(AF$4=AG$4,AF$3,IF(AF$4&gt;AG$4,AF$3+1,AF$3))</f>
        <v>1402</v>
      </c>
      <c r="AH3" s="53">
        <f t="shared" ref="AH3" si="4">IF(AG$4=AH$4,AG$3,IF(AG$4&gt;AH$4,AG$3+1,AG$3))</f>
        <v>1402</v>
      </c>
      <c r="AI3" s="53">
        <f t="shared" ref="AI3" si="5">IF(AH$4=AI$4,AH$3,IF(AH$4&gt;AI$4,AH$3+1,AH$3))</f>
        <v>1402</v>
      </c>
      <c r="AJ3" s="53">
        <f t="shared" ref="AJ3" si="6">IF(AI$4=AJ$4,AI$3,IF(AI$4&gt;AJ$4,AI$3+1,AI$3))</f>
        <v>1402</v>
      </c>
      <c r="AK3" s="53">
        <f t="shared" ref="AK3" si="7">IF(AJ$4=AK$4,AJ$3,IF(AJ$4&gt;AK$4,AJ$3+1,AJ$3))</f>
        <v>1402</v>
      </c>
      <c r="AL3" s="53">
        <f t="shared" ref="AL3" si="8">IF(AK$4=AL$4,AK$3,IF(AK$4&gt;AL$4,AK$3+1,AK$3))</f>
        <v>1402</v>
      </c>
      <c r="AM3" s="53">
        <f t="shared" ref="AM3" si="9">IF(AL$4=AM$4,AL$3,IF(AL$4&gt;AM$4,AL$3+1,AL$3))</f>
        <v>1402</v>
      </c>
      <c r="AN3" s="33">
        <f t="shared" ref="AN3" si="10">IF(AM$4=AN$4,AM$3,IF(AM$4&gt;AN$4,AM$3+1,AM$3))</f>
        <v>1403</v>
      </c>
      <c r="AO3" s="33">
        <f t="shared" ref="AO3" si="11">IF(AN$4=AO$4,AN$3,IF(AN$4&gt;AO$4,AN$3+1,AN$3))</f>
        <v>1403</v>
      </c>
      <c r="AP3" s="33">
        <f t="shared" ref="AP3" si="12">IF(AO$4=AP$4,AO$3,IF(AO$4&gt;AP$4,AO$3+1,AO$3))</f>
        <v>1403</v>
      </c>
      <c r="AQ3" s="33">
        <f t="shared" ref="AQ3" si="13">IF(AP$4=AQ$4,AP$3,IF(AP$4&gt;AQ$4,AP$3+1,AP$3))</f>
        <v>1403</v>
      </c>
      <c r="AR3" s="33">
        <f t="shared" ref="AR3" si="14">IF(AQ$4=AR$4,AQ$3,IF(AQ$4&gt;AR$4,AQ$3+1,AQ$3))</f>
        <v>1403</v>
      </c>
      <c r="AS3" s="33">
        <f t="shared" ref="AS3" si="15">IF(AR$4=AS$4,AR$3,IF(AR$4&gt;AS$4,AR$3+1,AR$3))</f>
        <v>1403</v>
      </c>
      <c r="AT3" s="33">
        <f t="shared" ref="AT3" si="16">IF(AS$4=AT$4,AS$3,IF(AS$4&gt;AT$4,AS$3+1,AS$3))</f>
        <v>1403</v>
      </c>
      <c r="AU3" s="53">
        <f t="shared" ref="AU3" si="17">IF(AT$4=AU$4,AT$3,IF(AT$4&gt;AU$4,AT$3+1,AT$3))</f>
        <v>1403</v>
      </c>
      <c r="AV3" s="53">
        <f t="shared" ref="AV3" si="18">IF(AU$4=AV$4,AU$3,IF(AU$4&gt;AV$4,AU$3+1,AU$3))</f>
        <v>1403</v>
      </c>
      <c r="AW3" s="53">
        <f t="shared" ref="AW3" si="19">IF(AV$4=AW$4,AV$3,IF(AV$4&gt;AW$4,AV$3+1,AV$3))</f>
        <v>1403</v>
      </c>
      <c r="AX3" s="53">
        <f t="shared" ref="AX3" si="20">IF(AW$4=AX$4,AW$3,IF(AW$4&gt;AX$4,AW$3+1,AW$3))</f>
        <v>1403</v>
      </c>
      <c r="AY3" s="53">
        <f t="shared" ref="AY3:AZ3" si="21">IF(AX$4=AY$4,AX$3,IF(AX$4&gt;AY$4,AX$3+1,AX$3))</f>
        <v>1403</v>
      </c>
      <c r="AZ3" s="53">
        <f t="shared" si="21"/>
        <v>1403</v>
      </c>
      <c r="BA3" s="53">
        <f t="shared" ref="BA3" si="22">IF(AY$4=BA$4,AY$3,IF(AY$4&gt;BA$4,AY$3+1,AY$3))</f>
        <v>1403</v>
      </c>
      <c r="BB3" s="53">
        <f t="shared" ref="BB3" si="23">IF(BA$4=BB$4,BA$3,IF(BA$4&gt;BB$4,BA$3+1,BA$3))</f>
        <v>1403</v>
      </c>
    </row>
    <row r="4" spans="1:54" ht="18.75" x14ac:dyDescent="0.25">
      <c r="A4" s="54"/>
      <c r="B4" s="54"/>
      <c r="C4" s="54"/>
      <c r="D4" s="54" t="s">
        <v>177</v>
      </c>
      <c r="E4" s="54">
        <v>3</v>
      </c>
      <c r="F4" s="54">
        <v>3</v>
      </c>
      <c r="G4" s="54">
        <v>3</v>
      </c>
      <c r="H4" s="54">
        <v>3</v>
      </c>
      <c r="I4" s="54">
        <v>3</v>
      </c>
      <c r="J4" s="54">
        <v>3</v>
      </c>
      <c r="K4" s="54">
        <v>3</v>
      </c>
      <c r="L4" s="34">
        <f>IF(COUNTIFS(E$4:K$4,K$4)&lt;7,K$4,IF(K$4=4,1,K$4+1))</f>
        <v>4</v>
      </c>
      <c r="M4" s="34">
        <f t="shared" ref="M4:Z4" si="24">IF(COUNTIFS(F$4:L$4,L$4)&lt;7,L$4,IF(L$4=4,1,L$4+1))</f>
        <v>4</v>
      </c>
      <c r="N4" s="34">
        <f t="shared" si="24"/>
        <v>4</v>
      </c>
      <c r="O4" s="34">
        <f t="shared" si="24"/>
        <v>4</v>
      </c>
      <c r="P4" s="34">
        <f t="shared" si="24"/>
        <v>4</v>
      </c>
      <c r="Q4" s="34">
        <f t="shared" si="24"/>
        <v>4</v>
      </c>
      <c r="R4" s="34">
        <f t="shared" si="24"/>
        <v>4</v>
      </c>
      <c r="S4" s="54">
        <f t="shared" si="24"/>
        <v>1</v>
      </c>
      <c r="T4" s="54">
        <f t="shared" si="24"/>
        <v>1</v>
      </c>
      <c r="U4" s="54">
        <f t="shared" si="24"/>
        <v>1</v>
      </c>
      <c r="V4" s="54">
        <f t="shared" si="24"/>
        <v>1</v>
      </c>
      <c r="W4" s="54">
        <f t="shared" si="24"/>
        <v>1</v>
      </c>
      <c r="X4" s="54">
        <f t="shared" si="24"/>
        <v>1</v>
      </c>
      <c r="Y4" s="54">
        <f t="shared" si="24"/>
        <v>1</v>
      </c>
      <c r="Z4" s="123">
        <f t="shared" si="24"/>
        <v>2</v>
      </c>
      <c r="AA4" s="123">
        <f t="shared" ref="AA4" si="25">IF(COUNTIFS(T$4:Z$4,Z$4)&lt;7,Z$4,IF(Z$4=4,1,Z$4+1))</f>
        <v>2</v>
      </c>
      <c r="AB4" s="123">
        <f t="shared" ref="AB4" si="26">IF(COUNTIFS(U$4:AA$4,AA$4)&lt;7,AA$4,IF(AA$4=4,1,AA$4+1))</f>
        <v>2</v>
      </c>
      <c r="AC4" s="123">
        <f t="shared" ref="AC4" si="27">IF(COUNTIFS(V$4:AB$4,AB$4)&lt;7,AB$4,IF(AB$4=4,1,AB$4+1))</f>
        <v>2</v>
      </c>
      <c r="AD4" s="123">
        <f t="shared" ref="AD4" si="28">IF(COUNTIFS(W$4:AC$4,AC$4)&lt;7,AC$4,IF(AC$4=4,1,AC$4+1))</f>
        <v>2</v>
      </c>
      <c r="AE4" s="123">
        <f t="shared" ref="AE4" si="29">IF(COUNTIFS(X$4:AD$4,AD$4)&lt;7,AD$4,IF(AD$4=4,1,AD$4+1))</f>
        <v>2</v>
      </c>
      <c r="AF4" s="123">
        <v>2</v>
      </c>
      <c r="AG4" s="54">
        <v>3</v>
      </c>
      <c r="AH4" s="54">
        <f t="shared" ref="AH4:AL4" si="30">IF(COUNTIFS(AB$4:AG$4,AG$4)&lt;7,AG$4,IF(AG$4=4,1,AG$4+1))</f>
        <v>3</v>
      </c>
      <c r="AI4" s="54">
        <f t="shared" si="30"/>
        <v>3</v>
      </c>
      <c r="AJ4" s="54">
        <f t="shared" si="30"/>
        <v>3</v>
      </c>
      <c r="AK4" s="54">
        <f t="shared" si="30"/>
        <v>3</v>
      </c>
      <c r="AL4" s="54">
        <f t="shared" si="30"/>
        <v>3</v>
      </c>
      <c r="AM4" s="54">
        <v>3</v>
      </c>
      <c r="AN4" s="123">
        <v>2</v>
      </c>
      <c r="AO4" s="123">
        <v>2</v>
      </c>
      <c r="AP4" s="123">
        <v>2</v>
      </c>
      <c r="AQ4" s="123">
        <v>2</v>
      </c>
      <c r="AR4" s="123">
        <v>2</v>
      </c>
      <c r="AS4" s="123">
        <v>2</v>
      </c>
      <c r="AT4" s="123">
        <v>2</v>
      </c>
      <c r="AU4" s="54">
        <v>3</v>
      </c>
      <c r="AV4" s="54">
        <f t="shared" ref="AV4" si="31">IF(COUNTIFS(AP$4:AU$4,AU$4)&lt;7,AU$4,IF(AU$4=4,1,AU$4+1))</f>
        <v>3</v>
      </c>
      <c r="AW4" s="54">
        <f t="shared" ref="AW4" si="32">IF(COUNTIFS(AQ$4:AV$4,AV$4)&lt;7,AV$4,IF(AV$4=4,1,AV$4+1))</f>
        <v>3</v>
      </c>
      <c r="AX4" s="54">
        <f t="shared" ref="AX4" si="33">IF(COUNTIFS(AR$4:AW$4,AW$4)&lt;7,AW$4,IF(AW$4=4,1,AW$4+1))</f>
        <v>3</v>
      </c>
      <c r="AY4" s="54">
        <f t="shared" ref="AY4:AZ4" si="34">IF(COUNTIFS(AS$4:AX$4,AX$4)&lt;7,AX$4,IF(AX$4=4,1,AX$4+1))</f>
        <v>3</v>
      </c>
      <c r="AZ4" s="54">
        <f t="shared" si="34"/>
        <v>3</v>
      </c>
      <c r="BA4" s="54">
        <f t="shared" ref="BA4" si="35">IF(COUNTIFS(AT$4:AY$4,AY$4)&lt;7,AY$4,IF(AY$4=4,1,AY$4+1))</f>
        <v>3</v>
      </c>
      <c r="BB4" s="54">
        <v>3</v>
      </c>
    </row>
    <row r="5" spans="1:54" ht="37.5" x14ac:dyDescent="0.25">
      <c r="A5" s="56" t="s">
        <v>13</v>
      </c>
      <c r="B5" s="56" t="s">
        <v>8</v>
      </c>
      <c r="C5" s="56" t="s">
        <v>12</v>
      </c>
      <c r="D5" s="65" t="s">
        <v>60</v>
      </c>
      <c r="E5" s="56" t="s">
        <v>3</v>
      </c>
      <c r="F5" s="56" t="s">
        <v>5</v>
      </c>
      <c r="G5" s="56" t="s">
        <v>4</v>
      </c>
      <c r="H5" s="202" t="s">
        <v>178</v>
      </c>
      <c r="I5" s="56" t="s">
        <v>6</v>
      </c>
      <c r="J5" s="56" t="s">
        <v>7</v>
      </c>
      <c r="K5" s="56" t="s">
        <v>51</v>
      </c>
      <c r="L5" s="126" t="s">
        <v>3</v>
      </c>
      <c r="M5" s="126" t="s">
        <v>5</v>
      </c>
      <c r="N5" s="126" t="s">
        <v>4</v>
      </c>
      <c r="O5" s="126" t="s">
        <v>178</v>
      </c>
      <c r="P5" s="126" t="s">
        <v>6</v>
      </c>
      <c r="Q5" s="126" t="s">
        <v>7</v>
      </c>
      <c r="R5" s="126" t="s">
        <v>51</v>
      </c>
      <c r="S5" s="56" t="s">
        <v>3</v>
      </c>
      <c r="T5" s="56" t="s">
        <v>5</v>
      </c>
      <c r="U5" s="56" t="s">
        <v>4</v>
      </c>
      <c r="V5" s="56" t="s">
        <v>181</v>
      </c>
      <c r="W5" s="56" t="s">
        <v>6</v>
      </c>
      <c r="X5" s="56" t="s">
        <v>7</v>
      </c>
      <c r="Y5" s="56" t="s">
        <v>51</v>
      </c>
      <c r="Z5" s="126" t="s">
        <v>3</v>
      </c>
      <c r="AA5" s="126" t="s">
        <v>5</v>
      </c>
      <c r="AB5" s="126" t="s">
        <v>4</v>
      </c>
      <c r="AC5" s="126" t="s">
        <v>181</v>
      </c>
      <c r="AD5" s="126" t="s">
        <v>6</v>
      </c>
      <c r="AE5" s="126" t="s">
        <v>7</v>
      </c>
      <c r="AF5" s="126" t="s">
        <v>51</v>
      </c>
      <c r="AG5" s="56" t="s">
        <v>3</v>
      </c>
      <c r="AH5" s="56" t="s">
        <v>5</v>
      </c>
      <c r="AI5" s="56" t="s">
        <v>4</v>
      </c>
      <c r="AJ5" s="56" t="s">
        <v>181</v>
      </c>
      <c r="AK5" s="56" t="s">
        <v>6</v>
      </c>
      <c r="AL5" s="56" t="s">
        <v>7</v>
      </c>
      <c r="AM5" s="56" t="s">
        <v>51</v>
      </c>
      <c r="AN5" s="126" t="s">
        <v>3</v>
      </c>
      <c r="AO5" s="126" t="s">
        <v>5</v>
      </c>
      <c r="AP5" s="126" t="s">
        <v>4</v>
      </c>
      <c r="AQ5" s="126" t="s">
        <v>181</v>
      </c>
      <c r="AR5" s="126" t="s">
        <v>6</v>
      </c>
      <c r="AS5" s="126" t="s">
        <v>59</v>
      </c>
      <c r="AT5" s="126" t="s">
        <v>51</v>
      </c>
      <c r="AU5" s="56" t="s">
        <v>3</v>
      </c>
      <c r="AV5" s="56" t="s">
        <v>5</v>
      </c>
      <c r="AW5" s="56" t="s">
        <v>4</v>
      </c>
      <c r="AX5" s="56" t="s">
        <v>181</v>
      </c>
      <c r="AY5" s="56" t="s">
        <v>6</v>
      </c>
      <c r="AZ5" s="56" t="s">
        <v>7</v>
      </c>
      <c r="BA5" s="56" t="s">
        <v>59</v>
      </c>
      <c r="BB5" s="56" t="s">
        <v>51</v>
      </c>
    </row>
    <row r="6" spans="1:54" ht="18.75" x14ac:dyDescent="0.25">
      <c r="A6" s="39"/>
      <c r="B6" s="39"/>
      <c r="C6" s="39"/>
      <c r="D6" s="39"/>
      <c r="E6" s="155">
        <v>12</v>
      </c>
      <c r="F6" s="155">
        <v>20</v>
      </c>
      <c r="G6" s="155">
        <v>16</v>
      </c>
      <c r="H6" s="155">
        <v>12</v>
      </c>
      <c r="I6" s="155">
        <v>20</v>
      </c>
      <c r="J6" s="155">
        <v>20</v>
      </c>
      <c r="K6" s="155">
        <f>SUM(E6:J6)</f>
        <v>100</v>
      </c>
      <c r="L6" s="156">
        <v>12</v>
      </c>
      <c r="M6" s="156">
        <v>20</v>
      </c>
      <c r="N6" s="156">
        <v>16</v>
      </c>
      <c r="O6" s="156">
        <v>12</v>
      </c>
      <c r="P6" s="156">
        <v>20</v>
      </c>
      <c r="Q6" s="156">
        <v>20</v>
      </c>
      <c r="R6" s="156">
        <v>100</v>
      </c>
      <c r="S6" s="155">
        <v>12</v>
      </c>
      <c r="T6" s="155">
        <v>20</v>
      </c>
      <c r="U6" s="155">
        <v>16</v>
      </c>
      <c r="V6" s="155">
        <v>12</v>
      </c>
      <c r="W6" s="155">
        <v>20</v>
      </c>
      <c r="X6" s="155">
        <v>20</v>
      </c>
      <c r="Y6" s="155">
        <v>100</v>
      </c>
      <c r="Z6" s="156">
        <v>12</v>
      </c>
      <c r="AA6" s="156">
        <v>20</v>
      </c>
      <c r="AB6" s="156">
        <v>16</v>
      </c>
      <c r="AC6" s="156">
        <v>12</v>
      </c>
      <c r="AD6" s="156">
        <v>20</v>
      </c>
      <c r="AE6" s="156">
        <v>20</v>
      </c>
      <c r="AF6" s="156">
        <v>100</v>
      </c>
      <c r="AG6" s="155">
        <v>12</v>
      </c>
      <c r="AH6" s="155">
        <v>20</v>
      </c>
      <c r="AI6" s="155">
        <v>16</v>
      </c>
      <c r="AJ6" s="155">
        <v>12</v>
      </c>
      <c r="AK6" s="155">
        <v>20</v>
      </c>
      <c r="AL6" s="155">
        <v>20</v>
      </c>
      <c r="AM6" s="155">
        <v>100</v>
      </c>
      <c r="AN6" s="156">
        <v>12</v>
      </c>
      <c r="AO6" s="156">
        <v>20</v>
      </c>
      <c r="AP6" s="156">
        <v>16</v>
      </c>
      <c r="AQ6" s="156">
        <v>12</v>
      </c>
      <c r="AR6" s="156">
        <v>25</v>
      </c>
      <c r="AS6" s="156">
        <v>15</v>
      </c>
      <c r="AT6" s="156">
        <v>100</v>
      </c>
      <c r="AU6" s="155">
        <v>8</v>
      </c>
      <c r="AV6" s="155">
        <v>12</v>
      </c>
      <c r="AW6" s="155">
        <v>12</v>
      </c>
      <c r="AX6" s="155">
        <v>8</v>
      </c>
      <c r="AY6" s="155">
        <v>20</v>
      </c>
      <c r="AZ6" s="155">
        <v>20</v>
      </c>
      <c r="BA6" s="155">
        <v>20</v>
      </c>
      <c r="BB6" s="155">
        <v>100</v>
      </c>
    </row>
    <row r="7" spans="1:54" ht="18.75" hidden="1" x14ac:dyDescent="0.25">
      <c r="A7" s="30">
        <v>1</v>
      </c>
      <c r="B7" s="27" t="s">
        <v>477</v>
      </c>
      <c r="C7" s="28" t="str">
        <f t="shared" ref="C7:C53" si="36">MID($B7,1,2)</f>
        <v>09</v>
      </c>
      <c r="D7" s="29" t="str">
        <f>INDEX(Sheet1!$C:$C,MATCH($B7,Sheet1!$B:$B,0))</f>
        <v>احسان خامه</v>
      </c>
      <c r="E7" s="130">
        <f>IFERROR(INDEX(نماز!$BW:$BX,MATCH(نوجوانان!$B7,نماز!$B:$B,0),MATCH(E$1,نماز!$BW$1:$BZ$1,0))*100,"")</f>
        <v>4.4444444444444446</v>
      </c>
      <c r="F7" s="130">
        <f>IFERROR(INDEX(حلقه!$CY:$CZ,MATCH(نوجوانان!$B7,حلقه!$B:$B,0),MATCH(F$1,حلقه!$CY$1:$DB$1,0))*100,"")</f>
        <v>0</v>
      </c>
      <c r="G7" s="130">
        <f>IFERROR(INDEX(هیئت!$EG:$EH,MATCH(نوجوانان!$B7,هیئت!$B:$B,0),MATCH(G$1,هیئت!$EG$1:$EJ$1,0))*100,"")</f>
        <v>60</v>
      </c>
      <c r="H7" s="130">
        <f>IFERROR(INDEX('ویژه برنامه'!$BF:$BG,MATCH(نوجوانان!$B7,'ویژه برنامه'!$B:$B,0),MATCH(H$1,'ویژه برنامه'!$BF$1:$BI$1,0))*100,"")</f>
        <v>60</v>
      </c>
      <c r="I7" s="130">
        <f>IFERROR(INDEX(رضایت!$AS:$AT,MATCH(نوجوانان!$B7,رضایت!$B:$B,0),MATCH(I$1,رضایت!$AS$1:$AV$1,0))*100,"")</f>
        <v>76.666666666666671</v>
      </c>
      <c r="J7" s="130" t="str">
        <f>IFERROR(INDEX(مسئولیت!$AM:$AN,MATCH(نوجوانان!$B7,مسئولیت!$B:$B,0),MATCH(J$1,مسئولیت!$AM$1:$AP$1,0))*100,"")</f>
        <v/>
      </c>
      <c r="K7" s="131">
        <f t="shared" ref="K7:K32" si="37">SUMPRODUCT($E$6:$J$6,$E7:$J7)/100</f>
        <v>32.666666666666671</v>
      </c>
      <c r="L7" s="130">
        <f>IFERROR(INDEX(نماز!$BW:$BX,MATCH(نوجوانان!$B7,نماز!$B:$B,0),MATCH(L$4,نماز!$BW$3:$BY$3,0))*100,"")</f>
        <v>4.4444444444444446</v>
      </c>
      <c r="M7" s="130">
        <f>IFERROR(INDEX(حلقه!$CY:$CZ,MATCH(نوجوانان!$B7,حلقه!$B:$B,0),MATCH(M$4,حلقه!$CY$3:$DA$3,0))*100,"")</f>
        <v>0</v>
      </c>
      <c r="N7" s="130">
        <f>IFERROR(INDEX(هیئت!$EG:$EH,MATCH(نوجوانان!$B7,هیئت!$B:$B,0),MATCH(N$4,هیئت!$EG$3:$EI$3,0))*100,"")</f>
        <v>25</v>
      </c>
      <c r="O7" s="130">
        <f>IFERROR(INDEX('ویژه برنامه'!$BF:$BG,MATCH(نوجوانان!$B7,'ویژه برنامه'!$B:$B,0),MATCH(O$4,'ویژه برنامه'!$BF$3:$BH$3,0))*100,"")</f>
        <v>37.5</v>
      </c>
      <c r="P7" s="130">
        <f>IFERROR(INDEX(رضایت!$AS:$AT,MATCH(نوجوانان!$B7,رضایت!$B:$B,0),MATCH(P$4,رضایت!$AS$3:$AU$3,0))*100,"")</f>
        <v>63.333333333333329</v>
      </c>
      <c r="Q7" s="130" t="str">
        <f>IFERROR(INDEX(مسئولیت!$AM:$AN,MATCH(نوجوانان!$B7,مسئولیت!$B:$B,0),MATCH(Q$4,مسئولیت!$AM$3:$AO$3,0))*100,"")</f>
        <v/>
      </c>
      <c r="R7" s="131">
        <f>SUMPRODUCT($L$6:$Q$6,$L7:$Q7)/100</f>
        <v>21.7</v>
      </c>
      <c r="S7" s="130">
        <f>IFERROR(INDEX(نماز!$BW:$BZ,MATCH(نوجوانان!$B7,نماز!$B:$B,0),MATCH(S$1,نماز!$BW$1:$BZ$1,0))*100,"")</f>
        <v>4.2553191489361701</v>
      </c>
      <c r="T7" s="130">
        <f>IFERROR(INDEX(حلقه!$CY:$DA,MATCH(نوجوانان!$B7,حلقه!$B:$B,0),MATCH(T$4,حلقه!$CY$3:$DA$3,0))*100,"")</f>
        <v>70</v>
      </c>
      <c r="U7" s="130">
        <f>IFERROR(INDEX(هیئت!$EG:$EI,MATCH(نوجوانان!$B7,هیئت!$B:$B,0),MATCH(U$4,هیئت!$EG$3:$EI$3,0))*100,"")</f>
        <v>33.333333333333329</v>
      </c>
      <c r="V7" s="130">
        <f>IFERROR(INDEX('ویژه برنامه'!$BF:$BH,MATCH(نوجوانان!$B7,'ویژه برنامه'!$B:$B,0),MATCH(V$4,'ویژه برنامه'!$BF$3:$BH$3,0))*100,"")</f>
        <v>42.857142857142854</v>
      </c>
      <c r="W7" s="130">
        <f>IFERROR(INDEX(رضایت!$AS:$AU,MATCH(نوجوانان!$B7,رضایت!$B:$B,0),MATCH(W$4,رضایت!$AS$3:$AU$3,0))*100,"")</f>
        <v>79.996000199990007</v>
      </c>
      <c r="X7" s="130">
        <f>IFERROR(INDEX(مسئولیت!$AM:$AO,MATCH(نوجوانان!$B7,مسئولیت!$B:$B,0),MATCH(X$4,مسئولیت!$AM$3:$AO$3,0))*100,"")</f>
        <v>80</v>
      </c>
      <c r="Y7" s="131">
        <f>SUMPRODUCT($S$6:$X$6,$S7:$X7)/100</f>
        <v>56.986028814060816</v>
      </c>
      <c r="Z7" s="130">
        <f>IFERROR(INDEX(نماز!$BW:$CF,MATCH(نوجوانان!$B7,نماز!$B:$B,0),MATCH(Z$1,نماز!$BW$1:$CF$1,0))*100,"")</f>
        <v>15.555555555555555</v>
      </c>
      <c r="AA7" s="130">
        <f>IFERROR(INDEX(حلقه!$CY:$DB,MATCH(نوجوانان!$B7,حلقه!$B:$B,0),MATCH(AA$1,حلقه!$CY$1:$DB$1,0))*100,"")</f>
        <v>64.705882352941174</v>
      </c>
      <c r="AB7" s="130">
        <f>IFERROR(INDEX(هیئت!$EG:$EJ,MATCH(نوجوانان!$B7,هیئت!$B:$B,0),MATCH(AB$1,هیئت!$EG$1:$EJ$1,0))*100,"")</f>
        <v>63.636363636363633</v>
      </c>
      <c r="AC7" s="130">
        <f>IFERROR(INDEX('ویژه برنامه'!$BF:$BI,MATCH(نوجوانان!$B7,'ویژه برنامه'!$B:$B,0),MATCH(AC$1,'ویژه برنامه'!$BF$1:$BI$1,0))*100,"")</f>
        <v>9.0909090909090917</v>
      </c>
      <c r="AD7" s="130" t="str">
        <f>IFERROR(INDEX(رضایت!$AS:$AU,MATCH(نوجوانان!$B7,رضایت!$B:$B,0),MATCH(AD$4,رضایت!$AS$3:$AU$3,0))*100,"")</f>
        <v/>
      </c>
      <c r="AE7" s="130" t="str">
        <f>IFERROR(INDEX(مسئولیت!$AM:$AO,MATCH(نوجوانان!$B7,مسئولیت!$B:$B,0),MATCH(AE$4,مسئولیت!$AM$3:$AO$3,0))*100,"")</f>
        <v/>
      </c>
      <c r="AF7" s="131">
        <f t="shared" ref="AF7:AF54" si="38">SUMPRODUCT($Z$6:$AE$6,$Z7:$AE7)/100</f>
        <v>26.080570409982172</v>
      </c>
      <c r="AG7" s="130">
        <f>IFERROR(INDEX(نماز!$BW:$CF,MATCH(نوجوانان!$B7,نماز!$B:$B,0),MATCH(AG$1,نماز!$BW$1:$CF$1,0))*100,"")</f>
        <v>3.3333333333333335</v>
      </c>
      <c r="AH7" s="130" t="str">
        <f>IFERROR(INDEX(حلقه!$CY:$DB,MATCH(نوجوانان!$B7,حلقه!$B:$B,0),MATCH(AH$1,حلقه!$CY$1:$DB$1,0))*100,"")</f>
        <v/>
      </c>
      <c r="AI7" s="130" t="str">
        <f>IFERROR(INDEX(هیئت!$EG:$EJ,MATCH(نوجوانان!$B7,هیئت!$B:$B,0),MATCH(AI$1,هیئت!$EG$1:$EJ$1,0))*100,"")</f>
        <v/>
      </c>
      <c r="AJ7" s="130" t="str">
        <f>IFERROR(INDEX('ویژه برنامه'!$BF:$BI,MATCH(نوجوانان!$B7,'ویژه برنامه'!$B:$B,0),MATCH(AJ$1,'ویژه برنامه'!$BF$1:$BI$1,0))*100,"")</f>
        <v/>
      </c>
      <c r="AK7" s="130">
        <f>IFERROR(INDEX(رضایت!$AS:$AU,MATCH(نوجوانان!$B7,رضایت!$B:$B,0),MATCH(AK$4,رضایت!$AS$3:$AU$3,0))*100,"")</f>
        <v>76.666666666666671</v>
      </c>
      <c r="AL7" s="130" t="str">
        <f>IFERROR(INDEX(مسئولیت!$AM:$AO,MATCH(نوجوانان!$B7,مسئولیت!$B:$B,0),MATCH(AL$4,مسئولیت!$AM$3:$AO$3,0))*100,"")</f>
        <v/>
      </c>
      <c r="AM7" s="131">
        <f>SUMPRODUCT($Z$6:$AC$6,$Z7:$AC7)/100</f>
        <v>26.080570409982172</v>
      </c>
      <c r="AN7" s="130">
        <f>IFERROR(INDEX(نماز!$BW:$CF,MATCH(نوجوانان!$B7,نماز!$B:$B,0),MATCH(AN$1,نماز!$BW$1:$CF$1,0))*100,"")</f>
        <v>5.5555555555555554</v>
      </c>
      <c r="AO7" s="130">
        <f>IFERROR(INDEX(حلقه!$CY:$DD,MATCH(نوجوانان!$B7,حلقه!$B:$B,0),MATCH(AO$1,حلقه!$CY$1:$DD$1,0))*100,"")</f>
        <v>0</v>
      </c>
      <c r="AP7" s="130">
        <f>IFERROR(INDEX(هیئت!$EG:$EM,MATCH(نوجوانان!$B7,هیئت!$B:$B,0),MATCH(AP$1,هیئت!$EG$1:$EM$1,0))*100,"")</f>
        <v>82.35294117647058</v>
      </c>
      <c r="AQ7" s="130">
        <f>IFERROR(INDEX('ویژه برنامه'!$BF:$BK,MATCH(نوجوانان!$B7,'ویژه برنامه'!$B:$B,0),MATCH(AQ$1,'ویژه برنامه'!$BF$1:$BK$1,0))*100,"")</f>
        <v>100</v>
      </c>
      <c r="AR7" s="130">
        <f ca="1">IFERROR(INDEX(رضایت!$AS:$AW,MATCH(نوجوانان!$B7,رضایت!$B:$B,0),MATCH(AR$1,رضایت!$AS$1:$AW$1,0))*100,"")</f>
        <v>92.666666666666657</v>
      </c>
      <c r="AS7" s="130">
        <f>IFERROR(INDEX('امتحان فصل'!$L:$O,MATCH(نوجوانان!$B7,'امتحان فصل'!$B:$B,0),MATCH(AS$1,'امتحان فصل'!$L$1:$P$1,0))*100,"")</f>
        <v>0</v>
      </c>
      <c r="AT7" s="131">
        <f t="shared" ref="AT7:AT38" ca="1" si="39">SUMPRODUCT($AN$6:$AS$6,$AN7:$AS7)/100</f>
        <v>49.009803921568619</v>
      </c>
      <c r="AU7" s="130">
        <f>IFERROR(INDEX(نماز!$BW:$CF,MATCH(نوجوانان!$B7,نماز!$B:$B,0),MATCH(AU$1,نماز!$BW$1:$CF$1,0))*100,"")</f>
        <v>0</v>
      </c>
      <c r="AV7" s="130" t="str">
        <f>IFERROR(INDEX(حلقه!$CY:$DQ,MATCH(نوجوانان!$B7,حلقه!$B:$B,0),MATCH(AV$1,حلقه!$CY$1:$DQ$1,0))*100,"")</f>
        <v/>
      </c>
      <c r="AW7" s="130">
        <f>IFERROR(INDEX(هیئت!$EG:$EZ,MATCH(نوجوانان!$B7,هیئت!$B:$B,0),MATCH(AW$1,هیئت!$EG$1:$EZ$1,0))*100,"")</f>
        <v>23.076923076923077</v>
      </c>
      <c r="AX7" s="130">
        <f>IFERROR(INDEX('ویژه برنامه'!$BF:$BZ,MATCH(نوجوانان!$B7,'ویژه برنامه'!$B:$B,0),MATCH(AX$1,'ویژه برنامه'!$BF$1:$BZ$1,0))*100,"")</f>
        <v>11.111111111111111</v>
      </c>
      <c r="AY7" s="130">
        <f ca="1">IFERROR(INDEX(رضایت!$AS:$AZ,MATCH(نوجوانان!$B7,رضایت!$B:$B,0),MATCH(AY$1,رضایت!$AS$1:$AZ$1,0))*100,"")</f>
        <v>83</v>
      </c>
      <c r="AZ7" s="130"/>
      <c r="BA7" s="130">
        <f>IFERROR(INDEX('امتحان فصل'!$L:$Z,MATCH(نوجوانان!$B7,'امتحان فصل'!$B:$B,0),MATCH(BA$1,'امتحان فصل'!$L$1:$Z$1,0))*100,"")</f>
        <v>0</v>
      </c>
      <c r="BB7" s="131">
        <f ca="1">SUMPRODUCT($AU$6:$BA$6,$AU7:$BA7)/100</f>
        <v>20.258119658119657</v>
      </c>
    </row>
    <row r="8" spans="1:54" ht="18.75" hidden="1" x14ac:dyDescent="0.25">
      <c r="A8" s="30">
        <v>2</v>
      </c>
      <c r="B8" s="27" t="s">
        <v>478</v>
      </c>
      <c r="C8" s="28" t="str">
        <f t="shared" si="36"/>
        <v>09</v>
      </c>
      <c r="D8" s="29" t="str">
        <f>INDEX(Sheet1!$C:$C,MATCH($B8,Sheet1!$B:$B,0))</f>
        <v>نیما ربانی پور</v>
      </c>
      <c r="E8" s="132">
        <f>IFERROR(INDEX(نماز!$BW:$BX,MATCH(نوجوانان!$B8,نماز!$B:$B,0),MATCH(E$1,نماز!$BW$1:$BZ$1,0))*100,"")</f>
        <v>8.8888888888888893</v>
      </c>
      <c r="F8" s="132">
        <f>IFERROR(INDEX(حلقه!$CY:$CZ,MATCH(نوجوانان!$B8,حلقه!$B:$B,0),MATCH(F$1,حلقه!$CY$1:$DB$1,0))*100,"")</f>
        <v>0</v>
      </c>
      <c r="G8" s="132">
        <f>IFERROR(INDEX(هیئت!$EG:$EH,MATCH(نوجوانان!$B8,هیئت!$B:$B,0),MATCH(G$1,هیئت!$EG$1:$EJ$1,0))*100,"")</f>
        <v>80</v>
      </c>
      <c r="H8" s="132">
        <f>IFERROR(INDEX('ویژه برنامه'!$BF:$BG,MATCH(نوجوانان!$B8,'ویژه برنامه'!$B:$B,0),MATCH(H$1,'ویژه برنامه'!$BF$1:$BI$1,0))*100,"")</f>
        <v>60</v>
      </c>
      <c r="I8" s="132">
        <f>IFERROR(INDEX(رضایت!$AS:$AT,MATCH(نوجوانان!$B8,رضایت!$B:$B,0),MATCH(I$1,رضایت!$AS$1:$AV$1,0))*100,"")</f>
        <v>80</v>
      </c>
      <c r="J8" s="132">
        <f>IFERROR(INDEX(مسئولیت!$AM:$AN,MATCH(نوجوانان!$B8,مسئولیت!$B:$B,0),MATCH(J$1,مسئولیت!$AM$1:$AP$1,0))*100,"")</f>
        <v>72</v>
      </c>
      <c r="K8" s="133">
        <f t="shared" si="37"/>
        <v>51.466666666666669</v>
      </c>
      <c r="L8" s="132">
        <f>IFERROR(INDEX(نماز!$BW:$BX,MATCH(نوجوانان!$B8,نماز!$B:$B,0),MATCH(L$4,نماز!$BW$3:$BY$3,0))*100,"")</f>
        <v>8.8888888888888893</v>
      </c>
      <c r="M8" s="132">
        <f>IFERROR(INDEX(حلقه!$CY:$CZ,MATCH(نوجوانان!$B8,حلقه!$B:$B,0),MATCH(M$4,حلقه!$CY$3:$DA$3,0))*100,"")</f>
        <v>0</v>
      </c>
      <c r="N8" s="132">
        <f>IFERROR(INDEX(هیئت!$EG:$EH,MATCH(نوجوانان!$B8,هیئت!$B:$B,0),MATCH(N$4,هیئت!$EG$3:$EI$3,0))*100,"")</f>
        <v>62.5</v>
      </c>
      <c r="O8" s="132">
        <f>IFERROR(INDEX('ویژه برنامه'!$BF:$BG,MATCH(نوجوانان!$B8,'ویژه برنامه'!$B:$B,0),MATCH(O$4,'ویژه برنامه'!$BF$3:$BH$3,0))*100,"")</f>
        <v>50</v>
      </c>
      <c r="P8" s="132">
        <f>IFERROR(INDEX(رضایت!$AS:$AT,MATCH(نوجوانان!$B8,رضایت!$B:$B,0),MATCH(P$4,رضایت!$AS$3:$AU$3,0))*100,"")</f>
        <v>50</v>
      </c>
      <c r="Q8" s="132">
        <f>IFERROR(INDEX(مسئولیت!$AM:$AN,MATCH(نوجوانان!$B8,مسئولیت!$B:$B,0),MATCH(Q$4,مسئولیت!$AM$3:$AO$3,0))*100,"")</f>
        <v>20</v>
      </c>
      <c r="R8" s="133">
        <f t="shared" ref="R8:R26" si="40">SUMPRODUCT($L$6:$Q$6,$L8:$Q8)/100</f>
        <v>31.06666666666667</v>
      </c>
      <c r="S8" s="132">
        <f>IFERROR(INDEX(نماز!$BW:$BY,MATCH(نوجوانان!$B8,نماز!$B:$B,0),MATCH(S$4,نماز!$BW$3:$BY$3,0))*100,"")</f>
        <v>6.3829787234042552</v>
      </c>
      <c r="T8" s="132">
        <f>IFERROR(INDEX(حلقه!$CY:$DA,MATCH(نوجوانان!$B8,حلقه!$B:$B,0),MATCH(T$4,حلقه!$CY$3:$DA$3,0))*100,"")</f>
        <v>50</v>
      </c>
      <c r="U8" s="132">
        <f>IFERROR(INDEX(هیئت!$EG:$EI,MATCH(نوجوانان!$B8,هیئت!$B:$B,0),MATCH(U$4,هیئت!$EG$3:$EI$3,0))*100,"")</f>
        <v>66.666666666666657</v>
      </c>
      <c r="V8" s="132">
        <f>IFERROR(INDEX('ویژه برنامه'!$BF:$BH,MATCH(نوجوانان!$B8,'ویژه برنامه'!$B:$B,0),MATCH(V$4,'ویژه برنامه'!$BF$3:$BH$3,0))*100,"")</f>
        <v>57.142857142857139</v>
      </c>
      <c r="W8" s="132">
        <f>IFERROR(INDEX(رضایت!$AS:$AU,MATCH(نوجوانان!$B8,رضایت!$B:$B,0),MATCH(W$4,رضایت!$AS$3:$AU$3,0))*100,"")</f>
        <v>68.746562671866414</v>
      </c>
      <c r="X8" s="132">
        <f>IFERROR(INDEX(مسئولیت!$AM:$AO,MATCH(نوجوانان!$B8,مسئولیت!$B:$B,0),MATCH(X$4,مسئولیت!$AM$3:$AO$3,0))*100,"")</f>
        <v>20</v>
      </c>
      <c r="Y8" s="133">
        <f t="shared" ref="Y8:Y43" si="41">SUMPRODUCT($S$6:$X$6,$S8:$X8)/100</f>
        <v>46.039079504991314</v>
      </c>
      <c r="Z8" s="132">
        <f>IFERROR(INDEX(نماز!$BW:$BZ,MATCH(نوجوانان!$B8,نماز!$B:$B,0),MATCH(Z$1,نماز!$BW$1:$BZ$1,0))*100,"")</f>
        <v>2.2222222222222223</v>
      </c>
      <c r="AA8" s="132">
        <f>IFERROR(INDEX(حلقه!$CY:$DB,MATCH(نوجوانان!$B8,حلقه!$B:$B,0),MATCH(AA$1,حلقه!$CY$1:$DB$1,0))*100,"")</f>
        <v>11.76470588235294</v>
      </c>
      <c r="AB8" s="132">
        <f>IFERROR(INDEX(هیئت!$EG:$EJ,MATCH(نوجوانان!$B8,هیئت!$B:$B,0),MATCH(AB$1,هیئت!$EG$1:$EJ$1,0))*100,"")</f>
        <v>50</v>
      </c>
      <c r="AC8" s="132">
        <f>IFERROR(INDEX('ویژه برنامه'!$BF:$BI,MATCH(نوجوانان!$B8,'ویژه برنامه'!$B:$B,0),MATCH(AC$1,'ویژه برنامه'!$BF$1:$BI$1,0))*100,"")</f>
        <v>9.0909090909090917</v>
      </c>
      <c r="AD8" s="132" t="str">
        <f>IFERROR(INDEX(رضایت!$AS:$AU,MATCH(نوجوانان!$B8,رضایت!$B:$B,0),MATCH(AD$4,رضایت!$AS$3:$AU$3,0))*100,"")</f>
        <v/>
      </c>
      <c r="AE8" s="132" t="str">
        <f>IFERROR(INDEX(مسئولیت!$AM:$AO,MATCH(نوجوانان!$B8,مسئولیت!$B:$B,0),MATCH(AE$4,مسئولیت!$AM$3:$AO$3,0))*100,"")</f>
        <v/>
      </c>
      <c r="AF8" s="132">
        <f t="shared" si="38"/>
        <v>11.710516934046346</v>
      </c>
      <c r="AG8" s="132" t="str">
        <f>IFERROR(INDEX(نماز!$BW:$BZ,MATCH(نوجوانان!$B8,نماز!$B:$B,0),MATCH(AG$1,نماز!$BW$1:$BZ$1,0))*100,"")</f>
        <v/>
      </c>
      <c r="AH8" s="132" t="str">
        <f>IFERROR(INDEX(حلقه!$CY:$DB,MATCH(نوجوانان!$B8,حلقه!$B:$B,0),MATCH(AH$1,حلقه!$CY$1:$DB$1,0))*100,"")</f>
        <v/>
      </c>
      <c r="AI8" s="132" t="str">
        <f>IFERROR(INDEX(هیئت!$EG:$EJ,MATCH(نوجوانان!$B8,هیئت!$B:$B,0),MATCH(AI$1,هیئت!$EG$1:$EJ$1,0))*100,"")</f>
        <v/>
      </c>
      <c r="AJ8" s="132" t="str">
        <f>IFERROR(INDEX('ویژه برنامه'!$BF:$BI,MATCH(نوجوانان!$B8,'ویژه برنامه'!$B:$B,0),MATCH(AJ$1,'ویژه برنامه'!$BF$1:$BI$1,0))*100,"")</f>
        <v/>
      </c>
      <c r="AK8" s="132">
        <f>IFERROR(INDEX(رضایت!$AS:$AU,MATCH(نوجوانان!$B8,رضایت!$B:$B,0),MATCH(AK$4,رضایت!$AS$3:$AU$3,0))*100,"")</f>
        <v>80</v>
      </c>
      <c r="AL8" s="132">
        <f>IFERROR(INDEX(مسئولیت!$AM:$AO,MATCH(نوجوانان!$B8,مسئولیت!$B:$B,0),MATCH(AL$4,مسئولیت!$AM$3:$AO$3,0))*100,"")</f>
        <v>72</v>
      </c>
      <c r="AM8" s="133">
        <f t="shared" ref="AM8:AM54" si="42">SUMPRODUCT($Z$6:$AE$6,$Z8:$AE8)/100</f>
        <v>11.710516934046346</v>
      </c>
      <c r="AN8" s="132">
        <f>IFERROR(INDEX(نماز!$BW:$CF,MATCH(نوجوانان!$B8,نماز!$B:$B,0),MATCH(AN$1,نماز!$BW$1:$CF$1,0))*100,"")</f>
        <v>1.8518518518518516</v>
      </c>
      <c r="AO8" s="132">
        <f>IFERROR(INDEX(حلقه!$CY:$DD,MATCH(نوجوانان!$B8,حلقه!$B:$B,0),MATCH(AO$1,حلقه!$CY$1:$DD$1,0))*100,"")</f>
        <v>0</v>
      </c>
      <c r="AP8" s="132">
        <f>IFERROR(INDEX(هیئت!$EG:$EM,MATCH(نوجوانان!$B8,هیئت!$B:$B,0),MATCH(AP$1,هیئت!$EG$1:$EM$1,0))*100,"")</f>
        <v>47.058823529411761</v>
      </c>
      <c r="AQ8" s="132">
        <f>IFERROR(INDEX('ویژه برنامه'!$BF:$BK,MATCH(نوجوانان!$B8,'ویژه برنامه'!$B:$B,0),MATCH(AQ$1,'ویژه برنامه'!$BF$1:$BK$1,0))*100,"")</f>
        <v>0</v>
      </c>
      <c r="AR8" s="132">
        <f ca="1">IFERROR(INDEX(رضایت!$AS:$AW,MATCH(نوجوانان!$B8,رضایت!$B:$B,0),MATCH(AR$1,رضایت!$AS$1:$AW$1,0))*100,"")</f>
        <v>66.26666666666668</v>
      </c>
      <c r="AS8" s="132">
        <f>IFERROR(INDEX('امتحان فصل'!$L:$O,MATCH(نوجوانان!$B8,'امتحان فصل'!$B:$B,0),MATCH(AS$1,'امتحان فصل'!$L$1:$P$1,0))*100,"")</f>
        <v>0</v>
      </c>
      <c r="AT8" s="133">
        <f t="shared" ca="1" si="39"/>
        <v>24.318300653594775</v>
      </c>
      <c r="AU8" s="132">
        <f>IFERROR(INDEX(نماز!$BW:$CF,MATCH(نوجوانان!$B8,نماز!$B:$B,0),MATCH(AU$1,نماز!$BW$1:$CF$1,0))*100,"")</f>
        <v>1.8518518518518516</v>
      </c>
      <c r="AV8" s="132" t="str">
        <f>IFERROR(INDEX(حلقه!$CY:$DQ,MATCH(نوجوانان!$B8,حلقه!$B:$B,0),MATCH(AV$1,حلقه!$CY$1:$DQ$1,0))*100,"")</f>
        <v/>
      </c>
      <c r="AW8" s="132">
        <f>IFERROR(INDEX(هیئت!$EG:$EZ,MATCH(نوجوانان!$B8,هیئت!$B:$B,0),MATCH(AW$1,هیئت!$EG$1:$EZ$1,0))*100,"")</f>
        <v>69.230769230769226</v>
      </c>
      <c r="AX8" s="132">
        <f>IFERROR(INDEX('ویژه برنامه'!$BF:$BZ,MATCH(نوجوانان!$B8,'ویژه برنامه'!$B:$B,0),MATCH(AX$1,'ویژه برنامه'!$BF$1:$BZ$1,0))*100,"")</f>
        <v>0</v>
      </c>
      <c r="AY8" s="132">
        <f ca="1">IFERROR(INDEX(رضایت!$AS:$AZ,MATCH(نوجوانان!$B8,رضایت!$B:$B,0),MATCH(AY$1,رضایت!$AS$1:$AZ$1,0))*100,"")</f>
        <v>61</v>
      </c>
      <c r="AZ8" s="132"/>
      <c r="BA8" s="132">
        <f>IFERROR(INDEX('امتحان فصل'!$L:$Z,MATCH(نوجوانان!$B8,'امتحان فصل'!$B:$B,0),MATCH(BA$1,'امتحان فصل'!$L$1:$Z$1,0))*100,"")</f>
        <v>0</v>
      </c>
      <c r="BB8" s="133">
        <f t="shared" ref="BB8:BB71" ca="1" si="43">SUMPRODUCT($AU$6:$BA$6,$AU8:$BA8)/100</f>
        <v>20.655840455840451</v>
      </c>
    </row>
    <row r="9" spans="1:54" ht="18.75" hidden="1" x14ac:dyDescent="0.25">
      <c r="A9" s="30">
        <v>3</v>
      </c>
      <c r="B9" s="27" t="s">
        <v>479</v>
      </c>
      <c r="C9" s="28" t="str">
        <f t="shared" si="36"/>
        <v>09</v>
      </c>
      <c r="D9" s="29" t="str">
        <f>INDEX(Sheet1!$C:$C,MATCH($B9,Sheet1!$B:$B,0))</f>
        <v>محمدمهدی آذری</v>
      </c>
      <c r="E9" s="130">
        <f>IFERROR(INDEX(نماز!$BW:$BX,MATCH(نوجوانان!$B9,نماز!$B:$B,0),MATCH(E$1,نماز!$BW$1:$BZ$1,0))*100,"")</f>
        <v>3.3333333333333335</v>
      </c>
      <c r="F9" s="130">
        <f>IFERROR(INDEX(حلقه!$CY:$CZ,MATCH(نوجوانان!$B9,حلقه!$B:$B,0),MATCH(F$1,حلقه!$CY$1:$DB$1,0))*100,"")</f>
        <v>0</v>
      </c>
      <c r="G9" s="130">
        <f>IFERROR(INDEX(هیئت!$EG:$EH,MATCH(نوجوانان!$B9,هیئت!$B:$B,0),MATCH(G$1,هیئت!$EG$1:$EJ$1,0))*100,"")</f>
        <v>0</v>
      </c>
      <c r="H9" s="130">
        <f>IFERROR(INDEX('ویژه برنامه'!$BF:$BG,MATCH(نوجوانان!$B9,'ویژه برنامه'!$B:$B,0),MATCH(H$1,'ویژه برنامه'!$BF$1:$BI$1,0))*100,"")</f>
        <v>20</v>
      </c>
      <c r="I9" s="130">
        <f>IFERROR(INDEX(رضایت!$AS:$AT,MATCH(نوجوانان!$B9,رضایت!$B:$B,0),MATCH(I$1,رضایت!$AS$1:$AV$1,0))*100,"")</f>
        <v>80</v>
      </c>
      <c r="J9" s="130" t="str">
        <f>IFERROR(INDEX(مسئولیت!$AM:$AN,MATCH(نوجوانان!$B9,مسئولیت!$B:$B,0),MATCH(J$1,مسئولیت!$AM$1:$AP$1,0))*100,"")</f>
        <v/>
      </c>
      <c r="K9" s="131">
        <f t="shared" si="37"/>
        <v>18.8</v>
      </c>
      <c r="L9" s="130">
        <f>IFERROR(INDEX(نماز!$BW:$BX,MATCH(نوجوانان!$B9,نماز!$B:$B,0),MATCH(L$4,نماز!$BW$3:$BY$3,0))*100,"")</f>
        <v>3.3333333333333335</v>
      </c>
      <c r="M9" s="130">
        <f>IFERROR(INDEX(حلقه!$CY:$CZ,MATCH(نوجوانان!$B9,حلقه!$B:$B,0),MATCH(M$4,حلقه!$CY$3:$DA$3,0))*100,"")</f>
        <v>0</v>
      </c>
      <c r="N9" s="130">
        <f>IFERROR(INDEX(هیئت!$EG:$EH,MATCH(نوجوانان!$B9,هیئت!$B:$B,0),MATCH(N$4,هیئت!$EG$3:$EI$3,0))*100,"")</f>
        <v>0</v>
      </c>
      <c r="O9" s="130">
        <f>IFERROR(INDEX('ویژه برنامه'!$BF:$BG,MATCH(نوجوانان!$B9,'ویژه برنامه'!$B:$B,0),MATCH(O$4,'ویژه برنامه'!$BF$3:$BH$3,0))*100,"")</f>
        <v>37.5</v>
      </c>
      <c r="P9" s="130">
        <f>IFERROR(INDEX(رضایت!$AS:$AT,MATCH(نوجوانان!$B9,رضایت!$B:$B,0),MATCH(P$4,رضایت!$AS$3:$AU$3,0))*100,"")</f>
        <v>90</v>
      </c>
      <c r="Q9" s="130" t="str">
        <f>IFERROR(INDEX(مسئولیت!$AM:$AN,MATCH(نوجوانان!$B9,مسئولیت!$B:$B,0),MATCH(Q$4,مسئولیت!$AM$3:$AO$3,0))*100,"")</f>
        <v/>
      </c>
      <c r="R9" s="131">
        <f t="shared" si="40"/>
        <v>22.9</v>
      </c>
      <c r="S9" s="130">
        <f>IFERROR(INDEX(نماز!$BW:$BY,MATCH(نوجوانان!$B9,نماز!$B:$B,0),MATCH(S$4,نماز!$BW$3:$BY$3,0))*100,"")</f>
        <v>4.2553191489361701</v>
      </c>
      <c r="T9" s="130">
        <f>IFERROR(INDEX(حلقه!$CY:$DA,MATCH(نوجوانان!$B9,حلقه!$B:$B,0),MATCH(T$4,حلقه!$CY$3:$DA$3,0))*100,"")</f>
        <v>70</v>
      </c>
      <c r="U9" s="130">
        <f>IFERROR(INDEX(هیئت!$EG:$EI,MATCH(نوجوانان!$B9,هیئت!$B:$B,0),MATCH(U$4,هیئت!$EG$3:$EI$3,0))*100,"")</f>
        <v>0</v>
      </c>
      <c r="V9" s="130">
        <f>IFERROR(INDEX('ویژه برنامه'!$BF:$BH,MATCH(نوجوانان!$B9,'ویژه برنامه'!$B:$B,0),MATCH(V$4,'ویژه برنامه'!$BF$3:$BH$3,0))*100,"")</f>
        <v>14.285714285714285</v>
      </c>
      <c r="W9" s="130">
        <f>IFERROR(INDEX(رضایت!$AS:$AU,MATCH(نوجوانان!$B9,رضایت!$B:$B,0),MATCH(W$4,رضایت!$AS$3:$AU$3,0))*100,"")</f>
        <v>78.746062696865167</v>
      </c>
      <c r="X9" s="130" t="str">
        <f>IFERROR(INDEX(مسئولیت!$AM:$AO,MATCH(نوجوانان!$B9,مسئولیت!$B:$B,0),MATCH(X$4,مسئولیت!$AM$3:$AO$3,0))*100,"")</f>
        <v/>
      </c>
      <c r="Y9" s="131">
        <f t="shared" si="41"/>
        <v>31.974136551531089</v>
      </c>
      <c r="Z9" s="130">
        <f>IFERROR(INDEX(نماز!$BW:$BZ,MATCH(نوجوانان!$B9,نماز!$B:$B,0),MATCH(Z$1,نماز!$BW$1:$BZ$1,0))*100,"")</f>
        <v>2.2222222222222223</v>
      </c>
      <c r="AA9" s="130">
        <f>IFERROR(INDEX(حلقه!$CY:$DB,MATCH(نوجوانان!$B9,حلقه!$B:$B,0),MATCH(AA$1,حلقه!$CY$1:$DB$1,0))*100,"")</f>
        <v>58.82352941176471</v>
      </c>
      <c r="AB9" s="130">
        <f>IFERROR(INDEX(هیئت!$EG:$EJ,MATCH(نوجوانان!$B9,هیئت!$B:$B,0),MATCH(AB$1,هیئت!$EG$1:$EJ$1,0))*100,"")</f>
        <v>4.5454545454545459</v>
      </c>
      <c r="AC9" s="130">
        <f>IFERROR(INDEX('ویژه برنامه'!$BF:$BI,MATCH(نوجوانان!$B9,'ویژه برنامه'!$B:$B,0),MATCH(AC$1,'ویژه برنامه'!$BF$1:$BI$1,0))*100,"")</f>
        <v>0</v>
      </c>
      <c r="AD9" s="130" t="str">
        <f>IFERROR(INDEX(رضایت!$AS:$AU,MATCH(نوجوانان!$B9,رضایت!$B:$B,0),MATCH(AD$4,رضایت!$AS$3:$AU$3,0))*100,"")</f>
        <v/>
      </c>
      <c r="AE9" s="130" t="str">
        <f>IFERROR(INDEX(مسئولیت!$AM:$AO,MATCH(نوجوانان!$B9,مسئولیت!$B:$B,0),MATCH(AE$4,مسئولیت!$AM$3:$AO$3,0))*100,"")</f>
        <v/>
      </c>
      <c r="AF9" s="131">
        <f t="shared" si="38"/>
        <v>12.758645276292336</v>
      </c>
      <c r="AG9" s="130" t="str">
        <f>IFERROR(INDEX(نماز!$BW:$BZ,MATCH(نوجوانان!$B9,نماز!$B:$B,0),MATCH(AG$1,نماز!$BW$1:$BZ$1,0))*100,"")</f>
        <v/>
      </c>
      <c r="AH9" s="130" t="str">
        <f>IFERROR(INDEX(حلقه!$CY:$DB,MATCH(نوجوانان!$B9,حلقه!$B:$B,0),MATCH(AH$1,حلقه!$CY$1:$DB$1,0))*100,"")</f>
        <v/>
      </c>
      <c r="AI9" s="130" t="str">
        <f>IFERROR(INDEX(هیئت!$EG:$EJ,MATCH(نوجوانان!$B9,هیئت!$B:$B,0),MATCH(AI$1,هیئت!$EG$1:$EJ$1,0))*100,"")</f>
        <v/>
      </c>
      <c r="AJ9" s="130" t="str">
        <f>IFERROR(INDEX('ویژه برنامه'!$BF:$BI,MATCH(نوجوانان!$B9,'ویژه برنامه'!$B:$B,0),MATCH(AJ$1,'ویژه برنامه'!$BF$1:$BI$1,0))*100,"")</f>
        <v/>
      </c>
      <c r="AK9" s="130">
        <f>IFERROR(INDEX(رضایت!$AS:$AU,MATCH(نوجوانان!$B9,رضایت!$B:$B,0),MATCH(AK$4,رضایت!$AS$3:$AU$3,0))*100,"")</f>
        <v>80</v>
      </c>
      <c r="AL9" s="130" t="str">
        <f>IFERROR(INDEX(مسئولیت!$AM:$AO,MATCH(نوجوانان!$B9,مسئولیت!$B:$B,0),MATCH(AL$4,مسئولیت!$AM$3:$AO$3,0))*100,"")</f>
        <v/>
      </c>
      <c r="AM9" s="131">
        <f t="shared" si="42"/>
        <v>12.758645276292336</v>
      </c>
      <c r="AN9" s="130">
        <f>IFERROR(INDEX(نماز!$BW:$CF,MATCH(نوجوانان!$B9,نماز!$B:$B,0),MATCH(AN$1,نماز!$BW$1:$CF$1,0))*100,"")</f>
        <v>0</v>
      </c>
      <c r="AO9" s="130">
        <f>IFERROR(INDEX(حلقه!$CY:$DD,MATCH(نوجوانان!$B9,حلقه!$B:$B,0),MATCH(AO$1,حلقه!$CY$1:$DD$1,0))*100,"")</f>
        <v>0</v>
      </c>
      <c r="AP9" s="130">
        <f>IFERROR(INDEX(هیئت!$EG:$EM,MATCH(نوجوانان!$B9,هیئت!$B:$B,0),MATCH(AP$1,هیئت!$EG$1:$EM$1,0))*100,"")</f>
        <v>11.76470588235294</v>
      </c>
      <c r="AQ9" s="130">
        <f>IFERROR(INDEX('ویژه برنامه'!$BF:$BK,MATCH(نوجوانان!$B9,'ویژه برنامه'!$B:$B,0),MATCH(AQ$1,'ویژه برنامه'!$BF$1:$BK$1,0))*100,"")</f>
        <v>0</v>
      </c>
      <c r="AR9" s="130">
        <f ca="1">IFERROR(INDEX(رضایت!$AS:$AW,MATCH(نوجوانان!$B9,رضایت!$B:$B,0),MATCH(AR$1,رضایت!$AS$1:$AW$1,0))*100,"")</f>
        <v>82.666666666666671</v>
      </c>
      <c r="AS9" s="130">
        <f>IFERROR(INDEX('امتحان فصل'!$L:$O,MATCH(نوجوانان!$B9,'امتحان فصل'!$B:$B,0),MATCH(AS$1,'امتحان فصل'!$L$1:$P$1,0))*100,"")</f>
        <v>0</v>
      </c>
      <c r="AT9" s="131">
        <f t="shared" ca="1" si="39"/>
        <v>22.549019607843139</v>
      </c>
      <c r="AU9" s="130">
        <f>IFERROR(INDEX(نماز!$BW:$CF,MATCH(نوجوانان!$B9,نماز!$B:$B,0),MATCH(AU$1,نماز!$BW$1:$CF$1,0))*100,"")</f>
        <v>0</v>
      </c>
      <c r="AV9" s="130" t="str">
        <f>IFERROR(INDEX(حلقه!$CY:$DQ,MATCH(نوجوانان!$B9,حلقه!$B:$B,0),MATCH(AV$1,حلقه!$CY$1:$DQ$1,0))*100,"")</f>
        <v/>
      </c>
      <c r="AW9" s="130">
        <f>IFERROR(INDEX(هیئت!$EG:$EZ,MATCH(نوجوانان!$B9,هیئت!$B:$B,0),MATCH(AW$1,هیئت!$EG$1:$EZ$1,0))*100,"")</f>
        <v>0</v>
      </c>
      <c r="AX9" s="130">
        <f>IFERROR(INDEX('ویژه برنامه'!$BF:$BZ,MATCH(نوجوانان!$B9,'ویژه برنامه'!$B:$B,0),MATCH(AX$1,'ویژه برنامه'!$BF$1:$BZ$1,0))*100,"")</f>
        <v>11.111111111111111</v>
      </c>
      <c r="AY9" s="130">
        <f ca="1">IFERROR(INDEX(رضایت!$AS:$AZ,MATCH(نوجوانان!$B9,رضایت!$B:$B,0),MATCH(AY$1,رضایت!$AS$1:$AZ$1,0))*100,"")</f>
        <v>61</v>
      </c>
      <c r="AZ9" s="130"/>
      <c r="BA9" s="130">
        <f>IFERROR(INDEX('امتحان فصل'!$L:$Z,MATCH(نوجوانان!$B9,'امتحان فصل'!$B:$B,0),MATCH(BA$1,'امتحان فصل'!$L$1:$Z$1,0))*100,"")</f>
        <v>0</v>
      </c>
      <c r="BB9" s="131">
        <f t="shared" ca="1" si="43"/>
        <v>13.088888888888889</v>
      </c>
    </row>
    <row r="10" spans="1:54" ht="18.75" hidden="1" x14ac:dyDescent="0.25">
      <c r="A10" s="30">
        <v>4</v>
      </c>
      <c r="B10" s="27" t="s">
        <v>480</v>
      </c>
      <c r="C10" s="28" t="str">
        <f t="shared" si="36"/>
        <v>09</v>
      </c>
      <c r="D10" s="29" t="str">
        <f>INDEX(Sheet1!$C:$C,MATCH($B10,Sheet1!$B:$B,0))</f>
        <v>ابوالفضل طرفی</v>
      </c>
      <c r="E10" s="132">
        <f>IFERROR(INDEX(نماز!$BW:$BX,MATCH(نوجوانان!$B10,نماز!$B:$B,0),MATCH(E$1,نماز!$BW$1:$BZ$1,0))*100,"")</f>
        <v>1.1111111111111112</v>
      </c>
      <c r="F10" s="132">
        <f>IFERROR(INDEX(حلقه!$CY:$CZ,MATCH(نوجوانان!$B10,حلقه!$B:$B,0),MATCH(F$1,حلقه!$CY$1:$DB$1,0))*100,"")</f>
        <v>0</v>
      </c>
      <c r="G10" s="132">
        <f>IFERROR(INDEX(هیئت!$EG:$EH,MATCH(نوجوانان!$B10,هیئت!$B:$B,0),MATCH(G$1,هیئت!$EG$1:$EJ$1,0))*100,"")</f>
        <v>53.333333333333336</v>
      </c>
      <c r="H10" s="132">
        <f>IFERROR(INDEX('ویژه برنامه'!$BF:$BG,MATCH(نوجوانان!$B10,'ویژه برنامه'!$B:$B,0),MATCH(H$1,'ویژه برنامه'!$BF$1:$BI$1,0))*100,"")</f>
        <v>0</v>
      </c>
      <c r="I10" s="132">
        <f>IFERROR(INDEX(رضایت!$AS:$AT,MATCH(نوجوانان!$B10,رضایت!$B:$B,0),MATCH(I$1,رضایت!$AS$1:$AV$1,0))*100,"")</f>
        <v>63.333333333333329</v>
      </c>
      <c r="J10" s="132" t="str">
        <f>IFERROR(INDEX(مسئولیت!$AM:$AN,MATCH(نوجوانان!$B10,مسئولیت!$B:$B,0),MATCH(J$1,مسئولیت!$AM$1:$AP$1,0))*100,"")</f>
        <v/>
      </c>
      <c r="K10" s="133">
        <f t="shared" si="37"/>
        <v>21.333333333333329</v>
      </c>
      <c r="L10" s="132">
        <f>IFERROR(INDEX(نماز!$BW:$BX,MATCH(نوجوانان!$B10,نماز!$B:$B,0),MATCH(L$4,نماز!$BW$3:$BY$3,0))*100,"")</f>
        <v>2.2222222222222223</v>
      </c>
      <c r="M10" s="132">
        <f>IFERROR(INDEX(حلقه!$CY:$CZ,MATCH(نوجوانان!$B10,حلقه!$B:$B,0),MATCH(M$4,حلقه!$CY$3:$DA$3,0))*100,"")</f>
        <v>0</v>
      </c>
      <c r="N10" s="132">
        <f>IFERROR(INDEX(هیئت!$EG:$EH,MATCH(نوجوانان!$B10,هیئت!$B:$B,0),MATCH(N$4,هیئت!$EG$3:$EI$3,0))*100,"")</f>
        <v>37.5</v>
      </c>
      <c r="O10" s="132">
        <f>IFERROR(INDEX('ویژه برنامه'!$BF:$BG,MATCH(نوجوانان!$B10,'ویژه برنامه'!$B:$B,0),MATCH(O$4,'ویژه برنامه'!$BF$3:$BH$3,0))*100,"")</f>
        <v>0</v>
      </c>
      <c r="P10" s="132">
        <f>IFERROR(INDEX(رضایت!$AS:$AT,MATCH(نوجوانان!$B10,رضایت!$B:$B,0),MATCH(P$4,رضایت!$AS$3:$AU$3,0))*100,"")</f>
        <v>80</v>
      </c>
      <c r="Q10" s="132" t="str">
        <f>IFERROR(INDEX(مسئولیت!$AM:$AN,MATCH(نوجوانان!$B10,مسئولیت!$B:$B,0),MATCH(Q$4,مسئولیت!$AM$3:$AO$3,0))*100,"")</f>
        <v/>
      </c>
      <c r="R10" s="133">
        <f t="shared" si="40"/>
        <v>22.266666666666666</v>
      </c>
      <c r="S10" s="132">
        <f>IFERROR(INDEX(نماز!$BW:$BY,MATCH(نوجوانان!$B10,نماز!$B:$B,0),MATCH(S$4,نماز!$BW$3:$BY$3,0))*100,"")</f>
        <v>4.2553191489361701</v>
      </c>
      <c r="T10" s="132">
        <f>IFERROR(INDEX(حلقه!$CY:$DA,MATCH(نوجوانان!$B10,حلقه!$B:$B,0),MATCH(T$4,حلقه!$CY$3:$DA$3,0))*100,"")</f>
        <v>70</v>
      </c>
      <c r="U10" s="132">
        <f>IFERROR(INDEX(هیئت!$EG:$EI,MATCH(نوجوانان!$B10,هیئت!$B:$B,0),MATCH(U$4,هیئت!$EG$3:$EI$3,0))*100,"")</f>
        <v>25</v>
      </c>
      <c r="V10" s="132">
        <f>IFERROR(INDEX('ویژه برنامه'!$BF:$BH,MATCH(نوجوانان!$B10,'ویژه برنامه'!$B:$B,0),MATCH(V$4,'ویژه برنامه'!$BF$3:$BH$3,0))*100,"")</f>
        <v>57.142857142857139</v>
      </c>
      <c r="W10" s="132">
        <f>IFERROR(INDEX(رضایت!$AS:$AU,MATCH(نوجوانان!$B10,رضایت!$B:$B,0),MATCH(W$4,رضایت!$AS$3:$AU$3,0))*100,"")</f>
        <v>71.246437678116109</v>
      </c>
      <c r="X10" s="132" t="str">
        <f>IFERROR(INDEX(مسئولیت!$AM:$AO,MATCH(نوجوانان!$B10,مسئولیت!$B:$B,0),MATCH(X$4,مسئولیت!$AM$3:$AO$3,0))*100,"")</f>
        <v/>
      </c>
      <c r="Y10" s="133">
        <f t="shared" si="41"/>
        <v>39.617068690638419</v>
      </c>
      <c r="Z10" s="132">
        <f>IFERROR(INDEX(نماز!$BW:$BZ,MATCH(نوجوانان!$B10,نماز!$B:$B,0),MATCH(Z$1,نماز!$BW$1:$BZ$1,0))*100,"")</f>
        <v>2.2222222222222223</v>
      </c>
      <c r="AA10" s="132">
        <f>IFERROR(INDEX(حلقه!$CY:$DB,MATCH(نوجوانان!$B10,حلقه!$B:$B,0),MATCH(AA$1,حلقه!$CY$1:$DB$1,0))*100,"")</f>
        <v>70.588235294117652</v>
      </c>
      <c r="AB10" s="132">
        <f>IFERROR(INDEX(هیئت!$EG:$EJ,MATCH(نوجوانان!$B10,هیئت!$B:$B,0),MATCH(AB$1,هیئت!$EG$1:$EJ$1,0))*100,"")</f>
        <v>27.27272727272727</v>
      </c>
      <c r="AC10" s="132">
        <f>IFERROR(INDEX('ویژه برنامه'!$BF:$BI,MATCH(نوجوانان!$B10,'ویژه برنامه'!$B:$B,0),MATCH(AC$1,'ویژه برنامه'!$BF$1:$BI$1,0))*100,"")</f>
        <v>0</v>
      </c>
      <c r="AD10" s="132" t="str">
        <f>IFERROR(INDEX(رضایت!$AS:$AU,MATCH(نوجوانان!$B10,رضایت!$B:$B,0),MATCH(AD$4,رضایت!$AS$3:$AU$3,0))*100,"")</f>
        <v/>
      </c>
      <c r="AE10" s="132" t="str">
        <f>IFERROR(INDEX(مسئولیت!$AM:$AO,MATCH(نوجوانان!$B10,مسئولیت!$B:$B,0),MATCH(AE$4,مسئولیت!$AM$3:$AO$3,0))*100,"")</f>
        <v/>
      </c>
      <c r="AF10" s="132">
        <f t="shared" si="38"/>
        <v>18.747950089126562</v>
      </c>
      <c r="AG10" s="132" t="str">
        <f>IFERROR(INDEX(نماز!$BW:$BZ,MATCH(نوجوانان!$B10,نماز!$B:$B,0),MATCH(AG$1,نماز!$BW$1:$BZ$1,0))*100,"")</f>
        <v/>
      </c>
      <c r="AH10" s="132" t="str">
        <f>IFERROR(INDEX(حلقه!$CY:$DB,MATCH(نوجوانان!$B10,حلقه!$B:$B,0),MATCH(AH$1,حلقه!$CY$1:$DB$1,0))*100,"")</f>
        <v/>
      </c>
      <c r="AI10" s="132" t="str">
        <f>IFERROR(INDEX(هیئت!$EG:$EJ,MATCH(نوجوانان!$B10,هیئت!$B:$B,0),MATCH(AI$1,هیئت!$EG$1:$EJ$1,0))*100,"")</f>
        <v/>
      </c>
      <c r="AJ10" s="132" t="str">
        <f>IFERROR(INDEX('ویژه برنامه'!$BF:$BI,MATCH(نوجوانان!$B10,'ویژه برنامه'!$B:$B,0),MATCH(AJ$1,'ویژه برنامه'!$BF$1:$BI$1,0))*100,"")</f>
        <v/>
      </c>
      <c r="AK10" s="132">
        <f>IFERROR(INDEX(رضایت!$AS:$AU,MATCH(نوجوانان!$B10,رضایت!$B:$B,0),MATCH(AK$4,رضایت!$AS$3:$AU$3,0))*100,"")</f>
        <v>63.333333333333329</v>
      </c>
      <c r="AL10" s="132" t="str">
        <f>IFERROR(INDEX(مسئولیت!$AM:$AO,MATCH(نوجوانان!$B10,مسئولیت!$B:$B,0),MATCH(AL$4,مسئولیت!$AM$3:$AO$3,0))*100,"")</f>
        <v/>
      </c>
      <c r="AM10" s="133">
        <f t="shared" si="42"/>
        <v>18.747950089126562</v>
      </c>
      <c r="AN10" s="132">
        <f>IFERROR(INDEX(نماز!$BW:$CF,MATCH(نوجوانان!$B10,نماز!$B:$B,0),MATCH(AN$1,نماز!$BW$1:$CF$1,0))*100,"")</f>
        <v>1.8518518518518516</v>
      </c>
      <c r="AO10" s="132">
        <f>IFERROR(INDEX(حلقه!$CY:$DD,MATCH(نوجوانان!$B10,حلقه!$B:$B,0),MATCH(AO$1,حلقه!$CY$1:$DD$1,0))*100,"")</f>
        <v>0</v>
      </c>
      <c r="AP10" s="132">
        <f>IFERROR(INDEX(هیئت!$EG:$EM,MATCH(نوجوانان!$B10,هیئت!$B:$B,0),MATCH(AP$1,هیئت!$EG$1:$EM$1,0))*100,"")</f>
        <v>17.647058823529413</v>
      </c>
      <c r="AQ10" s="132">
        <f>IFERROR(INDEX('ویژه برنامه'!$BF:$BK,MATCH(نوجوانان!$B10,'ویژه برنامه'!$B:$B,0),MATCH(AQ$1,'ویژه برنامه'!$BF$1:$BK$1,0))*100,"")</f>
        <v>0</v>
      </c>
      <c r="AR10" s="132">
        <f ca="1">IFERROR(INDEX(رضایت!$AS:$AW,MATCH(نوجوانان!$B10,رضایت!$B:$B,0),MATCH(AR$1,رضایت!$AS$1:$AW$1,0))*100,"")</f>
        <v>80.86666666666666</v>
      </c>
      <c r="AS10" s="132">
        <f>IFERROR(INDEX('امتحان فصل'!$L:$O,MATCH(نوجوانان!$B10,'امتحان فصل'!$B:$B,0),MATCH(AS$1,'امتحان فصل'!$L$1:$P$1,0))*100,"")</f>
        <v>0</v>
      </c>
      <c r="AT10" s="133">
        <f t="shared" ca="1" si="39"/>
        <v>23.262418300653593</v>
      </c>
      <c r="AU10" s="132">
        <f>IFERROR(INDEX(نماز!$BW:$CF,MATCH(نوجوانان!$B10,نماز!$B:$B,0),MATCH(AU$1,نماز!$BW$1:$CF$1,0))*100,"")</f>
        <v>0</v>
      </c>
      <c r="AV10" s="132" t="str">
        <f>IFERROR(INDEX(حلقه!$CY:$DQ,MATCH(نوجوانان!$B10,حلقه!$B:$B,0),MATCH(AV$1,حلقه!$CY$1:$DQ$1,0))*100,"")</f>
        <v/>
      </c>
      <c r="AW10" s="132">
        <f>IFERROR(INDEX(هیئت!$EG:$EZ,MATCH(نوجوانان!$B10,هیئت!$B:$B,0),MATCH(AW$1,هیئت!$EG$1:$EZ$1,0))*100,"")</f>
        <v>0</v>
      </c>
      <c r="AX10" s="132">
        <f>IFERROR(INDEX('ویژه برنامه'!$BF:$BZ,MATCH(نوجوانان!$B10,'ویژه برنامه'!$B:$B,0),MATCH(AX$1,'ویژه برنامه'!$BF$1:$BZ$1,0))*100,"")</f>
        <v>0</v>
      </c>
      <c r="AY10" s="132">
        <f ca="1">IFERROR(INDEX(رضایت!$AS:$AZ,MATCH(نوجوانان!$B10,رضایت!$B:$B,0),MATCH(AY$1,رضایت!$AS$1:$AZ$1,0))*100,"")</f>
        <v>68</v>
      </c>
      <c r="AZ10" s="132"/>
      <c r="BA10" s="132">
        <f>IFERROR(INDEX('امتحان فصل'!$L:$Z,MATCH(نوجوانان!$B10,'امتحان فصل'!$B:$B,0),MATCH(BA$1,'امتحان فصل'!$L$1:$Z$1,0))*100,"")</f>
        <v>0</v>
      </c>
      <c r="BB10" s="133">
        <f t="shared" ca="1" si="43"/>
        <v>13.6</v>
      </c>
    </row>
    <row r="11" spans="1:54" ht="18.75" hidden="1" x14ac:dyDescent="0.25">
      <c r="A11" s="30">
        <v>5</v>
      </c>
      <c r="B11" s="27" t="s">
        <v>481</v>
      </c>
      <c r="C11" s="28" t="str">
        <f t="shared" si="36"/>
        <v>09</v>
      </c>
      <c r="D11" s="29" t="str">
        <f>INDEX(Sheet1!$C:$C,MATCH($B11,Sheet1!$B:$B,0))</f>
        <v>روح الامین کمیلی</v>
      </c>
      <c r="E11" s="130">
        <f>IFERROR(INDEX(نماز!$BW:$BX,MATCH(نوجوانان!$B11,نماز!$B:$B,0),MATCH(E$1,نماز!$BW$1:$BZ$1,0))*100,"")</f>
        <v>8.8888888888888893</v>
      </c>
      <c r="F11" s="130">
        <f>IFERROR(INDEX(حلقه!$CY:$CZ,MATCH(نوجوانان!$B11,حلقه!$B:$B,0),MATCH(F$1,حلقه!$CY$1:$DB$1,0))*100,"")</f>
        <v>0</v>
      </c>
      <c r="G11" s="130">
        <f>IFERROR(INDEX(هیئت!$EG:$EH,MATCH(نوجوانان!$B11,هیئت!$B:$B,0),MATCH(G$1,هیئت!$EG$1:$EJ$1,0))*100,"")</f>
        <v>20</v>
      </c>
      <c r="H11" s="130">
        <f>IFERROR(INDEX('ویژه برنامه'!$BF:$BG,MATCH(نوجوانان!$B11,'ویژه برنامه'!$B:$B,0),MATCH(H$1,'ویژه برنامه'!$BF$1:$BI$1,0))*100,"")</f>
        <v>0</v>
      </c>
      <c r="I11" s="130">
        <f>IFERROR(INDEX(رضایت!$AS:$AT,MATCH(نوجوانان!$B11,رضایت!$B:$B,0),MATCH(I$1,رضایت!$AS$1:$AV$1,0))*100,"")</f>
        <v>76.666666666666671</v>
      </c>
      <c r="J11" s="130" t="str">
        <f>IFERROR(INDEX(مسئولیت!$AM:$AN,MATCH(نوجوانان!$B11,مسئولیت!$B:$B,0),MATCH(J$1,مسئولیت!$AM$1:$AP$1,0))*100,"")</f>
        <v/>
      </c>
      <c r="K11" s="131">
        <f t="shared" si="37"/>
        <v>19.600000000000001</v>
      </c>
      <c r="L11" s="130">
        <f>IFERROR(INDEX(نماز!$BW:$BX,MATCH(نوجوانان!$B11,نماز!$B:$B,0),MATCH(L$4,نماز!$BW$3:$BY$3,0))*100,"")</f>
        <v>7.7777777777777777</v>
      </c>
      <c r="M11" s="130">
        <f>IFERROR(INDEX(حلقه!$CY:$CZ,MATCH(نوجوانان!$B11,حلقه!$B:$B,0),MATCH(M$4,حلقه!$CY$3:$DA$3,0))*100,"")</f>
        <v>0</v>
      </c>
      <c r="N11" s="130">
        <f>IFERROR(INDEX(هیئت!$EG:$EH,MATCH(نوجوانان!$B11,هیئت!$B:$B,0),MATCH(N$4,هیئت!$EG$3:$EI$3,0))*100,"")</f>
        <v>12.5</v>
      </c>
      <c r="O11" s="130">
        <f>IFERROR(INDEX('ویژه برنامه'!$BF:$BG,MATCH(نوجوانان!$B11,'ویژه برنامه'!$B:$B,0),MATCH(O$4,'ویژه برنامه'!$BF$3:$BH$3,0))*100,"")</f>
        <v>50</v>
      </c>
      <c r="P11" s="130">
        <f>IFERROR(INDEX(رضایت!$AS:$AT,MATCH(نوجوانان!$B11,رضایت!$B:$B,0),MATCH(P$4,رضایت!$AS$3:$AU$3,0))*100,"")</f>
        <v>90</v>
      </c>
      <c r="Q11" s="130" t="str">
        <f>IFERROR(INDEX(مسئولیت!$AM:$AN,MATCH(نوجوانان!$B11,مسئولیت!$B:$B,0),MATCH(Q$4,مسئولیت!$AM$3:$AO$3,0))*100,"")</f>
        <v/>
      </c>
      <c r="R11" s="131">
        <f t="shared" si="40"/>
        <v>26.93333333333333</v>
      </c>
      <c r="S11" s="130">
        <f>IFERROR(INDEX(نماز!$BW:$BY,MATCH(نوجوانان!$B11,نماز!$B:$B,0),MATCH(S$4,نماز!$BW$3:$BY$3,0))*100,"")</f>
        <v>4.2553191489361701</v>
      </c>
      <c r="T11" s="130">
        <f>IFERROR(INDEX(حلقه!$CY:$DA,MATCH(نوجوانان!$B11,حلقه!$B:$B,0),MATCH(T$4,حلقه!$CY$3:$DA$3,0))*100,"")</f>
        <v>50</v>
      </c>
      <c r="U11" s="130">
        <f>IFERROR(INDEX(هیئت!$EG:$EI,MATCH(نوجوانان!$B11,هیئت!$B:$B,0),MATCH(U$4,هیئت!$EG$3:$EI$3,0))*100,"")</f>
        <v>8.3333333333333321</v>
      </c>
      <c r="V11" s="130">
        <f>IFERROR(INDEX('ویژه برنامه'!$BF:$BH,MATCH(نوجوانان!$B11,'ویژه برنامه'!$B:$B,0),MATCH(V$4,'ویژه برنامه'!$BF$3:$BH$3,0))*100,"")</f>
        <v>28.571428571428569</v>
      </c>
      <c r="W11" s="130">
        <f>IFERROR(INDEX(رضایت!$AS:$AU,MATCH(نوجوانان!$B11,رضایت!$B:$B,0),MATCH(W$4,رضایت!$AS$3:$AU$3,0))*100,"")</f>
        <v>71.246437678116109</v>
      </c>
      <c r="X11" s="130" t="str">
        <f>IFERROR(INDEX(مسئولیت!$AM:$AO,MATCH(نوجوانان!$B11,مسئولیت!$B:$B,0),MATCH(X$4,مسئولیت!$AM$3:$AO$3,0))*100,"")</f>
        <v/>
      </c>
      <c r="Y11" s="131">
        <f t="shared" si="41"/>
        <v>29.521830595400324</v>
      </c>
      <c r="Z11" s="130">
        <f>IFERROR(INDEX(نماز!$BW:$BZ,MATCH(نوجوانان!$B11,نماز!$B:$B,0),MATCH(Z$1,نماز!$BW$1:$BZ$1,0))*100,"")</f>
        <v>7.7777777777777777</v>
      </c>
      <c r="AA11" s="130">
        <f>IFERROR(INDEX(حلقه!$CY:$DB,MATCH(نوجوانان!$B11,حلقه!$B:$B,0),MATCH(AA$1,حلقه!$CY$1:$DB$1,0))*100,"")</f>
        <v>17.647058823529413</v>
      </c>
      <c r="AB11" s="130">
        <f>IFERROR(INDEX(هیئت!$EG:$EJ,MATCH(نوجوانان!$B11,هیئت!$B:$B,0),MATCH(AB$1,هیئت!$EG$1:$EJ$1,0))*100,"")</f>
        <v>27.27272727272727</v>
      </c>
      <c r="AC11" s="130">
        <f>IFERROR(INDEX('ویژه برنامه'!$BF:$BI,MATCH(نوجوانان!$B11,'ویژه برنامه'!$B:$B,0),MATCH(AC$1,'ویژه برنامه'!$BF$1:$BI$1,0))*100,"")</f>
        <v>0</v>
      </c>
      <c r="AD11" s="130" t="str">
        <f>IFERROR(INDEX(رضایت!$AS:$AU,MATCH(نوجوانان!$B11,رضایت!$B:$B,0),MATCH(AD$4,رضایت!$AS$3:$AU$3,0))*100,"")</f>
        <v/>
      </c>
      <c r="AE11" s="130" t="str">
        <f>IFERROR(INDEX(مسئولیت!$AM:$AO,MATCH(نوجوانان!$B11,مسئولیت!$B:$B,0),MATCH(AE$4,مسئولیت!$AM$3:$AO$3,0))*100,"")</f>
        <v/>
      </c>
      <c r="AF11" s="131">
        <f t="shared" si="38"/>
        <v>8.8263814616755791</v>
      </c>
      <c r="AG11" s="130" t="str">
        <f>IFERROR(INDEX(نماز!$BW:$BZ,MATCH(نوجوانان!$B11,نماز!$B:$B,0),MATCH(AG$1,نماز!$BW$1:$BZ$1,0))*100,"")</f>
        <v/>
      </c>
      <c r="AH11" s="130" t="str">
        <f>IFERROR(INDEX(حلقه!$CY:$DB,MATCH(نوجوانان!$B11,حلقه!$B:$B,0),MATCH(AH$1,حلقه!$CY$1:$DB$1,0))*100,"")</f>
        <v/>
      </c>
      <c r="AI11" s="130" t="str">
        <f>IFERROR(INDEX(هیئت!$EG:$EJ,MATCH(نوجوانان!$B11,هیئت!$B:$B,0),MATCH(AI$1,هیئت!$EG$1:$EJ$1,0))*100,"")</f>
        <v/>
      </c>
      <c r="AJ11" s="130" t="str">
        <f>IFERROR(INDEX('ویژه برنامه'!$BF:$BI,MATCH(نوجوانان!$B11,'ویژه برنامه'!$B:$B,0),MATCH(AJ$1,'ویژه برنامه'!$BF$1:$BI$1,0))*100,"")</f>
        <v/>
      </c>
      <c r="AK11" s="130">
        <f>IFERROR(INDEX(رضایت!$AS:$AU,MATCH(نوجوانان!$B11,رضایت!$B:$B,0),MATCH(AK$4,رضایت!$AS$3:$AU$3,0))*100,"")</f>
        <v>76.666666666666671</v>
      </c>
      <c r="AL11" s="130" t="str">
        <f>IFERROR(INDEX(مسئولیت!$AM:$AO,MATCH(نوجوانان!$B11,مسئولیت!$B:$B,0),MATCH(AL$4,مسئولیت!$AM$3:$AO$3,0))*100,"")</f>
        <v/>
      </c>
      <c r="AM11" s="131">
        <f t="shared" si="42"/>
        <v>8.8263814616755791</v>
      </c>
      <c r="AN11" s="130">
        <f>IFERROR(INDEX(نماز!$BW:$CF,MATCH(نوجوانان!$B11,نماز!$B:$B,0),MATCH(AN$1,نماز!$BW$1:$CF$1,0))*100,"")</f>
        <v>0</v>
      </c>
      <c r="AO11" s="130">
        <f>IFERROR(INDEX(حلقه!$CY:$DD,MATCH(نوجوانان!$B11,حلقه!$B:$B,0),MATCH(AO$1,حلقه!$CY$1:$DD$1,0))*100,"")</f>
        <v>0</v>
      </c>
      <c r="AP11" s="130">
        <f>IFERROR(INDEX(هیئت!$EG:$EM,MATCH(نوجوانان!$B11,هیئت!$B:$B,0),MATCH(AP$1,هیئت!$EG$1:$EM$1,0))*100,"")</f>
        <v>11.76470588235294</v>
      </c>
      <c r="AQ11" s="130">
        <f>IFERROR(INDEX('ویژه برنامه'!$BF:$BK,MATCH(نوجوانان!$B11,'ویژه برنامه'!$B:$B,0),MATCH(AQ$1,'ویژه برنامه'!$BF$1:$BK$1,0))*100,"")</f>
        <v>0</v>
      </c>
      <c r="AR11" s="130">
        <f ca="1">IFERROR(INDEX(رضایت!$AS:$AW,MATCH(نوجوانان!$B11,رضایت!$B:$B,0),MATCH(AR$1,رضایت!$AS$1:$AW$1,0))*100,"")</f>
        <v>63.466666666666669</v>
      </c>
      <c r="AS11" s="130">
        <f>IFERROR(INDEX('امتحان فصل'!$L:$O,MATCH(نوجوانان!$B11,'امتحان فصل'!$B:$B,0),MATCH(AS$1,'امتحان فصل'!$L$1:$P$1,0))*100,"")</f>
        <v>0</v>
      </c>
      <c r="AT11" s="131">
        <f t="shared" ca="1" si="39"/>
        <v>17.749019607843138</v>
      </c>
      <c r="AU11" s="130">
        <f>IFERROR(INDEX(نماز!$BW:$CF,MATCH(نوجوانان!$B11,نماز!$B:$B,0),MATCH(AU$1,نماز!$BW$1:$CF$1,0))*100,"")</f>
        <v>1.8518518518518516</v>
      </c>
      <c r="AV11" s="130" t="str">
        <f>IFERROR(INDEX(حلقه!$CY:$DQ,MATCH(نوجوانان!$B11,حلقه!$B:$B,0),MATCH(AV$1,حلقه!$CY$1:$DQ$1,0))*100,"")</f>
        <v/>
      </c>
      <c r="AW11" s="130">
        <f>IFERROR(INDEX(هیئت!$EG:$EZ,MATCH(نوجوانان!$B11,هیئت!$B:$B,0),MATCH(AW$1,هیئت!$EG$1:$EZ$1,0))*100,"")</f>
        <v>15.384615384615385</v>
      </c>
      <c r="AX11" s="130">
        <f>IFERROR(INDEX('ویژه برنامه'!$BF:$BZ,MATCH(نوجوانان!$B11,'ویژه برنامه'!$B:$B,0),MATCH(AX$1,'ویژه برنامه'!$BF$1:$BZ$1,0))*100,"")</f>
        <v>0</v>
      </c>
      <c r="AY11" s="130">
        <f ca="1">IFERROR(INDEX(رضایت!$AS:$AZ,MATCH(نوجوانان!$B11,رضایت!$B:$B,0),MATCH(AY$1,رضایت!$AS$1:$AZ$1,0))*100,"")</f>
        <v>66</v>
      </c>
      <c r="AZ11" s="130"/>
      <c r="BA11" s="130">
        <f>IFERROR(INDEX('امتحان فصل'!$L:$Z,MATCH(نوجوانان!$B11,'امتحان فصل'!$B:$B,0),MATCH(BA$1,'امتحان فصل'!$L$1:$Z$1,0))*100,"")</f>
        <v>0</v>
      </c>
      <c r="BB11" s="131">
        <f t="shared" ca="1" si="43"/>
        <v>15.194301994301995</v>
      </c>
    </row>
    <row r="12" spans="1:54" ht="18.75" hidden="1" x14ac:dyDescent="0.25">
      <c r="A12" s="30">
        <v>6</v>
      </c>
      <c r="B12" s="27" t="s">
        <v>482</v>
      </c>
      <c r="C12" s="28" t="str">
        <f t="shared" si="36"/>
        <v>09</v>
      </c>
      <c r="D12" s="29" t="str">
        <f>INDEX(Sheet1!$C:$C,MATCH($B12,Sheet1!$B:$B,0))</f>
        <v>امیرطاها رحیم دل</v>
      </c>
      <c r="E12" s="132">
        <f>IFERROR(INDEX(نماز!$BW:$BX,MATCH(نوجوانان!$B12,نماز!$B:$B,0),MATCH(E$1,نماز!$BW$1:$BZ$1,0))*100,"")</f>
        <v>7.7777777777777777</v>
      </c>
      <c r="F12" s="132">
        <f>IFERROR(INDEX(حلقه!$CY:$CZ,MATCH(نوجوانان!$B12,حلقه!$B:$B,0),MATCH(F$1,حلقه!$CY$1:$DB$1,0))*100,"")</f>
        <v>0</v>
      </c>
      <c r="G12" s="132">
        <f>IFERROR(INDEX(هیئت!$EG:$EH,MATCH(نوجوانان!$B12,هیئت!$B:$B,0),MATCH(G$1,هیئت!$EG$1:$EJ$1,0))*100,"")</f>
        <v>80</v>
      </c>
      <c r="H12" s="132">
        <f>IFERROR(INDEX('ویژه برنامه'!$BF:$BG,MATCH(نوجوانان!$B12,'ویژه برنامه'!$B:$B,0),MATCH(H$1,'ویژه برنامه'!$BF$1:$BI$1,0))*100,"")</f>
        <v>60</v>
      </c>
      <c r="I12" s="132">
        <f>IFERROR(INDEX(رضایت!$AS:$AT,MATCH(نوجوانان!$B12,رضایت!$B:$B,0),MATCH(I$1,رضایت!$AS$1:$AV$1,0))*100,"")</f>
        <v>86.666666666666671</v>
      </c>
      <c r="J12" s="132">
        <f>IFERROR(INDEX(مسئولیت!$AM:$AN,MATCH(نوجوانان!$B12,مسئولیت!$B:$B,0),MATCH(J$1,مسئولیت!$AM$1:$AP$1,0))*100,"")</f>
        <v>72</v>
      </c>
      <c r="K12" s="133">
        <f t="shared" si="37"/>
        <v>52.666666666666657</v>
      </c>
      <c r="L12" s="132">
        <f>IFERROR(INDEX(نماز!$BW:$BX,MATCH(نوجوانان!$B12,نماز!$B:$B,0),MATCH(L$4,نماز!$BW$3:$BY$3,0))*100,"")</f>
        <v>8.8888888888888893</v>
      </c>
      <c r="M12" s="132">
        <f>IFERROR(INDEX(حلقه!$CY:$CZ,MATCH(نوجوانان!$B12,حلقه!$B:$B,0),MATCH(M$4,حلقه!$CY$3:$DA$3,0))*100,"")</f>
        <v>0</v>
      </c>
      <c r="N12" s="132">
        <f>IFERROR(INDEX(هیئت!$EG:$EH,MATCH(نوجوانان!$B12,هیئت!$B:$B,0),MATCH(N$4,هیئت!$EG$3:$EI$3,0))*100,"")</f>
        <v>56.25</v>
      </c>
      <c r="O12" s="132">
        <f>IFERROR(INDEX('ویژه برنامه'!$BF:$BG,MATCH(نوجوانان!$B12,'ویژه برنامه'!$B:$B,0),MATCH(O$4,'ویژه برنامه'!$BF$3:$BH$3,0))*100,"")</f>
        <v>37.5</v>
      </c>
      <c r="P12" s="132">
        <f>IFERROR(INDEX(رضایت!$AS:$AT,MATCH(نوجوانان!$B12,رضایت!$B:$B,0),MATCH(P$4,رضایت!$AS$3:$AU$3,0))*100,"")</f>
        <v>96.666666666666671</v>
      </c>
      <c r="Q12" s="132">
        <f>IFERROR(INDEX(مسئولیت!$AM:$AN,MATCH(نوجوانان!$B12,مسئولیت!$B:$B,0),MATCH(Q$4,مسئولیت!$AM$3:$AO$3,0))*100,"")</f>
        <v>76</v>
      </c>
      <c r="R12" s="133">
        <f>SUMPRODUCT($L$6:$Q$6,$L12:$Q12)/100</f>
        <v>49.1</v>
      </c>
      <c r="S12" s="132">
        <f>IFERROR(INDEX(نماز!$BW:$BY,MATCH(نوجوانان!$B12,نماز!$B:$B,0),MATCH(S$4,نماز!$BW$3:$BY$3,0))*100,"")</f>
        <v>6.3829787234042552</v>
      </c>
      <c r="T12" s="132">
        <f>IFERROR(INDEX(حلقه!$CY:$DA,MATCH(نوجوانان!$B12,حلقه!$B:$B,0),MATCH(T$4,حلقه!$CY$3:$DA$3,0))*100,"")</f>
        <v>80</v>
      </c>
      <c r="U12" s="132">
        <f>IFERROR(INDEX(هیئت!$EG:$EI,MATCH(نوجوانان!$B12,هیئت!$B:$B,0),MATCH(U$4,هیئت!$EG$3:$EI$3,0))*100,"")</f>
        <v>41.666666666666671</v>
      </c>
      <c r="V12" s="132">
        <f>IFERROR(INDEX('ویژه برنامه'!$BF:$BH,MATCH(نوجوانان!$B12,'ویژه برنامه'!$B:$B,0),MATCH(V$4,'ویژه برنامه'!$BF$3:$BH$3,0))*100,"")</f>
        <v>57.142857142857139</v>
      </c>
      <c r="W12" s="132">
        <f>IFERROR(INDEX(رضایت!$AS:$AU,MATCH(نوجوانان!$B12,رضایت!$B:$B,0),MATCH(W$4,رضایت!$AS$3:$AU$3,0))*100,"")</f>
        <v>84.995750212489384</v>
      </c>
      <c r="X12" s="132">
        <f>IFERROR(INDEX(مسئولیت!$AM:$AO,MATCH(نوجوانان!$B12,مسئولیت!$B:$B,0),MATCH(X$4,مسئولیت!$AM$3:$AO$3,0))*100,"")</f>
        <v>76</v>
      </c>
      <c r="Y12" s="133">
        <f>SUMPRODUCT($S$6:$X$6,$S12:$X12)/100</f>
        <v>62.488917013115916</v>
      </c>
      <c r="Z12" s="132">
        <f>IFERROR(INDEX(نماز!$BW:$BZ,MATCH(نوجوانان!$B12,نماز!$B:$B,0),MATCH(Z$1,نماز!$BW$1:$BZ$1,0))*100,"")</f>
        <v>21.111111111111111</v>
      </c>
      <c r="AA12" s="132">
        <f>IFERROR(INDEX(حلقه!$CY:$DB,MATCH(نوجوانان!$B12,حلقه!$B:$B,0),MATCH(AA$1,حلقه!$CY$1:$DB$1,0))*100,"")</f>
        <v>70.588235294117652</v>
      </c>
      <c r="AB12" s="132">
        <f>IFERROR(INDEX(هیئت!$EG:$EJ,MATCH(نوجوانان!$B12,هیئت!$B:$B,0),MATCH(AB$1,هیئت!$EG$1:$EJ$1,0))*100,"")</f>
        <v>72.727272727272734</v>
      </c>
      <c r="AC12" s="132">
        <f>IFERROR(INDEX('ویژه برنامه'!$BF:$BI,MATCH(نوجوانان!$B12,'ویژه برنامه'!$B:$B,0),MATCH(AC$1,'ویژه برنامه'!$BF$1:$BI$1,0))*100,"")</f>
        <v>54.54545454545454</v>
      </c>
      <c r="AD12" s="132" t="str">
        <f>IFERROR(INDEX(رضایت!$AS:$AU,MATCH(نوجوانان!$B12,رضایت!$B:$B,0),MATCH(AD$4,رضایت!$AS$3:$AU$3,0))*100,"")</f>
        <v/>
      </c>
      <c r="AE12" s="132" t="str">
        <f>IFERROR(INDEX(مسئولیت!$AM:$AO,MATCH(نوجوانان!$B12,مسئولیت!$B:$B,0),MATCH(AE$4,مسئولیت!$AM$3:$AO$3,0))*100,"")</f>
        <v/>
      </c>
      <c r="AF12" s="132">
        <f t="shared" si="38"/>
        <v>34.832798573975047</v>
      </c>
      <c r="AG12" s="132" t="str">
        <f>IFERROR(INDEX(نماز!$BW:$BZ,MATCH(نوجوانان!$B12,نماز!$B:$B,0),MATCH(AG$1,نماز!$BW$1:$BZ$1,0))*100,"")</f>
        <v/>
      </c>
      <c r="AH12" s="132" t="str">
        <f>IFERROR(INDEX(حلقه!$CY:$DB,MATCH(نوجوانان!$B12,حلقه!$B:$B,0),MATCH(AH$1,حلقه!$CY$1:$DB$1,0))*100,"")</f>
        <v/>
      </c>
      <c r="AI12" s="132" t="str">
        <f>IFERROR(INDEX(هیئت!$EG:$EJ,MATCH(نوجوانان!$B12,هیئت!$B:$B,0),MATCH(AI$1,هیئت!$EG$1:$EJ$1,0))*100,"")</f>
        <v/>
      </c>
      <c r="AJ12" s="132" t="str">
        <f>IFERROR(INDEX('ویژه برنامه'!$BF:$BI,MATCH(نوجوانان!$B12,'ویژه برنامه'!$B:$B,0),MATCH(AJ$1,'ویژه برنامه'!$BF$1:$BI$1,0))*100,"")</f>
        <v/>
      </c>
      <c r="AK12" s="132">
        <f>IFERROR(INDEX(رضایت!$AS:$AU,MATCH(نوجوانان!$B12,رضایت!$B:$B,0),MATCH(AK$4,رضایت!$AS$3:$AU$3,0))*100,"")</f>
        <v>86.666666666666671</v>
      </c>
      <c r="AL12" s="132">
        <f>IFERROR(INDEX(مسئولیت!$AM:$AO,MATCH(نوجوانان!$B12,مسئولیت!$B:$B,0),MATCH(AL$4,مسئولیت!$AM$3:$AO$3,0))*100,"")</f>
        <v>72</v>
      </c>
      <c r="AM12" s="133">
        <f t="shared" si="42"/>
        <v>34.832798573975047</v>
      </c>
      <c r="AN12" s="132">
        <f>IFERROR(INDEX(نماز!$BW:$CF,MATCH(نوجوانان!$B12,نماز!$B:$B,0),MATCH(AN$1,نماز!$BW$1:$CF$1,0))*100,"")</f>
        <v>0</v>
      </c>
      <c r="AO12" s="132">
        <f>IFERROR(INDEX(حلقه!$CY:$DD,MATCH(نوجوانان!$B12,حلقه!$B:$B,0),MATCH(AO$1,حلقه!$CY$1:$DD$1,0))*100,"")</f>
        <v>0</v>
      </c>
      <c r="AP12" s="132">
        <f>IFERROR(INDEX(هیئت!$EG:$EM,MATCH(نوجوانان!$B12,هیئت!$B:$B,0),MATCH(AP$1,هیئت!$EG$1:$EM$1,0))*100,"")</f>
        <v>47.058823529411761</v>
      </c>
      <c r="AQ12" s="132">
        <f>IFERROR(INDEX('ویژه برنامه'!$BF:$BK,MATCH(نوجوانان!$B12,'ویژه برنامه'!$B:$B,0),MATCH(AQ$1,'ویژه برنامه'!$BF$1:$BK$1,0))*100,"")</f>
        <v>100</v>
      </c>
      <c r="AR12" s="132">
        <f ca="1">IFERROR(INDEX(رضایت!$AS:$AW,MATCH(نوجوانان!$B12,رضایت!$B:$B,0),MATCH(AR$1,رضایت!$AS$1:$AW$1,0))*100,"")</f>
        <v>87.333333333333343</v>
      </c>
      <c r="AS12" s="132">
        <f>IFERROR(INDEX('امتحان فصل'!$L:$O,MATCH(نوجوانان!$B12,'امتحان فصل'!$B:$B,0),MATCH(AS$1,'امتحان فصل'!$L$1:$P$1,0))*100,"")</f>
        <v>0</v>
      </c>
      <c r="AT12" s="133">
        <f t="shared" ca="1" si="39"/>
        <v>41.362745098039213</v>
      </c>
      <c r="AU12" s="132">
        <f>IFERROR(INDEX(نماز!$BW:$CF,MATCH(نوجوانان!$B12,نماز!$B:$B,0),MATCH(AU$1,نماز!$BW$1:$CF$1,0))*100,"")</f>
        <v>1.8518518518518516</v>
      </c>
      <c r="AV12" s="132" t="str">
        <f>IFERROR(INDEX(حلقه!$CY:$DQ,MATCH(نوجوانان!$B12,حلقه!$B:$B,0),MATCH(AV$1,حلقه!$CY$1:$DQ$1,0))*100,"")</f>
        <v/>
      </c>
      <c r="AW12" s="132">
        <f>IFERROR(INDEX(هیئت!$EG:$EZ,MATCH(نوجوانان!$B12,هیئت!$B:$B,0),MATCH(AW$1,هیئت!$EG$1:$EZ$1,0))*100,"")</f>
        <v>38.461538461538467</v>
      </c>
      <c r="AX12" s="132">
        <f>IFERROR(INDEX('ویژه برنامه'!$BF:$BZ,MATCH(نوجوانان!$B12,'ویژه برنامه'!$B:$B,0),MATCH(AX$1,'ویژه برنامه'!$BF$1:$BZ$1,0))*100,"")</f>
        <v>0</v>
      </c>
      <c r="AY12" s="132">
        <f ca="1">IFERROR(INDEX(رضایت!$AS:$AZ,MATCH(نوجوانان!$B12,رضایت!$B:$B,0),MATCH(AY$1,رضایت!$AS$1:$AZ$1,0))*100,"")</f>
        <v>71</v>
      </c>
      <c r="AZ12" s="132"/>
      <c r="BA12" s="132">
        <f>IFERROR(INDEX('امتحان فصل'!$L:$Z,MATCH(نوجوانان!$B12,'امتحان فصل'!$B:$B,0),MATCH(BA$1,'امتحان فصل'!$L$1:$Z$1,0))*100,"")</f>
        <v>0</v>
      </c>
      <c r="BB12" s="133">
        <f t="shared" ca="1" si="43"/>
        <v>18.963532763532765</v>
      </c>
    </row>
    <row r="13" spans="1:54" ht="18.75" hidden="1" x14ac:dyDescent="0.25">
      <c r="A13" s="30">
        <v>7</v>
      </c>
      <c r="B13" s="27" t="s">
        <v>483</v>
      </c>
      <c r="C13" s="28" t="str">
        <f t="shared" si="36"/>
        <v>09</v>
      </c>
      <c r="D13" s="29" t="str">
        <f>INDEX(Sheet1!$C:$C,MATCH($B13,Sheet1!$B:$B,0))</f>
        <v>محمدجواد علی‌لو</v>
      </c>
      <c r="E13" s="130">
        <f>IFERROR(INDEX(نماز!$BW:$BX,MATCH(نوجوانان!$B13,نماز!$B:$B,0),MATCH(E$1,نماز!$BW$1:$BZ$1,0))*100,"")</f>
        <v>7.7777777777777777</v>
      </c>
      <c r="F13" s="130">
        <f>IFERROR(INDEX(حلقه!$CY:$CZ,MATCH(نوجوانان!$B13,حلقه!$B:$B,0),MATCH(F$1,حلقه!$CY$1:$DB$1,0))*100,"")</f>
        <v>0</v>
      </c>
      <c r="G13" s="130">
        <f>IFERROR(INDEX(هیئت!$EG:$EH,MATCH(نوجوانان!$B13,هیئت!$B:$B,0),MATCH(G$1,هیئت!$EG$1:$EJ$1,0))*100,"")</f>
        <v>6.666666666666667</v>
      </c>
      <c r="H13" s="130">
        <f>IFERROR(INDEX('ویژه برنامه'!$BF:$BG,MATCH(نوجوانان!$B13,'ویژه برنامه'!$B:$B,0),MATCH(H$1,'ویژه برنامه'!$BF$1:$BI$1,0))*100,"")</f>
        <v>20</v>
      </c>
      <c r="I13" s="130">
        <f>IFERROR(INDEX(رضایت!$AS:$AT,MATCH(نوجوانان!$B13,رضایت!$B:$B,0),MATCH(I$1,رضایت!$AS$1:$AV$1,0))*100,"")</f>
        <v>93.333333333333329</v>
      </c>
      <c r="J13" s="130">
        <f>IFERROR(INDEX(مسئولیت!$AM:$AN,MATCH(نوجوانان!$B13,مسئولیت!$B:$B,0),MATCH(J$1,مسئولیت!$AM$1:$AP$1,0))*100,"")</f>
        <v>60</v>
      </c>
      <c r="K13" s="131">
        <f t="shared" si="37"/>
        <v>35.066666666666663</v>
      </c>
      <c r="L13" s="130">
        <f>IFERROR(INDEX(نماز!$BW:$BX,MATCH(نوجوانان!$B13,نماز!$B:$B,0),MATCH(L$4,نماز!$BW$3:$BY$3,0))*100,"")</f>
        <v>12.222222222222221</v>
      </c>
      <c r="M13" s="130">
        <f>IFERROR(INDEX(حلقه!$CY:$CZ,MATCH(نوجوانان!$B13,حلقه!$B:$B,0),MATCH(M$4,حلقه!$CY$3:$DA$3,0))*100,"")</f>
        <v>0</v>
      </c>
      <c r="N13" s="130">
        <f>IFERROR(INDEX(هیئت!$EG:$EH,MATCH(نوجوانان!$B13,هیئت!$B:$B,0),MATCH(N$4,هیئت!$EG$3:$EI$3,0))*100,"")</f>
        <v>12.5</v>
      </c>
      <c r="O13" s="130">
        <f>IFERROR(INDEX('ویژه برنامه'!$BF:$BG,MATCH(نوجوانان!$B13,'ویژه برنامه'!$B:$B,0),MATCH(O$4,'ویژه برنامه'!$BF$3:$BH$3,0))*100,"")</f>
        <v>50</v>
      </c>
      <c r="P13" s="130">
        <f>IFERROR(INDEX(رضایت!$AS:$AT,MATCH(نوجوانان!$B13,رضایت!$B:$B,0),MATCH(P$4,رضایت!$AS$3:$AU$3,0))*100,"")</f>
        <v>96.666666666666671</v>
      </c>
      <c r="Q13" s="130">
        <f>IFERROR(INDEX(مسئولیت!$AM:$AN,MATCH(نوجوانان!$B13,مسئولیت!$B:$B,0),MATCH(Q$4,مسئولیت!$AM$3:$AO$3,0))*100,"")</f>
        <v>20</v>
      </c>
      <c r="R13" s="131">
        <f t="shared" si="40"/>
        <v>32.799999999999997</v>
      </c>
      <c r="S13" s="130">
        <f>IFERROR(INDEX(نماز!$BW:$BY,MATCH(نوجوانان!$B13,نماز!$B:$B,0),MATCH(S$4,نماز!$BW$3:$BY$3,0))*100,"")</f>
        <v>10.638297872340425</v>
      </c>
      <c r="T13" s="130">
        <f>IFERROR(INDEX(حلقه!$CY:$DA,MATCH(نوجوانان!$B13,حلقه!$B:$B,0),MATCH(T$4,حلقه!$CY$3:$DA$3,0))*100,"")</f>
        <v>50</v>
      </c>
      <c r="U13" s="130">
        <f>IFERROR(INDEX(هیئت!$EG:$EI,MATCH(نوجوانان!$B13,هیئت!$B:$B,0),MATCH(U$4,هیئت!$EG$3:$EI$3,0))*100,"")</f>
        <v>8.3333333333333321</v>
      </c>
      <c r="V13" s="130">
        <f>IFERROR(INDEX('ویژه برنامه'!$BF:$BH,MATCH(نوجوانان!$B13,'ویژه برنامه'!$B:$B,0),MATCH(V$4,'ویژه برنامه'!$BF$3:$BH$3,0))*100,"")</f>
        <v>28.571428571428569</v>
      </c>
      <c r="W13" s="130">
        <f>IFERROR(INDEX(رضایت!$AS:$AU,MATCH(نوجوانان!$B13,رضایت!$B:$B,0),MATCH(W$4,رضایت!$AS$3:$AU$3,0))*100,"")</f>
        <v>79.996000199990007</v>
      </c>
      <c r="X13" s="130">
        <f>IFERROR(INDEX(مسئولیت!$AM:$AO,MATCH(نوجوانان!$B13,مسئولیت!$B:$B,0),MATCH(X$4,مسئولیت!$AM$3:$AO$3,0))*100,"")</f>
        <v>56.000000000000007</v>
      </c>
      <c r="Y13" s="131">
        <f t="shared" si="41"/>
        <v>43.237700546583618</v>
      </c>
      <c r="Z13" s="130">
        <f>IFERROR(INDEX(نماز!$BW:$BZ,MATCH(نوجوانان!$B13,نماز!$B:$B,0),MATCH(Z$1,نماز!$BW$1:$BZ$1,0))*100,"")</f>
        <v>11.111111111111111</v>
      </c>
      <c r="AA13" s="130">
        <f>IFERROR(INDEX(حلقه!$CY:$DB,MATCH(نوجوانان!$B13,حلقه!$B:$B,0),MATCH(AA$1,حلقه!$CY$1:$DB$1,0))*100,"")</f>
        <v>58.82352941176471</v>
      </c>
      <c r="AB13" s="130">
        <f>IFERROR(INDEX(هیئت!$EG:$EJ,MATCH(نوجوانان!$B13,هیئت!$B:$B,0),MATCH(AB$1,هیئت!$EG$1:$EJ$1,0))*100,"")</f>
        <v>54.54545454545454</v>
      </c>
      <c r="AC13" s="130">
        <f>IFERROR(INDEX('ویژه برنامه'!$BF:$BI,MATCH(نوجوانان!$B13,'ویژه برنامه'!$B:$B,0),MATCH(AC$1,'ویژه برنامه'!$BF$1:$BI$1,0))*100,"")</f>
        <v>9.0909090909090917</v>
      </c>
      <c r="AD13" s="130" t="str">
        <f>IFERROR(INDEX(رضایت!$AS:$AU,MATCH(نوجوانان!$B13,رضایت!$B:$B,0),MATCH(AD$4,رضایت!$AS$3:$AU$3,0))*100,"")</f>
        <v/>
      </c>
      <c r="AE13" s="130" t="str">
        <f>IFERROR(INDEX(مسئولیت!$AM:$AO,MATCH(نوجوانان!$B13,مسئولیت!$B:$B,0),MATCH(AE$4,مسئولیت!$AM$3:$AO$3,0))*100,"")</f>
        <v/>
      </c>
      <c r="AF13" s="131">
        <f t="shared" si="38"/>
        <v>22.916221033868091</v>
      </c>
      <c r="AG13" s="130" t="str">
        <f>IFERROR(INDEX(نماز!$BW:$BZ,MATCH(نوجوانان!$B13,نماز!$B:$B,0),MATCH(AG$1,نماز!$BW$1:$BZ$1,0))*100,"")</f>
        <v/>
      </c>
      <c r="AH13" s="130" t="str">
        <f>IFERROR(INDEX(حلقه!$CY:$DB,MATCH(نوجوانان!$B13,حلقه!$B:$B,0),MATCH(AH$1,حلقه!$CY$1:$DB$1,0))*100,"")</f>
        <v/>
      </c>
      <c r="AI13" s="130" t="str">
        <f>IFERROR(INDEX(هیئت!$EG:$EJ,MATCH(نوجوانان!$B13,هیئت!$B:$B,0),MATCH(AI$1,هیئت!$EG$1:$EJ$1,0))*100,"")</f>
        <v/>
      </c>
      <c r="AJ13" s="130" t="str">
        <f>IFERROR(INDEX('ویژه برنامه'!$BF:$BI,MATCH(نوجوانان!$B13,'ویژه برنامه'!$B:$B,0),MATCH(AJ$1,'ویژه برنامه'!$BF$1:$BI$1,0))*100,"")</f>
        <v/>
      </c>
      <c r="AK13" s="130">
        <f>IFERROR(INDEX(رضایت!$AS:$AU,MATCH(نوجوانان!$B13,رضایت!$B:$B,0),MATCH(AK$4,رضایت!$AS$3:$AU$3,0))*100,"")</f>
        <v>93.333333333333329</v>
      </c>
      <c r="AL13" s="130">
        <f>IFERROR(INDEX(مسئولیت!$AM:$AO,MATCH(نوجوانان!$B13,مسئولیت!$B:$B,0),MATCH(AL$4,مسئولیت!$AM$3:$AO$3,0))*100,"")</f>
        <v>60</v>
      </c>
      <c r="AM13" s="131">
        <f t="shared" si="42"/>
        <v>22.916221033868091</v>
      </c>
      <c r="AN13" s="130">
        <f>IFERROR(INDEX(نماز!$BW:$CF,MATCH(نوجوانان!$B13,نماز!$B:$B,0),MATCH(AN$1,نماز!$BW$1:$CF$1,0))*100,"")</f>
        <v>12.5</v>
      </c>
      <c r="AO13" s="130">
        <f>IFERROR(INDEX(حلقه!$CY:$DD,MATCH(نوجوانان!$B13,حلقه!$B:$B,0),MATCH(AO$1,حلقه!$CY$1:$DD$1,0))*100,"")</f>
        <v>0</v>
      </c>
      <c r="AP13" s="130">
        <f>IFERROR(INDEX(هیئت!$EG:$EM,MATCH(نوجوانان!$B13,هیئت!$B:$B,0),MATCH(AP$1,هیئت!$EG$1:$EM$1,0))*100,"")</f>
        <v>23.52941176470588</v>
      </c>
      <c r="AQ13" s="130">
        <f>IFERROR(INDEX('ویژه برنامه'!$BF:$BK,MATCH(نوجوانان!$B13,'ویژه برنامه'!$B:$B,0),MATCH(AQ$1,'ویژه برنامه'!$BF$1:$BK$1,0))*100,"")</f>
        <v>0</v>
      </c>
      <c r="AR13" s="130">
        <f ca="1">IFERROR(INDEX(رضایت!$AS:$AW,MATCH(نوجوانان!$B13,رضایت!$B:$B,0),MATCH(AR$1,رضایت!$AS$1:$AW$1,0))*100,"")</f>
        <v>79.86666666666666</v>
      </c>
      <c r="AS13" s="130">
        <f>IFERROR(INDEX('امتحان فصل'!$L:$O,MATCH(نوجوانان!$B13,'امتحان فصل'!$B:$B,0),MATCH(AS$1,'امتحان فصل'!$L$1:$P$1,0))*100,"")</f>
        <v>0</v>
      </c>
      <c r="AT13" s="131">
        <f t="shared" ca="1" si="39"/>
        <v>25.231372549019607</v>
      </c>
      <c r="AU13" s="130">
        <f>IFERROR(INDEX(نماز!$BW:$CF,MATCH(نوجوانان!$B13,نماز!$B:$B,0),MATCH(AU$1,نماز!$BW$1:$CF$1,0))*100,"")</f>
        <v>11.111111111111111</v>
      </c>
      <c r="AV13" s="130" t="str">
        <f>IFERROR(INDEX(حلقه!$CY:$DQ,MATCH(نوجوانان!$B13,حلقه!$B:$B,0),MATCH(AV$1,حلقه!$CY$1:$DQ$1,0))*100,"")</f>
        <v/>
      </c>
      <c r="AW13" s="130">
        <f>IFERROR(INDEX(هیئت!$EG:$EZ,MATCH(نوجوانان!$B13,هیئت!$B:$B,0),MATCH(AW$1,هیئت!$EG$1:$EZ$1,0))*100,"")</f>
        <v>7.6923076923076925</v>
      </c>
      <c r="AX13" s="130">
        <f>IFERROR(INDEX('ویژه برنامه'!$BF:$BZ,MATCH(نوجوانان!$B13,'ویژه برنامه'!$B:$B,0),MATCH(AX$1,'ویژه برنامه'!$BF$1:$BZ$1,0))*100,"")</f>
        <v>0</v>
      </c>
      <c r="AY13" s="130">
        <f ca="1">IFERROR(INDEX(رضایت!$AS:$AZ,MATCH(نوجوانان!$B13,رضایت!$B:$B,0),MATCH(AY$1,رضایت!$AS$1:$AZ$1,0))*100,"")</f>
        <v>72</v>
      </c>
      <c r="AZ13" s="130"/>
      <c r="BA13" s="130">
        <f>IFERROR(INDEX('امتحان فصل'!$L:$Z,MATCH(نوجوانان!$B13,'امتحان فصل'!$B:$B,0),MATCH(BA$1,'امتحان فصل'!$L$1:$Z$1,0))*100,"")</f>
        <v>0</v>
      </c>
      <c r="BB13" s="131">
        <f t="shared" ca="1" si="43"/>
        <v>16.211965811965811</v>
      </c>
    </row>
    <row r="14" spans="1:54" ht="18.75" x14ac:dyDescent="0.25">
      <c r="A14" s="30">
        <v>8</v>
      </c>
      <c r="B14" s="27" t="s">
        <v>489</v>
      </c>
      <c r="C14" s="28" t="str">
        <f t="shared" si="36"/>
        <v>11</v>
      </c>
      <c r="D14" s="29" t="str">
        <f>INDEX(Sheet1!$C:$C,MATCH($B14,Sheet1!$B:$B,0))</f>
        <v>محمدحسین هداوند</v>
      </c>
      <c r="E14" s="132">
        <f>IFERROR(INDEX(نماز!$BW:$BX,MATCH(نوجوانان!$B14,نماز!$B:$B,0),MATCH(E$1,نماز!$BW$1:$BZ$1,0))*100,"")</f>
        <v>28.888888888888886</v>
      </c>
      <c r="F14" s="132">
        <f>IFERROR(INDEX(حلقه!$CY:$CZ,MATCH(نوجوانان!$B14,حلقه!$B:$B,0),MATCH(F$1,حلقه!$CY$1:$DB$1,0))*100,"")</f>
        <v>0</v>
      </c>
      <c r="G14" s="132">
        <f>IFERROR(INDEX(هیئت!$EG:$EH,MATCH(نوجوانان!$B14,هیئت!$B:$B,0),MATCH(G$1,هیئت!$EG$1:$EJ$1,0))*100,"")</f>
        <v>80</v>
      </c>
      <c r="H14" s="132">
        <f>IFERROR(INDEX('ویژه برنامه'!$BF:$BG,MATCH(نوجوانان!$B14,'ویژه برنامه'!$B:$B,0),MATCH(H$1,'ویژه برنامه'!$BF$1:$BI$1,0))*100,"")</f>
        <v>80</v>
      </c>
      <c r="I14" s="132">
        <f>IFERROR(INDEX(رضایت!$AS:$AT,MATCH(نوجوانان!$B14,رضایت!$B:$B,0),MATCH(I$1,رضایت!$AS$1:$AV$1,0))*100,"")</f>
        <v>73.333333333333329</v>
      </c>
      <c r="J14" s="132">
        <f>IFERROR(INDEX(مسئولیت!$AM:$AN,MATCH(نوجوانان!$B14,مسئولیت!$B:$B,0),MATCH(J$1,مسئولیت!$AM$1:$AP$1,0))*100,"")</f>
        <v>72</v>
      </c>
      <c r="K14" s="133">
        <f t="shared" si="37"/>
        <v>54.93333333333333</v>
      </c>
      <c r="L14" s="132">
        <f>IFERROR(INDEX(نماز!$BW:$BX,MATCH(نوجوانان!$B14,نماز!$B:$B,0),MATCH(L$4,نماز!$BW$3:$BY$3,0))*100,"")</f>
        <v>26.666666666666668</v>
      </c>
      <c r="M14" s="132">
        <f>IFERROR(INDEX(حلقه!$CY:$CZ,MATCH(نوجوانان!$B14,حلقه!$B:$B,0),MATCH(M$4,حلقه!$CY$3:$DA$3,0))*100,"")</f>
        <v>0</v>
      </c>
      <c r="N14" s="132">
        <f>IFERROR(INDEX(هیئت!$EG:$EH,MATCH(نوجوانان!$B14,هیئت!$B:$B,0),MATCH(N$4,هیئت!$EG$3:$EI$3,0))*100,"")</f>
        <v>68.75</v>
      </c>
      <c r="O14" s="132">
        <f>IFERROR(INDEX('ویژه برنامه'!$BF:$BG,MATCH(نوجوانان!$B14,'ویژه برنامه'!$B:$B,0),MATCH(O$4,'ویژه برنامه'!$BF$3:$BH$3,0))*100,"")</f>
        <v>75</v>
      </c>
      <c r="P14" s="132">
        <f>IFERROR(INDEX(رضایت!$AS:$AT,MATCH(نوجوانان!$B14,رضایت!$B:$B,0),MATCH(P$4,رضایت!$AS$3:$AU$3,0))*100,"")</f>
        <v>93.333333333333329</v>
      </c>
      <c r="Q14" s="132">
        <f>IFERROR(INDEX(مسئولیت!$AM:$AN,MATCH(نوجوانان!$B14,مسئولیت!$B:$B,0),MATCH(Q$4,مسئولیت!$AM$3:$AO$3,0))*100,"")</f>
        <v>72</v>
      </c>
      <c r="R14" s="133">
        <f t="shared" si="40"/>
        <v>56.266666666666659</v>
      </c>
      <c r="S14" s="132">
        <f>IFERROR(INDEX(نماز!$BW:$BY,MATCH(نوجوانان!$B14,نماز!$B:$B,0),MATCH(S$4,نماز!$BW$3:$BY$3,0))*100,"")</f>
        <v>29.787234042553191</v>
      </c>
      <c r="T14" s="132">
        <f>IFERROR(INDEX(حلقه!$CY:$DA,MATCH(نوجوانان!$B14,حلقه!$B:$B,0),MATCH(T$4,حلقه!$CY$3:$DA$3,0))*100,"")</f>
        <v>100</v>
      </c>
      <c r="U14" s="132">
        <f>IFERROR(INDEX(هیئت!$EG:$EI,MATCH(نوجوانان!$B14,هیئت!$B:$B,0),MATCH(U$4,هیئت!$EG$3:$EI$3,0))*100,"")</f>
        <v>41.666666666666671</v>
      </c>
      <c r="V14" s="132">
        <f>IFERROR(INDEX('ویژه برنامه'!$BF:$BH,MATCH(نوجوانان!$B14,'ویژه برنامه'!$B:$B,0),MATCH(V$4,'ویژه برنامه'!$BF$3:$BH$3,0))*100,"")</f>
        <v>85.714285714285708</v>
      </c>
      <c r="W14" s="132">
        <f>IFERROR(INDEX(رضایت!$AS:$AU,MATCH(نوجوانان!$B14,رضایت!$B:$B,0),MATCH(W$4,رضایت!$AS$3:$AU$3,0))*100,"")</f>
        <v>82.495875206239702</v>
      </c>
      <c r="X14" s="132">
        <f>IFERROR(INDEX(مسئولیت!$AM:$AO,MATCH(نوجوانان!$B14,مسئولیت!$B:$B,0),MATCH(X$4,مسئولیت!$AM$3:$AO$3,0))*100,"")</f>
        <v>72</v>
      </c>
      <c r="Y14" s="133">
        <f t="shared" si="41"/>
        <v>71.426024078735281</v>
      </c>
      <c r="Z14" s="132">
        <f>IFERROR(INDEX(نماز!$BW:$BZ,MATCH(نوجوانان!$B14,نماز!$B:$B,0),MATCH(Z$1,نماز!$BW$1:$BZ$1,0))*100,"")</f>
        <v>55.555555555555557</v>
      </c>
      <c r="AA14" s="132">
        <f>IFERROR(INDEX(حلقه!$CY:$DB,MATCH(نوجوانان!$B14,حلقه!$B:$B,0),MATCH(AA$1,حلقه!$CY$1:$DB$1,0))*100,"")</f>
        <v>83.333333333333343</v>
      </c>
      <c r="AB14" s="132">
        <f>IFERROR(INDEX(هیئت!$EG:$EJ,MATCH(نوجوانان!$B14,هیئت!$B:$B,0),MATCH(AB$1,هیئت!$EG$1:$EJ$1,0))*100,"")</f>
        <v>63.636363636363633</v>
      </c>
      <c r="AC14" s="132">
        <f>IFERROR(INDEX('ویژه برنامه'!$BF:$BI,MATCH(نوجوانان!$B14,'ویژه برنامه'!$B:$B,0),MATCH(AC$1,'ویژه برنامه'!$BF$1:$BI$1,0))*100,"")</f>
        <v>72.727272727272734</v>
      </c>
      <c r="AD14" s="132" t="str">
        <f>IFERROR(INDEX(رضایت!$AS:$AU,MATCH(نوجوانان!$B14,رضایت!$B:$B,0),MATCH(AD$4,رضایت!$AS$3:$AU$3,0))*100,"")</f>
        <v/>
      </c>
      <c r="AE14" s="132" t="str">
        <f>IFERROR(INDEX(مسئولیت!$AM:$AO,MATCH(نوجوانان!$B14,مسئولیت!$B:$B,0),MATCH(AE$4,مسئولیت!$AM$3:$AO$3,0))*100,"")</f>
        <v/>
      </c>
      <c r="AF14" s="132">
        <f t="shared" si="38"/>
        <v>42.242424242424249</v>
      </c>
      <c r="AG14" s="132" t="str">
        <f>IFERROR(INDEX(نماز!$BW:$BZ,MATCH(نوجوانان!$B14,نماز!$B:$B,0),MATCH(AG$1,نماز!$BW$1:$BZ$1,0))*100,"")</f>
        <v/>
      </c>
      <c r="AH14" s="132" t="str">
        <f>IFERROR(INDEX(حلقه!$CY:$DB,MATCH(نوجوانان!$B14,حلقه!$B:$B,0),MATCH(AH$1,حلقه!$CY$1:$DB$1,0))*100,"")</f>
        <v/>
      </c>
      <c r="AI14" s="132" t="str">
        <f>IFERROR(INDEX(هیئت!$EG:$EJ,MATCH(نوجوانان!$B14,هیئت!$B:$B,0),MATCH(AI$1,هیئت!$EG$1:$EJ$1,0))*100,"")</f>
        <v/>
      </c>
      <c r="AJ14" s="132" t="str">
        <f>IFERROR(INDEX('ویژه برنامه'!$BF:$BI,MATCH(نوجوانان!$B14,'ویژه برنامه'!$B:$B,0),MATCH(AJ$1,'ویژه برنامه'!$BF$1:$BI$1,0))*100,"")</f>
        <v/>
      </c>
      <c r="AK14" s="132">
        <f>IFERROR(INDEX(رضایت!$AS:$AU,MATCH(نوجوانان!$B14,رضایت!$B:$B,0),MATCH(AK$4,رضایت!$AS$3:$AU$3,0))*100,"")</f>
        <v>73.333333333333329</v>
      </c>
      <c r="AL14" s="132">
        <f>IFERROR(INDEX(مسئولیت!$AM:$AO,MATCH(نوجوانان!$B14,مسئولیت!$B:$B,0),MATCH(AL$4,مسئولیت!$AM$3:$AO$3,0))*100,"")</f>
        <v>72</v>
      </c>
      <c r="AM14" s="133">
        <f t="shared" si="42"/>
        <v>42.242424242424249</v>
      </c>
      <c r="AN14" s="132">
        <f>IFERROR(INDEX(نماز!$BW:$CF,MATCH(نوجوانان!$B14,نماز!$B:$B,0),MATCH(AN$1,نماز!$BW$1:$CF$1,0))*100,"")</f>
        <v>29.629629629629626</v>
      </c>
      <c r="AO14" s="132">
        <f>IFERROR(INDEX(حلقه!$CY:$DD,MATCH(نوجوانان!$B14,حلقه!$B:$B,0),MATCH(AO$1,حلقه!$CY$1:$DD$1,0))*100,"")</f>
        <v>40</v>
      </c>
      <c r="AP14" s="132">
        <f>IFERROR(INDEX(هیئت!$EG:$EM,MATCH(نوجوانان!$B14,هیئت!$B:$B,0),MATCH(AP$1,هیئت!$EG$1:$EM$1,0))*100,"")</f>
        <v>64.705882352941174</v>
      </c>
      <c r="AQ14" s="132">
        <f>IFERROR(INDEX('ویژه برنامه'!$BF:$BK,MATCH(نوجوانان!$B14,'ویژه برنامه'!$B:$B,0),MATCH(AQ$1,'ویژه برنامه'!$BF$1:$BK$1,0))*100,"")</f>
        <v>100</v>
      </c>
      <c r="AR14" s="132">
        <f ca="1">IFERROR(INDEX(رضایت!$AS:$AW,MATCH(نوجوانان!$B14,رضایت!$B:$B,0),MATCH(AR$1,رضایت!$AS$1:$AW$1,0))*100,"")</f>
        <v>91.8</v>
      </c>
      <c r="AS14" s="132">
        <f>IFERROR(INDEX('امتحان فصل'!$L:$O,MATCH(نوجوانان!$B14,'امتحان فصل'!$B:$B,0),MATCH(AS$1,'امتحان فصل'!$L$1:$P$1,0))*100,"")</f>
        <v>0</v>
      </c>
      <c r="AT14" s="133">
        <f t="shared" ca="1" si="39"/>
        <v>56.85849673202614</v>
      </c>
      <c r="AU14" s="132">
        <f>IFERROR(INDEX(نماز!$BW:$CF,MATCH(نوجوانان!$B14,نماز!$B:$B,0),MATCH(AU$1,نماز!$BW$1:$CF$1,0))*100,"")</f>
        <v>5.5555555555555554</v>
      </c>
      <c r="AV14" s="132">
        <f>IFERROR(INDEX(حلقه!$CY:$DQ,MATCH(نوجوانان!$B14,حلقه!$B:$B,0),MATCH(AV$1,حلقه!$CY$1:$DQ$1,0))*100,"")</f>
        <v>83.333333333333343</v>
      </c>
      <c r="AW14" s="132">
        <f>IFERROR(INDEX(هیئت!$EG:$EZ,MATCH(نوجوانان!$B14,هیئت!$B:$B,0),MATCH(AW$1,هیئت!$EG$1:$EZ$1,0))*100,"")</f>
        <v>100</v>
      </c>
      <c r="AX14" s="132">
        <f>IFERROR(INDEX('ویژه برنامه'!$BF:$BZ,MATCH(نوجوانان!$B14,'ویژه برنامه'!$B:$B,0),MATCH(AX$1,'ویژه برنامه'!$BF$1:$BZ$1,0))*100,"")</f>
        <v>22.222222222222221</v>
      </c>
      <c r="AY14" s="132">
        <f ca="1">IFERROR(INDEX(رضایت!$AS:$AZ,MATCH(نوجوانان!$B14,رضایت!$B:$B,0),MATCH(AY$1,رضایت!$AS$1:$AZ$1,0))*100,"")</f>
        <v>78</v>
      </c>
      <c r="AZ14" s="132">
        <f>IFERROR(INDEX(مسئولیت!$AM:$AZ,MATCH(نوجوانان!$B14,مسئولیت!$B:$B,0),MATCH(AZ$1,مسئولیت!$AM$1:$AZ$1,0))*100,"")</f>
        <v>56.666666666666664</v>
      </c>
      <c r="BA14" s="132">
        <f>IFERROR(INDEX('امتحان فصل'!$L:$Z,MATCH(نوجوانان!$B14,'امتحان فصل'!$B:$B,0),MATCH(BA$1,'امتحان فصل'!$L$1:$Z$1,0))*100,"")</f>
        <v>80</v>
      </c>
      <c r="BB14" s="133">
        <f t="shared" ca="1" si="43"/>
        <v>67.155555555555551</v>
      </c>
    </row>
    <row r="15" spans="1:54" ht="18.75" x14ac:dyDescent="0.25">
      <c r="A15" s="30">
        <v>9</v>
      </c>
      <c r="B15" s="27" t="s">
        <v>490</v>
      </c>
      <c r="C15" s="28" t="str">
        <f>MID($B15,1,2)</f>
        <v>11</v>
      </c>
      <c r="D15" s="29" t="str">
        <f>INDEX(Sheet1!$C:$C,MATCH($B15,Sheet1!$B:$B,0))</f>
        <v>محمدمهدی هداوند</v>
      </c>
      <c r="E15" s="130">
        <f>IFERROR(INDEX(نماز!$BW:$BX,MATCH(نوجوانان!$B15,نماز!$B:$B,0),MATCH(E$1,نماز!$BW$1:$BZ$1,0))*100,"")</f>
        <v>26.666666666666668</v>
      </c>
      <c r="F15" s="130">
        <f>IFERROR(INDEX(حلقه!$CY:$CZ,MATCH(نوجوانان!$B15,حلقه!$B:$B,0),MATCH(F$1,حلقه!$CY$1:$DB$1,0))*100,"")</f>
        <v>0</v>
      </c>
      <c r="G15" s="130">
        <f>IFERROR(INDEX(هیئت!$EG:$EH,MATCH(نوجوانان!$B15,هیئت!$B:$B,0),MATCH(G$1,هیئت!$EG$1:$EJ$1,0))*100,"")</f>
        <v>80</v>
      </c>
      <c r="H15" s="130">
        <f>IFERROR(INDEX('ویژه برنامه'!$BF:$BG,MATCH(نوجوانان!$B15,'ویژه برنامه'!$B:$B,0),MATCH(H$1,'ویژه برنامه'!$BF$1:$BI$1,0))*100,"")</f>
        <v>80</v>
      </c>
      <c r="I15" s="130">
        <f>IFERROR(INDEX(رضایت!$AS:$AT,MATCH(نوجوانان!$B15,رضایت!$B:$B,0),MATCH(I$1,رضایت!$AS$1:$AV$1,0))*100,"")</f>
        <v>83.333333333333343</v>
      </c>
      <c r="J15" s="130">
        <f>IFERROR(INDEX(مسئولیت!$AM:$AN,MATCH(نوجوانان!$B15,مسئولیت!$B:$B,0),MATCH(J$1,مسئولیت!$AM$1:$AP$1,0))*100,"")</f>
        <v>72</v>
      </c>
      <c r="K15" s="131">
        <f>SUMPRODUCT($E$6:$J$6,$E15:$J15)/100</f>
        <v>56.666666666666671</v>
      </c>
      <c r="L15" s="130">
        <f>IFERROR(INDEX(نماز!$BW:$BX,MATCH(نوجوانان!$B15,نماز!$B:$B,0),MATCH(L$4,نماز!$BW$3:$BY$3,0))*100,"")</f>
        <v>18.888888888888889</v>
      </c>
      <c r="M15" s="130">
        <f>IFERROR(INDEX(حلقه!$CY:$CZ,MATCH(نوجوانان!$B15,حلقه!$B:$B,0),MATCH(M$4,حلقه!$CY$3:$DA$3,0))*100,"")</f>
        <v>0</v>
      </c>
      <c r="N15" s="130">
        <f>IFERROR(INDEX(هیئت!$EG:$EH,MATCH(نوجوانان!$B15,هیئت!$B:$B,0),MATCH(N$4,هیئت!$EG$3:$EI$3,0))*100,"")</f>
        <v>68.75</v>
      </c>
      <c r="O15" s="130">
        <f>IFERROR(INDEX('ویژه برنامه'!$BF:$BG,MATCH(نوجوانان!$B15,'ویژه برنامه'!$B:$B,0),MATCH(O$4,'ویژه برنامه'!$BF$3:$BH$3,0))*100,"")</f>
        <v>75</v>
      </c>
      <c r="P15" s="130">
        <f>IFERROR(INDEX(رضایت!$AS:$AT,MATCH(نوجوانان!$B15,رضایت!$B:$B,0),MATCH(P$4,رضایت!$AS$3:$AU$3,0))*100,"")</f>
        <v>96.666666666666671</v>
      </c>
      <c r="Q15" s="130">
        <f>IFERROR(INDEX(مسئولیت!$AM:$AN,MATCH(نوجوانان!$B15,مسئولیت!$B:$B,0),MATCH(Q$4,مسئولیت!$AM$3:$AO$3,0))*100,"")</f>
        <v>72</v>
      </c>
      <c r="R15" s="131">
        <f>SUMPRODUCT($L$6:$Q$6,$L15:$Q15)/100</f>
        <v>56</v>
      </c>
      <c r="S15" s="130">
        <f>IFERROR(INDEX(نماز!$BW:$BY,MATCH(نوجوانان!$B15,نماز!$B:$B,0),MATCH(S$4,نماز!$BW$3:$BY$3,0))*100,"")</f>
        <v>21.276595744680851</v>
      </c>
      <c r="T15" s="130">
        <f>IFERROR(INDEX(حلقه!$CY:$DA,MATCH(نوجوانان!$B15,حلقه!$B:$B,0),MATCH(T$4,حلقه!$CY$3:$DA$3,0))*100,"")</f>
        <v>100</v>
      </c>
      <c r="U15" s="130">
        <f>IFERROR(INDEX(هیئت!$EG:$EI,MATCH(نوجوانان!$B15,هیئت!$B:$B,0),MATCH(U$4,هیئت!$EG$3:$EI$3,0))*100,"")</f>
        <v>41.666666666666671</v>
      </c>
      <c r="V15" s="130">
        <f>IFERROR(INDEX('ویژه برنامه'!$BF:$BH,MATCH(نوجوانان!$B15,'ویژه برنامه'!$B:$B,0),MATCH(V$4,'ویژه برنامه'!$BF$3:$BH$3,0))*100,"")</f>
        <v>85.714285714285708</v>
      </c>
      <c r="W15" s="130">
        <f>IFERROR(INDEX(رضایت!$AS:$AU,MATCH(نوجوانان!$B15,رضایت!$B:$B,0),MATCH(W$4,رضایت!$AS$3:$AU$3,0))*100,"")</f>
        <v>84.995750212489384</v>
      </c>
      <c r="X15" s="130">
        <f>IFERROR(INDEX(مسئولیت!$AM:$AO,MATCH(نوجوانان!$B15,مسئولیت!$B:$B,0),MATCH(X$4,مسئولیت!$AM$3:$AO$3,0))*100,"")</f>
        <v>68</v>
      </c>
      <c r="Y15" s="131">
        <f>SUMPRODUCT($S$6:$X$6,$S15:$X15)/100</f>
        <v>70.104722484240526</v>
      </c>
      <c r="Z15" s="130">
        <f>IFERROR(INDEX(نماز!$BW:$BZ,MATCH(نوجوانان!$B15,نماز!$B:$B,0),MATCH(Z$1,نماز!$BW$1:$BZ$1,0))*100,"")</f>
        <v>58.888888888888893</v>
      </c>
      <c r="AA15" s="130">
        <f>IFERROR(INDEX(حلقه!$CY:$DB,MATCH(نوجوانان!$B15,حلقه!$B:$B,0),MATCH(AA$1,حلقه!$CY$1:$DB$1,0))*100,"")</f>
        <v>83.333333333333343</v>
      </c>
      <c r="AB15" s="130">
        <f>IFERROR(INDEX(هیئت!$EG:$EJ,MATCH(نوجوانان!$B15,هیئت!$B:$B,0),MATCH(AB$1,هیئت!$EG$1:$EJ$1,0))*100,"")</f>
        <v>63.636363636363633</v>
      </c>
      <c r="AC15" s="130">
        <f>IFERROR(INDEX('ویژه برنامه'!$BF:$BI,MATCH(نوجوانان!$B15,'ویژه برنامه'!$B:$B,0),MATCH(AC$1,'ویژه برنامه'!$BF$1:$BI$1,0))*100,"")</f>
        <v>81.818181818181827</v>
      </c>
      <c r="AD15" s="130" t="str">
        <f>IFERROR(INDEX(رضایت!$AS:$AU,MATCH(نوجوانان!$B15,رضایت!$B:$B,0),MATCH(AD$4,رضایت!$AS$3:$AU$3,0))*100,"")</f>
        <v/>
      </c>
      <c r="AE15" s="130" t="str">
        <f>IFERROR(INDEX(مسئولیت!$AM:$AO,MATCH(نوجوانان!$B15,مسئولیت!$B:$B,0),MATCH(AE$4,مسئولیت!$AM$3:$AO$3,0))*100,"")</f>
        <v/>
      </c>
      <c r="AF15" s="131">
        <f t="shared" si="38"/>
        <v>43.733333333333341</v>
      </c>
      <c r="AG15" s="130" t="str">
        <f>IFERROR(INDEX(نماز!$BW:$BZ,MATCH(نوجوانان!$B15,نماز!$B:$B,0),MATCH(AG$1,نماز!$BW$1:$BZ$1,0))*100,"")</f>
        <v/>
      </c>
      <c r="AH15" s="130" t="str">
        <f>IFERROR(INDEX(حلقه!$CY:$DB,MATCH(نوجوانان!$B15,حلقه!$B:$B,0),MATCH(AH$1,حلقه!$CY$1:$DB$1,0))*100,"")</f>
        <v/>
      </c>
      <c r="AI15" s="130" t="str">
        <f>IFERROR(INDEX(هیئت!$EG:$EJ,MATCH(نوجوانان!$B15,هیئت!$B:$B,0),MATCH(AI$1,هیئت!$EG$1:$EJ$1,0))*100,"")</f>
        <v/>
      </c>
      <c r="AJ15" s="130" t="str">
        <f>IFERROR(INDEX('ویژه برنامه'!$BF:$BI,MATCH(نوجوانان!$B15,'ویژه برنامه'!$B:$B,0),MATCH(AJ$1,'ویژه برنامه'!$BF$1:$BI$1,0))*100,"")</f>
        <v/>
      </c>
      <c r="AK15" s="130">
        <f>IFERROR(INDEX(رضایت!$AS:$AU,MATCH(نوجوانان!$B15,رضایت!$B:$B,0),MATCH(AK$4,رضایت!$AS$3:$AU$3,0))*100,"")</f>
        <v>83.333333333333343</v>
      </c>
      <c r="AL15" s="130">
        <f>IFERROR(INDEX(مسئولیت!$AM:$AO,MATCH(نوجوانان!$B15,مسئولیت!$B:$B,0),MATCH(AL$4,مسئولیت!$AM$3:$AO$3,0))*100,"")</f>
        <v>72</v>
      </c>
      <c r="AM15" s="131">
        <f t="shared" si="42"/>
        <v>43.733333333333341</v>
      </c>
      <c r="AN15" s="130">
        <f>IFERROR(INDEX(نماز!$BW:$CF,MATCH(نوجوانان!$B15,نماز!$B:$B,0),MATCH(AN$1,نماز!$BW$1:$CF$1,0))*100,"")</f>
        <v>31.481481481481481</v>
      </c>
      <c r="AO15" s="130">
        <f>IFERROR(INDEX(حلقه!$CY:$DD,MATCH(نوجوانان!$B15,حلقه!$B:$B,0),MATCH(AO$1,حلقه!$CY$1:$DD$1,0))*100,"")</f>
        <v>40</v>
      </c>
      <c r="AP15" s="130">
        <f>IFERROR(INDEX(هیئت!$EG:$EM,MATCH(نوجوانان!$B15,هیئت!$B:$B,0),MATCH(AP$1,هیئت!$EG$1:$EM$1,0))*100,"")</f>
        <v>64.705882352941174</v>
      </c>
      <c r="AQ15" s="130">
        <f>IFERROR(INDEX('ویژه برنامه'!$BF:$BK,MATCH(نوجوانان!$B15,'ویژه برنامه'!$B:$B,0),MATCH(AQ$1,'ویژه برنامه'!$BF$1:$BK$1,0))*100,"")</f>
        <v>100</v>
      </c>
      <c r="AR15" s="130">
        <f ca="1">IFERROR(INDEX(رضایت!$AS:$AW,MATCH(نوجوانان!$B15,رضایت!$B:$B,0),MATCH(AR$1,رضایت!$AS$1:$AW$1,0))*100,"")</f>
        <v>94.6</v>
      </c>
      <c r="AS15" s="130">
        <f>IFERROR(INDEX('امتحان فصل'!$L:$O,MATCH(نوجوانان!$B15,'امتحان فصل'!$B:$B,0),MATCH(AS$1,'امتحان فصل'!$L$1:$P$1,0))*100,"")</f>
        <v>0</v>
      </c>
      <c r="AT15" s="131">
        <f t="shared" ca="1" si="39"/>
        <v>57.780718954248371</v>
      </c>
      <c r="AU15" s="130">
        <f>IFERROR(INDEX(نماز!$BW:$CF,MATCH(نوجوانان!$B15,نماز!$B:$B,0),MATCH(AU$1,نماز!$BW$1:$CF$1,0))*100,"")</f>
        <v>5.5555555555555554</v>
      </c>
      <c r="AV15" s="130">
        <f>IFERROR(INDEX(حلقه!$CY:$DQ,MATCH(نوجوانان!$B15,حلقه!$B:$B,0),MATCH(AV$1,حلقه!$CY$1:$DQ$1,0))*100,"")</f>
        <v>83.333333333333343</v>
      </c>
      <c r="AW15" s="130">
        <f>IFERROR(INDEX(هیئت!$EG:$EZ,MATCH(نوجوانان!$B15,هیئت!$B:$B,0),MATCH(AW$1,هیئت!$EG$1:$EZ$1,0))*100,"")</f>
        <v>100</v>
      </c>
      <c r="AX15" s="130">
        <f>IFERROR(INDEX('ویژه برنامه'!$BF:$BZ,MATCH(نوجوانان!$B15,'ویژه برنامه'!$B:$B,0),MATCH(AX$1,'ویژه برنامه'!$BF$1:$BZ$1,0))*100,"")</f>
        <v>22.222222222222221</v>
      </c>
      <c r="AY15" s="130">
        <f ca="1">IFERROR(INDEX(رضایت!$AS:$AZ,MATCH(نوجوانان!$B15,رضایت!$B:$B,0),MATCH(AY$1,رضایت!$AS$1:$AZ$1,0))*100,"")</f>
        <v>86</v>
      </c>
      <c r="AZ15" s="130" t="str">
        <f>IFERROR(INDEX(مسئولیت!$AM:$AZ,MATCH(نوجوانان!$B15,مسئولیت!$B:$B,0),MATCH(AZ$1,مسئولیت!$AM$1:$AZ$1,0))*100,"")</f>
        <v/>
      </c>
      <c r="BA15" s="130">
        <f>IFERROR(INDEX('امتحان فصل'!$L:$Z,MATCH(نوجوانان!$B15,'امتحان فصل'!$B:$B,0),MATCH(BA$1,'امتحان فصل'!$L$1:$Z$1,0))*100,"")</f>
        <v>80</v>
      </c>
      <c r="BB15" s="131">
        <f t="shared" ca="1" si="43"/>
        <v>57.422222222222224</v>
      </c>
    </row>
    <row r="16" spans="1:54" ht="18.75" x14ac:dyDescent="0.25">
      <c r="A16" s="30">
        <v>10</v>
      </c>
      <c r="B16" s="27" t="s">
        <v>491</v>
      </c>
      <c r="C16" s="28" t="str">
        <f t="shared" si="36"/>
        <v>11</v>
      </c>
      <c r="D16" s="29" t="str">
        <f>INDEX(Sheet1!$C:$C,MATCH($B16,Sheet1!$B:$B,0))</f>
        <v>محمدمهدی مشکور</v>
      </c>
      <c r="E16" s="132">
        <f>IFERROR(INDEX(نماز!$BW:$BX,MATCH(نوجوانان!$B16,نماز!$B:$B,0),MATCH(E$1,نماز!$BW$1:$BZ$1,0))*100,"")</f>
        <v>15.555555555555555</v>
      </c>
      <c r="F16" s="132">
        <f>IFERROR(INDEX(حلقه!$CY:$CZ,MATCH(نوجوانان!$B16,حلقه!$B:$B,0),MATCH(F$1,حلقه!$CY$1:$DB$1,0))*100,"")</f>
        <v>0</v>
      </c>
      <c r="G16" s="132">
        <f>IFERROR(INDEX(هیئت!$EG:$EH,MATCH(نوجوانان!$B16,هیئت!$B:$B,0),MATCH(G$1,هیئت!$EG$1:$EJ$1,0))*100,"")</f>
        <v>80</v>
      </c>
      <c r="H16" s="132">
        <f>IFERROR(INDEX('ویژه برنامه'!$BF:$BG,MATCH(نوجوانان!$B16,'ویژه برنامه'!$B:$B,0),MATCH(H$1,'ویژه برنامه'!$BF$1:$BI$1,0))*100,"")</f>
        <v>100</v>
      </c>
      <c r="I16" s="132">
        <f>IFERROR(INDEX(رضایت!$AS:$AT,MATCH(نوجوانان!$B16,رضایت!$B:$B,0),MATCH(I$1,رضایت!$AS$1:$AV$1,0))*100,"")</f>
        <v>86.666666666666671</v>
      </c>
      <c r="J16" s="132" t="str">
        <f>IFERROR(INDEX(مسئولیت!$AM:$AN,MATCH(نوجوانان!$B16,مسئولیت!$B:$B,0),MATCH(J$1,مسئولیت!$AM$1:$AP$1,0))*100,"")</f>
        <v/>
      </c>
      <c r="K16" s="133">
        <f t="shared" si="37"/>
        <v>44</v>
      </c>
      <c r="L16" s="132">
        <f>IFERROR(INDEX(نماز!$BW:$BX,MATCH(نوجوانان!$B16,نماز!$B:$B,0),MATCH(L$4,نماز!$BW$3:$BY$3,0))*100,"")</f>
        <v>17.777777777777779</v>
      </c>
      <c r="M16" s="132">
        <f>IFERROR(INDEX(حلقه!$CY:$CZ,MATCH(نوجوانان!$B16,حلقه!$B:$B,0),MATCH(M$4,حلقه!$CY$3:$DA$3,0))*100,"")</f>
        <v>0</v>
      </c>
      <c r="N16" s="132">
        <f>IFERROR(INDEX(هیئت!$EG:$EH,MATCH(نوجوانان!$B16,هیئت!$B:$B,0),MATCH(N$4,هیئت!$EG$3:$EI$3,0))*100,"")</f>
        <v>68.75</v>
      </c>
      <c r="O16" s="132">
        <f>IFERROR(INDEX('ویژه برنامه'!$BF:$BG,MATCH(نوجوانان!$B16,'ویژه برنامه'!$B:$B,0),MATCH(O$4,'ویژه برنامه'!$BF$3:$BH$3,0))*100,"")</f>
        <v>87.5</v>
      </c>
      <c r="P16" s="132">
        <f>IFERROR(INDEX(رضایت!$AS:$AT,MATCH(نوجوانان!$B16,رضایت!$B:$B,0),MATCH(P$4,رضایت!$AS$3:$AU$3,0))*100,"")</f>
        <v>100</v>
      </c>
      <c r="Q16" s="132" t="str">
        <f>IFERROR(INDEX(مسئولیت!$AM:$AN,MATCH(نوجوانان!$B16,مسئولیت!$B:$B,0),MATCH(Q$4,مسئولیت!$AM$3:$AO$3,0))*100,"")</f>
        <v/>
      </c>
      <c r="R16" s="133">
        <f t="shared" si="40"/>
        <v>43.633333333333333</v>
      </c>
      <c r="S16" s="132">
        <f>IFERROR(INDEX(نماز!$BW:$BY,MATCH(نوجوانان!$B16,نماز!$B:$B,0),MATCH(S$4,نماز!$BW$3:$BY$3,0))*100,"")</f>
        <v>14.893617021276595</v>
      </c>
      <c r="T16" s="132">
        <f>IFERROR(INDEX(حلقه!$CY:$DA,MATCH(نوجوانان!$B16,حلقه!$B:$B,0),MATCH(T$4,حلقه!$CY$3:$DA$3,0))*100,"")</f>
        <v>100</v>
      </c>
      <c r="U16" s="132">
        <f>IFERROR(INDEX(هیئت!$EG:$EI,MATCH(نوجوانان!$B16,هیئت!$B:$B,0),MATCH(U$4,هیئت!$EG$3:$EI$3,0))*100,"")</f>
        <v>58.333333333333336</v>
      </c>
      <c r="V16" s="132">
        <f>IFERROR(INDEX('ویژه برنامه'!$BF:$BH,MATCH(نوجوانان!$B16,'ویژه برنامه'!$B:$B,0),MATCH(V$4,'ویژه برنامه'!$BF$3:$BH$3,0))*100,"")</f>
        <v>85.714285714285708</v>
      </c>
      <c r="W16" s="132">
        <f>IFERROR(INDEX(رضایت!$AS:$AU,MATCH(نوجوانان!$B16,رضایت!$B:$B,0),MATCH(W$4,رضایت!$AS$3:$AU$3,0))*100,"")</f>
        <v>82.495875206239702</v>
      </c>
      <c r="X16" s="132">
        <f>IFERROR(INDEX(مسئولیت!$AM:$AO,MATCH(نوجوانان!$B16,مسئولیت!$B:$B,0),MATCH(X$4,مسئولیت!$AM$3:$AO$3,0))*100,"")</f>
        <v>52</v>
      </c>
      <c r="Y16" s="133">
        <f t="shared" si="41"/>
        <v>68.305456702848744</v>
      </c>
      <c r="Z16" s="132">
        <f>IFERROR(INDEX(نماز!$BW:$BZ,MATCH(نوجوانان!$B16,نماز!$B:$B,0),MATCH(Z$1,نماز!$BW$1:$BZ$1,0))*100,"")</f>
        <v>40</v>
      </c>
      <c r="AA16" s="132">
        <f>IFERROR(INDEX(حلقه!$CY:$DB,MATCH(نوجوانان!$B16,حلقه!$B:$B,0),MATCH(AA$1,حلقه!$CY$1:$DB$1,0))*100,"")</f>
        <v>94.444444444444443</v>
      </c>
      <c r="AB16" s="132">
        <f>IFERROR(INDEX(هیئت!$EG:$EJ,MATCH(نوجوانان!$B16,هیئت!$B:$B,0),MATCH(AB$1,هیئت!$EG$1:$EJ$1,0))*100,"")</f>
        <v>86.36363636363636</v>
      </c>
      <c r="AC16" s="132">
        <f>IFERROR(INDEX('ویژه برنامه'!$BF:$BI,MATCH(نوجوانان!$B16,'ویژه برنامه'!$B:$B,0),MATCH(AC$1,'ویژه برنامه'!$BF$1:$BI$1,0))*100,"")</f>
        <v>81.818181818181827</v>
      </c>
      <c r="AD16" s="132" t="str">
        <f>IFERROR(INDEX(رضایت!$AS:$AU,MATCH(نوجوانان!$B16,رضایت!$B:$B,0),MATCH(AD$4,رضایت!$AS$3:$AU$3,0))*100,"")</f>
        <v/>
      </c>
      <c r="AE16" s="132" t="str">
        <f>IFERROR(INDEX(مسئولیت!$AM:$AO,MATCH(نوجوانان!$B16,مسئولیت!$B:$B,0),MATCH(AE$4,مسئولیت!$AM$3:$AO$3,0))*100,"")</f>
        <v/>
      </c>
      <c r="AF16" s="132">
        <f t="shared" si="38"/>
        <v>47.325252525252523</v>
      </c>
      <c r="AG16" s="132" t="str">
        <f>IFERROR(INDEX(نماز!$BW:$BZ,MATCH(نوجوانان!$B16,نماز!$B:$B,0),MATCH(AG$1,نماز!$BW$1:$BZ$1,0))*100,"")</f>
        <v/>
      </c>
      <c r="AH16" s="132" t="str">
        <f>IFERROR(INDEX(حلقه!$CY:$DB,MATCH(نوجوانان!$B16,حلقه!$B:$B,0),MATCH(AH$1,حلقه!$CY$1:$DB$1,0))*100,"")</f>
        <v/>
      </c>
      <c r="AI16" s="132" t="str">
        <f>IFERROR(INDEX(هیئت!$EG:$EJ,MATCH(نوجوانان!$B16,هیئت!$B:$B,0),MATCH(AI$1,هیئت!$EG$1:$EJ$1,0))*100,"")</f>
        <v/>
      </c>
      <c r="AJ16" s="132" t="str">
        <f>IFERROR(INDEX('ویژه برنامه'!$BF:$BI,MATCH(نوجوانان!$B16,'ویژه برنامه'!$B:$B,0),MATCH(AJ$1,'ویژه برنامه'!$BF$1:$BI$1,0))*100,"")</f>
        <v/>
      </c>
      <c r="AK16" s="132">
        <f>IFERROR(INDEX(رضایت!$AS:$AU,MATCH(نوجوانان!$B16,رضایت!$B:$B,0),MATCH(AK$4,رضایت!$AS$3:$AU$3,0))*100,"")</f>
        <v>86.666666666666671</v>
      </c>
      <c r="AL16" s="132" t="str">
        <f>IFERROR(INDEX(مسئولیت!$AM:$AO,MATCH(نوجوانان!$B16,مسئولیت!$B:$B,0),MATCH(AL$4,مسئولیت!$AM$3:$AO$3,0))*100,"")</f>
        <v/>
      </c>
      <c r="AM16" s="133">
        <f t="shared" si="42"/>
        <v>47.325252525252523</v>
      </c>
      <c r="AN16" s="132">
        <f>IFERROR(INDEX(نماز!$BW:$CF,MATCH(نوجوانان!$B16,نماز!$B:$B,0),MATCH(AN$1,نماز!$BW$1:$CF$1,0))*100,"")</f>
        <v>31.481481481481481</v>
      </c>
      <c r="AO16" s="132">
        <f>IFERROR(INDEX(حلقه!$CY:$DD,MATCH(نوجوانان!$B16,حلقه!$B:$B,0),MATCH(AO$1,حلقه!$CY$1:$DD$1,0))*100,"")</f>
        <v>80</v>
      </c>
      <c r="AP16" s="132">
        <f>IFERROR(INDEX(هیئت!$EG:$EM,MATCH(نوجوانان!$B16,هیئت!$B:$B,0),MATCH(AP$1,هیئت!$EG$1:$EM$1,0))*100,"")</f>
        <v>82.35294117647058</v>
      </c>
      <c r="AQ16" s="132">
        <f>IFERROR(INDEX('ویژه برنامه'!$BF:$BK,MATCH(نوجوانان!$B16,'ویژه برنامه'!$B:$B,0),MATCH(AQ$1,'ویژه برنامه'!$BF$1:$BK$1,0))*100,"")</f>
        <v>50</v>
      </c>
      <c r="AR16" s="132">
        <f ca="1">IFERROR(INDEX(رضایت!$AS:$AW,MATCH(نوجوانان!$B16,رضایت!$B:$B,0),MATCH(AR$1,رضایت!$AS$1:$AW$1,0))*100,"")</f>
        <v>92.666666666666657</v>
      </c>
      <c r="AS16" s="132">
        <f>IFERROR(INDEX('امتحان فصل'!$L:$O,MATCH(نوجوانان!$B16,'امتحان فصل'!$B:$B,0),MATCH(AS$1,'امتحان فصل'!$L$1:$P$1,0))*100,"")</f>
        <v>0</v>
      </c>
      <c r="AT16" s="133">
        <f t="shared" ca="1" si="39"/>
        <v>62.120915032679733</v>
      </c>
      <c r="AU16" s="132">
        <f>IFERROR(INDEX(نماز!$BW:$CF,MATCH(نوجوانان!$B16,نماز!$B:$B,0),MATCH(AU$1,نماز!$BW$1:$CF$1,0))*100,"")</f>
        <v>22.222222222222221</v>
      </c>
      <c r="AV16" s="132">
        <f>IFERROR(INDEX(حلقه!$CY:$DQ,MATCH(نوجوانان!$B16,حلقه!$B:$B,0),MATCH(AV$1,حلقه!$CY$1:$DQ$1,0))*100,"")</f>
        <v>100</v>
      </c>
      <c r="AW16" s="132">
        <f>IFERROR(INDEX(هیئت!$EG:$EZ,MATCH(نوجوانان!$B16,هیئت!$B:$B,0),MATCH(AW$1,هیئت!$EG$1:$EZ$1,0))*100,"")</f>
        <v>92.307692307692307</v>
      </c>
      <c r="AX16" s="132">
        <f>IFERROR(INDEX('ویژه برنامه'!$BF:$BZ,MATCH(نوجوانان!$B16,'ویژه برنامه'!$B:$B,0),MATCH(AX$1,'ویژه برنامه'!$BF$1:$BZ$1,0))*100,"")</f>
        <v>44.444444444444443</v>
      </c>
      <c r="AY16" s="132">
        <f ca="1">IFERROR(INDEX(رضایت!$AS:$AZ,MATCH(نوجوانان!$B16,رضایت!$B:$B,0),MATCH(AY$1,رضایت!$AS$1:$AZ$1,0))*100,"")</f>
        <v>93</v>
      </c>
      <c r="AZ16" s="132">
        <f>IFERROR(INDEX(مسئولیت!$AM:$AZ,MATCH(نوجوانان!$B16,مسئولیت!$B:$B,0),MATCH(AZ$1,مسئولیت!$AM$1:$AZ$1,0))*100,"")</f>
        <v>46.666666666666664</v>
      </c>
      <c r="BA16" s="132">
        <f>IFERROR(INDEX('امتحان فصل'!$L:$Z,MATCH(نوجوانان!$B16,'امتحان فصل'!$B:$B,0),MATCH(BA$1,'امتحان فصل'!$L$1:$Z$1,0))*100,"")</f>
        <v>72.5</v>
      </c>
      <c r="BB16" s="133">
        <f t="shared" ca="1" si="43"/>
        <v>70.843589743589732</v>
      </c>
    </row>
    <row r="17" spans="1:54" ht="18.75" x14ac:dyDescent="0.25">
      <c r="A17" s="30">
        <v>11</v>
      </c>
      <c r="B17" s="27" t="s">
        <v>492</v>
      </c>
      <c r="C17" s="28" t="str">
        <f t="shared" si="36"/>
        <v>11</v>
      </c>
      <c r="D17" s="29" t="str">
        <f>INDEX(Sheet1!$C:$C,MATCH($B17,Sheet1!$B:$B,0))</f>
        <v>امیرمحمد کمیلی</v>
      </c>
      <c r="E17" s="130">
        <f>IFERROR(INDEX(نماز!$BW:$BX,MATCH(نوجوانان!$B17,نماز!$B:$B,0),MATCH(E$1,نماز!$BW$1:$BZ$1,0))*100,"")</f>
        <v>13.333333333333334</v>
      </c>
      <c r="F17" s="130">
        <f>IFERROR(INDEX(حلقه!$CY:$CZ,MATCH(نوجوانان!$B17,حلقه!$B:$B,0),MATCH(F$1,حلقه!$CY$1:$DB$1,0))*100,"")</f>
        <v>0</v>
      </c>
      <c r="G17" s="130">
        <f>IFERROR(INDEX(هیئت!$EG:$EH,MATCH(نوجوانان!$B17,هیئت!$B:$B,0),MATCH(G$1,هیئت!$EG$1:$EJ$1,0))*100,"")</f>
        <v>26.666666666666668</v>
      </c>
      <c r="H17" s="130">
        <f>IFERROR(INDEX('ویژه برنامه'!$BF:$BG,MATCH(نوجوانان!$B17,'ویژه برنامه'!$B:$B,0),MATCH(H$1,'ویژه برنامه'!$BF$1:$BI$1,0))*100,"")</f>
        <v>40</v>
      </c>
      <c r="I17" s="130">
        <f>IFERROR(INDEX(رضایت!$AS:$AT,MATCH(نوجوانان!$B17,رضایت!$B:$B,0),MATCH(I$1,رضایت!$AS$1:$AV$1,0))*100,"")</f>
        <v>83.333333333333343</v>
      </c>
      <c r="J17" s="130" t="str">
        <f>IFERROR(INDEX(مسئولیت!$AM:$AN,MATCH(نوجوانان!$B17,مسئولیت!$B:$B,0),MATCH(J$1,مسئولیت!$AM$1:$AP$1,0))*100,"")</f>
        <v/>
      </c>
      <c r="K17" s="131">
        <f t="shared" si="37"/>
        <v>27.333333333333339</v>
      </c>
      <c r="L17" s="130">
        <f>IFERROR(INDEX(نماز!$BW:$BX,MATCH(نوجوانان!$B17,نماز!$B:$B,0),MATCH(L$4,نماز!$BW$3:$BY$3,0))*100,"")</f>
        <v>2.2222222222222223</v>
      </c>
      <c r="M17" s="130">
        <f>IFERROR(INDEX(حلقه!$CY:$CZ,MATCH(نوجوانان!$B17,حلقه!$B:$B,0),MATCH(M$4,حلقه!$CY$3:$DA$3,0))*100,"")</f>
        <v>0</v>
      </c>
      <c r="N17" s="130">
        <f>IFERROR(INDEX(هیئت!$EG:$EH,MATCH(نوجوانان!$B17,هیئت!$B:$B,0),MATCH(N$4,هیئت!$EG$3:$EI$3,0))*100,"")</f>
        <v>12.5</v>
      </c>
      <c r="O17" s="130">
        <f>IFERROR(INDEX('ویژه برنامه'!$BF:$BG,MATCH(نوجوانان!$B17,'ویژه برنامه'!$B:$B,0),MATCH(O$4,'ویژه برنامه'!$BF$3:$BH$3,0))*100,"")</f>
        <v>37.5</v>
      </c>
      <c r="P17" s="130">
        <f>IFERROR(INDEX(رضایت!$AS:$AT,MATCH(نوجوانان!$B17,رضایت!$B:$B,0),MATCH(P$4,رضایت!$AS$3:$AU$3,0))*100,"")</f>
        <v>90</v>
      </c>
      <c r="Q17" s="130" t="str">
        <f>IFERROR(INDEX(مسئولیت!$AM:$AN,MATCH(نوجوانان!$B17,مسئولیت!$B:$B,0),MATCH(Q$4,مسئولیت!$AM$3:$AO$3,0))*100,"")</f>
        <v/>
      </c>
      <c r="R17" s="131">
        <f t="shared" si="40"/>
        <v>24.766666666666666</v>
      </c>
      <c r="S17" s="130">
        <f>IFERROR(INDEX(نماز!$BW:$BY,MATCH(نوجوانان!$B17,نماز!$B:$B,0),MATCH(S$4,نماز!$BW$3:$BY$3,0))*100,"")</f>
        <v>2.1276595744680851</v>
      </c>
      <c r="T17" s="130">
        <f>IFERROR(INDEX(حلقه!$CY:$DA,MATCH(نوجوانان!$B17,حلقه!$B:$B,0),MATCH(T$4,حلقه!$CY$3:$DA$3,0))*100,"")</f>
        <v>50</v>
      </c>
      <c r="U17" s="130">
        <f>IFERROR(INDEX(هیئت!$EG:$EI,MATCH(نوجوانان!$B17,هیئت!$B:$B,0),MATCH(U$4,هیئت!$EG$3:$EI$3,0))*100,"")</f>
        <v>8.3333333333333321</v>
      </c>
      <c r="V17" s="130">
        <f>IFERROR(INDEX('ویژه برنامه'!$BF:$BH,MATCH(نوجوانان!$B17,'ویژه برنامه'!$B:$B,0),MATCH(V$4,'ویژه برنامه'!$BF$3:$BH$3,0))*100,"")</f>
        <v>28.571428571428569</v>
      </c>
      <c r="W17" s="130">
        <f>IFERROR(INDEX(رضایت!$AS:$AU,MATCH(نوجوانان!$B17,رضایت!$B:$B,0),MATCH(W$4,رضایت!$AS$3:$AU$3,0))*100,"")</f>
        <v>71.246437678116109</v>
      </c>
      <c r="X17" s="130">
        <f>IFERROR(INDEX(مسئولیت!$AM:$AO,MATCH(نوجوانان!$B17,مسئولیت!$B:$B,0),MATCH(X$4,مسئولیت!$AM$3:$AO$3,0))*100,"")</f>
        <v>80</v>
      </c>
      <c r="Y17" s="131">
        <f t="shared" si="41"/>
        <v>45.266511446464158</v>
      </c>
      <c r="Z17" s="130">
        <f>IFERROR(INDEX(نماز!$BW:$BZ,MATCH(نوجوانان!$B17,نماز!$B:$B,0),MATCH(Z$1,نماز!$BW$1:$BZ$1,0))*100,"")</f>
        <v>10</v>
      </c>
      <c r="AA17" s="130">
        <f>IFERROR(INDEX(حلقه!$CY:$DB,MATCH(نوجوانان!$B17,حلقه!$B:$B,0),MATCH(AA$1,حلقه!$CY$1:$DB$1,0))*100,"")</f>
        <v>27.777777777777779</v>
      </c>
      <c r="AB17" s="130">
        <f>IFERROR(INDEX(هیئت!$EG:$EJ,MATCH(نوجوانان!$B17,هیئت!$B:$B,0),MATCH(AB$1,هیئت!$EG$1:$EJ$1,0))*100,"")</f>
        <v>27.27272727272727</v>
      </c>
      <c r="AC17" s="130">
        <f>IFERROR(INDEX('ویژه برنامه'!$BF:$BI,MATCH(نوجوانان!$B17,'ویژه برنامه'!$B:$B,0),MATCH(AC$1,'ویژه برنامه'!$BF$1:$BI$1,0))*100,"")</f>
        <v>27.27272727272727</v>
      </c>
      <c r="AD17" s="130" t="str">
        <f>IFERROR(INDEX(رضایت!$AS:$AU,MATCH(نوجوانان!$B17,رضایت!$B:$B,0),MATCH(AD$4,رضایت!$AS$3:$AU$3,0))*100,"")</f>
        <v/>
      </c>
      <c r="AE17" s="130" t="str">
        <f>IFERROR(INDEX(مسئولیت!$AM:$AO,MATCH(نوجوانان!$B17,مسئولیت!$B:$B,0),MATCH(AE$4,مسئولیت!$AM$3:$AO$3,0))*100,"")</f>
        <v/>
      </c>
      <c r="AF17" s="131">
        <f t="shared" si="38"/>
        <v>14.391919191919191</v>
      </c>
      <c r="AG17" s="130" t="str">
        <f>IFERROR(INDEX(نماز!$BW:$BZ,MATCH(نوجوانان!$B17,نماز!$B:$B,0),MATCH(AG$1,نماز!$BW$1:$BZ$1,0))*100,"")</f>
        <v/>
      </c>
      <c r="AH17" s="130" t="str">
        <f>IFERROR(INDEX(حلقه!$CY:$DB,MATCH(نوجوانان!$B17,حلقه!$B:$B,0),MATCH(AH$1,حلقه!$CY$1:$DB$1,0))*100,"")</f>
        <v/>
      </c>
      <c r="AI17" s="130" t="str">
        <f>IFERROR(INDEX(هیئت!$EG:$EJ,MATCH(نوجوانان!$B17,هیئت!$B:$B,0),MATCH(AI$1,هیئت!$EG$1:$EJ$1,0))*100,"")</f>
        <v/>
      </c>
      <c r="AJ17" s="130" t="str">
        <f>IFERROR(INDEX('ویژه برنامه'!$BF:$BI,MATCH(نوجوانان!$B17,'ویژه برنامه'!$B:$B,0),MATCH(AJ$1,'ویژه برنامه'!$BF$1:$BI$1,0))*100,"")</f>
        <v/>
      </c>
      <c r="AK17" s="130">
        <f>IFERROR(INDEX(رضایت!$AS:$AU,MATCH(نوجوانان!$B17,رضایت!$B:$B,0),MATCH(AK$4,رضایت!$AS$3:$AU$3,0))*100,"")</f>
        <v>83.333333333333343</v>
      </c>
      <c r="AL17" s="130" t="str">
        <f>IFERROR(INDEX(مسئولیت!$AM:$AO,MATCH(نوجوانان!$B17,مسئولیت!$B:$B,0),MATCH(AL$4,مسئولیت!$AM$3:$AO$3,0))*100,"")</f>
        <v/>
      </c>
      <c r="AM17" s="131">
        <f t="shared" si="42"/>
        <v>14.391919191919191</v>
      </c>
      <c r="AN17" s="130">
        <f>IFERROR(INDEX(نماز!$BW:$CF,MATCH(نوجوانان!$B17,نماز!$B:$B,0),MATCH(AN$1,نماز!$BW$1:$CF$1,0))*100,"")</f>
        <v>12.962962962962962</v>
      </c>
      <c r="AO17" s="130">
        <f>IFERROR(INDEX(حلقه!$CY:$DD,MATCH(نوجوانان!$B17,حلقه!$B:$B,0),MATCH(AO$1,حلقه!$CY$1:$DD$1,0))*100,"")</f>
        <v>60</v>
      </c>
      <c r="AP17" s="130">
        <f>IFERROR(INDEX(هیئت!$EG:$EM,MATCH(نوجوانان!$B17,هیئت!$B:$B,0),MATCH(AP$1,هیئت!$EG$1:$EM$1,0))*100,"")</f>
        <v>52.941176470588239</v>
      </c>
      <c r="AQ17" s="130">
        <f>IFERROR(INDEX('ویژه برنامه'!$BF:$BK,MATCH(نوجوانان!$B17,'ویژه برنامه'!$B:$B,0),MATCH(AQ$1,'ویژه برنامه'!$BF$1:$BK$1,0))*100,"")</f>
        <v>0</v>
      </c>
      <c r="AR17" s="130">
        <f ca="1">IFERROR(INDEX(رضایت!$AS:$AW,MATCH(نوجوانان!$B17,رضایت!$B:$B,0),MATCH(AR$1,رضایت!$AS$1:$AW$1,0))*100,"")</f>
        <v>94.8</v>
      </c>
      <c r="AS17" s="130">
        <f>IFERROR(INDEX('امتحان فصل'!$L:$O,MATCH(نوجوانان!$B17,'امتحان فصل'!$B:$B,0),MATCH(AS$1,'امتحان فصل'!$L$1:$P$1,0))*100,"")</f>
        <v>0</v>
      </c>
      <c r="AT17" s="131">
        <f t="shared" ca="1" si="39"/>
        <v>45.726143790849676</v>
      </c>
      <c r="AU17" s="130">
        <f>IFERROR(INDEX(نماز!$BW:$CF,MATCH(نوجوانان!$B17,نماز!$B:$B,0),MATCH(AU$1,نماز!$BW$1:$CF$1,0))*100,"")</f>
        <v>5.5555555555555554</v>
      </c>
      <c r="AV17" s="130">
        <f>IFERROR(INDEX(حلقه!$CY:$DQ,MATCH(نوجوانان!$B17,حلقه!$B:$B,0),MATCH(AV$1,حلقه!$CY$1:$DQ$1,0))*100,"")</f>
        <v>50</v>
      </c>
      <c r="AW17" s="130">
        <f>IFERROR(INDEX(هیئت!$EG:$EZ,MATCH(نوجوانان!$B17,هیئت!$B:$B,0),MATCH(AW$1,هیئت!$EG$1:$EZ$1,0))*100,"")</f>
        <v>69.230769230769226</v>
      </c>
      <c r="AX17" s="130">
        <f>IFERROR(INDEX('ویژه برنامه'!$BF:$BZ,MATCH(نوجوانان!$B17,'ویژه برنامه'!$B:$B,0),MATCH(AX$1,'ویژه برنامه'!$BF$1:$BZ$1,0))*100,"")</f>
        <v>33.333333333333329</v>
      </c>
      <c r="AY17" s="130">
        <f ca="1">IFERROR(INDEX(رضایت!$AS:$AZ,MATCH(نوجوانان!$B17,رضایت!$B:$B,0),MATCH(AY$1,رضایت!$AS$1:$AZ$1,0))*100,"")</f>
        <v>80</v>
      </c>
      <c r="AZ17" s="130" t="str">
        <f>IFERROR(INDEX(مسئولیت!$AM:$AZ,MATCH(نوجوانان!$B17,مسئولیت!$B:$B,0),MATCH(AZ$1,مسئولیت!$AM$1:$AZ$1,0))*100,"")</f>
        <v/>
      </c>
      <c r="BA17" s="130">
        <f>IFERROR(INDEX('امتحان فصل'!$L:$Z,MATCH(نوجوانان!$B17,'امتحان فصل'!$B:$B,0),MATCH(BA$1,'امتحان فصل'!$L$1:$Z$1,0))*100,"")</f>
        <v>75</v>
      </c>
      <c r="BB17" s="131">
        <f t="shared" ca="1" si="43"/>
        <v>48.418803418803421</v>
      </c>
    </row>
    <row r="18" spans="1:54" ht="18.75" x14ac:dyDescent="0.25">
      <c r="A18" s="30">
        <v>12</v>
      </c>
      <c r="B18" s="27" t="s">
        <v>493</v>
      </c>
      <c r="C18" s="28" t="str">
        <f t="shared" si="36"/>
        <v>11</v>
      </c>
      <c r="D18" s="29" t="str">
        <f>INDEX(Sheet1!$C:$C,MATCH($B18,Sheet1!$B:$B,0))</f>
        <v>امیرمحمد رهبری</v>
      </c>
      <c r="E18" s="132">
        <f>IFERROR(INDEX(نماز!$BW:$BX,MATCH(نوجوانان!$B18,نماز!$B:$B,0),MATCH(E$1,نماز!$BW$1:$BZ$1,0))*100,"")</f>
        <v>5.5555555555555554</v>
      </c>
      <c r="F18" s="132">
        <f>IFERROR(INDEX(حلقه!$CY:$CZ,MATCH(نوجوانان!$B18,حلقه!$B:$B,0),MATCH(F$1,حلقه!$CY$1:$DB$1,0))*100,"")</f>
        <v>0</v>
      </c>
      <c r="G18" s="132">
        <f>IFERROR(INDEX(هیئت!$EG:$EH,MATCH(نوجوانان!$B18,هیئت!$B:$B,0),MATCH(G$1,هیئت!$EG$1:$EJ$1,0))*100,"")</f>
        <v>26.666666666666668</v>
      </c>
      <c r="H18" s="132">
        <f>IFERROR(INDEX('ویژه برنامه'!$BF:$BG,MATCH(نوجوانان!$B18,'ویژه برنامه'!$B:$B,0),MATCH(H$1,'ویژه برنامه'!$BF$1:$BI$1,0))*100,"")</f>
        <v>40</v>
      </c>
      <c r="I18" s="132">
        <f>IFERROR(INDEX(رضایت!$AS:$AT,MATCH(نوجوانان!$B18,رضایت!$B:$B,0),MATCH(I$1,رضایت!$AS$1:$AV$1,0))*100,"")</f>
        <v>90</v>
      </c>
      <c r="J18" s="132" t="str">
        <f>IFERROR(INDEX(مسئولیت!$AM:$AN,MATCH(نوجوانان!$B18,مسئولیت!$B:$B,0),MATCH(J$1,مسئولیت!$AM$1:$AP$1,0))*100,"")</f>
        <v/>
      </c>
      <c r="K18" s="133">
        <f t="shared" si="37"/>
        <v>27.733333333333334</v>
      </c>
      <c r="L18" s="132">
        <f>IFERROR(INDEX(نماز!$BW:$BX,MATCH(نوجوانان!$B18,نماز!$B:$B,0),MATCH(L$4,نماز!$BW$3:$BY$3,0))*100,"")</f>
        <v>8.8888888888888893</v>
      </c>
      <c r="M18" s="132">
        <f>IFERROR(INDEX(حلقه!$CY:$CZ,MATCH(نوجوانان!$B18,حلقه!$B:$B,0),MATCH(M$4,حلقه!$CY$3:$DA$3,0))*100,"")</f>
        <v>0</v>
      </c>
      <c r="N18" s="132">
        <f>IFERROR(INDEX(هیئت!$EG:$EH,MATCH(نوجوانان!$B18,هیئت!$B:$B,0),MATCH(N$4,هیئت!$EG$3:$EI$3,0))*100,"")</f>
        <v>50</v>
      </c>
      <c r="O18" s="132">
        <f>IFERROR(INDEX('ویژه برنامه'!$BF:$BG,MATCH(نوجوانان!$B18,'ویژه برنامه'!$B:$B,0),MATCH(O$4,'ویژه برنامه'!$BF$3:$BH$3,0))*100,"")</f>
        <v>87.5</v>
      </c>
      <c r="P18" s="132">
        <f>IFERROR(INDEX(رضایت!$AS:$AT,MATCH(نوجوانان!$B18,رضایت!$B:$B,0),MATCH(P$4,رضایت!$AS$3:$AU$3,0))*100,"")</f>
        <v>96.666666666666671</v>
      </c>
      <c r="Q18" s="132" t="str">
        <f>IFERROR(INDEX(مسئولیت!$AM:$AN,MATCH(نوجوانان!$B18,مسئولیت!$B:$B,0),MATCH(Q$4,مسئولیت!$AM$3:$AO$3,0))*100,"")</f>
        <v/>
      </c>
      <c r="R18" s="133">
        <f t="shared" si="40"/>
        <v>38.9</v>
      </c>
      <c r="S18" s="132">
        <f>IFERROR(INDEX(نماز!$BW:$BY,MATCH(نوجوانان!$B18,نماز!$B:$B,0),MATCH(S$4,نماز!$BW$3:$BY$3,0))*100,"")</f>
        <v>4.2553191489361701</v>
      </c>
      <c r="T18" s="132">
        <f>IFERROR(INDEX(حلقه!$CY:$DA,MATCH(نوجوانان!$B18,حلقه!$B:$B,0),MATCH(T$4,حلقه!$CY$3:$DA$3,0))*100,"")</f>
        <v>50</v>
      </c>
      <c r="U18" s="132">
        <f>IFERROR(INDEX(هیئت!$EG:$EI,MATCH(نوجوانان!$B18,هیئت!$B:$B,0),MATCH(U$4,هیئت!$EG$3:$EI$3,0))*100,"")</f>
        <v>16.666666666666664</v>
      </c>
      <c r="V18" s="132">
        <f>IFERROR(INDEX('ویژه برنامه'!$BF:$BH,MATCH(نوجوانان!$B18,'ویژه برنامه'!$B:$B,0),MATCH(V$4,'ویژه برنامه'!$BF$3:$BH$3,0))*100,"")</f>
        <v>0</v>
      </c>
      <c r="W18" s="132">
        <f>IFERROR(INDEX(رضایت!$AS:$AU,MATCH(نوجوانان!$B18,رضایت!$B:$B,0),MATCH(W$4,رضایت!$AS$3:$AU$3,0))*100,"")</f>
        <v>82.495875206239702</v>
      </c>
      <c r="X18" s="132">
        <f>IFERROR(INDEX(مسئولیت!$AM:$AO,MATCH(نوجوانان!$B18,مسئولیت!$B:$B,0),MATCH(X$4,مسئولیت!$AM$3:$AO$3,0))*100,"")</f>
        <v>20</v>
      </c>
      <c r="Y18" s="133">
        <f t="shared" si="41"/>
        <v>33.676480005786949</v>
      </c>
      <c r="Z18" s="132">
        <f>IFERROR(INDEX(نماز!$BW:$BZ,MATCH(نوجوانان!$B18,نماز!$B:$B,0),MATCH(Z$1,نماز!$BW$1:$BZ$1,0))*100,"")</f>
        <v>6.666666666666667</v>
      </c>
      <c r="AA18" s="132">
        <f>IFERROR(INDEX(حلقه!$CY:$DB,MATCH(نوجوانان!$B18,حلقه!$B:$B,0),MATCH(AA$1,حلقه!$CY$1:$DB$1,0))*100,"")</f>
        <v>33.333333333333329</v>
      </c>
      <c r="AB18" s="132">
        <f>IFERROR(INDEX(هیئت!$EG:$EJ,MATCH(نوجوانان!$B18,هیئت!$B:$B,0),MATCH(AB$1,هیئت!$EG$1:$EJ$1,0))*100,"")</f>
        <v>50</v>
      </c>
      <c r="AC18" s="132">
        <f>IFERROR(INDEX('ویژه برنامه'!$BF:$BI,MATCH(نوجوانان!$B18,'ویژه برنامه'!$B:$B,0),MATCH(AC$1,'ویژه برنامه'!$BF$1:$BI$1,0))*100,"")</f>
        <v>18.181818181818183</v>
      </c>
      <c r="AD18" s="132" t="str">
        <f>IFERROR(INDEX(رضایت!$AS:$AU,MATCH(نوجوانان!$B18,رضایت!$B:$B,0),MATCH(AD$4,رضایت!$AS$3:$AU$3,0))*100,"")</f>
        <v/>
      </c>
      <c r="AE18" s="132" t="str">
        <f>IFERROR(INDEX(مسئولیت!$AM:$AO,MATCH(نوجوانان!$B18,مسئولیت!$B:$B,0),MATCH(AE$4,مسئولیت!$AM$3:$AO$3,0))*100,"")</f>
        <v/>
      </c>
      <c r="AF18" s="132">
        <f t="shared" si="38"/>
        <v>17.648484848484848</v>
      </c>
      <c r="AG18" s="132" t="str">
        <f>IFERROR(INDEX(نماز!$BW:$BZ,MATCH(نوجوانان!$B18,نماز!$B:$B,0),MATCH(AG$1,نماز!$BW$1:$BZ$1,0))*100,"")</f>
        <v/>
      </c>
      <c r="AH18" s="132" t="str">
        <f>IFERROR(INDEX(حلقه!$CY:$DB,MATCH(نوجوانان!$B18,حلقه!$B:$B,0),MATCH(AH$1,حلقه!$CY$1:$DB$1,0))*100,"")</f>
        <v/>
      </c>
      <c r="AI18" s="132" t="str">
        <f>IFERROR(INDEX(هیئت!$EG:$EJ,MATCH(نوجوانان!$B18,هیئت!$B:$B,0),MATCH(AI$1,هیئت!$EG$1:$EJ$1,0))*100,"")</f>
        <v/>
      </c>
      <c r="AJ18" s="132" t="str">
        <f>IFERROR(INDEX('ویژه برنامه'!$BF:$BI,MATCH(نوجوانان!$B18,'ویژه برنامه'!$B:$B,0),MATCH(AJ$1,'ویژه برنامه'!$BF$1:$BI$1,0))*100,"")</f>
        <v/>
      </c>
      <c r="AK18" s="132">
        <f>IFERROR(INDEX(رضایت!$AS:$AU,MATCH(نوجوانان!$B18,رضایت!$B:$B,0),MATCH(AK$4,رضایت!$AS$3:$AU$3,0))*100,"")</f>
        <v>90</v>
      </c>
      <c r="AL18" s="132" t="str">
        <f>IFERROR(INDEX(مسئولیت!$AM:$AO,MATCH(نوجوانان!$B18,مسئولیت!$B:$B,0),MATCH(AL$4,مسئولیت!$AM$3:$AO$3,0))*100,"")</f>
        <v/>
      </c>
      <c r="AM18" s="133">
        <f t="shared" si="42"/>
        <v>17.648484848484848</v>
      </c>
      <c r="AN18" s="132">
        <f>IFERROR(INDEX(نماز!$BW:$CF,MATCH(نوجوانان!$B18,نماز!$B:$B,0),MATCH(AN$1,نماز!$BW$1:$CF$1,0))*100,"")</f>
        <v>11.111111111111111</v>
      </c>
      <c r="AO18" s="132">
        <f>IFERROR(INDEX(حلقه!$CY:$DD,MATCH(نوجوانان!$B18,حلقه!$B:$B,0),MATCH(AO$1,حلقه!$CY$1:$DD$1,0))*100,"")</f>
        <v>60</v>
      </c>
      <c r="AP18" s="132">
        <f>IFERROR(INDEX(هیئت!$EG:$EM,MATCH(نوجوانان!$B18,هیئت!$B:$B,0),MATCH(AP$1,هیئت!$EG$1:$EM$1,0))*100,"")</f>
        <v>29.411764705882355</v>
      </c>
      <c r="AQ18" s="132">
        <f>IFERROR(INDEX('ویژه برنامه'!$BF:$BK,MATCH(نوجوانان!$B18,'ویژه برنامه'!$B:$B,0),MATCH(AQ$1,'ویژه برنامه'!$BF$1:$BK$1,0))*100,"")</f>
        <v>50</v>
      </c>
      <c r="AR18" s="132">
        <f ca="1">IFERROR(INDEX(رضایت!$AS:$AW,MATCH(نوجوانان!$B18,رضایت!$B:$B,0),MATCH(AR$1,رضایت!$AS$1:$AW$1,0))*100,"")</f>
        <v>94.8</v>
      </c>
      <c r="AS18" s="132">
        <f>IFERROR(INDEX('امتحان فصل'!$L:$O,MATCH(نوجوانان!$B18,'امتحان فصل'!$B:$B,0),MATCH(AS$1,'امتحان فصل'!$L$1:$P$1,0))*100,"")</f>
        <v>0</v>
      </c>
      <c r="AT18" s="133">
        <f t="shared" ca="1" si="39"/>
        <v>47.739215686274513</v>
      </c>
      <c r="AU18" s="132">
        <f>IFERROR(INDEX(نماز!$BW:$CF,MATCH(نوجوانان!$B18,نماز!$B:$B,0),MATCH(AU$1,نماز!$BW$1:$CF$1,0))*100,"")</f>
        <v>18.518518518518519</v>
      </c>
      <c r="AV18" s="132">
        <f>IFERROR(INDEX(حلقه!$CY:$DQ,MATCH(نوجوانان!$B18,حلقه!$B:$B,0),MATCH(AV$1,حلقه!$CY$1:$DQ$1,0))*100,"")</f>
        <v>100</v>
      </c>
      <c r="AW18" s="132">
        <f>IFERROR(INDEX(هیئت!$EG:$EZ,MATCH(نوجوانان!$B18,هیئت!$B:$B,0),MATCH(AW$1,هیئت!$EG$1:$EZ$1,0))*100,"")</f>
        <v>69.230769230769226</v>
      </c>
      <c r="AX18" s="132">
        <f>IFERROR(INDEX('ویژه برنامه'!$BF:$BZ,MATCH(نوجوانان!$B18,'ویژه برنامه'!$B:$B,0),MATCH(AX$1,'ویژه برنامه'!$BF$1:$BZ$1,0))*100,"")</f>
        <v>33.333333333333329</v>
      </c>
      <c r="AY18" s="132">
        <f ca="1">IFERROR(INDEX(رضایت!$AS:$AZ,MATCH(نوجوانان!$B18,رضایت!$B:$B,0),MATCH(AY$1,رضایت!$AS$1:$AZ$1,0))*100,"")</f>
        <v>100</v>
      </c>
      <c r="AZ18" s="132">
        <f>IFERROR(INDEX(مسئولیت!$AM:$AZ,MATCH(نوجوانان!$B18,مسئولیت!$B:$B,0),MATCH(AZ$1,مسئولیت!$AM$1:$AZ$1,0))*100,"")</f>
        <v>56.666666666666664</v>
      </c>
      <c r="BA18" s="132">
        <f>IFERROR(INDEX('امتحان فصل'!$L:$Z,MATCH(نوجوانان!$B18,'امتحان فصل'!$B:$B,0),MATCH(BA$1,'امتحان فصل'!$L$1:$Z$1,0))*100,"")</f>
        <v>85</v>
      </c>
      <c r="BB18" s="133">
        <f t="shared" ca="1" si="43"/>
        <v>72.789173789173788</v>
      </c>
    </row>
    <row r="19" spans="1:54" ht="18.75" x14ac:dyDescent="0.25">
      <c r="A19" s="30">
        <v>13</v>
      </c>
      <c r="B19" s="27" t="s">
        <v>494</v>
      </c>
      <c r="C19" s="28" t="str">
        <f t="shared" si="36"/>
        <v>11</v>
      </c>
      <c r="D19" s="29" t="str">
        <f>INDEX(Sheet1!$C:$C,MATCH($B19,Sheet1!$B:$B,0))</f>
        <v>مهرداد ملک محمدی</v>
      </c>
      <c r="E19" s="130">
        <f>IFERROR(INDEX(نماز!$BW:$BX,MATCH(نوجوانان!$B19,نماز!$B:$B,0),MATCH(E$1,نماز!$BW$1:$BZ$1,0))*100,"")</f>
        <v>7.7777777777777777</v>
      </c>
      <c r="F19" s="130">
        <f>IFERROR(INDEX(حلقه!$CY:$CZ,MATCH(نوجوانان!$B19,حلقه!$B:$B,0),MATCH(F$1,حلقه!$CY$1:$DB$1,0))*100,"")</f>
        <v>0</v>
      </c>
      <c r="G19" s="130">
        <f>IFERROR(INDEX(هیئت!$EG:$EH,MATCH(نوجوانان!$B19,هیئت!$B:$B,0),MATCH(G$1,هیئت!$EG$1:$EJ$1,0))*100,"")</f>
        <v>40</v>
      </c>
      <c r="H19" s="130">
        <f>IFERROR(INDEX('ویژه برنامه'!$BF:$BG,MATCH(نوجوانان!$B19,'ویژه برنامه'!$B:$B,0),MATCH(H$1,'ویژه برنامه'!$BF$1:$BI$1,0))*100,"")</f>
        <v>60</v>
      </c>
      <c r="I19" s="130">
        <f>IFERROR(INDEX(رضایت!$AS:$AT,MATCH(نوجوانان!$B19,رضایت!$B:$B,0),MATCH(I$1,رضایت!$AS$1:$AV$1,0))*100,"")</f>
        <v>73.333333333333329</v>
      </c>
      <c r="J19" s="130" t="str">
        <f>IFERROR(INDEX(مسئولیت!$AM:$AN,MATCH(نوجوانان!$B19,مسئولیت!$B:$B,0),MATCH(J$1,مسئولیت!$AM$1:$AP$1,0))*100,"")</f>
        <v/>
      </c>
      <c r="K19" s="131">
        <f t="shared" si="37"/>
        <v>29.2</v>
      </c>
      <c r="L19" s="130">
        <f>IFERROR(INDEX(نماز!$BW:$BX,MATCH(نوجوانان!$B19,نماز!$B:$B,0),MATCH(L$4,نماز!$BW$3:$BY$3,0))*100,"")</f>
        <v>7.7777777777777777</v>
      </c>
      <c r="M19" s="130">
        <f>IFERROR(INDEX(حلقه!$CY:$CZ,MATCH(نوجوانان!$B19,حلقه!$B:$B,0),MATCH(M$4,حلقه!$CY$3:$DA$3,0))*100,"")</f>
        <v>0</v>
      </c>
      <c r="N19" s="130">
        <f>IFERROR(INDEX(هیئت!$EG:$EH,MATCH(نوجوانان!$B19,هیئت!$B:$B,0),MATCH(N$4,هیئت!$EG$3:$EI$3,0))*100,"")</f>
        <v>31.25</v>
      </c>
      <c r="O19" s="130">
        <f>IFERROR(INDEX('ویژه برنامه'!$BF:$BG,MATCH(نوجوانان!$B19,'ویژه برنامه'!$B:$B,0),MATCH(O$4,'ویژه برنامه'!$BF$3:$BH$3,0))*100,"")</f>
        <v>12.5</v>
      </c>
      <c r="P19" s="130">
        <f>IFERROR(INDEX(رضایت!$AS:$AT,MATCH(نوجوانان!$B19,رضایت!$B:$B,0),MATCH(P$4,رضایت!$AS$3:$AU$3,0))*100,"")</f>
        <v>83.333333333333343</v>
      </c>
      <c r="Q19" s="130" t="str">
        <f>IFERROR(INDEX(مسئولیت!$AM:$AN,MATCH(نوجوانان!$B19,مسئولیت!$B:$B,0),MATCH(Q$4,مسئولیت!$AM$3:$AO$3,0))*100,"")</f>
        <v/>
      </c>
      <c r="R19" s="131">
        <f t="shared" si="40"/>
        <v>24.100000000000005</v>
      </c>
      <c r="S19" s="130">
        <f>IFERROR(INDEX(نماز!$BW:$BY,MATCH(نوجوانان!$B19,نماز!$B:$B,0),MATCH(S$4,نماز!$BW$3:$BY$3,0))*100,"")</f>
        <v>8.5106382978723403</v>
      </c>
      <c r="T19" s="130">
        <f>IFERROR(INDEX(حلقه!$CY:$DA,MATCH(نوجوانان!$B19,حلقه!$B:$B,0),MATCH(T$4,حلقه!$CY$3:$DA$3,0))*100,"")</f>
        <v>100</v>
      </c>
      <c r="U19" s="130">
        <f>IFERROR(INDEX(هیئت!$EG:$EI,MATCH(نوجوانان!$B19,هیئت!$B:$B,0),MATCH(U$4,هیئت!$EG$3:$EI$3,0))*100,"")</f>
        <v>16.666666666666664</v>
      </c>
      <c r="V19" s="130">
        <f>IFERROR(INDEX('ویژه برنامه'!$BF:$BH,MATCH(نوجوانان!$B19,'ویژه برنامه'!$B:$B,0),MATCH(V$4,'ویژه برنامه'!$BF$3:$BH$3,0))*100,"")</f>
        <v>42.857142857142854</v>
      </c>
      <c r="W19" s="130">
        <f>IFERROR(INDEX(رضایت!$AS:$AU,MATCH(نوجوانان!$B19,رضایت!$B:$B,0),MATCH(W$4,رضایت!$AS$3:$AU$3,0))*100,"")</f>
        <v>74.996250187490631</v>
      </c>
      <c r="X19" s="130" t="str">
        <f>IFERROR(INDEX(مسئولیت!$AM:$AO,MATCH(نوجوانان!$B19,مسئولیت!$B:$B,0),MATCH(X$4,مسئولیت!$AM$3:$AO$3,0))*100,"")</f>
        <v/>
      </c>
      <c r="Y19" s="131">
        <f t="shared" si="41"/>
        <v>43.830050442766613</v>
      </c>
      <c r="Z19" s="130">
        <f>IFERROR(INDEX(نماز!$BW:$BZ,MATCH(نوجوانان!$B19,نماز!$B:$B,0),MATCH(Z$1,نماز!$BW$1:$BZ$1,0))*100,"")</f>
        <v>22.222222222222221</v>
      </c>
      <c r="AA19" s="130">
        <f>IFERROR(INDEX(حلقه!$CY:$DB,MATCH(نوجوانان!$B19,حلقه!$B:$B,0),MATCH(AA$1,حلقه!$CY$1:$DB$1,0))*100,"")</f>
        <v>50</v>
      </c>
      <c r="AB19" s="130">
        <f>IFERROR(INDEX(هیئت!$EG:$EJ,MATCH(نوجوانان!$B19,هیئت!$B:$B,0),MATCH(AB$1,هیئت!$EG$1:$EJ$1,0))*100,"")</f>
        <v>63.636363636363633</v>
      </c>
      <c r="AC19" s="130">
        <f>IFERROR(INDEX('ویژه برنامه'!$BF:$BI,MATCH(نوجوانان!$B19,'ویژه برنامه'!$B:$B,0),MATCH(AC$1,'ویژه برنامه'!$BF$1:$BI$1,0))*100,"")</f>
        <v>81.818181818181827</v>
      </c>
      <c r="AD19" s="130" t="str">
        <f>IFERROR(INDEX(رضایت!$AS:$AU,MATCH(نوجوانان!$B19,رضایت!$B:$B,0),MATCH(AD$4,رضایت!$AS$3:$AU$3,0))*100,"")</f>
        <v/>
      </c>
      <c r="AE19" s="130" t="str">
        <f>IFERROR(INDEX(مسئولیت!$AM:$AO,MATCH(نوجوانان!$B19,مسئولیت!$B:$B,0),MATCH(AE$4,مسئولیت!$AM$3:$AO$3,0))*100,"")</f>
        <v/>
      </c>
      <c r="AF19" s="131">
        <f t="shared" si="38"/>
        <v>32.666666666666664</v>
      </c>
      <c r="AG19" s="130" t="str">
        <f>IFERROR(INDEX(نماز!$BW:$BZ,MATCH(نوجوانان!$B19,نماز!$B:$B,0),MATCH(AG$1,نماز!$BW$1:$BZ$1,0))*100,"")</f>
        <v/>
      </c>
      <c r="AH19" s="130" t="str">
        <f>IFERROR(INDEX(حلقه!$CY:$DB,MATCH(نوجوانان!$B19,حلقه!$B:$B,0),MATCH(AH$1,حلقه!$CY$1:$DB$1,0))*100,"")</f>
        <v/>
      </c>
      <c r="AI19" s="130" t="str">
        <f>IFERROR(INDEX(هیئت!$EG:$EJ,MATCH(نوجوانان!$B19,هیئت!$B:$B,0),MATCH(AI$1,هیئت!$EG$1:$EJ$1,0))*100,"")</f>
        <v/>
      </c>
      <c r="AJ19" s="130" t="str">
        <f>IFERROR(INDEX('ویژه برنامه'!$BF:$BI,MATCH(نوجوانان!$B19,'ویژه برنامه'!$B:$B,0),MATCH(AJ$1,'ویژه برنامه'!$BF$1:$BI$1,0))*100,"")</f>
        <v/>
      </c>
      <c r="AK19" s="130">
        <f>IFERROR(INDEX(رضایت!$AS:$AU,MATCH(نوجوانان!$B19,رضایت!$B:$B,0),MATCH(AK$4,رضایت!$AS$3:$AU$3,0))*100,"")</f>
        <v>73.333333333333329</v>
      </c>
      <c r="AL19" s="130" t="str">
        <f>IFERROR(INDEX(مسئولیت!$AM:$AO,MATCH(نوجوانان!$B19,مسئولیت!$B:$B,0),MATCH(AL$4,مسئولیت!$AM$3:$AO$3,0))*100,"")</f>
        <v/>
      </c>
      <c r="AM19" s="131">
        <f t="shared" si="42"/>
        <v>32.666666666666664</v>
      </c>
      <c r="AN19" s="130">
        <f>IFERROR(INDEX(نماز!$BW:$CF,MATCH(نوجوانان!$B19,نماز!$B:$B,0),MATCH(AN$1,نماز!$BW$1:$CF$1,0))*100,"")</f>
        <v>9.2592592592592595</v>
      </c>
      <c r="AO19" s="130">
        <f>IFERROR(INDEX(حلقه!$CY:$DD,MATCH(نوجوانان!$B19,حلقه!$B:$B,0),MATCH(AO$1,حلقه!$CY$1:$DD$1,0))*100,"")</f>
        <v>20</v>
      </c>
      <c r="AP19" s="130">
        <f>IFERROR(INDEX(هیئت!$EG:$EM,MATCH(نوجوانان!$B19,هیئت!$B:$B,0),MATCH(AP$1,هیئت!$EG$1:$EM$1,0))*100,"")</f>
        <v>29.411764705882355</v>
      </c>
      <c r="AQ19" s="130">
        <f>IFERROR(INDEX('ویژه برنامه'!$BF:$BK,MATCH(نوجوانان!$B19,'ویژه برنامه'!$B:$B,0),MATCH(AQ$1,'ویژه برنامه'!$BF$1:$BK$1,0))*100,"")</f>
        <v>0</v>
      </c>
      <c r="AR19" s="130">
        <f ca="1">IFERROR(INDEX(رضایت!$AS:$AW,MATCH(نوجوانان!$B19,رضایت!$B:$B,0),MATCH(AR$1,رضایت!$AS$1:$AW$1,0))*100,"")</f>
        <v>71.866666666666674</v>
      </c>
      <c r="AS19" s="130">
        <f>IFERROR(INDEX('امتحان فصل'!$L:$O,MATCH(نوجوانان!$B19,'امتحان فصل'!$B:$B,0),MATCH(AS$1,'امتحان فصل'!$L$1:$P$1,0))*100,"")</f>
        <v>0</v>
      </c>
      <c r="AT19" s="131">
        <f t="shared" ca="1" si="39"/>
        <v>27.783660130718957</v>
      </c>
      <c r="AU19" s="130">
        <f>IFERROR(INDEX(نماز!$BW:$CF,MATCH(نوجوانان!$B19,نماز!$B:$B,0),MATCH(AU$1,نماز!$BW$1:$CF$1,0))*100,"")</f>
        <v>0</v>
      </c>
      <c r="AV19" s="130">
        <f>IFERROR(INDEX(حلقه!$CY:$DQ,MATCH(نوجوانان!$B19,حلقه!$B:$B,0),MATCH(AV$1,حلقه!$CY$1:$DQ$1,0))*100,"")</f>
        <v>83.333333333333343</v>
      </c>
      <c r="AW19" s="130">
        <f>IFERROR(INDEX(هیئت!$EG:$EZ,MATCH(نوجوانان!$B19,هیئت!$B:$B,0),MATCH(AW$1,هیئت!$EG$1:$EZ$1,0))*100,"")</f>
        <v>41.666666666666671</v>
      </c>
      <c r="AX19" s="130">
        <f>IFERROR(INDEX('ویژه برنامه'!$BF:$BZ,MATCH(نوجوانان!$B19,'ویژه برنامه'!$B:$B,0),MATCH(AX$1,'ویژه برنامه'!$BF$1:$BZ$1,0))*100,"")</f>
        <v>22.222222222222221</v>
      </c>
      <c r="AY19" s="130">
        <f ca="1">IFERROR(INDEX(رضایت!$AS:$AZ,MATCH(نوجوانان!$B19,رضایت!$B:$B,0),MATCH(AY$1,رضایت!$AS$1:$AZ$1,0))*100,"")</f>
        <v>59</v>
      </c>
      <c r="AZ19" s="130" t="str">
        <f>IFERROR(INDEX(مسئولیت!$AM:$AZ,MATCH(نوجوانان!$B19,مسئولیت!$B:$B,0),MATCH(AZ$1,مسئولیت!$AM$1:$AZ$1,0))*100,"")</f>
        <v/>
      </c>
      <c r="BA19" s="130">
        <f>IFERROR(INDEX('امتحان فصل'!$L:$Z,MATCH(نوجوانان!$B19,'امتحان فصل'!$B:$B,0),MATCH(BA$1,'امتحان فصل'!$L$1:$Z$1,0))*100,"")</f>
        <v>60</v>
      </c>
      <c r="BB19" s="131">
        <f t="shared" ca="1" si="43"/>
        <v>40.577777777777783</v>
      </c>
    </row>
    <row r="20" spans="1:54" ht="18.75" x14ac:dyDescent="0.25">
      <c r="A20" s="30">
        <v>14</v>
      </c>
      <c r="B20" s="27" t="s">
        <v>495</v>
      </c>
      <c r="C20" s="28" t="str">
        <f t="shared" si="36"/>
        <v>11</v>
      </c>
      <c r="D20" s="29" t="str">
        <f>INDEX(Sheet1!$C:$C,MATCH($B20,Sheet1!$B:$B,0))</f>
        <v>مصطفی جهانگیری</v>
      </c>
      <c r="E20" s="132">
        <f>IFERROR(INDEX(نماز!$BW:$BX,MATCH(نوجوانان!$B20,نماز!$B:$B,0),MATCH(E$1,نماز!$BW$1:$BZ$1,0))*100,"")</f>
        <v>0</v>
      </c>
      <c r="F20" s="132">
        <f>IFERROR(INDEX(حلقه!$CY:$CZ,MATCH(نوجوانان!$B20,حلقه!$B:$B,0),MATCH(F$1,حلقه!$CY$1:$DB$1,0))*100,"")</f>
        <v>0</v>
      </c>
      <c r="G20" s="132">
        <f>IFERROR(INDEX(هیئت!$EG:$EH,MATCH(نوجوانان!$B20,هیئت!$B:$B,0),MATCH(G$1,هیئت!$EG$1:$EJ$1,0))*100,"")</f>
        <v>0</v>
      </c>
      <c r="H20" s="132">
        <f>IFERROR(INDEX('ویژه برنامه'!$BF:$BG,MATCH(نوجوانان!$B20,'ویژه برنامه'!$B:$B,0),MATCH(H$1,'ویژه برنامه'!$BF$1:$BI$1,0))*100,"")</f>
        <v>20</v>
      </c>
      <c r="I20" s="132">
        <f>IFERROR(INDEX(رضایت!$AS:$AT,MATCH(نوجوانان!$B20,رضایت!$B:$B,0),MATCH(I$1,رضایت!$AS$1:$AV$1,0))*100,"")</f>
        <v>73.333333333333329</v>
      </c>
      <c r="J20" s="132" t="str">
        <f>IFERROR(INDEX(مسئولیت!$AM:$AN,MATCH(نوجوانان!$B20,مسئولیت!$B:$B,0),MATCH(J$1,مسئولیت!$AM$1:$AP$1,0))*100,"")</f>
        <v/>
      </c>
      <c r="K20" s="133">
        <f t="shared" si="37"/>
        <v>17.066666666666666</v>
      </c>
      <c r="L20" s="132">
        <f>IFERROR(INDEX(نماز!$BW:$BX,MATCH(نوجوانان!$B20,نماز!$B:$B,0),MATCH(L$4,نماز!$BW$3:$BY$3,0))*100,"")</f>
        <v>2.2222222222222223</v>
      </c>
      <c r="M20" s="132">
        <f>IFERROR(INDEX(حلقه!$CY:$CZ,MATCH(نوجوانان!$B20,حلقه!$B:$B,0),MATCH(M$4,حلقه!$CY$3:$DA$3,0))*100,"")</f>
        <v>0</v>
      </c>
      <c r="N20" s="132">
        <f>IFERROR(INDEX(هیئت!$EG:$EH,MATCH(نوجوانان!$B20,هیئت!$B:$B,0),MATCH(N$4,هیئت!$EG$3:$EI$3,0))*100,"")</f>
        <v>12.5</v>
      </c>
      <c r="O20" s="132">
        <f>IFERROR(INDEX('ویژه برنامه'!$BF:$BG,MATCH(نوجوانان!$B20,'ویژه برنامه'!$B:$B,0),MATCH(O$4,'ویژه برنامه'!$BF$3:$BH$3,0))*100,"")</f>
        <v>12.5</v>
      </c>
      <c r="P20" s="132">
        <f>IFERROR(INDEX(رضایت!$AS:$AT,MATCH(نوجوانان!$B20,رضایت!$B:$B,0),MATCH(P$4,رضایت!$AS$3:$AU$3,0))*100,"")</f>
        <v>76.666666666666671</v>
      </c>
      <c r="Q20" s="132" t="str">
        <f>IFERROR(INDEX(مسئولیت!$AM:$AN,MATCH(نوجوانان!$B20,مسئولیت!$B:$B,0),MATCH(Q$4,مسئولیت!$AM$3:$AO$3,0))*100,"")</f>
        <v/>
      </c>
      <c r="R20" s="133">
        <f t="shared" si="40"/>
        <v>19.100000000000001</v>
      </c>
      <c r="S20" s="132">
        <f>IFERROR(INDEX(نماز!$BW:$BY,MATCH(نوجوانان!$B20,نماز!$B:$B,0),MATCH(S$4,نماز!$BW$3:$BY$3,0))*100,"")</f>
        <v>2.1276595744680851</v>
      </c>
      <c r="T20" s="132">
        <f>IFERROR(INDEX(حلقه!$CY:$DA,MATCH(نوجوانان!$B20,حلقه!$B:$B,0),MATCH(T$4,حلقه!$CY$3:$DA$3,0))*100,"")</f>
        <v>50</v>
      </c>
      <c r="U20" s="132">
        <f>IFERROR(INDEX(هیئت!$EG:$EI,MATCH(نوجوانان!$B20,هیئت!$B:$B,0),MATCH(U$4,هیئت!$EG$3:$EI$3,0))*100,"")</f>
        <v>50</v>
      </c>
      <c r="V20" s="132">
        <f>IFERROR(INDEX('ویژه برنامه'!$BF:$BH,MATCH(نوجوانان!$B20,'ویژه برنامه'!$B:$B,0),MATCH(V$4,'ویژه برنامه'!$BF$3:$BH$3,0))*100,"")</f>
        <v>0</v>
      </c>
      <c r="W20" s="132">
        <f>IFERROR(INDEX(رضایت!$AS:$AU,MATCH(نوجوانان!$B20,رضایت!$B:$B,0),MATCH(W$4,رضایت!$AS$3:$AU$3,0))*100,"")</f>
        <v>68.746562671866414</v>
      </c>
      <c r="X20" s="132" t="str">
        <f>IFERROR(INDEX(مسئولیت!$AM:$AO,MATCH(نوجوانان!$B20,مسئولیت!$B:$B,0),MATCH(X$4,مسئولیت!$AM$3:$AO$3,0))*100,"")</f>
        <v/>
      </c>
      <c r="Y20" s="133">
        <f t="shared" si="41"/>
        <v>32.004631683309455</v>
      </c>
      <c r="Z20" s="132">
        <f>IFERROR(INDEX(نماز!$BW:$BZ,MATCH(نوجوانان!$B20,نماز!$B:$B,0),MATCH(Z$1,نماز!$BW$1:$BZ$1,0))*100,"")</f>
        <v>27.777777777777779</v>
      </c>
      <c r="AA20" s="132">
        <f>IFERROR(INDEX(حلقه!$CY:$DB,MATCH(نوجوانان!$B20,حلقه!$B:$B,0),MATCH(AA$1,حلقه!$CY$1:$DB$1,0))*100,"")</f>
        <v>61.111111111111114</v>
      </c>
      <c r="AB20" s="132">
        <f>IFERROR(INDEX(هیئت!$EG:$EJ,MATCH(نوجوانان!$B20,هیئت!$B:$B,0),MATCH(AB$1,هیئت!$EG$1:$EJ$1,0))*100,"")</f>
        <v>81.818181818181827</v>
      </c>
      <c r="AC20" s="132">
        <f>IFERROR(INDEX('ویژه برنامه'!$BF:$BI,MATCH(نوجوانان!$B20,'ویژه برنامه'!$B:$B,0),MATCH(AC$1,'ویژه برنامه'!$BF$1:$BI$1,0))*100,"")</f>
        <v>18.181818181818183</v>
      </c>
      <c r="AD20" s="132" t="str">
        <f>IFERROR(INDEX(رضایت!$AS:$AU,MATCH(نوجوانان!$B20,رضایت!$B:$B,0),MATCH(AD$4,رضایت!$AS$3:$AU$3,0))*100,"")</f>
        <v/>
      </c>
      <c r="AE20" s="132" t="str">
        <f>IFERROR(INDEX(مسئولیت!$AM:$AO,MATCH(نوجوانان!$B20,مسئولیت!$B:$B,0),MATCH(AE$4,مسئولیت!$AM$3:$AO$3,0))*100,"")</f>
        <v/>
      </c>
      <c r="AF20" s="132">
        <f t="shared" si="38"/>
        <v>30.828282828282827</v>
      </c>
      <c r="AG20" s="132" t="str">
        <f>IFERROR(INDEX(نماز!$BW:$BZ,MATCH(نوجوانان!$B20,نماز!$B:$B,0),MATCH(AG$1,نماز!$BW$1:$BZ$1,0))*100,"")</f>
        <v/>
      </c>
      <c r="AH20" s="132" t="str">
        <f>IFERROR(INDEX(حلقه!$CY:$DB,MATCH(نوجوانان!$B20,حلقه!$B:$B,0),MATCH(AH$1,حلقه!$CY$1:$DB$1,0))*100,"")</f>
        <v/>
      </c>
      <c r="AI20" s="132" t="str">
        <f>IFERROR(INDEX(هیئت!$EG:$EJ,MATCH(نوجوانان!$B20,هیئت!$B:$B,0),MATCH(AI$1,هیئت!$EG$1:$EJ$1,0))*100,"")</f>
        <v/>
      </c>
      <c r="AJ20" s="132" t="str">
        <f>IFERROR(INDEX('ویژه برنامه'!$BF:$BI,MATCH(نوجوانان!$B20,'ویژه برنامه'!$B:$B,0),MATCH(AJ$1,'ویژه برنامه'!$BF$1:$BI$1,0))*100,"")</f>
        <v/>
      </c>
      <c r="AK20" s="132">
        <f>IFERROR(INDEX(رضایت!$AS:$AU,MATCH(نوجوانان!$B20,رضایت!$B:$B,0),MATCH(AK$4,رضایت!$AS$3:$AU$3,0))*100,"")</f>
        <v>73.333333333333329</v>
      </c>
      <c r="AL20" s="132" t="str">
        <f>IFERROR(INDEX(مسئولیت!$AM:$AO,MATCH(نوجوانان!$B20,مسئولیت!$B:$B,0),MATCH(AL$4,مسئولیت!$AM$3:$AO$3,0))*100,"")</f>
        <v/>
      </c>
      <c r="AM20" s="133">
        <f t="shared" si="42"/>
        <v>30.828282828282827</v>
      </c>
      <c r="AN20" s="132">
        <f>IFERROR(INDEX(نماز!$BW:$CF,MATCH(نوجوانان!$B20,نماز!$B:$B,0),MATCH(AN$1,نماز!$BW$1:$CF$1,0))*100,"")</f>
        <v>38.888888888888893</v>
      </c>
      <c r="AO20" s="132">
        <f>IFERROR(INDEX(حلقه!$CY:$DD,MATCH(نوجوانان!$B20,حلقه!$B:$B,0),MATCH(AO$1,حلقه!$CY$1:$DD$1,0))*100,"")</f>
        <v>100</v>
      </c>
      <c r="AP20" s="132">
        <f>IFERROR(INDEX(هیئت!$EG:$EM,MATCH(نوجوانان!$B20,هیئت!$B:$B,0),MATCH(AP$1,هیئت!$EG$1:$EM$1,0))*100,"")</f>
        <v>76.470588235294116</v>
      </c>
      <c r="AQ20" s="132">
        <f>IFERROR(INDEX('ویژه برنامه'!$BF:$BK,MATCH(نوجوانان!$B20,'ویژه برنامه'!$B:$B,0),MATCH(AQ$1,'ویژه برنامه'!$BF$1:$BK$1,0))*100,"")</f>
        <v>50</v>
      </c>
      <c r="AR20" s="132">
        <f ca="1">IFERROR(INDEX(رضایت!$AS:$AW,MATCH(نوجوانان!$B20,رضایت!$B:$B,0),MATCH(AR$1,رضایت!$AS$1:$AW$1,0))*100,"")</f>
        <v>94.8</v>
      </c>
      <c r="AS20" s="132">
        <f>IFERROR(INDEX('امتحان فصل'!$L:$O,MATCH(نوجوانان!$B20,'امتحان فصل'!$B:$B,0),MATCH(AS$1,'امتحان فصل'!$L$1:$P$1,0))*100,"")</f>
        <v>0</v>
      </c>
      <c r="AT20" s="133">
        <f t="shared" ca="1" si="39"/>
        <v>66.601960784313718</v>
      </c>
      <c r="AU20" s="132">
        <f>IFERROR(INDEX(نماز!$BW:$CF,MATCH(نوجوانان!$B20,نماز!$B:$B,0),MATCH(AU$1,نماز!$BW$1:$CF$1,0))*100,"")</f>
        <v>24.074074074074073</v>
      </c>
      <c r="AV20" s="132">
        <f>IFERROR(INDEX(حلقه!$CY:$DQ,MATCH(نوجوانان!$B20,حلقه!$B:$B,0),MATCH(AV$1,حلقه!$CY$1:$DQ$1,0))*100,"")</f>
        <v>50</v>
      </c>
      <c r="AW20" s="132">
        <f>IFERROR(INDEX(هیئت!$EG:$EZ,MATCH(نوجوانان!$B20,هیئت!$B:$B,0),MATCH(AW$1,هیئت!$EG$1:$EZ$1,0))*100,"")</f>
        <v>69.230769230769226</v>
      </c>
      <c r="AX20" s="132">
        <f>IFERROR(INDEX('ویژه برنامه'!$BF:$BZ,MATCH(نوجوانان!$B20,'ویژه برنامه'!$B:$B,0),MATCH(AX$1,'ویژه برنامه'!$BF$1:$BZ$1,0))*100,"")</f>
        <v>22.222222222222221</v>
      </c>
      <c r="AY20" s="132">
        <f ca="1">IFERROR(INDEX(رضایت!$AS:$AZ,MATCH(نوجوانان!$B20,رضایت!$B:$B,0),MATCH(AY$1,رضایت!$AS$1:$AZ$1,0))*100,"")</f>
        <v>97</v>
      </c>
      <c r="AZ20" s="132">
        <f>IFERROR(INDEX(مسئولیت!$AM:$AZ,MATCH(نوجوانان!$B20,مسئولیت!$B:$B,0),MATCH(AZ$1,مسئولیت!$AM$1:$AZ$1,0))*100,"")</f>
        <v>66.666666666666657</v>
      </c>
      <c r="BA20" s="132">
        <f>IFERROR(INDEX('امتحان فصل'!$L:$Z,MATCH(نوجوانان!$B20,'امتحان فصل'!$B:$B,0),MATCH(BA$1,'امتحان فصل'!$L$1:$Z$1,0))*100,"")</f>
        <v>55.000000000000007</v>
      </c>
      <c r="BB20" s="133">
        <f t="shared" ca="1" si="43"/>
        <v>61.744729344729336</v>
      </c>
    </row>
    <row r="21" spans="1:54" ht="18.75" x14ac:dyDescent="0.25">
      <c r="A21" s="30">
        <v>15</v>
      </c>
      <c r="B21" s="27" t="s">
        <v>496</v>
      </c>
      <c r="C21" s="28" t="str">
        <f t="shared" si="36"/>
        <v>11</v>
      </c>
      <c r="D21" s="29" t="str">
        <f>INDEX(Sheet1!$C:$C,MATCH($B21,Sheet1!$B:$B,0))</f>
        <v>محمدعرفان احمدی</v>
      </c>
      <c r="E21" s="130">
        <f>IFERROR(INDEX(نماز!$BW:$BX,MATCH(نوجوانان!$B21,نماز!$B:$B,0),MATCH(E$1,نماز!$BW$1:$BZ$1,0))*100,"")</f>
        <v>1.1111111111111112</v>
      </c>
      <c r="F21" s="130">
        <f>IFERROR(INDEX(حلقه!$CY:$CZ,MATCH(نوجوانان!$B21,حلقه!$B:$B,0),MATCH(F$1,حلقه!$CY$1:$DB$1,0))*100,"")</f>
        <v>0</v>
      </c>
      <c r="G21" s="130">
        <f>IFERROR(INDEX(هیئت!$EG:$EH,MATCH(نوجوانان!$B21,هیئت!$B:$B,0),MATCH(G$1,هیئت!$EG$1:$EJ$1,0))*100,"")</f>
        <v>0</v>
      </c>
      <c r="H21" s="130">
        <f>IFERROR(INDEX('ویژه برنامه'!$BF:$BG,MATCH(نوجوانان!$B21,'ویژه برنامه'!$B:$B,0),MATCH(H$1,'ویژه برنامه'!$BF$1:$BI$1,0))*100,"")</f>
        <v>0</v>
      </c>
      <c r="I21" s="130">
        <f>IFERROR(INDEX(رضایت!$AS:$AT,MATCH(نوجوانان!$B21,رضایت!$B:$B,0),MATCH(I$1,رضایت!$AS$1:$AV$1,0))*100,"")</f>
        <v>63.333333333333329</v>
      </c>
      <c r="J21" s="130" t="str">
        <f>IFERROR(INDEX(مسئولیت!$AM:$AN,MATCH(نوجوانان!$B21,مسئولیت!$B:$B,0),MATCH(J$1,مسئولیت!$AM$1:$AP$1,0))*100,"")</f>
        <v/>
      </c>
      <c r="K21" s="131">
        <f t="shared" si="37"/>
        <v>12.799999999999997</v>
      </c>
      <c r="L21" s="130">
        <f>IFERROR(INDEX(نماز!$BW:$BX,MATCH(نوجوانان!$B21,نماز!$B:$B,0),MATCH(L$4,نماز!$BW$3:$BY$3,0))*100,"")</f>
        <v>0</v>
      </c>
      <c r="M21" s="130">
        <f>IFERROR(INDEX(حلقه!$CY:$CZ,MATCH(نوجوانان!$B21,حلقه!$B:$B,0),MATCH(M$4,حلقه!$CY$3:$DA$3,0))*100,"")</f>
        <v>0</v>
      </c>
      <c r="N21" s="130">
        <f>IFERROR(INDEX(هیئت!$EG:$EH,MATCH(نوجوانان!$B21,هیئت!$B:$B,0),MATCH(N$4,هیئت!$EG$3:$EI$3,0))*100,"")</f>
        <v>0</v>
      </c>
      <c r="O21" s="130">
        <f>IFERROR(INDEX('ویژه برنامه'!$BF:$BG,MATCH(نوجوانان!$B21,'ویژه برنامه'!$B:$B,0),MATCH(O$4,'ویژه برنامه'!$BF$3:$BH$3,0))*100,"")</f>
        <v>0</v>
      </c>
      <c r="P21" s="130">
        <f>IFERROR(INDEX(رضایت!$AS:$AT,MATCH(نوجوانان!$B21,رضایت!$B:$B,0),MATCH(P$4,رضایت!$AS$3:$AU$3,0))*100,"")</f>
        <v>36.666666666666664</v>
      </c>
      <c r="Q21" s="130" t="str">
        <f>IFERROR(INDEX(مسئولیت!$AM:$AN,MATCH(نوجوانان!$B21,مسئولیت!$B:$B,0),MATCH(Q$4,مسئولیت!$AM$3:$AO$3,0))*100,"")</f>
        <v/>
      </c>
      <c r="R21" s="131">
        <f t="shared" si="40"/>
        <v>7.3333333333333321</v>
      </c>
      <c r="S21" s="130">
        <f>IFERROR(INDEX(نماز!$BW:$BY,MATCH(نوجوانان!$B21,نماز!$B:$B,0),MATCH(S$4,نماز!$BW$3:$BY$3,0))*100,"")</f>
        <v>0</v>
      </c>
      <c r="T21" s="130">
        <f>IFERROR(INDEX(حلقه!$CY:$DA,MATCH(نوجوانان!$B21,حلقه!$B:$B,0),MATCH(T$4,حلقه!$CY$3:$DA$3,0))*100,"")</f>
        <v>100</v>
      </c>
      <c r="U21" s="130">
        <f>IFERROR(INDEX(هیئت!$EG:$EI,MATCH(نوجوانان!$B21,هیئت!$B:$B,0),MATCH(U$4,هیئت!$EG$3:$EI$3,0))*100,"")</f>
        <v>0</v>
      </c>
      <c r="V21" s="130">
        <f>IFERROR(INDEX('ویژه برنامه'!$BF:$BH,MATCH(نوجوانان!$B21,'ویژه برنامه'!$B:$B,0),MATCH(V$4,'ویژه برنامه'!$BF$3:$BH$3,0))*100,"")</f>
        <v>0</v>
      </c>
      <c r="W21" s="130">
        <f>IFERROR(INDEX(رضایت!$AS:$AU,MATCH(نوجوانان!$B21,رضایت!$B:$B,0),MATCH(W$4,رضایت!$AS$3:$AU$3,0))*100,"")</f>
        <v>53.747312634368285</v>
      </c>
      <c r="X21" s="130" t="str">
        <f>IFERROR(INDEX(مسئولیت!$AM:$AO,MATCH(نوجوانان!$B21,مسئولیت!$B:$B,0),MATCH(X$4,مسئولیت!$AM$3:$AO$3,0))*100,"")</f>
        <v/>
      </c>
      <c r="Y21" s="131">
        <f t="shared" si="41"/>
        <v>30.749462526873657</v>
      </c>
      <c r="Z21" s="130">
        <f>IFERROR(INDEX(نماز!$BW:$BZ,MATCH(نوجوانان!$B21,نماز!$B:$B,0),MATCH(Z$1,نماز!$BW$1:$BZ$1,0))*100,"")</f>
        <v>7.7777777777777777</v>
      </c>
      <c r="AA21" s="130">
        <f>IFERROR(INDEX(حلقه!$CY:$DB,MATCH(نوجوانان!$B21,حلقه!$B:$B,0),MATCH(AA$1,حلقه!$CY$1:$DB$1,0))*100,"")</f>
        <v>44.444444444444443</v>
      </c>
      <c r="AB21" s="130">
        <f>IFERROR(INDEX(هیئت!$EG:$EJ,MATCH(نوجوانان!$B21,هیئت!$B:$B,0),MATCH(AB$1,هیئت!$EG$1:$EJ$1,0))*100,"")</f>
        <v>13.636363636363635</v>
      </c>
      <c r="AC21" s="130">
        <f>IFERROR(INDEX('ویژه برنامه'!$BF:$BI,MATCH(نوجوانان!$B21,'ویژه برنامه'!$B:$B,0),MATCH(AC$1,'ویژه برنامه'!$BF$1:$BI$1,0))*100,"")</f>
        <v>63.636363636363633</v>
      </c>
      <c r="AD21" s="130" t="str">
        <f>IFERROR(INDEX(رضایت!$AS:$AU,MATCH(نوجوانان!$B21,رضایت!$B:$B,0),MATCH(AD$4,رضایت!$AS$3:$AU$3,0))*100,"")</f>
        <v/>
      </c>
      <c r="AE21" s="130" t="str">
        <f>IFERROR(INDEX(مسئولیت!$AM:$AO,MATCH(نوجوانان!$B21,مسئولیت!$B:$B,0),MATCH(AE$4,مسئولیت!$AM$3:$AO$3,0))*100,"")</f>
        <v/>
      </c>
      <c r="AF21" s="131">
        <f t="shared" si="38"/>
        <v>19.640404040404043</v>
      </c>
      <c r="AG21" s="130" t="str">
        <f>IFERROR(INDEX(نماز!$BW:$BZ,MATCH(نوجوانان!$B21,نماز!$B:$B,0),MATCH(AG$1,نماز!$BW$1:$BZ$1,0))*100,"")</f>
        <v/>
      </c>
      <c r="AH21" s="130" t="str">
        <f>IFERROR(INDEX(حلقه!$CY:$DB,MATCH(نوجوانان!$B21,حلقه!$B:$B,0),MATCH(AH$1,حلقه!$CY$1:$DB$1,0))*100,"")</f>
        <v/>
      </c>
      <c r="AI21" s="130" t="str">
        <f>IFERROR(INDEX(هیئت!$EG:$EJ,MATCH(نوجوانان!$B21,هیئت!$B:$B,0),MATCH(AI$1,هیئت!$EG$1:$EJ$1,0))*100,"")</f>
        <v/>
      </c>
      <c r="AJ21" s="130" t="str">
        <f>IFERROR(INDEX('ویژه برنامه'!$BF:$BI,MATCH(نوجوانان!$B21,'ویژه برنامه'!$B:$B,0),MATCH(AJ$1,'ویژه برنامه'!$BF$1:$BI$1,0))*100,"")</f>
        <v/>
      </c>
      <c r="AK21" s="130">
        <f>IFERROR(INDEX(رضایت!$AS:$AU,MATCH(نوجوانان!$B21,رضایت!$B:$B,0),MATCH(AK$4,رضایت!$AS$3:$AU$3,0))*100,"")</f>
        <v>63.333333333333329</v>
      </c>
      <c r="AL21" s="130" t="str">
        <f>IFERROR(INDEX(مسئولیت!$AM:$AO,MATCH(نوجوانان!$B21,مسئولیت!$B:$B,0),MATCH(AL$4,مسئولیت!$AM$3:$AO$3,0))*100,"")</f>
        <v/>
      </c>
      <c r="AM21" s="131">
        <f t="shared" si="42"/>
        <v>19.640404040404043</v>
      </c>
      <c r="AN21" s="130">
        <f>IFERROR(INDEX(نماز!$BW:$CF,MATCH(نوجوانان!$B21,نماز!$B:$B,0),MATCH(AN$1,نماز!$BW$1:$CF$1,0))*100,"")</f>
        <v>16.666666666666664</v>
      </c>
      <c r="AO21" s="130">
        <f>IFERROR(INDEX(حلقه!$CY:$DD,MATCH(نوجوانان!$B21,حلقه!$B:$B,0),MATCH(AO$1,حلقه!$CY$1:$DD$1,0))*100,"")</f>
        <v>80</v>
      </c>
      <c r="AP21" s="130">
        <f>IFERROR(INDEX(هیئت!$EG:$EM,MATCH(نوجوانان!$B21,هیئت!$B:$B,0),MATCH(AP$1,هیئت!$EG$1:$EM$1,0))*100,"")</f>
        <v>17.647058823529413</v>
      </c>
      <c r="AQ21" s="130">
        <f>IFERROR(INDEX('ویژه برنامه'!$BF:$BK,MATCH(نوجوانان!$B21,'ویژه برنامه'!$B:$B,0),MATCH(AQ$1,'ویژه برنامه'!$BF$1:$BK$1,0))*100,"")</f>
        <v>0</v>
      </c>
      <c r="AR21" s="130">
        <f ca="1">IFERROR(INDEX(رضایت!$AS:$AW,MATCH(نوجوانان!$B21,رضایت!$B:$B,0),MATCH(AR$1,رضایت!$AS$1:$AW$1,0))*100,"")</f>
        <v>94.8</v>
      </c>
      <c r="AS21" s="130">
        <f>IFERROR(INDEX('امتحان فصل'!$L:$O,MATCH(نوجوانان!$B21,'امتحان فصل'!$B:$B,0),MATCH(AS$1,'امتحان فصل'!$L$1:$P$1,0))*100,"")</f>
        <v>0</v>
      </c>
      <c r="AT21" s="131">
        <f t="shared" ca="1" si="39"/>
        <v>44.523529411764706</v>
      </c>
      <c r="AU21" s="130">
        <f>IFERROR(INDEX(نماز!$BW:$CF,MATCH(نوجوانان!$B21,نماز!$B:$B,0),MATCH(AU$1,نماز!$BW$1:$CF$1,0))*100,"")</f>
        <v>3.7037037037037033</v>
      </c>
      <c r="AV21" s="130">
        <f>IFERROR(INDEX(حلقه!$CY:$DQ,MATCH(نوجوانان!$B21,حلقه!$B:$B,0),MATCH(AV$1,حلقه!$CY$1:$DQ$1,0))*100,"")</f>
        <v>83.333333333333343</v>
      </c>
      <c r="AW21" s="130">
        <f>IFERROR(INDEX(هیئت!$EG:$EZ,MATCH(نوجوانان!$B21,هیئت!$B:$B,0),MATCH(AW$1,هیئت!$EG$1:$EZ$1,0))*100,"")</f>
        <v>7.6923076923076925</v>
      </c>
      <c r="AX21" s="130">
        <f>IFERROR(INDEX('ویژه برنامه'!$BF:$BZ,MATCH(نوجوانان!$B21,'ویژه برنامه'!$B:$B,0),MATCH(AX$1,'ویژه برنامه'!$BF$1:$BZ$1,0))*100,"")</f>
        <v>11.111111111111111</v>
      </c>
      <c r="AY21" s="130">
        <f ca="1">IFERROR(INDEX(رضایت!$AS:$AZ,MATCH(نوجوانان!$B21,رضایت!$B:$B,0),MATCH(AY$1,رضایت!$AS$1:$AZ$1,0))*100,"")</f>
        <v>67</v>
      </c>
      <c r="AZ21" s="130">
        <f>IFERROR(INDEX(مسئولیت!$AM:$AZ,MATCH(نوجوانان!$B21,مسئولیت!$B:$B,0),MATCH(AZ$1,مسئولیت!$AM$1:$AZ$1,0))*100,"")</f>
        <v>40</v>
      </c>
      <c r="BA21" s="130">
        <f>IFERROR(INDEX('امتحان فصل'!$L:$Z,MATCH(نوجوانان!$B21,'امتحان فصل'!$B:$B,0),MATCH(BA$1,'امتحان فصل'!$L$1:$Z$1,0))*100,"")</f>
        <v>80</v>
      </c>
      <c r="BB21" s="131">
        <f t="shared" ca="1" si="43"/>
        <v>49.508262108262116</v>
      </c>
    </row>
    <row r="22" spans="1:54" ht="18.75" x14ac:dyDescent="0.25">
      <c r="A22" s="30">
        <v>16</v>
      </c>
      <c r="B22" s="27" t="s">
        <v>497</v>
      </c>
      <c r="C22" s="28" t="str">
        <f t="shared" si="36"/>
        <v>11</v>
      </c>
      <c r="D22" s="29" t="str">
        <f>INDEX(Sheet1!$C:$C,MATCH($B22,Sheet1!$B:$B,0))</f>
        <v>محمدمهدی صابری</v>
      </c>
      <c r="E22" s="132">
        <f>IFERROR(INDEX(نماز!$BW:$BX,MATCH(نوجوانان!$B22,نماز!$B:$B,0),MATCH(E$1,نماز!$BW$1:$BZ$1,0))*100,"")</f>
        <v>7.7777777777777777</v>
      </c>
      <c r="F22" s="132">
        <f>IFERROR(INDEX(حلقه!$CY:$CZ,MATCH(نوجوانان!$B22,حلقه!$B:$B,0),MATCH(F$1,حلقه!$CY$1:$DB$1,0))*100,"")</f>
        <v>0</v>
      </c>
      <c r="G22" s="132">
        <f>IFERROR(INDEX(هیئت!$EG:$EH,MATCH(نوجوانان!$B22,هیئت!$B:$B,0),MATCH(G$1,هیئت!$EG$1:$EJ$1,0))*100,"")</f>
        <v>26.666666666666668</v>
      </c>
      <c r="H22" s="132">
        <f>IFERROR(INDEX('ویژه برنامه'!$BF:$BG,MATCH(نوجوانان!$B22,'ویژه برنامه'!$B:$B,0),MATCH(H$1,'ویژه برنامه'!$BF$1:$BI$1,0))*100,"")</f>
        <v>40</v>
      </c>
      <c r="I22" s="132">
        <f>IFERROR(INDEX(رضایت!$AS:$AT,MATCH(نوجوانان!$B22,رضایت!$B:$B,0),MATCH(I$1,رضایت!$AS$1:$AV$1,0))*100,"")</f>
        <v>73.333333333333329</v>
      </c>
      <c r="J22" s="132" t="str">
        <f>IFERROR(INDEX(مسئولیت!$AM:$AN,MATCH(نوجوانان!$B22,مسئولیت!$B:$B,0),MATCH(J$1,مسئولیت!$AM$1:$AP$1,0))*100,"")</f>
        <v/>
      </c>
      <c r="K22" s="133">
        <f t="shared" si="37"/>
        <v>24.666666666666664</v>
      </c>
      <c r="L22" s="132">
        <f>IFERROR(INDEX(نماز!$BW:$BX,MATCH(نوجوانان!$B22,نماز!$B:$B,0),MATCH(L$4,نماز!$BW$3:$BY$3,0))*100,"")</f>
        <v>17.777777777777779</v>
      </c>
      <c r="M22" s="132">
        <f>IFERROR(INDEX(حلقه!$CY:$CZ,MATCH(نوجوانان!$B22,حلقه!$B:$B,0),MATCH(M$4,حلقه!$CY$3:$DA$3,0))*100,"")</f>
        <v>0</v>
      </c>
      <c r="N22" s="132">
        <f>IFERROR(INDEX(هیئت!$EG:$EH,MATCH(نوجوانان!$B22,هیئت!$B:$B,0),MATCH(N$4,هیئت!$EG$3:$EI$3,0))*100,"")</f>
        <v>18.75</v>
      </c>
      <c r="O22" s="132">
        <f>IFERROR(INDEX('ویژه برنامه'!$BF:$BG,MATCH(نوجوانان!$B22,'ویژه برنامه'!$B:$B,0),MATCH(O$4,'ویژه برنامه'!$BF$3:$BH$3,0))*100,"")</f>
        <v>25</v>
      </c>
      <c r="P22" s="132">
        <f>IFERROR(INDEX(رضایت!$AS:$AT,MATCH(نوجوانان!$B22,رضایت!$B:$B,0),MATCH(P$4,رضایت!$AS$3:$AU$3,0))*100,"")</f>
        <v>80</v>
      </c>
      <c r="Q22" s="132" t="str">
        <f>IFERROR(INDEX(مسئولیت!$AM:$AN,MATCH(نوجوانان!$B22,مسئولیت!$B:$B,0),MATCH(Q$4,مسئولیت!$AM$3:$AO$3,0))*100,"")</f>
        <v/>
      </c>
      <c r="R22" s="133">
        <f t="shared" si="40"/>
        <v>24.133333333333336</v>
      </c>
      <c r="S22" s="132">
        <f>IFERROR(INDEX(نماز!$BW:$BY,MATCH(نوجوانان!$B22,نماز!$B:$B,0),MATCH(S$4,نماز!$BW$3:$BY$3,0))*100,"")</f>
        <v>8.5106382978723403</v>
      </c>
      <c r="T22" s="132">
        <f>IFERROR(INDEX(حلقه!$CY:$DA,MATCH(نوجوانان!$B22,حلقه!$B:$B,0),MATCH(T$4,حلقه!$CY$3:$DA$3,0))*100,"")</f>
        <v>40</v>
      </c>
      <c r="U22" s="132">
        <f>IFERROR(INDEX(هیئت!$EG:$EI,MATCH(نوجوانان!$B22,هیئت!$B:$B,0),MATCH(U$4,هیئت!$EG$3:$EI$3,0))*100,"")</f>
        <v>33.333333333333329</v>
      </c>
      <c r="V22" s="132">
        <f>IFERROR(INDEX('ویژه برنامه'!$BF:$BH,MATCH(نوجوانان!$B22,'ویژه برنامه'!$B:$B,0),MATCH(V$4,'ویژه برنامه'!$BF$3:$BH$3,0))*100,"")</f>
        <v>71.428571428571431</v>
      </c>
      <c r="W22" s="132">
        <f>IFERROR(INDEX(رضایت!$AS:$AU,MATCH(نوجوانان!$B22,رضایت!$B:$B,0),MATCH(W$4,رضایت!$AS$3:$AU$3,0))*100,"")</f>
        <v>64.996750162491878</v>
      </c>
      <c r="X22" s="132" t="str">
        <f>IFERROR(INDEX(مسئولیت!$AM:$AO,MATCH(نوجوانان!$B22,مسئولیت!$B:$B,0),MATCH(X$4,مسئولیت!$AM$3:$AO$3,0))*100,"")</f>
        <v/>
      </c>
      <c r="Y22" s="133">
        <f t="shared" si="41"/>
        <v>35.925388533004963</v>
      </c>
      <c r="Z22" s="132">
        <f>IFERROR(INDEX(نماز!$BW:$BZ,MATCH(نوجوانان!$B22,نماز!$B:$B,0),MATCH(Z$1,نماز!$BW$1:$BZ$1,0))*100,"")</f>
        <v>22.222222222222221</v>
      </c>
      <c r="AA22" s="132">
        <f>IFERROR(INDEX(حلقه!$CY:$DB,MATCH(نوجوانان!$B22,حلقه!$B:$B,0),MATCH(AA$1,حلقه!$CY$1:$DB$1,0))*100,"")</f>
        <v>76.470588235294116</v>
      </c>
      <c r="AB22" s="132">
        <f>IFERROR(INDEX(هیئت!$EG:$EJ,MATCH(نوجوانان!$B22,هیئت!$B:$B,0),MATCH(AB$1,هیئت!$EG$1:$EJ$1,0))*100,"")</f>
        <v>72.727272727272734</v>
      </c>
      <c r="AC22" s="132">
        <f>IFERROR(INDEX('ویژه برنامه'!$BF:$BI,MATCH(نوجوانان!$B22,'ویژه برنامه'!$B:$B,0),MATCH(AC$1,'ویژه برنامه'!$BF$1:$BI$1,0))*100,"")</f>
        <v>9.0909090909090917</v>
      </c>
      <c r="AD22" s="132" t="str">
        <f>IFERROR(INDEX(رضایت!$AS:$AU,MATCH(نوجوانان!$B22,رضایت!$B:$B,0),MATCH(AD$4,رضایت!$AS$3:$AU$3,0))*100,"")</f>
        <v/>
      </c>
      <c r="AE22" s="132" t="str">
        <f>IFERROR(INDEX(مسئولیت!$AM:$AO,MATCH(نوجوانان!$B22,مسئولیت!$B:$B,0),MATCH(AE$4,مسئولیت!$AM$3:$AO$3,0))*100,"")</f>
        <v/>
      </c>
      <c r="AF22" s="132">
        <f t="shared" si="38"/>
        <v>30.688057040998221</v>
      </c>
      <c r="AG22" s="132" t="str">
        <f>IFERROR(INDEX(نماز!$BW:$BZ,MATCH(نوجوانان!$B22,نماز!$B:$B,0),MATCH(AG$1,نماز!$BW$1:$BZ$1,0))*100,"")</f>
        <v/>
      </c>
      <c r="AH22" s="132" t="str">
        <f>IFERROR(INDEX(حلقه!$CY:$DB,MATCH(نوجوانان!$B22,حلقه!$B:$B,0),MATCH(AH$1,حلقه!$CY$1:$DB$1,0))*100,"")</f>
        <v/>
      </c>
      <c r="AI22" s="132" t="str">
        <f>IFERROR(INDEX(هیئت!$EG:$EJ,MATCH(نوجوانان!$B22,هیئت!$B:$B,0),MATCH(AI$1,هیئت!$EG$1:$EJ$1,0))*100,"")</f>
        <v/>
      </c>
      <c r="AJ22" s="132" t="str">
        <f>IFERROR(INDEX('ویژه برنامه'!$BF:$BI,MATCH(نوجوانان!$B22,'ویژه برنامه'!$B:$B,0),MATCH(AJ$1,'ویژه برنامه'!$BF$1:$BI$1,0))*100,"")</f>
        <v/>
      </c>
      <c r="AK22" s="132">
        <f>IFERROR(INDEX(رضایت!$AS:$AU,MATCH(نوجوانان!$B22,رضایت!$B:$B,0),MATCH(AK$4,رضایت!$AS$3:$AU$3,0))*100,"")</f>
        <v>73.333333333333329</v>
      </c>
      <c r="AL22" s="132" t="str">
        <f>IFERROR(INDEX(مسئولیت!$AM:$AO,MATCH(نوجوانان!$B22,مسئولیت!$B:$B,0),MATCH(AL$4,مسئولیت!$AM$3:$AO$3,0))*100,"")</f>
        <v/>
      </c>
      <c r="AM22" s="133">
        <f t="shared" si="42"/>
        <v>30.688057040998221</v>
      </c>
      <c r="AN22" s="132">
        <f>IFERROR(INDEX(نماز!$BW:$CF,MATCH(نوجوانان!$B22,نماز!$B:$B,0),MATCH(AN$1,نماز!$BW$1:$CF$1,0))*100,"")</f>
        <v>9.2592592592592595</v>
      </c>
      <c r="AO22" s="132">
        <f>IFERROR(INDEX(حلقه!$CY:$DD,MATCH(نوجوانان!$B22,حلقه!$B:$B,0),MATCH(AO$1,حلقه!$CY$1:$DD$1,0))*100,"")</f>
        <v>0</v>
      </c>
      <c r="AP22" s="132">
        <f>IFERROR(INDEX(هیئت!$EG:$EM,MATCH(نوجوانان!$B22,هیئت!$B:$B,0),MATCH(AP$1,هیئت!$EG$1:$EM$1,0))*100,"")</f>
        <v>29.411764705882355</v>
      </c>
      <c r="AQ22" s="132">
        <f>IFERROR(INDEX('ویژه برنامه'!$BF:$BK,MATCH(نوجوانان!$B22,'ویژه برنامه'!$B:$B,0),MATCH(AQ$1,'ویژه برنامه'!$BF$1:$BK$1,0))*100,"")</f>
        <v>50</v>
      </c>
      <c r="AR22" s="132">
        <f ca="1">IFERROR(INDEX(رضایت!$AS:$AW,MATCH(نوجوانان!$B22,رضایت!$B:$B,0),MATCH(AR$1,رضایت!$AS$1:$AW$1,0))*100,"")</f>
        <v>55.000000000000007</v>
      </c>
      <c r="AS22" s="132">
        <f>IFERROR(INDEX('امتحان فصل'!$L:$O,MATCH(نوجوانان!$B22,'امتحان فصل'!$B:$B,0),MATCH(AS$1,'امتحان فصل'!$L$1:$P$1,0))*100,"")</f>
        <v>0</v>
      </c>
      <c r="AT22" s="133">
        <f t="shared" ca="1" si="39"/>
        <v>25.566993464052292</v>
      </c>
      <c r="AU22" s="132">
        <f>IFERROR(INDEX(نماز!$BW:$CF,MATCH(نوجوانان!$B22,نماز!$B:$B,0),MATCH(AU$1,نماز!$BW$1:$CF$1,0))*100,"")</f>
        <v>1.8518518518518516</v>
      </c>
      <c r="AV22" s="132">
        <f>IFERROR(INDEX(حلقه!$CY:$DQ,MATCH(نوجوانان!$B22,حلقه!$B:$B,0),MATCH(AV$1,حلقه!$CY$1:$DQ$1,0))*100,"")</f>
        <v>0</v>
      </c>
      <c r="AW22" s="132">
        <f>IFERROR(INDEX(هیئت!$EG:$EZ,MATCH(نوجوانان!$B22,هیئت!$B:$B,0),MATCH(AW$1,هیئت!$EG$1:$EZ$1,0))*100,"")</f>
        <v>7.6923076923076925</v>
      </c>
      <c r="AX22" s="132">
        <f>IFERROR(INDEX('ویژه برنامه'!$BF:$BZ,MATCH(نوجوانان!$B22,'ویژه برنامه'!$B:$B,0),MATCH(AX$1,'ویژه برنامه'!$BF$1:$BZ$1,0))*100,"")</f>
        <v>22.222222222222221</v>
      </c>
      <c r="AY22" s="132">
        <f ca="1">IFERROR(INDEX(رضایت!$AS:$AZ,MATCH(نوجوانان!$B22,رضایت!$B:$B,0),MATCH(AY$1,رضایت!$AS$1:$AZ$1,0))*100,"")</f>
        <v>40</v>
      </c>
      <c r="AZ22" s="132" t="str">
        <f>IFERROR(INDEX(مسئولیت!$AM:$AZ,MATCH(نوجوانان!$B22,مسئولیت!$B:$B,0),MATCH(AZ$1,مسئولیت!$AM$1:$AZ$1,0))*100,"")</f>
        <v/>
      </c>
      <c r="BA22" s="132">
        <f>IFERROR(INDEX('امتحان فصل'!$L:$Z,MATCH(نوجوانان!$B22,'امتحان فصل'!$B:$B,0),MATCH(BA$1,'امتحان فصل'!$L$1:$Z$1,0))*100,"")</f>
        <v>0</v>
      </c>
      <c r="BB22" s="133">
        <f t="shared" ca="1" si="43"/>
        <v>10.849002849002851</v>
      </c>
    </row>
    <row r="23" spans="1:54" ht="18.75" x14ac:dyDescent="0.25">
      <c r="A23" s="30">
        <v>17</v>
      </c>
      <c r="B23" s="27" t="s">
        <v>691</v>
      </c>
      <c r="C23" s="28" t="str">
        <f t="shared" si="36"/>
        <v>11</v>
      </c>
      <c r="D23" s="29" t="str">
        <f>INDEX(Sheet1!$C:$C,MATCH($B23,Sheet1!$B:$B,0))</f>
        <v>علیرضا آل‌علی</v>
      </c>
      <c r="E23" s="130">
        <f>IFERROR(INDEX(نماز!$BW:$BX,MATCH(نوجوانان!$B23,نماز!$B:$B,0),MATCH(E$1,نماز!$BW$1:$BZ$1,0))*100,"")</f>
        <v>1.1111111111111112</v>
      </c>
      <c r="F23" s="130">
        <f>IFERROR(INDEX(حلقه!$CY:$CZ,MATCH(نوجوانان!$B23,حلقه!$B:$B,0),MATCH(F$1,حلقه!$CY$1:$DB$1,0))*100,"")</f>
        <v>0</v>
      </c>
      <c r="G23" s="130">
        <f>IFERROR(INDEX(هیئت!$EG:$EH,MATCH(نوجوانان!$B23,هیئت!$B:$B,0),MATCH(G$1,هیئت!$EG$1:$EJ$1,0))*100,"")</f>
        <v>6.666666666666667</v>
      </c>
      <c r="H23" s="130">
        <f>IFERROR(INDEX('ویژه برنامه'!$BF:$BG,MATCH(نوجوانان!$B23,'ویژه برنامه'!$B:$B,0),MATCH(H$1,'ویژه برنامه'!$BF$1:$BI$1,0))*100,"")</f>
        <v>20</v>
      </c>
      <c r="I23" s="130">
        <f>IFERROR(INDEX(رضایت!$AS:$AT,MATCH(نوجوانان!$B23,رضایت!$B:$B,0),MATCH(I$1,رضایت!$AS$1:$AV$1,0))*100,"")</f>
        <v>83.333333333333343</v>
      </c>
      <c r="J23" s="130" t="str">
        <f>IFERROR(INDEX(مسئولیت!$AM:$AN,MATCH(نوجوانان!$B23,مسئولیت!$B:$B,0),MATCH(J$1,مسئولیت!$AM$1:$AP$1,0))*100,"")</f>
        <v/>
      </c>
      <c r="K23" s="131">
        <f t="shared" si="37"/>
        <v>20.266666666666669</v>
      </c>
      <c r="L23" s="130">
        <f>IFERROR(INDEX(نماز!$BW:$BX,MATCH(نوجوانان!$B23,نماز!$B:$B,0),MATCH(L$4,نماز!$BW$3:$BY$3,0))*100,"")</f>
        <v>5.5555555555555554</v>
      </c>
      <c r="M23" s="130">
        <f>IFERROR(INDEX(حلقه!$CY:$CZ,MATCH(نوجوانان!$B23,حلقه!$B:$B,0),MATCH(M$4,حلقه!$CY$3:$DA$3,0))*100,"")</f>
        <v>0</v>
      </c>
      <c r="N23" s="130">
        <f>IFERROR(INDEX(هیئت!$EG:$EH,MATCH(نوجوانان!$B23,هیئت!$B:$B,0),MATCH(N$4,هیئت!$EG$3:$EI$3,0))*100,"")</f>
        <v>0</v>
      </c>
      <c r="O23" s="130">
        <f>IFERROR(INDEX('ویژه برنامه'!$BF:$BG,MATCH(نوجوانان!$B23,'ویژه برنامه'!$B:$B,0),MATCH(O$4,'ویژه برنامه'!$BF$3:$BH$3,0))*100,"")</f>
        <v>62.5</v>
      </c>
      <c r="P23" s="130">
        <f>IFERROR(INDEX(رضایت!$AS:$AT,MATCH(نوجوانان!$B23,رضایت!$B:$B,0),MATCH(P$4,رضایت!$AS$3:$AU$3,0))*100,"")</f>
        <v>76.666666666666671</v>
      </c>
      <c r="Q23" s="130" t="str">
        <f>IFERROR(INDEX(مسئولیت!$AM:$AN,MATCH(نوجوانان!$B23,مسئولیت!$B:$B,0),MATCH(Q$4,مسئولیت!$AM$3:$AO$3,0))*100,"")</f>
        <v/>
      </c>
      <c r="R23" s="131">
        <f t="shared" si="40"/>
        <v>23.5</v>
      </c>
      <c r="S23" s="130">
        <f>IFERROR(INDEX(نماز!$BW:$BY,MATCH(نوجوانان!$B23,نماز!$B:$B,0),MATCH(S$4,نماز!$BW$3:$BY$3,0))*100,"")</f>
        <v>4.2553191489361701</v>
      </c>
      <c r="T23" s="130">
        <f>IFERROR(INDEX(حلقه!$CY:$DA,MATCH(نوجوانان!$B23,حلقه!$B:$B,0),MATCH(T$4,حلقه!$CY$3:$DA$3,0))*100,"")</f>
        <v>100</v>
      </c>
      <c r="U23" s="130">
        <f>IFERROR(INDEX(هیئت!$EG:$EI,MATCH(نوجوانان!$B23,هیئت!$B:$B,0),MATCH(U$4,هیئت!$EG$3:$EI$3,0))*100,"")</f>
        <v>0</v>
      </c>
      <c r="V23" s="130">
        <f>IFERROR(INDEX('ویژه برنامه'!$BF:$BH,MATCH(نوجوانان!$B23,'ویژه برنامه'!$B:$B,0),MATCH(V$4,'ویژه برنامه'!$BF$3:$BH$3,0))*100,"")</f>
        <v>14.285714285714285</v>
      </c>
      <c r="W23" s="130">
        <f>IFERROR(INDEX(رضایت!$AS:$AU,MATCH(نوجوانان!$B23,رضایت!$B:$B,0),MATCH(W$4,رضایت!$AS$3:$AU$3,0))*100,"")</f>
        <v>58.747062646867661</v>
      </c>
      <c r="X23" s="130" t="str">
        <f>IFERROR(INDEX(مسئولیت!$AM:$AO,MATCH(نوجوانان!$B23,مسئولیت!$B:$B,0),MATCH(X$4,مسئولیت!$AM$3:$AO$3,0))*100,"")</f>
        <v/>
      </c>
      <c r="Y23" s="131">
        <f t="shared" si="41"/>
        <v>33.974336541531592</v>
      </c>
      <c r="Z23" s="130">
        <f>IFERROR(INDEX(نماز!$BW:$BZ,MATCH(نوجوانان!$B23,نماز!$B:$B,0),MATCH(Z$1,نماز!$BW$1:$BZ$1,0))*100,"")</f>
        <v>13.333333333333334</v>
      </c>
      <c r="AA23" s="130">
        <f>IFERROR(INDEX(حلقه!$CY:$DB,MATCH(نوجوانان!$B23,حلقه!$B:$B,0),MATCH(AA$1,حلقه!$CY$1:$DB$1,0))*100,"")</f>
        <v>77.777777777777786</v>
      </c>
      <c r="AB23" s="130">
        <f>IFERROR(INDEX(هیئت!$EG:$EJ,MATCH(نوجوانان!$B23,هیئت!$B:$B,0),MATCH(AB$1,هیئت!$EG$1:$EJ$1,0))*100,"")</f>
        <v>36.363636363636367</v>
      </c>
      <c r="AC23" s="130">
        <f>IFERROR(INDEX('ویژه برنامه'!$BF:$BI,MATCH(نوجوانان!$B23,'ویژه برنامه'!$B:$B,0),MATCH(AC$1,'ویژه برنامه'!$BF$1:$BI$1,0))*100,"")</f>
        <v>81.818181818181827</v>
      </c>
      <c r="AD23" s="130" t="str">
        <f>IFERROR(INDEX(رضایت!$AS:$AU,MATCH(نوجوانان!$B23,رضایت!$B:$B,0),MATCH(AD$4,رضایت!$AS$3:$AU$3,0))*100,"")</f>
        <v/>
      </c>
      <c r="AE23" s="130" t="str">
        <f>IFERROR(INDEX(مسئولیت!$AM:$AO,MATCH(نوجوانان!$B23,مسئولیت!$B:$B,0),MATCH(AE$4,مسئولیت!$AM$3:$AO$3,0))*100,"")</f>
        <v/>
      </c>
      <c r="AF23" s="131">
        <f t="shared" si="38"/>
        <v>32.791919191919199</v>
      </c>
      <c r="AG23" s="130" t="str">
        <f>IFERROR(INDEX(نماز!$BW:$BZ,MATCH(نوجوانان!$B23,نماز!$B:$B,0),MATCH(AG$1,نماز!$BW$1:$BZ$1,0))*100,"")</f>
        <v/>
      </c>
      <c r="AH23" s="130" t="str">
        <f>IFERROR(INDEX(حلقه!$CY:$DB,MATCH(نوجوانان!$B23,حلقه!$B:$B,0),MATCH(AH$1,حلقه!$CY$1:$DB$1,0))*100,"")</f>
        <v/>
      </c>
      <c r="AI23" s="130" t="str">
        <f>IFERROR(INDEX(هیئت!$EG:$EJ,MATCH(نوجوانان!$B23,هیئت!$B:$B,0),MATCH(AI$1,هیئت!$EG$1:$EJ$1,0))*100,"")</f>
        <v/>
      </c>
      <c r="AJ23" s="130" t="str">
        <f>IFERROR(INDEX('ویژه برنامه'!$BF:$BI,MATCH(نوجوانان!$B23,'ویژه برنامه'!$B:$B,0),MATCH(AJ$1,'ویژه برنامه'!$BF$1:$BI$1,0))*100,"")</f>
        <v/>
      </c>
      <c r="AK23" s="130">
        <f>IFERROR(INDEX(رضایت!$AS:$AU,MATCH(نوجوانان!$B23,رضایت!$B:$B,0),MATCH(AK$4,رضایت!$AS$3:$AU$3,0))*100,"")</f>
        <v>83.333333333333343</v>
      </c>
      <c r="AL23" s="130" t="str">
        <f>IFERROR(INDEX(مسئولیت!$AM:$AO,MATCH(نوجوانان!$B23,مسئولیت!$B:$B,0),MATCH(AL$4,مسئولیت!$AM$3:$AO$3,0))*100,"")</f>
        <v/>
      </c>
      <c r="AM23" s="131">
        <f t="shared" si="42"/>
        <v>32.791919191919199</v>
      </c>
      <c r="AN23" s="130">
        <f>IFERROR(INDEX(نماز!$BW:$CF,MATCH(نوجوانان!$B23,نماز!$B:$B,0),MATCH(AN$1,نماز!$BW$1:$CF$1,0))*100,"")</f>
        <v>7.4074074074074066</v>
      </c>
      <c r="AO23" s="130">
        <f>IFERROR(INDEX(حلقه!$CY:$DD,MATCH(نوجوانان!$B23,حلقه!$B:$B,0),MATCH(AO$1,حلقه!$CY$1:$DD$1,0))*100,"")</f>
        <v>40</v>
      </c>
      <c r="AP23" s="130">
        <f>IFERROR(INDEX(هیئت!$EG:$EM,MATCH(نوجوانان!$B23,هیئت!$B:$B,0),MATCH(AP$1,هیئت!$EG$1:$EM$1,0))*100,"")</f>
        <v>23.52941176470588</v>
      </c>
      <c r="AQ23" s="130">
        <f>IFERROR(INDEX('ویژه برنامه'!$BF:$BK,MATCH(نوجوانان!$B23,'ویژه برنامه'!$B:$B,0),MATCH(AQ$1,'ویژه برنامه'!$BF$1:$BK$1,0))*100,"")</f>
        <v>50</v>
      </c>
      <c r="AR23" s="130">
        <f ca="1">IFERROR(INDEX(رضایت!$AS:$AW,MATCH(نوجوانان!$B23,رضایت!$B:$B,0),MATCH(AR$1,رضایت!$AS$1:$AW$1,0))*100,"")</f>
        <v>84.533333333333331</v>
      </c>
      <c r="AS23" s="130">
        <f>IFERROR(INDEX('امتحان فصل'!$L:$O,MATCH(نوجوانان!$B23,'امتحان فصل'!$B:$B,0),MATCH(AS$1,'امتحان فصل'!$L$1:$P$1,0))*100,"")</f>
        <v>0</v>
      </c>
      <c r="AT23" s="131">
        <f t="shared" ca="1" si="39"/>
        <v>39.786928104575161</v>
      </c>
      <c r="AU23" s="130">
        <f>IFERROR(INDEX(نماز!$BW:$CF,MATCH(نوجوانان!$B23,نماز!$B:$B,0),MATCH(AU$1,نماز!$BW$1:$CF$1,0))*100,"")</f>
        <v>0</v>
      </c>
      <c r="AV23" s="130">
        <f>IFERROR(INDEX(حلقه!$CY:$DQ,MATCH(نوجوانان!$B23,حلقه!$B:$B,0),MATCH(AV$1,حلقه!$CY$1:$DQ$1,0))*100,"")</f>
        <v>50</v>
      </c>
      <c r="AW23" s="130">
        <f>IFERROR(INDEX(هیئت!$EG:$EZ,MATCH(نوجوانان!$B23,هیئت!$B:$B,0),MATCH(AW$1,هیئت!$EG$1:$EZ$1,0))*100,"")</f>
        <v>7.6923076923076925</v>
      </c>
      <c r="AX23" s="130">
        <f>IFERROR(INDEX('ویژه برنامه'!$BF:$BZ,MATCH(نوجوانان!$B23,'ویژه برنامه'!$B:$B,0),MATCH(AX$1,'ویژه برنامه'!$BF$1:$BZ$1,0))*100,"")</f>
        <v>0</v>
      </c>
      <c r="AY23" s="130">
        <f ca="1">IFERROR(INDEX(رضایت!$AS:$AZ,MATCH(نوجوانان!$B23,رضایت!$B:$B,0),MATCH(AY$1,رضایت!$AS$1:$AZ$1,0))*100,"")</f>
        <v>56.000000000000007</v>
      </c>
      <c r="AZ23" s="130" t="str">
        <f>IFERROR(INDEX(مسئولیت!$AM:$AZ,MATCH(نوجوانان!$B23,مسئولیت!$B:$B,0),MATCH(AZ$1,مسئولیت!$AM$1:$AZ$1,0))*100,"")</f>
        <v/>
      </c>
      <c r="BA23" s="130">
        <f>IFERROR(INDEX('امتحان فصل'!$L:$Z,MATCH(نوجوانان!$B23,'امتحان فصل'!$B:$B,0),MATCH(BA$1,'امتحان فصل'!$L$1:$Z$1,0))*100,"")</f>
        <v>52.5</v>
      </c>
      <c r="BB23" s="131">
        <f t="shared" ca="1" si="43"/>
        <v>28.623076923076923</v>
      </c>
    </row>
    <row r="24" spans="1:54" ht="18.75" x14ac:dyDescent="0.25">
      <c r="A24" s="30">
        <v>18</v>
      </c>
      <c r="B24" s="27" t="s">
        <v>498</v>
      </c>
      <c r="C24" s="28" t="str">
        <f t="shared" si="36"/>
        <v>12</v>
      </c>
      <c r="D24" s="29" t="str">
        <f>INDEX(Sheet1!$C:$C,MATCH($B24,Sheet1!$B:$B,0))</f>
        <v>امیرمحمد محمدرضایی</v>
      </c>
      <c r="E24" s="132">
        <f>IFERROR(INDEX(نماز!$BW:$BX,MATCH(نوجوانان!$B24,نماز!$B:$B,0),MATCH(E$1,نماز!$BW$1:$BZ$1,0))*100,"")</f>
        <v>27.777777777777779</v>
      </c>
      <c r="F24" s="132">
        <f>IFERROR(INDEX(حلقه!$CY:$CZ,MATCH(نوجوانان!$B24,حلقه!$B:$B,0),MATCH(F$1,حلقه!$CY$1:$DB$1,0))*100,"")</f>
        <v>0</v>
      </c>
      <c r="G24" s="132">
        <f>IFERROR(INDEX(هیئت!$EG:$EH,MATCH(نوجوانان!$B24,هیئت!$B:$B,0),MATCH(G$1,هیئت!$EG$1:$EJ$1,0))*100,"")</f>
        <v>66.666666666666657</v>
      </c>
      <c r="H24" s="132">
        <f>IFERROR(INDEX('ویژه برنامه'!$BF:$BG,MATCH(نوجوانان!$B24,'ویژه برنامه'!$B:$B,0),MATCH(H$1,'ویژه برنامه'!$BF$1:$BI$1,0))*100,"")</f>
        <v>20</v>
      </c>
      <c r="I24" s="132">
        <f>IFERROR(INDEX(رضایت!$AS:$AT,MATCH(نوجوانان!$B24,رضایت!$B:$B,0),MATCH(I$1,رضایت!$AS$1:$AV$1,0))*100,"")</f>
        <v>93.333333333333329</v>
      </c>
      <c r="J24" s="132" t="str">
        <f>IFERROR(INDEX(مسئولیت!$AM:$AN,MATCH(نوجوانان!$B24,مسئولیت!$B:$B,0),MATCH(J$1,مسئولیت!$AM$1:$AP$1,0))*100,"")</f>
        <v/>
      </c>
      <c r="K24" s="133">
        <f t="shared" si="37"/>
        <v>35.066666666666663</v>
      </c>
      <c r="L24" s="132">
        <f>IFERROR(INDEX(نماز!$BW:$BX,MATCH(نوجوانان!$B24,نماز!$B:$B,0),MATCH(L$4,نماز!$BW$3:$BY$3,0))*100,"")</f>
        <v>27.777777777777779</v>
      </c>
      <c r="M24" s="132">
        <f>IFERROR(INDEX(حلقه!$CY:$CZ,MATCH(نوجوانان!$B24,حلقه!$B:$B,0),MATCH(M$4,حلقه!$CY$3:$DA$3,0))*100,"")</f>
        <v>0</v>
      </c>
      <c r="N24" s="132">
        <f>IFERROR(INDEX(هیئت!$EG:$EH,MATCH(نوجوانان!$B24,هیئت!$B:$B,0),MATCH(N$4,هیئت!$EG$3:$EI$3,0))*100,"")</f>
        <v>50</v>
      </c>
      <c r="O24" s="132">
        <f>IFERROR(INDEX('ویژه برنامه'!$BF:$BG,MATCH(نوجوانان!$B24,'ویژه برنامه'!$B:$B,0),MATCH(O$4,'ویژه برنامه'!$BF$3:$BH$3,0))*100,"")</f>
        <v>25</v>
      </c>
      <c r="P24" s="132">
        <f>IFERROR(INDEX(رضایت!$AS:$AT,MATCH(نوجوانان!$B24,رضایت!$B:$B,0),MATCH(P$4,رضایت!$AS$3:$AU$3,0))*100,"")</f>
        <v>96.666666666666671</v>
      </c>
      <c r="Q24" s="132">
        <f>IFERROR(INDEX(مسئولیت!$AM:$AN,MATCH(نوجوانان!$B24,مسئولیت!$B:$B,0),MATCH(Q$4,مسئولیت!$AM$3:$AO$3,0))*100,"")</f>
        <v>76</v>
      </c>
      <c r="R24" s="133">
        <f t="shared" si="40"/>
        <v>48.866666666666667</v>
      </c>
      <c r="S24" s="132">
        <f>IFERROR(INDEX(نماز!$BW:$BY,MATCH(نوجوانان!$B24,نماز!$B:$B,0),MATCH(S$4,نماز!$BW$3:$BY$3,0))*100,"")</f>
        <v>27.659574468085108</v>
      </c>
      <c r="T24" s="132">
        <f>IFERROR(INDEX(حلقه!$CY:$DA,MATCH(نوجوانان!$B24,حلقه!$B:$B,0),MATCH(T$4,حلقه!$CY$3:$DA$3,0))*100,"")</f>
        <v>100</v>
      </c>
      <c r="U24" s="132">
        <f>IFERROR(INDEX(هیئت!$EG:$EI,MATCH(نوجوانان!$B24,هیئت!$B:$B,0),MATCH(U$4,هیئت!$EG$3:$EI$3,0))*100,"")</f>
        <v>41.666666666666671</v>
      </c>
      <c r="V24" s="132">
        <f>IFERROR(INDEX('ویژه برنامه'!$BF:$BH,MATCH(نوجوانان!$B24,'ویژه برنامه'!$B:$B,0),MATCH(V$4,'ویژه برنامه'!$BF$3:$BH$3,0))*100,"")</f>
        <v>28.571428571428569</v>
      </c>
      <c r="W24" s="132">
        <f>IFERROR(INDEX(رضایت!$AS:$AU,MATCH(نوجوانان!$B24,رضایت!$B:$B,0),MATCH(W$4,رضایت!$AS$3:$AU$3,0))*100,"")</f>
        <v>82.495875206239702</v>
      </c>
      <c r="X24" s="132">
        <f>IFERROR(INDEX(مسئولیت!$AM:$AO,MATCH(نوجوانان!$B24,مسئولیت!$B:$B,0),MATCH(X$4,مسئولیت!$AM$3:$AO$3,0))*100,"")</f>
        <v>80</v>
      </c>
      <c r="Y24" s="133">
        <f t="shared" si="41"/>
        <v>65.913562072656248</v>
      </c>
      <c r="Z24" s="132">
        <f>IFERROR(INDEX(نماز!$BW:$BZ,MATCH(نوجوانان!$B24,نماز!$B:$B,0),MATCH(Z$1,نماز!$BW$1:$BZ$1,0))*100,"")</f>
        <v>10</v>
      </c>
      <c r="AA24" s="132">
        <f>IFERROR(INDEX(حلقه!$CY:$DB,MATCH(نوجوانان!$B24,حلقه!$B:$B,0),MATCH(AA$1,حلقه!$CY$1:$DB$1,0))*100,"")</f>
        <v>50</v>
      </c>
      <c r="AB24" s="132">
        <f>IFERROR(INDEX(هیئت!$EG:$EJ,MATCH(نوجوانان!$B24,هیئت!$B:$B,0),MATCH(AB$1,هیئت!$EG$1:$EJ$1,0))*100,"")</f>
        <v>59.090909090909093</v>
      </c>
      <c r="AC24" s="132">
        <f>IFERROR(INDEX('ویژه برنامه'!$BF:$BI,MATCH(نوجوانان!$B24,'ویژه برنامه'!$B:$B,0),MATCH(AC$1,'ویژه برنامه'!$BF$1:$BI$1,0))*100,"")</f>
        <v>9.0909090909090917</v>
      </c>
      <c r="AD24" s="132" t="str">
        <f>IFERROR(INDEX(رضایت!$AS:$AU,MATCH(نوجوانان!$B24,رضایت!$B:$B,0),MATCH(AD$4,رضایت!$AS$3:$AU$3,0))*100,"")</f>
        <v/>
      </c>
      <c r="AE24" s="132" t="str">
        <f>IFERROR(INDEX(مسئولیت!$AM:$AO,MATCH(نوجوانان!$B24,مسئولیت!$B:$B,0),MATCH(AE$4,مسئولیت!$AM$3:$AO$3,0))*100,"")</f>
        <v/>
      </c>
      <c r="AF24" s="132">
        <f t="shared" si="38"/>
        <v>21.745454545454546</v>
      </c>
      <c r="AG24" s="132" t="str">
        <f>IFERROR(INDEX(نماز!$BW:$BZ,MATCH(نوجوانان!$B24,نماز!$B:$B,0),MATCH(AG$1,نماز!$BW$1:$BZ$1,0))*100,"")</f>
        <v/>
      </c>
      <c r="AH24" s="132" t="str">
        <f>IFERROR(INDEX(حلقه!$CY:$DB,MATCH(نوجوانان!$B24,حلقه!$B:$B,0),MATCH(AH$1,حلقه!$CY$1:$DB$1,0))*100,"")</f>
        <v/>
      </c>
      <c r="AI24" s="132" t="str">
        <f>IFERROR(INDEX(هیئت!$EG:$EJ,MATCH(نوجوانان!$B24,هیئت!$B:$B,0),MATCH(AI$1,هیئت!$EG$1:$EJ$1,0))*100,"")</f>
        <v/>
      </c>
      <c r="AJ24" s="132" t="str">
        <f>IFERROR(INDEX('ویژه برنامه'!$BF:$BI,MATCH(نوجوانان!$B24,'ویژه برنامه'!$B:$B,0),MATCH(AJ$1,'ویژه برنامه'!$BF$1:$BI$1,0))*100,"")</f>
        <v/>
      </c>
      <c r="AK24" s="132">
        <f>IFERROR(INDEX(رضایت!$AS:$AU,MATCH(نوجوانان!$B24,رضایت!$B:$B,0),MATCH(AK$4,رضایت!$AS$3:$AU$3,0))*100,"")</f>
        <v>93.333333333333329</v>
      </c>
      <c r="AL24" s="132" t="str">
        <f>IFERROR(INDEX(مسئولیت!$AM:$AO,MATCH(نوجوانان!$B24,مسئولیت!$B:$B,0),MATCH(AL$4,مسئولیت!$AM$3:$AO$3,0))*100,"")</f>
        <v/>
      </c>
      <c r="AM24" s="133">
        <f t="shared" si="42"/>
        <v>21.745454545454546</v>
      </c>
      <c r="AN24" s="132">
        <f>IFERROR(INDEX(نماز!$BW:$CF,MATCH(نوجوانان!$B24,نماز!$B:$B,0),MATCH(AN$1,نماز!$BW$1:$CF$1,0))*100,"")</f>
        <v>14.814814814814813</v>
      </c>
      <c r="AO24" s="132">
        <f>IFERROR(INDEX(حلقه!$CY:$DD,MATCH(نوجوانان!$B24,حلقه!$B:$B,0),MATCH(AO$1,حلقه!$CY$1:$DD$1,0))*100,"")</f>
        <v>40</v>
      </c>
      <c r="AP24" s="132">
        <f>IFERROR(INDEX(هیئت!$EG:$EM,MATCH(نوجوانان!$B24,هیئت!$B:$B,0),MATCH(AP$1,هیئت!$EG$1:$EM$1,0))*100,"")</f>
        <v>52.941176470588239</v>
      </c>
      <c r="AQ24" s="132">
        <f>IFERROR(INDEX('ویژه برنامه'!$BF:$BK,MATCH(نوجوانان!$B24,'ویژه برنامه'!$B:$B,0),MATCH(AQ$1,'ویژه برنامه'!$BF$1:$BK$1,0))*100,"")</f>
        <v>50</v>
      </c>
      <c r="AR24" s="132">
        <f ca="1">IFERROR(INDEX(رضایت!$AS:$AW,MATCH(نوجوانان!$B24,رضایت!$B:$B,0),MATCH(AR$1,رضایت!$AS$1:$AW$1,0))*100,"")</f>
        <v>81.733333333333334</v>
      </c>
      <c r="AS24" s="132">
        <f>IFERROR(INDEX('امتحان فصل'!$L:$O,MATCH(نوجوانان!$B24,'امتحان فصل'!$B:$B,0),MATCH(AS$1,'امتحان فصل'!$L$1:$P$1,0))*100,"")</f>
        <v>0</v>
      </c>
      <c r="AT24" s="133">
        <f t="shared" ca="1" si="39"/>
        <v>44.681699346405232</v>
      </c>
      <c r="AU24" s="132">
        <f>IFERROR(INDEX(نماز!$BW:$CF,MATCH(نوجوانان!$B24,نماز!$B:$B,0),MATCH(AU$1,نماز!$BW$1:$CF$1,0))*100,"")</f>
        <v>9.2592592592592595</v>
      </c>
      <c r="AV24" s="132">
        <f>IFERROR(INDEX(حلقه!$CY:$DQ,MATCH(نوجوانان!$B24,حلقه!$B:$B,0),MATCH(AV$1,حلقه!$CY$1:$DQ$1,0))*100,"")</f>
        <v>50</v>
      </c>
      <c r="AW24" s="132">
        <f>IFERROR(INDEX(هیئت!$EG:$EZ,MATCH(نوجوانان!$B24,هیئت!$B:$B,0),MATCH(AW$1,هیئت!$EG$1:$EZ$1,0))*100,"")</f>
        <v>53.846153846153847</v>
      </c>
      <c r="AX24" s="132">
        <f>IFERROR(INDEX('ویژه برنامه'!$BF:$BZ,MATCH(نوجوانان!$B24,'ویژه برنامه'!$B:$B,0),MATCH(AX$1,'ویژه برنامه'!$BF$1:$BZ$1,0))*100,"")</f>
        <v>22.222222222222221</v>
      </c>
      <c r="AY24" s="132" t="str">
        <f ca="1">IFERROR(INDEX(رضایت!$AS:$AZ,MATCH(نوجوانان!$B24,رضایت!$B:$B,0),MATCH(AY$1,رضایت!$AS$1:$AZ$1,0))*100,"")</f>
        <v/>
      </c>
      <c r="AZ24" s="132">
        <f>IFERROR(INDEX(مسئولیت!$AM:$AZ,MATCH(نوجوانان!$B24,مسئولیت!$B:$B,0),MATCH(AZ$1,مسئولیت!$AM$1:$AZ$1,0))*100,"")</f>
        <v>50</v>
      </c>
      <c r="BA24" s="132">
        <f>IFERROR(INDEX('امتحان فصل'!$L:$Z,MATCH(نوجوانان!$B24,'امتحان فصل'!$B:$B,0),MATCH(BA$1,'امتحان فصل'!$L$1:$Z$1,0))*100,"")</f>
        <v>0</v>
      </c>
      <c r="BB24" s="133">
        <f t="shared" ca="1" si="43"/>
        <v>24.980056980056979</v>
      </c>
    </row>
    <row r="25" spans="1:54" ht="18.75" x14ac:dyDescent="0.25">
      <c r="A25" s="30">
        <v>19</v>
      </c>
      <c r="B25" s="27" t="s">
        <v>499</v>
      </c>
      <c r="C25" s="28" t="str">
        <f t="shared" si="36"/>
        <v>12</v>
      </c>
      <c r="D25" s="29" t="str">
        <f>INDEX(Sheet1!$C:$C,MATCH($B25,Sheet1!$B:$B,0))</f>
        <v>عبدالرحمان محمدرضایی</v>
      </c>
      <c r="E25" s="130">
        <f>IFERROR(INDEX(نماز!$BW:$BX,MATCH(نوجوانان!$B25,نماز!$B:$B,0),MATCH(E$1,نماز!$BW$1:$BZ$1,0))*100,"")</f>
        <v>37.777777777777779</v>
      </c>
      <c r="F25" s="130">
        <f>IFERROR(INDEX(حلقه!$CY:$CZ,MATCH(نوجوانان!$B25,حلقه!$B:$B,0),MATCH(F$1,حلقه!$CY$1:$DB$1,0))*100,"")</f>
        <v>0</v>
      </c>
      <c r="G25" s="130">
        <f>IFERROR(INDEX(هیئت!$EG:$EH,MATCH(نوجوانان!$B25,هیئت!$B:$B,0),MATCH(G$1,هیئت!$EG$1:$EJ$1,0))*100,"")</f>
        <v>86.666666666666671</v>
      </c>
      <c r="H25" s="130">
        <f>IFERROR(INDEX('ویژه برنامه'!$BF:$BG,MATCH(نوجوانان!$B25,'ویژه برنامه'!$B:$B,0),MATCH(H$1,'ویژه برنامه'!$BF$1:$BI$1,0))*100,"")</f>
        <v>60</v>
      </c>
      <c r="I25" s="130">
        <f>IFERROR(INDEX(رضایت!$AS:$AT,MATCH(نوجوانان!$B25,رضایت!$B:$B,0),MATCH(I$1,رضایت!$AS$1:$AV$1,0))*100,"")</f>
        <v>93.333333333333329</v>
      </c>
      <c r="J25" s="130">
        <f>IFERROR(INDEX(مسئولیت!$AM:$AN,MATCH(نوجوانان!$B25,مسئولیت!$B:$B,0),MATCH(J$1,مسئولیت!$AM$1:$AP$1,0))*100,"")</f>
        <v>68</v>
      </c>
      <c r="K25" s="131">
        <f t="shared" si="37"/>
        <v>57.86666666666666</v>
      </c>
      <c r="L25" s="130">
        <f>IFERROR(INDEX(نماز!$BW:$BX,MATCH(نوجوانان!$B25,نماز!$B:$B,0),MATCH(L$4,نماز!$BW$3:$BY$3,0))*100,"")</f>
        <v>42.222222222222221</v>
      </c>
      <c r="M25" s="130">
        <f>IFERROR(INDEX(حلقه!$CY:$CZ,MATCH(نوجوانان!$B25,حلقه!$B:$B,0),MATCH(M$4,حلقه!$CY$3:$DA$3,0))*100,"")</f>
        <v>0</v>
      </c>
      <c r="N25" s="130">
        <f>IFERROR(INDEX(هیئت!$EG:$EH,MATCH(نوجوانان!$B25,هیئت!$B:$B,0),MATCH(N$4,هیئت!$EG$3:$EI$3,0))*100,"")</f>
        <v>75</v>
      </c>
      <c r="O25" s="130">
        <f>IFERROR(INDEX('ویژه برنامه'!$BF:$BG,MATCH(نوجوانان!$B25,'ویژه برنامه'!$B:$B,0),MATCH(O$4,'ویژه برنامه'!$BF$3:$BH$3,0))*100,"")</f>
        <v>37.5</v>
      </c>
      <c r="P25" s="130">
        <f>IFERROR(INDEX(رضایت!$AS:$AT,MATCH(نوجوانان!$B25,رضایت!$B:$B,0),MATCH(P$4,رضایت!$AS$3:$AU$3,0))*100,"")</f>
        <v>96.666666666666671</v>
      </c>
      <c r="Q25" s="130">
        <f>IFERROR(INDEX(مسئولیت!$AM:$AN,MATCH(نوجوانان!$B25,مسئولیت!$B:$B,0),MATCH(Q$4,مسئولیت!$AM$3:$AO$3,0))*100,"")</f>
        <v>76</v>
      </c>
      <c r="R25" s="131">
        <f t="shared" si="40"/>
        <v>56.1</v>
      </c>
      <c r="S25" s="130">
        <f>IFERROR(INDEX(نماز!$BW:$BY,MATCH(نوجوانان!$B25,نماز!$B:$B,0),MATCH(S$4,نماز!$BW$3:$BY$3,0))*100,"")</f>
        <v>38.297872340425535</v>
      </c>
      <c r="T25" s="130">
        <f>IFERROR(INDEX(حلقه!$CY:$DA,MATCH(نوجوانان!$B25,حلقه!$B:$B,0),MATCH(T$4,حلقه!$CY$3:$DA$3,0))*100,"")</f>
        <v>100</v>
      </c>
      <c r="U25" s="130">
        <f>IFERROR(INDEX(هیئت!$EG:$EI,MATCH(نوجوانان!$B25,هیئت!$B:$B,0),MATCH(U$4,هیئت!$EG$3:$EI$3,0))*100,"")</f>
        <v>58.333333333333336</v>
      </c>
      <c r="V25" s="130">
        <f>IFERROR(INDEX('ویژه برنامه'!$BF:$BH,MATCH(نوجوانان!$B25,'ویژه برنامه'!$B:$B,0),MATCH(V$4,'ویژه برنامه'!$BF$3:$BH$3,0))*100,"")</f>
        <v>57.142857142857139</v>
      </c>
      <c r="W25" s="130">
        <f>IFERROR(INDEX(رضایت!$AS:$AU,MATCH(نوجوانان!$B25,رضایت!$B:$B,0),MATCH(W$4,رضایت!$AS$3:$AU$3,0))*100,"")</f>
        <v>73.74631268436579</v>
      </c>
      <c r="X25" s="130">
        <f>IFERROR(INDEX(مسئولیت!$AM:$AO,MATCH(نوجوانان!$B25,مسئولیت!$B:$B,0),MATCH(X$4,مسئولیت!$AM$3:$AO$3,0))*100,"")</f>
        <v>68</v>
      </c>
      <c r="Y25" s="131">
        <f t="shared" si="41"/>
        <v>69.135483408200415</v>
      </c>
      <c r="Z25" s="130">
        <f>IFERROR(INDEX(نماز!$BW:$BZ,MATCH(نوجوانان!$B25,نماز!$B:$B,0),MATCH(Z$1,نماز!$BW$1:$BZ$1,0))*100,"")</f>
        <v>32.222222222222221</v>
      </c>
      <c r="AA25" s="130">
        <f>IFERROR(INDEX(حلقه!$CY:$DB,MATCH(نوجوانان!$B25,حلقه!$B:$B,0),MATCH(AA$1,حلقه!$CY$1:$DB$1,0))*100,"")</f>
        <v>44.444444444444443</v>
      </c>
      <c r="AB25" s="130">
        <f>IFERROR(INDEX(هیئت!$EG:$EJ,MATCH(نوجوانان!$B25,هیئت!$B:$B,0),MATCH(AB$1,هیئت!$EG$1:$EJ$1,0))*100,"")</f>
        <v>68.181818181818173</v>
      </c>
      <c r="AC25" s="130">
        <f>IFERROR(INDEX('ویژه برنامه'!$BF:$BI,MATCH(نوجوانان!$B25,'ویژه برنامه'!$B:$B,0),MATCH(AC$1,'ویژه برنامه'!$BF$1:$BI$1,0))*100,"")</f>
        <v>9.0909090909090917</v>
      </c>
      <c r="AD25" s="130" t="str">
        <f>IFERROR(INDEX(رضایت!$AS:$AU,MATCH(نوجوانان!$B25,رضایت!$B:$B,0),MATCH(AD$4,رضایت!$AS$3:$AU$3,0))*100,"")</f>
        <v/>
      </c>
      <c r="AE25" s="130" t="str">
        <f>IFERROR(INDEX(مسئولیت!$AM:$AO,MATCH(نوجوانان!$B25,مسئولیت!$B:$B,0),MATCH(AE$4,مسئولیت!$AM$3:$AO$3,0))*100,"")</f>
        <v/>
      </c>
      <c r="AF25" s="131">
        <f t="shared" si="38"/>
        <v>24.755555555555556</v>
      </c>
      <c r="AG25" s="130" t="str">
        <f>IFERROR(INDEX(نماز!$BW:$BZ,MATCH(نوجوانان!$B25,نماز!$B:$B,0),MATCH(AG$1,نماز!$BW$1:$BZ$1,0))*100,"")</f>
        <v/>
      </c>
      <c r="AH25" s="130" t="str">
        <f>IFERROR(INDEX(حلقه!$CY:$DB,MATCH(نوجوانان!$B25,حلقه!$B:$B,0),MATCH(AH$1,حلقه!$CY$1:$DB$1,0))*100,"")</f>
        <v/>
      </c>
      <c r="AI25" s="130" t="str">
        <f>IFERROR(INDEX(هیئت!$EG:$EJ,MATCH(نوجوانان!$B25,هیئت!$B:$B,0),MATCH(AI$1,هیئت!$EG$1:$EJ$1,0))*100,"")</f>
        <v/>
      </c>
      <c r="AJ25" s="130" t="str">
        <f>IFERROR(INDEX('ویژه برنامه'!$BF:$BI,MATCH(نوجوانان!$B25,'ویژه برنامه'!$B:$B,0),MATCH(AJ$1,'ویژه برنامه'!$BF$1:$BI$1,0))*100,"")</f>
        <v/>
      </c>
      <c r="AK25" s="130">
        <f>IFERROR(INDEX(رضایت!$AS:$AU,MATCH(نوجوانان!$B25,رضایت!$B:$B,0),MATCH(AK$4,رضایت!$AS$3:$AU$3,0))*100,"")</f>
        <v>93.333333333333329</v>
      </c>
      <c r="AL25" s="130">
        <f>IFERROR(INDEX(مسئولیت!$AM:$AO,MATCH(نوجوانان!$B25,مسئولیت!$B:$B,0),MATCH(AL$4,مسئولیت!$AM$3:$AO$3,0))*100,"")</f>
        <v>68</v>
      </c>
      <c r="AM25" s="131">
        <f t="shared" si="42"/>
        <v>24.755555555555556</v>
      </c>
      <c r="AN25" s="130">
        <f>IFERROR(INDEX(نماز!$BW:$CF,MATCH(نوجوانان!$B25,نماز!$B:$B,0),MATCH(AN$1,نماز!$BW$1:$CF$1,0))*100,"")</f>
        <v>38.888888888888893</v>
      </c>
      <c r="AO25" s="130">
        <f>IFERROR(INDEX(حلقه!$CY:$DD,MATCH(نوجوانان!$B25,حلقه!$B:$B,0),MATCH(AO$1,حلقه!$CY$1:$DD$1,0))*100,"")</f>
        <v>60</v>
      </c>
      <c r="AP25" s="130">
        <f>IFERROR(INDEX(هیئت!$EG:$EM,MATCH(نوجوانان!$B25,هیئت!$B:$B,0),MATCH(AP$1,هیئت!$EG$1:$EM$1,0))*100,"")</f>
        <v>88.235294117647058</v>
      </c>
      <c r="AQ25" s="130">
        <f>IFERROR(INDEX('ویژه برنامه'!$BF:$BK,MATCH(نوجوانان!$B25,'ویژه برنامه'!$B:$B,0),MATCH(AQ$1,'ویژه برنامه'!$BF$1:$BK$1,0))*100,"")</f>
        <v>50</v>
      </c>
      <c r="AR25" s="130">
        <f ca="1">IFERROR(INDEX(رضایت!$AS:$AW,MATCH(نوجوانان!$B25,رضایت!$B:$B,0),MATCH(AR$1,رضایت!$AS$1:$AW$1,0))*100,"")</f>
        <v>77.933333333333323</v>
      </c>
      <c r="AS25" s="130">
        <f>IFERROR(INDEX('امتحان فصل'!$L:$O,MATCH(نوجوانان!$B25,'امتحان فصل'!$B:$B,0),MATCH(AS$1,'امتحان فصل'!$L$1:$P$1,0))*100,"")</f>
        <v>0</v>
      </c>
      <c r="AT25" s="131">
        <f t="shared" ca="1" si="39"/>
        <v>56.267647058823535</v>
      </c>
      <c r="AU25" s="130">
        <f>IFERROR(INDEX(نماز!$BW:$CF,MATCH(نوجوانان!$B25,نماز!$B:$B,0),MATCH(AU$1,نماز!$BW$1:$CF$1,0))*100,"")</f>
        <v>20.37037037037037</v>
      </c>
      <c r="AV25" s="130">
        <f>IFERROR(INDEX(حلقه!$CY:$DQ,MATCH(نوجوانان!$B25,حلقه!$B:$B,0),MATCH(AV$1,حلقه!$CY$1:$DQ$1,0))*100,"")</f>
        <v>25</v>
      </c>
      <c r="AW25" s="130">
        <f>IFERROR(INDEX(هیئت!$EG:$EZ,MATCH(نوجوانان!$B25,هیئت!$B:$B,0),MATCH(AW$1,هیئت!$EG$1:$EZ$1,0))*100,"")</f>
        <v>61.53846153846154</v>
      </c>
      <c r="AX25" s="130">
        <f>IFERROR(INDEX('ویژه برنامه'!$BF:$BZ,MATCH(نوجوانان!$B25,'ویژه برنامه'!$B:$B,0),MATCH(AX$1,'ویژه برنامه'!$BF$1:$BZ$1,0))*100,"")</f>
        <v>33.333333333333329</v>
      </c>
      <c r="AY25" s="130" t="str">
        <f ca="1">IFERROR(INDEX(رضایت!$AS:$AZ,MATCH(نوجوانان!$B25,رضایت!$B:$B,0),MATCH(AY$1,رضایت!$AS$1:$AZ$1,0))*100,"")</f>
        <v/>
      </c>
      <c r="AZ25" s="130">
        <f>IFERROR(INDEX(مسئولیت!$AM:$AZ,MATCH(نوجوانان!$B25,مسئولیت!$B:$B,0),MATCH(AZ$1,مسئولیت!$AM$1:$AZ$1,0))*100,"")</f>
        <v>53.333333333333336</v>
      </c>
      <c r="BA25" s="130">
        <f>IFERROR(INDEX('امتحان فصل'!$L:$Z,MATCH(نوجوانان!$B25,'امتحان فصل'!$B:$B,0),MATCH(BA$1,'امتحان فصل'!$L$1:$Z$1,0))*100,"")</f>
        <v>0</v>
      </c>
      <c r="BB25" s="131">
        <f t="shared" ca="1" si="43"/>
        <v>25.347578347578345</v>
      </c>
    </row>
    <row r="26" spans="1:54" ht="18.75" x14ac:dyDescent="0.25">
      <c r="A26" s="30">
        <v>20</v>
      </c>
      <c r="B26" s="27" t="s">
        <v>500</v>
      </c>
      <c r="C26" s="28" t="str">
        <f t="shared" si="36"/>
        <v>12</v>
      </c>
      <c r="D26" s="29" t="str">
        <f>INDEX(Sheet1!$C:$C,MATCH($B26,Sheet1!$B:$B,0))</f>
        <v>علیرضا شهرستانی</v>
      </c>
      <c r="E26" s="132">
        <f>IFERROR(INDEX(نماز!$BW:$BX,MATCH(نوجوانان!$B26,نماز!$B:$B,0),MATCH(E$1,نماز!$BW$1:$BZ$1,0))*100,"")</f>
        <v>38.888888888888893</v>
      </c>
      <c r="F26" s="132">
        <f>IFERROR(INDEX(حلقه!$CY:$CZ,MATCH(نوجوانان!$B26,حلقه!$B:$B,0),MATCH(F$1,حلقه!$CY$1:$DB$1,0))*100,"")</f>
        <v>0</v>
      </c>
      <c r="G26" s="132">
        <f>IFERROR(INDEX(هیئت!$EG:$EH,MATCH(نوجوانان!$B26,هیئت!$B:$B,0),MATCH(G$1,هیئت!$EG$1:$EJ$1,0))*100,"")</f>
        <v>80</v>
      </c>
      <c r="H26" s="132">
        <f>IFERROR(INDEX('ویژه برنامه'!$BF:$BG,MATCH(نوجوانان!$B26,'ویژه برنامه'!$B:$B,0),MATCH(H$1,'ویژه برنامه'!$BF$1:$BI$1,0))*100,"")</f>
        <v>20</v>
      </c>
      <c r="I26" s="132">
        <f>IFERROR(INDEX(رضایت!$AS:$AT,MATCH(نوجوانان!$B26,رضایت!$B:$B,0),MATCH(I$1,رضایت!$AS$1:$AV$1,0))*100,"")</f>
        <v>96.666666666666671</v>
      </c>
      <c r="J26" s="132">
        <f>IFERROR(INDEX(مسئولیت!$AM:$AN,MATCH(نوجوانان!$B26,مسئولیت!$B:$B,0),MATCH(J$1,مسئولیت!$AM$1:$AP$1,0))*100,"")</f>
        <v>72</v>
      </c>
      <c r="K26" s="133">
        <f t="shared" si="37"/>
        <v>53.6</v>
      </c>
      <c r="L26" s="132">
        <f>IFERROR(INDEX(نماز!$BW:$BX,MATCH(نوجوانان!$B26,نماز!$B:$B,0),MATCH(L$4,نماز!$BW$3:$BY$3,0))*100,"")</f>
        <v>58.888888888888893</v>
      </c>
      <c r="M26" s="132">
        <f>IFERROR(INDEX(حلقه!$CY:$CZ,MATCH(نوجوانان!$B26,حلقه!$B:$B,0),MATCH(M$4,حلقه!$CY$3:$DA$3,0))*100,"")</f>
        <v>0</v>
      </c>
      <c r="N26" s="132">
        <f>IFERROR(INDEX(هیئت!$EG:$EH,MATCH(نوجوانان!$B26,هیئت!$B:$B,0),MATCH(N$4,هیئت!$EG$3:$EI$3,0))*100,"")</f>
        <v>93.75</v>
      </c>
      <c r="O26" s="132">
        <f>IFERROR(INDEX('ویژه برنامه'!$BF:$BG,MATCH(نوجوانان!$B26,'ویژه برنامه'!$B:$B,0),MATCH(O$4,'ویژه برنامه'!$BF$3:$BH$3,0))*100,"")</f>
        <v>62.5</v>
      </c>
      <c r="P26" s="132">
        <f>IFERROR(INDEX(رضایت!$AS:$AT,MATCH(نوجوانان!$B26,رضایت!$B:$B,0),MATCH(P$4,رضایت!$AS$3:$AU$3,0))*100,"")</f>
        <v>96.666666666666671</v>
      </c>
      <c r="Q26" s="132">
        <f>IFERROR(INDEX(مسئولیت!$AM:$AN,MATCH(نوجوانان!$B26,مسئولیت!$B:$B,0),MATCH(Q$4,مسئولیت!$AM$3:$AO$3,0))*100,"")</f>
        <v>76</v>
      </c>
      <c r="R26" s="133">
        <f t="shared" si="40"/>
        <v>64.099999999999994</v>
      </c>
      <c r="S26" s="132">
        <f>IFERROR(INDEX(نماز!$BW:$BY,MATCH(نوجوانان!$B26,نماز!$B:$B,0),MATCH(S$4,نماز!$BW$3:$BY$3,0))*100,"")</f>
        <v>29.787234042553191</v>
      </c>
      <c r="T26" s="132">
        <f>IFERROR(INDEX(حلقه!$CY:$DA,MATCH(نوجوانان!$B26,حلقه!$B:$B,0),MATCH(T$4,حلقه!$CY$3:$DA$3,0))*100,"")</f>
        <v>100</v>
      </c>
      <c r="U26" s="132">
        <f>IFERROR(INDEX(هیئت!$EG:$EI,MATCH(نوجوانان!$B26,هیئت!$B:$B,0),MATCH(U$4,هیئت!$EG$3:$EI$3,0))*100,"")</f>
        <v>66.666666666666657</v>
      </c>
      <c r="V26" s="132">
        <f>IFERROR(INDEX('ویژه برنامه'!$BF:$BH,MATCH(نوجوانان!$B26,'ویژه برنامه'!$B:$B,0),MATCH(V$4,'ویژه برنامه'!$BF$3:$BH$3,0))*100,"")</f>
        <v>42.857142857142854</v>
      </c>
      <c r="W26" s="132">
        <f>IFERROR(INDEX(رضایت!$AS:$AU,MATCH(نوجوانان!$B26,رضایت!$B:$B,0),MATCH(W$4,رضایت!$AS$3:$AU$3,0))*100,"")</f>
        <v>84.995750212489384</v>
      </c>
      <c r="X26" s="132">
        <f>IFERROR(INDEX(مسئولیت!$AM:$AO,MATCH(نوجوانان!$B26,مسئولیت!$B:$B,0),MATCH(X$4,مسئولیت!$AM$3:$AO$3,0))*100,"")</f>
        <v>66</v>
      </c>
      <c r="Y26" s="133">
        <f t="shared" si="41"/>
        <v>69.583141937128062</v>
      </c>
      <c r="Z26" s="132">
        <f>IFERROR(INDEX(نماز!$BW:$BZ,MATCH(نوجوانان!$B26,نماز!$B:$B,0),MATCH(Z$1,نماز!$BW$1:$BZ$1,0))*100,"")</f>
        <v>36.666666666666664</v>
      </c>
      <c r="AA26" s="132">
        <f>IFERROR(INDEX(حلقه!$CY:$DB,MATCH(نوجوانان!$B26,حلقه!$B:$B,0),MATCH(AA$1,حلقه!$CY$1:$DB$1,0))*100,"")</f>
        <v>77.777777777777786</v>
      </c>
      <c r="AB26" s="132">
        <f>IFERROR(INDEX(هیئت!$EG:$EJ,MATCH(نوجوانان!$B26,هیئت!$B:$B,0),MATCH(AB$1,هیئت!$EG$1:$EJ$1,0))*100,"")</f>
        <v>86.36363636363636</v>
      </c>
      <c r="AC26" s="132">
        <f>IFERROR(INDEX('ویژه برنامه'!$BF:$BI,MATCH(نوجوانان!$B26,'ویژه برنامه'!$B:$B,0),MATCH(AC$1,'ویژه برنامه'!$BF$1:$BI$1,0))*100,"")</f>
        <v>45.454545454545453</v>
      </c>
      <c r="AD26" s="132" t="str">
        <f>IFERROR(INDEX(رضایت!$AS:$AU,MATCH(نوجوانان!$B26,رضایت!$B:$B,0),MATCH(AD$4,رضایت!$AS$3:$AU$3,0))*100,"")</f>
        <v/>
      </c>
      <c r="AE26" s="132" t="str">
        <f>IFERROR(INDEX(مسئولیت!$AM:$AO,MATCH(نوجوانان!$B26,مسئولیت!$B:$B,0),MATCH(AE$4,مسئولیت!$AM$3:$AO$3,0))*100,"")</f>
        <v/>
      </c>
      <c r="AF26" s="132">
        <f t="shared" si="38"/>
        <v>39.228282828282829</v>
      </c>
      <c r="AG26" s="132" t="str">
        <f>IFERROR(INDEX(نماز!$BW:$BZ,MATCH(نوجوانان!$B26,نماز!$B:$B,0),MATCH(AG$1,نماز!$BW$1:$BZ$1,0))*100,"")</f>
        <v/>
      </c>
      <c r="AH26" s="132" t="str">
        <f>IFERROR(INDEX(حلقه!$CY:$DB,MATCH(نوجوانان!$B26,حلقه!$B:$B,0),MATCH(AH$1,حلقه!$CY$1:$DB$1,0))*100,"")</f>
        <v/>
      </c>
      <c r="AI26" s="132" t="str">
        <f>IFERROR(INDEX(هیئت!$EG:$EJ,MATCH(نوجوانان!$B26,هیئت!$B:$B,0),MATCH(AI$1,هیئت!$EG$1:$EJ$1,0))*100,"")</f>
        <v/>
      </c>
      <c r="AJ26" s="132" t="str">
        <f>IFERROR(INDEX('ویژه برنامه'!$BF:$BI,MATCH(نوجوانان!$B26,'ویژه برنامه'!$B:$B,0),MATCH(AJ$1,'ویژه برنامه'!$BF$1:$BI$1,0))*100,"")</f>
        <v/>
      </c>
      <c r="AK26" s="132">
        <f>IFERROR(INDEX(رضایت!$AS:$AU,MATCH(نوجوانان!$B26,رضایت!$B:$B,0),MATCH(AK$4,رضایت!$AS$3:$AU$3,0))*100,"")</f>
        <v>96.666666666666671</v>
      </c>
      <c r="AL26" s="132">
        <f>IFERROR(INDEX(مسئولیت!$AM:$AO,MATCH(نوجوانان!$B26,مسئولیت!$B:$B,0),MATCH(AL$4,مسئولیت!$AM$3:$AO$3,0))*100,"")</f>
        <v>72</v>
      </c>
      <c r="AM26" s="133">
        <f t="shared" si="42"/>
        <v>39.228282828282829</v>
      </c>
      <c r="AN26" s="132">
        <f>IFERROR(INDEX(نماز!$BW:$CF,MATCH(نوجوانان!$B26,نماز!$B:$B,0),MATCH(AN$1,نماز!$BW$1:$CF$1,0))*100,"")</f>
        <v>22.222222222222221</v>
      </c>
      <c r="AO26" s="132">
        <f>IFERROR(INDEX(حلقه!$CY:$DD,MATCH(نوجوانان!$B26,حلقه!$B:$B,0),MATCH(AO$1,حلقه!$CY$1:$DD$1,0))*100,"")</f>
        <v>40</v>
      </c>
      <c r="AP26" s="132">
        <f>IFERROR(INDEX(هیئت!$EG:$EM,MATCH(نوجوانان!$B26,هیئت!$B:$B,0),MATCH(AP$1,هیئت!$EG$1:$EM$1,0))*100,"")</f>
        <v>88.235294117647058</v>
      </c>
      <c r="AQ26" s="132">
        <f>IFERROR(INDEX('ویژه برنامه'!$BF:$BK,MATCH(نوجوانان!$B26,'ویژه برنامه'!$B:$B,0),MATCH(AQ$1,'ویژه برنامه'!$BF$1:$BK$1,0))*100,"")</f>
        <v>50</v>
      </c>
      <c r="AR26" s="132">
        <f ca="1">IFERROR(INDEX(رضایت!$AS:$AW,MATCH(نوجوانان!$B26,رضایت!$B:$B,0),MATCH(AR$1,رضایت!$AS$1:$AW$1,0))*100,"")</f>
        <v>84.533333333333331</v>
      </c>
      <c r="AS26" s="132">
        <f>IFERROR(INDEX('امتحان فصل'!$L:$O,MATCH(نوجوانان!$B26,'امتحان فصل'!$B:$B,0),MATCH(AS$1,'امتحان فصل'!$L$1:$P$1,0))*100,"")</f>
        <v>0</v>
      </c>
      <c r="AT26" s="133">
        <f t="shared" ca="1" si="39"/>
        <v>51.917647058823533</v>
      </c>
      <c r="AU26" s="132">
        <f>IFERROR(INDEX(نماز!$BW:$CF,MATCH(نوجوانان!$B26,نماز!$B:$B,0),MATCH(AU$1,نماز!$BW$1:$CF$1,0))*100,"")</f>
        <v>1.8518518518518516</v>
      </c>
      <c r="AV26" s="132">
        <f>IFERROR(INDEX(حلقه!$CY:$DQ,MATCH(نوجوانان!$B26,حلقه!$B:$B,0),MATCH(AV$1,حلقه!$CY$1:$DQ$1,0))*100,"")</f>
        <v>0</v>
      </c>
      <c r="AW26" s="132">
        <f>IFERROR(INDEX(هیئت!$EG:$EZ,MATCH(نوجوانان!$B26,هیئت!$B:$B,0),MATCH(AW$1,هیئت!$EG$1:$EZ$1,0))*100,"")</f>
        <v>30.76923076923077</v>
      </c>
      <c r="AX26" s="132">
        <f>IFERROR(INDEX('ویژه برنامه'!$BF:$BZ,MATCH(نوجوانان!$B26,'ویژه برنامه'!$B:$B,0),MATCH(AX$1,'ویژه برنامه'!$BF$1:$BZ$1,0))*100,"")</f>
        <v>44.444444444444443</v>
      </c>
      <c r="AY26" s="132" t="str">
        <f ca="1">IFERROR(INDEX(رضایت!$AS:$AZ,MATCH(نوجوانان!$B26,رضایت!$B:$B,0),MATCH(AY$1,رضایت!$AS$1:$AZ$1,0))*100,"")</f>
        <v/>
      </c>
      <c r="AZ26" s="132" t="str">
        <f>IFERROR(INDEX(مسئولیت!$AM:$AZ,MATCH(نوجوانان!$B26,مسئولیت!$B:$B,0),MATCH(AZ$1,مسئولیت!$AM$1:$AZ$1,0))*100,"")</f>
        <v/>
      </c>
      <c r="BA26" s="132">
        <f>IFERROR(INDEX('امتحان فصل'!$L:$Z,MATCH(نوجوانان!$B26,'امتحان فصل'!$B:$B,0),MATCH(BA$1,'امتحان فصل'!$L$1:$Z$1,0))*100,"")</f>
        <v>0</v>
      </c>
      <c r="BB26" s="133">
        <f t="shared" ca="1" si="43"/>
        <v>7.3960113960113958</v>
      </c>
    </row>
    <row r="27" spans="1:54" ht="18.75" x14ac:dyDescent="0.25">
      <c r="A27" s="30">
        <v>21</v>
      </c>
      <c r="B27" s="27" t="s">
        <v>501</v>
      </c>
      <c r="C27" s="28" t="str">
        <f t="shared" si="36"/>
        <v>12</v>
      </c>
      <c r="D27" s="29" t="str">
        <f>INDEX(Sheet1!$C:$C,MATCH($B27,Sheet1!$B:$B,0))</f>
        <v>امیرعلی خیراندیش</v>
      </c>
      <c r="E27" s="130">
        <f>IFERROR(INDEX(نماز!$BW:$BX,MATCH(نوجوانان!$B27,نماز!$B:$B,0),MATCH(E$1,نماز!$BW$1:$BZ$1,0))*100,"")</f>
        <v>67.777777777777786</v>
      </c>
      <c r="F27" s="130">
        <f>IFERROR(INDEX(حلقه!$CY:$CZ,MATCH(نوجوانان!$B27,حلقه!$B:$B,0),MATCH(F$1,حلقه!$CY$1:$DB$1,0))*100,"")</f>
        <v>0</v>
      </c>
      <c r="G27" s="130">
        <f>IFERROR(INDEX(هیئت!$EG:$EH,MATCH(نوجوانان!$B27,هیئت!$B:$B,0),MATCH(G$1,هیئت!$EG$1:$EJ$1,0))*100,"")</f>
        <v>100</v>
      </c>
      <c r="H27" s="130">
        <f>IFERROR(INDEX('ویژه برنامه'!$BF:$BG,MATCH(نوجوانان!$B27,'ویژه برنامه'!$B:$B,0),MATCH(H$1,'ویژه برنامه'!$BF$1:$BI$1,0))*100,"")</f>
        <v>80</v>
      </c>
      <c r="I27" s="130">
        <f>IFERROR(INDEX(رضایت!$AS:$AT,MATCH(نوجوانان!$B27,رضایت!$B:$B,0),MATCH(I$1,رضایت!$AS$1:$AV$1,0))*100,"")</f>
        <v>56.666666666666664</v>
      </c>
      <c r="J27" s="130">
        <f>IFERROR(INDEX(مسئولیت!$AM:$AN,MATCH(نوجوانان!$B27,مسئولیت!$B:$B,0),MATCH(J$1,مسئولیت!$AM$1:$AP$1,0))*100,"")</f>
        <v>76</v>
      </c>
      <c r="K27" s="131">
        <f t="shared" si="37"/>
        <v>60.266666666666673</v>
      </c>
      <c r="L27" s="130">
        <f>IFERROR(INDEX(نماز!$BW:$BX,MATCH(نوجوانان!$B27,نماز!$B:$B,0),MATCH(L$4,نماز!$BW$3:$BY$3,0))*100,"")</f>
        <v>62.222222222222221</v>
      </c>
      <c r="M27" s="130">
        <f>IFERROR(INDEX(حلقه!$CY:$CZ,MATCH(نوجوانان!$B27,حلقه!$B:$B,0),MATCH(M$4,حلقه!$CY$3:$DA$3,0))*100,"")</f>
        <v>0</v>
      </c>
      <c r="N27" s="130">
        <f>IFERROR(INDEX(هیئت!$EG:$EH,MATCH(نوجوانان!$B27,هیئت!$B:$B,0),MATCH(N$4,هیئت!$EG$3:$EI$3,0))*100,"")</f>
        <v>100</v>
      </c>
      <c r="O27" s="130">
        <f>IFERROR(INDEX('ویژه برنامه'!$BF:$BG,MATCH(نوجوانان!$B27,'ویژه برنامه'!$B:$B,0),MATCH(O$4,'ویژه برنامه'!$BF$3:$BH$3,0))*100,"")</f>
        <v>75</v>
      </c>
      <c r="P27" s="130">
        <f>IFERROR(INDEX(رضایت!$AS:$AT,MATCH(نوجوانان!$B27,رضایت!$B:$B,0),MATCH(P$4,رضایت!$AS$3:$AU$3,0))*100,"")</f>
        <v>86.666666666666671</v>
      </c>
      <c r="Q27" s="130">
        <f>IFERROR(INDEX(مسئولیت!$AM:$AN,MATCH(نوجوانان!$B27,مسئولیت!$B:$B,0),MATCH(Q$4,مسئولیت!$AM$3:$AO$3,0))*100,"")</f>
        <v>56.000000000000007</v>
      </c>
      <c r="R27" s="131">
        <f t="shared" ref="R27:R58" si="44">SUMPRODUCT($L$6:$Q$6,$L27:$Q27)/100</f>
        <v>61</v>
      </c>
      <c r="S27" s="130">
        <f>IFERROR(INDEX(نماز!$BW:$BY,MATCH(نوجوانان!$B27,نماز!$B:$B,0),MATCH(S$4,نماز!$BW$3:$BY$3,0))*100,"")</f>
        <v>53.191489361702125</v>
      </c>
      <c r="T27" s="130">
        <f>IFERROR(INDEX(حلقه!$CY:$DA,MATCH(نوجوانان!$B27,حلقه!$B:$B,0),MATCH(T$4,حلقه!$CY$3:$DA$3,0))*100,"")</f>
        <v>100</v>
      </c>
      <c r="U27" s="130">
        <f>IFERROR(INDEX(هیئت!$EG:$EI,MATCH(نوجوانان!$B27,هیئت!$B:$B,0),MATCH(U$4,هیئت!$EG$3:$EI$3,0))*100,"")</f>
        <v>100</v>
      </c>
      <c r="V27" s="130">
        <f>IFERROR(INDEX('ویژه برنامه'!$BF:$BH,MATCH(نوجوانان!$B27,'ویژه برنامه'!$B:$B,0),MATCH(V$4,'ویژه برنامه'!$BF$3:$BH$3,0))*100,"")</f>
        <v>85.714285714285708</v>
      </c>
      <c r="W27" s="130">
        <f>IFERROR(INDEX(رضایت!$AS:$AU,MATCH(نوجوانان!$B27,رضایت!$B:$B,0),MATCH(W$4,رضایت!$AS$3:$AU$3,0))*100,"")</f>
        <v>74.996250187490631</v>
      </c>
      <c r="X27" s="130">
        <f>IFERROR(INDEX(مسئولیت!$AM:$AO,MATCH(نوجوانان!$B27,مسئولیت!$B:$B,0),MATCH(X$4,مسئولیت!$AM$3:$AO$3,0))*100,"")</f>
        <v>72</v>
      </c>
      <c r="Y27" s="131">
        <f t="shared" si="41"/>
        <v>82.067943046616676</v>
      </c>
      <c r="Z27" s="130">
        <f>IFERROR(INDEX(نماز!$BW:$BZ,MATCH(نوجوانان!$B27,نماز!$B:$B,0),MATCH(Z$1,نماز!$BW$1:$BZ$1,0))*100,"")</f>
        <v>64.444444444444443</v>
      </c>
      <c r="AA27" s="130">
        <f>IFERROR(INDEX(حلقه!$CY:$DB,MATCH(نوجوانان!$B27,حلقه!$B:$B,0),MATCH(AA$1,حلقه!$CY$1:$DB$1,0))*100,"")</f>
        <v>72.222222222222214</v>
      </c>
      <c r="AB27" s="130">
        <f>IFERROR(INDEX(هیئت!$EG:$EJ,MATCH(نوجوانان!$B27,هیئت!$B:$B,0),MATCH(AB$1,هیئت!$EG$1:$EJ$1,0))*100,"")</f>
        <v>95.454545454545453</v>
      </c>
      <c r="AC27" s="130">
        <f>IFERROR(INDEX('ویژه برنامه'!$BF:$BI,MATCH(نوجوانان!$B27,'ویژه برنامه'!$B:$B,0),MATCH(AC$1,'ویژه برنامه'!$BF$1:$BI$1,0))*100,"")</f>
        <v>54.54545454545454</v>
      </c>
      <c r="AD27" s="130" t="str">
        <f>IFERROR(INDEX(رضایت!$AS:$AU,MATCH(نوجوانان!$B27,رضایت!$B:$B,0),MATCH(AD$4,رضایت!$AS$3:$AU$3,0))*100,"")</f>
        <v/>
      </c>
      <c r="AE27" s="130" t="str">
        <f>IFERROR(INDEX(مسئولیت!$AM:$AO,MATCH(نوجوانان!$B27,مسئولیت!$B:$B,0),MATCH(AE$4,مسئولیت!$AM$3:$AO$3,0))*100,"")</f>
        <v/>
      </c>
      <c r="AF27" s="131">
        <f t="shared" si="38"/>
        <v>43.99595959595959</v>
      </c>
      <c r="AG27" s="130" t="str">
        <f>IFERROR(INDEX(نماز!$BW:$BZ,MATCH(نوجوانان!$B27,نماز!$B:$B,0),MATCH(AG$1,نماز!$BW$1:$BZ$1,0))*100,"")</f>
        <v/>
      </c>
      <c r="AH27" s="130" t="str">
        <f>IFERROR(INDEX(حلقه!$CY:$DB,MATCH(نوجوانان!$B27,حلقه!$B:$B,0),MATCH(AH$1,حلقه!$CY$1:$DB$1,0))*100,"")</f>
        <v/>
      </c>
      <c r="AI27" s="130" t="str">
        <f>IFERROR(INDEX(هیئت!$EG:$EJ,MATCH(نوجوانان!$B27,هیئت!$B:$B,0),MATCH(AI$1,هیئت!$EG$1:$EJ$1,0))*100,"")</f>
        <v/>
      </c>
      <c r="AJ27" s="130" t="str">
        <f>IFERROR(INDEX('ویژه برنامه'!$BF:$BI,MATCH(نوجوانان!$B27,'ویژه برنامه'!$B:$B,0),MATCH(AJ$1,'ویژه برنامه'!$BF$1:$BI$1,0))*100,"")</f>
        <v/>
      </c>
      <c r="AK27" s="130">
        <f>IFERROR(INDEX(رضایت!$AS:$AU,MATCH(نوجوانان!$B27,رضایت!$B:$B,0),MATCH(AK$4,رضایت!$AS$3:$AU$3,0))*100,"")</f>
        <v>56.666666666666664</v>
      </c>
      <c r="AL27" s="130">
        <f>IFERROR(INDEX(مسئولیت!$AM:$AO,MATCH(نوجوانان!$B27,مسئولیت!$B:$B,0),MATCH(AL$4,مسئولیت!$AM$3:$AO$3,0))*100,"")</f>
        <v>76</v>
      </c>
      <c r="AM27" s="131">
        <f t="shared" si="42"/>
        <v>43.99595959595959</v>
      </c>
      <c r="AN27" s="130">
        <f>IFERROR(INDEX(نماز!$BW:$CF,MATCH(نوجوانان!$B27,نماز!$B:$B,0),MATCH(AN$1,نماز!$BW$1:$CF$1,0))*100,"")</f>
        <v>24.074074074074073</v>
      </c>
      <c r="AO27" s="130">
        <f>IFERROR(INDEX(حلقه!$CY:$DD,MATCH(نوجوانان!$B27,حلقه!$B:$B,0),MATCH(AO$1,حلقه!$CY$1:$DD$1,0))*100,"")</f>
        <v>40</v>
      </c>
      <c r="AP27" s="130">
        <f>IFERROR(INDEX(هیئت!$EG:$EM,MATCH(نوجوانان!$B27,هیئت!$B:$B,0),MATCH(AP$1,هیئت!$EG$1:$EM$1,0))*100,"")</f>
        <v>76.470588235294116</v>
      </c>
      <c r="AQ27" s="130">
        <f>IFERROR(INDEX('ویژه برنامه'!$BF:$BK,MATCH(نوجوانان!$B27,'ویژه برنامه'!$B:$B,0),MATCH(AQ$1,'ویژه برنامه'!$BF$1:$BK$1,0))*100,"")</f>
        <v>50</v>
      </c>
      <c r="AR27" s="130">
        <f ca="1">IFERROR(INDEX(رضایت!$AS:$AW,MATCH(نوجوانان!$B27,رضایت!$B:$B,0),MATCH(AR$1,رضایت!$AS$1:$AW$1,0))*100,"")</f>
        <v>60.133333333333326</v>
      </c>
      <c r="AS27" s="130">
        <f>IFERROR(INDEX('امتحان فصل'!$L:$O,MATCH(نوجوانان!$B27,'امتحان فصل'!$B:$B,0),MATCH(AS$1,'امتحان فصل'!$L$1:$P$1,0))*100,"")</f>
        <v>0</v>
      </c>
      <c r="AT27" s="131">
        <f t="shared" ca="1" si="39"/>
        <v>44.157516339869282</v>
      </c>
      <c r="AU27" s="130">
        <f>IFERROR(INDEX(نماز!$BW:$CF,MATCH(نوجوانان!$B27,نماز!$B:$B,0),MATCH(AU$1,نماز!$BW$1:$CF$1,0))*100,"")</f>
        <v>18.518518518518519</v>
      </c>
      <c r="AV27" s="130">
        <f>IFERROR(INDEX(حلقه!$CY:$DQ,MATCH(نوجوانان!$B27,حلقه!$B:$B,0),MATCH(AV$1,حلقه!$CY$1:$DQ$1,0))*100,"")</f>
        <v>50</v>
      </c>
      <c r="AW27" s="130">
        <f>IFERROR(INDEX(هیئت!$EG:$EZ,MATCH(نوجوانان!$B27,هیئت!$B:$B,0),MATCH(AW$1,هیئت!$EG$1:$EZ$1,0))*100,"")</f>
        <v>53.846153846153847</v>
      </c>
      <c r="AX27" s="130">
        <f>IFERROR(INDEX('ویژه برنامه'!$BF:$BZ,MATCH(نوجوانان!$B27,'ویژه برنامه'!$B:$B,0),MATCH(AX$1,'ویژه برنامه'!$BF$1:$BZ$1,0))*100,"")</f>
        <v>33.333333333333329</v>
      </c>
      <c r="AY27" s="130" t="str">
        <f ca="1">IFERROR(INDEX(رضایت!$AS:$AZ,MATCH(نوجوانان!$B27,رضایت!$B:$B,0),MATCH(AY$1,رضایت!$AS$1:$AZ$1,0))*100,"")</f>
        <v/>
      </c>
      <c r="AZ27" s="130">
        <f>IFERROR(INDEX(مسئولیت!$AM:$AZ,MATCH(نوجوانان!$B27,مسئولیت!$B:$B,0),MATCH(AZ$1,مسئولیت!$AM$1:$AZ$1,0))*100,"")</f>
        <v>50</v>
      </c>
      <c r="BA27" s="130">
        <f>IFERROR(INDEX('امتحان فصل'!$L:$Z,MATCH(نوجوانان!$B27,'امتحان فصل'!$B:$B,0),MATCH(BA$1,'امتحان فصل'!$L$1:$Z$1,0))*100,"")</f>
        <v>0</v>
      </c>
      <c r="BB27" s="131">
        <f t="shared" ca="1" si="43"/>
        <v>26.609686609686609</v>
      </c>
    </row>
    <row r="28" spans="1:54" ht="18.75" x14ac:dyDescent="0.25">
      <c r="A28" s="30">
        <v>22</v>
      </c>
      <c r="B28" s="27" t="s">
        <v>502</v>
      </c>
      <c r="C28" s="28" t="str">
        <f t="shared" si="36"/>
        <v>12</v>
      </c>
      <c r="D28" s="29" t="str">
        <f>INDEX(Sheet1!$C:$C,MATCH($B28,Sheet1!$B:$B,0))</f>
        <v>پارسا بابایی مرام</v>
      </c>
      <c r="E28" s="132">
        <f>IFERROR(INDEX(نماز!$BW:$BX,MATCH(نوجوانان!$B28,نماز!$B:$B,0),MATCH(E$1,نماز!$BW$1:$BZ$1,0))*100,"")</f>
        <v>6.666666666666667</v>
      </c>
      <c r="F28" s="132">
        <f>IFERROR(INDEX(حلقه!$CY:$CZ,MATCH(نوجوانان!$B28,حلقه!$B:$B,0),MATCH(F$1,حلقه!$CY$1:$DB$1,0))*100,"")</f>
        <v>0</v>
      </c>
      <c r="G28" s="132">
        <f>IFERROR(INDEX(هیئت!$EG:$EH,MATCH(نوجوانان!$B28,هیئت!$B:$B,0),MATCH(G$1,هیئت!$EG$1:$EJ$1,0))*100,"")</f>
        <v>53.333333333333336</v>
      </c>
      <c r="H28" s="132">
        <f>IFERROR(INDEX('ویژه برنامه'!$BF:$BG,MATCH(نوجوانان!$B28,'ویژه برنامه'!$B:$B,0),MATCH(H$1,'ویژه برنامه'!$BF$1:$BI$1,0))*100,"")</f>
        <v>40</v>
      </c>
      <c r="I28" s="132">
        <f>IFERROR(INDEX(رضایت!$AS:$AT,MATCH(نوجوانان!$B28,رضایت!$B:$B,0),MATCH(I$1,رضایت!$AS$1:$AV$1,0))*100,"")</f>
        <v>93.333333333333329</v>
      </c>
      <c r="J28" s="132">
        <f>IFERROR(INDEX(مسئولیت!$AM:$AN,MATCH(نوجوانان!$B28,مسئولیت!$B:$B,0),MATCH(J$1,مسئولیت!$AM$1:$AP$1,0))*100,"")</f>
        <v>64</v>
      </c>
      <c r="K28" s="133">
        <f t="shared" si="37"/>
        <v>45.6</v>
      </c>
      <c r="L28" s="132">
        <f>IFERROR(INDEX(نماز!$BW:$BX,MATCH(نوجوانان!$B28,نماز!$B:$B,0),MATCH(L$4,نماز!$BW$3:$BY$3,0))*100,"")</f>
        <v>3.3333333333333335</v>
      </c>
      <c r="M28" s="132">
        <f>IFERROR(INDEX(حلقه!$CY:$CZ,MATCH(نوجوانان!$B28,حلقه!$B:$B,0),MATCH(M$4,حلقه!$CY$3:$DA$3,0))*100,"")</f>
        <v>0</v>
      </c>
      <c r="N28" s="132">
        <f>IFERROR(INDEX(هیئت!$EG:$EH,MATCH(نوجوانان!$B28,هیئت!$B:$B,0),MATCH(N$4,هیئت!$EG$3:$EI$3,0))*100,"")</f>
        <v>68.75</v>
      </c>
      <c r="O28" s="132">
        <f>IFERROR(INDEX('ویژه برنامه'!$BF:$BG,MATCH(نوجوانان!$B28,'ویژه برنامه'!$B:$B,0),MATCH(O$4,'ویژه برنامه'!$BF$3:$BH$3,0))*100,"")</f>
        <v>62.5</v>
      </c>
      <c r="P28" s="132">
        <f>IFERROR(INDEX(رضایت!$AS:$AT,MATCH(نوجوانان!$B28,رضایت!$B:$B,0),MATCH(P$4,رضایت!$AS$3:$AU$3,0))*100,"")</f>
        <v>96.666666666666671</v>
      </c>
      <c r="Q28" s="132" t="str">
        <f>IFERROR(INDEX(مسئولیت!$AM:$AN,MATCH(نوجوانان!$B28,مسئولیت!$B:$B,0),MATCH(Q$4,مسئولیت!$AM$3:$AO$3,0))*100,"")</f>
        <v/>
      </c>
      <c r="R28" s="133">
        <f t="shared" si="44"/>
        <v>38.233333333333334</v>
      </c>
      <c r="S28" s="132">
        <f>IFERROR(INDEX(نماز!$BW:$BY,MATCH(نوجوانان!$B28,نماز!$B:$B,0),MATCH(S$4,نماز!$BW$3:$BY$3,0))*100,"")</f>
        <v>8.5106382978723403</v>
      </c>
      <c r="T28" s="132">
        <f>IFERROR(INDEX(حلقه!$CY:$DA,MATCH(نوجوانان!$B28,حلقه!$B:$B,0),MATCH(T$4,حلقه!$CY$3:$DA$3,0))*100,"")</f>
        <v>50</v>
      </c>
      <c r="U28" s="132">
        <f>IFERROR(INDEX(هیئت!$EG:$EI,MATCH(نوجوانان!$B28,هیئت!$B:$B,0),MATCH(U$4,هیئت!$EG$3:$EI$3,0))*100,"")</f>
        <v>41.666666666666671</v>
      </c>
      <c r="V28" s="132">
        <f>IFERROR(INDEX('ویژه برنامه'!$BF:$BH,MATCH(نوجوانان!$B28,'ویژه برنامه'!$B:$B,0),MATCH(V$4,'ویژه برنامه'!$BF$3:$BH$3,0))*100,"")</f>
        <v>71.428571428571431</v>
      </c>
      <c r="W28" s="132">
        <f>IFERROR(INDEX(رضایت!$AS:$AU,MATCH(نوجوانان!$B28,رضایت!$B:$B,0),MATCH(W$4,رضایت!$AS$3:$AU$3,0))*100,"")</f>
        <v>87.495625218739065</v>
      </c>
      <c r="X28" s="132" t="str">
        <f>IFERROR(INDEX(مسئولیت!$AM:$AO,MATCH(نوجوانان!$B28,مسئولیت!$B:$B,0),MATCH(X$4,مسئولیت!$AM$3:$AO$3,0))*100,"")</f>
        <v/>
      </c>
      <c r="Y28" s="133">
        <f t="shared" si="41"/>
        <v>43.758496877587731</v>
      </c>
      <c r="Z28" s="132">
        <f>IFERROR(INDEX(نماز!$BW:$BZ,MATCH(نوجوانان!$B28,نماز!$B:$B,0),MATCH(Z$1,نماز!$BW$1:$BZ$1,0))*100,"")</f>
        <v>16.666666666666664</v>
      </c>
      <c r="AA28" s="132">
        <f>IFERROR(INDEX(حلقه!$CY:$DB,MATCH(نوجوانان!$B28,حلقه!$B:$B,0),MATCH(AA$1,حلقه!$CY$1:$DB$1,0))*100,"")</f>
        <v>33.333333333333329</v>
      </c>
      <c r="AB28" s="132">
        <f>IFERROR(INDEX(هیئت!$EG:$EJ,MATCH(نوجوانان!$B28,هیئت!$B:$B,0),MATCH(AB$1,هیئت!$EG$1:$EJ$1,0))*100,"")</f>
        <v>68.181818181818173</v>
      </c>
      <c r="AC28" s="132">
        <f>IFERROR(INDEX('ویژه برنامه'!$BF:$BI,MATCH(نوجوانان!$B28,'ویژه برنامه'!$B:$B,0),MATCH(AC$1,'ویژه برنامه'!$BF$1:$BI$1,0))*100,"")</f>
        <v>18.181818181818183</v>
      </c>
      <c r="AD28" s="132" t="str">
        <f>IFERROR(INDEX(رضایت!$AS:$AU,MATCH(نوجوانان!$B28,رضایت!$B:$B,0),MATCH(AD$4,رضایت!$AS$3:$AU$3,0))*100,"")</f>
        <v/>
      </c>
      <c r="AE28" s="132" t="str">
        <f>IFERROR(INDEX(مسئولیت!$AM:$AO,MATCH(نوجوانان!$B28,مسئولیت!$B:$B,0),MATCH(AE$4,مسئولیت!$AM$3:$AO$3,0))*100,"")</f>
        <v/>
      </c>
      <c r="AF28" s="132">
        <f t="shared" si="38"/>
        <v>21.757575757575754</v>
      </c>
      <c r="AG28" s="132" t="str">
        <f>IFERROR(INDEX(نماز!$BW:$BZ,MATCH(نوجوانان!$B28,نماز!$B:$B,0),MATCH(AG$1,نماز!$BW$1:$BZ$1,0))*100,"")</f>
        <v/>
      </c>
      <c r="AH28" s="132" t="str">
        <f>IFERROR(INDEX(حلقه!$CY:$DB,MATCH(نوجوانان!$B28,حلقه!$B:$B,0),MATCH(AH$1,حلقه!$CY$1:$DB$1,0))*100,"")</f>
        <v/>
      </c>
      <c r="AI28" s="132" t="str">
        <f>IFERROR(INDEX(هیئت!$EG:$EJ,MATCH(نوجوانان!$B28,هیئت!$B:$B,0),MATCH(AI$1,هیئت!$EG$1:$EJ$1,0))*100,"")</f>
        <v/>
      </c>
      <c r="AJ28" s="132" t="str">
        <f>IFERROR(INDEX('ویژه برنامه'!$BF:$BI,MATCH(نوجوانان!$B28,'ویژه برنامه'!$B:$B,0),MATCH(AJ$1,'ویژه برنامه'!$BF$1:$BI$1,0))*100,"")</f>
        <v/>
      </c>
      <c r="AK28" s="132">
        <f>IFERROR(INDEX(رضایت!$AS:$AU,MATCH(نوجوانان!$B28,رضایت!$B:$B,0),MATCH(AK$4,رضایت!$AS$3:$AU$3,0))*100,"")</f>
        <v>93.333333333333329</v>
      </c>
      <c r="AL28" s="132">
        <f>IFERROR(INDEX(مسئولیت!$AM:$AO,MATCH(نوجوانان!$B28,مسئولیت!$B:$B,0),MATCH(AL$4,مسئولیت!$AM$3:$AO$3,0))*100,"")</f>
        <v>64</v>
      </c>
      <c r="AM28" s="133">
        <f t="shared" si="42"/>
        <v>21.757575757575754</v>
      </c>
      <c r="AN28" s="132">
        <f>IFERROR(INDEX(نماز!$BW:$CF,MATCH(نوجوانان!$B28,نماز!$B:$B,0),MATCH(AN$1,نماز!$BW$1:$CF$1,0))*100,"")</f>
        <v>9.2592592592592595</v>
      </c>
      <c r="AO28" s="132">
        <f>IFERROR(INDEX(حلقه!$CY:$DD,MATCH(نوجوانان!$B28,حلقه!$B:$B,0),MATCH(AO$1,حلقه!$CY$1:$DD$1,0))*100,"")</f>
        <v>40</v>
      </c>
      <c r="AP28" s="132">
        <f>IFERROR(INDEX(هیئت!$EG:$EM,MATCH(نوجوانان!$B28,هیئت!$B:$B,0),MATCH(AP$1,هیئت!$EG$1:$EM$1,0))*100,"")</f>
        <v>64.705882352941174</v>
      </c>
      <c r="AQ28" s="132">
        <f>IFERROR(INDEX('ویژه برنامه'!$BF:$BK,MATCH(نوجوانان!$B28,'ویژه برنامه'!$B:$B,0),MATCH(AQ$1,'ویژه برنامه'!$BF$1:$BK$1,0))*100,"")</f>
        <v>0</v>
      </c>
      <c r="AR28" s="132">
        <f ca="1">IFERROR(INDEX(رضایت!$AS:$AW,MATCH(نوجوانان!$B28,رضایت!$B:$B,0),MATCH(AR$1,رضایت!$AS$1:$AW$1,0))*100,"")</f>
        <v>66.26666666666668</v>
      </c>
      <c r="AS28" s="132">
        <f>IFERROR(INDEX('امتحان فصل'!$L:$O,MATCH(نوجوانان!$B28,'امتحان فصل'!$B:$B,0),MATCH(AS$1,'امتحان فصل'!$L$1:$P$1,0))*100,"")</f>
        <v>0</v>
      </c>
      <c r="AT28" s="133">
        <f t="shared" ca="1" si="39"/>
        <v>36.030718954248371</v>
      </c>
      <c r="AU28" s="132">
        <f>IFERROR(INDEX(نماز!$BW:$CF,MATCH(نوجوانان!$B28,نماز!$B:$B,0),MATCH(AU$1,نماز!$BW$1:$CF$1,0))*100,"")</f>
        <v>0</v>
      </c>
      <c r="AV28" s="132">
        <f>IFERROR(INDEX(حلقه!$CY:$DQ,MATCH(نوجوانان!$B28,حلقه!$B:$B,0),MATCH(AV$1,حلقه!$CY$1:$DQ$1,0))*100,"")</f>
        <v>50</v>
      </c>
      <c r="AW28" s="132">
        <f>IFERROR(INDEX(هیئت!$EG:$EZ,MATCH(نوجوانان!$B28,هیئت!$B:$B,0),MATCH(AW$1,هیئت!$EG$1:$EZ$1,0))*100,"")</f>
        <v>46.153846153846153</v>
      </c>
      <c r="AX28" s="132">
        <f>IFERROR(INDEX('ویژه برنامه'!$BF:$BZ,MATCH(نوجوانان!$B28,'ویژه برنامه'!$B:$B,0),MATCH(AX$1,'ویژه برنامه'!$BF$1:$BZ$1,0))*100,"")</f>
        <v>22.222222222222221</v>
      </c>
      <c r="AY28" s="132" t="str">
        <f ca="1">IFERROR(INDEX(رضایت!$AS:$AZ,MATCH(نوجوانان!$B28,رضایت!$B:$B,0),MATCH(AY$1,رضایت!$AS$1:$AZ$1,0))*100,"")</f>
        <v/>
      </c>
      <c r="AZ28" s="132" t="str">
        <f>IFERROR(INDEX(مسئولیت!$AM:$AZ,MATCH(نوجوانان!$B28,مسئولیت!$B:$B,0),MATCH(AZ$1,مسئولیت!$AM$1:$AZ$1,0))*100,"")</f>
        <v/>
      </c>
      <c r="BA28" s="132">
        <f>IFERROR(INDEX('امتحان فصل'!$L:$Z,MATCH(نوجوانان!$B28,'امتحان فصل'!$B:$B,0),MATCH(BA$1,'امتحان فصل'!$L$1:$Z$1,0))*100,"")</f>
        <v>0</v>
      </c>
      <c r="BB28" s="133">
        <f t="shared" ca="1" si="43"/>
        <v>13.316239316239317</v>
      </c>
    </row>
    <row r="29" spans="1:54" ht="18.75" x14ac:dyDescent="0.25">
      <c r="A29" s="30">
        <v>23</v>
      </c>
      <c r="B29" s="27" t="s">
        <v>503</v>
      </c>
      <c r="C29" s="28" t="str">
        <f t="shared" si="36"/>
        <v>12</v>
      </c>
      <c r="D29" s="29" t="str">
        <f>INDEX(Sheet1!$C:$C,MATCH($B29,Sheet1!$B:$B,0))</f>
        <v>امیرمهدی دولت آبادی</v>
      </c>
      <c r="E29" s="130">
        <f>IFERROR(INDEX(نماز!$BW:$BX,MATCH(نوجوانان!$B29,نماز!$B:$B,0),MATCH(E$1,نماز!$BW$1:$BZ$1,0))*100,"")</f>
        <v>18.888888888888889</v>
      </c>
      <c r="F29" s="130">
        <f>IFERROR(INDEX(حلقه!$CY:$CZ,MATCH(نوجوانان!$B29,حلقه!$B:$B,0),MATCH(F$1,حلقه!$CY$1:$DB$1,0))*100,"")</f>
        <v>0</v>
      </c>
      <c r="G29" s="130">
        <f>IFERROR(INDEX(هیئت!$EG:$EH,MATCH(نوجوانان!$B29,هیئت!$B:$B,0),MATCH(G$1,هیئت!$EG$1:$EJ$1,0))*100,"")</f>
        <v>53.333333333333336</v>
      </c>
      <c r="H29" s="130">
        <f>IFERROR(INDEX('ویژه برنامه'!$BF:$BG,MATCH(نوجوانان!$B29,'ویژه برنامه'!$B:$B,0),MATCH(H$1,'ویژه برنامه'!$BF$1:$BI$1,0))*100,"")</f>
        <v>40</v>
      </c>
      <c r="I29" s="130">
        <f>IFERROR(INDEX(رضایت!$AS:$AT,MATCH(نوجوانان!$B29,رضایت!$B:$B,0),MATCH(I$1,رضایت!$AS$1:$AV$1,0))*100,"")</f>
        <v>76.666666666666671</v>
      </c>
      <c r="J29" s="130" t="str">
        <f>IFERROR(INDEX(مسئولیت!$AM:$AN,MATCH(نوجوانان!$B29,مسئولیت!$B:$B,0),MATCH(J$1,مسئولیت!$AM$1:$AP$1,0))*100,"")</f>
        <v/>
      </c>
      <c r="K29" s="131">
        <f t="shared" si="37"/>
        <v>30.933333333333334</v>
      </c>
      <c r="L29" s="130">
        <f>IFERROR(INDEX(نماز!$BW:$BX,MATCH(نوجوانان!$B29,نماز!$B:$B,0),MATCH(L$4,نماز!$BW$3:$BY$3,0))*100,"")</f>
        <v>22.222222222222221</v>
      </c>
      <c r="M29" s="130">
        <f>IFERROR(INDEX(حلقه!$CY:$CZ,MATCH(نوجوانان!$B29,حلقه!$B:$B,0),MATCH(M$4,حلقه!$CY$3:$DA$3,0))*100,"")</f>
        <v>0</v>
      </c>
      <c r="N29" s="130">
        <f>IFERROR(INDEX(هیئت!$EG:$EH,MATCH(نوجوانان!$B29,هیئت!$B:$B,0),MATCH(N$4,هیئت!$EG$3:$EI$3,0))*100,"")</f>
        <v>43.75</v>
      </c>
      <c r="O29" s="130">
        <f>IFERROR(INDEX('ویژه برنامه'!$BF:$BG,MATCH(نوجوانان!$B29,'ویژه برنامه'!$B:$B,0),MATCH(O$4,'ویژه برنامه'!$BF$3:$BH$3,0))*100,"")</f>
        <v>25</v>
      </c>
      <c r="P29" s="130">
        <f>IFERROR(INDEX(رضایت!$AS:$AT,MATCH(نوجوانان!$B29,رضایت!$B:$B,0),MATCH(P$4,رضایت!$AS$3:$AU$3,0))*100,"")</f>
        <v>90</v>
      </c>
      <c r="Q29" s="130">
        <f>IFERROR(INDEX(مسئولیت!$AM:$AN,MATCH(نوجوانان!$B29,مسئولیت!$B:$B,0),MATCH(Q$4,مسئولیت!$AM$3:$AO$3,0))*100,"")</f>
        <v>56.000000000000007</v>
      </c>
      <c r="R29" s="131">
        <f t="shared" si="44"/>
        <v>41.866666666666667</v>
      </c>
      <c r="S29" s="130">
        <f>IFERROR(INDEX(نماز!$BW:$BY,MATCH(نوجوانان!$B29,نماز!$B:$B,0),MATCH(S$4,نماز!$BW$3:$BY$3,0))*100,"")</f>
        <v>6.3829787234042552</v>
      </c>
      <c r="T29" s="130">
        <f>IFERROR(INDEX(حلقه!$CY:$DA,MATCH(نوجوانان!$B29,حلقه!$B:$B,0),MATCH(T$4,حلقه!$CY$3:$DA$3,0))*100,"")</f>
        <v>100</v>
      </c>
      <c r="U29" s="130">
        <f>IFERROR(INDEX(هیئت!$EG:$EI,MATCH(نوجوانان!$B29,هیئت!$B:$B,0),MATCH(U$4,هیئت!$EG$3:$EI$3,0))*100,"")</f>
        <v>25</v>
      </c>
      <c r="V29" s="130">
        <f>IFERROR(INDEX('ویژه برنامه'!$BF:$BH,MATCH(نوجوانان!$B29,'ویژه برنامه'!$B:$B,0),MATCH(V$4,'ویژه برنامه'!$BF$3:$BH$3,0))*100,"")</f>
        <v>71.428571428571431</v>
      </c>
      <c r="W29" s="130">
        <f>IFERROR(INDEX(رضایت!$AS:$AU,MATCH(نوجوانان!$B29,رضایت!$B:$B,0),MATCH(W$4,رضایت!$AS$3:$AU$3,0))*100,"")</f>
        <v>87.495625218739065</v>
      </c>
      <c r="X29" s="130">
        <f>IFERROR(INDEX(مسئولیت!$AM:$AO,MATCH(نوجوانان!$B29,مسئولیت!$B:$B,0),MATCH(X$4,مسئولیت!$AM$3:$AO$3,0))*100,"")</f>
        <v>56.000000000000007</v>
      </c>
      <c r="Y29" s="131">
        <f t="shared" si="41"/>
        <v>62.036511061984896</v>
      </c>
      <c r="Z29" s="130">
        <f>IFERROR(INDEX(نماز!$BW:$BZ,MATCH(نوجوانان!$B29,نماز!$B:$B,0),MATCH(Z$1,نماز!$BW$1:$BZ$1,0))*100,"")</f>
        <v>35.555555555555557</v>
      </c>
      <c r="AA29" s="130">
        <f>IFERROR(INDEX(حلقه!$CY:$DB,MATCH(نوجوانان!$B29,حلقه!$B:$B,0),MATCH(AA$1,حلقه!$CY$1:$DB$1,0))*100,"")</f>
        <v>50</v>
      </c>
      <c r="AB29" s="130">
        <f>IFERROR(INDEX(هیئت!$EG:$EJ,MATCH(نوجوانان!$B29,هیئت!$B:$B,0),MATCH(AB$1,هیئت!$EG$1:$EJ$1,0))*100,"")</f>
        <v>68.181818181818173</v>
      </c>
      <c r="AC29" s="130">
        <f>IFERROR(INDEX('ویژه برنامه'!$BF:$BI,MATCH(نوجوانان!$B29,'ویژه برنامه'!$B:$B,0),MATCH(AC$1,'ویژه برنامه'!$BF$1:$BI$1,0))*100,"")</f>
        <v>63.636363636363633</v>
      </c>
      <c r="AD29" s="130" t="str">
        <f>IFERROR(INDEX(رضایت!$AS:$AU,MATCH(نوجوانان!$B29,رضایت!$B:$B,0),MATCH(AD$4,رضایت!$AS$3:$AU$3,0))*100,"")</f>
        <v/>
      </c>
      <c r="AE29" s="130" t="str">
        <f>IFERROR(INDEX(مسئولیت!$AM:$AO,MATCH(نوجوانان!$B29,مسئولیت!$B:$B,0),MATCH(AE$4,مسئولیت!$AM$3:$AO$3,0))*100,"")</f>
        <v/>
      </c>
      <c r="AF29" s="131">
        <f t="shared" si="38"/>
        <v>32.812121212121212</v>
      </c>
      <c r="AG29" s="130" t="str">
        <f>IFERROR(INDEX(نماز!$BW:$BZ,MATCH(نوجوانان!$B29,نماز!$B:$B,0),MATCH(AG$1,نماز!$BW$1:$BZ$1,0))*100,"")</f>
        <v/>
      </c>
      <c r="AH29" s="130" t="str">
        <f>IFERROR(INDEX(حلقه!$CY:$DB,MATCH(نوجوانان!$B29,حلقه!$B:$B,0),MATCH(AH$1,حلقه!$CY$1:$DB$1,0))*100,"")</f>
        <v/>
      </c>
      <c r="AI29" s="130" t="str">
        <f>IFERROR(INDEX(هیئت!$EG:$EJ,MATCH(نوجوانان!$B29,هیئت!$B:$B,0),MATCH(AI$1,هیئت!$EG$1:$EJ$1,0))*100,"")</f>
        <v/>
      </c>
      <c r="AJ29" s="130" t="str">
        <f>IFERROR(INDEX('ویژه برنامه'!$BF:$BI,MATCH(نوجوانان!$B29,'ویژه برنامه'!$B:$B,0),MATCH(AJ$1,'ویژه برنامه'!$BF$1:$BI$1,0))*100,"")</f>
        <v/>
      </c>
      <c r="AK29" s="130">
        <f>IFERROR(INDEX(رضایت!$AS:$AU,MATCH(نوجوانان!$B29,رضایت!$B:$B,0),MATCH(AK$4,رضایت!$AS$3:$AU$3,0))*100,"")</f>
        <v>76.666666666666671</v>
      </c>
      <c r="AL29" s="130" t="str">
        <f>IFERROR(INDEX(مسئولیت!$AM:$AO,MATCH(نوجوانان!$B29,مسئولیت!$B:$B,0),MATCH(AL$4,مسئولیت!$AM$3:$AO$3,0))*100,"")</f>
        <v/>
      </c>
      <c r="AM29" s="131">
        <f t="shared" si="42"/>
        <v>32.812121212121212</v>
      </c>
      <c r="AN29" s="130">
        <f>IFERROR(INDEX(نماز!$BW:$CF,MATCH(نوجوانان!$B29,نماز!$B:$B,0),MATCH(AN$1,نماز!$BW$1:$CF$1,0))*100,"")</f>
        <v>11.111111111111111</v>
      </c>
      <c r="AO29" s="130">
        <f>IFERROR(INDEX(حلقه!$CY:$DD,MATCH(نوجوانان!$B29,حلقه!$B:$B,0),MATCH(AO$1,حلقه!$CY$1:$DD$1,0))*100,"")</f>
        <v>20</v>
      </c>
      <c r="AP29" s="130">
        <f>IFERROR(INDEX(هیئت!$EG:$EM,MATCH(نوجوانان!$B29,هیئت!$B:$B,0),MATCH(AP$1,هیئت!$EG$1:$EM$1,0))*100,"")</f>
        <v>41.17647058823529</v>
      </c>
      <c r="AQ29" s="130">
        <f>IFERROR(INDEX('ویژه برنامه'!$BF:$BK,MATCH(نوجوانان!$B29,'ویژه برنامه'!$B:$B,0),MATCH(AQ$1,'ویژه برنامه'!$BF$1:$BK$1,0))*100,"")</f>
        <v>50</v>
      </c>
      <c r="AR29" s="130">
        <f ca="1">IFERROR(INDEX(رضایت!$AS:$AW,MATCH(نوجوانان!$B29,رضایت!$B:$B,0),MATCH(AR$1,رضایت!$AS$1:$AW$1,0))*100,"")</f>
        <v>70.133333333333326</v>
      </c>
      <c r="AS29" s="130">
        <f>IFERROR(INDEX('امتحان فصل'!$L:$O,MATCH(نوجوانان!$B29,'امتحان فصل'!$B:$B,0),MATCH(AS$1,'امتحان فصل'!$L$1:$P$1,0))*100,"")</f>
        <v>0</v>
      </c>
      <c r="AT29" s="131">
        <f t="shared" ca="1" si="39"/>
        <v>35.454901960784312</v>
      </c>
      <c r="AU29" s="130">
        <f>IFERROR(INDEX(نماز!$BW:$CF,MATCH(نوجوانان!$B29,نماز!$B:$B,0),MATCH(AU$1,نماز!$BW$1:$CF$1,0))*100,"")</f>
        <v>9.2592592592592595</v>
      </c>
      <c r="AV29" s="130">
        <f>IFERROR(INDEX(حلقه!$CY:$DQ,MATCH(نوجوانان!$B29,حلقه!$B:$B,0),MATCH(AV$1,حلقه!$CY$1:$DQ$1,0))*100,"")</f>
        <v>50</v>
      </c>
      <c r="AW29" s="130">
        <f>IFERROR(INDEX(هیئت!$EG:$EZ,MATCH(نوجوانان!$B29,هیئت!$B:$B,0),MATCH(AW$1,هیئت!$EG$1:$EZ$1,0))*100,"")</f>
        <v>30.76923076923077</v>
      </c>
      <c r="AX29" s="130">
        <f>IFERROR(INDEX('ویژه برنامه'!$BF:$BZ,MATCH(نوجوانان!$B29,'ویژه برنامه'!$B:$B,0),MATCH(AX$1,'ویژه برنامه'!$BF$1:$BZ$1,0))*100,"")</f>
        <v>44.444444444444443</v>
      </c>
      <c r="AY29" s="130" t="str">
        <f ca="1">IFERROR(INDEX(رضایت!$AS:$AZ,MATCH(نوجوانان!$B29,رضایت!$B:$B,0),MATCH(AY$1,رضایت!$AS$1:$AZ$1,0))*100,"")</f>
        <v/>
      </c>
      <c r="AZ29" s="130">
        <f>IFERROR(INDEX(مسئولیت!$AM:$AZ,MATCH(نوجوانان!$B29,مسئولیت!$B:$B,0),MATCH(AZ$1,مسئولیت!$AM$1:$AZ$1,0))*100,"")</f>
        <v>56.666666666666664</v>
      </c>
      <c r="BA29" s="130">
        <f>IFERROR(INDEX('امتحان فصل'!$L:$Z,MATCH(نوجوانان!$B29,'امتحان فصل'!$B:$B,0),MATCH(BA$1,'امتحان فصل'!$L$1:$Z$1,0))*100,"")</f>
        <v>0</v>
      </c>
      <c r="BB29" s="131">
        <f t="shared" ca="1" si="43"/>
        <v>25.32193732193732</v>
      </c>
    </row>
    <row r="30" spans="1:54" ht="18.75" x14ac:dyDescent="0.25">
      <c r="A30" s="30">
        <v>24</v>
      </c>
      <c r="B30" s="27" t="s">
        <v>504</v>
      </c>
      <c r="C30" s="28" t="str">
        <f t="shared" si="36"/>
        <v>12</v>
      </c>
      <c r="D30" s="29" t="str">
        <f>INDEX(Sheet1!$C:$C,MATCH($B30,Sheet1!$B:$B,0))</f>
        <v>نیما خدابخشی</v>
      </c>
      <c r="E30" s="132">
        <f>IFERROR(INDEX(نماز!$BW:$BX,MATCH(نوجوانان!$B30,نماز!$B:$B,0),MATCH(E$1,نماز!$BW$1:$BZ$1,0))*100,"")</f>
        <v>2.2222222222222223</v>
      </c>
      <c r="F30" s="132">
        <f>IFERROR(INDEX(حلقه!$CY:$CZ,MATCH(نوجوانان!$B30,حلقه!$B:$B,0),MATCH(F$1,حلقه!$CY$1:$DB$1,0))*100,"")</f>
        <v>0</v>
      </c>
      <c r="G30" s="132">
        <f>IFERROR(INDEX(هیئت!$EG:$EH,MATCH(نوجوانان!$B30,هیئت!$B:$B,0),MATCH(G$1,هیئت!$EG$1:$EJ$1,0))*100,"")</f>
        <v>13.333333333333334</v>
      </c>
      <c r="H30" s="132">
        <f>IFERROR(INDEX('ویژه برنامه'!$BF:$BG,MATCH(نوجوانان!$B30,'ویژه برنامه'!$B:$B,0),MATCH(H$1,'ویژه برنامه'!$BF$1:$BI$1,0))*100,"")</f>
        <v>0</v>
      </c>
      <c r="I30" s="132">
        <f>IFERROR(INDEX(رضایت!$AS:$AT,MATCH(نوجوانان!$B30,رضایت!$B:$B,0),MATCH(I$1,رضایت!$AS$1:$AV$1,0))*100,"")</f>
        <v>63.333333333333329</v>
      </c>
      <c r="J30" s="132">
        <f>IFERROR(INDEX(مسئولیت!$AM:$AN,MATCH(نوجوانان!$B30,مسئولیت!$B:$B,0),MATCH(J$1,مسئولیت!$AM$1:$AP$1,0))*100,"")</f>
        <v>48</v>
      </c>
      <c r="K30" s="133">
        <f t="shared" si="37"/>
        <v>24.666666666666664</v>
      </c>
      <c r="L30" s="132">
        <f>IFERROR(INDEX(نماز!$BW:$BX,MATCH(نوجوانان!$B30,نماز!$B:$B,0),MATCH(L$4,نماز!$BW$3:$BY$3,0))*100,"")</f>
        <v>5.5555555555555554</v>
      </c>
      <c r="M30" s="132">
        <f>IFERROR(INDEX(حلقه!$CY:$CZ,MATCH(نوجوانان!$B30,حلقه!$B:$B,0),MATCH(M$4,حلقه!$CY$3:$DA$3,0))*100,"")</f>
        <v>0</v>
      </c>
      <c r="N30" s="132">
        <f>IFERROR(INDEX(هیئت!$EG:$EH,MATCH(نوجوانان!$B30,هیئت!$B:$B,0),MATCH(N$4,هیئت!$EG$3:$EI$3,0))*100,"")</f>
        <v>31.25</v>
      </c>
      <c r="O30" s="132">
        <f>IFERROR(INDEX('ویژه برنامه'!$BF:$BG,MATCH(نوجوانان!$B30,'ویژه برنامه'!$B:$B,0),MATCH(O$4,'ویژه برنامه'!$BF$3:$BH$3,0))*100,"")</f>
        <v>50</v>
      </c>
      <c r="P30" s="132">
        <f>IFERROR(INDEX(رضایت!$AS:$AT,MATCH(نوجوانان!$B30,رضایت!$B:$B,0),MATCH(P$4,رضایت!$AS$3:$AU$3,0))*100,"")</f>
        <v>53.333333333333336</v>
      </c>
      <c r="Q30" s="132" t="str">
        <f>IFERROR(INDEX(مسئولیت!$AM:$AN,MATCH(نوجوانان!$B30,مسئولیت!$B:$B,0),MATCH(Q$4,مسئولیت!$AM$3:$AO$3,0))*100,"")</f>
        <v/>
      </c>
      <c r="R30" s="133">
        <f t="shared" si="44"/>
        <v>22.333333333333329</v>
      </c>
      <c r="S30" s="132">
        <f>IFERROR(INDEX(نماز!$BW:$BY,MATCH(نوجوانان!$B30,نماز!$B:$B,0),MATCH(S$4,نماز!$BW$3:$BY$3,0))*100,"")</f>
        <v>10.638297872340425</v>
      </c>
      <c r="T30" s="132">
        <f>IFERROR(INDEX(حلقه!$CY:$DA,MATCH(نوجوانان!$B30,حلقه!$B:$B,0),MATCH(T$4,حلقه!$CY$3:$DA$3,0))*100,"")</f>
        <v>50</v>
      </c>
      <c r="U30" s="132">
        <f>IFERROR(INDEX(هیئت!$EG:$EI,MATCH(نوجوانان!$B30,هیئت!$B:$B,0),MATCH(U$4,هیئت!$EG$3:$EI$3,0))*100,"")</f>
        <v>33.333333333333329</v>
      </c>
      <c r="V30" s="132">
        <f>IFERROR(INDEX('ویژه برنامه'!$BF:$BH,MATCH(نوجوانان!$B30,'ویژه برنامه'!$B:$B,0),MATCH(V$4,'ویژه برنامه'!$BF$3:$BH$3,0))*100,"")</f>
        <v>57.142857142857139</v>
      </c>
      <c r="W30" s="132">
        <f>IFERROR(INDEX(رضایت!$AS:$AU,MATCH(نوجوانان!$B30,رضایت!$B:$B,0),MATCH(W$4,رضایت!$AS$3:$AU$3,0))*100,"")</f>
        <v>66.246687665616719</v>
      </c>
      <c r="X30" s="132" t="str">
        <f>IFERROR(INDEX(مسئولیت!$AM:$AO,MATCH(نوجوانان!$B30,مسئولیت!$B:$B,0),MATCH(X$4,مسئولیت!$AM$3:$AO$3,0))*100,"")</f>
        <v/>
      </c>
      <c r="Y30" s="133">
        <f t="shared" si="41"/>
        <v>36.716409468280382</v>
      </c>
      <c r="Z30" s="132">
        <f>IFERROR(INDEX(نماز!$BW:$BZ,MATCH(نوجوانان!$B30,نماز!$B:$B,0),MATCH(Z$1,نماز!$BW$1:$BZ$1,0))*100,"")</f>
        <v>14.444444444444443</v>
      </c>
      <c r="AA30" s="132">
        <f>IFERROR(INDEX(حلقه!$CY:$DB,MATCH(نوجوانان!$B30,حلقه!$B:$B,0),MATCH(AA$1,حلقه!$CY$1:$DB$1,0))*100,"")</f>
        <v>33.333333333333329</v>
      </c>
      <c r="AB30" s="132">
        <f>IFERROR(INDEX(هیئت!$EG:$EJ,MATCH(نوجوانان!$B30,هیئت!$B:$B,0),MATCH(AB$1,هیئت!$EG$1:$EJ$1,0))*100,"")</f>
        <v>50</v>
      </c>
      <c r="AC30" s="132">
        <f>IFERROR(INDEX('ویژه برنامه'!$BF:$BI,MATCH(نوجوانان!$B30,'ویژه برنامه'!$B:$B,0),MATCH(AC$1,'ویژه برنامه'!$BF$1:$BI$1,0))*100,"")</f>
        <v>18.181818181818183</v>
      </c>
      <c r="AD30" s="132" t="str">
        <f>IFERROR(INDEX(رضایت!$AS:$AU,MATCH(نوجوانان!$B30,رضایت!$B:$B,0),MATCH(AD$4,رضایت!$AS$3:$AU$3,0))*100,"")</f>
        <v/>
      </c>
      <c r="AE30" s="132" t="str">
        <f>IFERROR(INDEX(مسئولیت!$AM:$AO,MATCH(نوجوانان!$B30,مسئولیت!$B:$B,0),MATCH(AE$4,مسئولیت!$AM$3:$AO$3,0))*100,"")</f>
        <v/>
      </c>
      <c r="AF30" s="132">
        <f t="shared" si="38"/>
        <v>18.581818181818178</v>
      </c>
      <c r="AG30" s="132" t="str">
        <f>IFERROR(INDEX(نماز!$BW:$BZ,MATCH(نوجوانان!$B30,نماز!$B:$B,0),MATCH(AG$1,نماز!$BW$1:$BZ$1,0))*100,"")</f>
        <v/>
      </c>
      <c r="AH30" s="132" t="str">
        <f>IFERROR(INDEX(حلقه!$CY:$DB,MATCH(نوجوانان!$B30,حلقه!$B:$B,0),MATCH(AH$1,حلقه!$CY$1:$DB$1,0))*100,"")</f>
        <v/>
      </c>
      <c r="AI30" s="132" t="str">
        <f>IFERROR(INDEX(هیئت!$EG:$EJ,MATCH(نوجوانان!$B30,هیئت!$B:$B,0),MATCH(AI$1,هیئت!$EG$1:$EJ$1,0))*100,"")</f>
        <v/>
      </c>
      <c r="AJ30" s="132" t="str">
        <f>IFERROR(INDEX('ویژه برنامه'!$BF:$BI,MATCH(نوجوانان!$B30,'ویژه برنامه'!$B:$B,0),MATCH(AJ$1,'ویژه برنامه'!$BF$1:$BI$1,0))*100,"")</f>
        <v/>
      </c>
      <c r="AK30" s="132">
        <f>IFERROR(INDEX(رضایت!$AS:$AU,MATCH(نوجوانان!$B30,رضایت!$B:$B,0),MATCH(AK$4,رضایت!$AS$3:$AU$3,0))*100,"")</f>
        <v>63.333333333333329</v>
      </c>
      <c r="AL30" s="132">
        <f>IFERROR(INDEX(مسئولیت!$AM:$AO,MATCH(نوجوانان!$B30,مسئولیت!$B:$B,0),MATCH(AL$4,مسئولیت!$AM$3:$AO$3,0))*100,"")</f>
        <v>48</v>
      </c>
      <c r="AM30" s="133">
        <f t="shared" si="42"/>
        <v>18.581818181818178</v>
      </c>
      <c r="AN30" s="132">
        <f>IFERROR(INDEX(نماز!$BW:$CF,MATCH(نوجوانان!$B30,نماز!$B:$B,0),MATCH(AN$1,نماز!$BW$1:$CF$1,0))*100,"")</f>
        <v>7.4074074074074066</v>
      </c>
      <c r="AO30" s="132">
        <f>IFERROR(INDEX(حلقه!$CY:$DD,MATCH(نوجوانان!$B30,حلقه!$B:$B,0),MATCH(AO$1,حلقه!$CY$1:$DD$1,0))*100,"")</f>
        <v>0</v>
      </c>
      <c r="AP30" s="132">
        <f>IFERROR(INDEX(هیئت!$EG:$EM,MATCH(نوجوانان!$B30,هیئت!$B:$B,0),MATCH(AP$1,هیئت!$EG$1:$EM$1,0))*100,"")</f>
        <v>17.647058823529413</v>
      </c>
      <c r="AQ30" s="132">
        <f>IFERROR(INDEX('ویژه برنامه'!$BF:$BK,MATCH(نوجوانان!$B30,'ویژه برنامه'!$B:$B,0),MATCH(AQ$1,'ویژه برنامه'!$BF$1:$BK$1,0))*100,"")</f>
        <v>0</v>
      </c>
      <c r="AR30" s="132">
        <f ca="1">IFERROR(INDEX(رضایت!$AS:$AW,MATCH(نوجوانان!$B30,رضایت!$B:$B,0),MATCH(AR$1,رضایت!$AS$1:$AW$1,0))*100,"")</f>
        <v>59.133333333333326</v>
      </c>
      <c r="AS30" s="132">
        <f>IFERROR(INDEX('امتحان فصل'!$L:$O,MATCH(نوجوانان!$B30,'امتحان فصل'!$B:$B,0),MATCH(AS$1,'امتحان فصل'!$L$1:$P$1,0))*100,"")</f>
        <v>0</v>
      </c>
      <c r="AT30" s="133">
        <f t="shared" ca="1" si="39"/>
        <v>18.495751633986924</v>
      </c>
      <c r="AU30" s="132">
        <f>IFERROR(INDEX(نماز!$BW:$CF,MATCH(نوجوانان!$B30,نماز!$B:$B,0),MATCH(AU$1,نماز!$BW$1:$CF$1,0))*100,"")</f>
        <v>1.8518518518518516</v>
      </c>
      <c r="AV30" s="132">
        <f>IFERROR(INDEX(حلقه!$CY:$DQ,MATCH(نوجوانان!$B30,حلقه!$B:$B,0),MATCH(AV$1,حلقه!$CY$1:$DQ$1,0))*100,"")</f>
        <v>25</v>
      </c>
      <c r="AW30" s="132">
        <f>IFERROR(INDEX(هیئت!$EG:$EZ,MATCH(نوجوانان!$B30,هیئت!$B:$B,0),MATCH(AW$1,هیئت!$EG$1:$EZ$1,0))*100,"")</f>
        <v>23.076923076923077</v>
      </c>
      <c r="AX30" s="132">
        <f>IFERROR(INDEX('ویژه برنامه'!$BF:$BZ,MATCH(نوجوانان!$B30,'ویژه برنامه'!$B:$B,0),MATCH(AX$1,'ویژه برنامه'!$BF$1:$BZ$1,0))*100,"")</f>
        <v>0</v>
      </c>
      <c r="AY30" s="132" t="str">
        <f ca="1">IFERROR(INDEX(رضایت!$AS:$AZ,MATCH(نوجوانان!$B30,رضایت!$B:$B,0),MATCH(AY$1,رضایت!$AS$1:$AZ$1,0))*100,"")</f>
        <v/>
      </c>
      <c r="AZ30" s="132" t="str">
        <f>IFERROR(INDEX(مسئولیت!$AM:$AZ,MATCH(نوجوانان!$B30,مسئولیت!$B:$B,0),MATCH(AZ$1,مسئولیت!$AM$1:$AZ$1,0))*100,"")</f>
        <v/>
      </c>
      <c r="BA30" s="132">
        <f>IFERROR(INDEX('امتحان فصل'!$L:$Z,MATCH(نوجوانان!$B30,'امتحان فصل'!$B:$B,0),MATCH(BA$1,'امتحان فصل'!$L$1:$Z$1,0))*100,"")</f>
        <v>0</v>
      </c>
      <c r="BB30" s="133">
        <f t="shared" ca="1" si="43"/>
        <v>5.9173789173789171</v>
      </c>
    </row>
    <row r="31" spans="1:54" ht="18.75" x14ac:dyDescent="0.25">
      <c r="A31" s="30">
        <v>25</v>
      </c>
      <c r="B31" s="27" t="s">
        <v>505</v>
      </c>
      <c r="C31" s="28" t="str">
        <f t="shared" si="36"/>
        <v>12</v>
      </c>
      <c r="D31" s="29" t="str">
        <f>INDEX(Sheet1!$C:$C,MATCH($B31,Sheet1!$B:$B,0))</f>
        <v>محمدرضا عبدالوند</v>
      </c>
      <c r="E31" s="130">
        <f>IFERROR(INDEX(نماز!$BW:$BX,MATCH(نوجوانان!$B31,نماز!$B:$B,0),MATCH(E$1,نماز!$BW$1:$BZ$1,0))*100,"")</f>
        <v>2.2222222222222223</v>
      </c>
      <c r="F31" s="130">
        <f>IFERROR(INDEX(حلقه!$CY:$CZ,MATCH(نوجوانان!$B31,حلقه!$B:$B,0),MATCH(F$1,حلقه!$CY$1:$DB$1,0))*100,"")</f>
        <v>0</v>
      </c>
      <c r="G31" s="130">
        <f>IFERROR(INDEX(هیئت!$EG:$EH,MATCH(نوجوانان!$B31,هیئت!$B:$B,0),MATCH(G$1,هیئت!$EG$1:$EJ$1,0))*100,"")</f>
        <v>13.333333333333334</v>
      </c>
      <c r="H31" s="130">
        <f>IFERROR(INDEX('ویژه برنامه'!$BF:$BG,MATCH(نوجوانان!$B31,'ویژه برنامه'!$B:$B,0),MATCH(H$1,'ویژه برنامه'!$BF$1:$BI$1,0))*100,"")</f>
        <v>0</v>
      </c>
      <c r="I31" s="130">
        <f>IFERROR(INDEX(رضایت!$AS:$AT,MATCH(نوجوانان!$B31,رضایت!$B:$B,0),MATCH(I$1,رضایت!$AS$1:$AV$1,0))*100,"")</f>
        <v>100</v>
      </c>
      <c r="J31" s="130" t="str">
        <f>IFERROR(INDEX(مسئولیت!$AM:$AN,MATCH(نوجوانان!$B31,مسئولیت!$B:$B,0),MATCH(J$1,مسئولیت!$AM$1:$AP$1,0))*100,"")</f>
        <v/>
      </c>
      <c r="K31" s="131">
        <f t="shared" si="37"/>
        <v>22.4</v>
      </c>
      <c r="L31" s="130">
        <f>IFERROR(INDEX(نماز!$BW:$BX,MATCH(نوجوانان!$B31,نماز!$B:$B,0),MATCH(L$4,نماز!$BW$3:$BY$3,0))*100,"")</f>
        <v>2.2222222222222223</v>
      </c>
      <c r="M31" s="130">
        <f>IFERROR(INDEX(حلقه!$CY:$CZ,MATCH(نوجوانان!$B31,حلقه!$B:$B,0),MATCH(M$4,حلقه!$CY$3:$DA$3,0))*100,"")</f>
        <v>0</v>
      </c>
      <c r="N31" s="130">
        <f>IFERROR(INDEX(هیئت!$EG:$EH,MATCH(نوجوانان!$B31,هیئت!$B:$B,0),MATCH(N$4,هیئت!$EG$3:$EI$3,0))*100,"")</f>
        <v>31.25</v>
      </c>
      <c r="O31" s="130">
        <f>IFERROR(INDEX('ویژه برنامه'!$BF:$BG,MATCH(نوجوانان!$B31,'ویژه برنامه'!$B:$B,0),MATCH(O$4,'ویژه برنامه'!$BF$3:$BH$3,0))*100,"")</f>
        <v>37.5</v>
      </c>
      <c r="P31" s="130">
        <f>IFERROR(INDEX(رضایت!$AS:$AT,MATCH(نوجوانان!$B31,رضایت!$B:$B,0),MATCH(P$4,رضایت!$AS$3:$AU$3,0))*100,"")</f>
        <v>100</v>
      </c>
      <c r="Q31" s="130" t="str">
        <f>IFERROR(INDEX(مسئولیت!$AM:$AN,MATCH(نوجوانان!$B31,مسئولیت!$B:$B,0),MATCH(Q$4,مسئولیت!$AM$3:$AO$3,0))*100,"")</f>
        <v/>
      </c>
      <c r="R31" s="131">
        <f t="shared" si="44"/>
        <v>29.766666666666666</v>
      </c>
      <c r="S31" s="130">
        <f>IFERROR(INDEX(نماز!$BW:$BY,MATCH(نوجوانان!$B31,نماز!$B:$B,0),MATCH(S$4,نماز!$BW$3:$BY$3,0))*100,"")</f>
        <v>4.2553191489361701</v>
      </c>
      <c r="T31" s="130">
        <f>IFERROR(INDEX(حلقه!$CY:$DA,MATCH(نوجوانان!$B31,حلقه!$B:$B,0),MATCH(T$4,حلقه!$CY$3:$DA$3,0))*100,"")</f>
        <v>50</v>
      </c>
      <c r="U31" s="130">
        <f>IFERROR(INDEX(هیئت!$EG:$EI,MATCH(نوجوانان!$B31,هیئت!$B:$B,0),MATCH(U$4,هیئت!$EG$3:$EI$3,0))*100,"")</f>
        <v>0</v>
      </c>
      <c r="V31" s="130">
        <f>IFERROR(INDEX('ویژه برنامه'!$BF:$BH,MATCH(نوجوانان!$B31,'ویژه برنامه'!$B:$B,0),MATCH(V$4,'ویژه برنامه'!$BF$3:$BH$3,0))*100,"")</f>
        <v>28.571428571428569</v>
      </c>
      <c r="W31" s="130">
        <f>IFERROR(INDEX(رضایت!$AS:$AU,MATCH(نوجوانان!$B31,رضایت!$B:$B,0),MATCH(W$4,رضایت!$AS$3:$AU$3,0))*100,"")</f>
        <v>79.996000199990007</v>
      </c>
      <c r="X31" s="130" t="str">
        <f>IFERROR(INDEX(مسئولیت!$AM:$AO,MATCH(نوجوانان!$B31,مسئولیت!$B:$B,0),MATCH(X$4,مسئولیت!$AM$3:$AO$3,0))*100,"")</f>
        <v/>
      </c>
      <c r="Y31" s="131">
        <f t="shared" si="41"/>
        <v>29.938409766441772</v>
      </c>
      <c r="Z31" s="130">
        <f>IFERROR(INDEX(نماز!$BW:$BZ,MATCH(نوجوانان!$B31,نماز!$B:$B,0),MATCH(Z$1,نماز!$BW$1:$BZ$1,0))*100,"")</f>
        <v>1.1111111111111112</v>
      </c>
      <c r="AA31" s="130">
        <f>IFERROR(INDEX(حلقه!$CY:$DB,MATCH(نوجوانان!$B31,حلقه!$B:$B,0),MATCH(AA$1,حلقه!$CY$1:$DB$1,0))*100,"")</f>
        <v>38.888888888888893</v>
      </c>
      <c r="AB31" s="130">
        <f>IFERROR(INDEX(هیئت!$EG:$EJ,MATCH(نوجوانان!$B31,هیئت!$B:$B,0),MATCH(AB$1,هیئت!$EG$1:$EJ$1,0))*100,"")</f>
        <v>45.454545454545453</v>
      </c>
      <c r="AC31" s="130">
        <f>IFERROR(INDEX('ویژه برنامه'!$BF:$BI,MATCH(نوجوانان!$B31,'ویژه برنامه'!$B:$B,0),MATCH(AC$1,'ویژه برنامه'!$BF$1:$BI$1,0))*100,"")</f>
        <v>9.0909090909090917</v>
      </c>
      <c r="AD31" s="130" t="str">
        <f>IFERROR(INDEX(رضایت!$AS:$AU,MATCH(نوجوانان!$B31,رضایت!$B:$B,0),MATCH(AD$4,رضایت!$AS$3:$AU$3,0))*100,"")</f>
        <v/>
      </c>
      <c r="AE31" s="130" t="str">
        <f>IFERROR(INDEX(مسئولیت!$AM:$AO,MATCH(نوجوانان!$B31,مسئولیت!$B:$B,0),MATCH(AE$4,مسئولیت!$AM$3:$AO$3,0))*100,"")</f>
        <v/>
      </c>
      <c r="AF31" s="131">
        <f t="shared" si="38"/>
        <v>16.274747474747475</v>
      </c>
      <c r="AG31" s="130" t="str">
        <f>IFERROR(INDEX(نماز!$BW:$BZ,MATCH(نوجوانان!$B31,نماز!$B:$B,0),MATCH(AG$1,نماز!$BW$1:$BZ$1,0))*100,"")</f>
        <v/>
      </c>
      <c r="AH31" s="130" t="str">
        <f>IFERROR(INDEX(حلقه!$CY:$DB,MATCH(نوجوانان!$B31,حلقه!$B:$B,0),MATCH(AH$1,حلقه!$CY$1:$DB$1,0))*100,"")</f>
        <v/>
      </c>
      <c r="AI31" s="130" t="str">
        <f>IFERROR(INDEX(هیئت!$EG:$EJ,MATCH(نوجوانان!$B31,هیئت!$B:$B,0),MATCH(AI$1,هیئت!$EG$1:$EJ$1,0))*100,"")</f>
        <v/>
      </c>
      <c r="AJ31" s="130" t="str">
        <f>IFERROR(INDEX('ویژه برنامه'!$BF:$BI,MATCH(نوجوانان!$B31,'ویژه برنامه'!$B:$B,0),MATCH(AJ$1,'ویژه برنامه'!$BF$1:$BI$1,0))*100,"")</f>
        <v/>
      </c>
      <c r="AK31" s="130">
        <f>IFERROR(INDEX(رضایت!$AS:$AU,MATCH(نوجوانان!$B31,رضایت!$B:$B,0),MATCH(AK$4,رضایت!$AS$3:$AU$3,0))*100,"")</f>
        <v>100</v>
      </c>
      <c r="AL31" s="130" t="str">
        <f>IFERROR(INDEX(مسئولیت!$AM:$AO,MATCH(نوجوانان!$B31,مسئولیت!$B:$B,0),MATCH(AL$4,مسئولیت!$AM$3:$AO$3,0))*100,"")</f>
        <v/>
      </c>
      <c r="AM31" s="131">
        <f t="shared" si="42"/>
        <v>16.274747474747475</v>
      </c>
      <c r="AN31" s="130">
        <f>IFERROR(INDEX(نماز!$BW:$CF,MATCH(نوجوانان!$B31,نماز!$B:$B,0),MATCH(AN$1,نماز!$BW$1:$CF$1,0))*100,"")</f>
        <v>11.111111111111111</v>
      </c>
      <c r="AO31" s="130">
        <f>IFERROR(INDEX(حلقه!$CY:$DD,MATCH(نوجوانان!$B31,حلقه!$B:$B,0),MATCH(AO$1,حلقه!$CY$1:$DD$1,0))*100,"")</f>
        <v>20</v>
      </c>
      <c r="AP31" s="130">
        <f>IFERROR(INDEX(هیئت!$EG:$EM,MATCH(نوجوانان!$B31,هیئت!$B:$B,0),MATCH(AP$1,هیئت!$EG$1:$EM$1,0))*100,"")</f>
        <v>5.8823529411764701</v>
      </c>
      <c r="AQ31" s="130">
        <f>IFERROR(INDEX('ویژه برنامه'!$BF:$BK,MATCH(نوجوانان!$B31,'ویژه برنامه'!$B:$B,0),MATCH(AQ$1,'ویژه برنامه'!$BF$1:$BK$1,0))*100,"")</f>
        <v>0</v>
      </c>
      <c r="AR31" s="130">
        <f ca="1">IFERROR(INDEX(رضایت!$AS:$AW,MATCH(نوجوانان!$B31,رضایت!$B:$B,0),MATCH(AR$1,رضایت!$AS$1:$AW$1,0))*100,"")</f>
        <v>84.533333333333331</v>
      </c>
      <c r="AS31" s="130">
        <f>IFERROR(INDEX('امتحان فصل'!$L:$O,MATCH(نوجوانان!$B31,'امتحان فصل'!$B:$B,0),MATCH(AS$1,'امتحان فصل'!$L$1:$P$1,0))*100,"")</f>
        <v>0</v>
      </c>
      <c r="AT31" s="131">
        <f t="shared" ca="1" si="39"/>
        <v>27.407843137254904</v>
      </c>
      <c r="AU31" s="130">
        <f>IFERROR(INDEX(نماز!$BW:$CF,MATCH(نوجوانان!$B31,نماز!$B:$B,0),MATCH(AU$1,نماز!$BW$1:$CF$1,0))*100,"")</f>
        <v>0</v>
      </c>
      <c r="AV31" s="130">
        <f>IFERROR(INDEX(حلقه!$CY:$DQ,MATCH(نوجوانان!$B31,حلقه!$B:$B,0),MATCH(AV$1,حلقه!$CY$1:$DQ$1,0))*100,"")</f>
        <v>50</v>
      </c>
      <c r="AW31" s="130">
        <f>IFERROR(INDEX(هیئت!$EG:$EZ,MATCH(نوجوانان!$B31,هیئت!$B:$B,0),MATCH(AW$1,هیئت!$EG$1:$EZ$1,0))*100,"")</f>
        <v>30.76923076923077</v>
      </c>
      <c r="AX31" s="130">
        <f>IFERROR(INDEX('ویژه برنامه'!$BF:$BZ,MATCH(نوجوانان!$B31,'ویژه برنامه'!$B:$B,0),MATCH(AX$1,'ویژه برنامه'!$BF$1:$BZ$1,0))*100,"")</f>
        <v>0</v>
      </c>
      <c r="AY31" s="130" t="str">
        <f ca="1">IFERROR(INDEX(رضایت!$AS:$AZ,MATCH(نوجوانان!$B31,رضایت!$B:$B,0),MATCH(AY$1,رضایت!$AS$1:$AZ$1,0))*100,"")</f>
        <v/>
      </c>
      <c r="AZ31" s="130" t="str">
        <f>IFERROR(INDEX(مسئولیت!$AM:$AZ,MATCH(نوجوانان!$B31,مسئولیت!$B:$B,0),MATCH(AZ$1,مسئولیت!$AM$1:$AZ$1,0))*100,"")</f>
        <v/>
      </c>
      <c r="BA31" s="130">
        <f>IFERROR(INDEX('امتحان فصل'!$L:$Z,MATCH(نوجوانان!$B31,'امتحان فصل'!$B:$B,0),MATCH(BA$1,'امتحان فصل'!$L$1:$Z$1,0))*100,"")</f>
        <v>0</v>
      </c>
      <c r="BB31" s="131">
        <f t="shared" ca="1" si="43"/>
        <v>9.6923076923076934</v>
      </c>
    </row>
    <row r="32" spans="1:54" ht="18.75" x14ac:dyDescent="0.25">
      <c r="A32" s="30">
        <v>26</v>
      </c>
      <c r="B32" s="27" t="s">
        <v>506</v>
      </c>
      <c r="C32" s="28" t="str">
        <f t="shared" si="36"/>
        <v>12</v>
      </c>
      <c r="D32" s="29" t="str">
        <f>INDEX(Sheet1!$C:$C,MATCH($B32,Sheet1!$B:$B,0))</f>
        <v>محمدمهدی شفیعی</v>
      </c>
      <c r="E32" s="132">
        <f>IFERROR(INDEX(نماز!$BW:$BX,MATCH(نوجوانان!$B32,نماز!$B:$B,0),MATCH(E$1,نماز!$BW$1:$BZ$1,0))*100,"")</f>
        <v>22.222222222222221</v>
      </c>
      <c r="F32" s="132">
        <f>IFERROR(INDEX(حلقه!$CY:$CZ,MATCH(نوجوانان!$B32,حلقه!$B:$B,0),MATCH(F$1,حلقه!$CY$1:$DB$1,0))*100,"")</f>
        <v>0</v>
      </c>
      <c r="G32" s="132">
        <f>IFERROR(INDEX(هیئت!$EG:$EH,MATCH(نوجوانان!$B32,هیئت!$B:$B,0),MATCH(G$1,هیئت!$EG$1:$EJ$1,0))*100,"")</f>
        <v>53.333333333333336</v>
      </c>
      <c r="H32" s="132">
        <f>IFERROR(INDEX('ویژه برنامه'!$BF:$BG,MATCH(نوجوانان!$B32,'ویژه برنامه'!$B:$B,0),MATCH(H$1,'ویژه برنامه'!$BF$1:$BI$1,0))*100,"")</f>
        <v>40</v>
      </c>
      <c r="I32" s="132">
        <f>IFERROR(INDEX(رضایت!$AS:$AT,MATCH(نوجوانان!$B32,رضایت!$B:$B,0),MATCH(I$1,رضایت!$AS$1:$AV$1,0))*100,"")</f>
        <v>83.333333333333343</v>
      </c>
      <c r="J32" s="132" t="str">
        <f>IFERROR(INDEX(مسئولیت!$AM:$AN,MATCH(نوجوانان!$B32,مسئولیت!$B:$B,0),MATCH(J$1,مسئولیت!$AM$1:$AP$1,0))*100,"")</f>
        <v/>
      </c>
      <c r="K32" s="133">
        <f t="shared" si="37"/>
        <v>32.666666666666671</v>
      </c>
      <c r="L32" s="132">
        <f>IFERROR(INDEX(نماز!$BW:$BX,MATCH(نوجوانان!$B32,نماز!$B:$B,0),MATCH(L$4,نماز!$BW$3:$BY$3,0))*100,"")</f>
        <v>26.666666666666668</v>
      </c>
      <c r="M32" s="132">
        <f>IFERROR(INDEX(حلقه!$CY:$CZ,MATCH(نوجوانان!$B32,حلقه!$B:$B,0),MATCH(M$4,حلقه!$CY$3:$DA$3,0))*100,"")</f>
        <v>0</v>
      </c>
      <c r="N32" s="132">
        <f>IFERROR(INDEX(هیئت!$EG:$EH,MATCH(نوجوانان!$B32,هیئت!$B:$B,0),MATCH(N$4,هیئت!$EG$3:$EI$3,0))*100,"")</f>
        <v>43.75</v>
      </c>
      <c r="O32" s="132">
        <f>IFERROR(INDEX('ویژه برنامه'!$BF:$BG,MATCH(نوجوانان!$B32,'ویژه برنامه'!$B:$B,0),MATCH(O$4,'ویژه برنامه'!$BF$3:$BH$3,0))*100,"")</f>
        <v>12.5</v>
      </c>
      <c r="P32" s="132">
        <f>IFERROR(INDEX(رضایت!$AS:$AT,MATCH(نوجوانان!$B32,رضایت!$B:$B,0),MATCH(P$4,رضایت!$AS$3:$AU$3,0))*100,"")</f>
        <v>90</v>
      </c>
      <c r="Q32" s="132" t="str">
        <f>IFERROR(INDEX(مسئولیت!$AM:$AN,MATCH(نوجوانان!$B32,مسئولیت!$B:$B,0),MATCH(Q$4,مسئولیت!$AM$3:$AO$3,0))*100,"")</f>
        <v/>
      </c>
      <c r="R32" s="133">
        <f t="shared" si="44"/>
        <v>29.7</v>
      </c>
      <c r="S32" s="132">
        <f>IFERROR(INDEX(نماز!$BW:$BY,MATCH(نوجوانان!$B32,نماز!$B:$B,0),MATCH(S$4,نماز!$BW$3:$BY$3,0))*100,"")</f>
        <v>19.148936170212767</v>
      </c>
      <c r="T32" s="132">
        <f>IFERROR(INDEX(حلقه!$CY:$DA,MATCH(نوجوانان!$B32,حلقه!$B:$B,0),MATCH(T$4,حلقه!$CY$3:$DA$3,0))*100,"")</f>
        <v>0</v>
      </c>
      <c r="U32" s="132">
        <f>IFERROR(INDEX(هیئت!$EG:$EI,MATCH(نوجوانان!$B32,هیئت!$B:$B,0),MATCH(U$4,هیئت!$EG$3:$EI$3,0))*100,"")</f>
        <v>33.333333333333329</v>
      </c>
      <c r="V32" s="132">
        <f>IFERROR(INDEX('ویژه برنامه'!$BF:$BH,MATCH(نوجوانان!$B32,'ویژه برنامه'!$B:$B,0),MATCH(V$4,'ویژه برنامه'!$BF$3:$BH$3,0))*100,"")</f>
        <v>57.142857142857139</v>
      </c>
      <c r="W32" s="132">
        <f>IFERROR(INDEX(رضایت!$AS:$AU,MATCH(نوجوانان!$B32,رضایت!$B:$B,0),MATCH(W$4,رضایت!$AS$3:$AU$3,0))*100,"")</f>
        <v>79.996000199990007</v>
      </c>
      <c r="X32" s="132" t="str">
        <f>IFERROR(INDEX(مسئولیت!$AM:$AO,MATCH(نوجوانان!$B32,مسئولیت!$B:$B,0),MATCH(X$4,مسئولیت!$AM$3:$AO$3,0))*100,"")</f>
        <v/>
      </c>
      <c r="Y32" s="133">
        <f t="shared" si="41"/>
        <v>30.487548570899726</v>
      </c>
      <c r="Z32" s="132">
        <f>IFERROR(INDEX(نماز!$BW:$BZ,MATCH(نوجوانان!$B32,نماز!$B:$B,0),MATCH(Z$1,نماز!$BW$1:$BZ$1,0))*100,"")</f>
        <v>24.444444444444443</v>
      </c>
      <c r="AA32" s="132">
        <f>IFERROR(INDEX(حلقه!$CY:$DB,MATCH(نوجوانان!$B32,حلقه!$B:$B,0),MATCH(AA$1,حلقه!$CY$1:$DB$1,0))*100,"")</f>
        <v>33.333333333333329</v>
      </c>
      <c r="AB32" s="132">
        <f>IFERROR(INDEX(هیئت!$EG:$EJ,MATCH(نوجوانان!$B32,هیئت!$B:$B,0),MATCH(AB$1,هیئت!$EG$1:$EJ$1,0))*100,"")</f>
        <v>50</v>
      </c>
      <c r="AC32" s="132">
        <f>IFERROR(INDEX('ویژه برنامه'!$BF:$BI,MATCH(نوجوانان!$B32,'ویژه برنامه'!$B:$B,0),MATCH(AC$1,'ویژه برنامه'!$BF$1:$BI$1,0))*100,"")</f>
        <v>27.27272727272727</v>
      </c>
      <c r="AD32" s="132" t="str">
        <f>IFERROR(INDEX(رضایت!$AS:$AU,MATCH(نوجوانان!$B32,رضایت!$B:$B,0),MATCH(AD$4,رضایت!$AS$3:$AU$3,0))*100,"")</f>
        <v/>
      </c>
      <c r="AE32" s="132" t="str">
        <f>IFERROR(INDEX(مسئولیت!$AM:$AO,MATCH(نوجوانان!$B32,مسئولیت!$B:$B,0),MATCH(AE$4,مسئولیت!$AM$3:$AO$3,0))*100,"")</f>
        <v/>
      </c>
      <c r="AF32" s="132">
        <f t="shared" si="38"/>
        <v>20.872727272727271</v>
      </c>
      <c r="AG32" s="132" t="str">
        <f>IFERROR(INDEX(نماز!$BW:$BZ,MATCH(نوجوانان!$B32,نماز!$B:$B,0),MATCH(AG$1,نماز!$BW$1:$BZ$1,0))*100,"")</f>
        <v/>
      </c>
      <c r="AH32" s="132" t="str">
        <f>IFERROR(INDEX(حلقه!$CY:$DB,MATCH(نوجوانان!$B32,حلقه!$B:$B,0),MATCH(AH$1,حلقه!$CY$1:$DB$1,0))*100,"")</f>
        <v/>
      </c>
      <c r="AI32" s="132" t="str">
        <f>IFERROR(INDEX(هیئت!$EG:$EJ,MATCH(نوجوانان!$B32,هیئت!$B:$B,0),MATCH(AI$1,هیئت!$EG$1:$EJ$1,0))*100,"")</f>
        <v/>
      </c>
      <c r="AJ32" s="132" t="str">
        <f>IFERROR(INDEX('ویژه برنامه'!$BF:$BI,MATCH(نوجوانان!$B32,'ویژه برنامه'!$B:$B,0),MATCH(AJ$1,'ویژه برنامه'!$BF$1:$BI$1,0))*100,"")</f>
        <v/>
      </c>
      <c r="AK32" s="132">
        <f>IFERROR(INDEX(رضایت!$AS:$AU,MATCH(نوجوانان!$B32,رضایت!$B:$B,0),MATCH(AK$4,رضایت!$AS$3:$AU$3,0))*100,"")</f>
        <v>83.333333333333343</v>
      </c>
      <c r="AL32" s="132" t="str">
        <f>IFERROR(INDEX(مسئولیت!$AM:$AO,MATCH(نوجوانان!$B32,مسئولیت!$B:$B,0),MATCH(AL$4,مسئولیت!$AM$3:$AO$3,0))*100,"")</f>
        <v/>
      </c>
      <c r="AM32" s="133">
        <f t="shared" si="42"/>
        <v>20.872727272727271</v>
      </c>
      <c r="AN32" s="132">
        <f>IFERROR(INDEX(نماز!$BW:$CF,MATCH(نوجوانان!$B32,نماز!$B:$B,0),MATCH(AN$1,نماز!$BW$1:$CF$1,0))*100,"")</f>
        <v>25.925925925925924</v>
      </c>
      <c r="AO32" s="132">
        <f>IFERROR(INDEX(حلقه!$CY:$DD,MATCH(نوجوانان!$B32,حلقه!$B:$B,0),MATCH(AO$1,حلقه!$CY$1:$DD$1,0))*100,"")</f>
        <v>0</v>
      </c>
      <c r="AP32" s="132">
        <f>IFERROR(INDEX(هیئت!$EG:$EM,MATCH(نوجوانان!$B32,هیئت!$B:$B,0),MATCH(AP$1,هیئت!$EG$1:$EM$1,0))*100,"")</f>
        <v>82.35294117647058</v>
      </c>
      <c r="AQ32" s="132">
        <f>IFERROR(INDEX('ویژه برنامه'!$BF:$BK,MATCH(نوجوانان!$B32,'ویژه برنامه'!$B:$B,0),MATCH(AQ$1,'ویژه برنامه'!$BF$1:$BK$1,0))*100,"")</f>
        <v>0</v>
      </c>
      <c r="AR32" s="132">
        <f ca="1">IFERROR(INDEX(رضایت!$AS:$AW,MATCH(نوجوانان!$B32,رضایت!$B:$B,0),MATCH(AR$1,رضایت!$AS$1:$AW$1,0))*100,"")</f>
        <v>68</v>
      </c>
      <c r="AS32" s="132">
        <f>IFERROR(INDEX('امتحان فصل'!$L:$O,MATCH(نوجوانان!$B32,'امتحان فصل'!$B:$B,0),MATCH(AS$1,'امتحان فصل'!$L$1:$P$1,0))*100,"")</f>
        <v>0</v>
      </c>
      <c r="AT32" s="133">
        <f t="shared" ca="1" si="39"/>
        <v>33.287581699346404</v>
      </c>
      <c r="AU32" s="132">
        <f>IFERROR(INDEX(نماز!$BW:$CF,MATCH(نوجوانان!$B32,نماز!$B:$B,0),MATCH(AU$1,نماز!$BW$1:$CF$1,0))*100,"")</f>
        <v>1.8518518518518516</v>
      </c>
      <c r="AV32" s="132">
        <f>IFERROR(INDEX(حلقه!$CY:$DQ,MATCH(نوجوانان!$B32,حلقه!$B:$B,0),MATCH(AV$1,حلقه!$CY$1:$DQ$1,0))*100,"")</f>
        <v>25</v>
      </c>
      <c r="AW32" s="132">
        <f>IFERROR(INDEX(هیئت!$EG:$EZ,MATCH(نوجوانان!$B32,هیئت!$B:$B,0),MATCH(AW$1,هیئت!$EG$1:$EZ$1,0))*100,"")</f>
        <v>38.461538461538467</v>
      </c>
      <c r="AX32" s="132">
        <f>IFERROR(INDEX('ویژه برنامه'!$BF:$BZ,MATCH(نوجوانان!$B32,'ویژه برنامه'!$B:$B,0),MATCH(AX$1,'ویژه برنامه'!$BF$1:$BZ$1,0))*100,"")</f>
        <v>11.111111111111111</v>
      </c>
      <c r="AY32" s="132" t="str">
        <f ca="1">IFERROR(INDEX(رضایت!$AS:$AZ,MATCH(نوجوانان!$B32,رضایت!$B:$B,0),MATCH(AY$1,رضایت!$AS$1:$AZ$1,0))*100,"")</f>
        <v/>
      </c>
      <c r="AZ32" s="132">
        <f>IFERROR(INDEX(مسئولیت!$AM:$AZ,MATCH(نوجوانان!$B32,مسئولیت!$B:$B,0),MATCH(AZ$1,مسئولیت!$AM$1:$AZ$1,0))*100,"")</f>
        <v>33.333333333333329</v>
      </c>
      <c r="BA32" s="132">
        <f>IFERROR(INDEX('امتحان فصل'!$L:$Z,MATCH(نوجوانان!$B32,'امتحان فصل'!$B:$B,0),MATCH(BA$1,'امتحان فصل'!$L$1:$Z$1,0))*100,"")</f>
        <v>0</v>
      </c>
      <c r="BB32" s="133">
        <f t="shared" ca="1" si="43"/>
        <v>15.319088319088319</v>
      </c>
    </row>
    <row r="33" spans="1:54" ht="18.75" x14ac:dyDescent="0.25">
      <c r="A33" s="30">
        <v>27</v>
      </c>
      <c r="B33" s="27" t="s">
        <v>507</v>
      </c>
      <c r="C33" s="28" t="str">
        <f t="shared" si="36"/>
        <v>12</v>
      </c>
      <c r="D33" s="29" t="str">
        <f>INDEX(Sheet1!$C:$C,MATCH($B33,Sheet1!$B:$B,0))</f>
        <v>محمدپارسا گرشاسبی</v>
      </c>
      <c r="E33" s="130"/>
      <c r="F33" s="130"/>
      <c r="G33" s="130"/>
      <c r="H33" s="130"/>
      <c r="I33" s="130"/>
      <c r="J33" s="130"/>
      <c r="K33" s="131"/>
      <c r="L33" s="130"/>
      <c r="M33" s="130"/>
      <c r="N33" s="130"/>
      <c r="O33" s="130"/>
      <c r="P33" s="130"/>
      <c r="Q33" s="130"/>
      <c r="R33" s="131"/>
      <c r="S33" s="130"/>
      <c r="T33" s="130"/>
      <c r="U33" s="130"/>
      <c r="V33" s="130"/>
      <c r="W33" s="130"/>
      <c r="X33" s="130"/>
      <c r="Y33" s="131"/>
      <c r="Z33" s="130">
        <f>IFERROR(INDEX(نماز!$BW:$BZ,MATCH(نوجوانان!$B33,نماز!$B:$B,0),MATCH(Z$1,نماز!$BW$1:$BZ$1,0))*100,"")</f>
        <v>0</v>
      </c>
      <c r="AA33" s="130">
        <f>IFERROR(INDEX(حلقه!$CY:$DB,MATCH(نوجوانان!$B33,حلقه!$B:$B,0),MATCH(AA$1,حلقه!$CY$1:$DB$1,0))*100,"")</f>
        <v>50</v>
      </c>
      <c r="AB33" s="130">
        <f>IFERROR(INDEX(هیئت!$EG:$EJ,MATCH(نوجوانان!$B33,هیئت!$B:$B,0),MATCH(AB$1,هیئت!$EG$1:$EJ$1,0))*100,"")</f>
        <v>50</v>
      </c>
      <c r="AC33" s="130">
        <f>IFERROR(INDEX('ویژه برنامه'!$BF:$BI,MATCH(نوجوانان!$B33,'ویژه برنامه'!$B:$B,0),MATCH(AC$1,'ویژه برنامه'!$BF$1:$BI$1,0))*100,"")</f>
        <v>18.181818181818183</v>
      </c>
      <c r="AD33" s="130" t="str">
        <f>IFERROR(INDEX(رضایت!$AS:$AU,MATCH(نوجوانان!$B33,رضایت!$B:$B,0),MATCH(AD$4,رضایت!$AS$3:$AU$3,0))*100,"")</f>
        <v/>
      </c>
      <c r="AE33" s="130" t="str">
        <f>IFERROR(INDEX(مسئولیت!$AM:$AO,MATCH(نوجوانان!$B33,مسئولیت!$B:$B,0),MATCH(AE$4,مسئولیت!$AM$3:$AO$3,0))*100,"")</f>
        <v/>
      </c>
      <c r="AF33" s="131">
        <f t="shared" si="38"/>
        <v>20.181818181818183</v>
      </c>
      <c r="AG33" s="130" t="str">
        <f>IFERROR(INDEX(نماز!$BW:$BZ,MATCH(نوجوانان!$B33,نماز!$B:$B,0),MATCH(AG$1,نماز!$BW$1:$BZ$1,0))*100,"")</f>
        <v/>
      </c>
      <c r="AH33" s="130" t="str">
        <f>IFERROR(INDEX(حلقه!$CY:$DB,MATCH(نوجوانان!$B33,حلقه!$B:$B,0),MATCH(AH$1,حلقه!$CY$1:$DB$1,0))*100,"")</f>
        <v/>
      </c>
      <c r="AI33" s="130" t="str">
        <f>IFERROR(INDEX(هیئت!$EG:$EJ,MATCH(نوجوانان!$B33,هیئت!$B:$B,0),MATCH(AI$1,هیئت!$EG$1:$EJ$1,0))*100,"")</f>
        <v/>
      </c>
      <c r="AJ33" s="130" t="str">
        <f>IFERROR(INDEX('ویژه برنامه'!$BF:$BI,MATCH(نوجوانان!$B33,'ویژه برنامه'!$B:$B,0),MATCH(AJ$1,'ویژه برنامه'!$BF$1:$BI$1,0))*100,"")</f>
        <v/>
      </c>
      <c r="AK33" s="130">
        <f>IFERROR(INDEX(رضایت!$AS:$AU,MATCH(نوجوانان!$B33,رضایت!$B:$B,0),MATCH(AK$4,رضایت!$AS$3:$AU$3,0))*100,"")</f>
        <v>100</v>
      </c>
      <c r="AL33" s="130" t="str">
        <f>IFERROR(INDEX(مسئولیت!$AM:$AO,MATCH(نوجوانان!$B33,مسئولیت!$B:$B,0),MATCH(AL$4,مسئولیت!$AM$3:$AO$3,0))*100,"")</f>
        <v/>
      </c>
      <c r="AM33" s="131">
        <f t="shared" si="42"/>
        <v>20.181818181818183</v>
      </c>
      <c r="AN33" s="130">
        <f>IFERROR(INDEX(نماز!$BW:$CF,MATCH(نوجوانان!$B33,نماز!$B:$B,0),MATCH(AN$1,نماز!$BW$1:$CF$1,0))*100,"")</f>
        <v>5.5555555555555554</v>
      </c>
      <c r="AO33" s="130">
        <f>IFERROR(INDEX(حلقه!$CY:$DD,MATCH(نوجوانان!$B33,حلقه!$B:$B,0),MATCH(AO$1,حلقه!$CY$1:$DD$1,0))*100,"")</f>
        <v>40</v>
      </c>
      <c r="AP33" s="130">
        <f>IFERROR(INDEX(هیئت!$EG:$EM,MATCH(نوجوانان!$B33,هیئت!$B:$B,0),MATCH(AP$1,هیئت!$EG$1:$EM$1,0))*100,"")</f>
        <v>64.705882352941174</v>
      </c>
      <c r="AQ33" s="130">
        <f>IFERROR(INDEX('ویژه برنامه'!$BF:$BK,MATCH(نوجوانان!$B33,'ویژه برنامه'!$B:$B,0),MATCH(AQ$1,'ویژه برنامه'!$BF$1:$BK$1,0))*100,"")</f>
        <v>0</v>
      </c>
      <c r="AR33" s="130">
        <f ca="1">IFERROR(INDEX(رضایت!$AS:$AW,MATCH(نوجوانان!$B33,رضایت!$B:$B,0),MATCH(AR$1,رضایت!$AS$1:$AW$1,0))*100,"")</f>
        <v>77.400000000000006</v>
      </c>
      <c r="AS33" s="130">
        <f>IFERROR(INDEX('امتحان فصل'!$L:$O,MATCH(نوجوانان!$B33,'امتحان فصل'!$B:$B,0),MATCH(AS$1,'امتحان فصل'!$L$1:$P$1,0))*100,"")</f>
        <v>0</v>
      </c>
      <c r="AT33" s="131">
        <f t="shared" ca="1" si="39"/>
        <v>38.369607843137253</v>
      </c>
      <c r="AU33" s="130">
        <f>IFERROR(INDEX(نماز!$BW:$CF,MATCH(نوجوانان!$B33,نماز!$B:$B,0),MATCH(AU$1,نماز!$BW$1:$CF$1,0))*100,"")</f>
        <v>0</v>
      </c>
      <c r="AV33" s="130">
        <f>IFERROR(INDEX(حلقه!$CY:$DQ,MATCH(نوجوانان!$B33,حلقه!$B:$B,0),MATCH(AV$1,حلقه!$CY$1:$DQ$1,0))*100,"")</f>
        <v>50</v>
      </c>
      <c r="AW33" s="130">
        <f>IFERROR(INDEX(هیئت!$EG:$EZ,MATCH(نوجوانان!$B33,هیئت!$B:$B,0),MATCH(AW$1,هیئت!$EG$1:$EZ$1,0))*100,"")</f>
        <v>33.333333333333329</v>
      </c>
      <c r="AX33" s="130">
        <f>IFERROR(INDEX('ویژه برنامه'!$BF:$BZ,MATCH(نوجوانان!$B33,'ویژه برنامه'!$B:$B,0),MATCH(AX$1,'ویژه برنامه'!$BF$1:$BZ$1,0))*100,"")</f>
        <v>11.111111111111111</v>
      </c>
      <c r="AY33" s="130" t="str">
        <f ca="1">IFERROR(INDEX(رضایت!$AS:$AZ,MATCH(نوجوانان!$B33,رضایت!$B:$B,0),MATCH(AY$1,رضایت!$AS$1:$AZ$1,0))*100,"")</f>
        <v/>
      </c>
      <c r="AZ33" s="130">
        <f>IFERROR(INDEX(مسئولیت!$AM:$AZ,MATCH(نوجوانان!$B33,مسئولیت!$B:$B,0),MATCH(AZ$1,مسئولیت!$AM$1:$AZ$1,0))*100,"")</f>
        <v>60</v>
      </c>
      <c r="BA33" s="130">
        <f>IFERROR(INDEX('امتحان فصل'!$L:$Z,MATCH(نوجوانان!$B33,'امتحان فصل'!$B:$B,0),MATCH(BA$1,'امتحان فصل'!$L$1:$Z$1,0))*100,"")</f>
        <v>0</v>
      </c>
      <c r="BB33" s="131">
        <f t="shared" ca="1" si="43"/>
        <v>22.888888888888886</v>
      </c>
    </row>
    <row r="34" spans="1:54" ht="18.75" x14ac:dyDescent="0.25">
      <c r="A34" s="30">
        <v>28</v>
      </c>
      <c r="B34" s="27" t="s">
        <v>508</v>
      </c>
      <c r="C34" s="28" t="str">
        <f t="shared" si="36"/>
        <v>13</v>
      </c>
      <c r="D34" s="29" t="str">
        <f>INDEX(Sheet1!$C:$C,MATCH($B34,Sheet1!$B:$B,0))</f>
        <v>سجاد جوکار</v>
      </c>
      <c r="E34" s="132"/>
      <c r="F34" s="132"/>
      <c r="G34" s="132"/>
      <c r="H34" s="132"/>
      <c r="I34" s="132"/>
      <c r="J34" s="132"/>
      <c r="K34" s="133"/>
      <c r="L34" s="132"/>
      <c r="M34" s="132"/>
      <c r="N34" s="132"/>
      <c r="O34" s="132"/>
      <c r="P34" s="132"/>
      <c r="Q34" s="132"/>
      <c r="R34" s="133"/>
      <c r="S34" s="132"/>
      <c r="T34" s="132"/>
      <c r="U34" s="132"/>
      <c r="V34" s="132"/>
      <c r="W34" s="132"/>
      <c r="X34" s="132"/>
      <c r="Y34" s="133"/>
      <c r="Z34" s="132">
        <f>IFERROR(INDEX(نماز!$BW:$BZ,MATCH(نوجوانان!$B34,نماز!$B:$B,0),MATCH(Z$1,نماز!$BW$1:$BZ$1,0))*100,"")</f>
        <v>30</v>
      </c>
      <c r="AA34" s="132">
        <f>IFERROR(INDEX(حلقه!$CY:$DB,MATCH(نوجوانان!$B34,حلقه!$B:$B,0),MATCH(AA$1,حلقه!$CY$1:$DB$1,0))*100,"")</f>
        <v>94.444444444444443</v>
      </c>
      <c r="AB34" s="132">
        <f>IFERROR(INDEX(هیئت!$EG:$EJ,MATCH(نوجوانان!$B34,هیئت!$B:$B,0),MATCH(AB$1,هیئت!$EG$1:$EJ$1,0))*100,"")</f>
        <v>81.818181818181827</v>
      </c>
      <c r="AC34" s="132">
        <f>IFERROR(INDEX('ویژه برنامه'!$BF:$BI,MATCH(نوجوانان!$B34,'ویژه برنامه'!$B:$B,0),MATCH(AC$1,'ویژه برنامه'!$BF$1:$BI$1,0))*100,"")</f>
        <v>81.818181818181827</v>
      </c>
      <c r="AD34" s="132" t="str">
        <f>IFERROR(INDEX(رضایت!$AS:$AU,MATCH(نوجوانان!$B34,رضایت!$B:$B,0),MATCH(AD$4,رضایت!$AS$3:$AU$3,0))*100,"")</f>
        <v/>
      </c>
      <c r="AE34" s="132" t="str">
        <f>IFERROR(INDEX(مسئولیت!$AM:$AO,MATCH(نوجوانان!$B34,مسئولیت!$B:$B,0),MATCH(AE$4,مسئولیت!$AM$3:$AO$3,0))*100,"")</f>
        <v/>
      </c>
      <c r="AF34" s="132">
        <f t="shared" si="38"/>
        <v>45.397979797979794</v>
      </c>
      <c r="AG34" s="132" t="str">
        <f>IFERROR(INDEX(نماز!$BW:$BZ,MATCH(نوجوانان!$B34,نماز!$B:$B,0),MATCH(AG$1,نماز!$BW$1:$BZ$1,0))*100,"")</f>
        <v/>
      </c>
      <c r="AH34" s="132" t="str">
        <f>IFERROR(INDEX(حلقه!$CY:$DB,MATCH(نوجوانان!$B34,حلقه!$B:$B,0),MATCH(AH$1,حلقه!$CY$1:$DB$1,0))*100,"")</f>
        <v/>
      </c>
      <c r="AI34" s="132" t="str">
        <f>IFERROR(INDEX(هیئت!$EG:$EJ,MATCH(نوجوانان!$B34,هیئت!$B:$B,0),MATCH(AI$1,هیئت!$EG$1:$EJ$1,0))*100,"")</f>
        <v/>
      </c>
      <c r="AJ34" s="132" t="str">
        <f>IFERROR(INDEX('ویژه برنامه'!$BF:$BI,MATCH(نوجوانان!$B34,'ویژه برنامه'!$B:$B,0),MATCH(AJ$1,'ویژه برنامه'!$BF$1:$BI$1,0))*100,"")</f>
        <v/>
      </c>
      <c r="AK34" s="132">
        <f>IFERROR(INDEX(رضایت!$AS:$AU,MATCH(نوجوانان!$B34,رضایت!$B:$B,0),MATCH(AK$4,رضایت!$AS$3:$AU$3,0))*100,"")</f>
        <v>83.333333333333343</v>
      </c>
      <c r="AL34" s="132" t="str">
        <f>IFERROR(INDEX(مسئولیت!$AM:$AO,MATCH(نوجوانان!$B34,مسئولیت!$B:$B,0),MATCH(AL$4,مسئولیت!$AM$3:$AO$3,0))*100,"")</f>
        <v/>
      </c>
      <c r="AM34" s="133">
        <f t="shared" si="42"/>
        <v>45.397979797979794</v>
      </c>
      <c r="AN34" s="132">
        <f>IFERROR(INDEX(نماز!$BW:$CF,MATCH(نوجوانان!$B34,نماز!$B:$B,0),MATCH(AN$1,نماز!$BW$1:$CF$1,0))*100,"")</f>
        <v>33.333333333333329</v>
      </c>
      <c r="AO34" s="132">
        <f>IFERROR(INDEX(حلقه!$CY:$DD,MATCH(نوجوانان!$B34,حلقه!$B:$B,0),MATCH(AO$1,حلقه!$CY$1:$DD$1,0))*100,"")</f>
        <v>100</v>
      </c>
      <c r="AP34" s="132">
        <f>IFERROR(INDEX(هیئت!$EG:$EM,MATCH(نوجوانان!$B34,هیئت!$B:$B,0),MATCH(AP$1,هیئت!$EG$1:$EM$1,0))*100,"")</f>
        <v>88.235294117647058</v>
      </c>
      <c r="AQ34" s="132">
        <f>IFERROR(INDEX('ویژه برنامه'!$BF:$BK,MATCH(نوجوانان!$B34,'ویژه برنامه'!$B:$B,0),MATCH(AQ$1,'ویژه برنامه'!$BF$1:$BK$1,0))*100,"")</f>
        <v>50</v>
      </c>
      <c r="AR34" s="132">
        <f ca="1">IFERROR(INDEX(رضایت!$AS:$AW,MATCH(نوجوانان!$B34,رضایت!$B:$B,0),MATCH(AR$1,رضایت!$AS$1:$AW$1,0))*100,"")</f>
        <v>73.733333333333334</v>
      </c>
      <c r="AS34" s="132">
        <f>IFERROR(INDEX('امتحان فصل'!$L:$O,MATCH(نوجوانان!$B34,'امتحان فصل'!$B:$B,0),MATCH(AS$1,'امتحان فصل'!$L$1:$P$1,0))*100,"")</f>
        <v>0</v>
      </c>
      <c r="AT34" s="133">
        <f t="shared" ca="1" si="39"/>
        <v>62.550980392156859</v>
      </c>
      <c r="AU34" s="132">
        <f>IFERROR(INDEX(نماز!$BW:$CF,MATCH(نوجوانان!$B34,نماز!$B:$B,0),MATCH(AU$1,نماز!$BW$1:$CF$1,0))*100,"")</f>
        <v>12.962962962962962</v>
      </c>
      <c r="AV34" s="132">
        <f>IFERROR(INDEX(حلقه!$CY:$DQ,MATCH(نوجوانان!$B34,حلقه!$B:$B,0),MATCH(AV$1,حلقه!$CY$1:$DQ$1,0))*100,"")</f>
        <v>63.636363636363633</v>
      </c>
      <c r="AW34" s="132">
        <f>IFERROR(INDEX(هیئت!$EG:$EZ,MATCH(نوجوانان!$B34,هیئت!$B:$B,0),MATCH(AW$1,هیئت!$EG$1:$EZ$1,0))*100,"")</f>
        <v>92.307692307692307</v>
      </c>
      <c r="AX34" s="132">
        <f>IFERROR(INDEX('ویژه برنامه'!$BF:$BZ,MATCH(نوجوانان!$B34,'ویژه برنامه'!$B:$B,0),MATCH(AX$1,'ویژه برنامه'!$BF$1:$BZ$1,0))*100,"")</f>
        <v>77.777777777777786</v>
      </c>
      <c r="AY34" s="132">
        <f ca="1">IFERROR(INDEX(رضایت!$AS:$AZ,MATCH(نوجوانان!$B34,رضایت!$B:$B,0),MATCH(AY$1,رضایت!$AS$1:$AZ$1,0))*100,"")</f>
        <v>76</v>
      </c>
      <c r="AZ34" s="132">
        <f>IFERROR(INDEX(مسئولیت!$AM:$AZ,MATCH(نوجوانان!$B34,مسئولیت!$B:$B,0),MATCH(AZ$1,مسئولیت!$AM$1:$AZ$1,0))*100,"")</f>
        <v>63.333333333333329</v>
      </c>
      <c r="BA34" s="132">
        <f>IFERROR(INDEX('امتحان فصل'!$L:$Z,MATCH(نوجوانان!$B34,'امتحان فصل'!$B:$B,0),MATCH(BA$1,'امتحان فصل'!$L$1:$Z$1,0))*100,"")</f>
        <v>0</v>
      </c>
      <c r="BB34" s="133">
        <f t="shared" ca="1" si="43"/>
        <v>53.83921263921264</v>
      </c>
    </row>
    <row r="35" spans="1:54" ht="18.75" x14ac:dyDescent="0.25">
      <c r="A35" s="30">
        <v>29</v>
      </c>
      <c r="B35" s="27" t="s">
        <v>509</v>
      </c>
      <c r="C35" s="28" t="str">
        <f t="shared" si="36"/>
        <v>13</v>
      </c>
      <c r="D35" s="29" t="str">
        <f>INDEX(Sheet1!$C:$C,MATCH($B35,Sheet1!$B:$B,0))</f>
        <v>ساجد جوکار</v>
      </c>
      <c r="E35" s="130">
        <f>IFERROR(INDEX(نماز!$BW:$BX,MATCH(نوجوانان!$B35,نماز!$B:$B,0),MATCH(E$1,نماز!$BW$1:$BZ$1,0))*100,"")</f>
        <v>0</v>
      </c>
      <c r="F35" s="130">
        <f>IFERROR(INDEX(حلقه!$CY:$CZ,MATCH(نوجوانان!$B35,حلقه!$B:$B,0),MATCH(F$1,حلقه!$CY$1:$DB$1,0))*100,"")</f>
        <v>0</v>
      </c>
      <c r="G35" s="130">
        <f>IFERROR(INDEX(هیئت!$EG:$EH,MATCH(نوجوانان!$B35,هیئت!$B:$B,0),MATCH(G$1,هیئت!$EG$1:$EJ$1,0))*100,"")</f>
        <v>20</v>
      </c>
      <c r="H35" s="130">
        <f>IFERROR(INDEX('ویژه برنامه'!$BF:$BG,MATCH(نوجوانان!$B35,'ویژه برنامه'!$B:$B,0),MATCH(H$1,'ویژه برنامه'!$BF$1:$BI$1,0))*100,"")</f>
        <v>0</v>
      </c>
      <c r="I35" s="130">
        <f>IFERROR(INDEX(رضایت!$AS:$AT,MATCH(نوجوانان!$B35,رضایت!$B:$B,0),MATCH(I$1,رضایت!$AS$1:$AV$1,0))*100,"")</f>
        <v>86.666666666666671</v>
      </c>
      <c r="J35" s="130" t="str">
        <f>IFERROR(INDEX(مسئولیت!$AM:$AN,MATCH(نوجوانان!$B35,مسئولیت!$B:$B,0),MATCH(J$1,مسئولیت!$AM$1:$AP$1,0))*100,"")</f>
        <v/>
      </c>
      <c r="K35" s="131">
        <f t="shared" ref="K35:K58" si="45">SUMPRODUCT($E$6:$J$6,$E35:$J35)/100</f>
        <v>20.533333333333335</v>
      </c>
      <c r="L35" s="130">
        <f>IFERROR(INDEX(نماز!$BW:$BX,MATCH(نوجوانان!$B35,نماز!$B:$B,0),MATCH(L$4,نماز!$BW$3:$BY$3,0))*100,"")</f>
        <v>7.7777777777777777</v>
      </c>
      <c r="M35" s="130">
        <f>IFERROR(INDEX(حلقه!$CY:$CZ,MATCH(نوجوانان!$B35,حلقه!$B:$B,0),MATCH(M$4,حلقه!$CY$3:$DA$3,0))*100,"")</f>
        <v>0</v>
      </c>
      <c r="N35" s="130">
        <f>IFERROR(INDEX(هیئت!$EG:$EH,MATCH(نوجوانان!$B35,هیئت!$B:$B,0),MATCH(N$4,هیئت!$EG$3:$EI$3,0))*100,"")</f>
        <v>37.5</v>
      </c>
      <c r="O35" s="130">
        <f>IFERROR(INDEX('ویژه برنامه'!$BF:$BG,MATCH(نوجوانان!$B35,'ویژه برنامه'!$B:$B,0),MATCH(O$4,'ویژه برنامه'!$BF$3:$BH$3,0))*100,"")</f>
        <v>50</v>
      </c>
      <c r="P35" s="130">
        <f>IFERROR(INDEX(رضایت!$AS:$AT,MATCH(نوجوانان!$B35,رضایت!$B:$B,0),MATCH(P$4,رضایت!$AS$3:$AU$3,0))*100,"")</f>
        <v>76.666666666666671</v>
      </c>
      <c r="Q35" s="130" t="str">
        <f>IFERROR(INDEX(مسئولیت!$AM:$AN,MATCH(نوجوانان!$B35,مسئولیت!$B:$B,0),MATCH(Q$4,مسئولیت!$AM$3:$AO$3,0))*100,"")</f>
        <v/>
      </c>
      <c r="R35" s="131">
        <f t="shared" si="44"/>
        <v>28.266666666666669</v>
      </c>
      <c r="S35" s="130">
        <f>IFERROR(INDEX(نماز!$BW:$BY,MATCH(نوجوانان!$B35,نماز!$B:$B,0),MATCH(S$4,نماز!$BW$3:$BY$3,0))*100,"")</f>
        <v>10.638297872340425</v>
      </c>
      <c r="T35" s="130">
        <f>IFERROR(INDEX(حلقه!$CY:$DA,MATCH(نوجوانان!$B35,حلقه!$B:$B,0),MATCH(T$4,حلقه!$CY$3:$DA$3,0))*100,"")</f>
        <v>100</v>
      </c>
      <c r="U35" s="130">
        <f>IFERROR(INDEX(هیئت!$EG:$EI,MATCH(نوجوانان!$B35,هیئت!$B:$B,0),MATCH(U$4,هیئت!$EG$3:$EI$3,0))*100,"")</f>
        <v>66.666666666666657</v>
      </c>
      <c r="V35" s="130">
        <f>IFERROR(INDEX('ویژه برنامه'!$BF:$BH,MATCH(نوجوانان!$B35,'ویژه برنامه'!$B:$B,0),MATCH(V$4,'ویژه برنامه'!$BF$3:$BH$3,0))*100,"")</f>
        <v>71.428571428571431</v>
      </c>
      <c r="W35" s="130">
        <f>IFERROR(INDEX(رضایت!$AS:$AU,MATCH(نوجوانان!$B35,رضایت!$B:$B,0),MATCH(W$4,رضایت!$AS$3:$AU$3,0))*100,"")</f>
        <v>59.997000149992509</v>
      </c>
      <c r="X35" s="130">
        <f>IFERROR(INDEX(مسئولیت!$AM:$AO,MATCH(نوجوانان!$B35,مسئولیت!$B:$B,0),MATCH(X$4,مسئولیت!$AM$3:$AO$3,0))*100,"")</f>
        <v>48</v>
      </c>
      <c r="Y35" s="131">
        <f t="shared" si="41"/>
        <v>62.114091012774587</v>
      </c>
      <c r="Z35" s="130">
        <f>IFERROR(INDEX(نماز!$BW:$BZ,MATCH(نوجوانان!$B35,نماز!$B:$B,0),MATCH(Z$1,نماز!$BW$1:$BZ$1,0))*100,"")</f>
        <v>28.888888888888886</v>
      </c>
      <c r="AA35" s="130">
        <f>IFERROR(INDEX(حلقه!$CY:$DB,MATCH(نوجوانان!$B35,حلقه!$B:$B,0),MATCH(AA$1,حلقه!$CY$1:$DB$1,0))*100,"")</f>
        <v>94.444444444444443</v>
      </c>
      <c r="AB35" s="130">
        <f>IFERROR(INDEX(هیئت!$EG:$EJ,MATCH(نوجوانان!$B35,هیئت!$B:$B,0),MATCH(AB$1,هیئت!$EG$1:$EJ$1,0))*100,"")</f>
        <v>81.818181818181827</v>
      </c>
      <c r="AC35" s="130">
        <f>IFERROR(INDEX('ویژه برنامه'!$BF:$BI,MATCH(نوجوانان!$B35,'ویژه برنامه'!$B:$B,0),MATCH(AC$1,'ویژه برنامه'!$BF$1:$BI$1,0))*100,"")</f>
        <v>90.909090909090907</v>
      </c>
      <c r="AD35" s="130" t="str">
        <f>IFERROR(INDEX(رضایت!$AS:$AU,MATCH(نوجوانان!$B35,رضایت!$B:$B,0),MATCH(AD$4,رضایت!$AS$3:$AU$3,0))*100,"")</f>
        <v/>
      </c>
      <c r="AE35" s="130" t="str">
        <f>IFERROR(INDEX(مسئولیت!$AM:$AO,MATCH(نوجوانان!$B35,مسئولیت!$B:$B,0),MATCH(AE$4,مسئولیت!$AM$3:$AO$3,0))*100,"")</f>
        <v/>
      </c>
      <c r="AF35" s="131">
        <f t="shared" si="38"/>
        <v>46.355555555555554</v>
      </c>
      <c r="AG35" s="130" t="str">
        <f>IFERROR(INDEX(نماز!$BW:$BZ,MATCH(نوجوانان!$B35,نماز!$B:$B,0),MATCH(AG$1,نماز!$BW$1:$BZ$1,0))*100,"")</f>
        <v/>
      </c>
      <c r="AH35" s="130" t="str">
        <f>IFERROR(INDEX(حلقه!$CY:$DB,MATCH(نوجوانان!$B35,حلقه!$B:$B,0),MATCH(AH$1,حلقه!$CY$1:$DB$1,0))*100,"")</f>
        <v/>
      </c>
      <c r="AI35" s="130" t="str">
        <f>IFERROR(INDEX(هیئت!$EG:$EJ,MATCH(نوجوانان!$B35,هیئت!$B:$B,0),MATCH(AI$1,هیئت!$EG$1:$EJ$1,0))*100,"")</f>
        <v/>
      </c>
      <c r="AJ35" s="130" t="str">
        <f>IFERROR(INDEX('ویژه برنامه'!$BF:$BI,MATCH(نوجوانان!$B35,'ویژه برنامه'!$B:$B,0),MATCH(AJ$1,'ویژه برنامه'!$BF$1:$BI$1,0))*100,"")</f>
        <v/>
      </c>
      <c r="AK35" s="130">
        <f>IFERROR(INDEX(رضایت!$AS:$AU,MATCH(نوجوانان!$B35,رضایت!$B:$B,0),MATCH(AK$4,رضایت!$AS$3:$AU$3,0))*100,"")</f>
        <v>86.666666666666671</v>
      </c>
      <c r="AL35" s="130" t="str">
        <f>IFERROR(INDEX(مسئولیت!$AM:$AO,MATCH(نوجوانان!$B35,مسئولیت!$B:$B,0),MATCH(AL$4,مسئولیت!$AM$3:$AO$3,0))*100,"")</f>
        <v/>
      </c>
      <c r="AM35" s="131">
        <f t="shared" si="42"/>
        <v>46.355555555555554</v>
      </c>
      <c r="AN35" s="130">
        <f>IFERROR(INDEX(نماز!$BW:$CF,MATCH(نوجوانان!$B35,نماز!$B:$B,0),MATCH(AN$1,نماز!$BW$1:$CF$1,0))*100,"")</f>
        <v>31.481481481481481</v>
      </c>
      <c r="AO35" s="130">
        <f>IFERROR(INDEX(حلقه!$CY:$DD,MATCH(نوجوانان!$B35,حلقه!$B:$B,0),MATCH(AO$1,حلقه!$CY$1:$DD$1,0))*100,"")</f>
        <v>100</v>
      </c>
      <c r="AP35" s="130">
        <f>IFERROR(INDEX(هیئت!$EG:$EM,MATCH(نوجوانان!$B35,هیئت!$B:$B,0),MATCH(AP$1,هیئت!$EG$1:$EM$1,0))*100,"")</f>
        <v>88.235294117647058</v>
      </c>
      <c r="AQ35" s="130">
        <f>IFERROR(INDEX('ویژه برنامه'!$BF:$BK,MATCH(نوجوانان!$B35,'ویژه برنامه'!$B:$B,0),MATCH(AQ$1,'ویژه برنامه'!$BF$1:$BK$1,0))*100,"")</f>
        <v>50</v>
      </c>
      <c r="AR35" s="130">
        <f ca="1">IFERROR(INDEX(رضایت!$AS:$AW,MATCH(نوجوانان!$B35,رضایت!$B:$B,0),MATCH(AR$1,رضایت!$AS$1:$AW$1,0))*100,"")</f>
        <v>78.466666666666669</v>
      </c>
      <c r="AS35" s="130">
        <f>IFERROR(INDEX('امتحان فصل'!$L:$O,MATCH(نوجوانان!$B35,'امتحان فصل'!$B:$B,0),MATCH(AS$1,'امتحان فصل'!$L$1:$P$1,0))*100,"")</f>
        <v>0</v>
      </c>
      <c r="AT35" s="131">
        <f t="shared" ca="1" si="39"/>
        <v>63.512091503267975</v>
      </c>
      <c r="AU35" s="130">
        <f>IFERROR(INDEX(نماز!$BW:$CF,MATCH(نوجوانان!$B35,نماز!$B:$B,0),MATCH(AU$1,نماز!$BW$1:$CF$1,0))*100,"")</f>
        <v>11.111111111111111</v>
      </c>
      <c r="AV35" s="130">
        <f>IFERROR(INDEX(حلقه!$CY:$DQ,MATCH(نوجوانان!$B35,حلقه!$B:$B,0),MATCH(AV$1,حلقه!$CY$1:$DQ$1,0))*100,"")</f>
        <v>63.636363636363633</v>
      </c>
      <c r="AW35" s="130">
        <f>IFERROR(INDEX(هیئت!$EG:$EZ,MATCH(نوجوانان!$B35,هیئت!$B:$B,0),MATCH(AW$1,هیئت!$EG$1:$EZ$1,0))*100,"")</f>
        <v>92.307692307692307</v>
      </c>
      <c r="AX35" s="130">
        <f>IFERROR(INDEX('ویژه برنامه'!$BF:$BZ,MATCH(نوجوانان!$B35,'ویژه برنامه'!$B:$B,0),MATCH(AX$1,'ویژه برنامه'!$BF$1:$BZ$1,0))*100,"")</f>
        <v>77.777777777777786</v>
      </c>
      <c r="AY35" s="130">
        <f ca="1">IFERROR(INDEX(رضایت!$AS:$AZ,MATCH(نوجوانان!$B35,رضایت!$B:$B,0),MATCH(AY$1,رضایت!$AS$1:$AZ$1,0))*100,"")</f>
        <v>77</v>
      </c>
      <c r="AZ35" s="130" t="str">
        <f>IFERROR(INDEX(مسئولیت!$AM:$AZ,MATCH(نوجوانان!$B35,مسئولیت!$B:$B,0),MATCH(AZ$1,مسئولیت!$AM$1:$AZ$1,0))*100,"")</f>
        <v/>
      </c>
      <c r="BA35" s="130">
        <f>IFERROR(INDEX('امتحان فصل'!$L:$Z,MATCH(نوجوانان!$B35,'امتحان فصل'!$B:$B,0),MATCH(BA$1,'امتحان فصل'!$L$1:$Z$1,0))*100,"")</f>
        <v>0</v>
      </c>
      <c r="BB35" s="131">
        <f t="shared" ca="1" si="43"/>
        <v>41.224397824397819</v>
      </c>
    </row>
    <row r="36" spans="1:54" ht="18.75" x14ac:dyDescent="0.25">
      <c r="A36" s="30">
        <v>30</v>
      </c>
      <c r="B36" s="27" t="s">
        <v>510</v>
      </c>
      <c r="C36" s="28" t="str">
        <f t="shared" si="36"/>
        <v>13</v>
      </c>
      <c r="D36" s="29" t="str">
        <f>INDEX(Sheet1!$C:$C,MATCH($B36,Sheet1!$B:$B,0))</f>
        <v>امین یسلیانی</v>
      </c>
      <c r="E36" s="132">
        <f>IFERROR(INDEX(نماز!$BW:$BX,MATCH(نوجوانان!$B36,نماز!$B:$B,0),MATCH(E$1,نماز!$BW$1:$BZ$1,0))*100,"")</f>
        <v>30</v>
      </c>
      <c r="F36" s="132">
        <f>IFERROR(INDEX(حلقه!$CY:$CZ,MATCH(نوجوانان!$B36,حلقه!$B:$B,0),MATCH(F$1,حلقه!$CY$1:$DB$1,0))*100,"")</f>
        <v>0</v>
      </c>
      <c r="G36" s="132">
        <f>IFERROR(INDEX(هیئت!$EG:$EH,MATCH(نوجوانان!$B36,هیئت!$B:$B,0),MATCH(G$1,هیئت!$EG$1:$EJ$1,0))*100,"")</f>
        <v>20</v>
      </c>
      <c r="H36" s="132">
        <f>IFERROR(INDEX('ویژه برنامه'!$BF:$BG,MATCH(نوجوانان!$B36,'ویژه برنامه'!$B:$B,0),MATCH(H$1,'ویژه برنامه'!$BF$1:$BI$1,0))*100,"")</f>
        <v>60</v>
      </c>
      <c r="I36" s="132">
        <f>IFERROR(INDEX(رضایت!$AS:$AT,MATCH(نوجوانان!$B36,رضایت!$B:$B,0),MATCH(I$1,رضایت!$AS$1:$AV$1,0))*100,"")</f>
        <v>60</v>
      </c>
      <c r="J36" s="132" t="str">
        <f>IFERROR(INDEX(مسئولیت!$AM:$AN,MATCH(نوجوانان!$B36,مسئولیت!$B:$B,0),MATCH(J$1,مسئولیت!$AM$1:$AP$1,0))*100,"")</f>
        <v/>
      </c>
      <c r="K36" s="133">
        <f t="shared" si="45"/>
        <v>26</v>
      </c>
      <c r="L36" s="132">
        <f>IFERROR(INDEX(نماز!$BW:$BX,MATCH(نوجوانان!$B36,نماز!$B:$B,0),MATCH(L$4,نماز!$BW$3:$BY$3,0))*100,"")</f>
        <v>24.444444444444443</v>
      </c>
      <c r="M36" s="132">
        <f>IFERROR(INDEX(حلقه!$CY:$CZ,MATCH(نوجوانان!$B36,حلقه!$B:$B,0),MATCH(M$4,حلقه!$CY$3:$DA$3,0))*100,"")</f>
        <v>0</v>
      </c>
      <c r="N36" s="132">
        <f>IFERROR(INDEX(هیئت!$EG:$EH,MATCH(نوجوانان!$B36,هیئت!$B:$B,0),MATCH(N$4,هیئت!$EG$3:$EI$3,0))*100,"")</f>
        <v>62.5</v>
      </c>
      <c r="O36" s="132">
        <f>IFERROR(INDEX('ویژه برنامه'!$BF:$BG,MATCH(نوجوانان!$B36,'ویژه برنامه'!$B:$B,0),MATCH(O$4,'ویژه برنامه'!$BF$3:$BH$3,0))*100,"")</f>
        <v>87.5</v>
      </c>
      <c r="P36" s="132">
        <f>IFERROR(INDEX(رضایت!$AS:$AT,MATCH(نوجوانان!$B36,رضایت!$B:$B,0),MATCH(P$4,رضایت!$AS$3:$AU$3,0))*100,"")</f>
        <v>83.333333333333343</v>
      </c>
      <c r="Q36" s="132" t="str">
        <f>IFERROR(INDEX(مسئولیت!$AM:$AN,MATCH(نوجوانان!$B36,مسئولیت!$B:$B,0),MATCH(Q$4,مسئولیت!$AM$3:$AO$3,0))*100,"")</f>
        <v/>
      </c>
      <c r="R36" s="133">
        <f t="shared" si="44"/>
        <v>40.1</v>
      </c>
      <c r="S36" s="132">
        <f>IFERROR(INDEX(نماز!$BW:$BY,MATCH(نوجوانان!$B36,نماز!$B:$B,0),MATCH(S$4,نماز!$BW$3:$BY$3,0))*100,"")</f>
        <v>29.787234042553191</v>
      </c>
      <c r="T36" s="132">
        <f>IFERROR(INDEX(حلقه!$CY:$DA,MATCH(نوجوانان!$B36,حلقه!$B:$B,0),MATCH(T$4,حلقه!$CY$3:$DA$3,0))*100,"")</f>
        <v>100</v>
      </c>
      <c r="U36" s="132">
        <f>IFERROR(INDEX(هیئت!$EG:$EI,MATCH(نوجوانان!$B36,هیئت!$B:$B,0),MATCH(U$4,هیئت!$EG$3:$EI$3,0))*100,"")</f>
        <v>66.666666666666657</v>
      </c>
      <c r="V36" s="132">
        <f>IFERROR(INDEX('ویژه برنامه'!$BF:$BH,MATCH(نوجوانان!$B36,'ویژه برنامه'!$B:$B,0),MATCH(V$4,'ویژه برنامه'!$BF$3:$BH$3,0))*100,"")</f>
        <v>71.428571428571431</v>
      </c>
      <c r="W36" s="132">
        <f>IFERROR(INDEX(رضایت!$AS:$AU,MATCH(نوجوانان!$B36,رضایت!$B:$B,0),MATCH(W$4,رضایت!$AS$3:$AU$3,0))*100,"")</f>
        <v>59.997000149992509</v>
      </c>
      <c r="X36" s="132" t="str">
        <f>IFERROR(INDEX(مسئولیت!$AM:$AO,MATCH(نوجوانان!$B36,مسئولیت!$B:$B,0),MATCH(X$4,مسئولیت!$AM$3:$AO$3,0))*100,"")</f>
        <v/>
      </c>
      <c r="Y36" s="133">
        <f t="shared" si="41"/>
        <v>54.81196335320012</v>
      </c>
      <c r="Z36" s="132">
        <f>IFERROR(INDEX(نماز!$BW:$BZ,MATCH(نوجوانان!$B36,نماز!$B:$B,0),MATCH(Z$1,نماز!$BW$1:$BZ$1,0))*100,"")</f>
        <v>43.333333333333336</v>
      </c>
      <c r="AA36" s="132">
        <f>IFERROR(INDEX(حلقه!$CY:$DB,MATCH(نوجوانان!$B36,حلقه!$B:$B,0),MATCH(AA$1,حلقه!$CY$1:$DB$1,0))*100,"")</f>
        <v>88.888888888888886</v>
      </c>
      <c r="AB36" s="132">
        <f>IFERROR(INDEX(هیئت!$EG:$EJ,MATCH(نوجوانان!$B36,هیئت!$B:$B,0),MATCH(AB$1,هیئت!$EG$1:$EJ$1,0))*100,"")</f>
        <v>63.636363636363633</v>
      </c>
      <c r="AC36" s="132">
        <f>IFERROR(INDEX('ویژه برنامه'!$BF:$BI,MATCH(نوجوانان!$B36,'ویژه برنامه'!$B:$B,0),MATCH(AC$1,'ویژه برنامه'!$BF$1:$BI$1,0))*100,"")</f>
        <v>90.909090909090907</v>
      </c>
      <c r="AD36" s="132" t="str">
        <f>IFERROR(INDEX(رضایت!$AS:$AU,MATCH(نوجوانان!$B36,رضایت!$B:$B,0),MATCH(AD$4,رضایت!$AS$3:$AU$3,0))*100,"")</f>
        <v/>
      </c>
      <c r="AE36" s="132" t="str">
        <f>IFERROR(INDEX(مسئولیت!$AM:$AO,MATCH(نوجوانان!$B36,مسئولیت!$B:$B,0),MATCH(AE$4,مسئولیت!$AM$3:$AO$3,0))*100,"")</f>
        <v/>
      </c>
      <c r="AF36" s="132">
        <f t="shared" si="38"/>
        <v>44.068686868686875</v>
      </c>
      <c r="AG36" s="132" t="str">
        <f>IFERROR(INDEX(نماز!$BW:$BZ,MATCH(نوجوانان!$B36,نماز!$B:$B,0),MATCH(AG$1,نماز!$BW$1:$BZ$1,0))*100,"")</f>
        <v/>
      </c>
      <c r="AH36" s="132" t="str">
        <f>IFERROR(INDEX(حلقه!$CY:$DB,MATCH(نوجوانان!$B36,حلقه!$B:$B,0),MATCH(AH$1,حلقه!$CY$1:$DB$1,0))*100,"")</f>
        <v/>
      </c>
      <c r="AI36" s="132" t="str">
        <f>IFERROR(INDEX(هیئت!$EG:$EJ,MATCH(نوجوانان!$B36,هیئت!$B:$B,0),MATCH(AI$1,هیئت!$EG$1:$EJ$1,0))*100,"")</f>
        <v/>
      </c>
      <c r="AJ36" s="132" t="str">
        <f>IFERROR(INDEX('ویژه برنامه'!$BF:$BI,MATCH(نوجوانان!$B36,'ویژه برنامه'!$B:$B,0),MATCH(AJ$1,'ویژه برنامه'!$BF$1:$BI$1,0))*100,"")</f>
        <v/>
      </c>
      <c r="AK36" s="132">
        <f>IFERROR(INDEX(رضایت!$AS:$AU,MATCH(نوجوانان!$B36,رضایت!$B:$B,0),MATCH(AK$4,رضایت!$AS$3:$AU$3,0))*100,"")</f>
        <v>60</v>
      </c>
      <c r="AL36" s="132" t="str">
        <f>IFERROR(INDEX(مسئولیت!$AM:$AO,MATCH(نوجوانان!$B36,مسئولیت!$B:$B,0),MATCH(AL$4,مسئولیت!$AM$3:$AO$3,0))*100,"")</f>
        <v/>
      </c>
      <c r="AM36" s="133">
        <f t="shared" si="42"/>
        <v>44.068686868686875</v>
      </c>
      <c r="AN36" s="132">
        <f>IFERROR(INDEX(نماز!$BW:$CF,MATCH(نوجوانان!$B36,نماز!$B:$B,0),MATCH(AN$1,نماز!$BW$1:$CF$1,0))*100,"")</f>
        <v>27.777777777777779</v>
      </c>
      <c r="AO36" s="132">
        <f>IFERROR(INDEX(حلقه!$CY:$DD,MATCH(نوجوانان!$B36,حلقه!$B:$B,0),MATCH(AO$1,حلقه!$CY$1:$DD$1,0))*100,"")</f>
        <v>75</v>
      </c>
      <c r="AP36" s="132">
        <f>IFERROR(INDEX(هیئت!$EG:$EM,MATCH(نوجوانان!$B36,هیئت!$B:$B,0),MATCH(AP$1,هیئت!$EG$1:$EM$1,0))*100,"")</f>
        <v>88.235294117647058</v>
      </c>
      <c r="AQ36" s="132">
        <f>IFERROR(INDEX('ویژه برنامه'!$BF:$BK,MATCH(نوجوانان!$B36,'ویژه برنامه'!$B:$B,0),MATCH(AQ$1,'ویژه برنامه'!$BF$1:$BK$1,0))*100,"")</f>
        <v>0</v>
      </c>
      <c r="AR36" s="132">
        <f ca="1">IFERROR(INDEX(رضایت!$AS:$AW,MATCH(نوجوانان!$B36,رضایت!$B:$B,0),MATCH(AR$1,رضایت!$AS$1:$AW$1,0))*100,"")</f>
        <v>71.933333333333323</v>
      </c>
      <c r="AS36" s="132">
        <f>IFERROR(INDEX('امتحان فصل'!$L:$O,MATCH(نوجوانان!$B36,'امتحان فصل'!$B:$B,0),MATCH(AS$1,'امتحان فصل'!$L$1:$P$1,0))*100,"")</f>
        <v>0</v>
      </c>
      <c r="AT36" s="133">
        <f t="shared" ca="1" si="39"/>
        <v>50.434313725490192</v>
      </c>
      <c r="AU36" s="132">
        <f>IFERROR(INDEX(نماز!$BW:$CF,MATCH(نوجوانان!$B36,نماز!$B:$B,0),MATCH(AU$1,نماز!$BW$1:$CF$1,0))*100,"")</f>
        <v>9.2592592592592595</v>
      </c>
      <c r="AV36" s="132">
        <f>IFERROR(INDEX(حلقه!$CY:$DQ,MATCH(نوجوانان!$B36,حلقه!$B:$B,0),MATCH(AV$1,حلقه!$CY$1:$DQ$1,0))*100,"")</f>
        <v>54.54545454545454</v>
      </c>
      <c r="AW36" s="132">
        <f>IFERROR(INDEX(هیئت!$EG:$EZ,MATCH(نوجوانان!$B36,هیئت!$B:$B,0),MATCH(AW$1,هیئت!$EG$1:$EZ$1,0))*100,"")</f>
        <v>69.230769230769226</v>
      </c>
      <c r="AX36" s="132">
        <f>IFERROR(INDEX('ویژه برنامه'!$BF:$BZ,MATCH(نوجوانان!$B36,'ویژه برنامه'!$B:$B,0),MATCH(AX$1,'ویژه برنامه'!$BF$1:$BZ$1,0))*100,"")</f>
        <v>55.555555555555557</v>
      </c>
      <c r="AY36" s="132">
        <f ca="1">IFERROR(INDEX(رضایت!$AS:$AZ,MATCH(نوجوانان!$B36,رضایت!$B:$B,0),MATCH(AY$1,رضایت!$AS$1:$AZ$1,0))*100,"")</f>
        <v>79</v>
      </c>
      <c r="AZ36" s="132" t="str">
        <f>IFERROR(INDEX(مسئولیت!$AM:$AZ,MATCH(نوجوانان!$B36,مسئولیت!$B:$B,0),MATCH(AZ$1,مسئولیت!$AM$1:$AZ$1,0))*100,"")</f>
        <v/>
      </c>
      <c r="BA36" s="132">
        <f>IFERROR(INDEX('امتحان فصل'!$L:$Z,MATCH(نوجوانان!$B36,'امتحان فصل'!$B:$B,0),MATCH(BA$1,'امتحان فصل'!$L$1:$Z$1,0))*100,"")</f>
        <v>0</v>
      </c>
      <c r="BB36" s="133">
        <f t="shared" ca="1" si="43"/>
        <v>35.838332038332034</v>
      </c>
    </row>
    <row r="37" spans="1:54" ht="18.75" x14ac:dyDescent="0.25">
      <c r="A37" s="30">
        <v>31</v>
      </c>
      <c r="B37" s="27" t="s">
        <v>511</v>
      </c>
      <c r="C37" s="28" t="str">
        <f t="shared" si="36"/>
        <v>13</v>
      </c>
      <c r="D37" s="29" t="str">
        <f>INDEX(Sheet1!$C:$C,MATCH($B37,Sheet1!$B:$B,0))</f>
        <v>سیدامیرحسین عزتی</v>
      </c>
      <c r="E37" s="130">
        <f>IFERROR(INDEX(نماز!$BW:$BX,MATCH(نوجوانان!$B37,نماز!$B:$B,0),MATCH(E$1,نماز!$BW$1:$BZ$1,0))*100,"")</f>
        <v>0</v>
      </c>
      <c r="F37" s="130">
        <f>IFERROR(INDEX(حلقه!$CY:$CZ,MATCH(نوجوانان!$B37,حلقه!$B:$B,0),MATCH(F$1,حلقه!$CY$1:$DB$1,0))*100,"")</f>
        <v>0</v>
      </c>
      <c r="G37" s="130">
        <f>IFERROR(INDEX(هیئت!$EG:$EH,MATCH(نوجوانان!$B37,هیئت!$B:$B,0),MATCH(G$1,هیئت!$EG$1:$EJ$1,0))*100,"")</f>
        <v>0</v>
      </c>
      <c r="H37" s="130">
        <f>IFERROR(INDEX('ویژه برنامه'!$BF:$BG,MATCH(نوجوانان!$B37,'ویژه برنامه'!$B:$B,0),MATCH(H$1,'ویژه برنامه'!$BF$1:$BI$1,0))*100,"")</f>
        <v>0</v>
      </c>
      <c r="I37" s="130">
        <f>IFERROR(INDEX(رضایت!$AS:$AT,MATCH(نوجوانان!$B37,رضایت!$B:$B,0),MATCH(I$1,رضایت!$AS$1:$AV$1,0))*100,"")</f>
        <v>36.666666666666664</v>
      </c>
      <c r="J37" s="130" t="str">
        <f>IFERROR(INDEX(مسئولیت!$AM:$AN,MATCH(نوجوانان!$B37,مسئولیت!$B:$B,0),MATCH(J$1,مسئولیت!$AM$1:$AP$1,0))*100,"")</f>
        <v/>
      </c>
      <c r="K37" s="131">
        <f t="shared" si="45"/>
        <v>7.3333333333333321</v>
      </c>
      <c r="L37" s="130">
        <f>IFERROR(INDEX(نماز!$BW:$BX,MATCH(نوجوانان!$B37,نماز!$B:$B,0),MATCH(L$4,نماز!$BW$3:$BY$3,0))*100,"")</f>
        <v>0</v>
      </c>
      <c r="M37" s="130">
        <f>IFERROR(INDEX(حلقه!$CY:$CZ,MATCH(نوجوانان!$B37,حلقه!$B:$B,0),MATCH(M$4,حلقه!$CY$3:$DA$3,0))*100,"")</f>
        <v>0</v>
      </c>
      <c r="N37" s="130">
        <f>IFERROR(INDEX(هیئت!$EG:$EH,MATCH(نوجوانان!$B37,هیئت!$B:$B,0),MATCH(N$4,هیئت!$EG$3:$EI$3,0))*100,"")</f>
        <v>6.25</v>
      </c>
      <c r="O37" s="130">
        <f>IFERROR(INDEX('ویژه برنامه'!$BF:$BG,MATCH(نوجوانان!$B37,'ویژه برنامه'!$B:$B,0),MATCH(O$4,'ویژه برنامه'!$BF$3:$BH$3,0))*100,"")</f>
        <v>37.5</v>
      </c>
      <c r="P37" s="130">
        <f>IFERROR(INDEX(رضایت!$AS:$AT,MATCH(نوجوانان!$B37,رضایت!$B:$B,0),MATCH(P$4,رضایت!$AS$3:$AU$3,0))*100,"")</f>
        <v>73.333333333333329</v>
      </c>
      <c r="Q37" s="130" t="str">
        <f>IFERROR(INDEX(مسئولیت!$AM:$AN,MATCH(نوجوانان!$B37,مسئولیت!$B:$B,0),MATCH(Q$4,مسئولیت!$AM$3:$AO$3,0))*100,"")</f>
        <v/>
      </c>
      <c r="R37" s="131">
        <f t="shared" si="44"/>
        <v>20.166666666666664</v>
      </c>
      <c r="S37" s="130">
        <f>IFERROR(INDEX(نماز!$BW:$BY,MATCH(نوجوانان!$B37,نماز!$B:$B,0),MATCH(S$4,نماز!$BW$3:$BY$3,0))*100,"")</f>
        <v>2.1276595744680851</v>
      </c>
      <c r="T37" s="130">
        <f>IFERROR(INDEX(حلقه!$CY:$DA,MATCH(نوجوانان!$B37,حلقه!$B:$B,0),MATCH(T$4,حلقه!$CY$3:$DA$3,0))*100,"")</f>
        <v>50</v>
      </c>
      <c r="U37" s="130">
        <f>IFERROR(INDEX(هیئت!$EG:$EI,MATCH(نوجوانان!$B37,هیئت!$B:$B,0),MATCH(U$4,هیئت!$EG$3:$EI$3,0))*100,"")</f>
        <v>16.666666666666664</v>
      </c>
      <c r="V37" s="130">
        <f>IFERROR(INDEX('ویژه برنامه'!$BF:$BH,MATCH(نوجوانان!$B37,'ویژه برنامه'!$B:$B,0),MATCH(V$4,'ویژه برنامه'!$BF$3:$BH$3,0))*100,"")</f>
        <v>28.571428571428569</v>
      </c>
      <c r="W37" s="130">
        <f>IFERROR(INDEX(رضایت!$AS:$AU,MATCH(نوجوانان!$B37,رضایت!$B:$B,0),MATCH(W$4,رضایت!$AS$3:$AU$3,0))*100,"")</f>
        <v>52.497375131243437</v>
      </c>
      <c r="X37" s="130" t="str">
        <f>IFERROR(INDEX(مسئولیت!$AM:$AO,MATCH(نوجوانان!$B37,مسئولیت!$B:$B,0),MATCH(X$4,مسئولیت!$AM$3:$AO$3,0))*100,"")</f>
        <v/>
      </c>
      <c r="Y37" s="131">
        <f t="shared" si="41"/>
        <v>26.850032270422954</v>
      </c>
      <c r="Z37" s="130">
        <f>IFERROR(INDEX(نماز!$BW:$BZ,MATCH(نوجوانان!$B37,نماز!$B:$B,0),MATCH(Z$1,نماز!$BW$1:$BZ$1,0))*100,"")</f>
        <v>13.333333333333334</v>
      </c>
      <c r="AA37" s="130">
        <f>IFERROR(INDEX(حلقه!$CY:$DB,MATCH(نوجوانان!$B37,حلقه!$B:$B,0),MATCH(AA$1,حلقه!$CY$1:$DB$1,0))*100,"")</f>
        <v>50</v>
      </c>
      <c r="AB37" s="130">
        <f>IFERROR(INDEX(هیئت!$EG:$EJ,MATCH(نوجوانان!$B37,هیئت!$B:$B,0),MATCH(AB$1,هیئت!$EG$1:$EJ$1,0))*100,"")</f>
        <v>45.454545454545453</v>
      </c>
      <c r="AC37" s="130">
        <f>IFERROR(INDEX('ویژه برنامه'!$BF:$BI,MATCH(نوجوانان!$B37,'ویژه برنامه'!$B:$B,0),MATCH(AC$1,'ویژه برنامه'!$BF$1:$BI$1,0))*100,"")</f>
        <v>63.636363636363633</v>
      </c>
      <c r="AD37" s="130" t="str">
        <f>IFERROR(INDEX(رضایت!$AS:$AU,MATCH(نوجوانان!$B37,رضایت!$B:$B,0),MATCH(AD$4,رضایت!$AS$3:$AU$3,0))*100,"")</f>
        <v/>
      </c>
      <c r="AE37" s="130" t="str">
        <f>IFERROR(INDEX(مسئولیت!$AM:$AO,MATCH(نوجوانان!$B37,مسئولیت!$B:$B,0),MATCH(AE$4,مسئولیت!$AM$3:$AO$3,0))*100,"")</f>
        <v/>
      </c>
      <c r="AF37" s="131">
        <f t="shared" si="38"/>
        <v>26.509090909090911</v>
      </c>
      <c r="AG37" s="130" t="str">
        <f>IFERROR(INDEX(نماز!$BW:$BZ,MATCH(نوجوانان!$B37,نماز!$B:$B,0),MATCH(AG$1,نماز!$BW$1:$BZ$1,0))*100,"")</f>
        <v/>
      </c>
      <c r="AH37" s="130" t="str">
        <f>IFERROR(INDEX(حلقه!$CY:$DB,MATCH(نوجوانان!$B37,حلقه!$B:$B,0),MATCH(AH$1,حلقه!$CY$1:$DB$1,0))*100,"")</f>
        <v/>
      </c>
      <c r="AI37" s="130" t="str">
        <f>IFERROR(INDEX(هیئت!$EG:$EJ,MATCH(نوجوانان!$B37,هیئت!$B:$B,0),MATCH(AI$1,هیئت!$EG$1:$EJ$1,0))*100,"")</f>
        <v/>
      </c>
      <c r="AJ37" s="130" t="str">
        <f>IFERROR(INDEX('ویژه برنامه'!$BF:$BI,MATCH(نوجوانان!$B37,'ویژه برنامه'!$B:$B,0),MATCH(AJ$1,'ویژه برنامه'!$BF$1:$BI$1,0))*100,"")</f>
        <v/>
      </c>
      <c r="AK37" s="130">
        <f>IFERROR(INDEX(رضایت!$AS:$AU,MATCH(نوجوانان!$B37,رضایت!$B:$B,0),MATCH(AK$4,رضایت!$AS$3:$AU$3,0))*100,"")</f>
        <v>36.666666666666664</v>
      </c>
      <c r="AL37" s="130" t="str">
        <f>IFERROR(INDEX(مسئولیت!$AM:$AO,MATCH(نوجوانان!$B37,مسئولیت!$B:$B,0),MATCH(AL$4,مسئولیت!$AM$3:$AO$3,0))*100,"")</f>
        <v/>
      </c>
      <c r="AM37" s="131">
        <f t="shared" si="42"/>
        <v>26.509090909090911</v>
      </c>
      <c r="AN37" s="130">
        <f>IFERROR(INDEX(نماز!$BW:$CF,MATCH(نوجوانان!$B37,نماز!$B:$B,0),MATCH(AN$1,نماز!$BW$1:$CF$1,0))*100,"")</f>
        <v>12.962962962962962</v>
      </c>
      <c r="AO37" s="130">
        <f>IFERROR(INDEX(حلقه!$CY:$DD,MATCH(نوجوانان!$B37,حلقه!$B:$B,0),MATCH(AO$1,حلقه!$CY$1:$DD$1,0))*100,"")</f>
        <v>25</v>
      </c>
      <c r="AP37" s="130">
        <f>IFERROR(INDEX(هیئت!$EG:$EM,MATCH(نوجوانان!$B37,هیئت!$B:$B,0),MATCH(AP$1,هیئت!$EG$1:$EM$1,0))*100,"")</f>
        <v>47.058823529411761</v>
      </c>
      <c r="AQ37" s="130">
        <f>IFERROR(INDEX('ویژه برنامه'!$BF:$BK,MATCH(نوجوانان!$B37,'ویژه برنامه'!$B:$B,0),MATCH(AQ$1,'ویژه برنامه'!$BF$1:$BK$1,0))*100,"")</f>
        <v>0</v>
      </c>
      <c r="AR37" s="130">
        <f ca="1">IFERROR(INDEX(رضایت!$AS:$AW,MATCH(نوجوانان!$B37,رضایت!$B:$B,0),MATCH(AR$1,رضایت!$AS$1:$AW$1,0))*100,"")</f>
        <v>41.933333333333337</v>
      </c>
      <c r="AS37" s="130">
        <f>IFERROR(INDEX('امتحان فصل'!$L:$O,MATCH(نوجوانان!$B37,'امتحان فصل'!$B:$B,0),MATCH(AS$1,'امتحان فصل'!$L$1:$P$1,0))*100,"")</f>
        <v>0</v>
      </c>
      <c r="AT37" s="131">
        <f t="shared" ca="1" si="39"/>
        <v>24.568300653594768</v>
      </c>
      <c r="AU37" s="130">
        <f>IFERROR(INDEX(نماز!$BW:$CF,MATCH(نوجوانان!$B37,نماز!$B:$B,0),MATCH(AU$1,نماز!$BW$1:$CF$1,0))*100,"")</f>
        <v>3.7037037037037033</v>
      </c>
      <c r="AV37" s="130">
        <f>IFERROR(INDEX(حلقه!$CY:$DQ,MATCH(نوجوانان!$B37,حلقه!$B:$B,0),MATCH(AV$1,حلقه!$CY$1:$DQ$1,0))*100,"")</f>
        <v>18.181818181818183</v>
      </c>
      <c r="AW37" s="130">
        <f>IFERROR(INDEX(هیئت!$EG:$EZ,MATCH(نوجوانان!$B37,هیئت!$B:$B,0),MATCH(AW$1,هیئت!$EG$1:$EZ$1,0))*100,"")</f>
        <v>69.230769230769226</v>
      </c>
      <c r="AX37" s="130">
        <f>IFERROR(INDEX('ویژه برنامه'!$BF:$BZ,MATCH(نوجوانان!$B37,'ویژه برنامه'!$B:$B,0),MATCH(AX$1,'ویژه برنامه'!$BF$1:$BZ$1,0))*100,"")</f>
        <v>33.333333333333329</v>
      </c>
      <c r="AY37" s="130">
        <f ca="1">IFERROR(INDEX(رضایت!$AS:$AZ,MATCH(نوجوانان!$B37,رضایت!$B:$B,0),MATCH(AY$1,رضایت!$AS$1:$AZ$1,0))*100,"")</f>
        <v>38</v>
      </c>
      <c r="AZ37" s="130" t="str">
        <f>IFERROR(INDEX(مسئولیت!$AM:$AZ,MATCH(نوجوانان!$B37,مسئولیت!$B:$B,0),MATCH(AZ$1,مسئولیت!$AM$1:$AZ$1,0))*100,"")</f>
        <v/>
      </c>
      <c r="BA37" s="130">
        <f>IFERROR(INDEX('امتحان فصل'!$L:$Z,MATCH(نوجوانان!$B37,'امتحان فصل'!$B:$B,0),MATCH(BA$1,'امتحان فصل'!$L$1:$Z$1,0))*100,"")</f>
        <v>0</v>
      </c>
      <c r="BB37" s="131">
        <f t="shared" ca="1" si="43"/>
        <v>21.05247345247345</v>
      </c>
    </row>
    <row r="38" spans="1:54" ht="18.75" x14ac:dyDescent="0.25">
      <c r="A38" s="30">
        <v>32</v>
      </c>
      <c r="B38" s="27" t="s">
        <v>512</v>
      </c>
      <c r="C38" s="28" t="str">
        <f t="shared" si="36"/>
        <v>13</v>
      </c>
      <c r="D38" s="29" t="str">
        <f>INDEX(Sheet1!$C:$C,MATCH($B38,Sheet1!$B:$B,0))</f>
        <v>رادین فتحعلی‌زاده</v>
      </c>
      <c r="E38" s="132" t="str">
        <f>IFERROR(INDEX(نماز!$BW:$BX,MATCH(نوجوانان!$B38,نماز!$B:$B,0),MATCH(E$1,نماز!$BW$1:$BZ$1,0))*100,"")</f>
        <v/>
      </c>
      <c r="F38" s="132">
        <f>IFERROR(INDEX(حلقه!$CY:$CZ,MATCH(نوجوانان!$B38,حلقه!$B:$B,0),MATCH(F$1,حلقه!$CY$1:$DB$1,0))*100,"")</f>
        <v>0</v>
      </c>
      <c r="G38" s="132">
        <f>IFERROR(INDEX(هیئت!$EG:$EH,MATCH(نوجوانان!$B38,هیئت!$B:$B,0),MATCH(G$1,هیئت!$EG$1:$EJ$1,0))*100,"")</f>
        <v>0</v>
      </c>
      <c r="H38" s="132">
        <f>IFERROR(INDEX('ویژه برنامه'!$BF:$BG,MATCH(نوجوانان!$B38,'ویژه برنامه'!$B:$B,0),MATCH(H$1,'ویژه برنامه'!$BF$1:$BI$1,0))*100,"")</f>
        <v>0</v>
      </c>
      <c r="I38" s="132">
        <f>IFERROR(INDEX(رضایت!$AS:$AT,MATCH(نوجوانان!$B38,رضایت!$B:$B,0),MATCH(I$1,رضایت!$AS$1:$AV$1,0))*100,"")</f>
        <v>0</v>
      </c>
      <c r="J38" s="132">
        <f>IFERROR(INDEX(مسئولیت!$AM:$AN,MATCH(نوجوانان!$B38,مسئولیت!$B:$B,0),MATCH(J$1,مسئولیت!$AM$1:$AP$1,0))*100,"")</f>
        <v>0</v>
      </c>
      <c r="K38" s="133">
        <f t="shared" si="45"/>
        <v>0</v>
      </c>
      <c r="L38" s="132" t="str">
        <f>IFERROR(INDEX(نماز!$BW:$BX,MATCH(نوجوانان!$B38,نماز!$B:$B,0),MATCH(L$4,نماز!$BW$3:$BY$3,0))*100,"")</f>
        <v/>
      </c>
      <c r="M38" s="132">
        <f>IFERROR(INDEX(حلقه!$CY:$CZ,MATCH(نوجوانان!$B38,حلقه!$B:$B,0),MATCH(M$4,حلقه!$CY$3:$DA$3,0))*100,"")</f>
        <v>0</v>
      </c>
      <c r="N38" s="132">
        <f>IFERROR(INDEX(هیئت!$EG:$EH,MATCH(نوجوانان!$B38,هیئت!$B:$B,0),MATCH(N$4,هیئت!$EG$3:$EI$3,0))*100,"")</f>
        <v>0</v>
      </c>
      <c r="O38" s="132">
        <f>IFERROR(INDEX('ویژه برنامه'!$BF:$BG,MATCH(نوجوانان!$B38,'ویژه برنامه'!$B:$B,0),MATCH(O$4,'ویژه برنامه'!$BF$3:$BH$3,0))*100,"")</f>
        <v>0</v>
      </c>
      <c r="P38" s="132">
        <f>IFERROR(INDEX(رضایت!$AS:$AT,MATCH(نوجوانان!$B38,رضایت!$B:$B,0),MATCH(P$4,رضایت!$AS$3:$AU$3,0))*100,"")</f>
        <v>0</v>
      </c>
      <c r="Q38" s="132">
        <f>IFERROR(INDEX(مسئولیت!$AM:$AN,MATCH(نوجوانان!$B38,مسئولیت!$B:$B,0),MATCH(Q$4,مسئولیت!$AM$3:$AO$3,0))*100,"")</f>
        <v>0</v>
      </c>
      <c r="R38" s="133">
        <f t="shared" si="44"/>
        <v>0</v>
      </c>
      <c r="S38" s="132" t="str">
        <f>IFERROR(INDEX(نماز!$BW:$BY,MATCH(نوجوانان!$B38,نماز!$B:$B,0),MATCH(S$4,نماز!$BW$3:$BY$3,0))*100,"")</f>
        <v/>
      </c>
      <c r="T38" s="132" t="str">
        <f>IFERROR(INDEX(حلقه!$CY:$DA,MATCH(نوجوانان!$B38,حلقه!$B:$B,0),MATCH(T$4,حلقه!$CY$3:$DA$3,0))*100,"")</f>
        <v/>
      </c>
      <c r="U38" s="132">
        <f>IFERROR(INDEX(هیئت!$EG:$EI,MATCH(نوجوانان!$B38,هیئت!$B:$B,0),MATCH(U$4,هیئت!$EG$3:$EI$3,0))*100,"")</f>
        <v>0</v>
      </c>
      <c r="V38" s="132">
        <f>IFERROR(INDEX('ویژه برنامه'!$BF:$BH,MATCH(نوجوانان!$B38,'ویژه برنامه'!$B:$B,0),MATCH(V$4,'ویژه برنامه'!$BF$3:$BH$3,0))*100,"")</f>
        <v>0</v>
      </c>
      <c r="W38" s="132">
        <f>IFERROR(INDEX(رضایت!$AS:$AU,MATCH(نوجوانان!$B38,رضایت!$B:$B,0),MATCH(W$4,رضایت!$AS$3:$AU$3,0))*100,"")</f>
        <v>0</v>
      </c>
      <c r="X38" s="132">
        <f>IFERROR(INDEX(مسئولیت!$AM:$AO,MATCH(نوجوانان!$B38,مسئولیت!$B:$B,0),MATCH(X$4,مسئولیت!$AM$3:$AO$3,0))*100,"")</f>
        <v>0</v>
      </c>
      <c r="Y38" s="133">
        <f t="shared" si="41"/>
        <v>0</v>
      </c>
      <c r="Z38" s="132">
        <f>IFERROR(INDEX(نماز!$BW:$BZ,MATCH(نوجوانان!$B38,نماز!$B:$B,0),MATCH(Z$1,نماز!$BW$1:$BZ$1,0))*100,"")</f>
        <v>30</v>
      </c>
      <c r="AA38" s="132">
        <f>IFERROR(INDEX(حلقه!$CY:$DB,MATCH(نوجوانان!$B38,حلقه!$B:$B,0),MATCH(AA$1,حلقه!$CY$1:$DB$1,0))*100,"")</f>
        <v>94.444444444444443</v>
      </c>
      <c r="AB38" s="132">
        <f>IFERROR(INDEX(هیئت!$EG:$EJ,MATCH(نوجوانان!$B38,هیئت!$B:$B,0),MATCH(AB$1,هیئت!$EG$1:$EJ$1,0))*100,"")</f>
        <v>86.36363636363636</v>
      </c>
      <c r="AC38" s="132">
        <f>IFERROR(INDEX('ویژه برنامه'!$BF:$BI,MATCH(نوجوانان!$B38,'ویژه برنامه'!$B:$B,0),MATCH(AC$1,'ویژه برنامه'!$BF$1:$BI$1,0))*100,"")</f>
        <v>54.54545454545454</v>
      </c>
      <c r="AD38" s="132" t="str">
        <f>IFERROR(INDEX(رضایت!$AS:$AU,MATCH(نوجوانان!$B38,رضایت!$B:$B,0),MATCH(AD$4,رضایت!$AS$3:$AU$3,0))*100,"")</f>
        <v/>
      </c>
      <c r="AE38" s="132" t="str">
        <f>IFERROR(INDEX(مسئولیت!$AM:$AO,MATCH(نوجوانان!$B38,مسئولیت!$B:$B,0),MATCH(AE$4,مسئولیت!$AM$3:$AO$3,0))*100,"")</f>
        <v/>
      </c>
      <c r="AF38" s="132">
        <f t="shared" si="38"/>
        <v>42.852525252525247</v>
      </c>
      <c r="AG38" s="132" t="str">
        <f>IFERROR(INDEX(نماز!$BW:$BZ,MATCH(نوجوانان!$B38,نماز!$B:$B,0),MATCH(AG$1,نماز!$BW$1:$BZ$1,0))*100,"")</f>
        <v/>
      </c>
      <c r="AH38" s="132" t="str">
        <f>IFERROR(INDEX(حلقه!$CY:$DB,MATCH(نوجوانان!$B38,حلقه!$B:$B,0),MATCH(AH$1,حلقه!$CY$1:$DB$1,0))*100,"")</f>
        <v/>
      </c>
      <c r="AI38" s="132" t="str">
        <f>IFERROR(INDEX(هیئت!$EG:$EJ,MATCH(نوجوانان!$B38,هیئت!$B:$B,0),MATCH(AI$1,هیئت!$EG$1:$EJ$1,0))*100,"")</f>
        <v/>
      </c>
      <c r="AJ38" s="132" t="str">
        <f>IFERROR(INDEX('ویژه برنامه'!$BF:$BI,MATCH(نوجوانان!$B38,'ویژه برنامه'!$B:$B,0),MATCH(AJ$1,'ویژه برنامه'!$BF$1:$BI$1,0))*100,"")</f>
        <v/>
      </c>
      <c r="AK38" s="132">
        <f>IFERROR(INDEX(رضایت!$AS:$AU,MATCH(نوجوانان!$B38,رضایت!$B:$B,0),MATCH(AK$4,رضایت!$AS$3:$AU$3,0))*100,"")</f>
        <v>0</v>
      </c>
      <c r="AL38" s="132">
        <f>IFERROR(INDEX(مسئولیت!$AM:$AO,MATCH(نوجوانان!$B38,مسئولیت!$B:$B,0),MATCH(AL$4,مسئولیت!$AM$3:$AO$3,0))*100,"")</f>
        <v>0</v>
      </c>
      <c r="AM38" s="133">
        <f t="shared" si="42"/>
        <v>42.852525252525247</v>
      </c>
      <c r="AN38" s="132">
        <f>IFERROR(INDEX(نماز!$BW:$CF,MATCH(نوجوانان!$B38,نماز!$B:$B,0),MATCH(AN$1,نماز!$BW$1:$CF$1,0))*100,"")</f>
        <v>38.888888888888893</v>
      </c>
      <c r="AO38" s="132">
        <f>IFERROR(INDEX(حلقه!$CY:$DD,MATCH(نوجوانان!$B38,حلقه!$B:$B,0),MATCH(AO$1,حلقه!$CY$1:$DD$1,0))*100,"")</f>
        <v>75</v>
      </c>
      <c r="AP38" s="132">
        <f>IFERROR(INDEX(هیئت!$EG:$EM,MATCH(نوجوانان!$B38,هیئت!$B:$B,0),MATCH(AP$1,هیئت!$EG$1:$EM$1,0))*100,"")</f>
        <v>82.35294117647058</v>
      </c>
      <c r="AQ38" s="132">
        <f>IFERROR(INDEX('ویژه برنامه'!$BF:$BK,MATCH(نوجوانان!$B38,'ویژه برنامه'!$B:$B,0),MATCH(AQ$1,'ویژه برنامه'!$BF$1:$BK$1,0))*100,"")</f>
        <v>50</v>
      </c>
      <c r="AR38" s="132">
        <f ca="1">IFERROR(INDEX(رضایت!$AS:$AW,MATCH(نوجوانان!$B38,رضایت!$B:$B,0),MATCH(AR$1,رضایت!$AS$1:$AW$1,0))*100,"")</f>
        <v>81.399999999999991</v>
      </c>
      <c r="AS38" s="132">
        <f>IFERROR(INDEX('امتحان فصل'!$L:$O,MATCH(نوجوانان!$B38,'امتحان فصل'!$B:$B,0),MATCH(AS$1,'امتحان فصل'!$L$1:$P$1,0))*100,"")</f>
        <v>0</v>
      </c>
      <c r="AT38" s="133">
        <f t="shared" ca="1" si="39"/>
        <v>59.193137254901956</v>
      </c>
      <c r="AU38" s="132">
        <f>IFERROR(INDEX(نماز!$BW:$CF,MATCH(نوجوانان!$B38,نماز!$B:$B,0),MATCH(AU$1,نماز!$BW$1:$CF$1,0))*100,"")</f>
        <v>9.2592592592592595</v>
      </c>
      <c r="AV38" s="132">
        <f>IFERROR(INDEX(حلقه!$CY:$DQ,MATCH(نوجوانان!$B38,حلقه!$B:$B,0),MATCH(AV$1,حلقه!$CY$1:$DQ$1,0))*100,"")</f>
        <v>54.54545454545454</v>
      </c>
      <c r="AW38" s="132">
        <f>IFERROR(INDEX(هیئت!$EG:$EZ,MATCH(نوجوانان!$B38,هیئت!$B:$B,0),MATCH(AW$1,هیئت!$EG$1:$EZ$1,0))*100,"")</f>
        <v>76.923076923076934</v>
      </c>
      <c r="AX38" s="132">
        <f>IFERROR(INDEX('ویژه برنامه'!$BF:$BZ,MATCH(نوجوانان!$B38,'ویژه برنامه'!$B:$B,0),MATCH(AX$1,'ویژه برنامه'!$BF$1:$BZ$1,0))*100,"")</f>
        <v>66.666666666666657</v>
      </c>
      <c r="AY38" s="132">
        <f ca="1">IFERROR(INDEX(رضایت!$AS:$AZ,MATCH(نوجوانان!$B38,رضایت!$B:$B,0),MATCH(AY$1,رضایت!$AS$1:$AZ$1,0))*100,"")</f>
        <v>82</v>
      </c>
      <c r="AZ38" s="132" t="str">
        <f>IFERROR(INDEX(مسئولیت!$AM:$AZ,MATCH(نوجوانان!$B38,مسئولیت!$B:$B,0),MATCH(AZ$1,مسئولیت!$AM$1:$AZ$1,0))*100,"")</f>
        <v/>
      </c>
      <c r="BA38" s="132">
        <f>IFERROR(INDEX('امتحان فصل'!$L:$Z,MATCH(نوجوانان!$B38,'امتحان فصل'!$B:$B,0),MATCH(BA$1,'امتحان فصل'!$L$1:$Z$1,0))*100,"")</f>
        <v>0</v>
      </c>
      <c r="BB38" s="133">
        <f t="shared" ca="1" si="43"/>
        <v>38.250297850297848</v>
      </c>
    </row>
    <row r="39" spans="1:54" ht="18.75" x14ac:dyDescent="0.25">
      <c r="A39" s="30">
        <v>33</v>
      </c>
      <c r="B39" s="27" t="s">
        <v>513</v>
      </c>
      <c r="C39" s="28" t="str">
        <f t="shared" si="36"/>
        <v>13</v>
      </c>
      <c r="D39" s="29" t="str">
        <f>INDEX(Sheet1!$C:$C,MATCH($B39,Sheet1!$B:$B,0))</f>
        <v>محمد شاطریان</v>
      </c>
      <c r="E39" s="130"/>
      <c r="F39" s="130"/>
      <c r="G39" s="130"/>
      <c r="H39" s="130"/>
      <c r="I39" s="130"/>
      <c r="J39" s="130"/>
      <c r="K39" s="131"/>
      <c r="L39" s="130" t="str">
        <f>IFERROR(INDEX(نماز!$BW:$BX,MATCH(نوجوانان!$B39,نماز!$B:$B,0),MATCH(L$4,نماز!$BW$3:$BY$3,0))*100,"")</f>
        <v/>
      </c>
      <c r="M39" s="130">
        <f>IFERROR(INDEX(حلقه!$CY:$CZ,MATCH(نوجوانان!$B39,حلقه!$B:$B,0),MATCH(M$4,حلقه!$CY$3:$DA$3,0))*100,"")</f>
        <v>0</v>
      </c>
      <c r="N39" s="130">
        <f>IFERROR(INDEX(هیئت!$EG:$EH,MATCH(نوجوانان!$B39,هیئت!$B:$B,0),MATCH(N$4,هیئت!$EG$3:$EI$3,0))*100,"")</f>
        <v>0</v>
      </c>
      <c r="O39" s="130">
        <f>IFERROR(INDEX('ویژه برنامه'!$BF:$BG,MATCH(نوجوانان!$B39,'ویژه برنامه'!$B:$B,0),MATCH(O$4,'ویژه برنامه'!$BF$3:$BH$3,0))*100,"")</f>
        <v>0</v>
      </c>
      <c r="P39" s="130">
        <f>IFERROR(INDEX(رضایت!$AS:$AT,MATCH(نوجوانان!$B39,رضایت!$B:$B,0),MATCH(P$4,رضایت!$AS$3:$AU$3,0))*100,"")</f>
        <v>0</v>
      </c>
      <c r="Q39" s="130">
        <f>IFERROR(INDEX(مسئولیت!$AM:$AN,MATCH(نوجوانان!$B39,مسئولیت!$B:$B,0),MATCH(Q$4,مسئولیت!$AM$3:$AO$3,0))*100,"")</f>
        <v>0</v>
      </c>
      <c r="R39" s="131">
        <f t="shared" si="44"/>
        <v>0</v>
      </c>
      <c r="S39" s="130" t="str">
        <f>IFERROR(INDEX(نماز!$BW:$BY,MATCH(نوجوانان!$B39,نماز!$B:$B,0),MATCH(S$4,نماز!$BW$3:$BY$3,0))*100,"")</f>
        <v/>
      </c>
      <c r="T39" s="130" t="str">
        <f>IFERROR(INDEX(حلقه!$CY:$DA,MATCH(نوجوانان!$B39,حلقه!$B:$B,0),MATCH(T$4,حلقه!$CY$3:$DA$3,0))*100,"")</f>
        <v/>
      </c>
      <c r="U39" s="130">
        <f>IFERROR(INDEX(هیئت!$EG:$EI,MATCH(نوجوانان!$B39,هیئت!$B:$B,0),MATCH(U$4,هیئت!$EG$3:$EI$3,0))*100,"")</f>
        <v>0</v>
      </c>
      <c r="V39" s="130">
        <f>IFERROR(INDEX('ویژه برنامه'!$BF:$BH,MATCH(نوجوانان!$B39,'ویژه برنامه'!$B:$B,0),MATCH(V$4,'ویژه برنامه'!$BF$3:$BH$3,0))*100,"")</f>
        <v>0</v>
      </c>
      <c r="W39" s="130">
        <f>IFERROR(INDEX(رضایت!$AS:$AU,MATCH(نوجوانان!$B39,رضایت!$B:$B,0),MATCH(W$4,رضایت!$AS$3:$AU$3,0))*100,"")</f>
        <v>0</v>
      </c>
      <c r="X39" s="130">
        <f>IFERROR(INDEX(مسئولیت!$AM:$AO,MATCH(نوجوانان!$B39,مسئولیت!$B:$B,0),MATCH(X$4,مسئولیت!$AM$3:$AO$3,0))*100,"")</f>
        <v>0</v>
      </c>
      <c r="Y39" s="131">
        <f t="shared" si="41"/>
        <v>0</v>
      </c>
      <c r="Z39" s="130" t="str">
        <f>IFERROR(INDEX(نماز!$BW:$BZ,MATCH(نوجوانان!$B39,نماز!$B:$B,0),MATCH(Z$1,نماز!$BW$1:$BZ$1,0))*100,"")</f>
        <v/>
      </c>
      <c r="AA39" s="130" t="str">
        <f>IFERROR(INDEX(حلقه!$CY:$DB,MATCH(نوجوانان!$B39,حلقه!$B:$B,0),MATCH(AA$1,حلقه!$CY$1:$DB$1,0))*100,"")</f>
        <v/>
      </c>
      <c r="AB39" s="130" t="str">
        <f>IFERROR(INDEX(هیئت!$EG:$EJ,MATCH(نوجوانان!$B39,هیئت!$B:$B,0),MATCH(AB$1,هیئت!$EG$1:$EJ$1,0))*100,"")</f>
        <v/>
      </c>
      <c r="AC39" s="130" t="str">
        <f>IFERROR(INDEX('ویژه برنامه'!$BF:$BI,MATCH(نوجوانان!$B39,'ویژه برنامه'!$B:$B,0),MATCH(AC$1,'ویژه برنامه'!$BF$1:$BI$1,0))*100,"")</f>
        <v/>
      </c>
      <c r="AD39" s="130" t="str">
        <f>IFERROR(INDEX(رضایت!$AS:$AU,MATCH(نوجوانان!$B39,رضایت!$B:$B,0),MATCH(AD$4,رضایت!$AS$3:$AU$3,0))*100,"")</f>
        <v/>
      </c>
      <c r="AE39" s="130" t="str">
        <f>IFERROR(INDEX(مسئولیت!$AM:$AO,MATCH(نوجوانان!$B39,مسئولیت!$B:$B,0),MATCH(AE$4,مسئولیت!$AM$3:$AO$3,0))*100,"")</f>
        <v/>
      </c>
      <c r="AF39" s="131">
        <f t="shared" si="38"/>
        <v>0</v>
      </c>
      <c r="AG39" s="130" t="str">
        <f>IFERROR(INDEX(نماز!$BW:$BZ,MATCH(نوجوانان!$B39,نماز!$B:$B,0),MATCH(AG$1,نماز!$BW$1:$BZ$1,0))*100,"")</f>
        <v/>
      </c>
      <c r="AH39" s="130" t="str">
        <f>IFERROR(INDEX(حلقه!$CY:$DB,MATCH(نوجوانان!$B39,حلقه!$B:$B,0),MATCH(AH$1,حلقه!$CY$1:$DB$1,0))*100,"")</f>
        <v/>
      </c>
      <c r="AI39" s="130" t="str">
        <f>IFERROR(INDEX(هیئت!$EG:$EJ,MATCH(نوجوانان!$B39,هیئت!$B:$B,0),MATCH(AI$1,هیئت!$EG$1:$EJ$1,0))*100,"")</f>
        <v/>
      </c>
      <c r="AJ39" s="130" t="str">
        <f>IFERROR(INDEX('ویژه برنامه'!$BF:$BI,MATCH(نوجوانان!$B39,'ویژه برنامه'!$B:$B,0),MATCH(AJ$1,'ویژه برنامه'!$BF$1:$BI$1,0))*100,"")</f>
        <v/>
      </c>
      <c r="AK39" s="130">
        <f>IFERROR(INDEX(رضایت!$AS:$AU,MATCH(نوجوانان!$B39,رضایت!$B:$B,0),MATCH(AK$4,رضایت!$AS$3:$AU$3,0))*100,"")</f>
        <v>0</v>
      </c>
      <c r="AL39" s="130">
        <f>IFERROR(INDEX(مسئولیت!$AM:$AO,MATCH(نوجوانان!$B39,مسئولیت!$B:$B,0),MATCH(AL$4,مسئولیت!$AM$3:$AO$3,0))*100,"")</f>
        <v>0</v>
      </c>
      <c r="AM39" s="131">
        <f t="shared" si="42"/>
        <v>0</v>
      </c>
      <c r="AN39" s="130">
        <f>IFERROR(INDEX(نماز!$BW:$CF,MATCH(نوجوانان!$B39,نماز!$B:$B,0),MATCH(AN$1,نماز!$BW$1:$CF$1,0))*100,"")</f>
        <v>20.37037037037037</v>
      </c>
      <c r="AO39" s="130">
        <f>IFERROR(INDEX(حلقه!$CY:$DD,MATCH(نوجوانان!$B39,حلقه!$B:$B,0),MATCH(AO$1,حلقه!$CY$1:$DD$1,0))*100,"")</f>
        <v>100</v>
      </c>
      <c r="AP39" s="130">
        <f>IFERROR(INDEX(هیئت!$EG:$EM,MATCH(نوجوانان!$B39,هیئت!$B:$B,0),MATCH(AP$1,هیئت!$EG$1:$EM$1,0))*100,"")</f>
        <v>35.294117647058826</v>
      </c>
      <c r="AQ39" s="130">
        <f>IFERROR(INDEX('ویژه برنامه'!$BF:$BK,MATCH(نوجوانان!$B39,'ویژه برنامه'!$B:$B,0),MATCH(AQ$1,'ویژه برنامه'!$BF$1:$BK$1,0))*100,"")</f>
        <v>0</v>
      </c>
      <c r="AR39" s="130">
        <f ca="1">IFERROR(INDEX(رضایت!$AS:$AW,MATCH(نوجوانان!$B39,رضایت!$B:$B,0),MATCH(AR$1,رضایت!$AS$1:$AW$1,0))*100,"")</f>
        <v>69.133333333333326</v>
      </c>
      <c r="AS39" s="130">
        <f>IFERROR(INDEX('امتحان فصل'!$L:$O,MATCH(نوجوانان!$B39,'امتحان فصل'!$B:$B,0),MATCH(AS$1,'امتحان فصل'!$L$1:$P$1,0))*100,"")</f>
        <v>0</v>
      </c>
      <c r="AT39" s="131">
        <f t="shared" ref="AT39:AT70" ca="1" si="46">SUMPRODUCT($AN$6:$AS$6,$AN39:$AS39)/100</f>
        <v>45.374836601307187</v>
      </c>
      <c r="AU39" s="130">
        <f>IFERROR(INDEX(نماز!$BW:$CF,MATCH(نوجوانان!$B39,نماز!$B:$B,0),MATCH(AU$1,نماز!$BW$1:$CF$1,0))*100,"")</f>
        <v>9.2592592592592595</v>
      </c>
      <c r="AV39" s="130">
        <f>IFERROR(INDEX(حلقه!$CY:$DQ,MATCH(نوجوانان!$B39,حلقه!$B:$B,0),MATCH(AV$1,حلقه!$CY$1:$DQ$1,0))*100,"")</f>
        <v>54.54545454545454</v>
      </c>
      <c r="AW39" s="130">
        <f>IFERROR(INDEX(هیئت!$EG:$EZ,MATCH(نوجوانان!$B39,هیئت!$B:$B,0),MATCH(AW$1,هیئت!$EG$1:$EZ$1,0))*100,"")</f>
        <v>92.307692307692307</v>
      </c>
      <c r="AX39" s="130">
        <f>IFERROR(INDEX('ویژه برنامه'!$BF:$BZ,MATCH(نوجوانان!$B39,'ویژه برنامه'!$B:$B,0),MATCH(AX$1,'ویژه برنامه'!$BF$1:$BZ$1,0))*100,"")</f>
        <v>33.333333333333329</v>
      </c>
      <c r="AY39" s="130">
        <f ca="1">IFERROR(INDEX(رضایت!$AS:$AZ,MATCH(نوجوانان!$B39,رضایت!$B:$B,0),MATCH(AY$1,رضایت!$AS$1:$AZ$1,0))*100,"")</f>
        <v>76</v>
      </c>
      <c r="AZ39" s="130">
        <f>IFERROR(INDEX(مسئولیت!$AM:$AZ,MATCH(نوجوانان!$B39,مسئولیت!$B:$B,0),MATCH(AZ$1,مسئولیت!$AM$1:$AZ$1,0))*100,"")</f>
        <v>56.666666666666664</v>
      </c>
      <c r="BA39" s="130">
        <f>IFERROR(INDEX('امتحان فصل'!$L:$Z,MATCH(نوجوانان!$B39,'امتحان فصل'!$B:$B,0),MATCH(BA$1,'امتحان فصل'!$L$1:$Z$1,0))*100,"")</f>
        <v>0</v>
      </c>
      <c r="BB39" s="131">
        <f t="shared" ca="1" si="43"/>
        <v>47.563118363118363</v>
      </c>
    </row>
    <row r="40" spans="1:54" ht="18.75" x14ac:dyDescent="0.25">
      <c r="A40" s="30">
        <v>34</v>
      </c>
      <c r="B40" s="27" t="s">
        <v>514</v>
      </c>
      <c r="C40" s="28" t="str">
        <f t="shared" si="36"/>
        <v>14</v>
      </c>
      <c r="D40" s="29" t="str">
        <f>INDEX(Sheet1!$C:$C,MATCH($B40,Sheet1!$B:$B,0))</f>
        <v xml:space="preserve">حسین رحمتی </v>
      </c>
      <c r="E40" s="132">
        <f>IFERROR(INDEX(نماز!$BW:$BX,MATCH(نوجوانان!$B40,نماز!$B:$B,0),MATCH(E$1,نماز!$BW$1:$BZ$1,0))*100,"")</f>
        <v>16.666666666666664</v>
      </c>
      <c r="F40" s="132">
        <f>IFERROR(INDEX(حلقه!$CY:$CZ,MATCH(نوجوانان!$B40,حلقه!$B:$B,0),MATCH(F$1,حلقه!$CY$1:$DB$1,0))*100,"")</f>
        <v>0</v>
      </c>
      <c r="G40" s="132">
        <f>IFERROR(INDEX(هیئت!$EG:$EH,MATCH(نوجوانان!$B40,هیئت!$B:$B,0),MATCH(G$1,هیئت!$EG$1:$EJ$1,0))*100,"")</f>
        <v>40</v>
      </c>
      <c r="H40" s="132">
        <f>IFERROR(INDEX('ویژه برنامه'!$BF:$BG,MATCH(نوجوانان!$B40,'ویژه برنامه'!$B:$B,0),MATCH(H$1,'ویژه برنامه'!$BF$1:$BI$1,0))*100,"")</f>
        <v>40</v>
      </c>
      <c r="I40" s="132">
        <f>IFERROR(INDEX(رضایت!$AS:$AT,MATCH(نوجوانان!$B40,رضایت!$B:$B,0),MATCH(I$1,رضایت!$AS$1:$AV$1,0))*100,"")</f>
        <v>73.333333333333329</v>
      </c>
      <c r="J40" s="132" t="str">
        <f>IFERROR(INDEX(مسئولیت!$AM:$AN,MATCH(نوجوانان!$B40,مسئولیت!$B:$B,0),MATCH(J$1,مسئولیت!$AM$1:$AP$1,0))*100,"")</f>
        <v/>
      </c>
      <c r="K40" s="133">
        <f t="shared" si="45"/>
        <v>27.866666666666664</v>
      </c>
      <c r="L40" s="132">
        <f>IFERROR(INDEX(نماز!$BW:$BX,MATCH(نوجوانان!$B40,نماز!$B:$B,0),MATCH(L$4,نماز!$BW$3:$BY$3,0))*100,"")</f>
        <v>35.555555555555557</v>
      </c>
      <c r="M40" s="132">
        <f>IFERROR(INDEX(حلقه!$CY:$CZ,MATCH(نوجوانان!$B40,حلقه!$B:$B,0),MATCH(M$4,حلقه!$CY$3:$DA$3,0))*100,"")</f>
        <v>0</v>
      </c>
      <c r="N40" s="132">
        <f>IFERROR(INDEX(هیئت!$EG:$EH,MATCH(نوجوانان!$B40,هیئت!$B:$B,0),MATCH(N$4,هیئت!$EG$3:$EI$3,0))*100,"")</f>
        <v>68.75</v>
      </c>
      <c r="O40" s="132">
        <f>IFERROR(INDEX('ویژه برنامه'!$BF:$BG,MATCH(نوجوانان!$B40,'ویژه برنامه'!$B:$B,0),MATCH(O$4,'ویژه برنامه'!$BF$3:$BH$3,0))*100,"")</f>
        <v>25</v>
      </c>
      <c r="P40" s="132">
        <f>IFERROR(INDEX(رضایت!$AS:$AT,MATCH(نوجوانان!$B40,رضایت!$B:$B,0),MATCH(P$4,رضایت!$AS$3:$AU$3,0))*100,"")</f>
        <v>70</v>
      </c>
      <c r="Q40" s="132" t="str">
        <f>IFERROR(INDEX(مسئولیت!$AM:$AN,MATCH(نوجوانان!$B40,مسئولیت!$B:$B,0),MATCH(Q$4,مسئولیت!$AM$3:$AO$3,0))*100,"")</f>
        <v/>
      </c>
      <c r="R40" s="133">
        <f t="shared" si="44"/>
        <v>32.266666666666673</v>
      </c>
      <c r="S40" s="132">
        <f>IFERROR(INDEX(نماز!$BW:$BY,MATCH(نوجوانان!$B40,نماز!$B:$B,0),MATCH(S$4,نماز!$BW$3:$BY$3,0))*100,"")</f>
        <v>46.808510638297875</v>
      </c>
      <c r="T40" s="132">
        <f>IFERROR(INDEX(حلقه!$CY:$DA,MATCH(نوجوانان!$B40,حلقه!$B:$B,0),MATCH(T$4,حلقه!$CY$3:$DA$3,0))*100,"")</f>
        <v>60</v>
      </c>
      <c r="U40" s="132">
        <f>IFERROR(INDEX(هیئت!$EG:$EI,MATCH(نوجوانان!$B40,هیئت!$B:$B,0),MATCH(U$4,هیئت!$EG$3:$EI$3,0))*100,"")</f>
        <v>100</v>
      </c>
      <c r="V40" s="132">
        <f>IFERROR(INDEX('ویژه برنامه'!$BF:$BH,MATCH(نوجوانان!$B40,'ویژه برنامه'!$B:$B,0),MATCH(V$4,'ویژه برنامه'!$BF$3:$BH$3,0))*100,"")</f>
        <v>85.714285714285708</v>
      </c>
      <c r="W40" s="132">
        <f>IFERROR(INDEX(رضایت!$AS:$AU,MATCH(نوجوانان!$B40,رضایت!$B:$B,0),MATCH(W$4,رضایت!$AS$3:$AU$3,0))*100,"")</f>
        <v>67.496625168741573</v>
      </c>
      <c r="X40" s="132">
        <f>IFERROR(INDEX(مسئولیت!$AM:$AO,MATCH(نوجوانان!$B40,مسئولیت!$B:$B,0),MATCH(X$4,مسئولیت!$AM$3:$AO$3,0))*100,"")</f>
        <v>70</v>
      </c>
      <c r="Y40" s="133">
        <f t="shared" si="41"/>
        <v>71.402060596058348</v>
      </c>
      <c r="Z40" s="132">
        <f>IFERROR(INDEX(نماز!$BW:$BZ,MATCH(نوجوانان!$B40,نماز!$B:$B,0),MATCH(Z$1,نماز!$BW$1:$BZ$1,0))*100,"")</f>
        <v>70</v>
      </c>
      <c r="AA40" s="132">
        <f>IFERROR(INDEX(حلقه!$CY:$DB,MATCH(نوجوانان!$B40,حلقه!$B:$B,0),MATCH(AA$1,حلقه!$CY$1:$DB$1,0))*100,"")</f>
        <v>41.17647058823529</v>
      </c>
      <c r="AB40" s="132">
        <f>IFERROR(INDEX(هیئت!$EG:$EJ,MATCH(نوجوانان!$B40,هیئت!$B:$B,0),MATCH(AB$1,هیئت!$EG$1:$EJ$1,0))*100,"")</f>
        <v>86.36363636363636</v>
      </c>
      <c r="AC40" s="132">
        <f>IFERROR(INDEX('ویژه برنامه'!$BF:$BI,MATCH(نوجوانان!$B40,'ویژه برنامه'!$B:$B,0),MATCH(AC$1,'ویژه برنامه'!$BF$1:$BI$1,0))*100,"")</f>
        <v>27.27272727272727</v>
      </c>
      <c r="AD40" s="132" t="str">
        <f>IFERROR(INDEX(رضایت!$AS:$AU,MATCH(نوجوانان!$B40,رضایت!$B:$B,0),MATCH(AD$4,رضایت!$AS$3:$AU$3,0))*100,"")</f>
        <v/>
      </c>
      <c r="AE40" s="132" t="str">
        <f>IFERROR(INDEX(مسئولیت!$AM:$AO,MATCH(نوجوانان!$B40,مسئولیت!$B:$B,0),MATCH(AE$4,مسئولیت!$AM$3:$AO$3,0))*100,"")</f>
        <v/>
      </c>
      <c r="AF40" s="132">
        <f t="shared" si="38"/>
        <v>33.726203208556143</v>
      </c>
      <c r="AG40" s="132" t="str">
        <f>IFERROR(INDEX(نماز!$BW:$BZ,MATCH(نوجوانان!$B40,نماز!$B:$B,0),MATCH(AG$1,نماز!$BW$1:$BZ$1,0))*100,"")</f>
        <v/>
      </c>
      <c r="AH40" s="132" t="str">
        <f>IFERROR(INDEX(حلقه!$CY:$DB,MATCH(نوجوانان!$B40,حلقه!$B:$B,0),MATCH(AH$1,حلقه!$CY$1:$DB$1,0))*100,"")</f>
        <v/>
      </c>
      <c r="AI40" s="132" t="str">
        <f>IFERROR(INDEX(هیئت!$EG:$EJ,MATCH(نوجوانان!$B40,هیئت!$B:$B,0),MATCH(AI$1,هیئت!$EG$1:$EJ$1,0))*100,"")</f>
        <v/>
      </c>
      <c r="AJ40" s="132" t="str">
        <f>IFERROR(INDEX('ویژه برنامه'!$BF:$BI,MATCH(نوجوانان!$B40,'ویژه برنامه'!$B:$B,0),MATCH(AJ$1,'ویژه برنامه'!$BF$1:$BI$1,0))*100,"")</f>
        <v/>
      </c>
      <c r="AK40" s="132">
        <f>IFERROR(INDEX(رضایت!$AS:$AU,MATCH(نوجوانان!$B40,رضایت!$B:$B,0),MATCH(AK$4,رضایت!$AS$3:$AU$3,0))*100,"")</f>
        <v>73.333333333333329</v>
      </c>
      <c r="AL40" s="132" t="str">
        <f>IFERROR(INDEX(مسئولیت!$AM:$AO,MATCH(نوجوانان!$B40,مسئولیت!$B:$B,0),MATCH(AL$4,مسئولیت!$AM$3:$AO$3,0))*100,"")</f>
        <v/>
      </c>
      <c r="AM40" s="133">
        <f t="shared" si="42"/>
        <v>33.726203208556143</v>
      </c>
      <c r="AN40" s="132">
        <f>IFERROR(INDEX(نماز!$BW:$CF,MATCH(نوجوانان!$B40,نماز!$B:$B,0),MATCH(AN$1,نماز!$BW$1:$CF$1,0))*100,"")</f>
        <v>44.444444444444443</v>
      </c>
      <c r="AO40" s="132">
        <f>IFERROR(INDEX(حلقه!$CY:$DD,MATCH(نوجوانان!$B40,حلقه!$B:$B,0),MATCH(AO$1,حلقه!$CY$1:$DD$1,0))*100,"")</f>
        <v>60</v>
      </c>
      <c r="AP40" s="132">
        <f>IFERROR(INDEX(هیئت!$EG:$EM,MATCH(نوجوانان!$B40,هیئت!$B:$B,0),MATCH(AP$1,هیئت!$EG$1:$EM$1,0))*100,"")</f>
        <v>64.705882352941174</v>
      </c>
      <c r="AQ40" s="132">
        <f>IFERROR(INDEX('ویژه برنامه'!$BF:$BK,MATCH(نوجوانان!$B40,'ویژه برنامه'!$B:$B,0),MATCH(AQ$1,'ویژه برنامه'!$BF$1:$BK$1,0))*100,"")</f>
        <v>50</v>
      </c>
      <c r="AR40" s="132">
        <f ca="1">IFERROR(INDEX(رضایت!$AS:$AW,MATCH(نوجوانان!$B40,رضایت!$B:$B,0),MATCH(AR$1,رضایت!$AS$1:$AW$1,0))*100,"")</f>
        <v>82.13333333333334</v>
      </c>
      <c r="AS40" s="132">
        <f>IFERROR(INDEX('امتحان فصل'!$L:$O,MATCH(نوجوانان!$B40,'امتحان فصل'!$B:$B,0),MATCH(AS$1,'امتحان فصل'!$L$1:$P$1,0))*100,"")</f>
        <v>0</v>
      </c>
      <c r="AT40" s="133">
        <f t="shared" ca="1" si="46"/>
        <v>54.219607843137254</v>
      </c>
      <c r="AU40" s="132">
        <f>IFERROR(INDEX(نماز!$BW:$CF,MATCH(نوجوانان!$B40,نماز!$B:$B,0),MATCH(AU$1,نماز!$BW$1:$CF$1,0))*100,"")</f>
        <v>37.037037037037038</v>
      </c>
      <c r="AV40" s="132">
        <f>IFERROR(INDEX(حلقه!$CY:$DQ,MATCH(نوجوانان!$B40,حلقه!$B:$B,0),MATCH(AV$1,حلقه!$CY$1:$DQ$1,0))*100,"")</f>
        <v>80</v>
      </c>
      <c r="AW40" s="132">
        <f>IFERROR(INDEX(هیئت!$EG:$EZ,MATCH(نوجوانان!$B40,هیئت!$B:$B,0),MATCH(AW$1,هیئت!$EG$1:$EZ$1,0))*100,"")</f>
        <v>83.333333333333343</v>
      </c>
      <c r="AX40" s="132">
        <f>IFERROR(INDEX('ویژه برنامه'!$BF:$BZ,MATCH(نوجوانان!$B40,'ویژه برنامه'!$B:$B,0),MATCH(AX$1,'ویژه برنامه'!$BF$1:$BZ$1,0))*100,"")</f>
        <v>55.555555555555557</v>
      </c>
      <c r="AY40" s="132">
        <f ca="1">IFERROR(INDEX(رضایت!$AS:$AZ,MATCH(نوجوانان!$B40,رضایت!$B:$B,0),MATCH(AY$1,رضایت!$AS$1:$AZ$1,0))*100,"")</f>
        <v>97</v>
      </c>
      <c r="AZ40" s="132">
        <f>IFERROR(INDEX(مسئولیت!$AM:$AZ,MATCH(نوجوانان!$B40,مسئولیت!$B:$B,0),MATCH(AZ$1,مسئولیت!$AM$1:$AZ$1,0))*100,"")</f>
        <v>66.666666666666657</v>
      </c>
      <c r="BA40" s="132">
        <f>IFERROR(INDEX('امتحان فصل'!$L:$Z,MATCH(نوجوانان!$B40,'امتحان فصل'!$B:$B,0),MATCH(BA$1,'امتحان فصل'!$L$1:$Z$1,0))*100,"")</f>
        <v>60</v>
      </c>
      <c r="BB40" s="133">
        <f t="shared" ca="1" si="43"/>
        <v>71.740740740740733</v>
      </c>
    </row>
    <row r="41" spans="1:54" ht="18.75" x14ac:dyDescent="0.25">
      <c r="A41" s="30">
        <v>35</v>
      </c>
      <c r="B41" s="27" t="s">
        <v>515</v>
      </c>
      <c r="C41" s="28" t="str">
        <f t="shared" si="36"/>
        <v>14</v>
      </c>
      <c r="D41" s="29" t="str">
        <f>INDEX(Sheet1!$C:$C,MATCH($B41,Sheet1!$B:$B,0))</f>
        <v>طاها طالعی</v>
      </c>
      <c r="E41" s="130">
        <f>IFERROR(INDEX(نماز!$BW:$BX,MATCH(نوجوانان!$B41,نماز!$B:$B,0),MATCH(E$1,نماز!$BW$1:$BZ$1,0))*100,"")</f>
        <v>12.222222222222221</v>
      </c>
      <c r="F41" s="130">
        <f>IFERROR(INDEX(حلقه!$CY:$CZ,MATCH(نوجوانان!$B41,حلقه!$B:$B,0),MATCH(F$1,حلقه!$CY$1:$DB$1,0))*100,"")</f>
        <v>0</v>
      </c>
      <c r="G41" s="130">
        <f>IFERROR(INDEX(هیئت!$EG:$EH,MATCH(نوجوانان!$B41,هیئت!$B:$B,0),MATCH(G$1,هیئت!$EG$1:$EJ$1,0))*100,"")</f>
        <v>60</v>
      </c>
      <c r="H41" s="130">
        <f>IFERROR(INDEX('ویژه برنامه'!$BF:$BG,MATCH(نوجوانان!$B41,'ویژه برنامه'!$B:$B,0),MATCH(H$1,'ویژه برنامه'!$BF$1:$BI$1,0))*100,"")</f>
        <v>40</v>
      </c>
      <c r="I41" s="130">
        <f>IFERROR(INDEX(رضایت!$AS:$AT,MATCH(نوجوانان!$B41,رضایت!$B:$B,0),MATCH(I$1,رضایت!$AS$1:$AV$1,0))*100,"")</f>
        <v>66.666666666666657</v>
      </c>
      <c r="J41" s="130" t="str">
        <f>IFERROR(INDEX(مسئولیت!$AM:$AN,MATCH(نوجوانان!$B41,مسئولیت!$B:$B,0),MATCH(J$1,مسئولیت!$AM$1:$AP$1,0))*100,"")</f>
        <v/>
      </c>
      <c r="K41" s="131">
        <f t="shared" si="45"/>
        <v>29.2</v>
      </c>
      <c r="L41" s="130">
        <f>IFERROR(INDEX(نماز!$BW:$BX,MATCH(نوجوانان!$B41,نماز!$B:$B,0),MATCH(L$4,نماز!$BW$3:$BY$3,0))*100,"")</f>
        <v>15.555555555555555</v>
      </c>
      <c r="M41" s="130">
        <f>IFERROR(INDEX(حلقه!$CY:$CZ,MATCH(نوجوانان!$B41,حلقه!$B:$B,0),MATCH(M$4,حلقه!$CY$3:$DA$3,0))*100,"")</f>
        <v>0</v>
      </c>
      <c r="N41" s="130">
        <f>IFERROR(INDEX(هیئت!$EG:$EH,MATCH(نوجوانان!$B41,هیئت!$B:$B,0),MATCH(N$4,هیئت!$EG$3:$EI$3,0))*100,"")</f>
        <v>37.5</v>
      </c>
      <c r="O41" s="130">
        <f>IFERROR(INDEX('ویژه برنامه'!$BF:$BG,MATCH(نوجوانان!$B41,'ویژه برنامه'!$B:$B,0),MATCH(O$4,'ویژه برنامه'!$BF$3:$BH$3,0))*100,"")</f>
        <v>25</v>
      </c>
      <c r="P41" s="130">
        <f>IFERROR(INDEX(رضایت!$AS:$AT,MATCH(نوجوانان!$B41,رضایت!$B:$B,0),MATCH(P$4,رضایت!$AS$3:$AU$3,0))*100,"")</f>
        <v>73.333333333333329</v>
      </c>
      <c r="Q41" s="130" t="str">
        <f>IFERROR(INDEX(مسئولیت!$AM:$AN,MATCH(نوجوانان!$B41,مسئولیت!$B:$B,0),MATCH(Q$4,مسئولیت!$AM$3:$AO$3,0))*100,"")</f>
        <v/>
      </c>
      <c r="R41" s="131">
        <f t="shared" si="44"/>
        <v>25.533333333333331</v>
      </c>
      <c r="S41" s="130">
        <f>IFERROR(INDEX(نماز!$BW:$BY,MATCH(نوجوانان!$B41,نماز!$B:$B,0),MATCH(S$4,نماز!$BW$3:$BY$3,0))*100,"")</f>
        <v>23.404255319148938</v>
      </c>
      <c r="T41" s="130">
        <f>IFERROR(INDEX(حلقه!$CY:$DA,MATCH(نوجوانان!$B41,حلقه!$B:$B,0),MATCH(T$4,حلقه!$CY$3:$DA$3,0))*100,"")</f>
        <v>40</v>
      </c>
      <c r="U41" s="130">
        <f>IFERROR(INDEX(هیئت!$EG:$EI,MATCH(نوجوانان!$B41,هیئت!$B:$B,0),MATCH(U$4,هیئت!$EG$3:$EI$3,0))*100,"")</f>
        <v>75</v>
      </c>
      <c r="V41" s="130">
        <f>IFERROR(INDEX('ویژه برنامه'!$BF:$BH,MATCH(نوجوانان!$B41,'ویژه برنامه'!$B:$B,0),MATCH(V$4,'ویژه برنامه'!$BF$3:$BH$3,0))*100,"")</f>
        <v>71.428571428571431</v>
      </c>
      <c r="W41" s="130">
        <f>IFERROR(INDEX(رضایت!$AS:$AU,MATCH(نوجوانان!$B41,رضایت!$B:$B,0),MATCH(W$4,رضایت!$AS$3:$AU$3,0))*100,"")</f>
        <v>72.49637518124095</v>
      </c>
      <c r="X41" s="130">
        <f>IFERROR(INDEX(مسئولیت!$AM:$AO,MATCH(نوجوانان!$B41,مسئولیت!$B:$B,0),MATCH(X$4,مسئولیت!$AM$3:$AO$3,0))*100,"")</f>
        <v>80</v>
      </c>
      <c r="Y41" s="131">
        <f t="shared" si="41"/>
        <v>61.879214245974637</v>
      </c>
      <c r="Z41" s="130">
        <f>IFERROR(INDEX(نماز!$BW:$BZ,MATCH(نوجوانان!$B41,نماز!$B:$B,0),MATCH(Z$1,نماز!$BW$1:$BZ$1,0))*100,"")</f>
        <v>26.666666666666668</v>
      </c>
      <c r="AA41" s="130">
        <f>IFERROR(INDEX(حلقه!$CY:$DB,MATCH(نوجوانان!$B41,حلقه!$B:$B,0),MATCH(AA$1,حلقه!$CY$1:$DB$1,0))*100,"")</f>
        <v>41.17647058823529</v>
      </c>
      <c r="AB41" s="130">
        <f>IFERROR(INDEX(هیئت!$EG:$EJ,MATCH(نوجوانان!$B41,هیئت!$B:$B,0),MATCH(AB$1,هیئت!$EG$1:$EJ$1,0))*100,"")</f>
        <v>45.454545454545453</v>
      </c>
      <c r="AC41" s="130">
        <f>IFERROR(INDEX('ویژه برنامه'!$BF:$BI,MATCH(نوجوانان!$B41,'ویژه برنامه'!$B:$B,0),MATCH(AC$1,'ویژه برنامه'!$BF$1:$BI$1,0))*100,"")</f>
        <v>27.27272727272727</v>
      </c>
      <c r="AD41" s="130" t="str">
        <f>IFERROR(INDEX(رضایت!$AS:$AU,MATCH(نوجوانان!$B41,رضایت!$B:$B,0),MATCH(AD$4,رضایت!$AS$3:$AU$3,0))*100,"")</f>
        <v/>
      </c>
      <c r="AE41" s="130" t="str">
        <f>IFERROR(INDEX(مسئولیت!$AM:$AO,MATCH(نوجوانان!$B41,مسئولیت!$B:$B,0),MATCH(AE$4,مسئولیت!$AM$3:$AO$3,0))*100,"")</f>
        <v/>
      </c>
      <c r="AF41" s="131">
        <f t="shared" si="38"/>
        <v>21.980748663101604</v>
      </c>
      <c r="AG41" s="130" t="str">
        <f>IFERROR(INDEX(نماز!$BW:$BZ,MATCH(نوجوانان!$B41,نماز!$B:$B,0),MATCH(AG$1,نماز!$BW$1:$BZ$1,0))*100,"")</f>
        <v/>
      </c>
      <c r="AH41" s="130" t="str">
        <f>IFERROR(INDEX(حلقه!$CY:$DB,MATCH(نوجوانان!$B41,حلقه!$B:$B,0),MATCH(AH$1,حلقه!$CY$1:$DB$1,0))*100,"")</f>
        <v/>
      </c>
      <c r="AI41" s="130" t="str">
        <f>IFERROR(INDEX(هیئت!$EG:$EJ,MATCH(نوجوانان!$B41,هیئت!$B:$B,0),MATCH(AI$1,هیئت!$EG$1:$EJ$1,0))*100,"")</f>
        <v/>
      </c>
      <c r="AJ41" s="130" t="str">
        <f>IFERROR(INDEX('ویژه برنامه'!$BF:$BI,MATCH(نوجوانان!$B41,'ویژه برنامه'!$B:$B,0),MATCH(AJ$1,'ویژه برنامه'!$BF$1:$BI$1,0))*100,"")</f>
        <v/>
      </c>
      <c r="AK41" s="130">
        <f>IFERROR(INDEX(رضایت!$AS:$AU,MATCH(نوجوانان!$B41,رضایت!$B:$B,0),MATCH(AK$4,رضایت!$AS$3:$AU$3,0))*100,"")</f>
        <v>66.666666666666657</v>
      </c>
      <c r="AL41" s="130" t="str">
        <f>IFERROR(INDEX(مسئولیت!$AM:$AO,MATCH(نوجوانان!$B41,مسئولیت!$B:$B,0),MATCH(AL$4,مسئولیت!$AM$3:$AO$3,0))*100,"")</f>
        <v/>
      </c>
      <c r="AM41" s="131">
        <f t="shared" si="42"/>
        <v>21.980748663101604</v>
      </c>
      <c r="AN41" s="130">
        <f>IFERROR(INDEX(نماز!$BW:$CF,MATCH(نوجوانان!$B41,نماز!$B:$B,0),MATCH(AN$1,نماز!$BW$1:$CF$1,0))*100,"")</f>
        <v>12.962962962962962</v>
      </c>
      <c r="AO41" s="130">
        <f>IFERROR(INDEX(حلقه!$CY:$DD,MATCH(نوجوانان!$B41,حلقه!$B:$B,0),MATCH(AO$1,حلقه!$CY$1:$DD$1,0))*100,"")</f>
        <v>0</v>
      </c>
      <c r="AP41" s="130">
        <f>IFERROR(INDEX(هیئت!$EG:$EM,MATCH(نوجوانان!$B41,هیئت!$B:$B,0),MATCH(AP$1,هیئت!$EG$1:$EM$1,0))*100,"")</f>
        <v>52.941176470588239</v>
      </c>
      <c r="AQ41" s="130">
        <f>IFERROR(INDEX('ویژه برنامه'!$BF:$BK,MATCH(نوجوانان!$B41,'ویژه برنامه'!$B:$B,0),MATCH(AQ$1,'ویژه برنامه'!$BF$1:$BK$1,0))*100,"")</f>
        <v>0</v>
      </c>
      <c r="AR41" s="130">
        <f ca="1">IFERROR(INDEX(رضایت!$AS:$AW,MATCH(نوجوانان!$B41,رضایت!$B:$B,0),MATCH(AR$1,رضایت!$AS$1:$AW$1,0))*100,"")</f>
        <v>69.266666666666666</v>
      </c>
      <c r="AS41" s="130">
        <f>IFERROR(INDEX('امتحان فصل'!$L:$O,MATCH(نوجوانان!$B41,'امتحان فصل'!$B:$B,0),MATCH(AS$1,'امتحان فصل'!$L$1:$P$1,0))*100,"")</f>
        <v>0</v>
      </c>
      <c r="AT41" s="131">
        <f t="shared" ca="1" si="46"/>
        <v>27.342810457516343</v>
      </c>
      <c r="AU41" s="130">
        <f>IFERROR(INDEX(نماز!$BW:$CF,MATCH(نوجوانان!$B41,نماز!$B:$B,0),MATCH(AU$1,نماز!$BW$1:$CF$1,0))*100,"")</f>
        <v>7.4074074074074066</v>
      </c>
      <c r="AV41" s="130">
        <f>IFERROR(INDEX(حلقه!$CY:$DQ,MATCH(نوجوانان!$B41,حلقه!$B:$B,0),MATCH(AV$1,حلقه!$CY$1:$DQ$1,0))*100,"")</f>
        <v>80</v>
      </c>
      <c r="AW41" s="130">
        <f>IFERROR(INDEX(هیئت!$EG:$EZ,MATCH(نوجوانان!$B41,هیئت!$B:$B,0),MATCH(AW$1,هیئت!$EG$1:$EZ$1,0))*100,"")</f>
        <v>53.846153846153847</v>
      </c>
      <c r="AX41" s="130">
        <f>IFERROR(INDEX('ویژه برنامه'!$BF:$BZ,MATCH(نوجوانان!$B41,'ویژه برنامه'!$B:$B,0),MATCH(AX$1,'ویژه برنامه'!$BF$1:$BZ$1,0))*100,"")</f>
        <v>0</v>
      </c>
      <c r="AY41" s="130">
        <f ca="1">IFERROR(INDEX(رضایت!$AS:$AZ,MATCH(نوجوانان!$B41,رضایت!$B:$B,0),MATCH(AY$1,رضایت!$AS$1:$AZ$1,0))*100,"")</f>
        <v>86</v>
      </c>
      <c r="AZ41" s="130" t="str">
        <f>IFERROR(INDEX(مسئولیت!$AM:$AZ,MATCH(نوجوانان!$B41,مسئولیت!$B:$B,0),MATCH(AZ$1,مسئولیت!$AM$1:$AZ$1,0))*100,"")</f>
        <v/>
      </c>
      <c r="BA41" s="130">
        <f>IFERROR(INDEX('امتحان فصل'!$L:$Z,MATCH(نوجوانان!$B41,'امتحان فصل'!$B:$B,0),MATCH(BA$1,'امتحان فصل'!$L$1:$Z$1,0))*100,"")</f>
        <v>50</v>
      </c>
      <c r="BB41" s="131">
        <f t="shared" ca="1" si="43"/>
        <v>43.854131054131045</v>
      </c>
    </row>
    <row r="42" spans="1:54" ht="18.75" x14ac:dyDescent="0.25">
      <c r="A42" s="30">
        <v>36</v>
      </c>
      <c r="B42" s="27" t="s">
        <v>516</v>
      </c>
      <c r="C42" s="28" t="str">
        <f t="shared" si="36"/>
        <v>14</v>
      </c>
      <c r="D42" s="29" t="str">
        <f>INDEX(Sheet1!$C:$C,MATCH($B42,Sheet1!$B:$B,0))</f>
        <v>سبحان قاسمی‌نژاد</v>
      </c>
      <c r="E42" s="132"/>
      <c r="F42" s="132"/>
      <c r="G42" s="132"/>
      <c r="H42" s="132"/>
      <c r="I42" s="132"/>
      <c r="J42" s="132"/>
      <c r="K42" s="133"/>
      <c r="L42" s="132"/>
      <c r="M42" s="132"/>
      <c r="N42" s="132"/>
      <c r="O42" s="132"/>
      <c r="P42" s="132"/>
      <c r="Q42" s="132"/>
      <c r="R42" s="133"/>
      <c r="S42" s="132"/>
      <c r="T42" s="132"/>
      <c r="U42" s="132"/>
      <c r="V42" s="132"/>
      <c r="W42" s="132"/>
      <c r="X42" s="132"/>
      <c r="Y42" s="133"/>
      <c r="Z42" s="132">
        <f>IFERROR(INDEX(نماز!$BW:$BZ,MATCH(نوجوانان!$B42,نماز!$B:$B,0),MATCH(Z$1,نماز!$BW$1:$BZ$1,0))*100,"")</f>
        <v>48.888888888888886</v>
      </c>
      <c r="AA42" s="132">
        <f>IFERROR(INDEX(حلقه!$CY:$DB,MATCH(نوجوانان!$B42,حلقه!$B:$B,0),MATCH(AA$1,حلقه!$CY$1:$DB$1,0))*100,"")</f>
        <v>70.588235294117652</v>
      </c>
      <c r="AB42" s="132">
        <f>IFERROR(INDEX(هیئت!$EG:$EJ,MATCH(نوجوانان!$B42,هیئت!$B:$B,0),MATCH(AB$1,هیئت!$EG$1:$EJ$1,0))*100,"")</f>
        <v>95.454545454545453</v>
      </c>
      <c r="AC42" s="132">
        <f>IFERROR(INDEX('ویژه برنامه'!$BF:$BI,MATCH(نوجوانان!$B42,'ویژه برنامه'!$B:$B,0),MATCH(AC$1,'ویژه برنامه'!$BF$1:$BI$1,0))*100,"")</f>
        <v>90.909090909090907</v>
      </c>
      <c r="AD42" s="132" t="str">
        <f>IFERROR(INDEX(رضایت!$AS:$AU,MATCH(نوجوانان!$B42,رضایت!$B:$B,0),MATCH(AD$4,رضایت!$AS$3:$AU$3,0))*100,"")</f>
        <v/>
      </c>
      <c r="AE42" s="132" t="str">
        <f>IFERROR(INDEX(مسئولیت!$AM:$AO,MATCH(نوجوانان!$B42,مسئولیت!$B:$B,0),MATCH(AE$4,مسئولیت!$AM$3:$AO$3,0))*100,"")</f>
        <v/>
      </c>
      <c r="AF42" s="132">
        <f t="shared" si="38"/>
        <v>46.166131907308383</v>
      </c>
      <c r="AG42" s="132" t="str">
        <f>IFERROR(INDEX(نماز!$BW:$BZ,MATCH(نوجوانان!$B42,نماز!$B:$B,0),MATCH(AG$1,نماز!$BW$1:$BZ$1,0))*100,"")</f>
        <v/>
      </c>
      <c r="AH42" s="132" t="str">
        <f>IFERROR(INDEX(حلقه!$CY:$DB,MATCH(نوجوانان!$B42,حلقه!$B:$B,0),MATCH(AH$1,حلقه!$CY$1:$DB$1,0))*100,"")</f>
        <v/>
      </c>
      <c r="AI42" s="132" t="str">
        <f>IFERROR(INDEX(هیئت!$EG:$EJ,MATCH(نوجوانان!$B42,هیئت!$B:$B,0),MATCH(AI$1,هیئت!$EG$1:$EJ$1,0))*100,"")</f>
        <v/>
      </c>
      <c r="AJ42" s="132" t="str">
        <f>IFERROR(INDEX('ویژه برنامه'!$BF:$BI,MATCH(نوجوانان!$B42,'ویژه برنامه'!$B:$B,0),MATCH(AJ$1,'ویژه برنامه'!$BF$1:$BI$1,0))*100,"")</f>
        <v/>
      </c>
      <c r="AK42" s="132">
        <f>IFERROR(INDEX(رضایت!$AS:$AU,MATCH(نوجوانان!$B42,رضایت!$B:$B,0),MATCH(AK$4,رضایت!$AS$3:$AU$3,0))*100,"")</f>
        <v>76.666666666666671</v>
      </c>
      <c r="AL42" s="132" t="str">
        <f>IFERROR(INDEX(مسئولیت!$AM:$AO,MATCH(نوجوانان!$B42,مسئولیت!$B:$B,0),MATCH(AL$4,مسئولیت!$AM$3:$AO$3,0))*100,"")</f>
        <v/>
      </c>
      <c r="AM42" s="133">
        <f t="shared" si="42"/>
        <v>46.166131907308383</v>
      </c>
      <c r="AN42" s="132">
        <f>IFERROR(INDEX(نماز!$BW:$CF,MATCH(نوجوانان!$B42,نماز!$B:$B,0),MATCH(AN$1,نماز!$BW$1:$CF$1,0))*100,"")</f>
        <v>81.481481481481481</v>
      </c>
      <c r="AO42" s="132">
        <f>IFERROR(INDEX(حلقه!$CY:$DD,MATCH(نوجوانان!$B42,حلقه!$B:$B,0),MATCH(AO$1,حلقه!$CY$1:$DD$1,0))*100,"")</f>
        <v>100</v>
      </c>
      <c r="AP42" s="132">
        <f>IFERROR(INDEX(هیئت!$EG:$EM,MATCH(نوجوانان!$B42,هیئت!$B:$B,0),MATCH(AP$1,هیئت!$EG$1:$EM$1,0))*100,"")</f>
        <v>94.117647058823522</v>
      </c>
      <c r="AQ42" s="132">
        <f>IFERROR(INDEX('ویژه برنامه'!$BF:$BK,MATCH(نوجوانان!$B42,'ویژه برنامه'!$B:$B,0),MATCH(AQ$1,'ویژه برنامه'!$BF$1:$BK$1,0))*100,"")</f>
        <v>100</v>
      </c>
      <c r="AR42" s="132">
        <f ca="1">IFERROR(INDEX(رضایت!$AS:$AW,MATCH(نوجوانان!$B42,رضایت!$B:$B,0),MATCH(AR$1,رضایت!$AS$1:$AW$1,0))*100,"")</f>
        <v>92.2</v>
      </c>
      <c r="AS42" s="132">
        <f>IFERROR(INDEX('امتحان فصل'!$L:$O,MATCH(نوجوانان!$B42,'امتحان فصل'!$B:$B,0),MATCH(AS$1,'امتحان فصل'!$L$1:$P$1,0))*100,"")</f>
        <v>0</v>
      </c>
      <c r="AT42" s="133">
        <f t="shared" ca="1" si="46"/>
        <v>79.886601307189537</v>
      </c>
      <c r="AU42" s="132">
        <f>IFERROR(INDEX(نماز!$BW:$CF,MATCH(نوجوانان!$B42,نماز!$B:$B,0),MATCH(AU$1,نماز!$BW$1:$CF$1,0))*100,"")</f>
        <v>83.333333333333343</v>
      </c>
      <c r="AV42" s="132">
        <f>IFERROR(INDEX(حلقه!$CY:$DQ,MATCH(نوجوانان!$B42,حلقه!$B:$B,0),MATCH(AV$1,حلقه!$CY$1:$DQ$1,0))*100,"")</f>
        <v>100</v>
      </c>
      <c r="AW42" s="132">
        <f>IFERROR(INDEX(هیئت!$EG:$EZ,MATCH(نوجوانان!$B42,هیئت!$B:$B,0),MATCH(AW$1,هیئت!$EG$1:$EZ$1,0))*100,"")</f>
        <v>84.615384615384613</v>
      </c>
      <c r="AX42" s="132">
        <f>IFERROR(INDEX('ویژه برنامه'!$BF:$BZ,MATCH(نوجوانان!$B42,'ویژه برنامه'!$B:$B,0),MATCH(AX$1,'ویژه برنامه'!$BF$1:$BZ$1,0))*100,"")</f>
        <v>77.777777777777786</v>
      </c>
      <c r="AY42" s="132">
        <f ca="1">IFERROR(INDEX(رضایت!$AS:$AZ,MATCH(نوجوانان!$B42,رضایت!$B:$B,0),MATCH(AY$1,رضایت!$AS$1:$AZ$1,0))*100,"")</f>
        <v>90</v>
      </c>
      <c r="AZ42" s="132">
        <f>IFERROR(INDEX(مسئولیت!$AM:$AZ,MATCH(نوجوانان!$B42,مسئولیت!$B:$B,0),MATCH(AZ$1,مسئولیت!$AM$1:$AZ$1,0))*100,"")</f>
        <v>60</v>
      </c>
      <c r="BA42" s="132">
        <f>IFERROR(INDEX('امتحان فصل'!$L:$Z,MATCH(نوجوانان!$B42,'امتحان فصل'!$B:$B,0),MATCH(BA$1,'امتحان فصل'!$L$1:$Z$1,0))*100,"")</f>
        <v>52.5</v>
      </c>
      <c r="BB42" s="133">
        <f t="shared" ca="1" si="43"/>
        <v>75.542735042735046</v>
      </c>
    </row>
    <row r="43" spans="1:54" ht="18.75" x14ac:dyDescent="0.25">
      <c r="A43" s="30">
        <v>37</v>
      </c>
      <c r="B43" s="27" t="s">
        <v>517</v>
      </c>
      <c r="C43" s="28" t="str">
        <f t="shared" si="36"/>
        <v>14</v>
      </c>
      <c r="D43" s="29" t="str">
        <f>INDEX(Sheet1!$C:$C,MATCH($B43,Sheet1!$B:$B,0))</f>
        <v>سیدعلی طباطبایی</v>
      </c>
      <c r="E43" s="130"/>
      <c r="F43" s="130"/>
      <c r="G43" s="130"/>
      <c r="H43" s="130"/>
      <c r="I43" s="130"/>
      <c r="J43" s="130"/>
      <c r="K43" s="131">
        <f t="shared" si="45"/>
        <v>0</v>
      </c>
      <c r="L43" s="130">
        <f>IFERROR(INDEX(نماز!$BW:$BX,MATCH(نوجوانان!$B43,نماز!$B:$B,0),MATCH(L$4,نماز!$BW$3:$BY$3,0))*100,"")</f>
        <v>16.666666666666664</v>
      </c>
      <c r="M43" s="130">
        <f>IFERROR(INDEX(حلقه!$CY:$CZ,MATCH(نوجوانان!$B43,حلقه!$B:$B,0),MATCH(M$4,حلقه!$CY$3:$DA$3,0))*100,"")</f>
        <v>0</v>
      </c>
      <c r="N43" s="130">
        <f>IFERROR(INDEX(هیئت!$EG:$EH,MATCH(نوجوانان!$B43,هیئت!$B:$B,0),MATCH(N$4,هیئت!$EG$3:$EI$3,0))*100,"")</f>
        <v>37.5</v>
      </c>
      <c r="O43" s="130">
        <f>IFERROR(INDEX('ویژه برنامه'!$BF:$BG,MATCH(نوجوانان!$B43,'ویژه برنامه'!$B:$B,0),MATCH(O$4,'ویژه برنامه'!$BF$3:$BH$3,0))*100,"")</f>
        <v>37.5</v>
      </c>
      <c r="P43" s="130">
        <f>IFERROR(INDEX(رضایت!$AS:$AT,MATCH(نوجوانان!$B43,رضایت!$B:$B,0),MATCH(P$4,رضایت!$AS$3:$AU$3,0))*100,"")</f>
        <v>86.666666666666671</v>
      </c>
      <c r="Q43" s="130" t="str">
        <f>IFERROR(INDEX(مسئولیت!$AM:$AN,MATCH(نوجوانان!$B43,مسئولیت!$B:$B,0),MATCH(Q$4,مسئولیت!$AM$3:$AO$3,0))*100,"")</f>
        <v/>
      </c>
      <c r="R43" s="131">
        <f t="shared" si="44"/>
        <v>29.833333333333336</v>
      </c>
      <c r="S43" s="130">
        <f>IFERROR(INDEX(نماز!$BW:$BY,MATCH(نوجوانان!$B43,نماز!$B:$B,0),MATCH(S$4,نماز!$BW$3:$BY$3,0))*100,"")</f>
        <v>17.021276595744681</v>
      </c>
      <c r="T43" s="130">
        <f>IFERROR(INDEX(حلقه!$CY:$DA,MATCH(نوجوانان!$B43,حلقه!$B:$B,0),MATCH(T$4,حلقه!$CY$3:$DA$3,0))*100,"")</f>
        <v>100</v>
      </c>
      <c r="U43" s="130">
        <f>IFERROR(INDEX(هیئت!$EG:$EI,MATCH(نوجوانان!$B43,هیئت!$B:$B,0),MATCH(U$4,هیئت!$EG$3:$EI$3,0))*100,"")</f>
        <v>58.333333333333336</v>
      </c>
      <c r="V43" s="130">
        <f>IFERROR(INDEX('ویژه برنامه'!$BF:$BH,MATCH(نوجوانان!$B43,'ویژه برنامه'!$B:$B,0),MATCH(V$4,'ویژه برنامه'!$BF$3:$BH$3,0))*100,"")</f>
        <v>57.142857142857139</v>
      </c>
      <c r="W43" s="130">
        <f>IFERROR(INDEX(رضایت!$AS:$AU,MATCH(نوجوانان!$B43,رضایت!$B:$B,0),MATCH(W$4,رضایت!$AS$3:$AU$3,0))*100,"")</f>
        <v>87.495625218739065</v>
      </c>
      <c r="X43" s="130">
        <f>IFERROR(INDEX(مسئولیت!$AM:$AO,MATCH(نوجوانان!$B43,مسئولیت!$B:$B,0),MATCH(X$4,مسئولیت!$AM$3:$AO$3,0))*100,"")</f>
        <v>80</v>
      </c>
      <c r="Y43" s="131">
        <f t="shared" si="41"/>
        <v>71.732154425713361</v>
      </c>
      <c r="Z43" s="130">
        <f>IFERROR(INDEX(نماز!$BW:$BZ,MATCH(نوجوانان!$B43,نماز!$B:$B,0),MATCH(Z$1,نماز!$BW$1:$BZ$1,0))*100,"")</f>
        <v>18.888888888888889</v>
      </c>
      <c r="AA43" s="130">
        <f>IFERROR(INDEX(حلقه!$CY:$DB,MATCH(نوجوانان!$B43,حلقه!$B:$B,0),MATCH(AA$1,حلقه!$CY$1:$DB$1,0))*100,"")</f>
        <v>76.470588235294116</v>
      </c>
      <c r="AB43" s="130">
        <f>IFERROR(INDEX(هیئت!$EG:$EJ,MATCH(نوجوانان!$B43,هیئت!$B:$B,0),MATCH(AB$1,هیئت!$EG$1:$EJ$1,0))*100,"")</f>
        <v>59.090909090909093</v>
      </c>
      <c r="AC43" s="130">
        <f>IFERROR(INDEX('ویژه برنامه'!$BF:$BI,MATCH(نوجوانان!$B43,'ویژه برنامه'!$B:$B,0),MATCH(AC$1,'ویژه برنامه'!$BF$1:$BI$1,0))*100,"")</f>
        <v>72.727272727272734</v>
      </c>
      <c r="AD43" s="130" t="str">
        <f>IFERROR(INDEX(رضایت!$AS:$AU,MATCH(نوجوانان!$B43,رضایت!$B:$B,0),MATCH(AD$4,رضایت!$AS$3:$AU$3,0))*100,"")</f>
        <v/>
      </c>
      <c r="AE43" s="130" t="str">
        <f>IFERROR(INDEX(مسئولیت!$AM:$AO,MATCH(نوجوانان!$B43,مسئولیت!$B:$B,0),MATCH(AE$4,مسئولیت!$AM$3:$AO$3,0))*100,"")</f>
        <v/>
      </c>
      <c r="AF43" s="131">
        <f t="shared" si="38"/>
        <v>35.742602495543679</v>
      </c>
      <c r="AG43" s="130" t="str">
        <f>IFERROR(INDEX(نماز!$BW:$BZ,MATCH(نوجوانان!$B43,نماز!$B:$B,0),MATCH(AG$1,نماز!$BW$1:$BZ$1,0))*100,"")</f>
        <v/>
      </c>
      <c r="AH43" s="130" t="str">
        <f>IFERROR(INDEX(حلقه!$CY:$DB,MATCH(نوجوانان!$B43,حلقه!$B:$B,0),MATCH(AH$1,حلقه!$CY$1:$DB$1,0))*100,"")</f>
        <v/>
      </c>
      <c r="AI43" s="130" t="str">
        <f>IFERROR(INDEX(هیئت!$EG:$EJ,MATCH(نوجوانان!$B43,هیئت!$B:$B,0),MATCH(AI$1,هیئت!$EG$1:$EJ$1,0))*100,"")</f>
        <v/>
      </c>
      <c r="AJ43" s="130" t="str">
        <f>IFERROR(INDEX('ویژه برنامه'!$BF:$BI,MATCH(نوجوانان!$B43,'ویژه برنامه'!$B:$B,0),MATCH(AJ$1,'ویژه برنامه'!$BF$1:$BI$1,0))*100,"")</f>
        <v/>
      </c>
      <c r="AK43" s="130">
        <f>IFERROR(INDEX(رضایت!$AS:$AU,MATCH(نوجوانان!$B43,رضایت!$B:$B,0),MATCH(AK$4,رضایت!$AS$3:$AU$3,0))*100,"")</f>
        <v>86.666666666666671</v>
      </c>
      <c r="AL43" s="130" t="str">
        <f>IFERROR(INDEX(مسئولیت!$AM:$AO,MATCH(نوجوانان!$B43,مسئولیت!$B:$B,0),MATCH(AL$4,مسئولیت!$AM$3:$AO$3,0))*100,"")</f>
        <v/>
      </c>
      <c r="AM43" s="131">
        <f t="shared" si="42"/>
        <v>35.742602495543679</v>
      </c>
      <c r="AN43" s="130">
        <f>IFERROR(INDEX(نماز!$BW:$CF,MATCH(نوجوانان!$B43,نماز!$B:$B,0),MATCH(AN$1,نماز!$BW$1:$CF$1,0))*100,"")</f>
        <v>29.629629629629626</v>
      </c>
      <c r="AO43" s="130">
        <f>IFERROR(INDEX(حلقه!$CY:$DD,MATCH(نوجوانان!$B43,حلقه!$B:$B,0),MATCH(AO$1,حلقه!$CY$1:$DD$1,0))*100,"")</f>
        <v>80</v>
      </c>
      <c r="AP43" s="130">
        <f>IFERROR(INDEX(هیئت!$EG:$EM,MATCH(نوجوانان!$B43,هیئت!$B:$B,0),MATCH(AP$1,هیئت!$EG$1:$EM$1,0))*100,"")</f>
        <v>64.705882352941174</v>
      </c>
      <c r="AQ43" s="130">
        <f>IFERROR(INDEX('ویژه برنامه'!$BF:$BK,MATCH(نوجوانان!$B43,'ویژه برنامه'!$B:$B,0),MATCH(AQ$1,'ویژه برنامه'!$BF$1:$BK$1,0))*100,"")</f>
        <v>100</v>
      </c>
      <c r="AR43" s="130">
        <f ca="1">IFERROR(INDEX(رضایت!$AS:$AW,MATCH(نوجوانان!$B43,رضایت!$B:$B,0),MATCH(AR$1,رضایت!$AS$1:$AW$1,0))*100,"")</f>
        <v>94.8</v>
      </c>
      <c r="AS43" s="130">
        <f>IFERROR(INDEX('امتحان فصل'!$L:$O,MATCH(نوجوانان!$B43,'امتحان فصل'!$B:$B,0),MATCH(AS$1,'امتحان فصل'!$L$1:$P$1,0))*100,"")</f>
        <v>0</v>
      </c>
      <c r="AT43" s="131">
        <f t="shared" ca="1" si="46"/>
        <v>65.60849673202614</v>
      </c>
      <c r="AU43" s="130">
        <f>IFERROR(INDEX(نماز!$BW:$CF,MATCH(نوجوانان!$B43,نماز!$B:$B,0),MATCH(AU$1,نماز!$BW$1:$CF$1,0))*100,"")</f>
        <v>1.8518518518518516</v>
      </c>
      <c r="AV43" s="130">
        <f>IFERROR(INDEX(حلقه!$CY:$DQ,MATCH(نوجوانان!$B43,حلقه!$B:$B,0),MATCH(AV$1,حلقه!$CY$1:$DQ$1,0))*100,"")</f>
        <v>60</v>
      </c>
      <c r="AW43" s="130">
        <f>IFERROR(INDEX(هیئت!$EG:$EZ,MATCH(نوجوانان!$B43,هیئت!$B:$B,0),MATCH(AW$1,هیئت!$EG$1:$EZ$1,0))*100,"")</f>
        <v>46.153846153846153</v>
      </c>
      <c r="AX43" s="130">
        <f>IFERROR(INDEX('ویژه برنامه'!$BF:$BZ,MATCH(نوجوانان!$B43,'ویژه برنامه'!$B:$B,0),MATCH(AX$1,'ویژه برنامه'!$BF$1:$BZ$1,0))*100,"")</f>
        <v>22.222222222222221</v>
      </c>
      <c r="AY43" s="130">
        <f ca="1">IFERROR(INDEX(رضایت!$AS:$AZ,MATCH(نوجوانان!$B43,رضایت!$B:$B,0),MATCH(AY$1,رضایت!$AS$1:$AZ$1,0))*100,"")</f>
        <v>90</v>
      </c>
      <c r="AZ43" s="130">
        <f>IFERROR(INDEX(مسئولیت!$AM:$AZ,MATCH(نوجوانان!$B43,مسئولیت!$B:$B,0),MATCH(AZ$1,مسئولیت!$AM$1:$AZ$1,0))*100,"")</f>
        <v>56.666666666666664</v>
      </c>
      <c r="BA43" s="130">
        <f>IFERROR(INDEX('امتحان فصل'!$L:$Z,MATCH(نوجوانان!$B43,'امتحان فصل'!$B:$B,0),MATCH(BA$1,'امتحان فصل'!$L$1:$Z$1,0))*100,"")</f>
        <v>70</v>
      </c>
      <c r="BB43" s="131">
        <f t="shared" ca="1" si="43"/>
        <v>57.997720797720795</v>
      </c>
    </row>
    <row r="44" spans="1:54" ht="18.75" x14ac:dyDescent="0.25">
      <c r="A44" s="30">
        <v>38</v>
      </c>
      <c r="B44" s="27" t="s">
        <v>518</v>
      </c>
      <c r="C44" s="28" t="str">
        <f t="shared" si="36"/>
        <v>14</v>
      </c>
      <c r="D44" s="29" t="str">
        <f>INDEX(Sheet1!$C:$C,MATCH($B44,Sheet1!$B:$B,0))</f>
        <v>امیرحسین نورعلی</v>
      </c>
      <c r="E44" s="132"/>
      <c r="F44" s="132"/>
      <c r="G44" s="132"/>
      <c r="H44" s="132"/>
      <c r="I44" s="132"/>
      <c r="J44" s="132"/>
      <c r="K44" s="133"/>
      <c r="L44" s="132"/>
      <c r="M44" s="132"/>
      <c r="N44" s="132"/>
      <c r="O44" s="132"/>
      <c r="P44" s="132"/>
      <c r="Q44" s="132"/>
      <c r="R44" s="133"/>
      <c r="S44" s="132"/>
      <c r="T44" s="132"/>
      <c r="U44" s="132"/>
      <c r="V44" s="132"/>
      <c r="W44" s="132"/>
      <c r="X44" s="132"/>
      <c r="Y44" s="133"/>
      <c r="Z44" s="132">
        <f>IFERROR(INDEX(نماز!$BW:$BZ,MATCH(نوجوانان!$B44,نماز!$B:$B,0),MATCH(Z$1,نماز!$BW$1:$BZ$1,0))*100,"")</f>
        <v>43.333333333333336</v>
      </c>
      <c r="AA44" s="132">
        <f>IFERROR(INDEX(حلقه!$CY:$DB,MATCH(نوجوانان!$B44,حلقه!$B:$B,0),MATCH(AA$1,حلقه!$CY$1:$DB$1,0))*100,"")</f>
        <v>82.35294117647058</v>
      </c>
      <c r="AB44" s="132">
        <f>IFERROR(INDEX(هیئت!$EG:$EJ,MATCH(نوجوانان!$B44,هیئت!$B:$B,0),MATCH(AB$1,هیئت!$EG$1:$EJ$1,0))*100,"")</f>
        <v>59.090909090909093</v>
      </c>
      <c r="AC44" s="132">
        <f>IFERROR(INDEX('ویژه برنامه'!$BF:$BI,MATCH(نوجوانان!$B44,'ویژه برنامه'!$B:$B,0),MATCH(AC$1,'ویژه برنامه'!$BF$1:$BI$1,0))*100,"")</f>
        <v>63.636363636363633</v>
      </c>
      <c r="AD44" s="132" t="str">
        <f>IFERROR(INDEX(رضایت!$AS:$AU,MATCH(نوجوانان!$B44,رضایت!$B:$B,0),MATCH(AD$4,رضایت!$AS$3:$AU$3,0))*100,"")</f>
        <v/>
      </c>
      <c r="AE44" s="132" t="str">
        <f>IFERROR(INDEX(مسئولیت!$AM:$AO,MATCH(نوجوانان!$B44,مسئولیت!$B:$B,0),MATCH(AE$4,مسئولیت!$AM$3:$AO$3,0))*100,"")</f>
        <v/>
      </c>
      <c r="AF44" s="132">
        <f t="shared" si="38"/>
        <v>38.761497326203205</v>
      </c>
      <c r="AG44" s="132" t="str">
        <f>IFERROR(INDEX(نماز!$BW:$BZ,MATCH(نوجوانان!$B44,نماز!$B:$B,0),MATCH(AG$1,نماز!$BW$1:$BZ$1,0))*100,"")</f>
        <v/>
      </c>
      <c r="AH44" s="132" t="str">
        <f>IFERROR(INDEX(حلقه!$CY:$DB,MATCH(نوجوانان!$B44,حلقه!$B:$B,0),MATCH(AH$1,حلقه!$CY$1:$DB$1,0))*100,"")</f>
        <v/>
      </c>
      <c r="AI44" s="132" t="str">
        <f>IFERROR(INDEX(هیئت!$EG:$EJ,MATCH(نوجوانان!$B44,هیئت!$B:$B,0),MATCH(AI$1,هیئت!$EG$1:$EJ$1,0))*100,"")</f>
        <v/>
      </c>
      <c r="AJ44" s="132" t="str">
        <f>IFERROR(INDEX('ویژه برنامه'!$BF:$BI,MATCH(نوجوانان!$B44,'ویژه برنامه'!$B:$B,0),MATCH(AJ$1,'ویژه برنامه'!$BF$1:$BI$1,0))*100,"")</f>
        <v/>
      </c>
      <c r="AK44" s="132">
        <f>IFERROR(INDEX(رضایت!$AS:$AU,MATCH(نوجوانان!$B44,رضایت!$B:$B,0),MATCH(AK$4,رضایت!$AS$3:$AU$3,0))*100,"")</f>
        <v>26.666666666666668</v>
      </c>
      <c r="AL44" s="132" t="str">
        <f>IFERROR(INDEX(مسئولیت!$AM:$AO,MATCH(نوجوانان!$B44,مسئولیت!$B:$B,0),MATCH(AL$4,مسئولیت!$AM$3:$AO$3,0))*100,"")</f>
        <v/>
      </c>
      <c r="AM44" s="133">
        <f t="shared" si="42"/>
        <v>38.761497326203205</v>
      </c>
      <c r="AN44" s="132">
        <f>IFERROR(INDEX(نماز!$BW:$CF,MATCH(نوجوانان!$B44,نماز!$B:$B,0),MATCH(AN$1,نماز!$BW$1:$CF$1,0))*100,"")</f>
        <v>51.851851851851848</v>
      </c>
      <c r="AO44" s="132">
        <f>IFERROR(INDEX(حلقه!$CY:$DD,MATCH(نوجوانان!$B44,حلقه!$B:$B,0),MATCH(AO$1,حلقه!$CY$1:$DD$1,0))*100,"")</f>
        <v>100</v>
      </c>
      <c r="AP44" s="132">
        <f>IFERROR(INDEX(هیئت!$EG:$EM,MATCH(نوجوانان!$B44,هیئت!$B:$B,0),MATCH(AP$1,هیئت!$EG$1:$EM$1,0))*100,"")</f>
        <v>58.82352941176471</v>
      </c>
      <c r="AQ44" s="132">
        <f>IFERROR(INDEX('ویژه برنامه'!$BF:$BK,MATCH(نوجوانان!$B44,'ویژه برنامه'!$B:$B,0),MATCH(AQ$1,'ویژه برنامه'!$BF$1:$BK$1,0))*100,"")</f>
        <v>0</v>
      </c>
      <c r="AR44" s="132">
        <f ca="1">IFERROR(INDEX(رضایت!$AS:$AW,MATCH(نوجوانان!$B44,رضایت!$B:$B,0),MATCH(AR$1,رضایت!$AS$1:$AW$1,0))*100,"")</f>
        <v>92</v>
      </c>
      <c r="AS44" s="132">
        <f>IFERROR(INDEX('امتحان فصل'!$L:$O,MATCH(نوجوانان!$B44,'امتحان فصل'!$B:$B,0),MATCH(AS$1,'امتحان فصل'!$L$1:$P$1,0))*100,"")</f>
        <v>0</v>
      </c>
      <c r="AT44" s="133">
        <f t="shared" ca="1" si="46"/>
        <v>58.633986928104576</v>
      </c>
      <c r="AU44" s="132">
        <f>IFERROR(INDEX(نماز!$BW:$CF,MATCH(نوجوانان!$B44,نماز!$B:$B,0),MATCH(AU$1,نماز!$BW$1:$CF$1,0))*100,"")</f>
        <v>27.777777777777779</v>
      </c>
      <c r="AV44" s="132">
        <f>IFERROR(INDEX(حلقه!$CY:$DQ,MATCH(نوجوانان!$B44,حلقه!$B:$B,0),MATCH(AV$1,حلقه!$CY$1:$DQ$1,0))*100,"")</f>
        <v>40</v>
      </c>
      <c r="AW44" s="132">
        <f>IFERROR(INDEX(هیئت!$EG:$EZ,MATCH(نوجوانان!$B44,هیئت!$B:$B,0),MATCH(AW$1,هیئت!$EG$1:$EZ$1,0))*100,"")</f>
        <v>76.923076923076934</v>
      </c>
      <c r="AX44" s="132">
        <f>IFERROR(INDEX('ویژه برنامه'!$BF:$BZ,MATCH(نوجوانان!$B44,'ویژه برنامه'!$B:$B,0),MATCH(AX$1,'ویژه برنامه'!$BF$1:$BZ$1,0))*100,"")</f>
        <v>33.333333333333329</v>
      </c>
      <c r="AY44" s="132">
        <f ca="1">IFERROR(INDEX(رضایت!$AS:$AZ,MATCH(نوجوانان!$B44,رضایت!$B:$B,0),MATCH(AY$1,رضایت!$AS$1:$AZ$1,0))*100,"")</f>
        <v>93</v>
      </c>
      <c r="AZ44" s="132">
        <f>IFERROR(INDEX(مسئولیت!$AM:$AZ,MATCH(نوجوانان!$B44,مسئولیت!$B:$B,0),MATCH(AZ$1,مسئولیت!$AM$1:$AZ$1,0))*100,"")</f>
        <v>56.666666666666664</v>
      </c>
      <c r="BA44" s="132">
        <f>IFERROR(INDEX('امتحان فصل'!$L:$Z,MATCH(نوجوانان!$B44,'امتحان فصل'!$B:$B,0),MATCH(BA$1,'امتحان فصل'!$L$1:$Z$1,0))*100,"")</f>
        <v>65</v>
      </c>
      <c r="BB44" s="133">
        <f t="shared" ca="1" si="43"/>
        <v>61.852991452991454</v>
      </c>
    </row>
    <row r="45" spans="1:54" ht="18.75" x14ac:dyDescent="0.25">
      <c r="A45" s="30">
        <v>39</v>
      </c>
      <c r="B45" s="27" t="s">
        <v>519</v>
      </c>
      <c r="C45" s="28" t="str">
        <f t="shared" si="36"/>
        <v>14</v>
      </c>
      <c r="D45" s="29" t="str">
        <f>INDEX(Sheet1!$C:$C,MATCH($B45,Sheet1!$B:$B,0))</f>
        <v>سیدمحمدامین نیکنژاد</v>
      </c>
      <c r="E45" s="130"/>
      <c r="F45" s="130"/>
      <c r="G45" s="130"/>
      <c r="H45" s="130"/>
      <c r="I45" s="130"/>
      <c r="J45" s="130"/>
      <c r="K45" s="131"/>
      <c r="L45" s="130"/>
      <c r="M45" s="130"/>
      <c r="N45" s="130"/>
      <c r="O45" s="130"/>
      <c r="P45" s="130"/>
      <c r="Q45" s="130"/>
      <c r="R45" s="131"/>
      <c r="S45" s="130"/>
      <c r="T45" s="130"/>
      <c r="U45" s="130"/>
      <c r="V45" s="130"/>
      <c r="W45" s="130"/>
      <c r="X45" s="130"/>
      <c r="Y45" s="131"/>
      <c r="Z45" s="130">
        <f>IFERROR(INDEX(نماز!$BW:$BZ,MATCH(نوجوانان!$B45,نماز!$B:$B,0),MATCH(Z$1,نماز!$BW$1:$BZ$1,0))*100,"")</f>
        <v>43.333333333333336</v>
      </c>
      <c r="AA45" s="130">
        <f>IFERROR(INDEX(حلقه!$CY:$DB,MATCH(نوجوانان!$B45,حلقه!$B:$B,0),MATCH(AA$1,حلقه!$CY$1:$DB$1,0))*100,"")</f>
        <v>38.888888888888893</v>
      </c>
      <c r="AB45" s="130">
        <f>IFERROR(INDEX(هیئت!$EG:$EJ,MATCH(نوجوانان!$B45,هیئت!$B:$B,0),MATCH(AB$1,هیئت!$EG$1:$EJ$1,0))*100,"")</f>
        <v>86.36363636363636</v>
      </c>
      <c r="AC45" s="130">
        <f>IFERROR(INDEX('ویژه برنامه'!$BF:$BI,MATCH(نوجوانان!$B45,'ویژه برنامه'!$B:$B,0),MATCH(AC$1,'ویژه برنامه'!$BF$1:$BI$1,0))*100,"")</f>
        <v>45.454545454545453</v>
      </c>
      <c r="AD45" s="130" t="str">
        <f>IFERROR(INDEX(رضایت!$AS:$AU,MATCH(نوجوانان!$B45,رضایت!$B:$B,0),MATCH(AD$4,رضایت!$AS$3:$AU$3,0))*100,"")</f>
        <v/>
      </c>
      <c r="AE45" s="130" t="str">
        <f>IFERROR(INDEX(مسئولیت!$AM:$AO,MATCH(نوجوانان!$B45,مسئولیت!$B:$B,0),MATCH(AE$4,مسئولیت!$AM$3:$AO$3,0))*100,"")</f>
        <v/>
      </c>
      <c r="AF45" s="131">
        <f t="shared" si="38"/>
        <v>32.250505050505048</v>
      </c>
      <c r="AG45" s="130" t="str">
        <f>IFERROR(INDEX(نماز!$BW:$BZ,MATCH(نوجوانان!$B45,نماز!$B:$B,0),MATCH(AG$1,نماز!$BW$1:$BZ$1,0))*100,"")</f>
        <v/>
      </c>
      <c r="AH45" s="130" t="str">
        <f>IFERROR(INDEX(حلقه!$CY:$DB,MATCH(نوجوانان!$B45,حلقه!$B:$B,0),MATCH(AH$1,حلقه!$CY$1:$DB$1,0))*100,"")</f>
        <v/>
      </c>
      <c r="AI45" s="130" t="str">
        <f>IFERROR(INDEX(هیئت!$EG:$EJ,MATCH(نوجوانان!$B45,هیئت!$B:$B,0),MATCH(AI$1,هیئت!$EG$1:$EJ$1,0))*100,"")</f>
        <v/>
      </c>
      <c r="AJ45" s="130" t="str">
        <f>IFERROR(INDEX('ویژه برنامه'!$BF:$BI,MATCH(نوجوانان!$B45,'ویژه برنامه'!$B:$B,0),MATCH(AJ$1,'ویژه برنامه'!$BF$1:$BI$1,0))*100,"")</f>
        <v/>
      </c>
      <c r="AK45" s="130">
        <f>IFERROR(INDEX(رضایت!$AS:$AU,MATCH(نوجوانان!$B45,رضایت!$B:$B,0),MATCH(AK$4,رضایت!$AS$3:$AU$3,0))*100,"")</f>
        <v>90</v>
      </c>
      <c r="AL45" s="130">
        <f>IFERROR(INDEX(مسئولیت!$AM:$AO,MATCH(نوجوانان!$B45,مسئولیت!$B:$B,0),MATCH(AL$4,مسئولیت!$AM$3:$AO$3,0))*100,"")</f>
        <v>24</v>
      </c>
      <c r="AM45" s="131">
        <f t="shared" si="42"/>
        <v>32.250505050505048</v>
      </c>
      <c r="AN45" s="130">
        <f>IFERROR(INDEX(نماز!$BW:$CF,MATCH(نوجوانان!$B45,نماز!$B:$B,0),MATCH(AN$1,نماز!$BW$1:$CF$1,0))*100,"")</f>
        <v>38.888888888888893</v>
      </c>
      <c r="AO45" s="130">
        <f>IFERROR(INDEX(حلقه!$CY:$DD,MATCH(نوجوانان!$B45,حلقه!$B:$B,0),MATCH(AO$1,حلقه!$CY$1:$DD$1,0))*100,"")</f>
        <v>100</v>
      </c>
      <c r="AP45" s="130">
        <f>IFERROR(INDEX(هیئت!$EG:$EM,MATCH(نوجوانان!$B45,هیئت!$B:$B,0),MATCH(AP$1,هیئت!$EG$1:$EM$1,0))*100,"")</f>
        <v>70.588235294117652</v>
      </c>
      <c r="AQ45" s="130">
        <f>IFERROR(INDEX('ویژه برنامه'!$BF:$BK,MATCH(نوجوانان!$B45,'ویژه برنامه'!$B:$B,0),MATCH(AQ$1,'ویژه برنامه'!$BF$1:$BK$1,0))*100,"")</f>
        <v>50</v>
      </c>
      <c r="AR45" s="130">
        <f ca="1">IFERROR(INDEX(رضایت!$AS:$AW,MATCH(نوجوانان!$B45,رضایت!$B:$B,0),MATCH(AR$1,رضایت!$AS$1:$AW$1,0))*100,"")</f>
        <v>94.6</v>
      </c>
      <c r="AS45" s="130">
        <f>IFERROR(INDEX('امتحان فصل'!$L:$O,MATCH(نوجوانان!$B45,'امتحان فصل'!$B:$B,0),MATCH(AS$1,'امتحان فصل'!$L$1:$P$1,0))*100,"")</f>
        <v>0</v>
      </c>
      <c r="AT45" s="131">
        <f t="shared" ca="1" si="46"/>
        <v>65.610784313725489</v>
      </c>
      <c r="AU45" s="130">
        <f>IFERROR(INDEX(نماز!$BW:$CF,MATCH(نوجوانان!$B45,نماز!$B:$B,0),MATCH(AU$1,نماز!$BW$1:$CF$1,0))*100,"")</f>
        <v>18.518518518518519</v>
      </c>
      <c r="AV45" s="130">
        <f>IFERROR(INDEX(حلقه!$CY:$DQ,MATCH(نوجوانان!$B45,حلقه!$B:$B,0),MATCH(AV$1,حلقه!$CY$1:$DQ$1,0))*100,"")</f>
        <v>60</v>
      </c>
      <c r="AW45" s="130">
        <f>IFERROR(INDEX(هیئت!$EG:$EZ,MATCH(نوجوانان!$B45,هیئت!$B:$B,0),MATCH(AW$1,هیئت!$EG$1:$EZ$1,0))*100,"")</f>
        <v>69.230769230769226</v>
      </c>
      <c r="AX45" s="130">
        <f>IFERROR(INDEX('ویژه برنامه'!$BF:$BZ,MATCH(نوجوانان!$B45,'ویژه برنامه'!$B:$B,0),MATCH(AX$1,'ویژه برنامه'!$BF$1:$BZ$1,0))*100,"")</f>
        <v>33.333333333333329</v>
      </c>
      <c r="AY45" s="130">
        <f ca="1">IFERROR(INDEX(رضایت!$AS:$AZ,MATCH(نوجوانان!$B45,رضایت!$B:$B,0),MATCH(AY$1,رضایت!$AS$1:$AZ$1,0))*100,"")</f>
        <v>93</v>
      </c>
      <c r="AZ45" s="130">
        <f>IFERROR(INDEX(مسئولیت!$AM:$AZ,MATCH(نوجوانان!$B45,مسئولیت!$B:$B,0),MATCH(AZ$1,مسئولیت!$AM$1:$AZ$1,0))*100,"")</f>
        <v>30</v>
      </c>
      <c r="BA45" s="130">
        <f>IFERROR(INDEX('امتحان فصل'!$L:$Z,MATCH(نوجوانان!$B45,'امتحان فصل'!$B:$B,0),MATCH(BA$1,'امتحان فصل'!$L$1:$Z$1,0))*100,"")</f>
        <v>0</v>
      </c>
      <c r="BB45" s="131">
        <f t="shared" ca="1" si="43"/>
        <v>44.255840455840456</v>
      </c>
    </row>
    <row r="46" spans="1:54" ht="18.75" x14ac:dyDescent="0.25">
      <c r="A46" s="30">
        <v>40</v>
      </c>
      <c r="B46" s="27" t="s">
        <v>520</v>
      </c>
      <c r="C46" s="28" t="str">
        <f t="shared" si="36"/>
        <v>14</v>
      </c>
      <c r="D46" s="29" t="str">
        <f>INDEX(Sheet1!$C:$C,MATCH($B46,Sheet1!$B:$B,0))</f>
        <v>فرمهر خلیل‌زاده</v>
      </c>
      <c r="E46" s="132"/>
      <c r="F46" s="132"/>
      <c r="G46" s="132"/>
      <c r="H46" s="132"/>
      <c r="I46" s="132"/>
      <c r="J46" s="132"/>
      <c r="K46" s="133"/>
      <c r="L46" s="132"/>
      <c r="M46" s="132"/>
      <c r="N46" s="132"/>
      <c r="O46" s="132"/>
      <c r="P46" s="132"/>
      <c r="Q46" s="132"/>
      <c r="R46" s="133"/>
      <c r="S46" s="132"/>
      <c r="T46" s="132"/>
      <c r="U46" s="132"/>
      <c r="V46" s="132"/>
      <c r="W46" s="132"/>
      <c r="X46" s="132"/>
      <c r="Y46" s="133"/>
      <c r="Z46" s="132">
        <f>IFERROR(INDEX(نماز!$BW:$BZ,MATCH(نوجوانان!$B46,نماز!$B:$B,0),MATCH(Z$1,نماز!$BW$1:$BZ$1,0))*100,"")</f>
        <v>21.111111111111111</v>
      </c>
      <c r="AA46" s="132">
        <f>IFERROR(INDEX(حلقه!$CY:$DB,MATCH(نوجوانان!$B46,حلقه!$B:$B,0),MATCH(AA$1,حلقه!$CY$1:$DB$1,0))*100,"")</f>
        <v>17.647058823529413</v>
      </c>
      <c r="AB46" s="132">
        <f>IFERROR(INDEX(هیئت!$EG:$EJ,MATCH(نوجوانان!$B46,هیئت!$B:$B,0),MATCH(AB$1,هیئت!$EG$1:$EJ$1,0))*100,"")</f>
        <v>50</v>
      </c>
      <c r="AC46" s="132">
        <f>IFERROR(INDEX('ویژه برنامه'!$BF:$BI,MATCH(نوجوانان!$B46,'ویژه برنامه'!$B:$B,0),MATCH(AC$1,'ویژه برنامه'!$BF$1:$BI$1,0))*100,"")</f>
        <v>18.181818181818183</v>
      </c>
      <c r="AD46" s="132" t="str">
        <f>IFERROR(INDEX(رضایت!$AS:$AU,MATCH(نوجوانان!$B46,رضایت!$B:$B,0),MATCH(AD$4,رضایت!$AS$3:$AU$3,0))*100,"")</f>
        <v/>
      </c>
      <c r="AE46" s="132" t="str">
        <f>IFERROR(INDEX(مسئولیت!$AM:$AO,MATCH(نوجوانان!$B46,مسئولیت!$B:$B,0),MATCH(AE$4,مسئولیت!$AM$3:$AO$3,0))*100,"")</f>
        <v/>
      </c>
      <c r="AF46" s="132">
        <f t="shared" si="38"/>
        <v>16.244563279857399</v>
      </c>
      <c r="AG46" s="132" t="str">
        <f>IFERROR(INDEX(نماز!$BW:$BZ,MATCH(نوجوانان!$B46,نماز!$B:$B,0),MATCH(AG$1,نماز!$BW$1:$BZ$1,0))*100,"")</f>
        <v/>
      </c>
      <c r="AH46" s="132" t="str">
        <f>IFERROR(INDEX(حلقه!$CY:$DB,MATCH(نوجوانان!$B46,حلقه!$B:$B,0),MATCH(AH$1,حلقه!$CY$1:$DB$1,0))*100,"")</f>
        <v/>
      </c>
      <c r="AI46" s="132" t="str">
        <f>IFERROR(INDEX(هیئت!$EG:$EJ,MATCH(نوجوانان!$B46,هیئت!$B:$B,0),MATCH(AI$1,هیئت!$EG$1:$EJ$1,0))*100,"")</f>
        <v/>
      </c>
      <c r="AJ46" s="132" t="str">
        <f>IFERROR(INDEX('ویژه برنامه'!$BF:$BI,MATCH(نوجوانان!$B46,'ویژه برنامه'!$B:$B,0),MATCH(AJ$1,'ویژه برنامه'!$BF$1:$BI$1,0))*100,"")</f>
        <v/>
      </c>
      <c r="AK46" s="132">
        <f>IFERROR(INDEX(رضایت!$AS:$AU,MATCH(نوجوانان!$B46,رضایت!$B:$B,0),MATCH(AK$4,رضایت!$AS$3:$AU$3,0))*100,"")</f>
        <v>0</v>
      </c>
      <c r="AL46" s="132" t="str">
        <f>IFERROR(INDEX(مسئولیت!$AM:$AO,MATCH(نوجوانان!$B46,مسئولیت!$B:$B,0),MATCH(AL$4,مسئولیت!$AM$3:$AO$3,0))*100,"")</f>
        <v/>
      </c>
      <c r="AM46" s="133">
        <f t="shared" si="42"/>
        <v>16.244563279857399</v>
      </c>
      <c r="AN46" s="132">
        <f>IFERROR(INDEX(نماز!$BW:$CF,MATCH(نوجوانان!$B46,نماز!$B:$B,0),MATCH(AN$1,نماز!$BW$1:$CF$1,0))*100,"")</f>
        <v>33.333333333333329</v>
      </c>
      <c r="AO46" s="132">
        <f>IFERROR(INDEX(حلقه!$CY:$DD,MATCH(نوجوانان!$B46,حلقه!$B:$B,0),MATCH(AO$1,حلقه!$CY$1:$DD$1,0))*100,"")</f>
        <v>60</v>
      </c>
      <c r="AP46" s="132">
        <f>IFERROR(INDEX(هیئت!$EG:$EM,MATCH(نوجوانان!$B46,هیئت!$B:$B,0),MATCH(AP$1,هیئت!$EG$1:$EM$1,0))*100,"")</f>
        <v>52.941176470588239</v>
      </c>
      <c r="AQ46" s="132">
        <f>IFERROR(INDEX('ویژه برنامه'!$BF:$BK,MATCH(نوجوانان!$B46,'ویژه برنامه'!$B:$B,0),MATCH(AQ$1,'ویژه برنامه'!$BF$1:$BK$1,0))*100,"")</f>
        <v>0</v>
      </c>
      <c r="AR46" s="132">
        <f ca="1">IFERROR(INDEX(رضایت!$AS:$AW,MATCH(نوجوانان!$B46,رضایت!$B:$B,0),MATCH(AR$1,رضایت!$AS$1:$AW$1,0))*100,"")</f>
        <v>83.666666666666671</v>
      </c>
      <c r="AS46" s="132">
        <f>IFERROR(INDEX('امتحان فصل'!$L:$O,MATCH(نوجوانان!$B46,'امتحان فصل'!$B:$B,0),MATCH(AS$1,'امتحان فصل'!$L$1:$P$1,0))*100,"")</f>
        <v>0</v>
      </c>
      <c r="AT46" s="133">
        <f t="shared" ca="1" si="46"/>
        <v>45.387254901960787</v>
      </c>
      <c r="AU46" s="132">
        <f>IFERROR(INDEX(نماز!$BW:$CF,MATCH(نوجوانان!$B46,نماز!$B:$B,0),MATCH(AU$1,نماز!$BW$1:$CF$1,0))*100,"")</f>
        <v>16.666666666666664</v>
      </c>
      <c r="AV46" s="132">
        <f>IFERROR(INDEX(حلقه!$CY:$DQ,MATCH(نوجوانان!$B46,حلقه!$B:$B,0),MATCH(AV$1,حلقه!$CY$1:$DQ$1,0))*100,"")</f>
        <v>80</v>
      </c>
      <c r="AW46" s="132">
        <f>IFERROR(INDEX(هیئت!$EG:$EZ,MATCH(نوجوانان!$B46,هیئت!$B:$B,0),MATCH(AW$1,هیئت!$EG$1:$EZ$1,0))*100,"")</f>
        <v>15.384615384615385</v>
      </c>
      <c r="AX46" s="132">
        <f>IFERROR(INDEX('ویژه برنامه'!$BF:$BZ,MATCH(نوجوانان!$B46,'ویژه برنامه'!$B:$B,0),MATCH(AX$1,'ویژه برنامه'!$BF$1:$BZ$1,0))*100,"")</f>
        <v>33.333333333333329</v>
      </c>
      <c r="AY46" s="132">
        <f ca="1">IFERROR(INDEX(رضایت!$AS:$AZ,MATCH(نوجوانان!$B46,رضایت!$B:$B,0),MATCH(AY$1,رضایت!$AS$1:$AZ$1,0))*100,"")</f>
        <v>79</v>
      </c>
      <c r="AZ46" s="132" t="str">
        <f>IFERROR(INDEX(مسئولیت!$AM:$AZ,MATCH(نوجوانان!$B46,مسئولیت!$B:$B,0),MATCH(AZ$1,مسئولیت!$AM$1:$AZ$1,0))*100,"")</f>
        <v/>
      </c>
      <c r="BA46" s="132">
        <f>IFERROR(INDEX('امتحان فصل'!$L:$Z,MATCH(نوجوانان!$B46,'امتحان فصل'!$B:$B,0),MATCH(BA$1,'امتحان فصل'!$L$1:$Z$1,0))*100,"")</f>
        <v>52.5</v>
      </c>
      <c r="BB46" s="133">
        <f t="shared" ca="1" si="43"/>
        <v>41.746153846153845</v>
      </c>
    </row>
    <row r="47" spans="1:54" ht="18.75" x14ac:dyDescent="0.25">
      <c r="A47" s="30">
        <v>41</v>
      </c>
      <c r="B47" s="27" t="s">
        <v>521</v>
      </c>
      <c r="C47" s="28" t="str">
        <f t="shared" si="36"/>
        <v>14</v>
      </c>
      <c r="D47" s="29" t="str">
        <f>INDEX(Sheet1!$C:$C,MATCH($B47,Sheet1!$B:$B,0))</f>
        <v>سیدحسین متولی</v>
      </c>
      <c r="E47" s="130"/>
      <c r="F47" s="130"/>
      <c r="G47" s="130"/>
      <c r="H47" s="130"/>
      <c r="I47" s="130"/>
      <c r="J47" s="130"/>
      <c r="K47" s="131"/>
      <c r="L47" s="130"/>
      <c r="M47" s="130"/>
      <c r="N47" s="130"/>
      <c r="O47" s="130"/>
      <c r="P47" s="130"/>
      <c r="Q47" s="130"/>
      <c r="R47" s="131"/>
      <c r="S47" s="130"/>
      <c r="T47" s="130"/>
      <c r="U47" s="130"/>
      <c r="V47" s="130"/>
      <c r="W47" s="130"/>
      <c r="X47" s="130"/>
      <c r="Y47" s="131"/>
      <c r="Z47" s="130">
        <f>IFERROR(INDEX(نماز!$BW:$BZ,MATCH(نوجوانان!$B47,نماز!$B:$B,0),MATCH(Z$1,نماز!$BW$1:$BZ$1,0))*100,"")</f>
        <v>2.2222222222222223</v>
      </c>
      <c r="AA47" s="130">
        <f>IFERROR(INDEX(حلقه!$CY:$DB,MATCH(نوجوانان!$B47,حلقه!$B:$B,0),MATCH(AA$1,حلقه!$CY$1:$DB$1,0))*100,"")</f>
        <v>29.411764705882355</v>
      </c>
      <c r="AB47" s="130">
        <f>IFERROR(INDEX(هیئت!$EG:$EJ,MATCH(نوجوانان!$B47,هیئت!$B:$B,0),MATCH(AB$1,هیئت!$EG$1:$EJ$1,0))*100,"")</f>
        <v>9.0909090909090917</v>
      </c>
      <c r="AC47" s="130">
        <f>IFERROR(INDEX('ویژه برنامه'!$BF:$BI,MATCH(نوجوانان!$B47,'ویژه برنامه'!$B:$B,0),MATCH(AC$1,'ویژه برنامه'!$BF$1:$BI$1,0))*100,"")</f>
        <v>36.363636363636367</v>
      </c>
      <c r="AD47" s="130" t="str">
        <f>IFERROR(INDEX(رضایت!$AS:$AU,MATCH(نوجوانان!$B47,رضایت!$B:$B,0),MATCH(AD$4,رضایت!$AS$3:$AU$3,0))*100,"")</f>
        <v/>
      </c>
      <c r="AE47" s="130" t="str">
        <f>IFERROR(INDEX(مسئولیت!$AM:$AO,MATCH(نوجوانان!$B47,مسئولیت!$B:$B,0),MATCH(AE$4,مسئولیت!$AM$3:$AO$3,0))*100,"")</f>
        <v/>
      </c>
      <c r="AF47" s="131">
        <f t="shared" si="38"/>
        <v>11.967201426024955</v>
      </c>
      <c r="AG47" s="130" t="str">
        <f>IFERROR(INDEX(نماز!$BW:$BZ,MATCH(نوجوانان!$B47,نماز!$B:$B,0),MATCH(AG$1,نماز!$BW$1:$BZ$1,0))*100,"")</f>
        <v/>
      </c>
      <c r="AH47" s="130" t="str">
        <f>IFERROR(INDEX(حلقه!$CY:$DB,MATCH(نوجوانان!$B47,حلقه!$B:$B,0),MATCH(AH$1,حلقه!$CY$1:$DB$1,0))*100,"")</f>
        <v/>
      </c>
      <c r="AI47" s="130" t="str">
        <f>IFERROR(INDEX(هیئت!$EG:$EJ,MATCH(نوجوانان!$B47,هیئت!$B:$B,0),MATCH(AI$1,هیئت!$EG$1:$EJ$1,0))*100,"")</f>
        <v/>
      </c>
      <c r="AJ47" s="130" t="str">
        <f>IFERROR(INDEX('ویژه برنامه'!$BF:$BI,MATCH(نوجوانان!$B47,'ویژه برنامه'!$B:$B,0),MATCH(AJ$1,'ویژه برنامه'!$BF$1:$BI$1,0))*100,"")</f>
        <v/>
      </c>
      <c r="AK47" s="130">
        <f>IFERROR(INDEX(رضایت!$AS:$AU,MATCH(نوجوانان!$B47,رضایت!$B:$B,0),MATCH(AK$4,رضایت!$AS$3:$AU$3,0))*100,"")</f>
        <v>96.666666666666671</v>
      </c>
      <c r="AL47" s="130" t="str">
        <f>IFERROR(INDEX(مسئولیت!$AM:$AO,MATCH(نوجوانان!$B47,مسئولیت!$B:$B,0),MATCH(AL$4,مسئولیت!$AM$3:$AO$3,0))*100,"")</f>
        <v/>
      </c>
      <c r="AM47" s="131">
        <f t="shared" si="42"/>
        <v>11.967201426024955</v>
      </c>
      <c r="AN47" s="130">
        <f>IFERROR(INDEX(نماز!$BW:$CF,MATCH(نوجوانان!$B47,نماز!$B:$B,0),MATCH(AN$1,نماز!$BW$1:$CF$1,0))*100,"")</f>
        <v>3.7037037037037033</v>
      </c>
      <c r="AO47" s="130">
        <f>IFERROR(INDEX(حلقه!$CY:$DD,MATCH(نوجوانان!$B47,حلقه!$B:$B,0),MATCH(AO$1,حلقه!$CY$1:$DD$1,0))*100,"")</f>
        <v>0</v>
      </c>
      <c r="AP47" s="130">
        <f>IFERROR(INDEX(هیئت!$EG:$EM,MATCH(نوجوانان!$B47,هیئت!$B:$B,0),MATCH(AP$1,هیئت!$EG$1:$EM$1,0))*100,"")</f>
        <v>0</v>
      </c>
      <c r="AQ47" s="130">
        <f>IFERROR(INDEX('ویژه برنامه'!$BF:$BK,MATCH(نوجوانان!$B47,'ویژه برنامه'!$B:$B,0),MATCH(AQ$1,'ویژه برنامه'!$BF$1:$BK$1,0))*100,"")</f>
        <v>50</v>
      </c>
      <c r="AR47" s="130">
        <f ca="1">IFERROR(INDEX(رضایت!$AS:$AW,MATCH(نوجوانان!$B47,رضایت!$B:$B,0),MATCH(AR$1,رضایت!$AS$1:$AW$1,0))*100,"")</f>
        <v>71.866666666666674</v>
      </c>
      <c r="AS47" s="130">
        <f>IFERROR(INDEX('امتحان فصل'!$L:$O,MATCH(نوجوانان!$B47,'امتحان فصل'!$B:$B,0),MATCH(AS$1,'امتحان فصل'!$L$1:$P$1,0))*100,"")</f>
        <v>0</v>
      </c>
      <c r="AT47" s="131">
        <f t="shared" ca="1" si="46"/>
        <v>24.411111111111111</v>
      </c>
      <c r="AU47" s="130">
        <f>IFERROR(INDEX(نماز!$BW:$CF,MATCH(نوجوانان!$B47,نماز!$B:$B,0),MATCH(AU$1,نماز!$BW$1:$CF$1,0))*100,"")</f>
        <v>1.8518518518518516</v>
      </c>
      <c r="AV47" s="130">
        <f>IFERROR(INDEX(حلقه!$CY:$DQ,MATCH(نوجوانان!$B47,حلقه!$B:$B,0),MATCH(AV$1,حلقه!$CY$1:$DQ$1,0))*100,"")</f>
        <v>0</v>
      </c>
      <c r="AW47" s="130">
        <f>IFERROR(INDEX(هیئت!$EG:$EZ,MATCH(نوجوانان!$B47,هیئت!$B:$B,0),MATCH(AW$1,هیئت!$EG$1:$EZ$1,0))*100,"")</f>
        <v>23.076923076923077</v>
      </c>
      <c r="AX47" s="130">
        <f>IFERROR(INDEX('ویژه برنامه'!$BF:$BZ,MATCH(نوجوانان!$B47,'ویژه برنامه'!$B:$B,0),MATCH(AX$1,'ویژه برنامه'!$BF$1:$BZ$1,0))*100,"")</f>
        <v>0</v>
      </c>
      <c r="AY47" s="130">
        <f ca="1">IFERROR(INDEX(رضایت!$AS:$AZ,MATCH(نوجوانان!$B47,رضایت!$B:$B,0),MATCH(AY$1,رضایت!$AS$1:$AZ$1,0))*100,"")</f>
        <v>85</v>
      </c>
      <c r="AZ47" s="130" t="str">
        <f>IFERROR(INDEX(مسئولیت!$AM:$AZ,MATCH(نوجوانان!$B47,مسئولیت!$B:$B,0),MATCH(AZ$1,مسئولیت!$AM$1:$AZ$1,0))*100,"")</f>
        <v/>
      </c>
      <c r="BA47" s="130">
        <f>IFERROR(INDEX('امتحان فصل'!$L:$Z,MATCH(نوجوانان!$B47,'امتحان فصل'!$B:$B,0),MATCH(BA$1,'امتحان فصل'!$L$1:$Z$1,0))*100,"")</f>
        <v>92.5</v>
      </c>
      <c r="BB47" s="131">
        <f t="shared" ca="1" si="43"/>
        <v>38.417378917378919</v>
      </c>
    </row>
    <row r="48" spans="1:54" ht="18.75" x14ac:dyDescent="0.25">
      <c r="A48" s="30">
        <v>42</v>
      </c>
      <c r="B48" s="27" t="s">
        <v>522</v>
      </c>
      <c r="C48" s="28" t="str">
        <f t="shared" si="36"/>
        <v>14</v>
      </c>
      <c r="D48" s="29" t="str">
        <f>INDEX(Sheet1!$C:$C,MATCH($B48,Sheet1!$B:$B,0))</f>
        <v>محمدحسام جهاندیده</v>
      </c>
      <c r="E48" s="132"/>
      <c r="F48" s="132"/>
      <c r="G48" s="132"/>
      <c r="H48" s="132"/>
      <c r="I48" s="132"/>
      <c r="J48" s="132"/>
      <c r="K48" s="133"/>
      <c r="L48" s="132"/>
      <c r="M48" s="132"/>
      <c r="N48" s="132"/>
      <c r="O48" s="132"/>
      <c r="P48" s="132"/>
      <c r="Q48" s="132"/>
      <c r="R48" s="133"/>
      <c r="S48" s="132"/>
      <c r="T48" s="132"/>
      <c r="U48" s="132"/>
      <c r="V48" s="132"/>
      <c r="W48" s="132"/>
      <c r="X48" s="132"/>
      <c r="Y48" s="133"/>
      <c r="Z48" s="132" t="str">
        <f>IFERROR(INDEX(نماز!$BW:$BZ,MATCH(نوجوانان!$B48,نماز!$B:$B,0),MATCH(Z$1,نماز!$BW$1:$BZ$1,0))*100,"")</f>
        <v/>
      </c>
      <c r="AA48" s="132" t="str">
        <f>IFERROR(INDEX(حلقه!$CY:$DB,MATCH(نوجوانان!$B48,حلقه!$B:$B,0),MATCH(AA$1,حلقه!$CY$1:$DB$1,0))*100,"")</f>
        <v/>
      </c>
      <c r="AB48" s="132">
        <f>IFERROR(INDEX(هیئت!$EG:$EJ,MATCH(نوجوانان!$B48,هیئت!$B:$B,0),MATCH(AB$1,هیئت!$EG$1:$EJ$1,0))*100,"")</f>
        <v>0</v>
      </c>
      <c r="AC48" s="132">
        <f>IFERROR(INDEX('ویژه برنامه'!$BF:$BI,MATCH(نوجوانان!$B48,'ویژه برنامه'!$B:$B,0),MATCH(AC$1,'ویژه برنامه'!$BF$1:$BI$1,0))*100,"")</f>
        <v>0</v>
      </c>
      <c r="AD48" s="132" t="str">
        <f>IFERROR(INDEX(رضایت!$AS:$AU,MATCH(نوجوانان!$B48,رضایت!$B:$B,0),MATCH(AD$4,رضایت!$AS$3:$AU$3,0))*100,"")</f>
        <v/>
      </c>
      <c r="AE48" s="132" t="str">
        <f>IFERROR(INDEX(مسئولیت!$AM:$AO,MATCH(نوجوانان!$B48,مسئولیت!$B:$B,0),MATCH(AE$4,مسئولیت!$AM$3:$AO$3,0))*100,"")</f>
        <v/>
      </c>
      <c r="AF48" s="132">
        <f t="shared" si="38"/>
        <v>0</v>
      </c>
      <c r="AG48" s="132" t="str">
        <f>IFERROR(INDEX(نماز!$BW:$BZ,MATCH(نوجوانان!$B48,نماز!$B:$B,0),MATCH(AG$1,نماز!$BW$1:$BZ$1,0))*100,"")</f>
        <v/>
      </c>
      <c r="AH48" s="132" t="str">
        <f>IFERROR(INDEX(حلقه!$CY:$DB,MATCH(نوجوانان!$B48,حلقه!$B:$B,0),MATCH(AH$1,حلقه!$CY$1:$DB$1,0))*100,"")</f>
        <v/>
      </c>
      <c r="AI48" s="132" t="str">
        <f>IFERROR(INDEX(هیئت!$EG:$EJ,MATCH(نوجوانان!$B48,هیئت!$B:$B,0),MATCH(AI$1,هیئت!$EG$1:$EJ$1,0))*100,"")</f>
        <v/>
      </c>
      <c r="AJ48" s="132" t="str">
        <f>IFERROR(INDEX('ویژه برنامه'!$BF:$BI,MATCH(نوجوانان!$B48,'ویژه برنامه'!$B:$B,0),MATCH(AJ$1,'ویژه برنامه'!$BF$1:$BI$1,0))*100,"")</f>
        <v/>
      </c>
      <c r="AK48" s="132">
        <f>IFERROR(INDEX(رضایت!$AS:$AU,MATCH(نوجوانان!$B48,رضایت!$B:$B,0),MATCH(AK$4,رضایت!$AS$3:$AU$3,0))*100,"")</f>
        <v>0</v>
      </c>
      <c r="AL48" s="132">
        <f>IFERROR(INDEX(مسئولیت!$AM:$AO,MATCH(نوجوانان!$B48,مسئولیت!$B:$B,0),MATCH(AL$4,مسئولیت!$AM$3:$AO$3,0))*100,"")</f>
        <v>0</v>
      </c>
      <c r="AM48" s="133">
        <f t="shared" si="42"/>
        <v>0</v>
      </c>
      <c r="AN48" s="132">
        <f>IFERROR(INDEX(نماز!$BW:$CF,MATCH(نوجوانان!$B48,نماز!$B:$B,0),MATCH(AN$1,نماز!$BW$1:$CF$1,0))*100,"")</f>
        <v>14.814814814814813</v>
      </c>
      <c r="AO48" s="132">
        <f>IFERROR(INDEX(حلقه!$CY:$DD,MATCH(نوجوانان!$B48,حلقه!$B:$B,0),MATCH(AO$1,حلقه!$CY$1:$DD$1,0))*100,"")</f>
        <v>50</v>
      </c>
      <c r="AP48" s="132">
        <f>IFERROR(INDEX(هیئت!$EG:$EM,MATCH(نوجوانان!$B48,هیئت!$B:$B,0),MATCH(AP$1,هیئت!$EG$1:$EM$1,0))*100,"")</f>
        <v>23.52941176470588</v>
      </c>
      <c r="AQ48" s="132">
        <f>IFERROR(INDEX('ویژه برنامه'!$BF:$BK,MATCH(نوجوانان!$B48,'ویژه برنامه'!$B:$B,0),MATCH(AQ$1,'ویژه برنامه'!$BF$1:$BK$1,0))*100,"")</f>
        <v>0</v>
      </c>
      <c r="AR48" s="132">
        <f ca="1">IFERROR(INDEX(رضایت!$AS:$AW,MATCH(نوجوانان!$B48,رضایت!$B:$B,0),MATCH(AR$1,رضایت!$AS$1:$AW$1,0))*100,"")</f>
        <v>75.666666666666657</v>
      </c>
      <c r="AS48" s="132">
        <f>IFERROR(INDEX('امتحان فصل'!$L:$O,MATCH(نوجوانان!$B48,'امتحان فصل'!$B:$B,0),MATCH(AS$1,'امتحان فصل'!$L$1:$P$1,0))*100,"")</f>
        <v>0</v>
      </c>
      <c r="AT48" s="133">
        <f t="shared" ca="1" si="46"/>
        <v>34.459150326797385</v>
      </c>
      <c r="AU48" s="132">
        <f>IFERROR(INDEX(نماز!$BW:$CF,MATCH(نوجوانان!$B48,نماز!$B:$B,0),MATCH(AU$1,نماز!$BW$1:$CF$1,0))*100,"")</f>
        <v>0</v>
      </c>
      <c r="AV48" s="132">
        <f>IFERROR(INDEX(حلقه!$CY:$DQ,MATCH(نوجوانان!$B48,حلقه!$B:$B,0),MATCH(AV$1,حلقه!$CY$1:$DQ$1,0))*100,"")</f>
        <v>60</v>
      </c>
      <c r="AW48" s="132">
        <f>IFERROR(INDEX(هیئت!$EG:$EZ,MATCH(نوجوانان!$B48,هیئت!$B:$B,0),MATCH(AW$1,هیئت!$EG$1:$EZ$1,0))*100,"")</f>
        <v>23.076923076923077</v>
      </c>
      <c r="AX48" s="132">
        <f>IFERROR(INDEX('ویژه برنامه'!$BF:$BZ,MATCH(نوجوانان!$B48,'ویژه برنامه'!$B:$B,0),MATCH(AX$1,'ویژه برنامه'!$BF$1:$BZ$1,0))*100,"")</f>
        <v>0</v>
      </c>
      <c r="AY48" s="132">
        <f ca="1">IFERROR(INDEX(رضایت!$AS:$AZ,MATCH(نوجوانان!$B48,رضایت!$B:$B,0),MATCH(AY$1,رضایت!$AS$1:$AZ$1,0))*100,"")</f>
        <v>92</v>
      </c>
      <c r="AZ48" s="132">
        <f>IFERROR(INDEX(مسئولیت!$AM:$AZ,MATCH(نوجوانان!$B48,مسئولیت!$B:$B,0),MATCH(AZ$1,مسئولیت!$AM$1:$AZ$1,0))*100,"")</f>
        <v>50</v>
      </c>
      <c r="BA48" s="132">
        <f>IFERROR(INDEX('امتحان فصل'!$L:$Z,MATCH(نوجوانان!$B48,'امتحان فصل'!$B:$B,0),MATCH(BA$1,'امتحان فصل'!$L$1:$Z$1,0))*100,"")</f>
        <v>80</v>
      </c>
      <c r="BB48" s="133">
        <f t="shared" ca="1" si="43"/>
        <v>54.369230769230768</v>
      </c>
    </row>
    <row r="49" spans="1:54" ht="18.75" x14ac:dyDescent="0.25">
      <c r="A49" s="30">
        <v>43</v>
      </c>
      <c r="B49" s="27" t="s">
        <v>523</v>
      </c>
      <c r="C49" s="28" t="str">
        <f t="shared" si="36"/>
        <v>14</v>
      </c>
      <c r="D49" s="29" t="str">
        <f>INDEX(Sheet1!$C:$C,MATCH($B49,Sheet1!$B:$B,0))</f>
        <v>امیرحسین اینانلو</v>
      </c>
      <c r="E49" s="130"/>
      <c r="F49" s="130"/>
      <c r="G49" s="130"/>
      <c r="H49" s="130"/>
      <c r="I49" s="130"/>
      <c r="J49" s="130"/>
      <c r="K49" s="131"/>
      <c r="L49" s="130"/>
      <c r="M49" s="130"/>
      <c r="N49" s="130"/>
      <c r="O49" s="130"/>
      <c r="P49" s="130"/>
      <c r="Q49" s="130"/>
      <c r="R49" s="131"/>
      <c r="S49" s="130"/>
      <c r="T49" s="130"/>
      <c r="U49" s="130"/>
      <c r="V49" s="130"/>
      <c r="W49" s="130"/>
      <c r="X49" s="130"/>
      <c r="Y49" s="131"/>
      <c r="Z49" s="130">
        <f>IFERROR(INDEX(نماز!$BW:$BZ,MATCH(نوجوانان!$B49,نماز!$B:$B,0),MATCH(Z$1,نماز!$BW$1:$BZ$1,0))*100,"")</f>
        <v>20</v>
      </c>
      <c r="AA49" s="130">
        <f>IFERROR(INDEX(حلقه!$CY:$DB,MATCH(نوجوانان!$B49,حلقه!$B:$B,0),MATCH(AA$1,حلقه!$CY$1:$DB$1,0))*100,"")</f>
        <v>33.333333333333329</v>
      </c>
      <c r="AB49" s="130">
        <f>IFERROR(INDEX(هیئت!$EG:$EJ,MATCH(نوجوانان!$B49,هیئت!$B:$B,0),MATCH(AB$1,هیئت!$EG$1:$EJ$1,0))*100,"")</f>
        <v>50</v>
      </c>
      <c r="AC49" s="130">
        <f>IFERROR(INDEX('ویژه برنامه'!$BF:$BI,MATCH(نوجوانان!$B49,'ویژه برنامه'!$B:$B,0),MATCH(AC$1,'ویژه برنامه'!$BF$1:$BI$1,0))*100,"")</f>
        <v>27.27272727272727</v>
      </c>
      <c r="AD49" s="130" t="str">
        <f>IFERROR(INDEX(رضایت!$AS:$AU,MATCH(نوجوانان!$B49,رضایت!$B:$B,0),MATCH(AD$4,رضایت!$AS$3:$AU$3,0))*100,"")</f>
        <v/>
      </c>
      <c r="AE49" s="130" t="str">
        <f>IFERROR(INDEX(مسئولیت!$AM:$AO,MATCH(نوجوانان!$B49,مسئولیت!$B:$B,0),MATCH(AE$4,مسئولیت!$AM$3:$AO$3,0))*100,"")</f>
        <v/>
      </c>
      <c r="AF49" s="131">
        <f t="shared" si="38"/>
        <v>20.339393939393936</v>
      </c>
      <c r="AG49" s="130" t="str">
        <f>IFERROR(INDEX(نماز!$BW:$BZ,MATCH(نوجوانان!$B49,نماز!$B:$B,0),MATCH(AG$1,نماز!$BW$1:$BZ$1,0))*100,"")</f>
        <v/>
      </c>
      <c r="AH49" s="130" t="str">
        <f>IFERROR(INDEX(حلقه!$CY:$DB,MATCH(نوجوانان!$B49,حلقه!$B:$B,0),MATCH(AH$1,حلقه!$CY$1:$DB$1,0))*100,"")</f>
        <v/>
      </c>
      <c r="AI49" s="130" t="str">
        <f>IFERROR(INDEX(هیئت!$EG:$EJ,MATCH(نوجوانان!$B49,هیئت!$B:$B,0),MATCH(AI$1,هیئت!$EG$1:$EJ$1,0))*100,"")</f>
        <v/>
      </c>
      <c r="AJ49" s="130" t="str">
        <f>IFERROR(INDEX('ویژه برنامه'!$BF:$BI,MATCH(نوجوانان!$B49,'ویژه برنامه'!$B:$B,0),MATCH(AJ$1,'ویژه برنامه'!$BF$1:$BI$1,0))*100,"")</f>
        <v/>
      </c>
      <c r="AK49" s="130">
        <f>IFERROR(INDEX(رضایت!$AS:$AU,MATCH(نوجوانان!$B49,رضایت!$B:$B,0),MATCH(AK$4,رضایت!$AS$3:$AU$3,0))*100,"")</f>
        <v>93.333333333333329</v>
      </c>
      <c r="AL49" s="130" t="str">
        <f>IFERROR(INDEX(مسئولیت!$AM:$AO,MATCH(نوجوانان!$B49,مسئولیت!$B:$B,0),MATCH(AL$4,مسئولیت!$AM$3:$AO$3,0))*100,"")</f>
        <v/>
      </c>
      <c r="AM49" s="131">
        <f t="shared" si="42"/>
        <v>20.339393939393936</v>
      </c>
      <c r="AN49" s="130">
        <f>IFERROR(INDEX(نماز!$BW:$CF,MATCH(نوجوانان!$B49,نماز!$B:$B,0),MATCH(AN$1,نماز!$BW$1:$CF$1,0))*100,"")</f>
        <v>44.444444444444443</v>
      </c>
      <c r="AO49" s="130">
        <f>IFERROR(INDEX(حلقه!$CY:$DD,MATCH(نوجوانان!$B49,حلقه!$B:$B,0),MATCH(AO$1,حلقه!$CY$1:$DD$1,0))*100,"")</f>
        <v>60</v>
      </c>
      <c r="AP49" s="130">
        <f>IFERROR(INDEX(هیئت!$EG:$EM,MATCH(نوجوانان!$B49,هیئت!$B:$B,0),MATCH(AP$1,هیئت!$EG$1:$EM$1,0))*100,"")</f>
        <v>35.294117647058826</v>
      </c>
      <c r="AQ49" s="130">
        <f>IFERROR(INDEX('ویژه برنامه'!$BF:$BK,MATCH(نوجوانان!$B49,'ویژه برنامه'!$B:$B,0),MATCH(AQ$1,'ویژه برنامه'!$BF$1:$BK$1,0))*100,"")</f>
        <v>50</v>
      </c>
      <c r="AR49" s="130">
        <f ca="1">IFERROR(INDEX(رضایت!$AS:$AW,MATCH(نوجوانان!$B49,رضایت!$B:$B,0),MATCH(AR$1,رضایت!$AS$1:$AW$1,0))*100,"")</f>
        <v>84</v>
      </c>
      <c r="AS49" s="130">
        <f>IFERROR(INDEX('امتحان فصل'!$L:$O,MATCH(نوجوانان!$B49,'امتحان فصل'!$B:$B,0),MATCH(AS$1,'امتحان فصل'!$L$1:$P$1,0))*100,"")</f>
        <v>0</v>
      </c>
      <c r="AT49" s="131">
        <f ca="1">SUMPRODUCT($AN$6:$AS$6,$AN49:$AS49)/100</f>
        <v>49.980392156862742</v>
      </c>
      <c r="AU49" s="130">
        <f>IFERROR(INDEX(نماز!$BW:$CF,MATCH(نوجوانان!$B49,نماز!$B:$B,0),MATCH(AU$1,نماز!$BW$1:$CF$1,0))*100,"")</f>
        <v>1.8518518518518516</v>
      </c>
      <c r="AV49" s="130">
        <f>IFERROR(INDEX(حلقه!$CY:$DQ,MATCH(نوجوانان!$B49,حلقه!$B:$B,0),MATCH(AV$1,حلقه!$CY$1:$DQ$1,0))*100,"")</f>
        <v>80</v>
      </c>
      <c r="AW49" s="130">
        <f>IFERROR(INDEX(هیئت!$EG:$EZ,MATCH(نوجوانان!$B49,هیئت!$B:$B,0),MATCH(AW$1,هیئت!$EG$1:$EZ$1,0))*100,"")</f>
        <v>38.461538461538467</v>
      </c>
      <c r="AX49" s="130">
        <f>IFERROR(INDEX('ویژه برنامه'!$BF:$BZ,MATCH(نوجوانان!$B49,'ویژه برنامه'!$B:$B,0),MATCH(AX$1,'ویژه برنامه'!$BF$1:$BZ$1,0))*100,"")</f>
        <v>0</v>
      </c>
      <c r="AY49" s="130">
        <f ca="1">IFERROR(INDEX(رضایت!$AS:$AZ,MATCH(نوجوانان!$B49,رضایت!$B:$B,0),MATCH(AY$1,رضایت!$AS$1:$AZ$1,0))*100,"")</f>
        <v>83</v>
      </c>
      <c r="AZ49" s="130" t="str">
        <f>IFERROR(INDEX(مسئولیت!$AM:$AZ,MATCH(نوجوانان!$B49,مسئولیت!$B:$B,0),MATCH(AZ$1,مسئولیت!$AM$1:$AZ$1,0))*100,"")</f>
        <v/>
      </c>
      <c r="BA49" s="130">
        <f>IFERROR(INDEX('امتحان فصل'!$L:$Z,MATCH(نوجوانان!$B49,'امتحان فصل'!$B:$B,0),MATCH(BA$1,'امتحان فصل'!$L$1:$Z$1,0))*100,"")</f>
        <v>0</v>
      </c>
      <c r="BB49" s="131">
        <f t="shared" ca="1" si="43"/>
        <v>30.963532763532768</v>
      </c>
    </row>
    <row r="50" spans="1:54" ht="18.75" x14ac:dyDescent="0.25">
      <c r="A50" s="30">
        <v>44</v>
      </c>
      <c r="B50" s="27" t="s">
        <v>524</v>
      </c>
      <c r="C50" s="28" t="str">
        <f t="shared" si="36"/>
        <v>14</v>
      </c>
      <c r="D50" s="29" t="str">
        <f>INDEX(Sheet1!$C:$C,MATCH($B50,Sheet1!$B:$B,0))</f>
        <v>امیرمهدی بیگلری</v>
      </c>
      <c r="E50" s="132"/>
      <c r="F50" s="132"/>
      <c r="G50" s="132"/>
      <c r="H50" s="132"/>
      <c r="I50" s="132"/>
      <c r="J50" s="132"/>
      <c r="K50" s="133"/>
      <c r="L50" s="132"/>
      <c r="M50" s="132"/>
      <c r="N50" s="132"/>
      <c r="O50" s="132"/>
      <c r="P50" s="132"/>
      <c r="Q50" s="132"/>
      <c r="R50" s="133"/>
      <c r="S50" s="132"/>
      <c r="T50" s="132"/>
      <c r="U50" s="132"/>
      <c r="V50" s="132"/>
      <c r="W50" s="132"/>
      <c r="X50" s="132"/>
      <c r="Y50" s="133"/>
      <c r="Z50" s="132" t="str">
        <f>IFERROR(INDEX(نماز!$BW:$BZ,MATCH(نوجوانان!$B50,نماز!$B:$B,0),MATCH(Z$1,نماز!$BW$1:$BZ$1,0))*100,"")</f>
        <v/>
      </c>
      <c r="AA50" s="132" t="str">
        <f>IFERROR(INDEX(حلقه!$CY:$DB,MATCH(نوجوانان!$B50,حلقه!$B:$B,0),MATCH(AA$1,حلقه!$CY$1:$DB$1,0))*100,"")</f>
        <v/>
      </c>
      <c r="AB50" s="132">
        <f>IFERROR(INDEX(هیئت!$EG:$EJ,MATCH(نوجوانان!$B50,هیئت!$B:$B,0),MATCH(AB$1,هیئت!$EG$1:$EJ$1,0))*100,"")</f>
        <v>0</v>
      </c>
      <c r="AC50" s="132">
        <f>IFERROR(INDEX('ویژه برنامه'!$BF:$BI,MATCH(نوجوانان!$B50,'ویژه برنامه'!$B:$B,0),MATCH(AC$1,'ویژه برنامه'!$BF$1:$BI$1,0))*100,"")</f>
        <v>0</v>
      </c>
      <c r="AD50" s="132" t="str">
        <f>IFERROR(INDEX(رضایت!$AS:$AU,MATCH(نوجوانان!$B50,رضایت!$B:$B,0),MATCH(AD$4,رضایت!$AS$3:$AU$3,0))*100,"")</f>
        <v/>
      </c>
      <c r="AE50" s="132" t="str">
        <f>IFERROR(INDEX(مسئولیت!$AM:$AO,MATCH(نوجوانان!$B50,مسئولیت!$B:$B,0),MATCH(AE$4,مسئولیت!$AM$3:$AO$3,0))*100,"")</f>
        <v/>
      </c>
      <c r="AF50" s="132">
        <f t="shared" si="38"/>
        <v>0</v>
      </c>
      <c r="AG50" s="132" t="str">
        <f>IFERROR(INDEX(نماز!$BW:$BZ,MATCH(نوجوانان!$B50,نماز!$B:$B,0),MATCH(AG$1,نماز!$BW$1:$BZ$1,0))*100,"")</f>
        <v/>
      </c>
      <c r="AH50" s="132" t="str">
        <f>IFERROR(INDEX(حلقه!$CY:$DB,MATCH(نوجوانان!$B50,حلقه!$B:$B,0),MATCH(AH$1,حلقه!$CY$1:$DB$1,0))*100,"")</f>
        <v/>
      </c>
      <c r="AI50" s="132" t="str">
        <f>IFERROR(INDEX(هیئت!$EG:$EJ,MATCH(نوجوانان!$B50,هیئت!$B:$B,0),MATCH(AI$1,هیئت!$EG$1:$EJ$1,0))*100,"")</f>
        <v/>
      </c>
      <c r="AJ50" s="132" t="str">
        <f>IFERROR(INDEX('ویژه برنامه'!$BF:$BI,MATCH(نوجوانان!$B50,'ویژه برنامه'!$B:$B,0),MATCH(AJ$1,'ویژه برنامه'!$BF$1:$BI$1,0))*100,"")</f>
        <v/>
      </c>
      <c r="AK50" s="132">
        <f>IFERROR(INDEX(رضایت!$AS:$AU,MATCH(نوجوانان!$B50,رضایت!$B:$B,0),MATCH(AK$4,رضایت!$AS$3:$AU$3,0))*100,"")</f>
        <v>0</v>
      </c>
      <c r="AL50" s="132">
        <f>IFERROR(INDEX(مسئولیت!$AM:$AO,MATCH(نوجوانان!$B50,مسئولیت!$B:$B,0),MATCH(AL$4,مسئولیت!$AM$3:$AO$3,0))*100,"")</f>
        <v>0</v>
      </c>
      <c r="AM50" s="133">
        <f t="shared" si="42"/>
        <v>0</v>
      </c>
      <c r="AN50" s="132">
        <f>IFERROR(INDEX(نماز!$BW:$CF,MATCH(نوجوانان!$B50,نماز!$B:$B,0),MATCH(AN$1,نماز!$BW$1:$CF$1,0))*100,"")</f>
        <v>3.7037037037037033</v>
      </c>
      <c r="AO50" s="132">
        <f>IFERROR(INDEX(حلقه!$CY:$DD,MATCH(نوجوانان!$B50,حلقه!$B:$B,0),MATCH(AO$1,حلقه!$CY$1:$DD$1,0))*100,"")</f>
        <v>20</v>
      </c>
      <c r="AP50" s="132">
        <f>IFERROR(INDEX(هیئت!$EG:$EM,MATCH(نوجوانان!$B50,هیئت!$B:$B,0),MATCH(AP$1,هیئت!$EG$1:$EM$1,0))*100,"")</f>
        <v>17.647058823529413</v>
      </c>
      <c r="AQ50" s="132">
        <f>IFERROR(INDEX('ویژه برنامه'!$BF:$BK,MATCH(نوجوانان!$B50,'ویژه برنامه'!$B:$B,0),MATCH(AQ$1,'ویژه برنامه'!$BF$1:$BK$1,0))*100,"")</f>
        <v>50</v>
      </c>
      <c r="AR50" s="132">
        <f ca="1">IFERROR(INDEX(رضایت!$AS:$AW,MATCH(نوجوانان!$B50,رضایت!$B:$B,0),MATCH(AR$1,رضایت!$AS$1:$AW$1,0))*100,"")</f>
        <v>76.533333333333346</v>
      </c>
      <c r="AS50" s="132">
        <f>IFERROR(INDEX('امتحان فصل'!$L:$O,MATCH(نوجوانان!$B50,'امتحان فصل'!$B:$B,0),MATCH(AS$1,'امتحان فصل'!$L$1:$P$1,0))*100,"")</f>
        <v>0</v>
      </c>
      <c r="AT50" s="133">
        <f t="shared" ca="1" si="46"/>
        <v>32.401307189542486</v>
      </c>
      <c r="AU50" s="132">
        <f>IFERROR(INDEX(نماز!$BW:$CF,MATCH(نوجوانان!$B50,نماز!$B:$B,0),MATCH(AU$1,نماز!$BW$1:$CF$1,0))*100,"")</f>
        <v>1.8518518518518516</v>
      </c>
      <c r="AV50" s="132">
        <f>IFERROR(INDEX(حلقه!$CY:$DQ,MATCH(نوجوانان!$B50,حلقه!$B:$B,0),MATCH(AV$1,حلقه!$CY$1:$DQ$1,0))*100,"")</f>
        <v>100</v>
      </c>
      <c r="AW50" s="132">
        <f>IFERROR(INDEX(هیئت!$EG:$EZ,MATCH(نوجوانان!$B50,هیئت!$B:$B,0),MATCH(AW$1,هیئت!$EG$1:$EZ$1,0))*100,"")</f>
        <v>7.6923076923076925</v>
      </c>
      <c r="AX50" s="132">
        <f>IFERROR(INDEX('ویژه برنامه'!$BF:$BZ,MATCH(نوجوانان!$B50,'ویژه برنامه'!$B:$B,0),MATCH(AX$1,'ویژه برنامه'!$BF$1:$BZ$1,0))*100,"")</f>
        <v>0</v>
      </c>
      <c r="AY50" s="132">
        <f ca="1">IFERROR(INDEX(رضایت!$AS:$AZ,MATCH(نوجوانان!$B50,رضایت!$B:$B,0),MATCH(AY$1,رضایت!$AS$1:$AZ$1,0))*100,"")</f>
        <v>90</v>
      </c>
      <c r="AZ50" s="132" t="str">
        <f>IFERROR(INDEX(مسئولیت!$AM:$AZ,MATCH(نوجوانان!$B50,مسئولیت!$B:$B,0),MATCH(AZ$1,مسئولیت!$AM$1:$AZ$1,0))*100,"")</f>
        <v/>
      </c>
      <c r="BA50" s="132">
        <f>IFERROR(INDEX('امتحان فصل'!$L:$Z,MATCH(نوجوانان!$B50,'امتحان فصل'!$B:$B,0),MATCH(BA$1,'امتحان فصل'!$L$1:$Z$1,0))*100,"")</f>
        <v>87.5</v>
      </c>
      <c r="BB50" s="133">
        <f t="shared" ca="1" si="43"/>
        <v>48.571225071225072</v>
      </c>
    </row>
    <row r="51" spans="1:54" ht="18.75" x14ac:dyDescent="0.25">
      <c r="A51" s="30">
        <v>45</v>
      </c>
      <c r="B51" s="27" t="s">
        <v>698</v>
      </c>
      <c r="C51" s="28" t="str">
        <f t="shared" si="36"/>
        <v>14</v>
      </c>
      <c r="D51" s="29" t="str">
        <f>INDEX(Sheet1!$C:$C,MATCH($B51,Sheet1!$B:$B,0))</f>
        <v>حسن شاهوردی</v>
      </c>
      <c r="E51" s="130"/>
      <c r="F51" s="130"/>
      <c r="G51" s="130"/>
      <c r="H51" s="130"/>
      <c r="I51" s="130"/>
      <c r="J51" s="130"/>
      <c r="K51" s="131"/>
      <c r="L51" s="130"/>
      <c r="M51" s="130"/>
      <c r="N51" s="130"/>
      <c r="O51" s="130"/>
      <c r="P51" s="130"/>
      <c r="Q51" s="130"/>
      <c r="R51" s="131"/>
      <c r="S51" s="130"/>
      <c r="T51" s="130"/>
      <c r="U51" s="130"/>
      <c r="V51" s="130"/>
      <c r="W51" s="130"/>
      <c r="X51" s="130"/>
      <c r="Y51" s="131"/>
      <c r="Z51" s="130" t="str">
        <f>IFERROR(INDEX(نماز!$BW:$BZ,MATCH(نوجوانان!$B51,نماز!$B:$B,0),MATCH(Z$1,نماز!$BW$1:$BZ$1,0))*100,"")</f>
        <v/>
      </c>
      <c r="AA51" s="130" t="str">
        <f>IFERROR(INDEX(حلقه!$CY:$DB,MATCH(نوجوانان!$B51,حلقه!$B:$B,0),MATCH(AA$1,حلقه!$CY$1:$DB$1,0))*100,"")</f>
        <v/>
      </c>
      <c r="AB51" s="130">
        <f>IFERROR(INDEX(هیئت!$EG:$EJ,MATCH(نوجوانان!$B51,هیئت!$B:$B,0),MATCH(AB$1,هیئت!$EG$1:$EJ$1,0))*100,"")</f>
        <v>0</v>
      </c>
      <c r="AC51" s="130">
        <f>IFERROR(INDEX('ویژه برنامه'!$BF:$BI,MATCH(نوجوانان!$B51,'ویژه برنامه'!$B:$B,0),MATCH(AC$1,'ویژه برنامه'!$BF$1:$BI$1,0))*100,"")</f>
        <v>0</v>
      </c>
      <c r="AD51" s="130" t="str">
        <f>IFERROR(INDEX(رضایت!$AS:$AU,MATCH(نوجوانان!$B51,رضایت!$B:$B,0),MATCH(AD$4,رضایت!$AS$3:$AU$3,0))*100,"")</f>
        <v/>
      </c>
      <c r="AE51" s="130" t="str">
        <f>IFERROR(INDEX(مسئولیت!$AM:$AO,MATCH(نوجوانان!$B51,مسئولیت!$B:$B,0),MATCH(AE$4,مسئولیت!$AM$3:$AO$3,0))*100,"")</f>
        <v/>
      </c>
      <c r="AF51" s="131">
        <f t="shared" si="38"/>
        <v>0</v>
      </c>
      <c r="AG51" s="130" t="str">
        <f>IFERROR(INDEX(نماز!$BW:$BZ,MATCH(نوجوانان!$B51,نماز!$B:$B,0),MATCH(AG$1,نماز!$BW$1:$BZ$1,0))*100,"")</f>
        <v/>
      </c>
      <c r="AH51" s="130" t="str">
        <f>IFERROR(INDEX(حلقه!$CY:$DB,MATCH(نوجوانان!$B51,حلقه!$B:$B,0),MATCH(AH$1,حلقه!$CY$1:$DB$1,0))*100,"")</f>
        <v/>
      </c>
      <c r="AI51" s="130" t="str">
        <f>IFERROR(INDEX(هیئت!$EG:$EJ,MATCH(نوجوانان!$B51,هیئت!$B:$B,0),MATCH(AI$1,هیئت!$EG$1:$EJ$1,0))*100,"")</f>
        <v/>
      </c>
      <c r="AJ51" s="130" t="str">
        <f>IFERROR(INDEX('ویژه برنامه'!$BF:$BI,MATCH(نوجوانان!$B51,'ویژه برنامه'!$B:$B,0),MATCH(AJ$1,'ویژه برنامه'!$BF$1:$BI$1,0))*100,"")</f>
        <v/>
      </c>
      <c r="AK51" s="130">
        <f>IFERROR(INDEX(رضایت!$AS:$AU,MATCH(نوجوانان!$B51,رضایت!$B:$B,0),MATCH(AK$4,رضایت!$AS$3:$AU$3,0))*100,"")</f>
        <v>0</v>
      </c>
      <c r="AL51" s="130">
        <f>IFERROR(INDEX(مسئولیت!$AM:$AO,MATCH(نوجوانان!$B51,مسئولیت!$B:$B,0),MATCH(AL$4,مسئولیت!$AM$3:$AO$3,0))*100,"")</f>
        <v>0</v>
      </c>
      <c r="AM51" s="131">
        <f t="shared" si="42"/>
        <v>0</v>
      </c>
      <c r="AN51" s="130">
        <f>IFERROR(INDEX(نماز!$BW:$CF,MATCH(نوجوانان!$B51,نماز!$B:$B,0),MATCH(AN$1,نماز!$BW$1:$CF$1,0))*100,"")</f>
        <v>3.7037037037037033</v>
      </c>
      <c r="AO51" s="130">
        <f>IFERROR(INDEX(حلقه!$CY:$DD,MATCH(نوجوانان!$B51,حلقه!$B:$B,0),MATCH(AO$1,حلقه!$CY$1:$DD$1,0))*100,"")</f>
        <v>40</v>
      </c>
      <c r="AP51" s="130">
        <f>IFERROR(INDEX(هیئت!$EG:$EM,MATCH(نوجوانان!$B51,هیئت!$B:$B,0),MATCH(AP$1,هیئت!$EG$1:$EM$1,0))*100,"")</f>
        <v>41.17647058823529</v>
      </c>
      <c r="AQ51" s="130">
        <f>IFERROR(INDEX('ویژه برنامه'!$BF:$BK,MATCH(نوجوانان!$B51,'ویژه برنامه'!$B:$B,0),MATCH(AQ$1,'ویژه برنامه'!$BF$1:$BK$1,0))*100,"")</f>
        <v>0</v>
      </c>
      <c r="AR51" s="130">
        <f ca="1">IFERROR(INDEX(رضایت!$AS:$AW,MATCH(نوجوانان!$B51,رضایت!$B:$B,0),MATCH(AR$1,رضایت!$AS$1:$AW$1,0))*100,"")</f>
        <v>73.933333333333337</v>
      </c>
      <c r="AS51" s="130">
        <f>IFERROR(INDEX('امتحان فصل'!$L:$O,MATCH(نوجوانان!$B51,'امتحان فصل'!$B:$B,0),MATCH(AS$1,'امتحان فصل'!$L$1:$P$1,0))*100,"")</f>
        <v>0</v>
      </c>
      <c r="AT51" s="131">
        <f t="shared" ca="1" si="46"/>
        <v>33.516013071895429</v>
      </c>
      <c r="AU51" s="130">
        <f>IFERROR(INDEX(نماز!$BW:$CF,MATCH(نوجوانان!$B51,نماز!$B:$B,0),MATCH(AU$1,نماز!$BW$1:$CF$1,0))*100,"")</f>
        <v>0</v>
      </c>
      <c r="AV51" s="130">
        <f>IFERROR(INDEX(حلقه!$CY:$DQ,MATCH(نوجوانان!$B51,حلقه!$B:$B,0),MATCH(AV$1,حلقه!$CY$1:$DQ$1,0))*100,"")</f>
        <v>0</v>
      </c>
      <c r="AW51" s="130">
        <f>IFERROR(INDEX(هیئت!$EG:$EZ,MATCH(نوجوانان!$B51,هیئت!$B:$B,0),MATCH(AW$1,هیئت!$EG$1:$EZ$1,0))*100,"")</f>
        <v>0</v>
      </c>
      <c r="AX51" s="130">
        <f>IFERROR(INDEX('ویژه برنامه'!$BF:$BZ,MATCH(نوجوانان!$B51,'ویژه برنامه'!$B:$B,0),MATCH(AX$1,'ویژه برنامه'!$BF$1:$BZ$1,0))*100,"")</f>
        <v>0</v>
      </c>
      <c r="AY51" s="130">
        <f ca="1">IFERROR(INDEX(رضایت!$AS:$AZ,MATCH(نوجوانان!$B51,رضایت!$B:$B,0),MATCH(AY$1,رضایت!$AS$1:$AZ$1,0))*100,"")</f>
        <v>64</v>
      </c>
      <c r="AZ51" s="130" t="str">
        <f>IFERROR(INDEX(مسئولیت!$AM:$AZ,MATCH(نوجوانان!$B51,مسئولیت!$B:$B,0),MATCH(AZ$1,مسئولیت!$AM$1:$AZ$1,0))*100,"")</f>
        <v/>
      </c>
      <c r="BA51" s="130">
        <f>IFERROR(INDEX('امتحان فصل'!$L:$Z,MATCH(نوجوانان!$B51,'امتحان فصل'!$B:$B,0),MATCH(BA$1,'امتحان فصل'!$L$1:$Z$1,0))*100,"")</f>
        <v>0</v>
      </c>
      <c r="BB51" s="131">
        <f t="shared" ca="1" si="43"/>
        <v>12.8</v>
      </c>
    </row>
    <row r="52" spans="1:54" ht="18.75" x14ac:dyDescent="0.25">
      <c r="A52" s="30">
        <v>46</v>
      </c>
      <c r="B52" s="27" t="s">
        <v>525</v>
      </c>
      <c r="C52" s="28" t="str">
        <f t="shared" si="36"/>
        <v>15</v>
      </c>
      <c r="D52" s="29" t="str">
        <f>INDEX(Sheet1!$C:$C,MATCH($B52,Sheet1!$B:$B,0))</f>
        <v>سیدعلی طباطبایی‌نژاد</v>
      </c>
      <c r="E52" s="132"/>
      <c r="F52" s="132"/>
      <c r="G52" s="132"/>
      <c r="H52" s="132"/>
      <c r="I52" s="132"/>
      <c r="J52" s="132"/>
      <c r="K52" s="133"/>
      <c r="L52" s="132"/>
      <c r="M52" s="132"/>
      <c r="N52" s="132"/>
      <c r="O52" s="132"/>
      <c r="P52" s="132"/>
      <c r="Q52" s="132"/>
      <c r="R52" s="133"/>
      <c r="S52" s="132"/>
      <c r="T52" s="132"/>
      <c r="U52" s="132"/>
      <c r="V52" s="132"/>
      <c r="W52" s="132"/>
      <c r="X52" s="132"/>
      <c r="Y52" s="133"/>
      <c r="Z52" s="132">
        <f>IFERROR(INDEX(نماز!$BW:$BZ,MATCH(نوجوانان!$B52,نماز!$B:$B,0),MATCH(Z$1,نماز!$BW$1:$BZ$1,0))*100,"")</f>
        <v>3.3333333333333335</v>
      </c>
      <c r="AA52" s="132">
        <f>IFERROR(INDEX(حلقه!$CY:$DB,MATCH(نوجوانان!$B52,حلقه!$B:$B,0),MATCH(AA$1,حلقه!$CY$1:$DB$1,0))*100,"")</f>
        <v>11.76470588235294</v>
      </c>
      <c r="AB52" s="132">
        <f>IFERROR(INDEX(هیئت!$EG:$EJ,MATCH(نوجوانان!$B52,هیئت!$B:$B,0),MATCH(AB$1,هیئت!$EG$1:$EJ$1,0))*100,"")</f>
        <v>0</v>
      </c>
      <c r="AC52" s="132">
        <f>IFERROR(INDEX('ویژه برنامه'!$BF:$BI,MATCH(نوجوانان!$B52,'ویژه برنامه'!$B:$B,0),MATCH(AC$1,'ویژه برنامه'!$BF$1:$BI$1,0))*100,"")</f>
        <v>45.454545454545453</v>
      </c>
      <c r="AD52" s="132" t="str">
        <f>IFERROR(INDEX(رضایت!$AS:$AU,MATCH(نوجوانان!$B52,رضایت!$B:$B,0),MATCH(AD$4,رضایت!$AS$3:$AU$3,0))*100,"")</f>
        <v/>
      </c>
      <c r="AE52" s="132" t="str">
        <f>IFERROR(INDEX(مسئولیت!$AM:$AO,MATCH(نوجوانان!$B52,مسئولیت!$B:$B,0),MATCH(AE$4,مسئولیت!$AM$3:$AO$3,0))*100,"")</f>
        <v/>
      </c>
      <c r="AF52" s="132">
        <f t="shared" si="38"/>
        <v>8.2074866310160424</v>
      </c>
      <c r="AG52" s="132" t="str">
        <f>IFERROR(INDEX(نماز!$BW:$BZ,MATCH(نوجوانان!$B52,نماز!$B:$B,0),MATCH(AG$1,نماز!$BW$1:$BZ$1,0))*100,"")</f>
        <v/>
      </c>
      <c r="AH52" s="132" t="str">
        <f>IFERROR(INDEX(حلقه!$CY:$DB,MATCH(نوجوانان!$B52,حلقه!$B:$B,0),MATCH(AH$1,حلقه!$CY$1:$DB$1,0))*100,"")</f>
        <v/>
      </c>
      <c r="AI52" s="132" t="str">
        <f>IFERROR(INDEX(هیئت!$EG:$EJ,MATCH(نوجوانان!$B52,هیئت!$B:$B,0),MATCH(AI$1,هیئت!$EG$1:$EJ$1,0))*100,"")</f>
        <v/>
      </c>
      <c r="AJ52" s="132" t="str">
        <f>IFERROR(INDEX('ویژه برنامه'!$BF:$BI,MATCH(نوجوانان!$B52,'ویژه برنامه'!$B:$B,0),MATCH(AJ$1,'ویژه برنامه'!$BF$1:$BI$1,0))*100,"")</f>
        <v/>
      </c>
      <c r="AK52" s="132">
        <f>IFERROR(INDEX(رضایت!$AS:$AU,MATCH(نوجوانان!$B52,رضایت!$B:$B,0),MATCH(AK$4,رضایت!$AS$3:$AU$3,0))*100,"")</f>
        <v>0</v>
      </c>
      <c r="AL52" s="132" t="str">
        <f>IFERROR(INDEX(مسئولیت!$AM:$AO,MATCH(نوجوانان!$B52,مسئولیت!$B:$B,0),MATCH(AL$4,مسئولیت!$AM$3:$AO$3,0))*100,"")</f>
        <v/>
      </c>
      <c r="AM52" s="133">
        <f t="shared" si="42"/>
        <v>8.2074866310160424</v>
      </c>
      <c r="AN52" s="132">
        <f>IFERROR(INDEX(نماز!$BW:$CF,MATCH(نوجوانان!$B52,نماز!$B:$B,0),MATCH(AN$1,نماز!$BW$1:$CF$1,0))*100,"")</f>
        <v>3.7037037037037033</v>
      </c>
      <c r="AO52" s="132">
        <f>IFERROR(INDEX(حلقه!$CY:$DD,MATCH(نوجوانان!$B52,حلقه!$B:$B,0),MATCH(AO$1,حلقه!$CY$1:$DD$1,0))*100,"")</f>
        <v>40</v>
      </c>
      <c r="AP52" s="132">
        <f>IFERROR(INDEX(هیئت!$EG:$EM,MATCH(نوجوانان!$B52,هیئت!$B:$B,0),MATCH(AP$1,هیئت!$EG$1:$EM$1,0))*100,"")</f>
        <v>17.647058823529413</v>
      </c>
      <c r="AQ52" s="132">
        <f>IFERROR(INDEX('ویژه برنامه'!$BF:$BK,MATCH(نوجوانان!$B52,'ویژه برنامه'!$B:$B,0),MATCH(AQ$1,'ویژه برنامه'!$BF$1:$BK$1,0))*100,"")</f>
        <v>0</v>
      </c>
      <c r="AR52" s="132">
        <f ca="1">IFERROR(INDEX(رضایت!$AS:$AW,MATCH(نوجوانان!$B52,رضایت!$B:$B,0),MATCH(AR$1,رضایت!$AS$1:$AW$1,0))*100,"")</f>
        <v>80.86666666666666</v>
      </c>
      <c r="AS52" s="132">
        <f>IFERROR(INDEX('امتحان فصل'!$L:$O,MATCH(نوجوانان!$B52,'امتحان فصل'!$B:$B,0),MATCH(AS$1,'امتحان فصل'!$L$1:$P$1,0))*100,"")</f>
        <v>0</v>
      </c>
      <c r="AT52" s="133">
        <f t="shared" ca="1" si="46"/>
        <v>31.484640522875814</v>
      </c>
      <c r="AU52" s="132">
        <f>IFERROR(INDEX(نماز!$BW:$CF,MATCH(نوجوانان!$B52,نماز!$B:$B,0),MATCH(AU$1,نماز!$BW$1:$CF$1,0))*100,"")</f>
        <v>0</v>
      </c>
      <c r="AV52" s="132">
        <f>IFERROR(INDEX(حلقه!$CY:$DQ,MATCH(نوجوانان!$B52,حلقه!$B:$B,0),MATCH(AV$1,حلقه!$CY$1:$DQ$1,0))*100,"")</f>
        <v>33.333333333333329</v>
      </c>
      <c r="AW52" s="132">
        <f>IFERROR(INDEX(هیئت!$EG:$EZ,MATCH(نوجوانان!$B52,هیئت!$B:$B,0),MATCH(AW$1,هیئت!$EG$1:$EZ$1,0))*100,"")</f>
        <v>7.6923076923076925</v>
      </c>
      <c r="AX52" s="132">
        <f>IFERROR(INDEX('ویژه برنامه'!$BF:$BZ,MATCH(نوجوانان!$B52,'ویژه برنامه'!$B:$B,0),MATCH(AX$1,'ویژه برنامه'!$BF$1:$BZ$1,0))*100,"")</f>
        <v>11.111111111111111</v>
      </c>
      <c r="AY52" s="132">
        <f ca="1">IFERROR(INDEX(رضایت!$AS:$AZ,MATCH(نوجوانان!$B52,رضایت!$B:$B,0),MATCH(AY$1,رضایت!$AS$1:$AZ$1,0))*100,"")</f>
        <v>52</v>
      </c>
      <c r="AZ52" s="132" t="str">
        <f>IFERROR(INDEX(مسئولیت!$AM:$AZ,MATCH(نوجوانان!$B52,مسئولیت!$B:$B,0),MATCH(AZ$1,مسئولیت!$AM$1:$AZ$1,0))*100,"")</f>
        <v/>
      </c>
      <c r="BA52" s="132">
        <f>IFERROR(INDEX('امتحان فصل'!$L:$Z,MATCH(نوجوانان!$B52,'امتحان فصل'!$B:$B,0),MATCH(BA$1,'امتحان فصل'!$L$1:$Z$1,0))*100,"")</f>
        <v>0</v>
      </c>
      <c r="BB52" s="133">
        <f t="shared" ca="1" si="43"/>
        <v>16.211965811965811</v>
      </c>
    </row>
    <row r="53" spans="1:54" ht="18.75" x14ac:dyDescent="0.25">
      <c r="A53" s="30">
        <v>47</v>
      </c>
      <c r="B53" s="27" t="s">
        <v>526</v>
      </c>
      <c r="C53" s="28" t="str">
        <f t="shared" si="36"/>
        <v>15</v>
      </c>
      <c r="D53" s="29" t="str">
        <f>INDEX(Sheet1!$C:$C,MATCH($B53,Sheet1!$B:$B,0))</f>
        <v>امیرمحمد لطیفی</v>
      </c>
      <c r="E53" s="130"/>
      <c r="F53" s="130"/>
      <c r="G53" s="130"/>
      <c r="H53" s="130"/>
      <c r="I53" s="130"/>
      <c r="J53" s="130"/>
      <c r="K53" s="131"/>
      <c r="L53" s="130"/>
      <c r="M53" s="130"/>
      <c r="N53" s="130"/>
      <c r="O53" s="130"/>
      <c r="P53" s="130"/>
      <c r="Q53" s="130"/>
      <c r="R53" s="131"/>
      <c r="S53" s="130"/>
      <c r="T53" s="130"/>
      <c r="U53" s="130"/>
      <c r="V53" s="130"/>
      <c r="W53" s="130"/>
      <c r="X53" s="130"/>
      <c r="Y53" s="131"/>
      <c r="Z53" s="130">
        <f>IFERROR(INDEX(نماز!$BW:$BZ,MATCH(نوجوانان!$B53,نماز!$B:$B,0),MATCH(Z$1,نماز!$BW$1:$BZ$1,0))*100,"")</f>
        <v>3.3333333333333335</v>
      </c>
      <c r="AA53" s="130">
        <f>IFERROR(INDEX(حلقه!$CY:$DB,MATCH(نوجوانان!$B53,حلقه!$B:$B,0),MATCH(AA$1,حلقه!$CY$1:$DB$1,0))*100,"")</f>
        <v>5.8823529411764701</v>
      </c>
      <c r="AB53" s="130">
        <f>IFERROR(INDEX(هیئت!$EG:$EJ,MATCH(نوجوانان!$B53,هیئت!$B:$B,0),MATCH(AB$1,هیئت!$EG$1:$EJ$1,0))*100,"")</f>
        <v>0</v>
      </c>
      <c r="AC53" s="130">
        <f>IFERROR(INDEX('ویژه برنامه'!$BF:$BI,MATCH(نوجوانان!$B53,'ویژه برنامه'!$B:$B,0),MATCH(AC$1,'ویژه برنامه'!$BF$1:$BI$1,0))*100,"")</f>
        <v>27.27272727272727</v>
      </c>
      <c r="AD53" s="130" t="str">
        <f>IFERROR(INDEX(رضایت!$AS:$AU,MATCH(نوجوانان!$B53,رضایت!$B:$B,0),MATCH(AD$4,رضایت!$AS$3:$AU$3,0))*100,"")</f>
        <v/>
      </c>
      <c r="AE53" s="130" t="str">
        <f>IFERROR(INDEX(مسئولیت!$AM:$AO,MATCH(نوجوانان!$B53,مسئولیت!$B:$B,0),MATCH(AE$4,مسئولیت!$AM$3:$AO$3,0))*100,"")</f>
        <v/>
      </c>
      <c r="AF53" s="131">
        <f t="shared" si="38"/>
        <v>4.8491978609625663</v>
      </c>
      <c r="AG53" s="130" t="str">
        <f>IFERROR(INDEX(نماز!$BW:$BZ,MATCH(نوجوانان!$B53,نماز!$B:$B,0),MATCH(AG$1,نماز!$BW$1:$BZ$1,0))*100,"")</f>
        <v/>
      </c>
      <c r="AH53" s="130" t="str">
        <f>IFERROR(INDEX(حلقه!$CY:$DB,MATCH(نوجوانان!$B53,حلقه!$B:$B,0),MATCH(AH$1,حلقه!$CY$1:$DB$1,0))*100,"")</f>
        <v/>
      </c>
      <c r="AI53" s="130" t="str">
        <f>IFERROR(INDEX(هیئت!$EG:$EJ,MATCH(نوجوانان!$B53,هیئت!$B:$B,0),MATCH(AI$1,هیئت!$EG$1:$EJ$1,0))*100,"")</f>
        <v/>
      </c>
      <c r="AJ53" s="130" t="str">
        <f>IFERROR(INDEX('ویژه برنامه'!$BF:$BI,MATCH(نوجوانان!$B53,'ویژه برنامه'!$B:$B,0),MATCH(AJ$1,'ویژه برنامه'!$BF$1:$BI$1,0))*100,"")</f>
        <v/>
      </c>
      <c r="AK53" s="130">
        <f>IFERROR(INDEX(رضایت!$AS:$AU,MATCH(نوجوانان!$B53,رضایت!$B:$B,0),MATCH(AK$4,رضایت!$AS$3:$AU$3,0))*100,"")</f>
        <v>0</v>
      </c>
      <c r="AL53" s="130">
        <f>IFERROR(INDEX(مسئولیت!$AM:$AO,MATCH(نوجوانان!$B53,مسئولیت!$B:$B,0),MATCH(AL$4,مسئولیت!$AM$3:$AO$3,0))*100,"")</f>
        <v>0</v>
      </c>
      <c r="AM53" s="131">
        <f t="shared" si="42"/>
        <v>4.8491978609625663</v>
      </c>
      <c r="AN53" s="130">
        <f>IFERROR(INDEX(نماز!$BW:$CF,MATCH(نوجوانان!$B53,نماز!$B:$B,0),MATCH(AN$1,نماز!$BW$1:$CF$1,0))*100,"")</f>
        <v>7.4074074074074066</v>
      </c>
      <c r="AO53" s="130">
        <f>IFERROR(INDEX(حلقه!$CY:$DD,MATCH(نوجوانان!$B53,حلقه!$B:$B,0),MATCH(AO$1,حلقه!$CY$1:$DD$1,0))*100,"")</f>
        <v>25</v>
      </c>
      <c r="AP53" s="130">
        <f>IFERROR(INDEX(هیئت!$EG:$EM,MATCH(نوجوانان!$B53,هیئت!$B:$B,0),MATCH(AP$1,هیئت!$EG$1:$EM$1,0))*100,"")</f>
        <v>35.294117647058826</v>
      </c>
      <c r="AQ53" s="130">
        <f>IFERROR(INDEX('ویژه برنامه'!$BF:$BK,MATCH(نوجوانان!$B53,'ویژه برنامه'!$B:$B,0),MATCH(AQ$1,'ویژه برنامه'!$BF$1:$BK$1,0))*100,"")</f>
        <v>50</v>
      </c>
      <c r="AR53" s="130">
        <f ca="1">IFERROR(INDEX(رضایت!$AS:$AW,MATCH(نوجوانان!$B53,رضایت!$B:$B,0),MATCH(AR$1,رضایت!$AS$1:$AW$1,0))*100,"")</f>
        <v>74.333333333333329</v>
      </c>
      <c r="AS53" s="130">
        <f>IFERROR(INDEX('امتحان فصل'!$L:$O,MATCH(نوجوانان!$B53,'امتحان فصل'!$B:$B,0),MATCH(AS$1,'امتحان فصل'!$L$1:$P$1,0))*100,"")</f>
        <v>0</v>
      </c>
      <c r="AT53" s="131">
        <f t="shared" ca="1" si="46"/>
        <v>36.119281045751634</v>
      </c>
      <c r="AU53" s="130">
        <f>IFERROR(INDEX(نماز!$BW:$CF,MATCH(نوجوانان!$B53,نماز!$B:$B,0),MATCH(AU$1,نماز!$BW$1:$CF$1,0))*100,"")</f>
        <v>5.5555555555555554</v>
      </c>
      <c r="AV53" s="130">
        <f>IFERROR(INDEX(حلقه!$CY:$DQ,MATCH(نوجوانان!$B53,حلقه!$B:$B,0),MATCH(AV$1,حلقه!$CY$1:$DQ$1,0))*100,"")</f>
        <v>50</v>
      </c>
      <c r="AW53" s="130">
        <f>IFERROR(INDEX(هیئت!$EG:$EZ,MATCH(نوجوانان!$B53,هیئت!$B:$B,0),MATCH(AW$1,هیئت!$EG$1:$EZ$1,0))*100,"")</f>
        <v>23.076923076923077</v>
      </c>
      <c r="AX53" s="130">
        <f>IFERROR(INDEX('ویژه برنامه'!$BF:$BZ,MATCH(نوجوانان!$B53,'ویژه برنامه'!$B:$B,0),MATCH(AX$1,'ویژه برنامه'!$BF$1:$BZ$1,0))*100,"")</f>
        <v>66.666666666666657</v>
      </c>
      <c r="AY53" s="130">
        <f ca="1">IFERROR(INDEX(رضایت!$AS:$AZ,MATCH(نوجوانان!$B53,رضایت!$B:$B,0),MATCH(AY$1,رضایت!$AS$1:$AZ$1,0))*100,"")</f>
        <v>48</v>
      </c>
      <c r="AZ53" s="130">
        <f>IFERROR(INDEX(مسئولیت!$AM:$AZ,MATCH(نوجوانان!$B53,مسئولیت!$B:$B,0),MATCH(AZ$1,مسئولیت!$AM$1:$AZ$1,0))*100,"")</f>
        <v>40</v>
      </c>
      <c r="BA53" s="130">
        <f>IFERROR(INDEX('امتحان فصل'!$L:$Z,MATCH(نوجوانان!$B53,'امتحان فصل'!$B:$B,0),MATCH(BA$1,'امتحان فصل'!$L$1:$Z$1,0))*100,"")</f>
        <v>40</v>
      </c>
      <c r="BB53" s="131">
        <f t="shared" ca="1" si="43"/>
        <v>40.147008547008546</v>
      </c>
    </row>
    <row r="54" spans="1:54" ht="18.75" x14ac:dyDescent="0.25">
      <c r="A54" s="30">
        <v>48</v>
      </c>
      <c r="B54" s="27" t="s">
        <v>527</v>
      </c>
      <c r="C54" s="28" t="str">
        <f t="shared" ref="C54:C69" si="47">MID($B54,1,2)</f>
        <v>15</v>
      </c>
      <c r="D54" s="29" t="str">
        <f>INDEX(Sheet1!$C:$C,MATCH($B54,Sheet1!$B:$B,0))</f>
        <v>محمدرضا صبح خیز</v>
      </c>
      <c r="E54" s="132"/>
      <c r="F54" s="132"/>
      <c r="G54" s="132"/>
      <c r="H54" s="132"/>
      <c r="I54" s="132"/>
      <c r="J54" s="132"/>
      <c r="K54" s="133"/>
      <c r="L54" s="132"/>
      <c r="M54" s="132"/>
      <c r="N54" s="132"/>
      <c r="O54" s="132"/>
      <c r="P54" s="132"/>
      <c r="Q54" s="132"/>
      <c r="R54" s="133"/>
      <c r="S54" s="132"/>
      <c r="T54" s="132"/>
      <c r="U54" s="132"/>
      <c r="V54" s="132"/>
      <c r="W54" s="132"/>
      <c r="X54" s="132"/>
      <c r="Y54" s="133"/>
      <c r="Z54" s="132">
        <f>IFERROR(INDEX(نماز!$BW:$BZ,MATCH(نوجوانان!$B54,نماز!$B:$B,0),MATCH(Z$1,نماز!$BW$1:$BZ$1,0))*100,"")</f>
        <v>23.333333333333332</v>
      </c>
      <c r="AA54" s="132">
        <f>IFERROR(INDEX(حلقه!$CY:$DB,MATCH(نوجوانان!$B54,حلقه!$B:$B,0),MATCH(AA$1,حلقه!$CY$1:$DB$1,0))*100,"")</f>
        <v>76.470588235294116</v>
      </c>
      <c r="AB54" s="132">
        <f>IFERROR(INDEX(هیئت!$EG:$EJ,MATCH(نوجوانان!$B54,هیئت!$B:$B,0),MATCH(AB$1,هیئت!$EG$1:$EJ$1,0))*100,"")</f>
        <v>54.54545454545454</v>
      </c>
      <c r="AC54" s="132">
        <f>IFERROR(INDEX('ویژه برنامه'!$BF:$BI,MATCH(نوجوانان!$B54,'ویژه برنامه'!$B:$B,0),MATCH(AC$1,'ویژه برنامه'!$BF$1:$BI$1,0))*100,"")</f>
        <v>90.909090909090907</v>
      </c>
      <c r="AD54" s="132" t="str">
        <f>IFERROR(INDEX(رضایت!$AS:$AU,MATCH(نوجوانان!$B54,رضایت!$B:$B,0),MATCH(AD$4,رضایت!$AS$3:$AU$3,0))*100,"")</f>
        <v/>
      </c>
      <c r="AE54" s="132" t="str">
        <f>IFERROR(INDEX(مسئولیت!$AM:$AO,MATCH(نوجوانان!$B54,مسئولیت!$B:$B,0),MATCH(AE$4,مسئولیت!$AM$3:$AO$3,0))*100,"")</f>
        <v/>
      </c>
      <c r="AF54" s="132">
        <f t="shared" si="38"/>
        <v>37.730481283422456</v>
      </c>
      <c r="AG54" s="132" t="str">
        <f>IFERROR(INDEX(نماز!$BW:$BZ,MATCH(نوجوانان!$B54,نماز!$B:$B,0),MATCH(AG$1,نماز!$BW$1:$BZ$1,0))*100,"")</f>
        <v/>
      </c>
      <c r="AH54" s="132" t="str">
        <f>IFERROR(INDEX(حلقه!$CY:$DB,MATCH(نوجوانان!$B54,حلقه!$B:$B,0),MATCH(AH$1,حلقه!$CY$1:$DB$1,0))*100,"")</f>
        <v/>
      </c>
      <c r="AI54" s="132" t="str">
        <f>IFERROR(INDEX(هیئت!$EG:$EJ,MATCH(نوجوانان!$B54,هیئت!$B:$B,0),MATCH(AI$1,هیئت!$EG$1:$EJ$1,0))*100,"")</f>
        <v/>
      </c>
      <c r="AJ54" s="132" t="str">
        <f>IFERROR(INDEX('ویژه برنامه'!$BF:$BI,MATCH(نوجوانان!$B54,'ویژه برنامه'!$B:$B,0),MATCH(AJ$1,'ویژه برنامه'!$BF$1:$BI$1,0))*100,"")</f>
        <v/>
      </c>
      <c r="AK54" s="132">
        <f>IFERROR(INDEX(رضایت!$AS:$AU,MATCH(نوجوانان!$B54,رضایت!$B:$B,0),MATCH(AK$4,رضایت!$AS$3:$AU$3,0))*100,"")</f>
        <v>0</v>
      </c>
      <c r="AL54" s="132">
        <f>IFERROR(INDEX(مسئولیت!$AM:$AO,MATCH(نوجوانان!$B54,مسئولیت!$B:$B,0),MATCH(AL$4,مسئولیت!$AM$3:$AO$3,0))*100,"")</f>
        <v>0</v>
      </c>
      <c r="AM54" s="133">
        <f t="shared" si="42"/>
        <v>37.730481283422456</v>
      </c>
      <c r="AN54" s="132">
        <f>IFERROR(INDEX(نماز!$BW:$CF,MATCH(نوجوانان!$B54,نماز!$B:$B,0),MATCH(AN$1,نماز!$BW$1:$CF$1,0))*100,"")</f>
        <v>14.814814814814813</v>
      </c>
      <c r="AO54" s="132">
        <f>IFERROR(INDEX(حلقه!$CY:$DD,MATCH(نوجوانان!$B54,حلقه!$B:$B,0),MATCH(AO$1,حلقه!$CY$1:$DD$1,0))*100,"")</f>
        <v>40</v>
      </c>
      <c r="AP54" s="132">
        <f>IFERROR(INDEX(هیئت!$EG:$EM,MATCH(نوجوانان!$B54,هیئت!$B:$B,0),MATCH(AP$1,هیئت!$EG$1:$EM$1,0))*100,"")</f>
        <v>23.52941176470588</v>
      </c>
      <c r="AQ54" s="132">
        <f>IFERROR(INDEX('ویژه برنامه'!$BF:$BK,MATCH(نوجوانان!$B54,'ویژه برنامه'!$B:$B,0),MATCH(AQ$1,'ویژه برنامه'!$BF$1:$BK$1,0))*100,"")</f>
        <v>50</v>
      </c>
      <c r="AR54" s="132">
        <f ca="1">IFERROR(INDEX(رضایت!$AS:$AW,MATCH(نوجوانان!$B54,رضایت!$B:$B,0),MATCH(AR$1,رضایت!$AS$1:$AW$1,0))*100,"")</f>
        <v>34.666666666666671</v>
      </c>
      <c r="AS54" s="132">
        <f>IFERROR(INDEX('امتحان فصل'!$L:$O,MATCH(نوجوانان!$B54,'امتحان فصل'!$B:$B,0),MATCH(AS$1,'امتحان فصل'!$L$1:$P$1,0))*100,"")</f>
        <v>0</v>
      </c>
      <c r="AT54" s="133">
        <f t="shared" ca="1" si="46"/>
        <v>28.209150326797388</v>
      </c>
      <c r="AU54" s="132">
        <f>IFERROR(INDEX(نماز!$BW:$CF,MATCH(نوجوانان!$B54,نماز!$B:$B,0),MATCH(AU$1,نماز!$BW$1:$CF$1,0))*100,"")</f>
        <v>0</v>
      </c>
      <c r="AV54" s="132">
        <f>IFERROR(INDEX(حلقه!$CY:$DQ,MATCH(نوجوانان!$B54,حلقه!$B:$B,0),MATCH(AV$1,حلقه!$CY$1:$DQ$1,0))*100,"")</f>
        <v>0</v>
      </c>
      <c r="AW54" s="132">
        <f>IFERROR(INDEX(هیئت!$EG:$EZ,MATCH(نوجوانان!$B54,هیئت!$B:$B,0),MATCH(AW$1,هیئت!$EG$1:$EZ$1,0))*100,"")</f>
        <v>0</v>
      </c>
      <c r="AX54" s="132">
        <f>IFERROR(INDEX('ویژه برنامه'!$BF:$BZ,MATCH(نوجوانان!$B54,'ویژه برنامه'!$B:$B,0),MATCH(AX$1,'ویژه برنامه'!$BF$1:$BZ$1,0))*100,"")</f>
        <v>0</v>
      </c>
      <c r="AY54" s="132">
        <f ca="1">IFERROR(INDEX(رضایت!$AS:$AZ,MATCH(نوجوانان!$B54,رضایت!$B:$B,0),MATCH(AY$1,رضایت!$AS$1:$AZ$1,0))*100,"")</f>
        <v>20</v>
      </c>
      <c r="AZ54" s="132" t="str">
        <f>IFERROR(INDEX(مسئولیت!$AM:$AZ,MATCH(نوجوانان!$B54,مسئولیت!$B:$B,0),MATCH(AZ$1,مسئولیت!$AM$1:$AZ$1,0))*100,"")</f>
        <v/>
      </c>
      <c r="BA54" s="132">
        <f>IFERROR(INDEX('امتحان فصل'!$L:$Z,MATCH(نوجوانان!$B54,'امتحان فصل'!$B:$B,0),MATCH(BA$1,'امتحان فصل'!$L$1:$Z$1,0))*100,"")</f>
        <v>0</v>
      </c>
      <c r="BB54" s="133">
        <f t="shared" ca="1" si="43"/>
        <v>4</v>
      </c>
    </row>
    <row r="55" spans="1:54" ht="18.75" x14ac:dyDescent="0.25">
      <c r="A55" s="30">
        <v>49</v>
      </c>
      <c r="B55" s="27" t="s">
        <v>528</v>
      </c>
      <c r="C55" s="28" t="str">
        <f t="shared" si="47"/>
        <v>15</v>
      </c>
      <c r="D55" s="29" t="str">
        <f>INDEX(Sheet1!$C:$C,MATCH($B55,Sheet1!$B:$B,0))</f>
        <v>امیررضا مقیمی</v>
      </c>
      <c r="E55" s="130"/>
      <c r="F55" s="130"/>
      <c r="G55" s="130"/>
      <c r="H55" s="130"/>
      <c r="I55" s="130"/>
      <c r="J55" s="130"/>
      <c r="K55" s="131"/>
      <c r="L55" s="130"/>
      <c r="M55" s="130"/>
      <c r="N55" s="130"/>
      <c r="O55" s="130"/>
      <c r="P55" s="130"/>
      <c r="Q55" s="130"/>
      <c r="R55" s="131"/>
      <c r="S55" s="130"/>
      <c r="T55" s="130"/>
      <c r="U55" s="130"/>
      <c r="V55" s="130"/>
      <c r="W55" s="130"/>
      <c r="X55" s="130"/>
      <c r="Y55" s="131"/>
      <c r="Z55" s="130"/>
      <c r="AA55" s="130"/>
      <c r="AB55" s="130"/>
      <c r="AC55" s="130"/>
      <c r="AD55" s="130"/>
      <c r="AE55" s="130"/>
      <c r="AF55" s="131"/>
      <c r="AG55" s="130"/>
      <c r="AH55" s="130"/>
      <c r="AI55" s="130"/>
      <c r="AJ55" s="130"/>
      <c r="AK55" s="130"/>
      <c r="AL55" s="130"/>
      <c r="AM55" s="131"/>
      <c r="AN55" s="130">
        <f>IFERROR(INDEX(نماز!$BW:$CF,MATCH(نوجوانان!$B55,نماز!$B:$B,0),MATCH(AN$1,نماز!$BW$1:$CF$1,0))*100,"")</f>
        <v>16.666666666666664</v>
      </c>
      <c r="AO55" s="130">
        <f>IFERROR(INDEX(حلقه!$CY:$DD,MATCH(نوجوانان!$B55,حلقه!$B:$B,0),MATCH(AO$1,حلقه!$CY$1:$DD$1,0))*100,"")</f>
        <v>33.333333333333329</v>
      </c>
      <c r="AP55" s="130">
        <f>IFERROR(INDEX(هیئت!$EG:$EM,MATCH(نوجوانان!$B55,هیئت!$B:$B,0),MATCH(AP$1,هیئت!$EG$1:$EM$1,0))*100,"")</f>
        <v>52.941176470588239</v>
      </c>
      <c r="AQ55" s="130">
        <f>IFERROR(INDEX('ویژه برنامه'!$BF:$BK,MATCH(نوجوانان!$B55,'ویژه برنامه'!$B:$B,0),MATCH(AQ$1,'ویژه برنامه'!$BF$1:$BK$1,0))*100,"")</f>
        <v>0</v>
      </c>
      <c r="AR55" s="130">
        <f ca="1">IFERROR(INDEX(رضایت!$AS:$AW,MATCH(نوجوانان!$B55,رضایت!$B:$B,0),MATCH(AR$1,رضایت!$AS$1:$AW$1,0))*100,"")</f>
        <v>81.399999999999991</v>
      </c>
      <c r="AS55" s="130">
        <f>IFERROR(INDEX('امتحان فصل'!$L:$O,MATCH(نوجوانان!$B55,'امتحان فصل'!$B:$B,0),MATCH(AS$1,'امتحان فصل'!$L$1:$P$1,0))*100,"")</f>
        <v>0</v>
      </c>
      <c r="AT55" s="131">
        <f t="shared" ca="1" si="46"/>
        <v>37.487254901960775</v>
      </c>
      <c r="AU55" s="130">
        <f>IFERROR(INDEX(نماز!$BW:$CF,MATCH(نوجوانان!$B55,نماز!$B:$B,0),MATCH(AU$1,نماز!$BW$1:$CF$1,0))*100,"")</f>
        <v>14.814814814814813</v>
      </c>
      <c r="AV55" s="130">
        <f>IFERROR(INDEX(حلقه!$CY:$DQ,MATCH(نوجوانان!$B55,حلقه!$B:$B,0),MATCH(AV$1,حلقه!$CY$1:$DQ$1,0))*100,"")</f>
        <v>50</v>
      </c>
      <c r="AW55" s="130">
        <f>IFERROR(INDEX(هیئت!$EG:$EZ,MATCH(نوجوانان!$B55,هیئت!$B:$B,0),MATCH(AW$1,هیئت!$EG$1:$EZ$1,0))*100,"")</f>
        <v>38.461538461538467</v>
      </c>
      <c r="AX55" s="130">
        <f>IFERROR(INDEX('ویژه برنامه'!$BF:$BZ,MATCH(نوجوانان!$B55,'ویژه برنامه'!$B:$B,0),MATCH(AX$1,'ویژه برنامه'!$BF$1:$BZ$1,0))*100,"")</f>
        <v>0</v>
      </c>
      <c r="AY55" s="130">
        <f ca="1">IFERROR(INDEX(رضایت!$AS:$AZ,MATCH(نوجوانان!$B55,رضایت!$B:$B,0),MATCH(AY$1,رضایت!$AS$1:$AZ$1,0))*100,"")</f>
        <v>73</v>
      </c>
      <c r="AZ55" s="130" t="str">
        <f>IFERROR(INDEX(مسئولیت!$AM:$AZ,MATCH(نوجوانان!$B55,مسئولیت!$B:$B,0),MATCH(AZ$1,مسئولیت!$AM$1:$AZ$1,0))*100,"")</f>
        <v/>
      </c>
      <c r="BA55" s="130">
        <f>IFERROR(INDEX('امتحان فصل'!$L:$Z,MATCH(نوجوانان!$B55,'امتحان فصل'!$B:$B,0),MATCH(BA$1,'امتحان فصل'!$L$1:$Z$1,0))*100,"")</f>
        <v>77.5</v>
      </c>
      <c r="BB55" s="131">
        <f t="shared" ca="1" si="43"/>
        <v>41.900569800569798</v>
      </c>
    </row>
    <row r="56" spans="1:54" ht="18.75" x14ac:dyDescent="0.25">
      <c r="A56" s="30">
        <v>50</v>
      </c>
      <c r="B56" s="27" t="s">
        <v>529</v>
      </c>
      <c r="C56" s="28" t="str">
        <f t="shared" si="47"/>
        <v>15</v>
      </c>
      <c r="D56" s="29" t="str">
        <f>INDEX(Sheet1!$C:$C,MATCH($B56,Sheet1!$B:$B,0))</f>
        <v>محمدطاها مقیمی</v>
      </c>
      <c r="E56" s="132" t="str">
        <f>IFERROR(INDEX(نماز!$BW:$BX,MATCH(نوجوانان!$B56,نماز!$B:$B,0),MATCH(E$1,نماز!$BW$1:$BZ$1,0))*100,"")</f>
        <v/>
      </c>
      <c r="F56" s="132">
        <f>IFERROR(INDEX(حلقه!$CY:$CZ,MATCH(نوجوانان!$B56,حلقه!$B:$B,0),MATCH(F$1,حلقه!$CY$1:$DB$1,0))*100,"")</f>
        <v>0</v>
      </c>
      <c r="G56" s="132">
        <f>IFERROR(INDEX(هیئت!$EG:$EH,MATCH(نوجوانان!$B56,هیئت!$B:$B,0),MATCH(G$1,هیئت!$EG$1:$EJ$1,0))*100,"")</f>
        <v>0</v>
      </c>
      <c r="H56" s="132">
        <f>IFERROR(INDEX('ویژه برنامه'!$BF:$BG,MATCH(نوجوانان!$B56,'ویژه برنامه'!$B:$B,0),MATCH(H$1,'ویژه برنامه'!$BF$1:$BI$1,0))*100,"")</f>
        <v>0</v>
      </c>
      <c r="I56" s="132">
        <f>IFERROR(INDEX(رضایت!$AS:$AT,MATCH(نوجوانان!$B56,رضایت!$B:$B,0),MATCH(I$1,رضایت!$AS$1:$AV$1,0))*100,"")</f>
        <v>0</v>
      </c>
      <c r="J56" s="132">
        <f>IFERROR(INDEX(مسئولیت!$AM:$AN,MATCH(نوجوانان!$B56,مسئولیت!$B:$B,0),MATCH(J$1,مسئولیت!$AM$1:$AP$1,0))*100,"")</f>
        <v>0</v>
      </c>
      <c r="K56" s="133">
        <f t="shared" si="45"/>
        <v>0</v>
      </c>
      <c r="L56" s="132" t="str">
        <f>IFERROR(INDEX(نماز!$BW:$BX,MATCH(نوجوانان!$B56,نماز!$B:$B,0),MATCH(L$4,نماز!$BW$3:$BY$3,0))*100,"")</f>
        <v/>
      </c>
      <c r="M56" s="132">
        <f>IFERROR(INDEX(حلقه!$CY:$CZ,MATCH(نوجوانان!$B56,حلقه!$B:$B,0),MATCH(M$4,حلقه!$CY$3:$DA$3,0))*100,"")</f>
        <v>0</v>
      </c>
      <c r="N56" s="132">
        <f>IFERROR(INDEX(هیئت!$EG:$EH,MATCH(نوجوانان!$B56,هیئت!$B:$B,0),MATCH(N$4,هیئت!$EG$3:$EI$3,0))*100,"")</f>
        <v>0</v>
      </c>
      <c r="O56" s="132">
        <f>IFERROR(INDEX('ویژه برنامه'!$BF:$BG,MATCH(نوجوانان!$B56,'ویژه برنامه'!$B:$B,0),MATCH(O$4,'ویژه برنامه'!$BF$3:$BH$3,0))*100,"")</f>
        <v>0</v>
      </c>
      <c r="P56" s="132">
        <f>IFERROR(INDEX(رضایت!$AS:$AT,MATCH(نوجوانان!$B56,رضایت!$B:$B,0),MATCH(P$4,رضایت!$AS$3:$AU$3,0))*100,"")</f>
        <v>0</v>
      </c>
      <c r="Q56" s="132">
        <f>IFERROR(INDEX(مسئولیت!$AM:$AN,MATCH(نوجوانان!$B56,مسئولیت!$B:$B,0),MATCH(Q$4,مسئولیت!$AM$3:$AO$3,0))*100,"")</f>
        <v>0</v>
      </c>
      <c r="R56" s="133">
        <f t="shared" si="44"/>
        <v>0</v>
      </c>
      <c r="S56" s="132" t="str">
        <f>IFERROR(INDEX(نماز!$BW:$BY,MATCH(نوجوانان!$B56,نماز!$B:$B,0),MATCH(S$4,نماز!$BW$3:$BY$3,0))*100,"")</f>
        <v/>
      </c>
      <c r="T56" s="132" t="str">
        <f>IFERROR(INDEX(حلقه!$CY:$DA,MATCH(نوجوانان!$B56,حلقه!$B:$B,0),MATCH(T$4,حلقه!$CY$3:$DA$3,0))*100,"")</f>
        <v/>
      </c>
      <c r="U56" s="132">
        <f>IFERROR(INDEX(هیئت!$EG:$EI,MATCH(نوجوانان!$B56,هیئت!$B:$B,0),MATCH(U$4,هیئت!$EG$3:$EI$3,0))*100,"")</f>
        <v>0</v>
      </c>
      <c r="V56" s="132">
        <f>IFERROR(INDEX('ویژه برنامه'!$BF:$BH,MATCH(نوجوانان!$B56,'ویژه برنامه'!$B:$B,0),MATCH(V$4,'ویژه برنامه'!$BF$3:$BH$3,0))*100,"")</f>
        <v>0</v>
      </c>
      <c r="W56" s="132">
        <f>IFERROR(INDEX(رضایت!$AS:$AU,MATCH(نوجوانان!$B56,رضایت!$B:$B,0),MATCH(W$4,رضایت!$AS$3:$AU$3,0))*100,"")</f>
        <v>0</v>
      </c>
      <c r="X56" s="132">
        <f>IFERROR(INDEX(مسئولیت!$AM:$AO,MATCH(نوجوانان!$B56,مسئولیت!$B:$B,0),MATCH(X$4,مسئولیت!$AM$3:$AO$3,0))*100,"")</f>
        <v>0</v>
      </c>
      <c r="Y56" s="133">
        <f t="shared" ref="Y56:Y58" si="48">SUMPRODUCT($S$6:$X$6,$S56:$X56)/100</f>
        <v>0</v>
      </c>
      <c r="Z56" s="132">
        <f>IFERROR(INDEX(نماز!$BW:$BZ,MATCH(نوجوانان!$B56,نماز!$B:$B,0),MATCH(Z$1,نماز!$BW$1:$BZ$1,0))*100,"")</f>
        <v>6.666666666666667</v>
      </c>
      <c r="AA56" s="132">
        <f>IFERROR(INDEX(حلقه!$CY:$DB,MATCH(نوجوانان!$B56,حلقه!$B:$B,0),MATCH(AA$1,حلقه!$CY$1:$DB$1,0))*100,"")</f>
        <v>82.35294117647058</v>
      </c>
      <c r="AB56" s="132">
        <f>IFERROR(INDEX(هیئت!$EG:$EJ,MATCH(نوجوانان!$B56,هیئت!$B:$B,0),MATCH(AB$1,هیئت!$EG$1:$EJ$1,0))*100,"")</f>
        <v>59.090909090909093</v>
      </c>
      <c r="AC56" s="132">
        <f>IFERROR(INDEX('ویژه برنامه'!$BF:$BI,MATCH(نوجوانان!$B56,'ویژه برنامه'!$B:$B,0),MATCH(AC$1,'ویژه برنامه'!$BF$1:$BI$1,0))*100,"")</f>
        <v>36.363636363636367</v>
      </c>
      <c r="AD56" s="132" t="str">
        <f>IFERROR(INDEX(رضایت!$AS:$AU,MATCH(نوجوانان!$B56,رضایت!$B:$B,0),MATCH(AD$4,رضایت!$AS$3:$AU$3,0))*100,"")</f>
        <v/>
      </c>
      <c r="AE56" s="132" t="str">
        <f>IFERROR(INDEX(مسئولیت!$AM:$AO,MATCH(نوجوانان!$B56,مسئولیت!$B:$B,0),MATCH(AE$4,مسئولیت!$AM$3:$AO$3,0))*100,"")</f>
        <v/>
      </c>
      <c r="AF56" s="132">
        <f t="shared" ref="AF56:AF69" si="49">SUMPRODUCT($Z$6:$AE$6,$Z56:$AE56)/100</f>
        <v>31.088770053475937</v>
      </c>
      <c r="AG56" s="132" t="str">
        <f>IFERROR(INDEX(نماز!$BW:$BZ,MATCH(نوجوانان!$B56,نماز!$B:$B,0),MATCH(AG$1,نماز!$BW$1:$BZ$1,0))*100,"")</f>
        <v/>
      </c>
      <c r="AH56" s="132" t="str">
        <f>IFERROR(INDEX(حلقه!$CY:$DB,MATCH(نوجوانان!$B56,حلقه!$B:$B,0),MATCH(AH$1,حلقه!$CY$1:$DB$1,0))*100,"")</f>
        <v/>
      </c>
      <c r="AI56" s="132" t="str">
        <f>IFERROR(INDEX(هیئت!$EG:$EJ,MATCH(نوجوانان!$B56,هیئت!$B:$B,0),MATCH(AI$1,هیئت!$EG$1:$EJ$1,0))*100,"")</f>
        <v/>
      </c>
      <c r="AJ56" s="132" t="str">
        <f>IFERROR(INDEX('ویژه برنامه'!$BF:$BI,MATCH(نوجوانان!$B56,'ویژه برنامه'!$B:$B,0),MATCH(AJ$1,'ویژه برنامه'!$BF$1:$BI$1,0))*100,"")</f>
        <v/>
      </c>
      <c r="AK56" s="132">
        <f>IFERROR(INDEX(رضایت!$AS:$AU,MATCH(نوجوانان!$B56,رضایت!$B:$B,0),MATCH(AK$4,رضایت!$AS$3:$AU$3,0))*100,"")</f>
        <v>0</v>
      </c>
      <c r="AL56" s="132">
        <f>IFERROR(INDEX(مسئولیت!$AM:$AO,MATCH(نوجوانان!$B56,مسئولیت!$B:$B,0),MATCH(AL$4,مسئولیت!$AM$3:$AO$3,0))*100,"")</f>
        <v>0</v>
      </c>
      <c r="AM56" s="133">
        <f t="shared" ref="AM56:AM69" si="50">SUMPRODUCT($Z$6:$AE$6,$Z56:$AE56)/100</f>
        <v>31.088770053475937</v>
      </c>
      <c r="AN56" s="132">
        <f>IFERROR(INDEX(نماز!$BW:$CF,MATCH(نوجوانان!$B56,نماز!$B:$B,0),MATCH(AN$1,نماز!$BW$1:$CF$1,0))*100,"")</f>
        <v>9.2592592592592595</v>
      </c>
      <c r="AO56" s="132">
        <f>IFERROR(INDEX(حلقه!$CY:$DD,MATCH(نوجوانان!$B56,حلقه!$B:$B,0),MATCH(AO$1,حلقه!$CY$1:$DD$1,0))*100,"")</f>
        <v>50</v>
      </c>
      <c r="AP56" s="132">
        <f>IFERROR(INDEX(هیئت!$EG:$EM,MATCH(نوجوانان!$B56,هیئت!$B:$B,0),MATCH(AP$1,هیئت!$EG$1:$EM$1,0))*100,"")</f>
        <v>47.058823529411761</v>
      </c>
      <c r="AQ56" s="132">
        <f>IFERROR(INDEX('ویژه برنامه'!$BF:$BK,MATCH(نوجوانان!$B56,'ویژه برنامه'!$B:$B,0),MATCH(AQ$1,'ویژه برنامه'!$BF$1:$BK$1,0))*100,"")</f>
        <v>0</v>
      </c>
      <c r="AR56" s="132">
        <f ca="1">IFERROR(INDEX(رضایت!$AS:$AW,MATCH(نوجوانان!$B56,رضایت!$B:$B,0),MATCH(AR$1,رضایت!$AS$1:$AW$1,0))*100,"")</f>
        <v>79.800000000000011</v>
      </c>
      <c r="AS56" s="132">
        <f>IFERROR(INDEX('امتحان فصل'!$L:$O,MATCH(نوجوانان!$B56,'امتحان فصل'!$B:$B,0),MATCH(AS$1,'امتحان فصل'!$L$1:$P$1,0))*100,"")</f>
        <v>0</v>
      </c>
      <c r="AT56" s="133">
        <f t="shared" ca="1" si="46"/>
        <v>38.590522875816994</v>
      </c>
      <c r="AU56" s="132">
        <f>IFERROR(INDEX(نماز!$BW:$CF,MATCH(نوجوانان!$B56,نماز!$B:$B,0),MATCH(AU$1,نماز!$BW$1:$CF$1,0))*100,"")</f>
        <v>5.5555555555555554</v>
      </c>
      <c r="AV56" s="132">
        <f>IFERROR(INDEX(حلقه!$CY:$DQ,MATCH(نوجوانان!$B56,حلقه!$B:$B,0),MATCH(AV$1,حلقه!$CY$1:$DQ$1,0))*100,"")</f>
        <v>50</v>
      </c>
      <c r="AW56" s="132">
        <f>IFERROR(INDEX(هیئت!$EG:$EZ,MATCH(نوجوانان!$B56,هیئت!$B:$B,0),MATCH(AW$1,هیئت!$EG$1:$EZ$1,0))*100,"")</f>
        <v>7.6923076923076925</v>
      </c>
      <c r="AX56" s="132">
        <f>IFERROR(INDEX('ویژه برنامه'!$BF:$BZ,MATCH(نوجوانان!$B56,'ویژه برنامه'!$B:$B,0),MATCH(AX$1,'ویژه برنامه'!$BF$1:$BZ$1,0))*100,"")</f>
        <v>22.222222222222221</v>
      </c>
      <c r="AY56" s="132">
        <f ca="1">IFERROR(INDEX(رضایت!$AS:$AZ,MATCH(نوجوانان!$B56,رضایت!$B:$B,0),MATCH(AY$1,رضایت!$AS$1:$AZ$1,0))*100,"")</f>
        <v>66</v>
      </c>
      <c r="AZ56" s="132" t="str">
        <f>IFERROR(INDEX(مسئولیت!$AM:$AZ,MATCH(نوجوانان!$B56,مسئولیت!$B:$B,0),MATCH(AZ$1,مسئولیت!$AM$1:$AZ$1,0))*100,"")</f>
        <v/>
      </c>
      <c r="BA56" s="132">
        <f>IFERROR(INDEX('امتحان فصل'!$L:$Z,MATCH(نوجوانان!$B56,'امتحان فصل'!$B:$B,0),MATCH(BA$1,'امتحان فصل'!$L$1:$Z$1,0))*100,"")</f>
        <v>100</v>
      </c>
      <c r="BB56" s="133">
        <f t="shared" ca="1" si="43"/>
        <v>42.345299145299144</v>
      </c>
    </row>
    <row r="57" spans="1:54" ht="18.75" x14ac:dyDescent="0.25">
      <c r="A57" s="30">
        <v>51</v>
      </c>
      <c r="B57" s="27" t="s">
        <v>530</v>
      </c>
      <c r="C57" s="28" t="str">
        <f t="shared" si="47"/>
        <v>15</v>
      </c>
      <c r="D57" s="29" t="str">
        <f>INDEX(Sheet1!$C:$C,MATCH($B57,Sheet1!$B:$B,0))</f>
        <v>شهاب ملانوروزی</v>
      </c>
      <c r="E57" s="130"/>
      <c r="F57" s="130"/>
      <c r="G57" s="130"/>
      <c r="H57" s="130"/>
      <c r="I57" s="130"/>
      <c r="J57" s="130"/>
      <c r="K57" s="131"/>
      <c r="L57" s="130"/>
      <c r="M57" s="130"/>
      <c r="N57" s="130"/>
      <c r="O57" s="130"/>
      <c r="P57" s="130"/>
      <c r="Q57" s="130"/>
      <c r="R57" s="131"/>
      <c r="S57" s="130"/>
      <c r="T57" s="130"/>
      <c r="U57" s="130"/>
      <c r="V57" s="130"/>
      <c r="W57" s="130"/>
      <c r="X57" s="130"/>
      <c r="Y57" s="131"/>
      <c r="Z57" s="130">
        <f>IFERROR(INDEX(نماز!$BW:$BZ,MATCH(نوجوانان!$B57,نماز!$B:$B,0),MATCH(Z$1,نماز!$BW$1:$BZ$1,0))*100,"")</f>
        <v>16.666666666666664</v>
      </c>
      <c r="AA57" s="130">
        <f>IFERROR(INDEX(حلقه!$CY:$DB,MATCH(نوجوانان!$B57,حلقه!$B:$B,0),MATCH(AA$1,حلقه!$CY$1:$DB$1,0))*100,"")</f>
        <v>76.470588235294116</v>
      </c>
      <c r="AB57" s="130">
        <f>IFERROR(INDEX(هیئت!$EG:$EJ,MATCH(نوجوانان!$B57,هیئت!$B:$B,0),MATCH(AB$1,هیئت!$EG$1:$EJ$1,0))*100,"")</f>
        <v>50</v>
      </c>
      <c r="AC57" s="130">
        <f>IFERROR(INDEX('ویژه برنامه'!$BF:$BI,MATCH(نوجوانان!$B57,'ویژه برنامه'!$B:$B,0),MATCH(AC$1,'ویژه برنامه'!$BF$1:$BI$1,0))*100,"")</f>
        <v>81.818181818181827</v>
      </c>
      <c r="AD57" s="130" t="str">
        <f>IFERROR(INDEX(رضایت!$AS:$AU,MATCH(نوجوانان!$B57,رضایت!$B:$B,0),MATCH(AD$4,رضایت!$AS$3:$AU$3,0))*100,"")</f>
        <v/>
      </c>
      <c r="AE57" s="130" t="str">
        <f>IFERROR(INDEX(مسئولیت!$AM:$AO,MATCH(نوجوانان!$B57,مسئولیت!$B:$B,0),MATCH(AE$4,مسئولیت!$AM$3:$AO$3,0))*100,"")</f>
        <v/>
      </c>
      <c r="AF57" s="131">
        <f t="shared" si="49"/>
        <v>35.112299465240646</v>
      </c>
      <c r="AG57" s="130" t="str">
        <f>IFERROR(INDEX(نماز!$BW:$BZ,MATCH(نوجوانان!$B57,نماز!$B:$B,0),MATCH(AG$1,نماز!$BW$1:$BZ$1,0))*100,"")</f>
        <v/>
      </c>
      <c r="AH57" s="130" t="str">
        <f>IFERROR(INDEX(حلقه!$CY:$DB,MATCH(نوجوانان!$B57,حلقه!$B:$B,0),MATCH(AH$1,حلقه!$CY$1:$DB$1,0))*100,"")</f>
        <v/>
      </c>
      <c r="AI57" s="130" t="str">
        <f>IFERROR(INDEX(هیئت!$EG:$EJ,MATCH(نوجوانان!$B57,هیئت!$B:$B,0),MATCH(AI$1,هیئت!$EG$1:$EJ$1,0))*100,"")</f>
        <v/>
      </c>
      <c r="AJ57" s="130" t="str">
        <f>IFERROR(INDEX('ویژه برنامه'!$BF:$BI,MATCH(نوجوانان!$B57,'ویژه برنامه'!$B:$B,0),MATCH(AJ$1,'ویژه برنامه'!$BF$1:$BI$1,0))*100,"")</f>
        <v/>
      </c>
      <c r="AK57" s="130">
        <f>IFERROR(INDEX(رضایت!$AS:$AU,MATCH(نوجوانان!$B57,رضایت!$B:$B,0),MATCH(AK$4,رضایت!$AS$3:$AU$3,0))*100,"")</f>
        <v>0</v>
      </c>
      <c r="AL57" s="130">
        <f>IFERROR(INDEX(مسئولیت!$AM:$AO,MATCH(نوجوانان!$B57,مسئولیت!$B:$B,0),MATCH(AL$4,مسئولیت!$AM$3:$AO$3,0))*100,"")</f>
        <v>0</v>
      </c>
      <c r="AM57" s="131">
        <f t="shared" si="50"/>
        <v>35.112299465240646</v>
      </c>
      <c r="AN57" s="130">
        <f>IFERROR(INDEX(نماز!$BW:$CF,MATCH(نوجوانان!$B57,نماز!$B:$B,0),MATCH(AN$1,نماز!$BW$1:$CF$1,0))*100,"")</f>
        <v>25.925925925925924</v>
      </c>
      <c r="AO57" s="130">
        <f>IFERROR(INDEX(حلقه!$CY:$DD,MATCH(نوجوانان!$B57,حلقه!$B:$B,0),MATCH(AO$1,حلقه!$CY$1:$DD$1,0))*100,"")</f>
        <v>40</v>
      </c>
      <c r="AP57" s="130">
        <f>IFERROR(INDEX(هیئت!$EG:$EM,MATCH(نوجوانان!$B57,هیئت!$B:$B,0),MATCH(AP$1,هیئت!$EG$1:$EM$1,0))*100,"")</f>
        <v>58.82352941176471</v>
      </c>
      <c r="AQ57" s="130">
        <f>IFERROR(INDEX('ویژه برنامه'!$BF:$BK,MATCH(نوجوانان!$B57,'ویژه برنامه'!$B:$B,0),MATCH(AQ$1,'ویژه برنامه'!$BF$1:$BK$1,0))*100,"")</f>
        <v>100</v>
      </c>
      <c r="AR57" s="130">
        <f ca="1">IFERROR(INDEX(رضایت!$AS:$AW,MATCH(نوجوانان!$B57,رضایت!$B:$B,0),MATCH(AR$1,رضایت!$AS$1:$AW$1,0))*100,"")</f>
        <v>66.8</v>
      </c>
      <c r="AS57" s="130">
        <f>IFERROR(INDEX('امتحان فصل'!$L:$O,MATCH(نوجوانان!$B57,'امتحان فصل'!$B:$B,0),MATCH(AS$1,'امتحان فصل'!$L$1:$P$1,0))*100,"")</f>
        <v>0</v>
      </c>
      <c r="AT57" s="131">
        <f t="shared" ca="1" si="46"/>
        <v>49.222875816993465</v>
      </c>
      <c r="AU57" s="130">
        <f>IFERROR(INDEX(نماز!$BW:$CF,MATCH(نوجوانان!$B57,نماز!$B:$B,0),MATCH(AU$1,نماز!$BW$1:$CF$1,0))*100,"")</f>
        <v>9.2592592592592595</v>
      </c>
      <c r="AV57" s="130">
        <f>IFERROR(INDEX(حلقه!$CY:$DQ,MATCH(نوجوانان!$B57,حلقه!$B:$B,0),MATCH(AV$1,حلقه!$CY$1:$DQ$1,0))*100,"")</f>
        <v>50</v>
      </c>
      <c r="AW57" s="130">
        <f>IFERROR(INDEX(هیئت!$EG:$EZ,MATCH(نوجوانان!$B57,هیئت!$B:$B,0),MATCH(AW$1,هیئت!$EG$1:$EZ$1,0))*100,"")</f>
        <v>46.153846153846153</v>
      </c>
      <c r="AX57" s="130">
        <f>IFERROR(INDEX('ویژه برنامه'!$BF:$BZ,MATCH(نوجوانان!$B57,'ویژه برنامه'!$B:$B,0),MATCH(AX$1,'ویژه برنامه'!$BF$1:$BZ$1,0))*100,"")</f>
        <v>66.666666666666657</v>
      </c>
      <c r="AY57" s="130">
        <f ca="1">IFERROR(INDEX(رضایت!$AS:$AZ,MATCH(نوجوانان!$B57,رضایت!$B:$B,0),MATCH(AY$1,رضایت!$AS$1:$AZ$1,0))*100,"")</f>
        <v>46</v>
      </c>
      <c r="AZ57" s="130">
        <f>IFERROR(INDEX(مسئولیت!$AM:$AZ,MATCH(نوجوانان!$B57,مسئولیت!$B:$B,0),MATCH(AZ$1,مسئولیت!$AM$1:$AZ$1,0))*100,"")</f>
        <v>40</v>
      </c>
      <c r="BA57" s="130">
        <f>IFERROR(INDEX('امتحان فصل'!$L:$Z,MATCH(نوجوانان!$B57,'امتحان فصل'!$B:$B,0),MATCH(BA$1,'امتحان فصل'!$L$1:$Z$1,0))*100,"")</f>
        <v>35</v>
      </c>
      <c r="BB57" s="131">
        <f t="shared" ca="1" si="43"/>
        <v>41.812535612535612</v>
      </c>
    </row>
    <row r="58" spans="1:54" ht="18.75" x14ac:dyDescent="0.25">
      <c r="A58" s="30">
        <v>52</v>
      </c>
      <c r="B58" s="27" t="s">
        <v>531</v>
      </c>
      <c r="C58" s="28" t="str">
        <f t="shared" si="47"/>
        <v>15</v>
      </c>
      <c r="D58" s="29" t="str">
        <f>INDEX(Sheet1!$C:$C,MATCH($B58,Sheet1!$B:$B,0))</f>
        <v>امیرحسین اتحادی</v>
      </c>
      <c r="E58" s="132" t="str">
        <f>IFERROR(INDEX(نماز!$BW:$BX,MATCH(نوجوانان!$B58,نماز!$B:$B,0),MATCH(E$1,نماز!$BW$1:$BZ$1,0))*100,"")</f>
        <v/>
      </c>
      <c r="F58" s="132">
        <f>IFERROR(INDEX(حلقه!$CY:$CZ,MATCH(نوجوانان!$B58,حلقه!$B:$B,0),MATCH(F$1,حلقه!$CY$1:$DB$1,0))*100,"")</f>
        <v>0</v>
      </c>
      <c r="G58" s="132">
        <f>IFERROR(INDEX(هیئت!$EG:$EH,MATCH(نوجوانان!$B58,هیئت!$B:$B,0),MATCH(G$1,هیئت!$EG$1:$EJ$1,0))*100,"")</f>
        <v>0</v>
      </c>
      <c r="H58" s="132">
        <f>IFERROR(INDEX('ویژه برنامه'!$BF:$BG,MATCH(نوجوانان!$B58,'ویژه برنامه'!$B:$B,0),MATCH(H$1,'ویژه برنامه'!$BF$1:$BI$1,0))*100,"")</f>
        <v>0</v>
      </c>
      <c r="I58" s="132">
        <f>IFERROR(INDEX(رضایت!$AS:$AT,MATCH(نوجوانان!$B58,رضایت!$B:$B,0),MATCH(I$1,رضایت!$AS$1:$AV$1,0))*100,"")</f>
        <v>0</v>
      </c>
      <c r="J58" s="132">
        <f>IFERROR(INDEX(مسئولیت!$AM:$AN,MATCH(نوجوانان!$B58,مسئولیت!$B:$B,0),MATCH(J$1,مسئولیت!$AM$1:$AP$1,0))*100,"")</f>
        <v>0</v>
      </c>
      <c r="K58" s="133">
        <f t="shared" si="45"/>
        <v>0</v>
      </c>
      <c r="L58" s="132" t="str">
        <f>IFERROR(INDEX(نماز!$BW:$BX,MATCH(نوجوانان!$B58,نماز!$B:$B,0),MATCH(L$4,نماز!$BW$3:$BY$3,0))*100,"")</f>
        <v/>
      </c>
      <c r="M58" s="132">
        <f>IFERROR(INDEX(حلقه!$CY:$CZ,MATCH(نوجوانان!$B58,حلقه!$B:$B,0),MATCH(M$4,حلقه!$CY$3:$DA$3,0))*100,"")</f>
        <v>0</v>
      </c>
      <c r="N58" s="132">
        <f>IFERROR(INDEX(هیئت!$EG:$EH,MATCH(نوجوانان!$B58,هیئت!$B:$B,0),MATCH(N$4,هیئت!$EG$3:$EI$3,0))*100,"")</f>
        <v>0</v>
      </c>
      <c r="O58" s="132">
        <f>IFERROR(INDEX('ویژه برنامه'!$BF:$BG,MATCH(نوجوانان!$B58,'ویژه برنامه'!$B:$B,0),MATCH(O$4,'ویژه برنامه'!$BF$3:$BH$3,0))*100,"")</f>
        <v>0</v>
      </c>
      <c r="P58" s="132">
        <f>IFERROR(INDEX(رضایت!$AS:$AT,MATCH(نوجوانان!$B58,رضایت!$B:$B,0),MATCH(P$4,رضایت!$AS$3:$AU$3,0))*100,"")</f>
        <v>0</v>
      </c>
      <c r="Q58" s="132">
        <f>IFERROR(INDEX(مسئولیت!$AM:$AN,MATCH(نوجوانان!$B58,مسئولیت!$B:$B,0),MATCH(Q$4,مسئولیت!$AM$3:$AO$3,0))*100,"")</f>
        <v>0</v>
      </c>
      <c r="R58" s="133">
        <f t="shared" si="44"/>
        <v>0</v>
      </c>
      <c r="S58" s="132" t="str">
        <f>IFERROR(INDEX(نماز!$BW:$BY,MATCH(نوجوانان!$B58,نماز!$B:$B,0),MATCH(S$4,نماز!$BW$3:$BY$3,0))*100,"")</f>
        <v/>
      </c>
      <c r="T58" s="132" t="str">
        <f>IFERROR(INDEX(حلقه!$CY:$DA,MATCH(نوجوانان!$B58,حلقه!$B:$B,0),MATCH(T$4,حلقه!$CY$3:$DA$3,0))*100,"")</f>
        <v/>
      </c>
      <c r="U58" s="132">
        <f>IFERROR(INDEX(هیئت!$EG:$EI,MATCH(نوجوانان!$B58,هیئت!$B:$B,0),MATCH(U$4,هیئت!$EG$3:$EI$3,0))*100,"")</f>
        <v>0</v>
      </c>
      <c r="V58" s="132">
        <f>IFERROR(INDEX('ویژه برنامه'!$BF:$BH,MATCH(نوجوانان!$B58,'ویژه برنامه'!$B:$B,0),MATCH(V$4,'ویژه برنامه'!$BF$3:$BH$3,0))*100,"")</f>
        <v>0</v>
      </c>
      <c r="W58" s="132">
        <f>IFERROR(INDEX(رضایت!$AS:$AU,MATCH(نوجوانان!$B58,رضایت!$B:$B,0),MATCH(W$4,رضایت!$AS$3:$AU$3,0))*100,"")</f>
        <v>0</v>
      </c>
      <c r="X58" s="132">
        <f>IFERROR(INDEX(مسئولیت!$AM:$AO,MATCH(نوجوانان!$B58,مسئولیت!$B:$B,0),MATCH(X$4,مسئولیت!$AM$3:$AO$3,0))*100,"")</f>
        <v>0</v>
      </c>
      <c r="Y58" s="133">
        <f t="shared" si="48"/>
        <v>0</v>
      </c>
      <c r="Z58" s="132">
        <f>IFERROR(INDEX(نماز!$BW:$BZ,MATCH(نوجوانان!$B58,نماز!$B:$B,0),MATCH(Z$1,نماز!$BW$1:$BZ$1,0))*100,"")</f>
        <v>21.111111111111111</v>
      </c>
      <c r="AA58" s="132">
        <f>IFERROR(INDEX(حلقه!$CY:$DB,MATCH(نوجوانان!$B58,حلقه!$B:$B,0),MATCH(AA$1,حلقه!$CY$1:$DB$1,0))*100,"")</f>
        <v>52.941176470588239</v>
      </c>
      <c r="AB58" s="132">
        <f>IFERROR(INDEX(هیئت!$EG:$EJ,MATCH(نوجوانان!$B58,هیئت!$B:$B,0),MATCH(AB$1,هیئت!$EG$1:$EJ$1,0))*100,"")</f>
        <v>50</v>
      </c>
      <c r="AC58" s="132">
        <f>IFERROR(INDEX('ویژه برنامه'!$BF:$BI,MATCH(نوجوانان!$B58,'ویژه برنامه'!$B:$B,0),MATCH(AC$1,'ویژه برنامه'!$BF$1:$BI$1,0))*100,"")</f>
        <v>90.909090909090907</v>
      </c>
      <c r="AD58" s="132" t="str">
        <f>IFERROR(INDEX(رضایت!$AS:$AU,MATCH(نوجوانان!$B58,رضایت!$B:$B,0),MATCH(AD$4,رضایت!$AS$3:$AU$3,0))*100,"")</f>
        <v/>
      </c>
      <c r="AE58" s="132" t="str">
        <f>IFERROR(INDEX(مسئولیت!$AM:$AO,MATCH(نوجوانان!$B58,مسئولیت!$B:$B,0),MATCH(AE$4,مسئولیت!$AM$3:$AO$3,0))*100,"")</f>
        <v/>
      </c>
      <c r="AF58" s="132">
        <f t="shared" si="49"/>
        <v>32.03065953654189</v>
      </c>
      <c r="AG58" s="132" t="str">
        <f>IFERROR(INDEX(نماز!$BW:$BZ,MATCH(نوجوانان!$B58,نماز!$B:$B,0),MATCH(AG$1,نماز!$BW$1:$BZ$1,0))*100,"")</f>
        <v/>
      </c>
      <c r="AH58" s="132" t="str">
        <f>IFERROR(INDEX(حلقه!$CY:$DB,MATCH(نوجوانان!$B58,حلقه!$B:$B,0),MATCH(AH$1,حلقه!$CY$1:$DB$1,0))*100,"")</f>
        <v/>
      </c>
      <c r="AI58" s="132" t="str">
        <f>IFERROR(INDEX(هیئت!$EG:$EJ,MATCH(نوجوانان!$B58,هیئت!$B:$B,0),MATCH(AI$1,هیئت!$EG$1:$EJ$1,0))*100,"")</f>
        <v/>
      </c>
      <c r="AJ58" s="132" t="str">
        <f>IFERROR(INDEX('ویژه برنامه'!$BF:$BI,MATCH(نوجوانان!$B58,'ویژه برنامه'!$B:$B,0),MATCH(AJ$1,'ویژه برنامه'!$BF$1:$BI$1,0))*100,"")</f>
        <v/>
      </c>
      <c r="AK58" s="132">
        <f>IFERROR(INDEX(رضایت!$AS:$AU,MATCH(نوجوانان!$B58,رضایت!$B:$B,0),MATCH(AK$4,رضایت!$AS$3:$AU$3,0))*100,"")</f>
        <v>0</v>
      </c>
      <c r="AL58" s="132">
        <f>IFERROR(INDEX(مسئولیت!$AM:$AO,MATCH(نوجوانان!$B58,مسئولیت!$B:$B,0),MATCH(AL$4,مسئولیت!$AM$3:$AO$3,0))*100,"")</f>
        <v>0</v>
      </c>
      <c r="AM58" s="133">
        <f t="shared" si="50"/>
        <v>32.03065953654189</v>
      </c>
      <c r="AN58" s="132">
        <f>IFERROR(INDEX(نماز!$BW:$CF,MATCH(نوجوانان!$B58,نماز!$B:$B,0),MATCH(AN$1,نماز!$BW$1:$CF$1,0))*100,"")</f>
        <v>16.666666666666664</v>
      </c>
      <c r="AO58" s="132">
        <f>IFERROR(INDEX(حلقه!$CY:$DD,MATCH(نوجوانان!$B58,حلقه!$B:$B,0),MATCH(AO$1,حلقه!$CY$1:$DD$1,0))*100,"")</f>
        <v>100</v>
      </c>
      <c r="AP58" s="132">
        <f>IFERROR(INDEX(هیئت!$EG:$EM,MATCH(نوجوانان!$B58,هیئت!$B:$B,0),MATCH(AP$1,هیئت!$EG$1:$EM$1,0))*100,"")</f>
        <v>41.17647058823529</v>
      </c>
      <c r="AQ58" s="132">
        <f>IFERROR(INDEX('ویژه برنامه'!$BF:$BK,MATCH(نوجوانان!$B58,'ویژه برنامه'!$B:$B,0),MATCH(AQ$1,'ویژه برنامه'!$BF$1:$BK$1,0))*100,"")</f>
        <v>0</v>
      </c>
      <c r="AR58" s="132">
        <f ca="1">IFERROR(INDEX(رضایت!$AS:$AW,MATCH(نوجوانان!$B58,رضایت!$B:$B,0),MATCH(AR$1,رضایت!$AS$1:$AW$1,0))*100,"")</f>
        <v>79.133333333333326</v>
      </c>
      <c r="AS58" s="132">
        <f>IFERROR(INDEX('امتحان فصل'!$L:$O,MATCH(نوجوانان!$B58,'امتحان فصل'!$B:$B,0),MATCH(AS$1,'امتحان فصل'!$L$1:$P$1,0))*100,"")</f>
        <v>0</v>
      </c>
      <c r="AT58" s="133">
        <f t="shared" ca="1" si="46"/>
        <v>48.371568627450976</v>
      </c>
      <c r="AU58" s="132">
        <f>IFERROR(INDEX(نماز!$BW:$CF,MATCH(نوجوانان!$B58,نماز!$B:$B,0),MATCH(AU$1,نماز!$BW$1:$CF$1,0))*100,"")</f>
        <v>0</v>
      </c>
      <c r="AV58" s="132">
        <f>IFERROR(INDEX(حلقه!$CY:$DQ,MATCH(نوجوانان!$B58,حلقه!$B:$B,0),MATCH(AV$1,حلقه!$CY$1:$DQ$1,0))*100,"")</f>
        <v>50</v>
      </c>
      <c r="AW58" s="132">
        <f>IFERROR(INDEX(هیئت!$EG:$EZ,MATCH(نوجوانان!$B58,هیئت!$B:$B,0),MATCH(AW$1,هیئت!$EG$1:$EZ$1,0))*100,"")</f>
        <v>61.53846153846154</v>
      </c>
      <c r="AX58" s="132">
        <f>IFERROR(INDEX('ویژه برنامه'!$BF:$BZ,MATCH(نوجوانان!$B58,'ویژه برنامه'!$B:$B,0),MATCH(AX$1,'ویژه برنامه'!$BF$1:$BZ$1,0))*100,"")</f>
        <v>22.222222222222221</v>
      </c>
      <c r="AY58" s="132">
        <f ca="1">IFERROR(INDEX(رضایت!$AS:$AZ,MATCH(نوجوانان!$B58,رضایت!$B:$B,0),MATCH(AY$1,رضایت!$AS$1:$AZ$1,0))*100,"")</f>
        <v>80</v>
      </c>
      <c r="AZ58" s="132" t="str">
        <f>IFERROR(INDEX(مسئولیت!$AM:$AZ,MATCH(نوجوانان!$B58,مسئولیت!$B:$B,0),MATCH(AZ$1,مسئولیت!$AM$1:$AZ$1,0))*100,"")</f>
        <v/>
      </c>
      <c r="BA58" s="132">
        <f>IFERROR(INDEX('امتحان فصل'!$L:$Z,MATCH(نوجوانان!$B58,'امتحان فصل'!$B:$B,0),MATCH(BA$1,'امتحان فصل'!$L$1:$Z$1,0))*100,"")</f>
        <v>50</v>
      </c>
      <c r="BB58" s="133">
        <f t="shared" ca="1" si="43"/>
        <v>41.162393162393165</v>
      </c>
    </row>
    <row r="59" spans="1:54" ht="18.75" x14ac:dyDescent="0.25">
      <c r="A59" s="30">
        <v>53</v>
      </c>
      <c r="B59" s="27" t="s">
        <v>532</v>
      </c>
      <c r="C59" s="28" t="str">
        <f t="shared" si="47"/>
        <v>15</v>
      </c>
      <c r="D59" s="29" t="str">
        <f>INDEX(Sheet1!$C:$C,MATCH($B59,Sheet1!$B:$B,0))</f>
        <v>امیرعلی اتحادی</v>
      </c>
      <c r="E59" s="130"/>
      <c r="F59" s="130"/>
      <c r="G59" s="130"/>
      <c r="H59" s="130"/>
      <c r="I59" s="130"/>
      <c r="J59" s="130"/>
      <c r="K59" s="131"/>
      <c r="L59" s="130"/>
      <c r="M59" s="130"/>
      <c r="N59" s="130"/>
      <c r="O59" s="130"/>
      <c r="P59" s="130"/>
      <c r="Q59" s="130"/>
      <c r="R59" s="131"/>
      <c r="S59" s="130"/>
      <c r="T59" s="130"/>
      <c r="U59" s="130"/>
      <c r="V59" s="130"/>
      <c r="W59" s="130"/>
      <c r="X59" s="130"/>
      <c r="Y59" s="131"/>
      <c r="Z59" s="130">
        <f>IFERROR(INDEX(نماز!$BW:$BZ,MATCH(نوجوانان!$B59,نماز!$B:$B,0),MATCH(Z$1,نماز!$BW$1:$BZ$1,0))*100,"")</f>
        <v>21.111111111111111</v>
      </c>
      <c r="AA59" s="130">
        <f>IFERROR(INDEX(حلقه!$CY:$DB,MATCH(نوجوانان!$B59,حلقه!$B:$B,0),MATCH(AA$1,حلقه!$CY$1:$DB$1,0))*100,"")</f>
        <v>52.941176470588239</v>
      </c>
      <c r="AB59" s="130">
        <f>IFERROR(INDEX(هیئت!$EG:$EJ,MATCH(نوجوانان!$B59,هیئت!$B:$B,0),MATCH(AB$1,هیئت!$EG$1:$EJ$1,0))*100,"")</f>
        <v>50</v>
      </c>
      <c r="AC59" s="130">
        <f>IFERROR(INDEX('ویژه برنامه'!$BF:$BI,MATCH(نوجوانان!$B59,'ویژه برنامه'!$B:$B,0),MATCH(AC$1,'ویژه برنامه'!$BF$1:$BI$1,0))*100,"")</f>
        <v>90.909090909090907</v>
      </c>
      <c r="AD59" s="130" t="str">
        <f>IFERROR(INDEX(رضایت!$AS:$AU,MATCH(نوجوانان!$B59,رضایت!$B:$B,0),MATCH(AD$4,رضایت!$AS$3:$AU$3,0))*100,"")</f>
        <v/>
      </c>
      <c r="AE59" s="130" t="str">
        <f>IFERROR(INDEX(مسئولیت!$AM:$AO,MATCH(نوجوانان!$B59,مسئولیت!$B:$B,0),MATCH(AE$4,مسئولیت!$AM$3:$AO$3,0))*100,"")</f>
        <v/>
      </c>
      <c r="AF59" s="131">
        <f t="shared" si="49"/>
        <v>32.03065953654189</v>
      </c>
      <c r="AG59" s="130" t="str">
        <f>IFERROR(INDEX(نماز!$BW:$BZ,MATCH(نوجوانان!$B59,نماز!$B:$B,0),MATCH(AG$1,نماز!$BW$1:$BZ$1,0))*100,"")</f>
        <v/>
      </c>
      <c r="AH59" s="130" t="str">
        <f>IFERROR(INDEX(حلقه!$CY:$DB,MATCH(نوجوانان!$B59,حلقه!$B:$B,0),MATCH(AH$1,حلقه!$CY$1:$DB$1,0))*100,"")</f>
        <v/>
      </c>
      <c r="AI59" s="130" t="str">
        <f>IFERROR(INDEX(هیئت!$EG:$EJ,MATCH(نوجوانان!$B59,هیئت!$B:$B,0),MATCH(AI$1,هیئت!$EG$1:$EJ$1,0))*100,"")</f>
        <v/>
      </c>
      <c r="AJ59" s="130" t="str">
        <f>IFERROR(INDEX('ویژه برنامه'!$BF:$BI,MATCH(نوجوانان!$B59,'ویژه برنامه'!$B:$B,0),MATCH(AJ$1,'ویژه برنامه'!$BF$1:$BI$1,0))*100,"")</f>
        <v/>
      </c>
      <c r="AK59" s="130">
        <f>IFERROR(INDEX(رضایت!$AS:$AU,MATCH(نوجوانان!$B59,رضایت!$B:$B,0),MATCH(AK$4,رضایت!$AS$3:$AU$3,0))*100,"")</f>
        <v>0</v>
      </c>
      <c r="AL59" s="130">
        <f>IFERROR(INDEX(مسئولیت!$AM:$AO,MATCH(نوجوانان!$B59,مسئولیت!$B:$B,0),MATCH(AL$4,مسئولیت!$AM$3:$AO$3,0))*100,"")</f>
        <v>0</v>
      </c>
      <c r="AM59" s="131">
        <f t="shared" si="50"/>
        <v>32.03065953654189</v>
      </c>
      <c r="AN59" s="130">
        <f>IFERROR(INDEX(نماز!$BW:$CF,MATCH(نوجوانان!$B59,نماز!$B:$B,0),MATCH(AN$1,نماز!$BW$1:$CF$1,0))*100,"")</f>
        <v>16.666666666666664</v>
      </c>
      <c r="AO59" s="130">
        <f>IFERROR(INDEX(حلقه!$CY:$DD,MATCH(نوجوانان!$B59,حلقه!$B:$B,0),MATCH(AO$1,حلقه!$CY$1:$DD$1,0))*100,"")</f>
        <v>100</v>
      </c>
      <c r="AP59" s="130">
        <f>IFERROR(INDEX(هیئت!$EG:$EM,MATCH(نوجوانان!$B59,هیئت!$B:$B,0),MATCH(AP$1,هیئت!$EG$1:$EM$1,0))*100,"")</f>
        <v>41.17647058823529</v>
      </c>
      <c r="AQ59" s="130">
        <f>IFERROR(INDEX('ویژه برنامه'!$BF:$BK,MATCH(نوجوانان!$B59,'ویژه برنامه'!$B:$B,0),MATCH(AQ$1,'ویژه برنامه'!$BF$1:$BK$1,0))*100,"")</f>
        <v>0</v>
      </c>
      <c r="AR59" s="130">
        <f ca="1">IFERROR(INDEX(رضایت!$AS:$AW,MATCH(نوجوانان!$B59,رضایت!$B:$B,0),MATCH(AR$1,رضایت!$AS$1:$AW$1,0))*100,"")</f>
        <v>90.066666666666663</v>
      </c>
      <c r="AS59" s="130">
        <f>IFERROR(INDEX('امتحان فصل'!$L:$O,MATCH(نوجوانان!$B59,'امتحان فصل'!$B:$B,0),MATCH(AS$1,'امتحان فصل'!$L$1:$P$1,0))*100,"")</f>
        <v>0</v>
      </c>
      <c r="AT59" s="131">
        <f t="shared" ca="1" si="46"/>
        <v>51.104901960784318</v>
      </c>
      <c r="AU59" s="130">
        <f>IFERROR(INDEX(نماز!$BW:$CF,MATCH(نوجوانان!$B59,نماز!$B:$B,0),MATCH(AU$1,نماز!$BW$1:$CF$1,0))*100,"")</f>
        <v>0</v>
      </c>
      <c r="AV59" s="130">
        <f>IFERROR(INDEX(حلقه!$CY:$DQ,MATCH(نوجوانان!$B59,حلقه!$B:$B,0),MATCH(AV$1,حلقه!$CY$1:$DQ$1,0))*100,"")</f>
        <v>50</v>
      </c>
      <c r="AW59" s="130">
        <f>IFERROR(INDEX(هیئت!$EG:$EZ,MATCH(نوجوانان!$B59,هیئت!$B:$B,0),MATCH(AW$1,هیئت!$EG$1:$EZ$1,0))*100,"")</f>
        <v>61.53846153846154</v>
      </c>
      <c r="AX59" s="130">
        <f>IFERROR(INDEX('ویژه برنامه'!$BF:$BZ,MATCH(نوجوانان!$B59,'ویژه برنامه'!$B:$B,0),MATCH(AX$1,'ویژه برنامه'!$BF$1:$BZ$1,0))*100,"")</f>
        <v>22.222222222222221</v>
      </c>
      <c r="AY59" s="130">
        <f ca="1">IFERROR(INDEX(رضایت!$AS:$AZ,MATCH(نوجوانان!$B59,رضایت!$B:$B,0),MATCH(AY$1,رضایت!$AS$1:$AZ$1,0))*100,"")</f>
        <v>87</v>
      </c>
      <c r="AZ59" s="130">
        <f>IFERROR(INDEX(مسئولیت!$AM:$AZ,MATCH(نوجوانان!$B59,مسئولیت!$B:$B,0),MATCH(AZ$1,مسئولیت!$AM$1:$AZ$1,0))*100,"")</f>
        <v>36.666666666666664</v>
      </c>
      <c r="BA59" s="130">
        <f>IFERROR(INDEX('امتحان فصل'!$L:$Z,MATCH(نوجوانان!$B59,'امتحان فصل'!$B:$B,0),MATCH(BA$1,'امتحان فصل'!$L$1:$Z$1,0))*100,"")</f>
        <v>77.5</v>
      </c>
      <c r="BB59" s="131">
        <f t="shared" ca="1" si="43"/>
        <v>55.395726495726493</v>
      </c>
    </row>
    <row r="60" spans="1:54" ht="18.75" x14ac:dyDescent="0.25">
      <c r="A60" s="30">
        <v>54</v>
      </c>
      <c r="B60" s="27" t="s">
        <v>533</v>
      </c>
      <c r="C60" s="28" t="str">
        <f t="shared" si="47"/>
        <v>15</v>
      </c>
      <c r="D60" s="29" t="str">
        <f>INDEX(Sheet1!$C:$C,MATCH($B60,Sheet1!$B:$B,0))</f>
        <v>محمدرضا مهدویان</v>
      </c>
      <c r="E60" s="132"/>
      <c r="F60" s="132"/>
      <c r="G60" s="132"/>
      <c r="H60" s="132"/>
      <c r="I60" s="132"/>
      <c r="J60" s="132"/>
      <c r="K60" s="133"/>
      <c r="L60" s="132"/>
      <c r="M60" s="132"/>
      <c r="N60" s="132"/>
      <c r="O60" s="132"/>
      <c r="P60" s="132"/>
      <c r="Q60" s="132"/>
      <c r="R60" s="133"/>
      <c r="S60" s="132"/>
      <c r="T60" s="132"/>
      <c r="U60" s="132"/>
      <c r="V60" s="132"/>
      <c r="W60" s="132"/>
      <c r="X60" s="132"/>
      <c r="Y60" s="133"/>
      <c r="Z60" s="132">
        <f>IFERROR(INDEX(نماز!$BW:$BZ,MATCH(نوجوانان!$B60,نماز!$B:$B,0),MATCH(Z$1,نماز!$BW$1:$BZ$1,0))*100,"")</f>
        <v>10</v>
      </c>
      <c r="AA60" s="132">
        <f>IFERROR(INDEX(حلقه!$CY:$DB,MATCH(نوجوانان!$B60,حلقه!$B:$B,0),MATCH(AA$1,حلقه!$CY$1:$DB$1,0))*100,"")</f>
        <v>58.82352941176471</v>
      </c>
      <c r="AB60" s="132">
        <f>IFERROR(INDEX(هیئت!$EG:$EJ,MATCH(نوجوانان!$B60,هیئت!$B:$B,0),MATCH(AB$1,هیئت!$EG$1:$EJ$1,0))*100,"")</f>
        <v>9.0909090909090917</v>
      </c>
      <c r="AC60" s="132">
        <f>IFERROR(INDEX('ویژه برنامه'!$BF:$BI,MATCH(نوجوانان!$B60,'ویژه برنامه'!$B:$B,0),MATCH(AC$1,'ویژه برنامه'!$BF$1:$BI$1,0))*100,"")</f>
        <v>54.54545454545454</v>
      </c>
      <c r="AD60" s="132" t="str">
        <f>IFERROR(INDEX(رضایت!$AS:$AU,MATCH(نوجوانان!$B60,رضایت!$B:$B,0),MATCH(AD$4,رضایت!$AS$3:$AU$3,0))*100,"")</f>
        <v/>
      </c>
      <c r="AE60" s="132" t="str">
        <f>IFERROR(INDEX(مسئولیت!$AM:$AO,MATCH(نوجوانان!$B60,مسئولیت!$B:$B,0),MATCH(AE$4,مسئولیت!$AM$3:$AO$3,0))*100,"")</f>
        <v/>
      </c>
      <c r="AF60" s="132">
        <f t="shared" si="49"/>
        <v>20.964705882352941</v>
      </c>
      <c r="AG60" s="132" t="str">
        <f>IFERROR(INDEX(نماز!$BW:$BZ,MATCH(نوجوانان!$B60,نماز!$B:$B,0),MATCH(AG$1,نماز!$BW$1:$BZ$1,0))*100,"")</f>
        <v/>
      </c>
      <c r="AH60" s="132" t="str">
        <f>IFERROR(INDEX(حلقه!$CY:$DB,MATCH(نوجوانان!$B60,حلقه!$B:$B,0),MATCH(AH$1,حلقه!$CY$1:$DB$1,0))*100,"")</f>
        <v/>
      </c>
      <c r="AI60" s="132" t="str">
        <f>IFERROR(INDEX(هیئت!$EG:$EJ,MATCH(نوجوانان!$B60,هیئت!$B:$B,0),MATCH(AI$1,هیئت!$EG$1:$EJ$1,0))*100,"")</f>
        <v/>
      </c>
      <c r="AJ60" s="132" t="str">
        <f>IFERROR(INDEX('ویژه برنامه'!$BF:$BI,MATCH(نوجوانان!$B60,'ویژه برنامه'!$B:$B,0),MATCH(AJ$1,'ویژه برنامه'!$BF$1:$BI$1,0))*100,"")</f>
        <v/>
      </c>
      <c r="AK60" s="132">
        <f>IFERROR(INDEX(رضایت!$AS:$AU,MATCH(نوجوانان!$B60,رضایت!$B:$B,0),MATCH(AK$4,رضایت!$AS$3:$AU$3,0))*100,"")</f>
        <v>0</v>
      </c>
      <c r="AL60" s="132">
        <f>IFERROR(INDEX(مسئولیت!$AM:$AO,MATCH(نوجوانان!$B60,مسئولیت!$B:$B,0),MATCH(AL$4,مسئولیت!$AM$3:$AO$3,0))*100,"")</f>
        <v>0</v>
      </c>
      <c r="AM60" s="133">
        <f t="shared" si="50"/>
        <v>20.964705882352941</v>
      </c>
      <c r="AN60" s="132">
        <f>IFERROR(INDEX(نماز!$BW:$CF,MATCH(نوجوانان!$B60,نماز!$B:$B,0),MATCH(AN$1,نماز!$BW$1:$CF$1,0))*100,"")</f>
        <v>14.814814814814813</v>
      </c>
      <c r="AO60" s="132">
        <f>IFERROR(INDEX(حلقه!$CY:$DD,MATCH(نوجوانان!$B60,حلقه!$B:$B,0),MATCH(AO$1,حلقه!$CY$1:$DD$1,0))*100,"")</f>
        <v>66.666666666666657</v>
      </c>
      <c r="AP60" s="132">
        <f>IFERROR(INDEX(هیئت!$EG:$EM,MATCH(نوجوانان!$B60,هیئت!$B:$B,0),MATCH(AP$1,هیئت!$EG$1:$EM$1,0))*100,"")</f>
        <v>0</v>
      </c>
      <c r="AQ60" s="132">
        <f>IFERROR(INDEX('ویژه برنامه'!$BF:$BK,MATCH(نوجوانان!$B60,'ویژه برنامه'!$B:$B,0),MATCH(AQ$1,'ویژه برنامه'!$BF$1:$BK$1,0))*100,"")</f>
        <v>0</v>
      </c>
      <c r="AR60" s="132">
        <f ca="1">IFERROR(INDEX(رضایت!$AS:$AW,MATCH(نوجوانان!$B60,رضایت!$B:$B,0),MATCH(AR$1,رضایت!$AS$1:$AW$1,0))*100,"")</f>
        <v>80.2</v>
      </c>
      <c r="AS60" s="132">
        <f>IFERROR(INDEX('امتحان فصل'!$L:$O,MATCH(نوجوانان!$B60,'امتحان فصل'!$B:$B,0),MATCH(AS$1,'امتحان فصل'!$L$1:$P$1,0))*100,"")</f>
        <v>0</v>
      </c>
      <c r="AT60" s="133">
        <f t="shared" ca="1" si="46"/>
        <v>35.161111111111111</v>
      </c>
      <c r="AU60" s="132">
        <f>IFERROR(INDEX(نماز!$BW:$CF,MATCH(نوجوانان!$B60,نماز!$B:$B,0),MATCH(AU$1,نماز!$BW$1:$CF$1,0))*100,"")</f>
        <v>0</v>
      </c>
      <c r="AV60" s="132">
        <f>IFERROR(INDEX(حلقه!$CY:$DQ,MATCH(نوجوانان!$B60,حلقه!$B:$B,0),MATCH(AV$1,حلقه!$CY$1:$DQ$1,0))*100,"")</f>
        <v>0</v>
      </c>
      <c r="AW60" s="132">
        <f>IFERROR(INDEX(هیئت!$EG:$EZ,MATCH(نوجوانان!$B60,هیئت!$B:$B,0),MATCH(AW$1,هیئت!$EG$1:$EZ$1,0))*100,"")</f>
        <v>0</v>
      </c>
      <c r="AX60" s="132">
        <f>IFERROR(INDEX('ویژه برنامه'!$BF:$BZ,MATCH(نوجوانان!$B60,'ویژه برنامه'!$B:$B,0),MATCH(AX$1,'ویژه برنامه'!$BF$1:$BZ$1,0))*100,"")</f>
        <v>0</v>
      </c>
      <c r="AY60" s="132">
        <f ca="1">IFERROR(INDEX(رضایت!$AS:$AZ,MATCH(نوجوانان!$B60,رضایت!$B:$B,0),MATCH(AY$1,رضایت!$AS$1:$AZ$1,0))*100,"")</f>
        <v>20</v>
      </c>
      <c r="AZ60" s="132" t="str">
        <f>IFERROR(INDEX(مسئولیت!$AM:$AZ,MATCH(نوجوانان!$B60,مسئولیت!$B:$B,0),MATCH(AZ$1,مسئولیت!$AM$1:$AZ$1,0))*100,"")</f>
        <v/>
      </c>
      <c r="BA60" s="132">
        <f>IFERROR(INDEX('امتحان فصل'!$L:$Z,MATCH(نوجوانان!$B60,'امتحان فصل'!$B:$B,0),MATCH(BA$1,'امتحان فصل'!$L$1:$Z$1,0))*100,"")</f>
        <v>0</v>
      </c>
      <c r="BB60" s="133">
        <f t="shared" ca="1" si="43"/>
        <v>4</v>
      </c>
    </row>
    <row r="61" spans="1:54" ht="18.75" x14ac:dyDescent="0.25">
      <c r="A61" s="30">
        <v>55</v>
      </c>
      <c r="B61" s="27" t="s">
        <v>534</v>
      </c>
      <c r="C61" s="28" t="str">
        <f t="shared" si="47"/>
        <v>15</v>
      </c>
      <c r="D61" s="29" t="str">
        <f>INDEX(Sheet1!$C:$C,MATCH($B61,Sheet1!$B:$B,0))</f>
        <v>علیرضا زینتی‌شایان</v>
      </c>
      <c r="E61" s="130"/>
      <c r="F61" s="130"/>
      <c r="G61" s="130"/>
      <c r="H61" s="130"/>
      <c r="I61" s="130"/>
      <c r="J61" s="130"/>
      <c r="K61" s="131"/>
      <c r="L61" s="130"/>
      <c r="M61" s="130"/>
      <c r="N61" s="130"/>
      <c r="O61" s="130"/>
      <c r="P61" s="130"/>
      <c r="Q61" s="130"/>
      <c r="R61" s="131"/>
      <c r="S61" s="130"/>
      <c r="T61" s="130"/>
      <c r="U61" s="130"/>
      <c r="V61" s="130"/>
      <c r="W61" s="130"/>
      <c r="X61" s="130"/>
      <c r="Y61" s="131"/>
      <c r="Z61" s="130">
        <f>IFERROR(INDEX(نماز!$BW:$BZ,MATCH(نوجوانان!$B61,نماز!$B:$B,0),MATCH(Z$1,نماز!$BW$1:$BZ$1,0))*100,"")</f>
        <v>22.222222222222221</v>
      </c>
      <c r="AA61" s="130">
        <f>IFERROR(INDEX(حلقه!$CY:$DB,MATCH(نوجوانان!$B61,حلقه!$B:$B,0),MATCH(AA$1,حلقه!$CY$1:$DB$1,0))*100,"")</f>
        <v>6.25</v>
      </c>
      <c r="AB61" s="130">
        <f>IFERROR(INDEX(هیئت!$EG:$EJ,MATCH(نوجوانان!$B61,هیئت!$B:$B,0),MATCH(AB$1,هیئت!$EG$1:$EJ$1,0))*100,"")</f>
        <v>36.363636363636367</v>
      </c>
      <c r="AC61" s="130">
        <f>IFERROR(INDEX('ویژه برنامه'!$BF:$BI,MATCH(نوجوانان!$B61,'ویژه برنامه'!$B:$B,0),MATCH(AC$1,'ویژه برنامه'!$BF$1:$BI$1,0))*100,"")</f>
        <v>9.0909090909090917</v>
      </c>
      <c r="AD61" s="130" t="str">
        <f>IFERROR(INDEX(رضایت!$AS:$AU,MATCH(نوجوانان!$B61,رضایت!$B:$B,0),MATCH(AD$4,رضایت!$AS$3:$AU$3,0))*100,"")</f>
        <v/>
      </c>
      <c r="AE61" s="130" t="str">
        <f>IFERROR(INDEX(مسئولیت!$AM:$AO,MATCH(نوجوانان!$B61,مسئولیت!$B:$B,0),MATCH(AE$4,مسئولیت!$AM$3:$AO$3,0))*100,"")</f>
        <v/>
      </c>
      <c r="AF61" s="131">
        <f t="shared" si="49"/>
        <v>10.825757575757574</v>
      </c>
      <c r="AG61" s="130" t="str">
        <f>IFERROR(INDEX(نماز!$BW:$BZ,MATCH(نوجوانان!$B61,نماز!$B:$B,0),MATCH(AG$1,نماز!$BW$1:$BZ$1,0))*100,"")</f>
        <v/>
      </c>
      <c r="AH61" s="130" t="str">
        <f>IFERROR(INDEX(حلقه!$CY:$DB,MATCH(نوجوانان!$B61,حلقه!$B:$B,0),MATCH(AH$1,حلقه!$CY$1:$DB$1,0))*100,"")</f>
        <v/>
      </c>
      <c r="AI61" s="130" t="str">
        <f>IFERROR(INDEX(هیئت!$EG:$EJ,MATCH(نوجوانان!$B61,هیئت!$B:$B,0),MATCH(AI$1,هیئت!$EG$1:$EJ$1,0))*100,"")</f>
        <v/>
      </c>
      <c r="AJ61" s="130" t="str">
        <f>IFERROR(INDEX('ویژه برنامه'!$BF:$BI,MATCH(نوجوانان!$B61,'ویژه برنامه'!$B:$B,0),MATCH(AJ$1,'ویژه برنامه'!$BF$1:$BI$1,0))*100,"")</f>
        <v/>
      </c>
      <c r="AK61" s="130">
        <f>IFERROR(INDEX(رضایت!$AS:$AU,MATCH(نوجوانان!$B61,رضایت!$B:$B,0),MATCH(AK$4,رضایت!$AS$3:$AU$3,0))*100,"")</f>
        <v>0</v>
      </c>
      <c r="AL61" s="130">
        <f>IFERROR(INDEX(مسئولیت!$AM:$AO,MATCH(نوجوانان!$B61,مسئولیت!$B:$B,0),MATCH(AL$4,مسئولیت!$AM$3:$AO$3,0))*100,"")</f>
        <v>0</v>
      </c>
      <c r="AM61" s="131">
        <f t="shared" si="50"/>
        <v>10.825757575757574</v>
      </c>
      <c r="AN61" s="130">
        <f>IFERROR(INDEX(نماز!$BW:$CF,MATCH(نوجوانان!$B61,نماز!$B:$B,0),MATCH(AN$1,نماز!$BW$1:$CF$1,0))*100,"")</f>
        <v>20.37037037037037</v>
      </c>
      <c r="AO61" s="130">
        <f>IFERROR(INDEX(حلقه!$CY:$DD,MATCH(نوجوانان!$B61,حلقه!$B:$B,0),MATCH(AO$1,حلقه!$CY$1:$DD$1,0))*100,"")</f>
        <v>33.333333333333329</v>
      </c>
      <c r="AP61" s="130">
        <f>IFERROR(INDEX(هیئت!$EG:$EM,MATCH(نوجوانان!$B61,هیئت!$B:$B,0),MATCH(AP$1,هیئت!$EG$1:$EM$1,0))*100,"")</f>
        <v>11.76470588235294</v>
      </c>
      <c r="AQ61" s="130">
        <f>IFERROR(INDEX('ویژه برنامه'!$BF:$BK,MATCH(نوجوانان!$B61,'ویژه برنامه'!$B:$B,0),MATCH(AQ$1,'ویژه برنامه'!$BF$1:$BK$1,0))*100,"")</f>
        <v>50</v>
      </c>
      <c r="AR61" s="130">
        <f ca="1">IFERROR(INDEX(رضایت!$AS:$AW,MATCH(نوجوانان!$B61,رضایت!$B:$B,0),MATCH(AR$1,رضایت!$AS$1:$AW$1,0))*100,"")</f>
        <v>65.333333333333314</v>
      </c>
      <c r="AS61" s="130">
        <f>IFERROR(INDEX('امتحان فصل'!$L:$O,MATCH(نوجوانان!$B61,'امتحان فصل'!$B:$B,0),MATCH(AS$1,'امتحان فصل'!$L$1:$P$1,0))*100,"")</f>
        <v>0</v>
      </c>
      <c r="AT61" s="131">
        <f t="shared" ca="1" si="46"/>
        <v>33.326797385620907</v>
      </c>
      <c r="AU61" s="130">
        <f>IFERROR(INDEX(نماز!$BW:$CF,MATCH(نوجوانان!$B61,نماز!$B:$B,0),MATCH(AU$1,نماز!$BW$1:$CF$1,0))*100,"")</f>
        <v>0</v>
      </c>
      <c r="AV61" s="130">
        <f>IFERROR(INDEX(حلقه!$CY:$DQ,MATCH(نوجوانان!$B61,حلقه!$B:$B,0),MATCH(AV$1,حلقه!$CY$1:$DQ$1,0))*100,"")</f>
        <v>0</v>
      </c>
      <c r="AW61" s="130">
        <f>IFERROR(INDEX(هیئت!$EG:$EZ,MATCH(نوجوانان!$B61,هیئت!$B:$B,0),MATCH(AW$1,هیئت!$EG$1:$EZ$1,0))*100,"")</f>
        <v>0</v>
      </c>
      <c r="AX61" s="130">
        <f>IFERROR(INDEX('ویژه برنامه'!$BF:$BZ,MATCH(نوجوانان!$B61,'ویژه برنامه'!$B:$B,0),MATCH(AX$1,'ویژه برنامه'!$BF$1:$BZ$1,0))*100,"")</f>
        <v>0</v>
      </c>
      <c r="AY61" s="130">
        <f ca="1">IFERROR(INDEX(رضایت!$AS:$AZ,MATCH(نوجوانان!$B61,رضایت!$B:$B,0),MATCH(AY$1,رضایت!$AS$1:$AZ$1,0))*100,"")</f>
        <v>20</v>
      </c>
      <c r="AZ61" s="130" t="str">
        <f>IFERROR(INDEX(مسئولیت!$AM:$AZ,MATCH(نوجوانان!$B61,مسئولیت!$B:$B,0),MATCH(AZ$1,مسئولیت!$AM$1:$AZ$1,0))*100,"")</f>
        <v/>
      </c>
      <c r="BA61" s="130">
        <f>IFERROR(INDEX('امتحان فصل'!$L:$Z,MATCH(نوجوانان!$B61,'امتحان فصل'!$B:$B,0),MATCH(BA$1,'امتحان فصل'!$L$1:$Z$1,0))*100,"")</f>
        <v>0</v>
      </c>
      <c r="BB61" s="131">
        <f t="shared" ca="1" si="43"/>
        <v>4</v>
      </c>
    </row>
    <row r="62" spans="1:54" ht="18.75" x14ac:dyDescent="0.25">
      <c r="A62" s="30">
        <v>56</v>
      </c>
      <c r="B62" s="27" t="s">
        <v>535</v>
      </c>
      <c r="C62" s="28" t="str">
        <f t="shared" si="47"/>
        <v>15</v>
      </c>
      <c r="D62" s="29" t="str">
        <f>INDEX(Sheet1!$C:$C,MATCH($B62,Sheet1!$B:$B,0))</f>
        <v>طاها محسنی</v>
      </c>
      <c r="E62" s="132"/>
      <c r="F62" s="132"/>
      <c r="G62" s="132"/>
      <c r="H62" s="132"/>
      <c r="I62" s="132"/>
      <c r="J62" s="132"/>
      <c r="K62" s="133"/>
      <c r="L62" s="132"/>
      <c r="M62" s="132"/>
      <c r="N62" s="132"/>
      <c r="O62" s="132"/>
      <c r="P62" s="132"/>
      <c r="Q62" s="132"/>
      <c r="R62" s="133"/>
      <c r="S62" s="132"/>
      <c r="T62" s="132"/>
      <c r="U62" s="132"/>
      <c r="V62" s="132"/>
      <c r="W62" s="132"/>
      <c r="X62" s="132"/>
      <c r="Y62" s="133"/>
      <c r="Z62" s="132" t="str">
        <f>IFERROR(INDEX(نماز!$BW:$BZ,MATCH(نوجوانان!$B62,نماز!$B:$B,0),MATCH(Z$1,نماز!$BW$1:$BZ$1,0))*100,"")</f>
        <v/>
      </c>
      <c r="AA62" s="132">
        <f>IFERROR(INDEX(حلقه!$CY:$DB,MATCH(نوجوانان!$B62,حلقه!$B:$B,0),MATCH(AA$1,حلقه!$CY$1:$DB$1,0))*100,"")</f>
        <v>0</v>
      </c>
      <c r="AB62" s="132">
        <f>IFERROR(INDEX(هیئت!$EG:$EJ,MATCH(نوجوانان!$B62,هیئت!$B:$B,0),MATCH(AB$1,هیئت!$EG$1:$EJ$1,0))*100,"")</f>
        <v>0</v>
      </c>
      <c r="AC62" s="132">
        <f>IFERROR(INDEX('ویژه برنامه'!$BF:$BI,MATCH(نوجوانان!$B62,'ویژه برنامه'!$B:$B,0),MATCH(AC$1,'ویژه برنامه'!$BF$1:$BI$1,0))*100,"")</f>
        <v>0</v>
      </c>
      <c r="AD62" s="132" t="str">
        <f>IFERROR(INDEX(رضایت!$AS:$AU,MATCH(نوجوانان!$B62,رضایت!$B:$B,0),MATCH(AD$4,رضایت!$AS$3:$AU$3,0))*100,"")</f>
        <v/>
      </c>
      <c r="AE62" s="132" t="str">
        <f>IFERROR(INDEX(مسئولیت!$AM:$AO,MATCH(نوجوانان!$B62,مسئولیت!$B:$B,0),MATCH(AE$4,مسئولیت!$AM$3:$AO$3,0))*100,"")</f>
        <v/>
      </c>
      <c r="AF62" s="132">
        <f t="shared" si="49"/>
        <v>0</v>
      </c>
      <c r="AG62" s="132" t="str">
        <f>IFERROR(INDEX(نماز!$BW:$BZ,MATCH(نوجوانان!$B62,نماز!$B:$B,0),MATCH(AG$1,نماز!$BW$1:$BZ$1,0))*100,"")</f>
        <v/>
      </c>
      <c r="AH62" s="132" t="str">
        <f>IFERROR(INDEX(حلقه!$CY:$DB,MATCH(نوجوانان!$B62,حلقه!$B:$B,0),MATCH(AH$1,حلقه!$CY$1:$DB$1,0))*100,"")</f>
        <v/>
      </c>
      <c r="AI62" s="132" t="str">
        <f>IFERROR(INDEX(هیئت!$EG:$EJ,MATCH(نوجوانان!$B62,هیئت!$B:$B,0),MATCH(AI$1,هیئت!$EG$1:$EJ$1,0))*100,"")</f>
        <v/>
      </c>
      <c r="AJ62" s="132" t="str">
        <f>IFERROR(INDEX('ویژه برنامه'!$BF:$BI,MATCH(نوجوانان!$B62,'ویژه برنامه'!$B:$B,0),MATCH(AJ$1,'ویژه برنامه'!$BF$1:$BI$1,0))*100,"")</f>
        <v/>
      </c>
      <c r="AK62" s="132">
        <f>IFERROR(INDEX(رضایت!$AS:$AU,MATCH(نوجوانان!$B62,رضایت!$B:$B,0),MATCH(AK$4,رضایت!$AS$3:$AU$3,0))*100,"")</f>
        <v>0</v>
      </c>
      <c r="AL62" s="132">
        <f>IFERROR(INDEX(مسئولیت!$AM:$AO,MATCH(نوجوانان!$B62,مسئولیت!$B:$B,0),MATCH(AL$4,مسئولیت!$AM$3:$AO$3,0))*100,"")</f>
        <v>0</v>
      </c>
      <c r="AM62" s="133">
        <f t="shared" si="50"/>
        <v>0</v>
      </c>
      <c r="AN62" s="132">
        <f>IFERROR(INDEX(نماز!$BW:$CF,MATCH(نوجوانان!$B62,نماز!$B:$B,0),MATCH(AN$1,نماز!$BW$1:$CF$1,0))*100,"")</f>
        <v>12.962962962962962</v>
      </c>
      <c r="AO62" s="132">
        <f>IFERROR(INDEX(حلقه!$CY:$DD,MATCH(نوجوانان!$B62,حلقه!$B:$B,0),MATCH(AO$1,حلقه!$CY$1:$DD$1,0))*100,"")</f>
        <v>0</v>
      </c>
      <c r="AP62" s="132">
        <f>IFERROR(INDEX(هیئت!$EG:$EM,MATCH(نوجوانان!$B62,هیئت!$B:$B,0),MATCH(AP$1,هیئت!$EG$1:$EM$1,0))*100,"")</f>
        <v>17.647058823529413</v>
      </c>
      <c r="AQ62" s="132">
        <f>IFERROR(INDEX('ویژه برنامه'!$BF:$BK,MATCH(نوجوانان!$B62,'ویژه برنامه'!$B:$B,0),MATCH(AQ$1,'ویژه برنامه'!$BF$1:$BK$1,0))*100,"")</f>
        <v>50</v>
      </c>
      <c r="AR62" s="132">
        <f ca="1">IFERROR(INDEX(رضایت!$AS:$AW,MATCH(نوجوانان!$B62,رضایت!$B:$B,0),MATCH(AR$1,رضایت!$AS$1:$AW$1,0))*100,"")</f>
        <v>94.399999999999991</v>
      </c>
      <c r="AS62" s="132">
        <f>IFERROR(INDEX('امتحان فصل'!$L:$O,MATCH(نوجوانان!$B62,'امتحان فصل'!$B:$B,0),MATCH(AS$1,'امتحان فصل'!$L$1:$P$1,0))*100,"")</f>
        <v>0</v>
      </c>
      <c r="AT62" s="133">
        <f t="shared" ca="1" si="46"/>
        <v>33.979084967320262</v>
      </c>
      <c r="AU62" s="132">
        <f>IFERROR(INDEX(نماز!$BW:$CF,MATCH(نوجوانان!$B62,نماز!$B:$B,0),MATCH(AU$1,نماز!$BW$1:$CF$1,0))*100,"")</f>
        <v>6.25</v>
      </c>
      <c r="AV62" s="132">
        <f>IFERROR(INDEX(حلقه!$CY:$DQ,MATCH(نوجوانان!$B62,حلقه!$B:$B,0),MATCH(AV$1,حلقه!$CY$1:$DQ$1,0))*100,"")</f>
        <v>83.333333333333343</v>
      </c>
      <c r="AW62" s="132">
        <f>IFERROR(INDEX(هیئت!$EG:$EZ,MATCH(نوجوانان!$B62,هیئت!$B:$B,0),MATCH(AW$1,هیئت!$EG$1:$EZ$1,0))*100,"")</f>
        <v>53.846153846153847</v>
      </c>
      <c r="AX62" s="132">
        <f>IFERROR(INDEX('ویژه برنامه'!$BF:$BZ,MATCH(نوجوانان!$B62,'ویژه برنامه'!$B:$B,0),MATCH(AX$1,'ویژه برنامه'!$BF$1:$BZ$1,0))*100,"")</f>
        <v>44.444444444444443</v>
      </c>
      <c r="AY62" s="132">
        <f ca="1">IFERROR(INDEX(رضایت!$AS:$AZ,MATCH(نوجوانان!$B62,رضایت!$B:$B,0),MATCH(AY$1,رضایت!$AS$1:$AZ$1,0))*100,"")</f>
        <v>100</v>
      </c>
      <c r="AZ62" s="132" t="str">
        <f>IFERROR(INDEX(مسئولیت!$AM:$AZ,MATCH(نوجوانان!$B62,مسئولیت!$B:$B,0),MATCH(AZ$1,مسئولیت!$AM$1:$AZ$1,0))*100,"")</f>
        <v/>
      </c>
      <c r="BA62" s="132">
        <f>IFERROR(INDEX('امتحان فصل'!$L:$Z,MATCH(نوجوانان!$B62,'امتحان فصل'!$B:$B,0),MATCH(BA$1,'امتحان فصل'!$L$1:$Z$1,0))*100,"")</f>
        <v>95</v>
      </c>
      <c r="BB62" s="133">
        <f t="shared" ca="1" si="43"/>
        <v>59.517094017094024</v>
      </c>
    </row>
    <row r="63" spans="1:54" ht="18.75" x14ac:dyDescent="0.25">
      <c r="A63" s="30">
        <v>57</v>
      </c>
      <c r="B63" s="27" t="s">
        <v>536</v>
      </c>
      <c r="C63" s="28" t="str">
        <f t="shared" si="47"/>
        <v>15</v>
      </c>
      <c r="D63" s="29" t="str">
        <f>INDEX(Sheet1!$C:$C,MATCH($B63,Sheet1!$B:$B,0))</f>
        <v>نیما شفیعی</v>
      </c>
      <c r="E63" s="130"/>
      <c r="F63" s="130"/>
      <c r="G63" s="130"/>
      <c r="H63" s="130"/>
      <c r="I63" s="130"/>
      <c r="J63" s="130"/>
      <c r="K63" s="131"/>
      <c r="L63" s="130"/>
      <c r="M63" s="130"/>
      <c r="N63" s="130"/>
      <c r="O63" s="130"/>
      <c r="P63" s="130"/>
      <c r="Q63" s="130"/>
      <c r="R63" s="131"/>
      <c r="S63" s="130"/>
      <c r="T63" s="130"/>
      <c r="U63" s="130"/>
      <c r="V63" s="130"/>
      <c r="W63" s="130"/>
      <c r="X63" s="130"/>
      <c r="Y63" s="131"/>
      <c r="Z63" s="130" t="str">
        <f>IFERROR(INDEX(نماز!$BW:$BZ,MATCH(نوجوانان!$B63,نماز!$B:$B,0),MATCH(Z$1,نماز!$BW$1:$BZ$1,0))*100,"")</f>
        <v/>
      </c>
      <c r="AA63" s="130">
        <f>IFERROR(INDEX(حلقه!$CY:$DB,MATCH(نوجوانان!$B63,حلقه!$B:$B,0),MATCH(AA$1,حلقه!$CY$1:$DB$1,0))*100,"")</f>
        <v>0</v>
      </c>
      <c r="AB63" s="130">
        <f>IFERROR(INDEX(هیئت!$EG:$EJ,MATCH(نوجوانان!$B63,هیئت!$B:$B,0),MATCH(AB$1,هیئت!$EG$1:$EJ$1,0))*100,"")</f>
        <v>0</v>
      </c>
      <c r="AC63" s="130">
        <f>IFERROR(INDEX('ویژه برنامه'!$BF:$BI,MATCH(نوجوانان!$B63,'ویژه برنامه'!$B:$B,0),MATCH(AC$1,'ویژه برنامه'!$BF$1:$BI$1,0))*100,"")</f>
        <v>0</v>
      </c>
      <c r="AD63" s="130" t="str">
        <f>IFERROR(INDEX(رضایت!$AS:$AU,MATCH(نوجوانان!$B63,رضایت!$B:$B,0),MATCH(AD$4,رضایت!$AS$3:$AU$3,0))*100,"")</f>
        <v/>
      </c>
      <c r="AE63" s="130" t="str">
        <f>IFERROR(INDEX(مسئولیت!$AM:$AO,MATCH(نوجوانان!$B63,مسئولیت!$B:$B,0),MATCH(AE$4,مسئولیت!$AM$3:$AO$3,0))*100,"")</f>
        <v/>
      </c>
      <c r="AF63" s="131">
        <f t="shared" si="49"/>
        <v>0</v>
      </c>
      <c r="AG63" s="130" t="str">
        <f>IFERROR(INDEX(نماز!$BW:$BZ,MATCH(نوجوانان!$B63,نماز!$B:$B,0),MATCH(AG$1,نماز!$BW$1:$BZ$1,0))*100,"")</f>
        <v/>
      </c>
      <c r="AH63" s="130" t="str">
        <f>IFERROR(INDEX(حلقه!$CY:$DB,MATCH(نوجوانان!$B63,حلقه!$B:$B,0),MATCH(AH$1,حلقه!$CY$1:$DB$1,0))*100,"")</f>
        <v/>
      </c>
      <c r="AI63" s="130" t="str">
        <f>IFERROR(INDEX(هیئت!$EG:$EJ,MATCH(نوجوانان!$B63,هیئت!$B:$B,0),MATCH(AI$1,هیئت!$EG$1:$EJ$1,0))*100,"")</f>
        <v/>
      </c>
      <c r="AJ63" s="130" t="str">
        <f>IFERROR(INDEX('ویژه برنامه'!$BF:$BI,MATCH(نوجوانان!$B63,'ویژه برنامه'!$B:$B,0),MATCH(AJ$1,'ویژه برنامه'!$BF$1:$BI$1,0))*100,"")</f>
        <v/>
      </c>
      <c r="AK63" s="130">
        <f>IFERROR(INDEX(رضایت!$AS:$AU,MATCH(نوجوانان!$B63,رضایت!$B:$B,0),MATCH(AK$4,رضایت!$AS$3:$AU$3,0))*100,"")</f>
        <v>0</v>
      </c>
      <c r="AL63" s="130">
        <f>IFERROR(INDEX(مسئولیت!$AM:$AO,MATCH(نوجوانان!$B63,مسئولیت!$B:$B,0),MATCH(AL$4,مسئولیت!$AM$3:$AO$3,0))*100,"")</f>
        <v>0</v>
      </c>
      <c r="AM63" s="131">
        <f t="shared" si="50"/>
        <v>0</v>
      </c>
      <c r="AN63" s="130">
        <f>IFERROR(INDEX(نماز!$BW:$CF,MATCH(نوجوانان!$B63,نماز!$B:$B,0),MATCH(AN$1,نماز!$BW$1:$CF$1,0))*100,"")</f>
        <v>9.2592592592592595</v>
      </c>
      <c r="AO63" s="130">
        <f>IFERROR(INDEX(حلقه!$CY:$DD,MATCH(نوجوانان!$B63,حلقه!$B:$B,0),MATCH(AO$1,حلقه!$CY$1:$DD$1,0))*100,"")</f>
        <v>0</v>
      </c>
      <c r="AP63" s="130">
        <f>IFERROR(INDEX(هیئت!$EG:$EM,MATCH(نوجوانان!$B63,هیئت!$B:$B,0),MATCH(AP$1,هیئت!$EG$1:$EM$1,0))*100,"")</f>
        <v>35.294117647058826</v>
      </c>
      <c r="AQ63" s="130">
        <f>IFERROR(INDEX('ویژه برنامه'!$BF:$BK,MATCH(نوجوانان!$B63,'ویژه برنامه'!$B:$B,0),MATCH(AQ$1,'ویژه برنامه'!$BF$1:$BK$1,0))*100,"")</f>
        <v>0</v>
      </c>
      <c r="AR63" s="130">
        <f ca="1">IFERROR(INDEX(رضایت!$AS:$AW,MATCH(نوجوانان!$B63,رضایت!$B:$B,0),MATCH(AR$1,رضایت!$AS$1:$AW$1,0))*100,"")</f>
        <v>74.266666666666652</v>
      </c>
      <c r="AS63" s="130">
        <f>IFERROR(INDEX('امتحان فصل'!$L:$O,MATCH(نوجوانان!$B63,'امتحان فصل'!$B:$B,0),MATCH(AS$1,'امتحان فصل'!$L$1:$P$1,0))*100,"")</f>
        <v>0</v>
      </c>
      <c r="AT63" s="131">
        <f t="shared" ca="1" si="46"/>
        <v>25.324836601307187</v>
      </c>
      <c r="AU63" s="130">
        <f>IFERROR(INDEX(نماز!$BW:$CF,MATCH(نوجوانان!$B63,نماز!$B:$B,0),MATCH(AU$1,نماز!$BW$1:$CF$1,0))*100,"")</f>
        <v>3.7037037037037033</v>
      </c>
      <c r="AV63" s="130">
        <f>IFERROR(INDEX(حلقه!$CY:$DQ,MATCH(نوجوانان!$B63,حلقه!$B:$B,0),MATCH(AV$1,حلقه!$CY$1:$DQ$1,0))*100,"")</f>
        <v>33.333333333333329</v>
      </c>
      <c r="AW63" s="130">
        <f>IFERROR(INDEX(هیئت!$EG:$EZ,MATCH(نوجوانان!$B63,هیئت!$B:$B,0),MATCH(AW$1,هیئت!$EG$1:$EZ$1,0))*100,"")</f>
        <v>0</v>
      </c>
      <c r="AX63" s="130">
        <f>IFERROR(INDEX('ویژه برنامه'!$BF:$BZ,MATCH(نوجوانان!$B63,'ویژه برنامه'!$B:$B,0),MATCH(AX$1,'ویژه برنامه'!$BF$1:$BZ$1,0))*100,"")</f>
        <v>22.222222222222221</v>
      </c>
      <c r="AY63" s="130">
        <f ca="1">IFERROR(INDEX(رضایت!$AS:$AZ,MATCH(نوجوانان!$B63,رضایت!$B:$B,0),MATCH(AY$1,رضایت!$AS$1:$AZ$1,0))*100,"")</f>
        <v>73</v>
      </c>
      <c r="AZ63" s="130" t="str">
        <f>IFERROR(INDEX(مسئولیت!$AM:$AZ,MATCH(نوجوانان!$B63,مسئولیت!$B:$B,0),MATCH(AZ$1,مسئولیت!$AM$1:$AZ$1,0))*100,"")</f>
        <v/>
      </c>
      <c r="BA63" s="130">
        <f>IFERROR(INDEX('امتحان فصل'!$L:$Z,MATCH(نوجوانان!$B63,'امتحان فصل'!$B:$B,0),MATCH(BA$1,'امتحان فصل'!$L$1:$Z$1,0))*100,"")</f>
        <v>100</v>
      </c>
      <c r="BB63" s="131">
        <f t="shared" ca="1" si="43"/>
        <v>40.67407407407407</v>
      </c>
    </row>
    <row r="64" spans="1:54" ht="18.75" x14ac:dyDescent="0.25">
      <c r="A64" s="30">
        <v>58</v>
      </c>
      <c r="B64" s="27" t="s">
        <v>701</v>
      </c>
      <c r="C64" s="28" t="str">
        <f t="shared" si="47"/>
        <v>15</v>
      </c>
      <c r="D64" s="29" t="str">
        <f>INDEX(Sheet1!$C:$C,MATCH($B64,Sheet1!$B:$B,0))</f>
        <v>یوسف بخشی‌نیا</v>
      </c>
      <c r="E64" s="132"/>
      <c r="F64" s="132"/>
      <c r="G64" s="132"/>
      <c r="H64" s="132"/>
      <c r="I64" s="132"/>
      <c r="J64" s="132"/>
      <c r="K64" s="133"/>
      <c r="L64" s="132"/>
      <c r="M64" s="132"/>
      <c r="N64" s="132"/>
      <c r="O64" s="132"/>
      <c r="P64" s="132"/>
      <c r="Q64" s="132"/>
      <c r="R64" s="133"/>
      <c r="S64" s="132"/>
      <c r="T64" s="132"/>
      <c r="U64" s="132"/>
      <c r="V64" s="132"/>
      <c r="W64" s="132"/>
      <c r="X64" s="132"/>
      <c r="Y64" s="133"/>
      <c r="Z64" s="132" t="str">
        <f>IFERROR(INDEX(نماز!$BW:$BZ,MATCH(نوجوانان!$B64,نماز!$B:$B,0),MATCH(Z$1,نماز!$BW$1:$BZ$1,0))*100,"")</f>
        <v/>
      </c>
      <c r="AA64" s="132">
        <f>IFERROR(INDEX(حلقه!$CY:$DB,MATCH(نوجوانان!$B64,حلقه!$B:$B,0),MATCH(AA$1,حلقه!$CY$1:$DB$1,0))*100,"")</f>
        <v>0</v>
      </c>
      <c r="AB64" s="132">
        <f>IFERROR(INDEX(هیئت!$EG:$EJ,MATCH(نوجوانان!$B64,هیئت!$B:$B,0),MATCH(AB$1,هیئت!$EG$1:$EJ$1,0))*100,"")</f>
        <v>0</v>
      </c>
      <c r="AC64" s="132">
        <f>IFERROR(INDEX('ویژه برنامه'!$BF:$BI,MATCH(نوجوانان!$B64,'ویژه برنامه'!$B:$B,0),MATCH(AC$1,'ویژه برنامه'!$BF$1:$BI$1,0))*100,"")</f>
        <v>0</v>
      </c>
      <c r="AD64" s="132" t="str">
        <f>IFERROR(INDEX(رضایت!$AS:$AU,MATCH(نوجوانان!$B64,رضایت!$B:$B,0),MATCH(AD$4,رضایت!$AS$3:$AU$3,0))*100,"")</f>
        <v/>
      </c>
      <c r="AE64" s="132" t="str">
        <f>IFERROR(INDEX(مسئولیت!$AM:$AO,MATCH(نوجوانان!$B64,مسئولیت!$B:$B,0),MATCH(AE$4,مسئولیت!$AM$3:$AO$3,0))*100,"")</f>
        <v/>
      </c>
      <c r="AF64" s="132">
        <f t="shared" si="49"/>
        <v>0</v>
      </c>
      <c r="AG64" s="132" t="str">
        <f>IFERROR(INDEX(نماز!$BW:$BZ,MATCH(نوجوانان!$B64,نماز!$B:$B,0),MATCH(AG$1,نماز!$BW$1:$BZ$1,0))*100,"")</f>
        <v/>
      </c>
      <c r="AH64" s="132" t="str">
        <f>IFERROR(INDEX(حلقه!$CY:$DB,MATCH(نوجوانان!$B64,حلقه!$B:$B,0),MATCH(AH$1,حلقه!$CY$1:$DB$1,0))*100,"")</f>
        <v/>
      </c>
      <c r="AI64" s="132" t="str">
        <f>IFERROR(INDEX(هیئت!$EG:$EJ,MATCH(نوجوانان!$B64,هیئت!$B:$B,0),MATCH(AI$1,هیئت!$EG$1:$EJ$1,0))*100,"")</f>
        <v/>
      </c>
      <c r="AJ64" s="132" t="str">
        <f>IFERROR(INDEX('ویژه برنامه'!$BF:$BI,MATCH(نوجوانان!$B64,'ویژه برنامه'!$B:$B,0),MATCH(AJ$1,'ویژه برنامه'!$BF$1:$BI$1,0))*100,"")</f>
        <v/>
      </c>
      <c r="AK64" s="132">
        <f>IFERROR(INDEX(رضایت!$AS:$AU,MATCH(نوجوانان!$B64,رضایت!$B:$B,0),MATCH(AK$4,رضایت!$AS$3:$AU$3,0))*100,"")</f>
        <v>0</v>
      </c>
      <c r="AL64" s="132">
        <f>IFERROR(INDEX(مسئولیت!$AM:$AO,MATCH(نوجوانان!$B64,مسئولیت!$B:$B,0),MATCH(AL$4,مسئولیت!$AM$3:$AO$3,0))*100,"")</f>
        <v>0</v>
      </c>
      <c r="AM64" s="133">
        <f t="shared" si="50"/>
        <v>0</v>
      </c>
      <c r="AN64" s="132">
        <f>IFERROR(INDEX(نماز!$BW:$CF,MATCH(نوجوانان!$B64,نماز!$B:$B,0),MATCH(AN$1,نماز!$BW$1:$CF$1,0))*100,"")</f>
        <v>7.4074074074074066</v>
      </c>
      <c r="AO64" s="132">
        <f>IFERROR(INDEX(حلقه!$CY:$DD,MATCH(نوجوانان!$B64,حلقه!$B:$B,0),MATCH(AO$1,حلقه!$CY$1:$DD$1,0))*100,"")</f>
        <v>0</v>
      </c>
      <c r="AP64" s="132">
        <f>IFERROR(INDEX(هیئت!$EG:$EM,MATCH(نوجوانان!$B64,هیئت!$B:$B,0),MATCH(AP$1,هیئت!$EG$1:$EM$1,0))*100,"")</f>
        <v>37.5</v>
      </c>
      <c r="AQ64" s="132">
        <f>IFERROR(INDEX('ویژه برنامه'!$BF:$BK,MATCH(نوجوانان!$B64,'ویژه برنامه'!$B:$B,0),MATCH(AQ$1,'ویژه برنامه'!$BF$1:$BK$1,0))*100,"")</f>
        <v>0</v>
      </c>
      <c r="AR64" s="132">
        <f ca="1">IFERROR(INDEX(رضایت!$AS:$AW,MATCH(نوجوانان!$B64,رضایت!$B:$B,0),MATCH(AR$1,رضایت!$AS$1:$AW$1,0))*100,"")</f>
        <v>59.133333333333326</v>
      </c>
      <c r="AS64" s="132">
        <f>IFERROR(INDEX('امتحان فصل'!$L:$O,MATCH(نوجوانان!$B64,'امتحان فصل'!$B:$B,0),MATCH(AS$1,'امتحان فصل'!$L$1:$P$1,0))*100,"")</f>
        <v>0</v>
      </c>
      <c r="AT64" s="133">
        <f t="shared" ca="1" si="46"/>
        <v>21.672222222222217</v>
      </c>
      <c r="AU64" s="132">
        <f>IFERROR(INDEX(نماز!$BW:$CF,MATCH(نوجوانان!$B64,نماز!$B:$B,0),MATCH(AU$1,نماز!$BW$1:$CF$1,0))*100,"")</f>
        <v>0</v>
      </c>
      <c r="AV64" s="132">
        <f>IFERROR(INDEX(حلقه!$CY:$DQ,MATCH(نوجوانان!$B64,حلقه!$B:$B,0),MATCH(AV$1,حلقه!$CY$1:$DQ$1,0))*100,"")</f>
        <v>0</v>
      </c>
      <c r="AW64" s="132">
        <f>IFERROR(INDEX(هیئت!$EG:$EZ,MATCH(نوجوانان!$B64,هیئت!$B:$B,0),MATCH(AW$1,هیئت!$EG$1:$EZ$1,0))*100,"")</f>
        <v>0</v>
      </c>
      <c r="AX64" s="132">
        <f>IFERROR(INDEX('ویژه برنامه'!$BF:$BZ,MATCH(نوجوانان!$B64,'ویژه برنامه'!$B:$B,0),MATCH(AX$1,'ویژه برنامه'!$BF$1:$BZ$1,0))*100,"")</f>
        <v>0</v>
      </c>
      <c r="AY64" s="132">
        <f ca="1">IFERROR(INDEX(رضایت!$AS:$AZ,MATCH(نوجوانان!$B64,رضایت!$B:$B,0),MATCH(AY$1,رضایت!$AS$1:$AZ$1,0))*100,"")</f>
        <v>20</v>
      </c>
      <c r="AZ64" s="132" t="str">
        <f>IFERROR(INDEX(مسئولیت!$AM:$AZ,MATCH(نوجوانان!$B64,مسئولیت!$B:$B,0),MATCH(AZ$1,مسئولیت!$AM$1:$AZ$1,0))*100,"")</f>
        <v/>
      </c>
      <c r="BA64" s="132">
        <f>IFERROR(INDEX('امتحان فصل'!$L:$Z,MATCH(نوجوانان!$B64,'امتحان فصل'!$B:$B,0),MATCH(BA$1,'امتحان فصل'!$L$1:$Z$1,0))*100,"")</f>
        <v>0</v>
      </c>
      <c r="BB64" s="133">
        <f t="shared" ca="1" si="43"/>
        <v>4</v>
      </c>
    </row>
    <row r="65" spans="1:54" ht="18.75" x14ac:dyDescent="0.25">
      <c r="A65" s="30">
        <v>59</v>
      </c>
      <c r="B65" s="27" t="s">
        <v>537</v>
      </c>
      <c r="C65" s="28" t="str">
        <f t="shared" si="47"/>
        <v>16</v>
      </c>
      <c r="D65" s="29" t="str">
        <f>INDEX(Sheet1!$C:$C,MATCH($B65,Sheet1!$B:$B,0))</f>
        <v>مجتبی صابری</v>
      </c>
      <c r="E65" s="130"/>
      <c r="F65" s="130"/>
      <c r="G65" s="130"/>
      <c r="H65" s="130"/>
      <c r="I65" s="130"/>
      <c r="J65" s="130"/>
      <c r="K65" s="131"/>
      <c r="L65" s="130"/>
      <c r="M65" s="130"/>
      <c r="N65" s="130"/>
      <c r="O65" s="130"/>
      <c r="P65" s="130"/>
      <c r="Q65" s="130"/>
      <c r="R65" s="131"/>
      <c r="S65" s="130"/>
      <c r="T65" s="130"/>
      <c r="U65" s="130"/>
      <c r="V65" s="130"/>
      <c r="W65" s="130"/>
      <c r="X65" s="130"/>
      <c r="Y65" s="131"/>
      <c r="Z65" s="130">
        <f>IFERROR(INDEX(نماز!$BW:$BZ,MATCH(نوجوانان!$B65,نماز!$B:$B,0),MATCH(Z$1,نماز!$BW$1:$BZ$1,0))*100,"")</f>
        <v>63.333333333333329</v>
      </c>
      <c r="AA65" s="130">
        <f>IFERROR(INDEX(حلقه!$CY:$DB,MATCH(نوجوانان!$B65,حلقه!$B:$B,0),MATCH(AA$1,حلقه!$CY$1:$DB$1,0))*100,"")</f>
        <v>100</v>
      </c>
      <c r="AB65" s="130">
        <f>IFERROR(INDEX(هیئت!$EG:$EJ,MATCH(نوجوانان!$B65,هیئت!$B:$B,0),MATCH(AB$1,هیئت!$EG$1:$EJ$1,0))*100,"")</f>
        <v>95.454545454545453</v>
      </c>
      <c r="AC65" s="130">
        <f>IFERROR(INDEX('ویژه برنامه'!$BF:$BI,MATCH(نوجوانان!$B65,'ویژه برنامه'!$B:$B,0),MATCH(AC$1,'ویژه برنامه'!$BF$1:$BI$1,0))*100,"")</f>
        <v>100</v>
      </c>
      <c r="AD65" s="130" t="str">
        <f>IFERROR(INDEX(رضایت!$AS:$AU,MATCH(نوجوانان!$B65,رضایت!$B:$B,0),MATCH(AD$4,رضایت!$AS$3:$AU$3,0))*100,"")</f>
        <v/>
      </c>
      <c r="AE65" s="130" t="str">
        <f>IFERROR(INDEX(مسئولیت!$AM:$AO,MATCH(نوجوانان!$B65,مسئولیت!$B:$B,0),MATCH(AE$4,مسئولیت!$AM$3:$AO$3,0))*100,"")</f>
        <v/>
      </c>
      <c r="AF65" s="131">
        <f t="shared" si="49"/>
        <v>54.872727272727268</v>
      </c>
      <c r="AG65" s="130" t="str">
        <f>IFERROR(INDEX(نماز!$BW:$BZ,MATCH(نوجوانان!$B65,نماز!$B:$B,0),MATCH(AG$1,نماز!$BW$1:$BZ$1,0))*100,"")</f>
        <v/>
      </c>
      <c r="AH65" s="130" t="str">
        <f>IFERROR(INDEX(حلقه!$CY:$DB,MATCH(نوجوانان!$B65,حلقه!$B:$B,0),MATCH(AH$1,حلقه!$CY$1:$DB$1,0))*100,"")</f>
        <v/>
      </c>
      <c r="AI65" s="130" t="str">
        <f>IFERROR(INDEX(هیئت!$EG:$EJ,MATCH(نوجوانان!$B65,هیئت!$B:$B,0),MATCH(AI$1,هیئت!$EG$1:$EJ$1,0))*100,"")</f>
        <v/>
      </c>
      <c r="AJ65" s="130" t="str">
        <f>IFERROR(INDEX('ویژه برنامه'!$BF:$BI,MATCH(نوجوانان!$B65,'ویژه برنامه'!$B:$B,0),MATCH(AJ$1,'ویژه برنامه'!$BF$1:$BI$1,0))*100,"")</f>
        <v/>
      </c>
      <c r="AK65" s="130">
        <f>IFERROR(INDEX(رضایت!$AS:$AU,MATCH(نوجوانان!$B65,رضایت!$B:$B,0),MATCH(AK$4,رضایت!$AS$3:$AU$3,0))*100,"")</f>
        <v>66.666666666666657</v>
      </c>
      <c r="AL65" s="130">
        <f>IFERROR(INDEX(مسئولیت!$AM:$AO,MATCH(نوجوانان!$B65,مسئولیت!$B:$B,0),MATCH(AL$4,مسئولیت!$AM$3:$AO$3,0))*100,"")</f>
        <v>0</v>
      </c>
      <c r="AM65" s="131">
        <f t="shared" si="50"/>
        <v>54.872727272727268</v>
      </c>
      <c r="AN65" s="130">
        <f>IFERROR(INDEX(نماز!$BW:$CF,MATCH(نوجوانان!$B65,نماز!$B:$B,0),MATCH(AN$1,نماز!$BW$1:$CF$1,0))*100,"")</f>
        <v>74.074074074074076</v>
      </c>
      <c r="AO65" s="130">
        <f>IFERROR(INDEX(حلقه!$CY:$DD,MATCH(نوجوانان!$B65,حلقه!$B:$B,0),MATCH(AO$1,حلقه!$CY$1:$DD$1,0))*100,"")</f>
        <v>100</v>
      </c>
      <c r="AP65" s="130">
        <f>IFERROR(INDEX(هیئت!$EG:$EM,MATCH(نوجوانان!$B65,هیئت!$B:$B,0),MATCH(AP$1,هیئت!$EG$1:$EM$1,0))*100,"")</f>
        <v>76.470588235294116</v>
      </c>
      <c r="AQ65" s="130">
        <f>IFERROR(INDEX('ویژه برنامه'!$BF:$BK,MATCH(نوجوانان!$B65,'ویژه برنامه'!$B:$B,0),MATCH(AQ$1,'ویژه برنامه'!$BF$1:$BK$1,0))*100,"")</f>
        <v>71.428571428571431</v>
      </c>
      <c r="AR65" s="130">
        <f ca="1">IFERROR(INDEX(رضایت!$AS:$AW,MATCH(نوجوانان!$B65,رضایت!$B:$B,0),MATCH(AR$1,رضایت!$AS$1:$AW$1,0))*100,"")</f>
        <v>88</v>
      </c>
      <c r="AS65" s="130">
        <f>IFERROR(INDEX('امتحان فصل'!$L:$O,MATCH(نوجوانان!$B65,'امتحان فصل'!$B:$B,0),MATCH(AS$1,'امتحان فصل'!$L$1:$P$1,0))*100,"")</f>
        <v>0</v>
      </c>
      <c r="AT65" s="131">
        <f t="shared" ca="1" si="46"/>
        <v>71.695611577964513</v>
      </c>
      <c r="AU65" s="130">
        <f>IFERROR(INDEX(نماز!$BW:$CF,MATCH(نوجوانان!$B65,نماز!$B:$B,0),MATCH(AU$1,نماز!$BW$1:$CF$1,0))*100,"")</f>
        <v>35.185185185185183</v>
      </c>
      <c r="AV65" s="130">
        <f>IFERROR(INDEX(حلقه!$CY:$DQ,MATCH(نوجوانان!$B65,حلقه!$B:$B,0),MATCH(AV$1,حلقه!$CY$1:$DQ$1,0))*100,"")</f>
        <v>50</v>
      </c>
      <c r="AW65" s="130">
        <f>IFERROR(INDEX(هیئت!$EG:$EZ,MATCH(نوجوانان!$B65,هیئت!$B:$B,0),MATCH(AW$1,هیئت!$EG$1:$EZ$1,0))*100,"")</f>
        <v>84.615384615384613</v>
      </c>
      <c r="AX65" s="130">
        <f>IFERROR(INDEX('ویژه برنامه'!$BF:$BZ,MATCH(نوجوانان!$B65,'ویژه برنامه'!$B:$B,0),MATCH(AX$1,'ویژه برنامه'!$BF$1:$BZ$1,0))*100,"")</f>
        <v>66.666666666666657</v>
      </c>
      <c r="AY65" s="130">
        <f ca="1">IFERROR(INDEX(رضایت!$AS:$AZ,MATCH(نوجوانان!$B65,رضایت!$B:$B,0),MATCH(AY$1,رضایت!$AS$1:$AZ$1,0))*100,"")</f>
        <v>87</v>
      </c>
      <c r="AZ65" s="130" t="str">
        <f>IFERROR(INDEX(مسئولیت!$AM:$AZ,MATCH(نوجوانان!$B65,مسئولیت!$B:$B,0),MATCH(AZ$1,مسئولیت!$AM$1:$AZ$1,0))*100,"")</f>
        <v/>
      </c>
      <c r="BA65" s="130">
        <f>IFERROR(INDEX('امتحان فصل'!$L:$Z,MATCH(نوجوانان!$B65,'امتحان فصل'!$B:$B,0),MATCH(BA$1,'امتحان فصل'!$L$1:$Z$1,0))*100,"")</f>
        <v>82.5</v>
      </c>
      <c r="BB65" s="131">
        <f t="shared" ca="1" si="43"/>
        <v>58.201994301994297</v>
      </c>
    </row>
    <row r="66" spans="1:54" ht="18.75" x14ac:dyDescent="0.25">
      <c r="A66" s="30">
        <v>60</v>
      </c>
      <c r="B66" s="27" t="s">
        <v>538</v>
      </c>
      <c r="C66" s="28" t="str">
        <f t="shared" si="47"/>
        <v>16</v>
      </c>
      <c r="D66" s="29" t="str">
        <f>INDEX(Sheet1!$C:$C,MATCH($B66,Sheet1!$B:$B,0))</f>
        <v>علی یسلیانی</v>
      </c>
      <c r="E66" s="132"/>
      <c r="F66" s="132"/>
      <c r="G66" s="132"/>
      <c r="H66" s="132"/>
      <c r="I66" s="132"/>
      <c r="J66" s="132"/>
      <c r="K66" s="133"/>
      <c r="L66" s="132"/>
      <c r="M66" s="132"/>
      <c r="N66" s="132"/>
      <c r="O66" s="132"/>
      <c r="P66" s="132"/>
      <c r="Q66" s="132"/>
      <c r="R66" s="133"/>
      <c r="S66" s="132"/>
      <c r="T66" s="132"/>
      <c r="U66" s="132"/>
      <c r="V66" s="132"/>
      <c r="W66" s="132"/>
      <c r="X66" s="132"/>
      <c r="Y66" s="133"/>
      <c r="Z66" s="132">
        <f>IFERROR(INDEX(نماز!$BW:$BZ,MATCH(نوجوانان!$B66,نماز!$B:$B,0),MATCH(Z$1,نماز!$BW$1:$BZ$1,0))*100,"")</f>
        <v>14.444444444444443</v>
      </c>
      <c r="AA66" s="132">
        <f>IFERROR(INDEX(حلقه!$CY:$DB,MATCH(نوجوانان!$B66,حلقه!$B:$B,0),MATCH(AA$1,حلقه!$CY$1:$DB$1,0))*100,"")</f>
        <v>18.75</v>
      </c>
      <c r="AB66" s="132">
        <f>IFERROR(INDEX(هیئت!$EG:$EJ,MATCH(نوجوانان!$B66,هیئت!$B:$B,0),MATCH(AB$1,هیئت!$EG$1:$EJ$1,0))*100,"")</f>
        <v>59.090909090909093</v>
      </c>
      <c r="AC66" s="132">
        <f>IFERROR(INDEX('ویژه برنامه'!$BF:$BI,MATCH(نوجوانان!$B66,'ویژه برنامه'!$B:$B,0),MATCH(AC$1,'ویژه برنامه'!$BF$1:$BI$1,0))*100,"")</f>
        <v>18.181818181818183</v>
      </c>
      <c r="AD66" s="132" t="str">
        <f>IFERROR(INDEX(رضایت!$AS:$AU,MATCH(نوجوانان!$B66,رضایت!$B:$B,0),MATCH(AD$4,رضایت!$AS$3:$AU$3,0))*100,"")</f>
        <v/>
      </c>
      <c r="AE66" s="132" t="str">
        <f>IFERROR(INDEX(مسئولیت!$AM:$AO,MATCH(نوجوانان!$B66,مسئولیت!$B:$B,0),MATCH(AE$4,مسئولیت!$AM$3:$AO$3,0))*100,"")</f>
        <v/>
      </c>
      <c r="AF66" s="132">
        <f t="shared" si="49"/>
        <v>17.119696969696971</v>
      </c>
      <c r="AG66" s="132" t="str">
        <f>IFERROR(INDEX(نماز!$BW:$BZ,MATCH(نوجوانان!$B66,نماز!$B:$B,0),MATCH(AG$1,نماز!$BW$1:$BZ$1,0))*100,"")</f>
        <v/>
      </c>
      <c r="AH66" s="132" t="str">
        <f>IFERROR(INDEX(حلقه!$CY:$DB,MATCH(نوجوانان!$B66,حلقه!$B:$B,0),MATCH(AH$1,حلقه!$CY$1:$DB$1,0))*100,"")</f>
        <v/>
      </c>
      <c r="AI66" s="132" t="str">
        <f>IFERROR(INDEX(هیئت!$EG:$EJ,MATCH(نوجوانان!$B66,هیئت!$B:$B,0),MATCH(AI$1,هیئت!$EG$1:$EJ$1,0))*100,"")</f>
        <v/>
      </c>
      <c r="AJ66" s="132" t="str">
        <f>IFERROR(INDEX('ویژه برنامه'!$BF:$BI,MATCH(نوجوانان!$B66,'ویژه برنامه'!$B:$B,0),MATCH(AJ$1,'ویژه برنامه'!$BF$1:$BI$1,0))*100,"")</f>
        <v/>
      </c>
      <c r="AK66" s="132" t="str">
        <f>IFERROR(INDEX(رضایت!$AS:$AU,MATCH(نوجوانان!$B66,رضایت!$B:$B,0),MATCH(AK$4,رضایت!$AS$3:$AU$3,0))*100,"")</f>
        <v/>
      </c>
      <c r="AL66" s="132">
        <f>IFERROR(INDEX(مسئولیت!$AM:$AO,MATCH(نوجوانان!$B66,مسئولیت!$B:$B,0),MATCH(AL$4,مسئولیت!$AM$3:$AO$3,0))*100,"")</f>
        <v>0</v>
      </c>
      <c r="AM66" s="133">
        <f t="shared" si="50"/>
        <v>17.119696969696971</v>
      </c>
      <c r="AN66" s="132">
        <f>IFERROR(INDEX(نماز!$BW:$CF,MATCH(نوجوانان!$B66,نماز!$B:$B,0),MATCH(AN$1,نماز!$BW$1:$CF$1,0))*100,"")</f>
        <v>46.296296296296298</v>
      </c>
      <c r="AO66" s="132">
        <f>IFERROR(INDEX(حلقه!$CY:$DD,MATCH(نوجوانان!$B66,حلقه!$B:$B,0),MATCH(AO$1,حلقه!$CY$1:$DD$1,0))*100,"")</f>
        <v>75</v>
      </c>
      <c r="AP66" s="132">
        <f>IFERROR(INDEX(هیئت!$EG:$EM,MATCH(نوجوانان!$B66,هیئت!$B:$B,0),MATCH(AP$1,هیئت!$EG$1:$EM$1,0))*100,"")</f>
        <v>76.470588235294116</v>
      </c>
      <c r="AQ66" s="132">
        <f>IFERROR(INDEX('ویژه برنامه'!$BF:$BK,MATCH(نوجوانان!$B66,'ویژه برنامه'!$B:$B,0),MATCH(AQ$1,'ویژه برنامه'!$BF$1:$BK$1,0))*100,"")</f>
        <v>42.857142857142854</v>
      </c>
      <c r="AR66" s="132">
        <f ca="1">IFERROR(INDEX(رضایت!$AS:$AW,MATCH(نوجوانان!$B66,رضایت!$B:$B,0),MATCH(AR$1,رضایت!$AS$1:$AW$1,0))*100,"")</f>
        <v>81.8</v>
      </c>
      <c r="AS66" s="132">
        <f>IFERROR(INDEX('امتحان فصل'!$L:$O,MATCH(نوجوانان!$B66,'امتحان فصل'!$B:$B,0),MATCH(AS$1,'امتحان فصل'!$L$1:$P$1,0))*100,"")</f>
        <v>0</v>
      </c>
      <c r="AT66" s="133">
        <f t="shared" ca="1" si="46"/>
        <v>58.383706816059757</v>
      </c>
      <c r="AU66" s="132">
        <f>IFERROR(INDEX(نماز!$BW:$CF,MATCH(نوجوانان!$B66,نماز!$B:$B,0),MATCH(AU$1,نماز!$BW$1:$CF$1,0))*100,"")</f>
        <v>35.185185185185183</v>
      </c>
      <c r="AV66" s="132">
        <f>IFERROR(INDEX(حلقه!$CY:$DQ,MATCH(نوجوانان!$B66,حلقه!$B:$B,0),MATCH(AV$1,حلقه!$CY$1:$DQ$1,0))*100,"")</f>
        <v>100</v>
      </c>
      <c r="AW66" s="132">
        <f>IFERROR(INDEX(هیئت!$EG:$EZ,MATCH(نوجوانان!$B66,هیئت!$B:$B,0),MATCH(AW$1,هیئت!$EG$1:$EZ$1,0))*100,"")</f>
        <v>69.230769230769226</v>
      </c>
      <c r="AX66" s="132">
        <f>IFERROR(INDEX('ویژه برنامه'!$BF:$BZ,MATCH(نوجوانان!$B66,'ویژه برنامه'!$B:$B,0),MATCH(AX$1,'ویژه برنامه'!$BF$1:$BZ$1,0))*100,"")</f>
        <v>66.666666666666657</v>
      </c>
      <c r="AY66" s="132">
        <f ca="1">IFERROR(INDEX(رضایت!$AS:$AZ,MATCH(نوجوانان!$B66,رضایت!$B:$B,0),MATCH(AY$1,رضایت!$AS$1:$AZ$1,0))*100,"")</f>
        <v>77</v>
      </c>
      <c r="AZ66" s="132" t="str">
        <f>IFERROR(INDEX(مسئولیت!$AM:$AZ,MATCH(نوجوانان!$B66,مسئولیت!$B:$B,0),MATCH(AZ$1,مسئولیت!$AM$1:$AZ$1,0))*100,"")</f>
        <v/>
      </c>
      <c r="BA66" s="132">
        <f>IFERROR(INDEX('امتحان فصل'!$L:$Z,MATCH(نوجوانان!$B66,'امتحان فصل'!$B:$B,0),MATCH(BA$1,'امتحان فصل'!$L$1:$Z$1,0))*100,"")</f>
        <v>80</v>
      </c>
      <c r="BB66" s="133">
        <f t="shared" ca="1" si="43"/>
        <v>59.85584045584045</v>
      </c>
    </row>
    <row r="67" spans="1:54" ht="18.75" x14ac:dyDescent="0.25">
      <c r="A67" s="30">
        <v>61</v>
      </c>
      <c r="B67" s="27" t="s">
        <v>539</v>
      </c>
      <c r="C67" s="28" t="str">
        <f t="shared" si="47"/>
        <v>16</v>
      </c>
      <c r="D67" s="29" t="str">
        <f>INDEX(Sheet1!$C:$C,MATCH($B67,Sheet1!$B:$B,0))</f>
        <v>امیرعلی نورعلی</v>
      </c>
      <c r="E67" s="130"/>
      <c r="F67" s="130"/>
      <c r="G67" s="130"/>
      <c r="H67" s="130"/>
      <c r="I67" s="130"/>
      <c r="J67" s="130"/>
      <c r="K67" s="131"/>
      <c r="L67" s="130"/>
      <c r="M67" s="130"/>
      <c r="N67" s="130"/>
      <c r="O67" s="130"/>
      <c r="P67" s="130"/>
      <c r="Q67" s="130"/>
      <c r="R67" s="131"/>
      <c r="S67" s="130"/>
      <c r="T67" s="130"/>
      <c r="U67" s="130"/>
      <c r="V67" s="130"/>
      <c r="W67" s="130"/>
      <c r="X67" s="130"/>
      <c r="Y67" s="131"/>
      <c r="Z67" s="130">
        <f>IFERROR(INDEX(نماز!$BW:$BZ,MATCH(نوجوانان!$B67,نماز!$B:$B,0),MATCH(Z$1,نماز!$BW$1:$BZ$1,0))*100,"")</f>
        <v>36.666666666666664</v>
      </c>
      <c r="AA67" s="130">
        <f>IFERROR(INDEX(حلقه!$CY:$DB,MATCH(نوجوانان!$B67,حلقه!$B:$B,0),MATCH(AA$1,حلقه!$CY$1:$DB$1,0))*100,"")</f>
        <v>100</v>
      </c>
      <c r="AB67" s="130">
        <f>IFERROR(INDEX(هیئت!$EG:$EJ,MATCH(نوجوانان!$B67,هیئت!$B:$B,0),MATCH(AB$1,هیئت!$EG$1:$EJ$1,0))*100,"")</f>
        <v>54.54545454545454</v>
      </c>
      <c r="AC67" s="130">
        <f>IFERROR(INDEX('ویژه برنامه'!$BF:$BI,MATCH(نوجوانان!$B67,'ویژه برنامه'!$B:$B,0),MATCH(AC$1,'ویژه برنامه'!$BF$1:$BI$1,0))*100,"")</f>
        <v>81.818181818181827</v>
      </c>
      <c r="AD67" s="130" t="str">
        <f>IFERROR(INDEX(رضایت!$AS:$AU,MATCH(نوجوانان!$B67,رضایت!$B:$B,0),MATCH(AD$4,رضایت!$AS$3:$AU$3,0))*100,"")</f>
        <v/>
      </c>
      <c r="AE67" s="130" t="str">
        <f>IFERROR(INDEX(مسئولیت!$AM:$AO,MATCH(نوجوانان!$B67,مسئولیت!$B:$B,0),MATCH(AE$4,مسئولیت!$AM$3:$AO$3,0))*100,"")</f>
        <v/>
      </c>
      <c r="AF67" s="131">
        <f t="shared" si="49"/>
        <v>42.945454545454538</v>
      </c>
      <c r="AG67" s="130" t="str">
        <f>IFERROR(INDEX(نماز!$BW:$BZ,MATCH(نوجوانان!$B67,نماز!$B:$B,0),MATCH(AG$1,نماز!$BW$1:$BZ$1,0))*100,"")</f>
        <v/>
      </c>
      <c r="AH67" s="130" t="str">
        <f>IFERROR(INDEX(حلقه!$CY:$DB,MATCH(نوجوانان!$B67,حلقه!$B:$B,0),MATCH(AH$1,حلقه!$CY$1:$DB$1,0))*100,"")</f>
        <v/>
      </c>
      <c r="AI67" s="130" t="str">
        <f>IFERROR(INDEX(هیئت!$EG:$EJ,MATCH(نوجوانان!$B67,هیئت!$B:$B,0),MATCH(AI$1,هیئت!$EG$1:$EJ$1,0))*100,"")</f>
        <v/>
      </c>
      <c r="AJ67" s="130" t="str">
        <f>IFERROR(INDEX('ویژه برنامه'!$BF:$BI,MATCH(نوجوانان!$B67,'ویژه برنامه'!$B:$B,0),MATCH(AJ$1,'ویژه برنامه'!$BF$1:$BI$1,0))*100,"")</f>
        <v/>
      </c>
      <c r="AK67" s="130">
        <f>IFERROR(INDEX(رضایت!$AS:$AU,MATCH(نوجوانان!$B67,رضایت!$B:$B,0),MATCH(AK$4,رضایت!$AS$3:$AU$3,0))*100,"")</f>
        <v>0</v>
      </c>
      <c r="AL67" s="130">
        <f>IFERROR(INDEX(مسئولیت!$AM:$AO,MATCH(نوجوانان!$B67,مسئولیت!$B:$B,0),MATCH(AL$4,مسئولیت!$AM$3:$AO$3,0))*100,"")</f>
        <v>0</v>
      </c>
      <c r="AM67" s="131">
        <f t="shared" si="50"/>
        <v>42.945454545454538</v>
      </c>
      <c r="AN67" s="130">
        <f>IFERROR(INDEX(نماز!$BW:$CF,MATCH(نوجوانان!$B67,نماز!$B:$B,0),MATCH(AN$1,نماز!$BW$1:$CF$1,0))*100,"")</f>
        <v>48.148148148148145</v>
      </c>
      <c r="AO67" s="130">
        <f>IFERROR(INDEX(حلقه!$CY:$DD,MATCH(نوجوانان!$B67,حلقه!$B:$B,0),MATCH(AO$1,حلقه!$CY$1:$DD$1,0))*100,"")</f>
        <v>100</v>
      </c>
      <c r="AP67" s="130">
        <f>IFERROR(INDEX(هیئت!$EG:$EM,MATCH(نوجوانان!$B67,هیئت!$B:$B,0),MATCH(AP$1,هیئت!$EG$1:$EM$1,0))*100,"")</f>
        <v>58.82352941176471</v>
      </c>
      <c r="AQ67" s="130">
        <f>IFERROR(INDEX('ویژه برنامه'!$BF:$BK,MATCH(نوجوانان!$B67,'ویژه برنامه'!$B:$B,0),MATCH(AQ$1,'ویژه برنامه'!$BF$1:$BK$1,0))*100,"")</f>
        <v>42.857142857142854</v>
      </c>
      <c r="AR67" s="130">
        <f ca="1">IFERROR(INDEX(رضایت!$AS:$AW,MATCH(نوجوانان!$B67,رضایت!$B:$B,0),MATCH(AR$1,رضایت!$AS$1:$AW$1,0))*100,"")</f>
        <v>91.133333333333326</v>
      </c>
      <c r="AS67" s="130">
        <f>IFERROR(INDEX('امتحان فصل'!$L:$O,MATCH(نوجوانان!$B67,'امتحان فصل'!$B:$B,0),MATCH(AS$1,'امتحان فصل'!$L$1:$P$1,0))*100,"")</f>
        <v>0</v>
      </c>
      <c r="AT67" s="131">
        <f t="shared" ca="1" si="46"/>
        <v>63.115732959850611</v>
      </c>
      <c r="AU67" s="130">
        <f>IFERROR(INDEX(نماز!$BW:$CF,MATCH(نوجوانان!$B67,نماز!$B:$B,0),MATCH(AU$1,نماز!$BW$1:$CF$1,0))*100,"")</f>
        <v>35.185185185185183</v>
      </c>
      <c r="AV67" s="130">
        <f>IFERROR(INDEX(حلقه!$CY:$DQ,MATCH(نوجوانان!$B67,حلقه!$B:$B,0),MATCH(AV$1,حلقه!$CY$1:$DQ$1,0))*100,"")</f>
        <v>100</v>
      </c>
      <c r="AW67" s="130">
        <f>IFERROR(INDEX(هیئت!$EG:$EZ,MATCH(نوجوانان!$B67,هیئت!$B:$B,0),MATCH(AW$1,هیئت!$EG$1:$EZ$1,0))*100,"")</f>
        <v>92.307692307692307</v>
      </c>
      <c r="AX67" s="130">
        <f>IFERROR(INDEX('ویژه برنامه'!$BF:$BZ,MATCH(نوجوانان!$B67,'ویژه برنامه'!$B:$B,0),MATCH(AX$1,'ویژه برنامه'!$BF$1:$BZ$1,0))*100,"")</f>
        <v>55.555555555555557</v>
      </c>
      <c r="AY67" s="130">
        <f ca="1">IFERROR(INDEX(رضایت!$AS:$AZ,MATCH(نوجوانان!$B67,رضایت!$B:$B,0),MATCH(AY$1,رضایت!$AS$1:$AZ$1,0))*100,"")</f>
        <v>79</v>
      </c>
      <c r="AZ67" s="130" t="str">
        <f>IFERROR(INDEX(مسئولیت!$AM:$AZ,MATCH(نوجوانان!$B67,مسئولیت!$B:$B,0),MATCH(AZ$1,مسئولیت!$AM$1:$AZ$1,0))*100,"")</f>
        <v/>
      </c>
      <c r="BA67" s="130">
        <f>IFERROR(INDEX('امتحان فصل'!$L:$Z,MATCH(نوجوانان!$B67,'امتحان فصل'!$B:$B,0),MATCH(BA$1,'امتحان فصل'!$L$1:$Z$1,0))*100,"")</f>
        <v>0</v>
      </c>
      <c r="BB67" s="131">
        <f t="shared" ca="1" si="43"/>
        <v>46.136182336182337</v>
      </c>
    </row>
    <row r="68" spans="1:54" ht="18.75" x14ac:dyDescent="0.25">
      <c r="A68" s="30">
        <v>62</v>
      </c>
      <c r="B68" s="27" t="s">
        <v>540</v>
      </c>
      <c r="C68" s="28" t="str">
        <f t="shared" si="47"/>
        <v>16</v>
      </c>
      <c r="D68" s="29" t="str">
        <f>INDEX(Sheet1!$C:$C,MATCH($B68,Sheet1!$B:$B,0))</f>
        <v>امیرمهدی زیویار</v>
      </c>
      <c r="E68" s="132"/>
      <c r="F68" s="132"/>
      <c r="G68" s="132"/>
      <c r="H68" s="132"/>
      <c r="I68" s="132"/>
      <c r="J68" s="132"/>
      <c r="K68" s="133"/>
      <c r="L68" s="132"/>
      <c r="M68" s="132"/>
      <c r="N68" s="132"/>
      <c r="O68" s="132"/>
      <c r="P68" s="132"/>
      <c r="Q68" s="132"/>
      <c r="R68" s="133"/>
      <c r="S68" s="132"/>
      <c r="T68" s="132"/>
      <c r="U68" s="132"/>
      <c r="V68" s="132"/>
      <c r="W68" s="132"/>
      <c r="X68" s="132"/>
      <c r="Y68" s="133"/>
      <c r="Z68" s="132">
        <f>IFERROR(INDEX(نماز!$BW:$BZ,MATCH(نوجوانان!$B68,نماز!$B:$B,0),MATCH(Z$1,نماز!$BW$1:$BZ$1,0))*100,"")</f>
        <v>3.3333333333333335</v>
      </c>
      <c r="AA68" s="132">
        <f>IFERROR(INDEX(حلقه!$CY:$DB,MATCH(نوجوانان!$B68,حلقه!$B:$B,0),MATCH(AA$1,حلقه!$CY$1:$DB$1,0))*100,"")</f>
        <v>62.5</v>
      </c>
      <c r="AB68" s="132">
        <f>IFERROR(INDEX(هیئت!$EG:$EJ,MATCH(نوجوانان!$B68,هیئت!$B:$B,0),MATCH(AB$1,هیئت!$EG$1:$EJ$1,0))*100,"")</f>
        <v>0</v>
      </c>
      <c r="AC68" s="132">
        <f>IFERROR(INDEX('ویژه برنامه'!$BF:$BI,MATCH(نوجوانان!$B68,'ویژه برنامه'!$B:$B,0),MATCH(AC$1,'ویژه برنامه'!$BF$1:$BI$1,0))*100,"")</f>
        <v>54.54545454545454</v>
      </c>
      <c r="AD68" s="132" t="str">
        <f>IFERROR(INDEX(رضایت!$AS:$AU,MATCH(نوجوانان!$B68,رضایت!$B:$B,0),MATCH(AD$4,رضایت!$AS$3:$AU$3,0))*100,"")</f>
        <v/>
      </c>
      <c r="AE68" s="132" t="str">
        <f>IFERROR(INDEX(مسئولیت!$AM:$AO,MATCH(نوجوانان!$B68,مسئولیت!$B:$B,0),MATCH(AE$4,مسئولیت!$AM$3:$AO$3,0))*100,"")</f>
        <v/>
      </c>
      <c r="AF68" s="132">
        <f t="shared" si="49"/>
        <v>19.445454545454545</v>
      </c>
      <c r="AG68" s="132" t="str">
        <f>IFERROR(INDEX(نماز!$BW:$BZ,MATCH(نوجوانان!$B68,نماز!$B:$B,0),MATCH(AG$1,نماز!$BW$1:$BZ$1,0))*100,"")</f>
        <v/>
      </c>
      <c r="AH68" s="132" t="str">
        <f>IFERROR(INDEX(حلقه!$CY:$DB,MATCH(نوجوانان!$B68,حلقه!$B:$B,0),MATCH(AH$1,حلقه!$CY$1:$DB$1,0))*100,"")</f>
        <v/>
      </c>
      <c r="AI68" s="132" t="str">
        <f>IFERROR(INDEX(هیئت!$EG:$EJ,MATCH(نوجوانان!$B68,هیئت!$B:$B,0),MATCH(AI$1,هیئت!$EG$1:$EJ$1,0))*100,"")</f>
        <v/>
      </c>
      <c r="AJ68" s="132" t="str">
        <f>IFERROR(INDEX('ویژه برنامه'!$BF:$BI,MATCH(نوجوانان!$B68,'ویژه برنامه'!$B:$B,0),MATCH(AJ$1,'ویژه برنامه'!$BF$1:$BI$1,0))*100,"")</f>
        <v/>
      </c>
      <c r="AK68" s="132">
        <f>IFERROR(INDEX(رضایت!$AS:$AU,MATCH(نوجوانان!$B68,رضایت!$B:$B,0),MATCH(AK$4,رضایت!$AS$3:$AU$3,0))*100,"")</f>
        <v>56.666666666666664</v>
      </c>
      <c r="AL68" s="132">
        <f>IFERROR(INDEX(مسئولیت!$AM:$AO,MATCH(نوجوانان!$B68,مسئولیت!$B:$B,0),MATCH(AL$4,مسئولیت!$AM$3:$AO$3,0))*100,"")</f>
        <v>0</v>
      </c>
      <c r="AM68" s="133">
        <f t="shared" si="50"/>
        <v>19.445454545454545</v>
      </c>
      <c r="AN68" s="132">
        <f>IFERROR(INDEX(نماز!$BW:$CF,MATCH(نوجوانان!$B68,نماز!$B:$B,0),MATCH(AN$1,نماز!$BW$1:$CF$1,0))*100,"")</f>
        <v>3.7037037037037033</v>
      </c>
      <c r="AO68" s="132">
        <f>IFERROR(INDEX(حلقه!$CY:$DD,MATCH(نوجوانان!$B68,حلقه!$B:$B,0),MATCH(AO$1,حلقه!$CY$1:$DD$1,0))*100,"")</f>
        <v>66.666666666666657</v>
      </c>
      <c r="AP68" s="132">
        <f>IFERROR(INDEX(هیئت!$EG:$EM,MATCH(نوجوانان!$B68,هیئت!$B:$B,0),MATCH(AP$1,هیئت!$EG$1:$EM$1,0))*100,"")</f>
        <v>0</v>
      </c>
      <c r="AQ68" s="132">
        <f>IFERROR(INDEX('ویژه برنامه'!$BF:$BK,MATCH(نوجوانان!$B68,'ویژه برنامه'!$B:$B,0),MATCH(AQ$1,'ویژه برنامه'!$BF$1:$BK$1,0))*100,"")</f>
        <v>57.142857142857139</v>
      </c>
      <c r="AR68" s="132">
        <f ca="1">IFERROR(INDEX(رضایت!$AS:$AW,MATCH(نوجوانان!$B68,رضایت!$B:$B,0),MATCH(AR$1,رضایت!$AS$1:$AW$1,0))*100,"")</f>
        <v>63.466666666666669</v>
      </c>
      <c r="AS68" s="132">
        <f>IFERROR(INDEX('امتحان فصل'!$L:$O,MATCH(نوجوانان!$B68,'امتحان فصل'!$B:$B,0),MATCH(AS$1,'امتحان فصل'!$L$1:$P$1,0))*100,"")</f>
        <v>0</v>
      </c>
      <c r="AT68" s="133">
        <f t="shared" ca="1" si="46"/>
        <v>36.5015873015873</v>
      </c>
      <c r="AU68" s="132">
        <f>IFERROR(INDEX(نماز!$BW:$CF,MATCH(نوجوانان!$B68,نماز!$B:$B,0),MATCH(AU$1,نماز!$BW$1:$CF$1,0))*100,"")</f>
        <v>0</v>
      </c>
      <c r="AV68" s="132">
        <f>IFERROR(INDEX(حلقه!$CY:$DQ,MATCH(نوجوانان!$B68,حلقه!$B:$B,0),MATCH(AV$1,حلقه!$CY$1:$DQ$1,0))*100,"")</f>
        <v>0</v>
      </c>
      <c r="AW68" s="132">
        <f>IFERROR(INDEX(هیئت!$EG:$EZ,MATCH(نوجوانان!$B68,هیئت!$B:$B,0),MATCH(AW$1,هیئت!$EG$1:$EZ$1,0))*100,"")</f>
        <v>0</v>
      </c>
      <c r="AX68" s="132">
        <f>IFERROR(INDEX('ویژه برنامه'!$BF:$BZ,MATCH(نوجوانان!$B68,'ویژه برنامه'!$B:$B,0),MATCH(AX$1,'ویژه برنامه'!$BF$1:$BZ$1,0))*100,"")</f>
        <v>0</v>
      </c>
      <c r="AY68" s="132">
        <f ca="1">IFERROR(INDEX(رضایت!$AS:$AZ,MATCH(نوجوانان!$B68,رضایت!$B:$B,0),MATCH(AY$1,رضایت!$AS$1:$AZ$1,0))*100,"")</f>
        <v>59</v>
      </c>
      <c r="AZ68" s="132" t="str">
        <f>IFERROR(INDEX(مسئولیت!$AM:$AZ,MATCH(نوجوانان!$B68,مسئولیت!$B:$B,0),MATCH(AZ$1,مسئولیت!$AM$1:$AZ$1,0))*100,"")</f>
        <v/>
      </c>
      <c r="BA68" s="132">
        <f>IFERROR(INDEX('امتحان فصل'!$L:$Z,MATCH(نوجوانان!$B68,'امتحان فصل'!$B:$B,0),MATCH(BA$1,'امتحان فصل'!$L$1:$Z$1,0))*100,"")</f>
        <v>0</v>
      </c>
      <c r="BB68" s="133">
        <f t="shared" ca="1" si="43"/>
        <v>11.8</v>
      </c>
    </row>
    <row r="69" spans="1:54" ht="18.75" x14ac:dyDescent="0.25">
      <c r="A69" s="30">
        <v>63</v>
      </c>
      <c r="B69" s="27" t="s">
        <v>541</v>
      </c>
      <c r="C69" s="28" t="str">
        <f t="shared" si="47"/>
        <v>16</v>
      </c>
      <c r="D69" s="29" t="str">
        <f>INDEX(Sheet1!$C:$C,MATCH($B69,Sheet1!$B:$B,0))</f>
        <v>محمدمتین رشیدی</v>
      </c>
      <c r="E69" s="130"/>
      <c r="F69" s="130"/>
      <c r="G69" s="130"/>
      <c r="H69" s="130"/>
      <c r="I69" s="130"/>
      <c r="J69" s="130"/>
      <c r="K69" s="131"/>
      <c r="L69" s="130"/>
      <c r="M69" s="130"/>
      <c r="N69" s="130"/>
      <c r="O69" s="130"/>
      <c r="P69" s="130"/>
      <c r="Q69" s="130"/>
      <c r="R69" s="131"/>
      <c r="S69" s="130"/>
      <c r="T69" s="130"/>
      <c r="U69" s="130"/>
      <c r="V69" s="130"/>
      <c r="W69" s="130"/>
      <c r="X69" s="130"/>
      <c r="Y69" s="131"/>
      <c r="Z69" s="130">
        <f>IFERROR(INDEX(نماز!$BW:$BZ,MATCH(نوجوانان!$B69,نماز!$B:$B,0),MATCH(Z$1,نماز!$BW$1:$BZ$1,0))*100,"")</f>
        <v>15.555555555555555</v>
      </c>
      <c r="AA69" s="130">
        <f>IFERROR(INDEX(حلقه!$CY:$DB,MATCH(نوجوانان!$B69,حلقه!$B:$B,0),MATCH(AA$1,حلقه!$CY$1:$DB$1,0))*100,"")</f>
        <v>100</v>
      </c>
      <c r="AB69" s="130">
        <f>IFERROR(INDEX(هیئت!$EG:$EJ,MATCH(نوجوانان!$B69,هیئت!$B:$B,0),MATCH(AB$1,هیئت!$EG$1:$EJ$1,0))*100,"")</f>
        <v>81.818181818181827</v>
      </c>
      <c r="AC69" s="130">
        <f>IFERROR(INDEX('ویژه برنامه'!$BF:$BI,MATCH(نوجوانان!$B69,'ویژه برنامه'!$B:$B,0),MATCH(AC$1,'ویژه برنامه'!$BF$1:$BI$1,0))*100,"")</f>
        <v>81.818181818181827</v>
      </c>
      <c r="AD69" s="130" t="str">
        <f>IFERROR(INDEX(رضایت!$AS:$AU,MATCH(نوجوانان!$B69,رضایت!$B:$B,0),MATCH(AD$4,رضایت!$AS$3:$AU$3,0))*100,"")</f>
        <v/>
      </c>
      <c r="AE69" s="130" t="str">
        <f>IFERROR(INDEX(مسئولیت!$AM:$AO,MATCH(نوجوانان!$B69,مسئولیت!$B:$B,0),MATCH(AE$4,مسئولیت!$AM$3:$AO$3,0))*100,"")</f>
        <v/>
      </c>
      <c r="AF69" s="131">
        <f t="shared" si="49"/>
        <v>44.775757575757581</v>
      </c>
      <c r="AG69" s="130" t="str">
        <f>IFERROR(INDEX(نماز!$BW:$BZ,MATCH(نوجوانان!$B69,نماز!$B:$B,0),MATCH(AG$1,نماز!$BW$1:$BZ$1,0))*100,"")</f>
        <v/>
      </c>
      <c r="AH69" s="130" t="str">
        <f>IFERROR(INDEX(حلقه!$CY:$DB,MATCH(نوجوانان!$B69,حلقه!$B:$B,0),MATCH(AH$1,حلقه!$CY$1:$DB$1,0))*100,"")</f>
        <v/>
      </c>
      <c r="AI69" s="130" t="str">
        <f>IFERROR(INDEX(هیئت!$EG:$EJ,MATCH(نوجوانان!$B69,هیئت!$B:$B,0),MATCH(AI$1,هیئت!$EG$1:$EJ$1,0))*100,"")</f>
        <v/>
      </c>
      <c r="AJ69" s="130" t="str">
        <f>IFERROR(INDEX('ویژه برنامه'!$BF:$BI,MATCH(نوجوانان!$B69,'ویژه برنامه'!$B:$B,0),MATCH(AJ$1,'ویژه برنامه'!$BF$1:$BI$1,0))*100,"")</f>
        <v/>
      </c>
      <c r="AK69" s="130">
        <f>IFERROR(INDEX(رضایت!$AS:$AU,MATCH(نوجوانان!$B69,رضایت!$B:$B,0),MATCH(AK$4,رضایت!$AS$3:$AU$3,0))*100,"")</f>
        <v>0</v>
      </c>
      <c r="AL69" s="130">
        <f>IFERROR(INDEX(مسئولیت!$AM:$AO,MATCH(نوجوانان!$B69,مسئولیت!$B:$B,0),MATCH(AL$4,مسئولیت!$AM$3:$AO$3,0))*100,"")</f>
        <v>0</v>
      </c>
      <c r="AM69" s="131">
        <f t="shared" si="50"/>
        <v>44.775757575757581</v>
      </c>
      <c r="AN69" s="130">
        <f>IFERROR(INDEX(نماز!$BW:$CF,MATCH(نوجوانان!$B69,نماز!$B:$B,0),MATCH(AN$1,نماز!$BW$1:$CF$1,0))*100,"")</f>
        <v>12.962962962962962</v>
      </c>
      <c r="AO69" s="130">
        <f>IFERROR(INDEX(حلقه!$CY:$DD,MATCH(نوجوانان!$B69,حلقه!$B:$B,0),MATCH(AO$1,حلقه!$CY$1:$DD$1,0))*100,"")</f>
        <v>100</v>
      </c>
      <c r="AP69" s="130">
        <f>IFERROR(INDEX(هیئت!$EG:$EM,MATCH(نوجوانان!$B69,هیئت!$B:$B,0),MATCH(AP$1,هیئت!$EG$1:$EM$1,0))*100,"")</f>
        <v>35.294117647058826</v>
      </c>
      <c r="AQ69" s="130">
        <f>IFERROR(INDEX('ویژه برنامه'!$BF:$BK,MATCH(نوجوانان!$B69,'ویژه برنامه'!$B:$B,0),MATCH(AQ$1,'ویژه برنامه'!$BF$1:$BK$1,0))*100,"")</f>
        <v>42.857142857142854</v>
      </c>
      <c r="AR69" s="130">
        <f ca="1">IFERROR(INDEX(رضایت!$AS:$AW,MATCH(نوجوانان!$B69,رضایت!$B:$B,0),MATCH(AR$1,رضایت!$AS$1:$AW$1,0))*100,"")</f>
        <v>100</v>
      </c>
      <c r="AS69" s="130">
        <f>IFERROR(INDEX('امتحان فصل'!$L:$O,MATCH(نوجوانان!$B69,'امتحان فصل'!$B:$B,0),MATCH(AS$1,'امتحان فصل'!$L$1:$P$1,0))*100,"")</f>
        <v>0</v>
      </c>
      <c r="AT69" s="131">
        <f t="shared" ca="1" si="46"/>
        <v>57.345471521942109</v>
      </c>
      <c r="AU69" s="130">
        <f>IFERROR(INDEX(نماز!$BW:$CF,MATCH(نوجوانان!$B69,نماز!$B:$B,0),MATCH(AU$1,نماز!$BW$1:$CF$1,0))*100,"")</f>
        <v>1.8518518518518516</v>
      </c>
      <c r="AV69" s="130">
        <f>IFERROR(INDEX(حلقه!$CY:$DQ,MATCH(نوجوانان!$B69,حلقه!$B:$B,0),MATCH(AV$1,حلقه!$CY$1:$DQ$1,0))*100,"")</f>
        <v>60</v>
      </c>
      <c r="AW69" s="130">
        <f>IFERROR(INDEX(هیئت!$EG:$EZ,MATCH(نوجوانان!$B69,هیئت!$B:$B,0),MATCH(AW$1,هیئت!$EG$1:$EZ$1,0))*100,"")</f>
        <v>7.6923076923076925</v>
      </c>
      <c r="AX69" s="130">
        <f>IFERROR(INDEX('ویژه برنامه'!$BF:$BZ,MATCH(نوجوانان!$B69,'ویژه برنامه'!$B:$B,0),MATCH(AX$1,'ویژه برنامه'!$BF$1:$BZ$1,0))*100,"")</f>
        <v>11.111111111111111</v>
      </c>
      <c r="AY69" s="130">
        <f ca="1">IFERROR(INDEX(رضایت!$AS:$AZ,MATCH(نوجوانان!$B69,رضایت!$B:$B,0),MATCH(AY$1,رضایت!$AS$1:$AZ$1,0))*100,"")</f>
        <v>85</v>
      </c>
      <c r="AZ69" s="130" t="str">
        <f>IFERROR(INDEX(مسئولیت!$AM:$AZ,MATCH(نوجوانان!$B69,مسئولیت!$B:$B,0),MATCH(AZ$1,مسئولیت!$AM$1:$AZ$1,0))*100,"")</f>
        <v/>
      </c>
      <c r="BA69" s="130">
        <f>IFERROR(INDEX('امتحان فصل'!$L:$Z,MATCH(نوجوانان!$B69,'امتحان فصل'!$B:$B,0),MATCH(BA$1,'امتحان فصل'!$L$1:$Z$1,0))*100,"")</f>
        <v>85</v>
      </c>
      <c r="BB69" s="131">
        <f t="shared" ca="1" si="43"/>
        <v>43.160113960113961</v>
      </c>
    </row>
    <row r="70" spans="1:54" ht="18.75" x14ac:dyDescent="0.25">
      <c r="A70" s="30">
        <v>64</v>
      </c>
      <c r="B70" s="27" t="s">
        <v>542</v>
      </c>
      <c r="C70" s="28"/>
      <c r="D70" s="29" t="str">
        <f>INDEX(Sheet1!$C:$C,MATCH($B70,Sheet1!$B:$B,0))</f>
        <v>امیرمسعود کریمی</v>
      </c>
      <c r="E70" s="132"/>
      <c r="F70" s="132"/>
      <c r="G70" s="132"/>
      <c r="H70" s="132"/>
      <c r="I70" s="132"/>
      <c r="J70" s="132"/>
      <c r="K70" s="133"/>
      <c r="L70" s="132"/>
      <c r="M70" s="132"/>
      <c r="N70" s="132"/>
      <c r="O70" s="132"/>
      <c r="P70" s="132"/>
      <c r="Q70" s="132"/>
      <c r="R70" s="133"/>
      <c r="S70" s="132"/>
      <c r="T70" s="132"/>
      <c r="U70" s="132"/>
      <c r="V70" s="132"/>
      <c r="W70" s="132"/>
      <c r="X70" s="132"/>
      <c r="Y70" s="133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3"/>
      <c r="AN70" s="132">
        <f>IFERROR(INDEX(نماز!$BW:$CF,MATCH(نوجوانان!$B70,نماز!$B:$B,0),MATCH(AN$1,نماز!$BW$1:$CF$1,0))*100,"")</f>
        <v>1.8518518518518516</v>
      </c>
      <c r="AO70" s="132">
        <f>IFERROR(INDEX(حلقه!$CY:$DD,MATCH(نوجوانان!$B70,حلقه!$B:$B,0),MATCH(AO$1,حلقه!$CY$1:$DD$1,0))*100,"")</f>
        <v>50</v>
      </c>
      <c r="AP70" s="132">
        <f>IFERROR(INDEX(هیئت!$EG:$EM,MATCH(نوجوانان!$B70,هیئت!$B:$B,0),MATCH(AP$1,هیئت!$EG$1:$EM$1,0))*100,"")</f>
        <v>5.8823529411764701</v>
      </c>
      <c r="AQ70" s="132">
        <f>IFERROR(INDEX('ویژه برنامه'!$BF:$BK,MATCH(نوجوانان!$B70,'ویژه برنامه'!$B:$B,0),MATCH(AQ$1,'ویژه برنامه'!$BF$1:$BK$1,0))*100,"")</f>
        <v>0</v>
      </c>
      <c r="AR70" s="132">
        <f ca="1">IFERROR(INDEX(رضایت!$AS:$AW,MATCH(نوجوانان!$B70,رضایت!$B:$B,0),MATCH(AR$1,رضایت!$AS$1:$AW$1,0))*100,"")</f>
        <v>77.066666666666663</v>
      </c>
      <c r="AS70" s="132">
        <f>IFERROR(INDEX('امتحان فصل'!$L:$O,MATCH(نوجوانان!$B70,'امتحان فصل'!$B:$B,0),MATCH(AS$1,'امتحان فصل'!$L$1:$P$1,0))*100,"")</f>
        <v>0</v>
      </c>
      <c r="AT70" s="133">
        <f t="shared" ca="1" si="46"/>
        <v>30.430065359477123</v>
      </c>
      <c r="AU70" s="132">
        <f>IFERROR(INDEX(نماز!$BW:$CF,MATCH(نوجوانان!$B70,نماز!$B:$B,0),MATCH(AU$1,نماز!$BW$1:$CF$1,0))*100,"")</f>
        <v>0</v>
      </c>
      <c r="AV70" s="132">
        <f>IFERROR(INDEX(حلقه!$CY:$DQ,MATCH(نوجوانان!$B70,حلقه!$B:$B,0),MATCH(AV$1,حلقه!$CY$1:$DQ$1,0))*100,"")</f>
        <v>0</v>
      </c>
      <c r="AW70" s="132">
        <f>IFERROR(INDEX(هیئت!$EG:$EZ,MATCH(نوجوانان!$B70,هیئت!$B:$B,0),MATCH(AW$1,هیئت!$EG$1:$EZ$1,0))*100,"")</f>
        <v>7.6923076923076925</v>
      </c>
      <c r="AX70" s="132">
        <f>IFERROR(INDEX('ویژه برنامه'!$BF:$BZ,MATCH(نوجوانان!$B70,'ویژه برنامه'!$B:$B,0),MATCH(AX$1,'ویژه برنامه'!$BF$1:$BZ$1,0))*100,"")</f>
        <v>11.111111111111111</v>
      </c>
      <c r="AY70" s="132">
        <f ca="1">IFERROR(INDEX(رضایت!$AS:$AZ,MATCH(نوجوانان!$B70,رضایت!$B:$B,0),MATCH(AY$1,رضایت!$AS$1:$AZ$1,0))*100,"")</f>
        <v>75</v>
      </c>
      <c r="AZ70" s="132" t="str">
        <f>IFERROR(INDEX(مسئولیت!$AM:$AZ,MATCH(نوجوانان!$B70,مسئولیت!$B:$B,0),MATCH(AZ$1,مسئولیت!$AM$1:$AZ$1,0))*100,"")</f>
        <v/>
      </c>
      <c r="BA70" s="132">
        <f>IFERROR(INDEX('امتحان فصل'!$L:$Z,MATCH(نوجوانان!$B70,'امتحان فصل'!$B:$B,0),MATCH(BA$1,'امتحان فصل'!$L$1:$Z$1,0))*100,"")</f>
        <v>0</v>
      </c>
      <c r="BB70" s="133">
        <f t="shared" ca="1" si="43"/>
        <v>16.811965811965809</v>
      </c>
    </row>
    <row r="71" spans="1:54" ht="18.75" x14ac:dyDescent="0.25">
      <c r="A71" s="30">
        <v>65</v>
      </c>
      <c r="B71" s="27" t="s">
        <v>543</v>
      </c>
      <c r="C71" s="28"/>
      <c r="D71" s="29" t="str">
        <f>INDEX(Sheet1!$C:$C,MATCH($B71,Sheet1!$B:$B,0))</f>
        <v>احمدرضا مهدویان</v>
      </c>
      <c r="E71" s="130"/>
      <c r="F71" s="130"/>
      <c r="G71" s="130"/>
      <c r="H71" s="130"/>
      <c r="I71" s="130"/>
      <c r="J71" s="130"/>
      <c r="K71" s="131"/>
      <c r="L71" s="130"/>
      <c r="M71" s="130"/>
      <c r="N71" s="130"/>
      <c r="O71" s="130"/>
      <c r="P71" s="130"/>
      <c r="Q71" s="130"/>
      <c r="R71" s="131"/>
      <c r="S71" s="130"/>
      <c r="T71" s="130"/>
      <c r="U71" s="130"/>
      <c r="V71" s="130"/>
      <c r="W71" s="130"/>
      <c r="X71" s="130"/>
      <c r="Y71" s="131"/>
      <c r="Z71" s="130"/>
      <c r="AA71" s="130"/>
      <c r="AB71" s="130"/>
      <c r="AC71" s="130"/>
      <c r="AD71" s="130"/>
      <c r="AE71" s="130"/>
      <c r="AF71" s="131"/>
      <c r="AG71" s="130"/>
      <c r="AH71" s="130"/>
      <c r="AI71" s="130"/>
      <c r="AJ71" s="130"/>
      <c r="AK71" s="130"/>
      <c r="AL71" s="130"/>
      <c r="AM71" s="131"/>
      <c r="AN71" s="130">
        <f>IFERROR(INDEX(نماز!$BW:$CF,MATCH(نوجوانان!$B71,نماز!$B:$B,0),MATCH(AN$1,نماز!$BW$1:$CF$1,0))*100,"")</f>
        <v>11.111111111111111</v>
      </c>
      <c r="AO71" s="130">
        <f>IFERROR(INDEX(حلقه!$CY:$DD,MATCH(نوجوانان!$B71,حلقه!$B:$B,0),MATCH(AO$1,حلقه!$CY$1:$DD$1,0))*100,"")</f>
        <v>50</v>
      </c>
      <c r="AP71" s="130">
        <f>IFERROR(INDEX(هیئت!$EG:$EM,MATCH(نوجوانان!$B71,هیئت!$B:$B,0),MATCH(AP$1,هیئت!$EG$1:$EM$1,0))*100,"")</f>
        <v>0</v>
      </c>
      <c r="AQ71" s="130">
        <f>IFERROR(INDEX('ویژه برنامه'!$BF:$BK,MATCH(نوجوانان!$B71,'ویژه برنامه'!$B:$B,0),MATCH(AQ$1,'ویژه برنامه'!$BF$1:$BK$1,0))*100,"")</f>
        <v>14.285714285714285</v>
      </c>
      <c r="AR71" s="130">
        <f ca="1">IFERROR(INDEX(رضایت!$AS:$AW,MATCH(نوجوانان!$B71,رضایت!$B:$B,0),MATCH(AR$1,رضایت!$AS$1:$AW$1,0))*100,"")</f>
        <v>79.13333333333334</v>
      </c>
      <c r="AS71" s="130">
        <f>IFERROR(INDEX('امتحان فصل'!$L:$O,MATCH(نوجوانان!$B71,'امتحان فصل'!$B:$B,0),MATCH(AS$1,'امتحان فصل'!$L$1:$P$1,0))*100,"")</f>
        <v>0</v>
      </c>
      <c r="AT71" s="131">
        <f t="shared" ref="AT71:AT102" ca="1" si="51">SUMPRODUCT($AN$6:$AS$6,$AN71:$AS71)/100</f>
        <v>32.830952380952382</v>
      </c>
      <c r="AU71" s="130">
        <f>IFERROR(INDEX(نماز!$BW:$CF,MATCH(نوجوانان!$B71,نماز!$B:$B,0),MATCH(AU$1,نماز!$BW$1:$CF$1,0))*100,"")</f>
        <v>0</v>
      </c>
      <c r="AV71" s="130">
        <f>IFERROR(INDEX(حلقه!$CY:$DQ,MATCH(نوجوانان!$B71,حلقه!$B:$B,0),MATCH(AV$1,حلقه!$CY$1:$DQ$1,0))*100,"")</f>
        <v>0</v>
      </c>
      <c r="AW71" s="130">
        <f>IFERROR(INDEX(هیئت!$EG:$EZ,MATCH(نوجوانان!$B71,هیئت!$B:$B,0),MATCH(AW$1,هیئت!$EG$1:$EZ$1,0))*100,"")</f>
        <v>0</v>
      </c>
      <c r="AX71" s="130">
        <f>IFERROR(INDEX('ویژه برنامه'!$BF:$BZ,MATCH(نوجوانان!$B71,'ویژه برنامه'!$B:$B,0),MATCH(AX$1,'ویژه برنامه'!$BF$1:$BZ$1,0))*100,"")</f>
        <v>0</v>
      </c>
      <c r="AY71" s="130">
        <f ca="1">IFERROR(INDEX(رضایت!$AS:$AZ,MATCH(نوجوانان!$B71,رضایت!$B:$B,0),MATCH(AY$1,رضایت!$AS$1:$AZ$1,0))*100,"")</f>
        <v>52</v>
      </c>
      <c r="AZ71" s="130" t="str">
        <f>IFERROR(INDEX(مسئولیت!$AM:$AZ,MATCH(نوجوانان!$B71,مسئولیت!$B:$B,0),MATCH(AZ$1,مسئولیت!$AM$1:$AZ$1,0))*100,"")</f>
        <v/>
      </c>
      <c r="BA71" s="130">
        <f>IFERROR(INDEX('امتحان فصل'!$L:$Z,MATCH(نوجوانان!$B71,'امتحان فصل'!$B:$B,0),MATCH(BA$1,'امتحان فصل'!$L$1:$Z$1,0))*100,"")</f>
        <v>0</v>
      </c>
      <c r="BB71" s="131">
        <f t="shared" ca="1" si="43"/>
        <v>10.4</v>
      </c>
    </row>
    <row r="72" spans="1:54" ht="18.75" x14ac:dyDescent="0.25">
      <c r="A72" s="30">
        <v>66</v>
      </c>
      <c r="B72" s="27" t="s">
        <v>544</v>
      </c>
      <c r="C72" s="28"/>
      <c r="D72" s="29" t="str">
        <f>INDEX(Sheet1!$C:$C,MATCH($B72,Sheet1!$B:$B,0))</f>
        <v>محمدطاها محمدی</v>
      </c>
      <c r="E72" s="132"/>
      <c r="F72" s="132"/>
      <c r="G72" s="132"/>
      <c r="H72" s="132"/>
      <c r="I72" s="132"/>
      <c r="J72" s="132"/>
      <c r="K72" s="133"/>
      <c r="L72" s="132"/>
      <c r="M72" s="132"/>
      <c r="N72" s="132"/>
      <c r="O72" s="132"/>
      <c r="P72" s="132"/>
      <c r="Q72" s="132"/>
      <c r="R72" s="133"/>
      <c r="S72" s="132"/>
      <c r="T72" s="132"/>
      <c r="U72" s="132"/>
      <c r="V72" s="132"/>
      <c r="W72" s="132"/>
      <c r="X72" s="132"/>
      <c r="Y72" s="133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3"/>
      <c r="AN72" s="132">
        <f>IFERROR(INDEX(نماز!$BW:$CF,MATCH(نوجوانان!$B72,نماز!$B:$B,0),MATCH(AN$1,نماز!$BW$1:$CF$1,0))*100,"")</f>
        <v>7.4074074074074066</v>
      </c>
      <c r="AO72" s="132">
        <f>IFERROR(INDEX(حلقه!$CY:$DD,MATCH(نوجوانان!$B72,حلقه!$B:$B,0),MATCH(AO$1,حلقه!$CY$1:$DD$1,0))*100,"")</f>
        <v>0</v>
      </c>
      <c r="AP72" s="132">
        <f>IFERROR(INDEX(هیئت!$EG:$EM,MATCH(نوجوانان!$B72,هیئت!$B:$B,0),MATCH(AP$1,هیئت!$EG$1:$EM$1,0))*100,"")</f>
        <v>0</v>
      </c>
      <c r="AQ72" s="132">
        <f>IFERROR(INDEX('ویژه برنامه'!$BF:$BK,MATCH(نوجوانان!$B72,'ویژه برنامه'!$B:$B,0),MATCH(AQ$1,'ویژه برنامه'!$BF$1:$BK$1,0))*100,"")</f>
        <v>0</v>
      </c>
      <c r="AR72" s="132">
        <f ca="1">IFERROR(INDEX(رضایت!$AS:$AW,MATCH(نوجوانان!$B72,رضایت!$B:$B,0),MATCH(AR$1,رضایت!$AS$1:$AW$1,0))*100,"")</f>
        <v>43.466666666666669</v>
      </c>
      <c r="AS72" s="132">
        <f>IFERROR(INDEX('امتحان فصل'!$L:$O,MATCH(نوجوانان!$B72,'امتحان فصل'!$B:$B,0),MATCH(AS$1,'امتحان فصل'!$L$1:$P$1,0))*100,"")</f>
        <v>0</v>
      </c>
      <c r="AT72" s="133">
        <f t="shared" ca="1" si="51"/>
        <v>11.755555555555556</v>
      </c>
      <c r="AU72" s="132">
        <f>IFERROR(INDEX(نماز!$BW:$CF,MATCH(نوجوانان!$B72,نماز!$B:$B,0),MATCH(AU$1,نماز!$BW$1:$CF$1,0))*100,"")</f>
        <v>0</v>
      </c>
      <c r="AV72" s="132">
        <f>IFERROR(INDEX(حلقه!$CY:$DQ,MATCH(نوجوانان!$B72,حلقه!$B:$B,0),MATCH(AV$1,حلقه!$CY$1:$DQ$1,0))*100,"")</f>
        <v>0</v>
      </c>
      <c r="AW72" s="132">
        <f>IFERROR(INDEX(هیئت!$EG:$EZ,MATCH(نوجوانان!$B72,هیئت!$B:$B,0),MATCH(AW$1,هیئت!$EG$1:$EZ$1,0))*100,"")</f>
        <v>0</v>
      </c>
      <c r="AX72" s="132">
        <f>IFERROR(INDEX('ویژه برنامه'!$BF:$BZ,MATCH(نوجوانان!$B72,'ویژه برنامه'!$B:$B,0),MATCH(AX$1,'ویژه برنامه'!$BF$1:$BZ$1,0))*100,"")</f>
        <v>0</v>
      </c>
      <c r="AY72" s="132">
        <f ca="1">IFERROR(INDEX(رضایت!$AS:$AZ,MATCH(نوجوانان!$B72,رضایت!$B:$B,0),MATCH(AY$1,رضایت!$AS$1:$AZ$1,0))*100,"")</f>
        <v>40</v>
      </c>
      <c r="AZ72" s="132" t="str">
        <f>IFERROR(INDEX(مسئولیت!$AM:$AZ,MATCH(نوجوانان!$B72,مسئولیت!$B:$B,0),MATCH(AZ$1,مسئولیت!$AM$1:$AZ$1,0))*100,"")</f>
        <v/>
      </c>
      <c r="BA72" s="132">
        <f>IFERROR(INDEX('امتحان فصل'!$L:$Z,MATCH(نوجوانان!$B72,'امتحان فصل'!$B:$B,0),MATCH(BA$1,'امتحان فصل'!$L$1:$Z$1,0))*100,"")</f>
        <v>0</v>
      </c>
      <c r="BB72" s="133">
        <f t="shared" ref="BB72:BB131" ca="1" si="52">SUMPRODUCT($AU$6:$BA$6,$AU72:$BA72)/100</f>
        <v>8</v>
      </c>
    </row>
    <row r="73" spans="1:54" ht="18.75" x14ac:dyDescent="0.25">
      <c r="A73" s="30">
        <v>67</v>
      </c>
      <c r="B73" s="27" t="s">
        <v>545</v>
      </c>
      <c r="C73" s="28"/>
      <c r="D73" s="29" t="str">
        <f>INDEX(Sheet1!$C:$C,MATCH($B73,Sheet1!$B:$B,0))</f>
        <v>امیرپارسا جهاندیده</v>
      </c>
      <c r="E73" s="130"/>
      <c r="F73" s="130"/>
      <c r="G73" s="130"/>
      <c r="H73" s="130"/>
      <c r="I73" s="130"/>
      <c r="J73" s="130"/>
      <c r="K73" s="131"/>
      <c r="L73" s="130"/>
      <c r="M73" s="130"/>
      <c r="N73" s="130"/>
      <c r="O73" s="130"/>
      <c r="P73" s="130"/>
      <c r="Q73" s="130"/>
      <c r="R73" s="131"/>
      <c r="S73" s="130"/>
      <c r="T73" s="130"/>
      <c r="U73" s="130"/>
      <c r="V73" s="130"/>
      <c r="W73" s="130"/>
      <c r="X73" s="130"/>
      <c r="Y73" s="131"/>
      <c r="Z73" s="130"/>
      <c r="AA73" s="130"/>
      <c r="AB73" s="130"/>
      <c r="AC73" s="130"/>
      <c r="AD73" s="130"/>
      <c r="AE73" s="130"/>
      <c r="AF73" s="131"/>
      <c r="AG73" s="130"/>
      <c r="AH73" s="130"/>
      <c r="AI73" s="130"/>
      <c r="AJ73" s="130"/>
      <c r="AK73" s="130"/>
      <c r="AL73" s="130"/>
      <c r="AM73" s="131"/>
      <c r="AN73" s="130">
        <f>IFERROR(INDEX(نماز!$BW:$CF,MATCH(نوجوانان!$B73,نماز!$B:$B,0),MATCH(AN$1,نماز!$BW$1:$CF$1,0))*100,"")</f>
        <v>1.8518518518518516</v>
      </c>
      <c r="AO73" s="130">
        <f>IFERROR(INDEX(حلقه!$CY:$DD,MATCH(نوجوانان!$B73,حلقه!$B:$B,0),MATCH(AO$1,حلقه!$CY$1:$DD$1,0))*100,"")</f>
        <v>0</v>
      </c>
      <c r="AP73" s="130">
        <f>IFERROR(INDEX(هیئت!$EG:$EM,MATCH(نوجوانان!$B73,هیئت!$B:$B,0),MATCH(AP$1,هیئت!$EG$1:$EM$1,0))*100,"")</f>
        <v>0</v>
      </c>
      <c r="AQ73" s="130">
        <f>IFERROR(INDEX('ویژه برنامه'!$BF:$BK,MATCH(نوجوانان!$B73,'ویژه برنامه'!$B:$B,0),MATCH(AQ$1,'ویژه برنامه'!$BF$1:$BK$1,0))*100,"")</f>
        <v>0</v>
      </c>
      <c r="AR73" s="130">
        <f ca="1">IFERROR(INDEX(رضایت!$AS:$AW,MATCH(نوجوانان!$B73,رضایت!$B:$B,0),MATCH(AR$1,رضایت!$AS$1:$AW$1,0))*100,"")</f>
        <v>69.066666666666663</v>
      </c>
      <c r="AS73" s="130">
        <f>IFERROR(INDEX('امتحان فصل'!$L:$O,MATCH(نوجوانان!$B73,'امتحان فصل'!$B:$B,0),MATCH(AS$1,'امتحان فصل'!$L$1:$P$1,0))*100,"")</f>
        <v>0</v>
      </c>
      <c r="AT73" s="131">
        <f t="shared" ca="1" si="51"/>
        <v>17.488888888888887</v>
      </c>
      <c r="AU73" s="130">
        <f>IFERROR(INDEX(نماز!$BW:$CF,MATCH(نوجوانان!$B73,نماز!$B:$B,0),MATCH(AU$1,نماز!$BW$1:$CF$1,0))*100,"")</f>
        <v>0</v>
      </c>
      <c r="AV73" s="130">
        <f>IFERROR(INDEX(حلقه!$CY:$DQ,MATCH(نوجوانان!$B73,حلقه!$B:$B,0),MATCH(AV$1,حلقه!$CY$1:$DQ$1,0))*100,"")</f>
        <v>0</v>
      </c>
      <c r="AW73" s="130">
        <f>IFERROR(INDEX(هیئت!$EG:$EZ,MATCH(نوجوانان!$B73,هیئت!$B:$B,0),MATCH(AW$1,هیئت!$EG$1:$EZ$1,0))*100,"")</f>
        <v>0</v>
      </c>
      <c r="AX73" s="130">
        <f>IFERROR(INDEX('ویژه برنامه'!$BF:$BZ,MATCH(نوجوانان!$B73,'ویژه برنامه'!$B:$B,0),MATCH(AX$1,'ویژه برنامه'!$BF$1:$BZ$1,0))*100,"")</f>
        <v>0</v>
      </c>
      <c r="AY73" s="130">
        <f ca="1">IFERROR(INDEX(رضایت!$AS:$AZ,MATCH(نوجوانان!$B73,رضایت!$B:$B,0),MATCH(AY$1,رضایت!$AS$1:$AZ$1,0))*100,"")</f>
        <v>57.999999999999993</v>
      </c>
      <c r="AZ73" s="130" t="str">
        <f>IFERROR(INDEX(مسئولیت!$AM:$AZ,MATCH(نوجوانان!$B73,مسئولیت!$B:$B,0),MATCH(AZ$1,مسئولیت!$AM$1:$AZ$1,0))*100,"")</f>
        <v/>
      </c>
      <c r="BA73" s="130">
        <f>IFERROR(INDEX('امتحان فصل'!$L:$Z,MATCH(نوجوانان!$B73,'امتحان فصل'!$B:$B,0),MATCH(BA$1,'امتحان فصل'!$L$1:$Z$1,0))*100,"")</f>
        <v>0</v>
      </c>
      <c r="BB73" s="131">
        <f t="shared" ca="1" si="52"/>
        <v>11.599999999999998</v>
      </c>
    </row>
    <row r="74" spans="1:54" ht="18.75" x14ac:dyDescent="0.25">
      <c r="A74" s="30">
        <v>68</v>
      </c>
      <c r="B74" s="27" t="s">
        <v>546</v>
      </c>
      <c r="C74" s="28"/>
      <c r="D74" s="29" t="str">
        <f>INDEX(Sheet1!$C:$C,MATCH($B74,Sheet1!$B:$B,0))</f>
        <v>امیررضا اسماعیلی</v>
      </c>
      <c r="E74" s="132"/>
      <c r="F74" s="132"/>
      <c r="G74" s="132"/>
      <c r="H74" s="132"/>
      <c r="I74" s="132"/>
      <c r="J74" s="132"/>
      <c r="K74" s="133"/>
      <c r="L74" s="132"/>
      <c r="M74" s="132"/>
      <c r="N74" s="132"/>
      <c r="O74" s="132"/>
      <c r="P74" s="132"/>
      <c r="Q74" s="132"/>
      <c r="R74" s="133"/>
      <c r="S74" s="132"/>
      <c r="T74" s="132"/>
      <c r="U74" s="132"/>
      <c r="V74" s="132"/>
      <c r="W74" s="132"/>
      <c r="X74" s="132"/>
      <c r="Y74" s="133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3"/>
      <c r="AN74" s="132">
        <f>IFERROR(INDEX(نماز!$BW:$CF,MATCH(نوجوانان!$B74,نماز!$B:$B,0),MATCH(AN$1,نماز!$BW$1:$CF$1,0))*100,"")</f>
        <v>0</v>
      </c>
      <c r="AO74" s="132">
        <f>IFERROR(INDEX(حلقه!$CY:$DD,MATCH(نوجوانان!$B74,حلقه!$B:$B,0),MATCH(AO$1,حلقه!$CY$1:$DD$1,0))*100,"")</f>
        <v>0</v>
      </c>
      <c r="AP74" s="132">
        <f>IFERROR(INDEX(هیئت!$EG:$EM,MATCH(نوجوانان!$B74,هیئت!$B:$B,0),MATCH(AP$1,هیئت!$EG$1:$EM$1,0))*100,"")</f>
        <v>0</v>
      </c>
      <c r="AQ74" s="132">
        <f>IFERROR(INDEX('ویژه برنامه'!$BF:$BK,MATCH(نوجوانان!$B74,'ویژه برنامه'!$B:$B,0),MATCH(AQ$1,'ویژه برنامه'!$BF$1:$BK$1,0))*100,"")</f>
        <v>0</v>
      </c>
      <c r="AR74" s="132">
        <f ca="1">IFERROR(INDEX(رضایت!$AS:$AW,MATCH(نوجوانان!$B74,رضایت!$B:$B,0),MATCH(AR$1,رضایت!$AS$1:$AW$1,0))*100,"")</f>
        <v>68</v>
      </c>
      <c r="AS74" s="132">
        <f>IFERROR(INDEX('امتحان فصل'!$L:$O,MATCH(نوجوانان!$B74,'امتحان فصل'!$B:$B,0),MATCH(AS$1,'امتحان فصل'!$L$1:$P$1,0))*100,"")</f>
        <v>0</v>
      </c>
      <c r="AT74" s="133">
        <f t="shared" ca="1" si="51"/>
        <v>17</v>
      </c>
      <c r="AU74" s="132">
        <f>IFERROR(INDEX(نماز!$BW:$CF,MATCH(نوجوانان!$B74,نماز!$B:$B,0),MATCH(AU$1,نماز!$BW$1:$CF$1,0))*100,"")</f>
        <v>0</v>
      </c>
      <c r="AV74" s="132">
        <f>IFERROR(INDEX(حلقه!$CY:$DQ,MATCH(نوجوانان!$B74,حلقه!$B:$B,0),MATCH(AV$1,حلقه!$CY$1:$DQ$1,0))*100,"")</f>
        <v>0</v>
      </c>
      <c r="AW74" s="132">
        <f>IFERROR(INDEX(هیئت!$EG:$EZ,MATCH(نوجوانان!$B74,هیئت!$B:$B,0),MATCH(AW$1,هیئت!$EG$1:$EZ$1,0))*100,"")</f>
        <v>0</v>
      </c>
      <c r="AX74" s="132">
        <f>IFERROR(INDEX('ویژه برنامه'!$BF:$BZ,MATCH(نوجوانان!$B74,'ویژه برنامه'!$B:$B,0),MATCH(AX$1,'ویژه برنامه'!$BF$1:$BZ$1,0))*100,"")</f>
        <v>0</v>
      </c>
      <c r="AY74" s="132">
        <f ca="1">IFERROR(INDEX(رضایت!$AS:$AZ,MATCH(نوجوانان!$B74,رضایت!$B:$B,0),MATCH(AY$1,رضایت!$AS$1:$AZ$1,0))*100,"")</f>
        <v>47</v>
      </c>
      <c r="AZ74" s="132" t="str">
        <f>IFERROR(INDEX(مسئولیت!$AM:$AZ,MATCH(نوجوانان!$B74,مسئولیت!$B:$B,0),MATCH(AZ$1,مسئولیت!$AM$1:$AZ$1,0))*100,"")</f>
        <v/>
      </c>
      <c r="BA74" s="132">
        <f>IFERROR(INDEX('امتحان فصل'!$L:$Z,MATCH(نوجوانان!$B74,'امتحان فصل'!$B:$B,0),MATCH(BA$1,'امتحان فصل'!$L$1:$Z$1,0))*100,"")</f>
        <v>0</v>
      </c>
      <c r="BB74" s="133">
        <f t="shared" ca="1" si="52"/>
        <v>9.4</v>
      </c>
    </row>
    <row r="75" spans="1:54" ht="18.75" x14ac:dyDescent="0.25">
      <c r="A75" s="30">
        <v>69</v>
      </c>
      <c r="B75" s="27" t="s">
        <v>547</v>
      </c>
      <c r="C75" s="28"/>
      <c r="D75" s="29" t="str">
        <f>INDEX(Sheet1!$C:$C,MATCH($B75,Sheet1!$B:$B,0))</f>
        <v>مانی دولت‌‌آبادی</v>
      </c>
      <c r="E75" s="130"/>
      <c r="F75" s="130"/>
      <c r="G75" s="130"/>
      <c r="H75" s="130"/>
      <c r="I75" s="130"/>
      <c r="J75" s="130"/>
      <c r="K75" s="131"/>
      <c r="L75" s="130"/>
      <c r="M75" s="130"/>
      <c r="N75" s="130"/>
      <c r="O75" s="130"/>
      <c r="P75" s="130"/>
      <c r="Q75" s="130"/>
      <c r="R75" s="131"/>
      <c r="S75" s="130"/>
      <c r="T75" s="130"/>
      <c r="U75" s="130"/>
      <c r="V75" s="130"/>
      <c r="W75" s="130"/>
      <c r="X75" s="130"/>
      <c r="Y75" s="131"/>
      <c r="Z75" s="130"/>
      <c r="AA75" s="130"/>
      <c r="AB75" s="130"/>
      <c r="AC75" s="130"/>
      <c r="AD75" s="130"/>
      <c r="AE75" s="130"/>
      <c r="AF75" s="131"/>
      <c r="AG75" s="130"/>
      <c r="AH75" s="130"/>
      <c r="AI75" s="130"/>
      <c r="AJ75" s="130"/>
      <c r="AK75" s="130"/>
      <c r="AL75" s="130"/>
      <c r="AM75" s="131"/>
      <c r="AN75" s="130">
        <f>IFERROR(INDEX(نماز!$BW:$CF,MATCH(نوجوانان!$B75,نماز!$B:$B,0),MATCH(AN$1,نماز!$BW$1:$CF$1,0))*100,"")</f>
        <v>3.7037037037037033</v>
      </c>
      <c r="AO75" s="130">
        <f>IFERROR(INDEX(حلقه!$CY:$DD,MATCH(نوجوانان!$B75,حلقه!$B:$B,0),MATCH(AO$1,حلقه!$CY$1:$DD$1,0))*100,"")</f>
        <v>0</v>
      </c>
      <c r="AP75" s="130">
        <f>IFERROR(INDEX(هیئت!$EG:$EM,MATCH(نوجوانان!$B75,هیئت!$B:$B,0),MATCH(AP$1,هیئت!$EG$1:$EM$1,0))*100,"")</f>
        <v>11.76470588235294</v>
      </c>
      <c r="AQ75" s="130">
        <f>IFERROR(INDEX('ویژه برنامه'!$BF:$BK,MATCH(نوجوانان!$B75,'ویژه برنامه'!$B:$B,0),MATCH(AQ$1,'ویژه برنامه'!$BF$1:$BK$1,0))*100,"")</f>
        <v>57.142857142857139</v>
      </c>
      <c r="AR75" s="130">
        <f ca="1">IFERROR(INDEX(رضایت!$AS:$AW,MATCH(نوجوانان!$B75,رضایت!$B:$B,0),MATCH(AR$1,رضایت!$AS$1:$AW$1,0))*100,"")</f>
        <v>76.333333333333343</v>
      </c>
      <c r="AS75" s="130">
        <f>IFERROR(INDEX('امتحان فصل'!$L:$O,MATCH(نوجوانان!$B75,'امتحان فصل'!$B:$B,0),MATCH(AS$1,'امتحان فصل'!$L$1:$P$1,0))*100,"")</f>
        <v>0</v>
      </c>
      <c r="AT75" s="131">
        <f t="shared" ca="1" si="51"/>
        <v>28.267273576097104</v>
      </c>
      <c r="AU75" s="130">
        <f>IFERROR(INDEX(نماز!$BW:$CF,MATCH(نوجوانان!$B75,نماز!$B:$B,0),MATCH(AU$1,نماز!$BW$1:$CF$1,0))*100,"")</f>
        <v>1.8518518518518516</v>
      </c>
      <c r="AV75" s="130">
        <f>IFERROR(INDEX(حلقه!$CY:$DQ,MATCH(نوجوانان!$B75,حلقه!$B:$B,0),MATCH(AV$1,حلقه!$CY$1:$DQ$1,0))*100,"")</f>
        <v>25</v>
      </c>
      <c r="AW75" s="130">
        <f>IFERROR(INDEX(هیئت!$EG:$EZ,MATCH(نوجوانان!$B75,هیئت!$B:$B,0),MATCH(AW$1,هیئت!$EG$1:$EZ$1,0))*100,"")</f>
        <v>23.076923076923077</v>
      </c>
      <c r="AX75" s="130">
        <f>IFERROR(INDEX('ویژه برنامه'!$BF:$BZ,MATCH(نوجوانان!$B75,'ویژه برنامه'!$B:$B,0),MATCH(AX$1,'ویژه برنامه'!$BF$1:$BZ$1,0))*100,"")</f>
        <v>0</v>
      </c>
      <c r="AY75" s="130">
        <f ca="1">IFERROR(INDEX(رضایت!$AS:$AZ,MATCH(نوجوانان!$B75,رضایت!$B:$B,0),MATCH(AY$1,رضایت!$AS$1:$AZ$1,0))*100,"")</f>
        <v>62</v>
      </c>
      <c r="AZ75" s="130" t="str">
        <f>IFERROR(INDEX(مسئولیت!$AM:$AZ,MATCH(نوجوانان!$B75,مسئولیت!$B:$B,0),MATCH(AZ$1,مسئولیت!$AM$1:$AZ$1,0))*100,"")</f>
        <v/>
      </c>
      <c r="BA75" s="130">
        <f>IFERROR(INDEX('امتحان فصل'!$L:$Z,MATCH(نوجوانان!$B75,'امتحان فصل'!$B:$B,0),MATCH(BA$1,'امتحان فصل'!$L$1:$Z$1,0))*100,"")</f>
        <v>0</v>
      </c>
      <c r="BB75" s="131">
        <f t="shared" ca="1" si="52"/>
        <v>18.317378917378917</v>
      </c>
    </row>
    <row r="76" spans="1:54" ht="18.75" x14ac:dyDescent="0.25">
      <c r="A76" s="30">
        <v>70</v>
      </c>
      <c r="B76" s="27" t="s">
        <v>548</v>
      </c>
      <c r="C76" s="28"/>
      <c r="D76" s="29" t="str">
        <f>INDEX(Sheet1!$C:$C,MATCH($B76,Sheet1!$B:$B,0))</f>
        <v>آدرین خلج</v>
      </c>
      <c r="E76" s="132"/>
      <c r="F76" s="132"/>
      <c r="G76" s="132"/>
      <c r="H76" s="132"/>
      <c r="I76" s="132"/>
      <c r="J76" s="132"/>
      <c r="K76" s="133"/>
      <c r="L76" s="132"/>
      <c r="M76" s="132"/>
      <c r="N76" s="132"/>
      <c r="O76" s="132"/>
      <c r="P76" s="132"/>
      <c r="Q76" s="132"/>
      <c r="R76" s="133"/>
      <c r="S76" s="132"/>
      <c r="T76" s="132"/>
      <c r="U76" s="132"/>
      <c r="V76" s="132"/>
      <c r="W76" s="132"/>
      <c r="X76" s="132"/>
      <c r="Y76" s="133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3"/>
      <c r="AN76" s="132">
        <f>IFERROR(INDEX(نماز!$BW:$CF,MATCH(نوجوانان!$B76,نماز!$B:$B,0),MATCH(AN$1,نماز!$BW$1:$CF$1,0))*100,"")</f>
        <v>3.7037037037037033</v>
      </c>
      <c r="AO76" s="132">
        <f>IFERROR(INDEX(حلقه!$CY:$DD,MATCH(نوجوانان!$B76,حلقه!$B:$B,0),MATCH(AO$1,حلقه!$CY$1:$DD$1,0))*100,"")</f>
        <v>0</v>
      </c>
      <c r="AP76" s="132">
        <f>IFERROR(INDEX(هیئت!$EG:$EM,MATCH(نوجوانان!$B76,هیئت!$B:$B,0),MATCH(AP$1,هیئت!$EG$1:$EM$1,0))*100,"")</f>
        <v>11.76470588235294</v>
      </c>
      <c r="AQ76" s="132">
        <f>IFERROR(INDEX('ویژه برنامه'!$BF:$BK,MATCH(نوجوانان!$B76,'ویژه برنامه'!$B:$B,0),MATCH(AQ$1,'ویژه برنامه'!$BF$1:$BK$1,0))*100,"")</f>
        <v>28.571428571428569</v>
      </c>
      <c r="AR76" s="132">
        <f ca="1">IFERROR(INDEX(رضایت!$AS:$AW,MATCH(نوجوانان!$B76,رضایت!$B:$B,0),MATCH(AR$1,رضایت!$AS$1:$AW$1,0))*100,"")</f>
        <v>53.933333333333323</v>
      </c>
      <c r="AS76" s="132">
        <f>IFERROR(INDEX('امتحان فصل'!$L:$O,MATCH(نوجوانان!$B76,'امتحان فصل'!$B:$B,0),MATCH(AS$1,'امتحان فصل'!$L$1:$P$1,0))*100,"")</f>
        <v>0</v>
      </c>
      <c r="AT76" s="133">
        <f t="shared" ca="1" si="51"/>
        <v>19.238702147525672</v>
      </c>
      <c r="AU76" s="132">
        <f>IFERROR(INDEX(نماز!$BW:$CF,MATCH(نوجوانان!$B76,نماز!$B:$B,0),MATCH(AU$1,نماز!$BW$1:$CF$1,0))*100,"")</f>
        <v>0</v>
      </c>
      <c r="AV76" s="132">
        <f>IFERROR(INDEX(حلقه!$CY:$DQ,MATCH(نوجوانان!$B76,حلقه!$B:$B,0),MATCH(AV$1,حلقه!$CY$1:$DQ$1,0))*100,"")</f>
        <v>0</v>
      </c>
      <c r="AW76" s="132">
        <f>IFERROR(INDEX(هیئت!$EG:$EZ,MATCH(نوجوانان!$B76,هیئت!$B:$B,0),MATCH(AW$1,هیئت!$EG$1:$EZ$1,0))*100,"")</f>
        <v>0</v>
      </c>
      <c r="AX76" s="132">
        <f>IFERROR(INDEX('ویژه برنامه'!$BF:$BZ,MATCH(نوجوانان!$B76,'ویژه برنامه'!$B:$B,0),MATCH(AX$1,'ویژه برنامه'!$BF$1:$BZ$1,0))*100,"")</f>
        <v>0</v>
      </c>
      <c r="AY76" s="132">
        <f ca="1">IFERROR(INDEX(رضایت!$AS:$AZ,MATCH(نوجوانان!$B76,رضایت!$B:$B,0),MATCH(AY$1,رضایت!$AS$1:$AZ$1,0))*100,"")</f>
        <v>39</v>
      </c>
      <c r="AZ76" s="132" t="str">
        <f>IFERROR(INDEX(مسئولیت!$AM:$AZ,MATCH(نوجوانان!$B76,مسئولیت!$B:$B,0),MATCH(AZ$1,مسئولیت!$AM$1:$AZ$1,0))*100,"")</f>
        <v/>
      </c>
      <c r="BA76" s="132">
        <f>IFERROR(INDEX('امتحان فصل'!$L:$Z,MATCH(نوجوانان!$B76,'امتحان فصل'!$B:$B,0),MATCH(BA$1,'امتحان فصل'!$L$1:$Z$1,0))*100,"")</f>
        <v>0</v>
      </c>
      <c r="BB76" s="133">
        <f t="shared" ca="1" si="52"/>
        <v>7.8</v>
      </c>
    </row>
    <row r="77" spans="1:54" ht="18.75" x14ac:dyDescent="0.25">
      <c r="A77" s="30">
        <v>71</v>
      </c>
      <c r="B77" s="27" t="s">
        <v>549</v>
      </c>
      <c r="C77" s="28"/>
      <c r="D77" s="29" t="str">
        <f>INDEX(Sheet1!$C:$C,MATCH($B77,Sheet1!$B:$B,0))</f>
        <v>محمدامین سقا</v>
      </c>
      <c r="E77" s="130"/>
      <c r="F77" s="130"/>
      <c r="G77" s="130"/>
      <c r="H77" s="130"/>
      <c r="I77" s="130"/>
      <c r="J77" s="130"/>
      <c r="K77" s="131"/>
      <c r="L77" s="130"/>
      <c r="M77" s="130"/>
      <c r="N77" s="130"/>
      <c r="O77" s="130"/>
      <c r="P77" s="130"/>
      <c r="Q77" s="130"/>
      <c r="R77" s="131"/>
      <c r="S77" s="130"/>
      <c r="T77" s="130"/>
      <c r="U77" s="130"/>
      <c r="V77" s="130"/>
      <c r="W77" s="130"/>
      <c r="X77" s="130"/>
      <c r="Y77" s="131"/>
      <c r="Z77" s="130"/>
      <c r="AA77" s="130"/>
      <c r="AB77" s="130"/>
      <c r="AC77" s="130"/>
      <c r="AD77" s="130"/>
      <c r="AE77" s="130"/>
      <c r="AF77" s="131"/>
      <c r="AG77" s="130"/>
      <c r="AH77" s="130"/>
      <c r="AI77" s="130"/>
      <c r="AJ77" s="130"/>
      <c r="AK77" s="130"/>
      <c r="AL77" s="130"/>
      <c r="AM77" s="131"/>
      <c r="AN77" s="130">
        <f>IFERROR(INDEX(نماز!$BW:$CF,MATCH(نوجوانان!$B77,نماز!$B:$B,0),MATCH(AN$1,نماز!$BW$1:$CF$1,0))*100,"")</f>
        <v>1.8518518518518516</v>
      </c>
      <c r="AO77" s="130">
        <f>IFERROR(INDEX(حلقه!$CY:$DD,MATCH(نوجوانان!$B77,حلقه!$B:$B,0),MATCH(AO$1,حلقه!$CY$1:$DD$1,0))*100,"")</f>
        <v>0</v>
      </c>
      <c r="AP77" s="130">
        <f>IFERROR(INDEX(هیئت!$EG:$EM,MATCH(نوجوانان!$B77,هیئت!$B:$B,0),MATCH(AP$1,هیئت!$EG$1:$EM$1,0))*100,"")</f>
        <v>17.647058823529413</v>
      </c>
      <c r="AQ77" s="130">
        <f>IFERROR(INDEX('ویژه برنامه'!$BF:$BK,MATCH(نوجوانان!$B77,'ویژه برنامه'!$B:$B,0),MATCH(AQ$1,'ویژه برنامه'!$BF$1:$BK$1,0))*100,"")</f>
        <v>28.571428571428569</v>
      </c>
      <c r="AR77" s="130">
        <f ca="1">IFERROR(INDEX(رضایت!$AS:$AW,MATCH(نوجوانان!$B77,رضایت!$B:$B,0),MATCH(AR$1,رضایت!$AS$1:$AW$1,0))*100,"")</f>
        <v>57.599999999999994</v>
      </c>
      <c r="AS77" s="130">
        <f>IFERROR(INDEX('امتحان فصل'!$L:$O,MATCH(نوجوانان!$B77,'امتحان فصل'!$B:$B,0),MATCH(AS$1,'امتحان فصل'!$L$1:$P$1,0))*100,"")</f>
        <v>0</v>
      </c>
      <c r="AT77" s="131">
        <f t="shared" ca="1" si="51"/>
        <v>20.874323062558357</v>
      </c>
      <c r="AU77" s="130">
        <f>IFERROR(INDEX(نماز!$BW:$CF,MATCH(نوجوانان!$B77,نماز!$B:$B,0),MATCH(AU$1,نماز!$BW$1:$CF$1,0))*100,"")</f>
        <v>0</v>
      </c>
      <c r="AV77" s="130">
        <f>IFERROR(INDEX(حلقه!$CY:$DQ,MATCH(نوجوانان!$B77,حلقه!$B:$B,0),MATCH(AV$1,حلقه!$CY$1:$DQ$1,0))*100,"")</f>
        <v>0</v>
      </c>
      <c r="AW77" s="130">
        <f>IFERROR(INDEX(هیئت!$EG:$EZ,MATCH(نوجوانان!$B77,هیئت!$B:$B,0),MATCH(AW$1,هیئت!$EG$1:$EZ$1,0))*100,"")</f>
        <v>0</v>
      </c>
      <c r="AX77" s="130">
        <f>IFERROR(INDEX('ویژه برنامه'!$BF:$BZ,MATCH(نوجوانان!$B77,'ویژه برنامه'!$B:$B,0),MATCH(AX$1,'ویژه برنامه'!$BF$1:$BZ$1,0))*100,"")</f>
        <v>0</v>
      </c>
      <c r="AY77" s="130">
        <f ca="1">IFERROR(INDEX(رضایت!$AS:$AZ,MATCH(نوجوانان!$B77,رضایت!$B:$B,0),MATCH(AY$1,رضایت!$AS$1:$AZ$1,0))*100,"")</f>
        <v>52</v>
      </c>
      <c r="AZ77" s="130" t="str">
        <f>IFERROR(INDEX(مسئولیت!$AM:$AZ,MATCH(نوجوانان!$B77,مسئولیت!$B:$B,0),MATCH(AZ$1,مسئولیت!$AM$1:$AZ$1,0))*100,"")</f>
        <v/>
      </c>
      <c r="BA77" s="130">
        <f>IFERROR(INDEX('امتحان فصل'!$L:$Z,MATCH(نوجوانان!$B77,'امتحان فصل'!$B:$B,0),MATCH(BA$1,'امتحان فصل'!$L$1:$Z$1,0))*100,"")</f>
        <v>0</v>
      </c>
      <c r="BB77" s="131">
        <f t="shared" ca="1" si="52"/>
        <v>10.4</v>
      </c>
    </row>
    <row r="78" spans="1:54" ht="18.75" x14ac:dyDescent="0.25">
      <c r="A78" s="30">
        <v>72</v>
      </c>
      <c r="B78" s="27" t="s">
        <v>550</v>
      </c>
      <c r="C78" s="28"/>
      <c r="D78" s="29" t="str">
        <f>INDEX(Sheet1!$C:$C,MATCH($B78,Sheet1!$B:$B,0))</f>
        <v>کیان نجفی امامی</v>
      </c>
      <c r="E78" s="132"/>
      <c r="F78" s="132"/>
      <c r="G78" s="132"/>
      <c r="H78" s="132"/>
      <c r="I78" s="132"/>
      <c r="J78" s="132"/>
      <c r="K78" s="133"/>
      <c r="L78" s="132"/>
      <c r="M78" s="132"/>
      <c r="N78" s="132"/>
      <c r="O78" s="132"/>
      <c r="P78" s="132"/>
      <c r="Q78" s="132"/>
      <c r="R78" s="133"/>
      <c r="S78" s="132"/>
      <c r="T78" s="132"/>
      <c r="U78" s="132"/>
      <c r="V78" s="132"/>
      <c r="W78" s="132"/>
      <c r="X78" s="132"/>
      <c r="Y78" s="133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3"/>
      <c r="AN78" s="132">
        <f>IFERROR(INDEX(نماز!$BW:$CF,MATCH(نوجوانان!$B78,نماز!$B:$B,0),MATCH(AN$1,نماز!$BW$1:$CF$1,0))*100,"")</f>
        <v>3.7037037037037033</v>
      </c>
      <c r="AO78" s="132">
        <f>IFERROR(INDEX(حلقه!$CY:$DD,MATCH(نوجوانان!$B78,حلقه!$B:$B,0),MATCH(AO$1,حلقه!$CY$1:$DD$1,0))*100,"")</f>
        <v>0</v>
      </c>
      <c r="AP78" s="132">
        <f>IFERROR(INDEX(هیئت!$EG:$EM,MATCH(نوجوانان!$B78,هیئت!$B:$B,0),MATCH(AP$1,هیئت!$EG$1:$EM$1,0))*100,"")</f>
        <v>0</v>
      </c>
      <c r="AQ78" s="132">
        <f>IFERROR(INDEX('ویژه برنامه'!$BF:$BK,MATCH(نوجوانان!$B78,'ویژه برنامه'!$B:$B,0),MATCH(AQ$1,'ویژه برنامه'!$BF$1:$BK$1,0))*100,"")</f>
        <v>28.571428571428569</v>
      </c>
      <c r="AR78" s="132">
        <f ca="1">IFERROR(INDEX(رضایت!$AS:$AW,MATCH(نوجوانان!$B78,رضایت!$B:$B,0),MATCH(AR$1,رضایت!$AS$1:$AW$1,0))*100,"")</f>
        <v>89.2</v>
      </c>
      <c r="AS78" s="132">
        <f>IFERROR(INDEX('امتحان فصل'!$L:$O,MATCH(نوجوانان!$B78,'امتحان فصل'!$B:$B,0),MATCH(AS$1,'امتحان فصل'!$L$1:$P$1,0))*100,"")</f>
        <v>0</v>
      </c>
      <c r="AT78" s="133">
        <f t="shared" ca="1" si="51"/>
        <v>26.173015873015874</v>
      </c>
      <c r="AU78" s="132">
        <f>IFERROR(INDEX(نماز!$BW:$CF,MATCH(نوجوانان!$B78,نماز!$B:$B,0),MATCH(AU$1,نماز!$BW$1:$CF$1,0))*100,"")</f>
        <v>0</v>
      </c>
      <c r="AV78" s="132">
        <f>IFERROR(INDEX(حلقه!$CY:$DQ,MATCH(نوجوانان!$B78,حلقه!$B:$B,0),MATCH(AV$1,حلقه!$CY$1:$DQ$1,0))*100,"")</f>
        <v>50</v>
      </c>
      <c r="AW78" s="132">
        <f>IFERROR(INDEX(هیئت!$EG:$EZ,MATCH(نوجوانان!$B78,هیئت!$B:$B,0),MATCH(AW$1,هیئت!$EG$1:$EZ$1,0))*100,"")</f>
        <v>0</v>
      </c>
      <c r="AX78" s="132">
        <f>IFERROR(INDEX('ویژه برنامه'!$BF:$BZ,MATCH(نوجوانان!$B78,'ویژه برنامه'!$B:$B,0),MATCH(AX$1,'ویژه برنامه'!$BF$1:$BZ$1,0))*100,"")</f>
        <v>0</v>
      </c>
      <c r="AY78" s="132">
        <f ca="1">IFERROR(INDEX(رضایت!$AS:$AZ,MATCH(نوجوانان!$B78,رضایت!$B:$B,0),MATCH(AY$1,رضایت!$AS$1:$AZ$1,0))*100,"")</f>
        <v>90</v>
      </c>
      <c r="AZ78" s="132" t="str">
        <f>IFERROR(INDEX(مسئولیت!$AM:$AZ,MATCH(نوجوانان!$B78,مسئولیت!$B:$B,0),MATCH(AZ$1,مسئولیت!$AM$1:$AZ$1,0))*100,"")</f>
        <v/>
      </c>
      <c r="BA78" s="132">
        <f>IFERROR(INDEX('امتحان فصل'!$L:$Z,MATCH(نوجوانان!$B78,'امتحان فصل'!$B:$B,0),MATCH(BA$1,'امتحان فصل'!$L$1:$Z$1,0))*100,"")</f>
        <v>0</v>
      </c>
      <c r="BB78" s="133">
        <f t="shared" ca="1" si="52"/>
        <v>24</v>
      </c>
    </row>
    <row r="79" spans="1:54" ht="18.75" x14ac:dyDescent="0.25">
      <c r="A79" s="30">
        <v>73</v>
      </c>
      <c r="B79" s="27" t="s">
        <v>551</v>
      </c>
      <c r="C79" s="28"/>
      <c r="D79" s="29" t="str">
        <f>INDEX(Sheet1!$C:$C,MATCH($B79,Sheet1!$B:$B,0))</f>
        <v>فربد یسمینا</v>
      </c>
      <c r="E79" s="130"/>
      <c r="F79" s="130"/>
      <c r="G79" s="130"/>
      <c r="H79" s="130"/>
      <c r="I79" s="130"/>
      <c r="J79" s="130"/>
      <c r="K79" s="131"/>
      <c r="L79" s="130"/>
      <c r="M79" s="130"/>
      <c r="N79" s="130"/>
      <c r="O79" s="130"/>
      <c r="P79" s="130"/>
      <c r="Q79" s="130"/>
      <c r="R79" s="131"/>
      <c r="S79" s="130"/>
      <c r="T79" s="130"/>
      <c r="U79" s="130"/>
      <c r="V79" s="130"/>
      <c r="W79" s="130"/>
      <c r="X79" s="130"/>
      <c r="Y79" s="131"/>
      <c r="Z79" s="130"/>
      <c r="AA79" s="130"/>
      <c r="AB79" s="130"/>
      <c r="AC79" s="130"/>
      <c r="AD79" s="130"/>
      <c r="AE79" s="130"/>
      <c r="AF79" s="131"/>
      <c r="AG79" s="130"/>
      <c r="AH79" s="130"/>
      <c r="AI79" s="130"/>
      <c r="AJ79" s="130"/>
      <c r="AK79" s="130"/>
      <c r="AL79" s="130"/>
      <c r="AM79" s="131"/>
      <c r="AN79" s="130">
        <f>IFERROR(INDEX(نماز!$BW:$CF,MATCH(نوجوانان!$B79,نماز!$B:$B,0),MATCH(AN$1,نماز!$BW$1:$CF$1,0))*100,"")</f>
        <v>0</v>
      </c>
      <c r="AO79" s="130">
        <f>IFERROR(INDEX(حلقه!$CY:$DD,MATCH(نوجوانان!$B79,حلقه!$B:$B,0),MATCH(AO$1,حلقه!$CY$1:$DD$1,0))*100,"")</f>
        <v>0</v>
      </c>
      <c r="AP79" s="130">
        <f>IFERROR(INDEX(هیئت!$EG:$EM,MATCH(نوجوانان!$B79,هیئت!$B:$B,0),MATCH(AP$1,هیئت!$EG$1:$EM$1,0))*100,"")</f>
        <v>0</v>
      </c>
      <c r="AQ79" s="130">
        <f>IFERROR(INDEX('ویژه برنامه'!$BF:$BK,MATCH(نوجوانان!$B79,'ویژه برنامه'!$B:$B,0),MATCH(AQ$1,'ویژه برنامه'!$BF$1:$BK$1,0))*100,"")</f>
        <v>14.285714285714285</v>
      </c>
      <c r="AR79" s="130">
        <f ca="1">IFERROR(INDEX(رضایت!$AS:$AW,MATCH(نوجوانان!$B79,رضایت!$B:$B,0),MATCH(AR$1,رضایت!$AS$1:$AW$1,0))*100,"")</f>
        <v>51.333333333333329</v>
      </c>
      <c r="AS79" s="130">
        <f>IFERROR(INDEX('امتحان فصل'!$L:$O,MATCH(نوجوانان!$B79,'امتحان فصل'!$B:$B,0),MATCH(AS$1,'امتحان فصل'!$L$1:$P$1,0))*100,"")</f>
        <v>0</v>
      </c>
      <c r="AT79" s="131">
        <f t="shared" ca="1" si="51"/>
        <v>14.547619047619046</v>
      </c>
      <c r="AU79" s="130">
        <f>IFERROR(INDEX(نماز!$BW:$CF,MATCH(نوجوانان!$B79,نماز!$B:$B,0),MATCH(AU$1,نماز!$BW$1:$CF$1,0))*100,"")</f>
        <v>0</v>
      </c>
      <c r="AV79" s="130">
        <f>IFERROR(INDEX(حلقه!$CY:$DQ,MATCH(نوجوانان!$B79,حلقه!$B:$B,0),MATCH(AV$1,حلقه!$CY$1:$DQ$1,0))*100,"")</f>
        <v>0</v>
      </c>
      <c r="AW79" s="130">
        <f>IFERROR(INDEX(هیئت!$EG:$EZ,MATCH(نوجوانان!$B79,هیئت!$B:$B,0),MATCH(AW$1,هیئت!$EG$1:$EZ$1,0))*100,"")</f>
        <v>0</v>
      </c>
      <c r="AX79" s="130">
        <f>IFERROR(INDEX('ویژه برنامه'!$BF:$BZ,MATCH(نوجوانان!$B79,'ویژه برنامه'!$B:$B,0),MATCH(AX$1,'ویژه برنامه'!$BF$1:$BZ$1,0))*100,"")</f>
        <v>0</v>
      </c>
      <c r="AY79" s="130">
        <f ca="1">IFERROR(INDEX(رضایت!$AS:$AZ,MATCH(نوجوانان!$B79,رضایت!$B:$B,0),MATCH(AY$1,رضایت!$AS$1:$AZ$1,0))*100,"")</f>
        <v>40</v>
      </c>
      <c r="AZ79" s="130" t="str">
        <f>IFERROR(INDEX(مسئولیت!$AM:$AZ,MATCH(نوجوانان!$B79,مسئولیت!$B:$B,0),MATCH(AZ$1,مسئولیت!$AM$1:$AZ$1,0))*100,"")</f>
        <v/>
      </c>
      <c r="BA79" s="130">
        <f>IFERROR(INDEX('امتحان فصل'!$L:$Z,MATCH(نوجوانان!$B79,'امتحان فصل'!$B:$B,0),MATCH(BA$1,'امتحان فصل'!$L$1:$Z$1,0))*100,"")</f>
        <v>0</v>
      </c>
      <c r="BB79" s="131">
        <f t="shared" ca="1" si="52"/>
        <v>8</v>
      </c>
    </row>
    <row r="80" spans="1:54" ht="18.75" x14ac:dyDescent="0.25">
      <c r="A80" s="30">
        <v>74</v>
      </c>
      <c r="B80" s="27" t="s">
        <v>552</v>
      </c>
      <c r="C80" s="28"/>
      <c r="D80" s="29" t="str">
        <f>INDEX(Sheet1!$C:$C,MATCH($B80,Sheet1!$B:$B,0))</f>
        <v>امیررضا افشار</v>
      </c>
      <c r="E80" s="132"/>
      <c r="F80" s="132"/>
      <c r="G80" s="132"/>
      <c r="H80" s="132"/>
      <c r="I80" s="132"/>
      <c r="J80" s="132"/>
      <c r="K80" s="133"/>
      <c r="L80" s="132"/>
      <c r="M80" s="132"/>
      <c r="N80" s="132"/>
      <c r="O80" s="132"/>
      <c r="P80" s="132"/>
      <c r="Q80" s="132"/>
      <c r="R80" s="133"/>
      <c r="S80" s="132"/>
      <c r="T80" s="132"/>
      <c r="U80" s="132"/>
      <c r="V80" s="132"/>
      <c r="W80" s="132"/>
      <c r="X80" s="132"/>
      <c r="Y80" s="133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3"/>
      <c r="AN80" s="132">
        <f>IFERROR(INDEX(نماز!$BW:$CF,MATCH(نوجوانان!$B80,نماز!$B:$B,0),MATCH(AN$1,نماز!$BW$1:$CF$1,0))*100,"")</f>
        <v>14.814814814814813</v>
      </c>
      <c r="AO80" s="132">
        <f>IFERROR(INDEX(حلقه!$CY:$DD,MATCH(نوجوانان!$B80,حلقه!$B:$B,0),MATCH(AO$1,حلقه!$CY$1:$DD$1,0))*100,"")</f>
        <v>0</v>
      </c>
      <c r="AP80" s="132">
        <f>IFERROR(INDEX(هیئت!$EG:$EM,MATCH(نوجوانان!$B80,هیئت!$B:$B,0),MATCH(AP$1,هیئت!$EG$1:$EM$1,0))*100,"")</f>
        <v>35.294117647058826</v>
      </c>
      <c r="AQ80" s="132">
        <f>IFERROR(INDEX('ویژه برنامه'!$BF:$BK,MATCH(نوجوانان!$B80,'ویژه برنامه'!$B:$B,0),MATCH(AQ$1,'ویژه برنامه'!$BF$1:$BK$1,0))*100,"")</f>
        <v>71.428571428571431</v>
      </c>
      <c r="AR80" s="132">
        <f ca="1">IFERROR(INDEX(رضایت!$AS:$AW,MATCH(نوجوانان!$B80,رضایت!$B:$B,0),MATCH(AR$1,رضایت!$AS$1:$AW$1,0))*100,"")</f>
        <v>100</v>
      </c>
      <c r="AS80" s="132">
        <f>IFERROR(INDEX('امتحان فصل'!$L:$O,MATCH(نوجوانان!$B80,'امتحان فصل'!$B:$B,0),MATCH(AS$1,'امتحان فصل'!$L$1:$P$1,0))*100,"")</f>
        <v>0</v>
      </c>
      <c r="AT80" s="133">
        <f t="shared" ca="1" si="51"/>
        <v>40.996265172735768</v>
      </c>
      <c r="AU80" s="132">
        <f>IFERROR(INDEX(نماز!$BW:$CF,MATCH(نوجوانان!$B80,نماز!$B:$B,0),MATCH(AU$1,نماز!$BW$1:$CF$1,0))*100,"")</f>
        <v>5.5555555555555554</v>
      </c>
      <c r="AV80" s="132">
        <f>IFERROR(INDEX(حلقه!$CY:$DQ,MATCH(نوجوانان!$B80,حلقه!$B:$B,0),MATCH(AV$1,حلقه!$CY$1:$DQ$1,0))*100,"")</f>
        <v>80</v>
      </c>
      <c r="AW80" s="132">
        <f>IFERROR(INDEX(هیئت!$EG:$EZ,MATCH(نوجوانان!$B80,هیئت!$B:$B,0),MATCH(AW$1,هیئت!$EG$1:$EZ$1,0))*100,"")</f>
        <v>23.076923076923077</v>
      </c>
      <c r="AX80" s="132">
        <f>IFERROR(INDEX('ویژه برنامه'!$BF:$BZ,MATCH(نوجوانان!$B80,'ویژه برنامه'!$B:$B,0),MATCH(AX$1,'ویژه برنامه'!$BF$1:$BZ$1,0))*100,"")</f>
        <v>33.333333333333329</v>
      </c>
      <c r="AY80" s="132">
        <f ca="1">IFERROR(INDEX(رضایت!$AS:$AZ,MATCH(نوجوانان!$B80,رضایت!$B:$B,0),MATCH(AY$1,رضایت!$AS$1:$AZ$1,0))*100,"")</f>
        <v>100</v>
      </c>
      <c r="AZ80" s="132" t="str">
        <f>IFERROR(INDEX(مسئولیت!$AM:$AZ,MATCH(نوجوانان!$B80,مسئولیت!$B:$B,0),MATCH(AZ$1,مسئولیت!$AM$1:$AZ$1,0))*100,"")</f>
        <v/>
      </c>
      <c r="BA80" s="132">
        <f>IFERROR(INDEX('امتحان فصل'!$L:$Z,MATCH(نوجوانان!$B80,'امتحان فصل'!$B:$B,0),MATCH(BA$1,'امتحان فصل'!$L$1:$Z$1,0))*100,"")</f>
        <v>80</v>
      </c>
      <c r="BB80" s="133">
        <f t="shared" ca="1" si="52"/>
        <v>51.480341880341875</v>
      </c>
    </row>
    <row r="81" spans="1:54" ht="18.75" x14ac:dyDescent="0.25">
      <c r="A81" s="30">
        <v>75</v>
      </c>
      <c r="B81" s="27" t="s">
        <v>553</v>
      </c>
      <c r="C81" s="28"/>
      <c r="D81" s="29" t="str">
        <f>INDEX(Sheet1!$C:$C,MATCH($B81,Sheet1!$B:$B,0))</f>
        <v>امیرحسین محمدگنجی</v>
      </c>
      <c r="E81" s="130"/>
      <c r="F81" s="130"/>
      <c r="G81" s="130"/>
      <c r="H81" s="130"/>
      <c r="I81" s="130"/>
      <c r="J81" s="130"/>
      <c r="K81" s="131"/>
      <c r="L81" s="130"/>
      <c r="M81" s="130"/>
      <c r="N81" s="130"/>
      <c r="O81" s="130"/>
      <c r="P81" s="130"/>
      <c r="Q81" s="130"/>
      <c r="R81" s="131"/>
      <c r="S81" s="130"/>
      <c r="T81" s="130"/>
      <c r="U81" s="130"/>
      <c r="V81" s="130"/>
      <c r="W81" s="130"/>
      <c r="X81" s="130"/>
      <c r="Y81" s="131"/>
      <c r="Z81" s="130"/>
      <c r="AA81" s="130"/>
      <c r="AB81" s="130"/>
      <c r="AC81" s="130"/>
      <c r="AD81" s="130"/>
      <c r="AE81" s="130"/>
      <c r="AF81" s="131"/>
      <c r="AG81" s="130"/>
      <c r="AH81" s="130"/>
      <c r="AI81" s="130"/>
      <c r="AJ81" s="130"/>
      <c r="AK81" s="130"/>
      <c r="AL81" s="130"/>
      <c r="AM81" s="131"/>
      <c r="AN81" s="130">
        <f>IFERROR(INDEX(نماز!$BW:$CF,MATCH(نوجوانان!$B81,نماز!$B:$B,0),MATCH(AN$1,نماز!$BW$1:$CF$1,0))*100,"")</f>
        <v>0</v>
      </c>
      <c r="AO81" s="130">
        <f>IFERROR(INDEX(حلقه!$CY:$DD,MATCH(نوجوانان!$B81,حلقه!$B:$B,0),MATCH(AO$1,حلقه!$CY$1:$DD$1,0))*100,"")</f>
        <v>0</v>
      </c>
      <c r="AP81" s="130">
        <f>IFERROR(INDEX(هیئت!$EG:$EM,MATCH(نوجوانان!$B81,هیئت!$B:$B,0),MATCH(AP$1,هیئت!$EG$1:$EM$1,0))*100,"")</f>
        <v>0</v>
      </c>
      <c r="AQ81" s="130">
        <f>IFERROR(INDEX('ویژه برنامه'!$BF:$BK,MATCH(نوجوانان!$B81,'ویژه برنامه'!$B:$B,0),MATCH(AQ$1,'ویژه برنامه'!$BF$1:$BK$1,0))*100,"")</f>
        <v>0</v>
      </c>
      <c r="AR81" s="130">
        <f ca="1">IFERROR(INDEX(رضایت!$AS:$AW,MATCH(نوجوانان!$B81,رضایت!$B:$B,0),MATCH(AR$1,رضایت!$AS$1:$AW$1,0))*100,"")</f>
        <v>46.666666666666664</v>
      </c>
      <c r="AS81" s="130">
        <f>IFERROR(INDEX('امتحان فصل'!$L:$O,MATCH(نوجوانان!$B81,'امتحان فصل'!$B:$B,0),MATCH(AS$1,'امتحان فصل'!$L$1:$P$1,0))*100,"")</f>
        <v>0</v>
      </c>
      <c r="AT81" s="131">
        <f t="shared" ca="1" si="51"/>
        <v>11.666666666666664</v>
      </c>
      <c r="AU81" s="130">
        <f>IFERROR(INDEX(نماز!$BW:$CF,MATCH(نوجوانان!$B81,نماز!$B:$B,0),MATCH(AU$1,نماز!$BW$1:$CF$1,0))*100,"")</f>
        <v>0</v>
      </c>
      <c r="AV81" s="130">
        <f>IFERROR(INDEX(حلقه!$CY:$DQ,MATCH(نوجوانان!$B81,حلقه!$B:$B,0),MATCH(AV$1,حلقه!$CY$1:$DQ$1,0))*100,"")</f>
        <v>0</v>
      </c>
      <c r="AW81" s="130">
        <f>IFERROR(INDEX(هیئت!$EG:$EZ,MATCH(نوجوانان!$B81,هیئت!$B:$B,0),MATCH(AW$1,هیئت!$EG$1:$EZ$1,0))*100,"")</f>
        <v>0</v>
      </c>
      <c r="AX81" s="130">
        <f>IFERROR(INDEX('ویژه برنامه'!$BF:$BZ,MATCH(نوجوانان!$B81,'ویژه برنامه'!$B:$B,0),MATCH(AX$1,'ویژه برنامه'!$BF$1:$BZ$1,0))*100,"")</f>
        <v>0</v>
      </c>
      <c r="AY81" s="130">
        <f ca="1">IFERROR(INDEX(رضایت!$AS:$AZ,MATCH(نوجوانان!$B81,رضایت!$B:$B,0),MATCH(AY$1,رضایت!$AS$1:$AZ$1,0))*100,"")</f>
        <v>40</v>
      </c>
      <c r="AZ81" s="130" t="str">
        <f>IFERROR(INDEX(مسئولیت!$AM:$AZ,MATCH(نوجوانان!$B81,مسئولیت!$B:$B,0),MATCH(AZ$1,مسئولیت!$AM$1:$AZ$1,0))*100,"")</f>
        <v/>
      </c>
      <c r="BA81" s="130">
        <f>IFERROR(INDEX('امتحان فصل'!$L:$Z,MATCH(نوجوانان!$B81,'امتحان فصل'!$B:$B,0),MATCH(BA$1,'امتحان فصل'!$L$1:$Z$1,0))*100,"")</f>
        <v>0</v>
      </c>
      <c r="BB81" s="131">
        <f t="shared" ca="1" si="52"/>
        <v>8</v>
      </c>
    </row>
    <row r="82" spans="1:54" ht="18.75" x14ac:dyDescent="0.25">
      <c r="A82" s="30">
        <v>76</v>
      </c>
      <c r="B82" s="27" t="s">
        <v>554</v>
      </c>
      <c r="C82" s="28"/>
      <c r="D82" s="29" t="str">
        <f>INDEX(Sheet1!$C:$C,MATCH($B82,Sheet1!$B:$B,0))</f>
        <v>محمدماهان متانت</v>
      </c>
      <c r="E82" s="132"/>
      <c r="F82" s="132"/>
      <c r="G82" s="132"/>
      <c r="H82" s="132"/>
      <c r="I82" s="132"/>
      <c r="J82" s="132"/>
      <c r="K82" s="133"/>
      <c r="L82" s="132"/>
      <c r="M82" s="132"/>
      <c r="N82" s="132"/>
      <c r="O82" s="132"/>
      <c r="P82" s="132"/>
      <c r="Q82" s="132"/>
      <c r="R82" s="133"/>
      <c r="S82" s="132"/>
      <c r="T82" s="132"/>
      <c r="U82" s="132"/>
      <c r="V82" s="132"/>
      <c r="W82" s="132"/>
      <c r="X82" s="132"/>
      <c r="Y82" s="133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3"/>
      <c r="AN82" s="132">
        <f>IFERROR(INDEX(نماز!$BW:$CF,MATCH(نوجوانان!$B82,نماز!$B:$B,0),MATCH(AN$1,نماز!$BW$1:$CF$1,0))*100,"")</f>
        <v>14.814814814814813</v>
      </c>
      <c r="AO82" s="132">
        <f>IFERROR(INDEX(حلقه!$CY:$DD,MATCH(نوجوانان!$B82,حلقه!$B:$B,0),MATCH(AO$1,حلقه!$CY$1:$DD$1,0))*100,"")</f>
        <v>0</v>
      </c>
      <c r="AP82" s="132">
        <f>IFERROR(INDEX(هیئت!$EG:$EM,MATCH(نوجوانان!$B82,هیئت!$B:$B,0),MATCH(AP$1,هیئت!$EG$1:$EM$1,0))*100,"")</f>
        <v>11.76470588235294</v>
      </c>
      <c r="AQ82" s="132">
        <f>IFERROR(INDEX('ویژه برنامه'!$BF:$BK,MATCH(نوجوانان!$B82,'ویژه برنامه'!$B:$B,0),MATCH(AQ$1,'ویژه برنامه'!$BF$1:$BK$1,0))*100,"")</f>
        <v>14.285714285714285</v>
      </c>
      <c r="AR82" s="132">
        <f ca="1">IFERROR(INDEX(رضایت!$AS:$AW,MATCH(نوجوانان!$B82,رضایت!$B:$B,0),MATCH(AR$1,رضایت!$AS$1:$AW$1,0))*100,"")</f>
        <v>92.533333333333331</v>
      </c>
      <c r="AS82" s="132">
        <f>IFERROR(INDEX('امتحان فصل'!$L:$O,MATCH(نوجوانان!$B82,'امتحان فصل'!$B:$B,0),MATCH(AS$1,'امتحان فصل'!$L$1:$P$1,0))*100,"")</f>
        <v>0</v>
      </c>
      <c r="AT82" s="133">
        <f t="shared" ca="1" si="51"/>
        <v>28.507749766573298</v>
      </c>
      <c r="AU82" s="132">
        <f>IFERROR(INDEX(نماز!$BW:$CF,MATCH(نوجوانان!$B82,نماز!$B:$B,0),MATCH(AU$1,نماز!$BW$1:$CF$1,0))*100,"")</f>
        <v>1.8518518518518516</v>
      </c>
      <c r="AV82" s="132">
        <f>IFERROR(INDEX(حلقه!$CY:$DQ,MATCH(نوجوانان!$B82,حلقه!$B:$B,0),MATCH(AV$1,حلقه!$CY$1:$DQ$1,0))*100,"")</f>
        <v>50</v>
      </c>
      <c r="AW82" s="132">
        <f>IFERROR(INDEX(هیئت!$EG:$EZ,MATCH(نوجوانان!$B82,هیئت!$B:$B,0),MATCH(AW$1,هیئت!$EG$1:$EZ$1,0))*100,"")</f>
        <v>15.384615384615385</v>
      </c>
      <c r="AX82" s="132">
        <f>IFERROR(INDEX('ویژه برنامه'!$BF:$BZ,MATCH(نوجوانان!$B82,'ویژه برنامه'!$B:$B,0),MATCH(AX$1,'ویژه برنامه'!$BF$1:$BZ$1,0))*100,"")</f>
        <v>66.666666666666657</v>
      </c>
      <c r="AY82" s="132">
        <f ca="1">IFERROR(INDEX(رضایت!$AS:$AZ,MATCH(نوجوانان!$B82,رضایت!$B:$B,0),MATCH(AY$1,رضایت!$AS$1:$AZ$1,0))*100,"")</f>
        <v>83</v>
      </c>
      <c r="AZ82" s="132" t="str">
        <f>IFERROR(INDEX(مسئولیت!$AM:$AZ,MATCH(نوجوانان!$B82,مسئولیت!$B:$B,0),MATCH(AZ$1,مسئولیت!$AM$1:$AZ$1,0))*100,"")</f>
        <v/>
      </c>
      <c r="BA82" s="132">
        <f>IFERROR(INDEX('امتحان فصل'!$L:$Z,MATCH(نوجوانان!$B82,'امتحان فصل'!$B:$B,0),MATCH(BA$1,'امتحان فصل'!$L$1:$Z$1,0))*100,"")</f>
        <v>87.5</v>
      </c>
      <c r="BB82" s="133">
        <f t="shared" ca="1" si="52"/>
        <v>47.427635327635329</v>
      </c>
    </row>
    <row r="83" spans="1:54" ht="18.75" x14ac:dyDescent="0.25">
      <c r="A83" s="30">
        <v>77</v>
      </c>
      <c r="B83" s="27" t="s">
        <v>705</v>
      </c>
      <c r="C83" s="28"/>
      <c r="D83" s="29" t="str">
        <f>INDEX(Sheet1!$C:$C,MATCH($B83,Sheet1!$B:$B,0))</f>
        <v>فرزام عزیزآبادی</v>
      </c>
      <c r="E83" s="130"/>
      <c r="F83" s="130"/>
      <c r="G83" s="130"/>
      <c r="H83" s="130"/>
      <c r="I83" s="130"/>
      <c r="J83" s="130"/>
      <c r="K83" s="131"/>
      <c r="L83" s="130"/>
      <c r="M83" s="130"/>
      <c r="N83" s="130"/>
      <c r="O83" s="130"/>
      <c r="P83" s="130"/>
      <c r="Q83" s="130"/>
      <c r="R83" s="131"/>
      <c r="S83" s="130"/>
      <c r="T83" s="130"/>
      <c r="U83" s="130"/>
      <c r="V83" s="130"/>
      <c r="W83" s="130"/>
      <c r="X83" s="130"/>
      <c r="Y83" s="131"/>
      <c r="Z83" s="130"/>
      <c r="AA83" s="130"/>
      <c r="AB83" s="130"/>
      <c r="AC83" s="130"/>
      <c r="AD83" s="130"/>
      <c r="AE83" s="130"/>
      <c r="AF83" s="131"/>
      <c r="AG83" s="130"/>
      <c r="AH83" s="130"/>
      <c r="AI83" s="130"/>
      <c r="AJ83" s="130"/>
      <c r="AK83" s="130"/>
      <c r="AL83" s="130"/>
      <c r="AM83" s="131"/>
      <c r="AN83" s="130">
        <f>IFERROR(INDEX(نماز!$BW:$CF,MATCH(نوجوانان!$B83,نماز!$B:$B,0),MATCH(AN$1,نماز!$BW$1:$CF$1,0))*100,"")</f>
        <v>0</v>
      </c>
      <c r="AO83" s="130">
        <f>IFERROR(INDEX(حلقه!$CY:$DD,MATCH(نوجوانان!$B83,حلقه!$B:$B,0),MATCH(AO$1,حلقه!$CY$1:$DD$1,0))*100,"")</f>
        <v>0</v>
      </c>
      <c r="AP83" s="130">
        <f>IFERROR(INDEX(هیئت!$EG:$EM,MATCH(نوجوانان!$B83,هیئت!$B:$B,0),MATCH(AP$1,هیئت!$EG$1:$EM$1,0))*100,"")</f>
        <v>0</v>
      </c>
      <c r="AQ83" s="130">
        <f>IFERROR(INDEX('ویژه برنامه'!$BF:$BK,MATCH(نوجوانان!$B83,'ویژه برنامه'!$B:$B,0),MATCH(AQ$1,'ویژه برنامه'!$BF$1:$BK$1,0))*100,"")</f>
        <v>57.142857142857139</v>
      </c>
      <c r="AR83" s="130">
        <f ca="1">IFERROR(INDEX(رضایت!$AS:$AW,MATCH(نوجوانان!$B83,رضایت!$B:$B,0),MATCH(AR$1,رضایت!$AS$1:$AW$1,0))*100,"")</f>
        <v>57.933333333333323</v>
      </c>
      <c r="AS83" s="130">
        <f>IFERROR(INDEX('امتحان فصل'!$L:$O,MATCH(نوجوانان!$B83,'امتحان فصل'!$B:$B,0),MATCH(AS$1,'امتحان فصل'!$L$1:$P$1,0))*100,"")</f>
        <v>0</v>
      </c>
      <c r="AT83" s="131">
        <f t="shared" ca="1" si="51"/>
        <v>21.340476190476188</v>
      </c>
      <c r="AU83" s="130">
        <f>IFERROR(INDEX(نماز!$BW:$CF,MATCH(نوجوانان!$B83,نماز!$B:$B,0),MATCH(AU$1,نماز!$BW$1:$CF$1,0))*100,"")</f>
        <v>0</v>
      </c>
      <c r="AV83" s="130">
        <f>IFERROR(INDEX(حلقه!$CY:$DQ,MATCH(نوجوانان!$B83,حلقه!$B:$B,0),MATCH(AV$1,حلقه!$CY$1:$DQ$1,0))*100,"")</f>
        <v>0</v>
      </c>
      <c r="AW83" s="130">
        <f>IFERROR(INDEX(هیئت!$EG:$EZ,MATCH(نوجوانان!$B83,هیئت!$B:$B,0),MATCH(AW$1,هیئت!$EG$1:$EZ$1,0))*100,"")</f>
        <v>0</v>
      </c>
      <c r="AX83" s="130">
        <f>IFERROR(INDEX('ویژه برنامه'!$BF:$BZ,MATCH(نوجوانان!$B83,'ویژه برنامه'!$B:$B,0),MATCH(AX$1,'ویژه برنامه'!$BF$1:$BZ$1,0))*100,"")</f>
        <v>0</v>
      </c>
      <c r="AY83" s="130">
        <f ca="1">IFERROR(INDEX(رضایت!$AS:$AZ,MATCH(نوجوانان!$B83,رضایت!$B:$B,0),MATCH(AY$1,رضایت!$AS$1:$AZ$1,0))*100,"")</f>
        <v>40</v>
      </c>
      <c r="AZ83" s="130" t="str">
        <f>IFERROR(INDEX(مسئولیت!$AM:$AZ,MATCH(نوجوانان!$B83,مسئولیت!$B:$B,0),MATCH(AZ$1,مسئولیت!$AM$1:$AZ$1,0))*100,"")</f>
        <v/>
      </c>
      <c r="BA83" s="130">
        <f>IFERROR(INDEX('امتحان فصل'!$L:$Z,MATCH(نوجوانان!$B83,'امتحان فصل'!$B:$B,0),MATCH(BA$1,'امتحان فصل'!$L$1:$Z$1,0))*100,"")</f>
        <v>0</v>
      </c>
      <c r="BB83" s="131">
        <f t="shared" ca="1" si="52"/>
        <v>8</v>
      </c>
    </row>
    <row r="84" spans="1:54" ht="18.75" x14ac:dyDescent="0.25">
      <c r="A84" s="30">
        <v>78</v>
      </c>
      <c r="B84" s="27" t="s">
        <v>706</v>
      </c>
      <c r="C84" s="28"/>
      <c r="D84" s="29" t="str">
        <f>INDEX(Sheet1!$C:$C,MATCH($B84,Sheet1!$B:$B,0))</f>
        <v>محمدحسین مدبر</v>
      </c>
      <c r="E84" s="132"/>
      <c r="F84" s="132"/>
      <c r="G84" s="132"/>
      <c r="H84" s="132"/>
      <c r="I84" s="132"/>
      <c r="J84" s="132"/>
      <c r="K84" s="133"/>
      <c r="L84" s="132"/>
      <c r="M84" s="132"/>
      <c r="N84" s="132"/>
      <c r="O84" s="132"/>
      <c r="P84" s="132"/>
      <c r="Q84" s="132"/>
      <c r="R84" s="133"/>
      <c r="S84" s="132"/>
      <c r="T84" s="132"/>
      <c r="U84" s="132"/>
      <c r="V84" s="132"/>
      <c r="W84" s="132"/>
      <c r="X84" s="132"/>
      <c r="Y84" s="133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3"/>
      <c r="AN84" s="132">
        <f>IFERROR(INDEX(نماز!$BW:$CF,MATCH(نوجوانان!$B84,نماز!$B:$B,0),MATCH(AN$1,نماز!$BW$1:$CF$1,0))*100,"")</f>
        <v>3.7037037037037033</v>
      </c>
      <c r="AO84" s="132">
        <f>IFERROR(INDEX(حلقه!$CY:$DD,MATCH(نوجوانان!$B84,حلقه!$B:$B,0),MATCH(AO$1,حلقه!$CY$1:$DD$1,0))*100,"")</f>
        <v>0</v>
      </c>
      <c r="AP84" s="132">
        <f>IFERROR(INDEX(هیئت!$EG:$EM,MATCH(نوجوانان!$B84,هیئت!$B:$B,0),MATCH(AP$1,هیئت!$EG$1:$EM$1,0))*100,"")</f>
        <v>17.647058823529413</v>
      </c>
      <c r="AQ84" s="132">
        <f>IFERROR(INDEX('ویژه برنامه'!$BF:$BK,MATCH(نوجوانان!$B84,'ویژه برنامه'!$B:$B,0),MATCH(AQ$1,'ویژه برنامه'!$BF$1:$BK$1,0))*100,"")</f>
        <v>42.857142857142854</v>
      </c>
      <c r="AR84" s="132">
        <f ca="1">IFERROR(INDEX(رضایت!$AS:$AW,MATCH(نوجوانان!$B84,رضایت!$B:$B,0),MATCH(AR$1,رضایت!$AS$1:$AW$1,0))*100,"")</f>
        <v>90.133333333333326</v>
      </c>
      <c r="AS84" s="132">
        <f>IFERROR(INDEX('امتحان فصل'!$L:$O,MATCH(نوجوانان!$B84,'امتحان فصل'!$B:$B,0),MATCH(AS$1,'امتحان فصل'!$L$1:$P$1,0))*100,"")</f>
        <v>0</v>
      </c>
      <c r="AT84" s="133">
        <f t="shared" ca="1" si="51"/>
        <v>30.944164332399623</v>
      </c>
      <c r="AU84" s="132">
        <f>IFERROR(INDEX(نماز!$BW:$CF,MATCH(نوجوانان!$B84,نماز!$B:$B,0),MATCH(AU$1,نماز!$BW$1:$CF$1,0))*100,"")</f>
        <v>5.5555555555555554</v>
      </c>
      <c r="AV84" s="132">
        <f>IFERROR(INDEX(حلقه!$CY:$DQ,MATCH(نوجوانان!$B84,حلقه!$B:$B,0),MATCH(AV$1,حلقه!$CY$1:$DQ$1,0))*100,"")</f>
        <v>75</v>
      </c>
      <c r="AW84" s="132">
        <f>IFERROR(INDEX(هیئت!$EG:$EZ,MATCH(نوجوانان!$B84,هیئت!$B:$B,0),MATCH(AW$1,هیئت!$EG$1:$EZ$1,0))*100,"")</f>
        <v>46.153846153846153</v>
      </c>
      <c r="AX84" s="132">
        <f>IFERROR(INDEX('ویژه برنامه'!$BF:$BZ,MATCH(نوجوانان!$B84,'ویژه برنامه'!$B:$B,0),MATCH(AX$1,'ویژه برنامه'!$BF$1:$BZ$1,0))*100,"")</f>
        <v>22.222222222222221</v>
      </c>
      <c r="AY84" s="132">
        <f ca="1">IFERROR(INDEX(رضایت!$AS:$AZ,MATCH(نوجوانان!$B84,رضایت!$B:$B,0),MATCH(AY$1,رضایت!$AS$1:$AZ$1,0))*100,"")</f>
        <v>97</v>
      </c>
      <c r="AZ84" s="132" t="str">
        <f>IFERROR(INDEX(مسئولیت!$AM:$AZ,MATCH(نوجوانان!$B84,مسئولیت!$B:$B,0),MATCH(AZ$1,مسئولیت!$AM$1:$AZ$1,0))*100,"")</f>
        <v/>
      </c>
      <c r="BA84" s="132">
        <f>IFERROR(INDEX('امتحان فصل'!$L:$Z,MATCH(نوجوانان!$B84,'امتحان فصل'!$B:$B,0),MATCH(BA$1,'امتحان فصل'!$L$1:$Z$1,0))*100,"")</f>
        <v>82.5</v>
      </c>
      <c r="BB84" s="133">
        <f t="shared" ca="1" si="52"/>
        <v>52.66068376068376</v>
      </c>
    </row>
    <row r="85" spans="1:54" ht="18.75" x14ac:dyDescent="0.25">
      <c r="A85" s="30">
        <v>79</v>
      </c>
      <c r="B85" s="27" t="s">
        <v>707</v>
      </c>
      <c r="C85" s="28"/>
      <c r="D85" s="29" t="str">
        <f>INDEX(Sheet1!$C:$C,MATCH($B85,Sheet1!$B:$B,0))</f>
        <v>محمدحسن جعفری</v>
      </c>
      <c r="E85" s="130"/>
      <c r="F85" s="130"/>
      <c r="G85" s="130"/>
      <c r="H85" s="130"/>
      <c r="I85" s="130"/>
      <c r="J85" s="130"/>
      <c r="K85" s="131"/>
      <c r="L85" s="130"/>
      <c r="M85" s="130"/>
      <c r="N85" s="130"/>
      <c r="O85" s="130"/>
      <c r="P85" s="130"/>
      <c r="Q85" s="130"/>
      <c r="R85" s="131"/>
      <c r="S85" s="130"/>
      <c r="T85" s="130"/>
      <c r="U85" s="130"/>
      <c r="V85" s="130"/>
      <c r="W85" s="130"/>
      <c r="X85" s="130"/>
      <c r="Y85" s="131"/>
      <c r="Z85" s="130"/>
      <c r="AA85" s="130"/>
      <c r="AB85" s="130"/>
      <c r="AC85" s="130"/>
      <c r="AD85" s="130"/>
      <c r="AE85" s="130"/>
      <c r="AF85" s="131"/>
      <c r="AG85" s="130"/>
      <c r="AH85" s="130"/>
      <c r="AI85" s="130"/>
      <c r="AJ85" s="130"/>
      <c r="AK85" s="130"/>
      <c r="AL85" s="130"/>
      <c r="AM85" s="131"/>
      <c r="AN85" s="130">
        <f>IFERROR(INDEX(نماز!$BW:$CF,MATCH(نوجوانان!$B85,نماز!$B:$B,0),MATCH(AN$1,نماز!$BW$1:$CF$1,0))*100,"")</f>
        <v>18.518518518518519</v>
      </c>
      <c r="AO85" s="130">
        <f>IFERROR(INDEX(حلقه!$CY:$DD,MATCH(نوجوانان!$B85,حلقه!$B:$B,0),MATCH(AO$1,حلقه!$CY$1:$DD$1,0))*100,"")</f>
        <v>0</v>
      </c>
      <c r="AP85" s="130">
        <f>IFERROR(INDEX(هیئت!$EG:$EM,MATCH(نوجوانان!$B85,هیئت!$B:$B,0),MATCH(AP$1,هیئت!$EG$1:$EM$1,0))*100,"")</f>
        <v>5.8823529411764701</v>
      </c>
      <c r="AQ85" s="130">
        <f>IFERROR(INDEX('ویژه برنامه'!$BF:$BK,MATCH(نوجوانان!$B85,'ویژه برنامه'!$B:$B,0),MATCH(AQ$1,'ویژه برنامه'!$BF$1:$BK$1,0))*100,"")</f>
        <v>28.571428571428569</v>
      </c>
      <c r="AR85" s="130">
        <f ca="1">IFERROR(INDEX(رضایت!$AS:$AW,MATCH(نوجوانان!$B85,رضایت!$B:$B,0),MATCH(AR$1,رضایت!$AS$1:$AW$1,0))*100,"")</f>
        <v>71.666666666666686</v>
      </c>
      <c r="AS85" s="130">
        <f>IFERROR(INDEX('امتحان فصل'!$L:$O,MATCH(نوجوانان!$B85,'امتحان فصل'!$B:$B,0),MATCH(AS$1,'امتحان فصل'!$L$1:$P$1,0))*100,"")</f>
        <v>0</v>
      </c>
      <c r="AT85" s="131">
        <f t="shared" ca="1" si="51"/>
        <v>24.508636788048555</v>
      </c>
      <c r="AU85" s="130">
        <f>IFERROR(INDEX(نماز!$BW:$CF,MATCH(نوجوانان!$B85,نماز!$B:$B,0),MATCH(AU$1,نماز!$BW$1:$CF$1,0))*100,"")</f>
        <v>3.7037037037037033</v>
      </c>
      <c r="AV85" s="130">
        <f>IFERROR(INDEX(حلقه!$CY:$DQ,MATCH(نوجوانان!$B85,حلقه!$B:$B,0),MATCH(AV$1,حلقه!$CY$1:$DQ$1,0))*100,"")</f>
        <v>0</v>
      </c>
      <c r="AW85" s="130">
        <f>IFERROR(INDEX(هیئت!$EG:$EZ,MATCH(نوجوانان!$B85,هیئت!$B:$B,0),MATCH(AW$1,هیئت!$EG$1:$EZ$1,0))*100,"")</f>
        <v>0</v>
      </c>
      <c r="AX85" s="130">
        <f>IFERROR(INDEX('ویژه برنامه'!$BF:$BZ,MATCH(نوجوانان!$B85,'ویژه برنامه'!$B:$B,0),MATCH(AX$1,'ویژه برنامه'!$BF$1:$BZ$1,0))*100,"")</f>
        <v>0</v>
      </c>
      <c r="AY85" s="130">
        <f ca="1">IFERROR(INDEX(رضایت!$AS:$AZ,MATCH(نوجوانان!$B85,رضایت!$B:$B,0),MATCH(AY$1,رضایت!$AS$1:$AZ$1,0))*100,"")</f>
        <v>63</v>
      </c>
      <c r="AZ85" s="130" t="str">
        <f>IFERROR(INDEX(مسئولیت!$AM:$AZ,MATCH(نوجوانان!$B85,مسئولیت!$B:$B,0),MATCH(AZ$1,مسئولیت!$AM$1:$AZ$1,0))*100,"")</f>
        <v/>
      </c>
      <c r="BA85" s="130">
        <f>IFERROR(INDEX('امتحان فصل'!$L:$Z,MATCH(نوجوانان!$B85,'امتحان فصل'!$B:$B,0),MATCH(BA$1,'امتحان فصل'!$L$1:$Z$1,0))*100,"")</f>
        <v>0</v>
      </c>
      <c r="BB85" s="131">
        <f t="shared" ca="1" si="52"/>
        <v>12.896296296296295</v>
      </c>
    </row>
    <row r="86" spans="1:54" ht="18.75" x14ac:dyDescent="0.25">
      <c r="A86" s="30">
        <v>80</v>
      </c>
      <c r="B86" s="27" t="s">
        <v>708</v>
      </c>
      <c r="C86" s="28"/>
      <c r="D86" s="29" t="e">
        <f>INDEX(Sheet1!$C:$C,MATCH($B86,Sheet1!$B:$B,0))</f>
        <v>#N/A</v>
      </c>
      <c r="E86" s="132"/>
      <c r="F86" s="132"/>
      <c r="G86" s="132"/>
      <c r="H86" s="132"/>
      <c r="I86" s="132"/>
      <c r="J86" s="132"/>
      <c r="K86" s="133"/>
      <c r="L86" s="132"/>
      <c r="M86" s="132"/>
      <c r="N86" s="132"/>
      <c r="O86" s="132"/>
      <c r="P86" s="132"/>
      <c r="Q86" s="132"/>
      <c r="R86" s="133"/>
      <c r="S86" s="132"/>
      <c r="T86" s="132"/>
      <c r="U86" s="132"/>
      <c r="V86" s="132"/>
      <c r="W86" s="132"/>
      <c r="X86" s="132"/>
      <c r="Y86" s="133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3"/>
      <c r="AN86" s="132" t="str">
        <f>IFERROR(INDEX(نماز!$BW:$CF,MATCH(نوجوانان!$B86,نماز!$B:$B,0),MATCH(AN$1,نماز!$BW$1:$CF$1,0))*100,"")</f>
        <v/>
      </c>
      <c r="AO86" s="132" t="str">
        <f>IFERROR(INDEX(حلقه!$CY:$DD,MATCH(نوجوانان!$B86,حلقه!$B:$B,0),MATCH(AO$1,حلقه!$CY$1:$DD$1,0))*100,"")</f>
        <v/>
      </c>
      <c r="AP86" s="132" t="str">
        <f>IFERROR(INDEX(هیئت!$EG:$EM,MATCH(نوجوانان!$B86,هیئت!$B:$B,0),MATCH(AP$1,هیئت!$EG$1:$EM$1,0))*100,"")</f>
        <v/>
      </c>
      <c r="AQ86" s="132" t="str">
        <f>IFERROR(INDEX('ویژه برنامه'!$BF:$BK,MATCH(نوجوانان!$B86,'ویژه برنامه'!$B:$B,0),MATCH(AQ$1,'ویژه برنامه'!$BF$1:$BK$1,0))*100,"")</f>
        <v/>
      </c>
      <c r="AR86" s="132" t="str">
        <f>IFERROR(INDEX(رضایت!$AS:$AW,MATCH(نوجوانان!$B86,رضایت!$B:$B,0),MATCH(AR$1,رضایت!$AS$1:$AW$1,0))*100,"")</f>
        <v/>
      </c>
      <c r="AS86" s="132" t="str">
        <f>IFERROR(INDEX('امتحان فصل'!$L:$O,MATCH(نوجوانان!$B86,'امتحان فصل'!$B:$B,0),MATCH(AS$1,'امتحان فصل'!$L$1:$P$1,0))*100,"")</f>
        <v/>
      </c>
      <c r="AT86" s="133">
        <f t="shared" si="51"/>
        <v>0</v>
      </c>
      <c r="AU86" s="132" t="str">
        <f>IFERROR(INDEX(نماز!$BW:$CF,MATCH(نوجوانان!$B86,نماز!$B:$B,0),MATCH(AU$1,نماز!$BW$1:$CF$1,0))*100,"")</f>
        <v/>
      </c>
      <c r="AV86" s="132" t="str">
        <f>IFERROR(INDEX(حلقه!$CY:$DQ,MATCH(نوجوانان!$B86,حلقه!$B:$B,0),MATCH(AV$1,حلقه!$CY$1:$DQ$1,0))*100,"")</f>
        <v/>
      </c>
      <c r="AW86" s="132" t="str">
        <f>IFERROR(INDEX(هیئت!$EG:$EZ,MATCH(نوجوانان!$B86,هیئت!$B:$B,0),MATCH(AW$1,هیئت!$EG$1:$EZ$1,0))*100,"")</f>
        <v/>
      </c>
      <c r="AX86" s="132" t="str">
        <f>IFERROR(INDEX('ویژه برنامه'!$BF:$BZ,MATCH(نوجوانان!$B86,'ویژه برنامه'!$B:$B,0),MATCH(AX$1,'ویژه برنامه'!$BF$1:$BZ$1,0))*100,"")</f>
        <v/>
      </c>
      <c r="AY86" s="132" t="str">
        <f>IFERROR(INDEX(رضایت!$AS:$AZ,MATCH(نوجوانان!$B86,رضایت!$B:$B,0),MATCH(AY$1,رضایت!$AS$1:$AZ$1,0))*100,"")</f>
        <v/>
      </c>
      <c r="AZ86" s="132" t="str">
        <f>IFERROR(INDEX(مسئولیت!$AM:$AZ,MATCH(نوجوانان!$B86,مسئولیت!$B:$B,0),MATCH(AZ$1,مسئولیت!$AM$1:$AZ$1,0))*100,"")</f>
        <v/>
      </c>
      <c r="BA86" s="132" t="str">
        <f>IFERROR(INDEX('امتحان فصل'!$L:$Z,MATCH(نوجوانان!$B86,'امتحان فصل'!$B:$B,0),MATCH(BA$1,'امتحان فصل'!$L$1:$Z$1,0))*100,"")</f>
        <v/>
      </c>
      <c r="BB86" s="133">
        <f t="shared" si="52"/>
        <v>0</v>
      </c>
    </row>
    <row r="87" spans="1:54" ht="18.75" x14ac:dyDescent="0.25">
      <c r="A87" s="30">
        <v>81</v>
      </c>
      <c r="B87" s="27" t="s">
        <v>709</v>
      </c>
      <c r="C87" s="28"/>
      <c r="D87" s="29" t="e">
        <f>INDEX(Sheet1!$C:$C,MATCH($B87,Sheet1!$B:$B,0))</f>
        <v>#N/A</v>
      </c>
      <c r="E87" s="130"/>
      <c r="F87" s="130"/>
      <c r="G87" s="130"/>
      <c r="H87" s="130"/>
      <c r="I87" s="130"/>
      <c r="J87" s="130"/>
      <c r="K87" s="131"/>
      <c r="L87" s="130"/>
      <c r="M87" s="130"/>
      <c r="N87" s="130"/>
      <c r="O87" s="130"/>
      <c r="P87" s="130"/>
      <c r="Q87" s="130"/>
      <c r="R87" s="131"/>
      <c r="S87" s="130"/>
      <c r="T87" s="130"/>
      <c r="U87" s="130"/>
      <c r="V87" s="130"/>
      <c r="W87" s="130"/>
      <c r="X87" s="130"/>
      <c r="Y87" s="131"/>
      <c r="Z87" s="130"/>
      <c r="AA87" s="130"/>
      <c r="AB87" s="130"/>
      <c r="AC87" s="130"/>
      <c r="AD87" s="130"/>
      <c r="AE87" s="130"/>
      <c r="AF87" s="131"/>
      <c r="AG87" s="130"/>
      <c r="AH87" s="130"/>
      <c r="AI87" s="130"/>
      <c r="AJ87" s="130"/>
      <c r="AK87" s="130"/>
      <c r="AL87" s="130"/>
      <c r="AM87" s="131"/>
      <c r="AN87" s="130" t="str">
        <f>IFERROR(INDEX(نماز!$BW:$CF,MATCH(نوجوانان!$B87,نماز!$B:$B,0),MATCH(AN$1,نماز!$BW$1:$CF$1,0))*100,"")</f>
        <v/>
      </c>
      <c r="AO87" s="130" t="str">
        <f>IFERROR(INDEX(حلقه!$CY:$DD,MATCH(نوجوانان!$B87,حلقه!$B:$B,0),MATCH(AO$1,حلقه!$CY$1:$DD$1,0))*100,"")</f>
        <v/>
      </c>
      <c r="AP87" s="130" t="str">
        <f>IFERROR(INDEX(هیئت!$EG:$EM,MATCH(نوجوانان!$B87,هیئت!$B:$B,0),MATCH(AP$1,هیئت!$EG$1:$EM$1,0))*100,"")</f>
        <v/>
      </c>
      <c r="AQ87" s="130" t="str">
        <f>IFERROR(INDEX('ویژه برنامه'!$BF:$BK,MATCH(نوجوانان!$B87,'ویژه برنامه'!$B:$B,0),MATCH(AQ$1,'ویژه برنامه'!$BF$1:$BK$1,0))*100,"")</f>
        <v/>
      </c>
      <c r="AR87" s="130" t="str">
        <f>IFERROR(INDEX(رضایت!$AS:$AW,MATCH(نوجوانان!$B87,رضایت!$B:$B,0),MATCH(AR$1,رضایت!$AS$1:$AW$1,0))*100,"")</f>
        <v/>
      </c>
      <c r="AS87" s="130" t="str">
        <f>IFERROR(INDEX('امتحان فصل'!$L:$O,MATCH(نوجوانان!$B87,'امتحان فصل'!$B:$B,0),MATCH(AS$1,'امتحان فصل'!$L$1:$P$1,0))*100,"")</f>
        <v/>
      </c>
      <c r="AT87" s="131">
        <f t="shared" si="51"/>
        <v>0</v>
      </c>
      <c r="AU87" s="130" t="str">
        <f>IFERROR(INDEX(نماز!$BW:$CF,MATCH(نوجوانان!$B87,نماز!$B:$B,0),MATCH(AU$1,نماز!$BW$1:$CF$1,0))*100,"")</f>
        <v/>
      </c>
      <c r="AV87" s="130" t="str">
        <f>IFERROR(INDEX(حلقه!$CY:$DQ,MATCH(نوجوانان!$B87,حلقه!$B:$B,0),MATCH(AV$1,حلقه!$CY$1:$DQ$1,0))*100,"")</f>
        <v/>
      </c>
      <c r="AW87" s="130" t="str">
        <f>IFERROR(INDEX(هیئت!$EG:$EZ,MATCH(نوجوانان!$B87,هیئت!$B:$B,0),MATCH(AW$1,هیئت!$EG$1:$EZ$1,0))*100,"")</f>
        <v/>
      </c>
      <c r="AX87" s="130" t="str">
        <f>IFERROR(INDEX('ویژه برنامه'!$BF:$BZ,MATCH(نوجوانان!$B87,'ویژه برنامه'!$B:$B,0),MATCH(AX$1,'ویژه برنامه'!$BF$1:$BZ$1,0))*100,"")</f>
        <v/>
      </c>
      <c r="AY87" s="130" t="str">
        <f>IFERROR(INDEX(رضایت!$AS:$AZ,MATCH(نوجوانان!$B87,رضایت!$B:$B,0),MATCH(AY$1,رضایت!$AS$1:$AZ$1,0))*100,"")</f>
        <v/>
      </c>
      <c r="AZ87" s="130" t="str">
        <f>IFERROR(INDEX(مسئولیت!$AM:$AZ,MATCH(نوجوانان!$B87,مسئولیت!$B:$B,0),MATCH(AZ$1,مسئولیت!$AM$1:$AZ$1,0))*100,"")</f>
        <v/>
      </c>
      <c r="BA87" s="130" t="str">
        <f>IFERROR(INDEX('امتحان فصل'!$L:$Z,MATCH(نوجوانان!$B87,'امتحان فصل'!$B:$B,0),MATCH(BA$1,'امتحان فصل'!$L$1:$Z$1,0))*100,"")</f>
        <v/>
      </c>
      <c r="BB87" s="131">
        <f t="shared" si="52"/>
        <v>0</v>
      </c>
    </row>
    <row r="88" spans="1:54" ht="18.75" x14ac:dyDescent="0.25">
      <c r="A88" s="30">
        <v>82</v>
      </c>
      <c r="B88" s="27" t="s">
        <v>710</v>
      </c>
      <c r="C88" s="28"/>
      <c r="D88" s="29" t="e">
        <f>INDEX(Sheet1!$C:$C,MATCH($B88,Sheet1!$B:$B,0))</f>
        <v>#N/A</v>
      </c>
      <c r="E88" s="132"/>
      <c r="F88" s="132"/>
      <c r="G88" s="132"/>
      <c r="H88" s="132"/>
      <c r="I88" s="132"/>
      <c r="J88" s="132"/>
      <c r="K88" s="133"/>
      <c r="L88" s="132"/>
      <c r="M88" s="132"/>
      <c r="N88" s="132"/>
      <c r="O88" s="132"/>
      <c r="P88" s="132"/>
      <c r="Q88" s="132"/>
      <c r="R88" s="133"/>
      <c r="S88" s="132"/>
      <c r="T88" s="132"/>
      <c r="U88" s="132"/>
      <c r="V88" s="132"/>
      <c r="W88" s="132"/>
      <c r="X88" s="132"/>
      <c r="Y88" s="133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3"/>
      <c r="AN88" s="132" t="str">
        <f>IFERROR(INDEX(نماز!$BW:$CF,MATCH(نوجوانان!$B88,نماز!$B:$B,0),MATCH(AN$1,نماز!$BW$1:$CF$1,0))*100,"")</f>
        <v/>
      </c>
      <c r="AO88" s="132" t="str">
        <f>IFERROR(INDEX(حلقه!$CY:$DD,MATCH(نوجوانان!$B88,حلقه!$B:$B,0),MATCH(AO$1,حلقه!$CY$1:$DD$1,0))*100,"")</f>
        <v/>
      </c>
      <c r="AP88" s="132" t="str">
        <f>IFERROR(INDEX(هیئت!$EG:$EM,MATCH(نوجوانان!$B88,هیئت!$B:$B,0),MATCH(AP$1,هیئت!$EG$1:$EM$1,0))*100,"")</f>
        <v/>
      </c>
      <c r="AQ88" s="132" t="str">
        <f>IFERROR(INDEX('ویژه برنامه'!$BF:$BK,MATCH(نوجوانان!$B88,'ویژه برنامه'!$B:$B,0),MATCH(AQ$1,'ویژه برنامه'!$BF$1:$BK$1,0))*100,"")</f>
        <v/>
      </c>
      <c r="AR88" s="132" t="str">
        <f>IFERROR(INDEX(رضایت!$AS:$AW,MATCH(نوجوانان!$B88,رضایت!$B:$B,0),MATCH(AR$1,رضایت!$AS$1:$AW$1,0))*100,"")</f>
        <v/>
      </c>
      <c r="AS88" s="132" t="str">
        <f>IFERROR(INDEX('امتحان فصل'!$L:$O,MATCH(نوجوانان!$B88,'امتحان فصل'!$B:$B,0),MATCH(AS$1,'امتحان فصل'!$L$1:$P$1,0))*100,"")</f>
        <v/>
      </c>
      <c r="AT88" s="133">
        <f t="shared" si="51"/>
        <v>0</v>
      </c>
      <c r="AU88" s="132" t="str">
        <f>IFERROR(INDEX(نماز!$BW:$CF,MATCH(نوجوانان!$B88,نماز!$B:$B,0),MATCH(AU$1,نماز!$BW$1:$CF$1,0))*100,"")</f>
        <v/>
      </c>
      <c r="AV88" s="132" t="str">
        <f>IFERROR(INDEX(حلقه!$CY:$DQ,MATCH(نوجوانان!$B88,حلقه!$B:$B,0),MATCH(AV$1,حلقه!$CY$1:$DQ$1,0))*100,"")</f>
        <v/>
      </c>
      <c r="AW88" s="132" t="str">
        <f>IFERROR(INDEX(هیئت!$EG:$EZ,MATCH(نوجوانان!$B88,هیئت!$B:$B,0),MATCH(AW$1,هیئت!$EG$1:$EZ$1,0))*100,"")</f>
        <v/>
      </c>
      <c r="AX88" s="132" t="str">
        <f>IFERROR(INDEX('ویژه برنامه'!$BF:$BZ,MATCH(نوجوانان!$B88,'ویژه برنامه'!$B:$B,0),MATCH(AX$1,'ویژه برنامه'!$BF$1:$BZ$1,0))*100,"")</f>
        <v/>
      </c>
      <c r="AY88" s="132" t="str">
        <f>IFERROR(INDEX(رضایت!$AS:$AZ,MATCH(نوجوانان!$B88,رضایت!$B:$B,0),MATCH(AY$1,رضایت!$AS$1:$AZ$1,0))*100,"")</f>
        <v/>
      </c>
      <c r="AZ88" s="132" t="str">
        <f>IFERROR(INDEX(مسئولیت!$AM:$AZ,MATCH(نوجوانان!$B88,مسئولیت!$B:$B,0),MATCH(AZ$1,مسئولیت!$AM$1:$AZ$1,0))*100,"")</f>
        <v/>
      </c>
      <c r="BA88" s="132" t="str">
        <f>IFERROR(INDEX('امتحان فصل'!$L:$Z,MATCH(نوجوانان!$B88,'امتحان فصل'!$B:$B,0),MATCH(BA$1,'امتحان فصل'!$L$1:$Z$1,0))*100,"")</f>
        <v/>
      </c>
      <c r="BB88" s="133">
        <f t="shared" si="52"/>
        <v>0</v>
      </c>
    </row>
    <row r="89" spans="1:54" ht="18.75" x14ac:dyDescent="0.25">
      <c r="A89" s="30">
        <v>83</v>
      </c>
      <c r="B89" s="27" t="s">
        <v>711</v>
      </c>
      <c r="C89" s="28"/>
      <c r="D89" s="29" t="str">
        <f>INDEX(Sheet1!$C:$C,MATCH($B89,Sheet1!$B:$B,0))</f>
        <v>امیررضا ساجدی</v>
      </c>
      <c r="E89" s="130"/>
      <c r="F89" s="130"/>
      <c r="G89" s="130"/>
      <c r="H89" s="130"/>
      <c r="I89" s="130"/>
      <c r="J89" s="130"/>
      <c r="K89" s="131"/>
      <c r="L89" s="130"/>
      <c r="M89" s="130"/>
      <c r="N89" s="130"/>
      <c r="O89" s="130"/>
      <c r="P89" s="130"/>
      <c r="Q89" s="130"/>
      <c r="R89" s="131"/>
      <c r="S89" s="130"/>
      <c r="T89" s="130"/>
      <c r="U89" s="130"/>
      <c r="V89" s="130"/>
      <c r="W89" s="130"/>
      <c r="X89" s="130"/>
      <c r="Y89" s="131"/>
      <c r="Z89" s="130"/>
      <c r="AA89" s="130"/>
      <c r="AB89" s="130"/>
      <c r="AC89" s="130"/>
      <c r="AD89" s="130"/>
      <c r="AE89" s="130"/>
      <c r="AF89" s="131"/>
      <c r="AG89" s="130"/>
      <c r="AH89" s="130"/>
      <c r="AI89" s="130"/>
      <c r="AJ89" s="130"/>
      <c r="AK89" s="130"/>
      <c r="AL89" s="130"/>
      <c r="AM89" s="131"/>
      <c r="AN89" s="130">
        <f>IFERROR(INDEX(نماز!$BW:$CF,MATCH(نوجوانان!$B89,نماز!$B:$B,0),MATCH(AN$1,نماز!$BW$1:$CF$1,0))*100,"")</f>
        <v>31.481481481481481</v>
      </c>
      <c r="AO89" s="130">
        <f>IFERROR(INDEX(حلقه!$CY:$DD,MATCH(نوجوانان!$B89,حلقه!$B:$B,0),MATCH(AO$1,حلقه!$CY$1:$DD$1,0))*100,"")</f>
        <v>100</v>
      </c>
      <c r="AP89" s="130">
        <f>IFERROR(INDEX(هیئت!$EG:$EM,MATCH(نوجوانان!$B89,هیئت!$B:$B,0),MATCH(AP$1,هیئت!$EG$1:$EM$1,0))*100,"")</f>
        <v>47.058823529411761</v>
      </c>
      <c r="AQ89" s="130">
        <f>IFERROR(INDEX('ویژه برنامه'!$BF:$BK,MATCH(نوجوانان!$B89,'ویژه برنامه'!$B:$B,0),MATCH(AQ$1,'ویژه برنامه'!$BF$1:$BK$1,0))*100,"")</f>
        <v>57.142857142857139</v>
      </c>
      <c r="AR89" s="130">
        <f ca="1">IFERROR(INDEX(رضایت!$AS:$AW,MATCH(نوجوانان!$B89,رضایت!$B:$B,0),MATCH(AR$1,رضایت!$AS$1:$AW$1,0))*100,"")</f>
        <v>89.600000000000009</v>
      </c>
      <c r="AS89" s="130">
        <f>IFERROR(INDEX('امتحان فصل'!$L:$O,MATCH(نوجوانان!$B89,'امتحان فصل'!$B:$B,0),MATCH(AS$1,'امتحان فصل'!$L$1:$P$1,0))*100,"")</f>
        <v>0</v>
      </c>
      <c r="AT89" s="131">
        <f t="shared" ca="1" si="51"/>
        <v>60.564332399626522</v>
      </c>
      <c r="AU89" s="130">
        <f>IFERROR(INDEX(نماز!$BW:$CF,MATCH(نوجوانان!$B89,نماز!$B:$B,0),MATCH(AU$1,نماز!$BW$1:$CF$1,0))*100,"")</f>
        <v>24.074074074074073</v>
      </c>
      <c r="AV89" s="130">
        <f>IFERROR(INDEX(حلقه!$CY:$DQ,MATCH(نوجوانان!$B89,حلقه!$B:$B,0),MATCH(AV$1,حلقه!$CY$1:$DQ$1,0))*100,"")</f>
        <v>0</v>
      </c>
      <c r="AW89" s="130">
        <f>IFERROR(INDEX(هیئت!$EG:$EZ,MATCH(نوجوانان!$B89,هیئت!$B:$B,0),MATCH(AW$1,هیئت!$EG$1:$EZ$1,0))*100,"")</f>
        <v>30.76923076923077</v>
      </c>
      <c r="AX89" s="130">
        <f>IFERROR(INDEX('ویژه برنامه'!$BF:$BZ,MATCH(نوجوانان!$B89,'ویژه برنامه'!$B:$B,0),MATCH(AX$1,'ویژه برنامه'!$BF$1:$BZ$1,0))*100,"")</f>
        <v>44.444444444444443</v>
      </c>
      <c r="AY89" s="130">
        <f ca="1">IFERROR(INDEX(رضایت!$AS:$AZ,MATCH(نوجوانان!$B89,رضایت!$B:$B,0),MATCH(AY$1,رضایت!$AS$1:$AZ$1,0))*100,"")</f>
        <v>73</v>
      </c>
      <c r="AZ89" s="130" t="str">
        <f>IFERROR(INDEX(مسئولیت!$AM:$AZ,MATCH(نوجوانان!$B89,مسئولیت!$B:$B,0),MATCH(AZ$1,مسئولیت!$AM$1:$AZ$1,0))*100,"")</f>
        <v/>
      </c>
      <c r="BA89" s="130">
        <f>IFERROR(INDEX('امتحان فصل'!$L:$Z,MATCH(نوجوانان!$B89,'امتحان فصل'!$B:$B,0),MATCH(BA$1,'امتحان فصل'!$L$1:$Z$1,0))*100,"")</f>
        <v>45.3125</v>
      </c>
      <c r="BB89" s="131">
        <f t="shared" ca="1" si="52"/>
        <v>32.836289173789176</v>
      </c>
    </row>
    <row r="90" spans="1:54" ht="18.75" x14ac:dyDescent="0.25">
      <c r="A90" s="30">
        <v>84</v>
      </c>
      <c r="B90" s="27" t="s">
        <v>712</v>
      </c>
      <c r="C90" s="28"/>
      <c r="D90" s="29" t="str">
        <f>INDEX(Sheet1!$C:$C,MATCH($B90,Sheet1!$B:$B,0))</f>
        <v>محمدجواد فریادرس</v>
      </c>
      <c r="E90" s="132"/>
      <c r="F90" s="132"/>
      <c r="G90" s="132"/>
      <c r="H90" s="132"/>
      <c r="I90" s="132"/>
      <c r="J90" s="132"/>
      <c r="K90" s="133"/>
      <c r="L90" s="132"/>
      <c r="M90" s="132"/>
      <c r="N90" s="132"/>
      <c r="O90" s="132"/>
      <c r="P90" s="132"/>
      <c r="Q90" s="132"/>
      <c r="R90" s="133"/>
      <c r="S90" s="132"/>
      <c r="T90" s="132"/>
      <c r="U90" s="132"/>
      <c r="V90" s="132"/>
      <c r="W90" s="132"/>
      <c r="X90" s="132"/>
      <c r="Y90" s="133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3"/>
      <c r="AN90" s="132">
        <f>IFERROR(INDEX(نماز!$BW:$CF,MATCH(نوجوانان!$B90,نماز!$B:$B,0),MATCH(AN$1,نماز!$BW$1:$CF$1,0))*100,"")</f>
        <v>50</v>
      </c>
      <c r="AO90" s="132">
        <f>IFERROR(INDEX(حلقه!$CY:$DD,MATCH(نوجوانان!$B90,حلقه!$B:$B,0),MATCH(AO$1,حلقه!$CY$1:$DD$1,0))*100,"")</f>
        <v>0</v>
      </c>
      <c r="AP90" s="132">
        <f>IFERROR(INDEX(هیئت!$EG:$EM,MATCH(نوجوانان!$B90,هیئت!$B:$B,0),MATCH(AP$1,هیئت!$EG$1:$EM$1,0))*100,"")</f>
        <v>76.470588235294116</v>
      </c>
      <c r="AQ90" s="132">
        <f>IFERROR(INDEX('ویژه برنامه'!$BF:$BK,MATCH(نوجوانان!$B90,'ویژه برنامه'!$B:$B,0),MATCH(AQ$1,'ویژه برنامه'!$BF$1:$BK$1,0))*100,"")</f>
        <v>57.142857142857139</v>
      </c>
      <c r="AR90" s="132">
        <f ca="1">IFERROR(INDEX(رضایت!$AS:$AW,MATCH(نوجوانان!$B90,رضایت!$B:$B,0),MATCH(AR$1,رضایت!$AS$1:$AW$1,0))*100,"")</f>
        <v>81.266666666666666</v>
      </c>
      <c r="AS90" s="132">
        <f>IFERROR(INDEX('امتحان فصل'!$L:$O,MATCH(نوجوانان!$B90,'امتحان فصل'!$B:$B,0),MATCH(AS$1,'امتحان فصل'!$L$1:$P$1,0))*100,"")</f>
        <v>0</v>
      </c>
      <c r="AT90" s="133">
        <f t="shared" ca="1" si="51"/>
        <v>45.409103641456589</v>
      </c>
      <c r="AU90" s="132">
        <f>IFERROR(INDEX(نماز!$BW:$CF,MATCH(نوجوانان!$B90,نماز!$B:$B,0),MATCH(AU$1,نماز!$BW$1:$CF$1,0))*100,"")</f>
        <v>33.333333333333329</v>
      </c>
      <c r="AV90" s="132">
        <f>IFERROR(INDEX(حلقه!$CY:$DQ,MATCH(نوجوانان!$B90,حلقه!$B:$B,0),MATCH(AV$1,حلقه!$CY$1:$DQ$1,0))*100,"")</f>
        <v>0</v>
      </c>
      <c r="AW90" s="132">
        <f>IFERROR(INDEX(هیئت!$EG:$EZ,MATCH(نوجوانان!$B90,هیئت!$B:$B,0),MATCH(AW$1,هیئت!$EG$1:$EZ$1,0))*100,"")</f>
        <v>61.53846153846154</v>
      </c>
      <c r="AX90" s="132">
        <f>IFERROR(INDEX('ویژه برنامه'!$BF:$BZ,MATCH(نوجوانان!$B90,'ویژه برنامه'!$B:$B,0),MATCH(AX$1,'ویژه برنامه'!$BF$1:$BZ$1,0))*100,"")</f>
        <v>77.777777777777786</v>
      </c>
      <c r="AY90" s="132">
        <f ca="1">IFERROR(INDEX(رضایت!$AS:$AZ,MATCH(نوجوانان!$B90,رضایت!$B:$B,0),MATCH(AY$1,رضایت!$AS$1:$AZ$1,0))*100,"")</f>
        <v>78</v>
      </c>
      <c r="AZ90" s="132" t="str">
        <f>IFERROR(INDEX(مسئولیت!$AM:$AZ,MATCH(نوجوانان!$B90,مسئولیت!$B:$B,0),MATCH(AZ$1,مسئولیت!$AM$1:$AZ$1,0))*100,"")</f>
        <v/>
      </c>
      <c r="BA90" s="132">
        <f>IFERROR(INDEX('امتحان فصل'!$L:$Z,MATCH(نوجوانان!$B90,'امتحان فصل'!$B:$B,0),MATCH(BA$1,'امتحان فصل'!$L$1:$Z$1,0))*100,"")</f>
        <v>78.125</v>
      </c>
      <c r="BB90" s="133">
        <f t="shared" ca="1" si="52"/>
        <v>47.498504273504274</v>
      </c>
    </row>
    <row r="91" spans="1:54" ht="18.75" x14ac:dyDescent="0.25">
      <c r="A91" s="30">
        <v>85</v>
      </c>
      <c r="B91" s="27" t="s">
        <v>713</v>
      </c>
      <c r="C91" s="28"/>
      <c r="D91" s="29" t="str">
        <f>INDEX(Sheet1!$C:$C,MATCH($B91,Sheet1!$B:$B,0))</f>
        <v>عرشیا خداوردی</v>
      </c>
      <c r="E91" s="130"/>
      <c r="F91" s="130"/>
      <c r="G91" s="130"/>
      <c r="H91" s="130"/>
      <c r="I91" s="130"/>
      <c r="J91" s="130"/>
      <c r="K91" s="131"/>
      <c r="L91" s="130"/>
      <c r="M91" s="130"/>
      <c r="N91" s="130"/>
      <c r="O91" s="130"/>
      <c r="P91" s="130"/>
      <c r="Q91" s="130"/>
      <c r="R91" s="131"/>
      <c r="S91" s="130"/>
      <c r="T91" s="130"/>
      <c r="U91" s="130"/>
      <c r="V91" s="130"/>
      <c r="W91" s="130"/>
      <c r="X91" s="130"/>
      <c r="Y91" s="131"/>
      <c r="Z91" s="130"/>
      <c r="AA91" s="130"/>
      <c r="AB91" s="130"/>
      <c r="AC91" s="130"/>
      <c r="AD91" s="130"/>
      <c r="AE91" s="130"/>
      <c r="AF91" s="131"/>
      <c r="AG91" s="130"/>
      <c r="AH91" s="130"/>
      <c r="AI91" s="130"/>
      <c r="AJ91" s="130"/>
      <c r="AK91" s="130"/>
      <c r="AL91" s="130"/>
      <c r="AM91" s="131"/>
      <c r="AN91" s="130">
        <f>IFERROR(INDEX(نماز!$BW:$CF,MATCH(نوجوانان!$B91,نماز!$B:$B,0),MATCH(AN$1,نماز!$BW$1:$CF$1,0))*100,"")</f>
        <v>38.888888888888893</v>
      </c>
      <c r="AO91" s="130">
        <f>IFERROR(INDEX(حلقه!$CY:$DD,MATCH(نوجوانان!$B91,حلقه!$B:$B,0),MATCH(AO$1,حلقه!$CY$1:$DD$1,0))*100,"")</f>
        <v>0</v>
      </c>
      <c r="AP91" s="130">
        <f>IFERROR(INDEX(هیئت!$EG:$EM,MATCH(نوجوانان!$B91,هیئت!$B:$B,0),MATCH(AP$1,هیئت!$EG$1:$EM$1,0))*100,"")</f>
        <v>70.588235294117652</v>
      </c>
      <c r="AQ91" s="130">
        <f>IFERROR(INDEX('ویژه برنامه'!$BF:$BK,MATCH(نوجوانان!$B91,'ویژه برنامه'!$B:$B,0),MATCH(AQ$1,'ویژه برنامه'!$BF$1:$BK$1,0))*100,"")</f>
        <v>100</v>
      </c>
      <c r="AR91" s="130">
        <f ca="1">IFERROR(INDEX(رضایت!$AS:$AW,MATCH(نوجوانان!$B91,رضایت!$B:$B,0),MATCH(AR$1,رضایت!$AS$1:$AW$1,0))*100,"")</f>
        <v>82.13333333333334</v>
      </c>
      <c r="AS91" s="130">
        <f>IFERROR(INDEX('امتحان فصل'!$L:$O,MATCH(نوجوانان!$B91,'امتحان فصل'!$B:$B,0),MATCH(AS$1,'امتحان فصل'!$L$1:$P$1,0))*100,"")</f>
        <v>0</v>
      </c>
      <c r="AT91" s="131">
        <f t="shared" ca="1" si="51"/>
        <v>48.494117647058829</v>
      </c>
      <c r="AU91" s="130">
        <f>IFERROR(INDEX(نماز!$BW:$CF,MATCH(نوجوانان!$B91,نماز!$B:$B,0),MATCH(AU$1,نماز!$BW$1:$CF$1,0))*100,"")</f>
        <v>5.5555555555555554</v>
      </c>
      <c r="AV91" s="130">
        <f>IFERROR(INDEX(حلقه!$CY:$DQ,MATCH(نوجوانان!$B91,حلقه!$B:$B,0),MATCH(AV$1,حلقه!$CY$1:$DQ$1,0))*100,"")</f>
        <v>0</v>
      </c>
      <c r="AW91" s="130">
        <f>IFERROR(INDEX(هیئت!$EG:$EZ,MATCH(نوجوانان!$B91,هیئت!$B:$B,0),MATCH(AW$1,هیئت!$EG$1:$EZ$1,0))*100,"")</f>
        <v>7.6923076923076925</v>
      </c>
      <c r="AX91" s="130">
        <f>IFERROR(INDEX('ویژه برنامه'!$BF:$BZ,MATCH(نوجوانان!$B91,'ویژه برنامه'!$B:$B,0),MATCH(AX$1,'ویژه برنامه'!$BF$1:$BZ$1,0))*100,"")</f>
        <v>33.333333333333329</v>
      </c>
      <c r="AY91" s="130">
        <f ca="1">IFERROR(INDEX(رضایت!$AS:$AZ,MATCH(نوجوانان!$B91,رضایت!$B:$B,0),MATCH(AY$1,رضایت!$AS$1:$AZ$1,0))*100,"")</f>
        <v>76</v>
      </c>
      <c r="AZ91" s="130" t="str">
        <f>IFERROR(INDEX(مسئولیت!$AM:$AZ,MATCH(نوجوانان!$B91,مسئولیت!$B:$B,0),MATCH(AZ$1,مسئولیت!$AM$1:$AZ$1,0))*100,"")</f>
        <v/>
      </c>
      <c r="BA91" s="130">
        <f>IFERROR(INDEX('امتحان فصل'!$L:$Z,MATCH(نوجوانان!$B91,'امتحان فصل'!$B:$B,0),MATCH(BA$1,'امتحان فصل'!$L$1:$Z$1,0))*100,"")</f>
        <v>82.8125</v>
      </c>
      <c r="BB91" s="131">
        <f t="shared" ca="1" si="52"/>
        <v>35.79668803418803</v>
      </c>
    </row>
    <row r="92" spans="1:54" ht="18.75" x14ac:dyDescent="0.25">
      <c r="A92" s="30">
        <v>86</v>
      </c>
      <c r="B92" s="27" t="s">
        <v>714</v>
      </c>
      <c r="C92" s="28"/>
      <c r="D92" s="29" t="str">
        <f>INDEX(Sheet1!$C:$C,MATCH($B92,Sheet1!$B:$B,0))</f>
        <v>امیرحسام مرادی</v>
      </c>
      <c r="E92" s="132"/>
      <c r="F92" s="132"/>
      <c r="G92" s="132"/>
      <c r="H92" s="132"/>
      <c r="I92" s="132"/>
      <c r="J92" s="132"/>
      <c r="K92" s="133"/>
      <c r="L92" s="132"/>
      <c r="M92" s="132"/>
      <c r="N92" s="132"/>
      <c r="O92" s="132"/>
      <c r="P92" s="132"/>
      <c r="Q92" s="132"/>
      <c r="R92" s="133"/>
      <c r="S92" s="132"/>
      <c r="T92" s="132"/>
      <c r="U92" s="132"/>
      <c r="V92" s="132"/>
      <c r="W92" s="132"/>
      <c r="X92" s="132"/>
      <c r="Y92" s="133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3"/>
      <c r="AN92" s="132">
        <f>IFERROR(INDEX(نماز!$BW:$CF,MATCH(نوجوانان!$B92,نماز!$B:$B,0),MATCH(AN$1,نماز!$BW$1:$CF$1,0))*100,"")</f>
        <v>12.962962962962962</v>
      </c>
      <c r="AO92" s="132">
        <f>IFERROR(INDEX(حلقه!$CY:$DD,MATCH(نوجوانان!$B92,حلقه!$B:$B,0),MATCH(AO$1,حلقه!$CY$1:$DD$1,0))*100,"")</f>
        <v>0</v>
      </c>
      <c r="AP92" s="132">
        <f>IFERROR(INDEX(هیئت!$EG:$EM,MATCH(نوجوانان!$B92,هیئت!$B:$B,0),MATCH(AP$1,هیئت!$EG$1:$EM$1,0))*100,"")</f>
        <v>12.5</v>
      </c>
      <c r="AQ92" s="132">
        <f>IFERROR(INDEX('ویژه برنامه'!$BF:$BK,MATCH(نوجوانان!$B92,'ویژه برنامه'!$B:$B,0),MATCH(AQ$1,'ویژه برنامه'!$BF$1:$BK$1,0))*100,"")</f>
        <v>57.142857142857139</v>
      </c>
      <c r="AR92" s="132">
        <f ca="1">IFERROR(INDEX(رضایت!$AS:$AW,MATCH(نوجوانان!$B92,رضایت!$B:$B,0),MATCH(AR$1,رضایت!$AS$1:$AW$1,0))*100,"")</f>
        <v>69.066666666666677</v>
      </c>
      <c r="AS92" s="132">
        <f>IFERROR(INDEX('امتحان فصل'!$L:$O,MATCH(نوجوانان!$B92,'امتحان فصل'!$B:$B,0),MATCH(AS$1,'امتحان فصل'!$L$1:$P$1,0))*100,"")</f>
        <v>0</v>
      </c>
      <c r="AT92" s="133">
        <f t="shared" ca="1" si="51"/>
        <v>27.679365079365081</v>
      </c>
      <c r="AU92" s="132">
        <f>IFERROR(INDEX(نماز!$BW:$CF,MATCH(نوجوانان!$B92,نماز!$B:$B,0),MATCH(AU$1,نماز!$BW$1:$CF$1,0))*100,"")</f>
        <v>3.7037037037037033</v>
      </c>
      <c r="AV92" s="132">
        <f>IFERROR(INDEX(حلقه!$CY:$DQ,MATCH(نوجوانان!$B92,حلقه!$B:$B,0),MATCH(AV$1,حلقه!$CY$1:$DQ$1,0))*100,"")</f>
        <v>0</v>
      </c>
      <c r="AW92" s="132">
        <f>IFERROR(INDEX(هیئت!$EG:$EZ,MATCH(نوجوانان!$B92,هیئت!$B:$B,0),MATCH(AW$1,هیئت!$EG$1:$EZ$1,0))*100,"")</f>
        <v>7.6923076923076925</v>
      </c>
      <c r="AX92" s="132">
        <f>IFERROR(INDEX('ویژه برنامه'!$BF:$BZ,MATCH(نوجوانان!$B92,'ویژه برنامه'!$B:$B,0),MATCH(AX$1,'ویژه برنامه'!$BF$1:$BZ$1,0))*100,"")</f>
        <v>11.111111111111111</v>
      </c>
      <c r="AY92" s="132">
        <f ca="1">IFERROR(INDEX(رضایت!$AS:$AZ,MATCH(نوجوانان!$B92,رضایت!$B:$B,0),MATCH(AY$1,رضایت!$AS$1:$AZ$1,0))*100,"")</f>
        <v>73</v>
      </c>
      <c r="AZ92" s="132" t="str">
        <f>IFERROR(INDEX(مسئولیت!$AM:$AZ,MATCH(نوجوانان!$B92,مسئولیت!$B:$B,0),MATCH(AZ$1,مسئولیت!$AM$1:$AZ$1,0))*100,"")</f>
        <v/>
      </c>
      <c r="BA92" s="132">
        <f>IFERROR(INDEX('امتحان فصل'!$L:$Z,MATCH(نوجوانان!$B92,'امتحان فصل'!$B:$B,0),MATCH(BA$1,'امتحان فصل'!$L$1:$Z$1,0))*100,"")</f>
        <v>100</v>
      </c>
      <c r="BB92" s="133">
        <f t="shared" ca="1" si="52"/>
        <v>36.708262108262105</v>
      </c>
    </row>
    <row r="93" spans="1:54" ht="18.75" x14ac:dyDescent="0.25">
      <c r="A93" s="30">
        <v>87</v>
      </c>
      <c r="B93" s="27" t="s">
        <v>715</v>
      </c>
      <c r="C93" s="28"/>
      <c r="D93" s="29" t="str">
        <f>INDEX(Sheet1!$C:$C,MATCH($B93,Sheet1!$B:$B,0))</f>
        <v>امیرمحمد عبدی</v>
      </c>
      <c r="E93" s="130"/>
      <c r="F93" s="130"/>
      <c r="G93" s="130"/>
      <c r="H93" s="130"/>
      <c r="I93" s="130"/>
      <c r="J93" s="130"/>
      <c r="K93" s="131"/>
      <c r="L93" s="130"/>
      <c r="M93" s="130"/>
      <c r="N93" s="130"/>
      <c r="O93" s="130"/>
      <c r="P93" s="130"/>
      <c r="Q93" s="130"/>
      <c r="R93" s="131"/>
      <c r="S93" s="130"/>
      <c r="T93" s="130"/>
      <c r="U93" s="130"/>
      <c r="V93" s="130"/>
      <c r="W93" s="130"/>
      <c r="X93" s="130"/>
      <c r="Y93" s="131"/>
      <c r="Z93" s="130"/>
      <c r="AA93" s="130"/>
      <c r="AB93" s="130"/>
      <c r="AC93" s="130"/>
      <c r="AD93" s="130"/>
      <c r="AE93" s="130"/>
      <c r="AF93" s="131"/>
      <c r="AG93" s="130"/>
      <c r="AH93" s="130"/>
      <c r="AI93" s="130"/>
      <c r="AJ93" s="130"/>
      <c r="AK93" s="130"/>
      <c r="AL93" s="130"/>
      <c r="AM93" s="131"/>
      <c r="AN93" s="130">
        <f>IFERROR(INDEX(نماز!$BW:$CF,MATCH(نوجوانان!$B93,نماز!$B:$B,0),MATCH(AN$1,نماز!$BW$1:$CF$1,0))*100,"")</f>
        <v>40.74074074074074</v>
      </c>
      <c r="AO93" s="130">
        <f>IFERROR(INDEX(حلقه!$CY:$DD,MATCH(نوجوانان!$B93,حلقه!$B:$B,0),MATCH(AO$1,حلقه!$CY$1:$DD$1,0))*100,"")</f>
        <v>0</v>
      </c>
      <c r="AP93" s="130">
        <f>IFERROR(INDEX(هیئت!$EG:$EM,MATCH(نوجوانان!$B93,هیئت!$B:$B,0),MATCH(AP$1,هیئت!$EG$1:$EM$1,0))*100,"")</f>
        <v>58.82352941176471</v>
      </c>
      <c r="AQ93" s="130">
        <f>IFERROR(INDEX('ویژه برنامه'!$BF:$BK,MATCH(نوجوانان!$B93,'ویژه برنامه'!$B:$B,0),MATCH(AQ$1,'ویژه برنامه'!$BF$1:$BK$1,0))*100,"")</f>
        <v>28.571428571428569</v>
      </c>
      <c r="AR93" s="130">
        <f ca="1">IFERROR(INDEX(رضایت!$AS:$AW,MATCH(نوجوانان!$B93,رضایت!$B:$B,0),MATCH(AR$1,رضایت!$AS$1:$AW$1,0))*100,"")</f>
        <v>66.466666666666669</v>
      </c>
      <c r="AS93" s="130">
        <f>IFERROR(INDEX('امتحان فصل'!$L:$O,MATCH(نوجوانان!$B93,'امتحان فصل'!$B:$B,0),MATCH(AS$1,'امتحان فصل'!$L$1:$P$1,0))*100,"")</f>
        <v>0</v>
      </c>
      <c r="AT93" s="131">
        <f t="shared" ca="1" si="51"/>
        <v>34.345891690009339</v>
      </c>
      <c r="AU93" s="130">
        <f>IFERROR(INDEX(نماز!$BW:$CF,MATCH(نوجوانان!$B93,نماز!$B:$B,0),MATCH(AU$1,نماز!$BW$1:$CF$1,0))*100,"")</f>
        <v>20.37037037037037</v>
      </c>
      <c r="AV93" s="130">
        <f>IFERROR(INDEX(حلقه!$CY:$DQ,MATCH(نوجوانان!$B93,حلقه!$B:$B,0),MATCH(AV$1,حلقه!$CY$1:$DQ$1,0))*100,"")</f>
        <v>0</v>
      </c>
      <c r="AW93" s="130">
        <f>IFERROR(INDEX(هیئت!$EG:$EZ,MATCH(نوجوانان!$B93,هیئت!$B:$B,0),MATCH(AW$1,هیئت!$EG$1:$EZ$1,0))*100,"")</f>
        <v>46.153846153846153</v>
      </c>
      <c r="AX93" s="130">
        <f>IFERROR(INDEX('ویژه برنامه'!$BF:$BZ,MATCH(نوجوانان!$B93,'ویژه برنامه'!$B:$B,0),MATCH(AX$1,'ویژه برنامه'!$BF$1:$BZ$1,0))*100,"")</f>
        <v>55.555555555555557</v>
      </c>
      <c r="AY93" s="130">
        <f ca="1">IFERROR(INDEX(رضایت!$AS:$AZ,MATCH(نوجوانان!$B93,رضایت!$B:$B,0),MATCH(AY$1,رضایت!$AS$1:$AZ$1,0))*100,"")</f>
        <v>83</v>
      </c>
      <c r="AZ93" s="130" t="str">
        <f>IFERROR(INDEX(مسئولیت!$AM:$AZ,MATCH(نوجوانان!$B93,مسئولیت!$B:$B,0),MATCH(AZ$1,مسئولیت!$AM$1:$AZ$1,0))*100,"")</f>
        <v/>
      </c>
      <c r="BA93" s="130">
        <f>IFERROR(INDEX('امتحان فصل'!$L:$Z,MATCH(نوجوانان!$B93,'امتحان فصل'!$B:$B,0),MATCH(BA$1,'امتحان فصل'!$L$1:$Z$1,0))*100,"")</f>
        <v>64.0625</v>
      </c>
      <c r="BB93" s="131">
        <f t="shared" ca="1" si="52"/>
        <v>41.025035612535611</v>
      </c>
    </row>
    <row r="94" spans="1:54" ht="18.75" x14ac:dyDescent="0.25">
      <c r="A94" s="30">
        <v>88</v>
      </c>
      <c r="B94" s="27" t="s">
        <v>716</v>
      </c>
      <c r="C94" s="28"/>
      <c r="D94" s="29" t="str">
        <f>INDEX(Sheet1!$C:$C,MATCH($B94,Sheet1!$B:$B,0))</f>
        <v>محمدطاها سعادتی</v>
      </c>
      <c r="E94" s="132"/>
      <c r="F94" s="132"/>
      <c r="G94" s="132"/>
      <c r="H94" s="132"/>
      <c r="I94" s="132"/>
      <c r="J94" s="132"/>
      <c r="K94" s="133"/>
      <c r="L94" s="132"/>
      <c r="M94" s="132"/>
      <c r="N94" s="132"/>
      <c r="O94" s="132"/>
      <c r="P94" s="132"/>
      <c r="Q94" s="132"/>
      <c r="R94" s="133"/>
      <c r="S94" s="132"/>
      <c r="T94" s="132"/>
      <c r="U94" s="132"/>
      <c r="V94" s="132"/>
      <c r="W94" s="132"/>
      <c r="X94" s="132"/>
      <c r="Y94" s="133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3"/>
      <c r="AN94" s="132">
        <f>IFERROR(INDEX(نماز!$BW:$CF,MATCH(نوجوانان!$B94,نماز!$B:$B,0),MATCH(AN$1,نماز!$BW$1:$CF$1,0))*100,"")</f>
        <v>25.925925925925924</v>
      </c>
      <c r="AO94" s="132">
        <f>IFERROR(INDEX(حلقه!$CY:$DD,MATCH(نوجوانان!$B94,حلقه!$B:$B,0),MATCH(AO$1,حلقه!$CY$1:$DD$1,0))*100,"")</f>
        <v>0</v>
      </c>
      <c r="AP94" s="132">
        <f>IFERROR(INDEX(هیئت!$EG:$EM,MATCH(نوجوانان!$B94,هیئت!$B:$B,0),MATCH(AP$1,هیئت!$EG$1:$EM$1,0))*100,"")</f>
        <v>11.76470588235294</v>
      </c>
      <c r="AQ94" s="132">
        <f>IFERROR(INDEX('ویژه برنامه'!$BF:$BK,MATCH(نوجوانان!$B94,'ویژه برنامه'!$B:$B,0),MATCH(AQ$1,'ویژه برنامه'!$BF$1:$BK$1,0))*100,"")</f>
        <v>57.142857142857139</v>
      </c>
      <c r="AR94" s="132">
        <f ca="1">IFERROR(INDEX(رضایت!$AS:$AW,MATCH(نوجوانان!$B94,رضایت!$B:$B,0),MATCH(AR$1,رضایت!$AS$1:$AW$1,0))*100,"")</f>
        <v>57.4</v>
      </c>
      <c r="AS94" s="132">
        <f>IFERROR(INDEX('امتحان فصل'!$L:$O,MATCH(نوجوانان!$B94,'امتحان فصل'!$B:$B,0),MATCH(AS$1,'امتحان فصل'!$L$1:$P$1,0))*100,"")</f>
        <v>0</v>
      </c>
      <c r="AT94" s="133">
        <f t="shared" ca="1" si="51"/>
        <v>26.200606909430441</v>
      </c>
      <c r="AU94" s="132">
        <f>IFERROR(INDEX(نماز!$BW:$CF,MATCH(نوجوانان!$B94,نماز!$B:$B,0),MATCH(AU$1,نماز!$BW$1:$CF$1,0))*100,"")</f>
        <v>11.111111111111111</v>
      </c>
      <c r="AV94" s="132" t="str">
        <f>IFERROR(INDEX(حلقه!$CY:$DQ,MATCH(نوجوانان!$B94,حلقه!$B:$B,0),MATCH(AV$1,حلقه!$CY$1:$DQ$1,0))*100,"")</f>
        <v/>
      </c>
      <c r="AW94" s="132">
        <f>IFERROR(INDEX(هیئت!$EG:$EZ,MATCH(نوجوانان!$B94,هیئت!$B:$B,0),MATCH(AW$1,هیئت!$EG$1:$EZ$1,0))*100,"")</f>
        <v>7.6923076923076925</v>
      </c>
      <c r="AX94" s="132">
        <f>IFERROR(INDEX('ویژه برنامه'!$BF:$BZ,MATCH(نوجوانان!$B94,'ویژه برنامه'!$B:$B,0),MATCH(AX$1,'ویژه برنامه'!$BF$1:$BZ$1,0))*100,"")</f>
        <v>33.333333333333329</v>
      </c>
      <c r="AY94" s="132">
        <f ca="1">IFERROR(INDEX(رضایت!$AS:$AZ,MATCH(نوجوانان!$B94,رضایت!$B:$B,0),MATCH(AY$1,رضایت!$AS$1:$AZ$1,0))*100,"")</f>
        <v>71</v>
      </c>
      <c r="AZ94" s="132" t="str">
        <f>IFERROR(INDEX(مسئولیت!$AM:$AZ,MATCH(نوجوانان!$B94,مسئولیت!$B:$B,0),MATCH(AZ$1,مسئولیت!$AM$1:$AZ$1,0))*100,"")</f>
        <v/>
      </c>
      <c r="BA94" s="132">
        <f>IFERROR(INDEX('امتحان فصل'!$L:$Z,MATCH(نوجوانان!$B94,'امتحان فصل'!$B:$B,0),MATCH(BA$1,'امتحان فصل'!$L$1:$Z$1,0))*100,"")</f>
        <v>0</v>
      </c>
      <c r="BB94" s="133">
        <f t="shared" ca="1" si="52"/>
        <v>18.67863247863248</v>
      </c>
    </row>
    <row r="95" spans="1:54" ht="18.75" x14ac:dyDescent="0.25">
      <c r="A95" s="30">
        <v>89</v>
      </c>
      <c r="B95" s="27" t="s">
        <v>717</v>
      </c>
      <c r="C95" s="28"/>
      <c r="D95" s="29" t="str">
        <f>INDEX(Sheet1!$C:$C,MATCH($B95,Sheet1!$B:$B,0))</f>
        <v>ابوالفضل ربانی</v>
      </c>
      <c r="E95" s="130"/>
      <c r="F95" s="130"/>
      <c r="G95" s="130"/>
      <c r="H95" s="130"/>
      <c r="I95" s="130"/>
      <c r="J95" s="130"/>
      <c r="K95" s="131"/>
      <c r="L95" s="130"/>
      <c r="M95" s="130"/>
      <c r="N95" s="130"/>
      <c r="O95" s="130"/>
      <c r="P95" s="130"/>
      <c r="Q95" s="130"/>
      <c r="R95" s="131"/>
      <c r="S95" s="130"/>
      <c r="T95" s="130"/>
      <c r="U95" s="130"/>
      <c r="V95" s="130"/>
      <c r="W95" s="130"/>
      <c r="X95" s="130"/>
      <c r="Y95" s="131"/>
      <c r="Z95" s="130"/>
      <c r="AA95" s="130"/>
      <c r="AB95" s="130"/>
      <c r="AC95" s="130"/>
      <c r="AD95" s="130"/>
      <c r="AE95" s="130"/>
      <c r="AF95" s="131"/>
      <c r="AG95" s="130"/>
      <c r="AH95" s="130"/>
      <c r="AI95" s="130"/>
      <c r="AJ95" s="130"/>
      <c r="AK95" s="130"/>
      <c r="AL95" s="130"/>
      <c r="AM95" s="131"/>
      <c r="AN95" s="130">
        <f>IFERROR(INDEX(نماز!$BW:$CF,MATCH(نوجوانان!$B95,نماز!$B:$B,0),MATCH(AN$1,نماز!$BW$1:$CF$1,0))*100,"")</f>
        <v>7.4074074074074066</v>
      </c>
      <c r="AO95" s="130">
        <f>IFERROR(INDEX(حلقه!$CY:$DD,MATCH(نوجوانان!$B95,حلقه!$B:$B,0),MATCH(AO$1,حلقه!$CY$1:$DD$1,0))*100,"")</f>
        <v>0</v>
      </c>
      <c r="AP95" s="130">
        <f>IFERROR(INDEX(هیئت!$EG:$EM,MATCH(نوجوانان!$B95,هیئت!$B:$B,0),MATCH(AP$1,هیئت!$EG$1:$EM$1,0))*100,"")</f>
        <v>0</v>
      </c>
      <c r="AQ95" s="130">
        <f>IFERROR(INDEX('ویژه برنامه'!$BF:$BK,MATCH(نوجوانان!$B95,'ویژه برنامه'!$B:$B,0),MATCH(AQ$1,'ویژه برنامه'!$BF$1:$BK$1,0))*100,"")</f>
        <v>42.857142857142854</v>
      </c>
      <c r="AR95" s="130">
        <f ca="1">IFERROR(INDEX(رضایت!$AS:$AW,MATCH(نوجوانان!$B95,رضایت!$B:$B,0),MATCH(AR$1,رضایت!$AS$1:$AW$1,0))*100,"")</f>
        <v>53.73333333333332</v>
      </c>
      <c r="AS95" s="130">
        <f>IFERROR(INDEX('امتحان فصل'!$L:$O,MATCH(نوجوانان!$B95,'امتحان فصل'!$B:$B,0),MATCH(AS$1,'امتحان فصل'!$L$1:$P$1,0))*100,"")</f>
        <v>0</v>
      </c>
      <c r="AT95" s="131">
        <f t="shared" ca="1" si="51"/>
        <v>19.465079365079362</v>
      </c>
      <c r="AU95" s="130">
        <f>IFERROR(INDEX(نماز!$BW:$CF,MATCH(نوجوانان!$B95,نماز!$B:$B,0),MATCH(AU$1,نماز!$BW$1:$CF$1,0))*100,"")</f>
        <v>0</v>
      </c>
      <c r="AV95" s="130" t="str">
        <f>IFERROR(INDEX(حلقه!$CY:$DQ,MATCH(نوجوانان!$B95,حلقه!$B:$B,0),MATCH(AV$1,حلقه!$CY$1:$DQ$1,0))*100,"")</f>
        <v/>
      </c>
      <c r="AW95" s="130">
        <f>IFERROR(INDEX(هیئت!$EG:$EZ,MATCH(نوجوانان!$B95,هیئت!$B:$B,0),MATCH(AW$1,هیئت!$EG$1:$EZ$1,0))*100,"")</f>
        <v>0</v>
      </c>
      <c r="AX95" s="130">
        <f>IFERROR(INDEX('ویژه برنامه'!$BF:$BZ,MATCH(نوجوانان!$B95,'ویژه برنامه'!$B:$B,0),MATCH(AX$1,'ویژه برنامه'!$BF$1:$BZ$1,0))*100,"")</f>
        <v>0</v>
      </c>
      <c r="AY95" s="130">
        <f ca="1">IFERROR(INDEX(رضایت!$AS:$AZ,MATCH(نوجوانان!$B95,رضایت!$B:$B,0),MATCH(AY$1,رضایت!$AS$1:$AZ$1,0))*100,"")</f>
        <v>46</v>
      </c>
      <c r="AZ95" s="130" t="str">
        <f>IFERROR(INDEX(مسئولیت!$AM:$AZ,MATCH(نوجوانان!$B95,مسئولیت!$B:$B,0),MATCH(AZ$1,مسئولیت!$AM$1:$AZ$1,0))*100,"")</f>
        <v/>
      </c>
      <c r="BA95" s="130">
        <f>IFERROR(INDEX('امتحان فصل'!$L:$Z,MATCH(نوجوانان!$B95,'امتحان فصل'!$B:$B,0),MATCH(BA$1,'امتحان فصل'!$L$1:$Z$1,0))*100,"")</f>
        <v>0</v>
      </c>
      <c r="BB95" s="131">
        <f t="shared" ca="1" si="52"/>
        <v>9.1999999999999993</v>
      </c>
    </row>
    <row r="96" spans="1:54" ht="18.75" x14ac:dyDescent="0.25">
      <c r="A96" s="30">
        <v>90</v>
      </c>
      <c r="B96" s="27" t="s">
        <v>718</v>
      </c>
      <c r="C96" s="28"/>
      <c r="D96" s="29" t="str">
        <f>INDEX(Sheet1!$C:$C,MATCH($B96,Sheet1!$B:$B,0))</f>
        <v>کسری رنجبر</v>
      </c>
      <c r="E96" s="132"/>
      <c r="F96" s="132"/>
      <c r="G96" s="132"/>
      <c r="H96" s="132"/>
      <c r="I96" s="132"/>
      <c r="J96" s="132"/>
      <c r="K96" s="133"/>
      <c r="L96" s="132"/>
      <c r="M96" s="132"/>
      <c r="N96" s="132"/>
      <c r="O96" s="132"/>
      <c r="P96" s="132"/>
      <c r="Q96" s="132"/>
      <c r="R96" s="133"/>
      <c r="S96" s="132"/>
      <c r="T96" s="132"/>
      <c r="U96" s="132"/>
      <c r="V96" s="132"/>
      <c r="W96" s="132"/>
      <c r="X96" s="132"/>
      <c r="Y96" s="133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3"/>
      <c r="AN96" s="132">
        <f>IFERROR(INDEX(نماز!$BW:$CF,MATCH(نوجوانان!$B96,نماز!$B:$B,0),MATCH(AN$1,نماز!$BW$1:$CF$1,0))*100,"")</f>
        <v>18.518518518518519</v>
      </c>
      <c r="AO96" s="132">
        <f>IFERROR(INDEX(حلقه!$CY:$DD,MATCH(نوجوانان!$B96,حلقه!$B:$B,0),MATCH(AO$1,حلقه!$CY$1:$DD$1,0))*100,"")</f>
        <v>0</v>
      </c>
      <c r="AP96" s="132">
        <f>IFERROR(INDEX(هیئت!$EG:$EM,MATCH(نوجوانان!$B96,هیئت!$B:$B,0),MATCH(AP$1,هیئت!$EG$1:$EM$1,0))*100,"")</f>
        <v>47.058823529411761</v>
      </c>
      <c r="AQ96" s="132">
        <f>IFERROR(INDEX('ویژه برنامه'!$BF:$BK,MATCH(نوجوانان!$B96,'ویژه برنامه'!$B:$B,0),MATCH(AQ$1,'ویژه برنامه'!$BF$1:$BK$1,0))*100,"")</f>
        <v>42.857142857142854</v>
      </c>
      <c r="AR96" s="132">
        <f ca="1">IFERROR(INDEX(رضایت!$AS:$AW,MATCH(نوجوانان!$B96,رضایت!$B:$B,0),MATCH(AR$1,رضایت!$AS$1:$AW$1,0))*100,"")</f>
        <v>72.2</v>
      </c>
      <c r="AS96" s="132">
        <f>IFERROR(INDEX('امتحان فصل'!$L:$O,MATCH(نوجوانان!$B96,'امتحان فصل'!$B:$B,0),MATCH(AS$1,'امتحان فصل'!$L$1:$P$1,0))*100,"")</f>
        <v>0</v>
      </c>
      <c r="AT96" s="133">
        <f t="shared" ca="1" si="51"/>
        <v>32.944491129785249</v>
      </c>
      <c r="AU96" s="132">
        <f>IFERROR(INDEX(نماز!$BW:$CF,MATCH(نوجوانان!$B96,نماز!$B:$B,0),MATCH(AU$1,نماز!$BW$1:$CF$1,0))*100,"")</f>
        <v>7.4074074074074066</v>
      </c>
      <c r="AV96" s="132" t="str">
        <f>IFERROR(INDEX(حلقه!$CY:$DQ,MATCH(نوجوانان!$B96,حلقه!$B:$B,0),MATCH(AV$1,حلقه!$CY$1:$DQ$1,0))*100,"")</f>
        <v/>
      </c>
      <c r="AW96" s="132">
        <f>IFERROR(INDEX(هیئت!$EG:$EZ,MATCH(نوجوانان!$B96,هیئت!$B:$B,0),MATCH(AW$1,هیئت!$EG$1:$EZ$1,0))*100,"")</f>
        <v>38.461538461538467</v>
      </c>
      <c r="AX96" s="132">
        <f>IFERROR(INDEX('ویژه برنامه'!$BF:$BZ,MATCH(نوجوانان!$B96,'ویژه برنامه'!$B:$B,0),MATCH(AX$1,'ویژه برنامه'!$BF$1:$BZ$1,0))*100,"")</f>
        <v>11.111111111111111</v>
      </c>
      <c r="AY96" s="132">
        <f ca="1">IFERROR(INDEX(رضایت!$AS:$AZ,MATCH(نوجوانان!$B96,رضایت!$B:$B,0),MATCH(AY$1,رضایت!$AS$1:$AZ$1,0))*100,"")</f>
        <v>80</v>
      </c>
      <c r="AZ96" s="132" t="str">
        <f>IFERROR(INDEX(مسئولیت!$AM:$AZ,MATCH(نوجوانان!$B96,مسئولیت!$B:$B,0),MATCH(AZ$1,مسئولیت!$AM$1:$AZ$1,0))*100,"")</f>
        <v/>
      </c>
      <c r="BA96" s="132">
        <f>IFERROR(INDEX('امتحان فصل'!$L:$Z,MATCH(نوجوانان!$B96,'امتحان فصل'!$B:$B,0),MATCH(BA$1,'امتحان فصل'!$L$1:$Z$1,0))*100,"")</f>
        <v>40.625</v>
      </c>
      <c r="BB96" s="133">
        <f t="shared" ca="1" si="52"/>
        <v>30.221866096866098</v>
      </c>
    </row>
    <row r="97" spans="1:54" ht="18.75" x14ac:dyDescent="0.25">
      <c r="A97" s="30">
        <v>91</v>
      </c>
      <c r="B97" s="27" t="s">
        <v>719</v>
      </c>
      <c r="C97" s="28"/>
      <c r="D97" s="29" t="str">
        <f>INDEX(Sheet1!$C:$C,MATCH($B97,Sheet1!$B:$B,0))</f>
        <v>امیرحسام بیگلری</v>
      </c>
      <c r="E97" s="130"/>
      <c r="F97" s="130"/>
      <c r="G97" s="130"/>
      <c r="H97" s="130"/>
      <c r="I97" s="130"/>
      <c r="J97" s="130"/>
      <c r="K97" s="131"/>
      <c r="L97" s="130"/>
      <c r="M97" s="130"/>
      <c r="N97" s="130"/>
      <c r="O97" s="130"/>
      <c r="P97" s="130"/>
      <c r="Q97" s="130"/>
      <c r="R97" s="131"/>
      <c r="S97" s="130"/>
      <c r="T97" s="130"/>
      <c r="U97" s="130"/>
      <c r="V97" s="130"/>
      <c r="W97" s="130"/>
      <c r="X97" s="130"/>
      <c r="Y97" s="131"/>
      <c r="Z97" s="130"/>
      <c r="AA97" s="130"/>
      <c r="AB97" s="130"/>
      <c r="AC97" s="130"/>
      <c r="AD97" s="130"/>
      <c r="AE97" s="130"/>
      <c r="AF97" s="131"/>
      <c r="AG97" s="130"/>
      <c r="AH97" s="130"/>
      <c r="AI97" s="130"/>
      <c r="AJ97" s="130"/>
      <c r="AK97" s="130"/>
      <c r="AL97" s="130"/>
      <c r="AM97" s="131"/>
      <c r="AN97" s="130">
        <f>IFERROR(INDEX(نماز!$BW:$CF,MATCH(نوجوانان!$B97,نماز!$B:$B,0),MATCH(AN$1,نماز!$BW$1:$CF$1,0))*100,"")</f>
        <v>1.8518518518518516</v>
      </c>
      <c r="AO97" s="130">
        <f>IFERROR(INDEX(حلقه!$CY:$DD,MATCH(نوجوانان!$B97,حلقه!$B:$B,0),MATCH(AO$1,حلقه!$CY$1:$DD$1,0))*100,"")</f>
        <v>0</v>
      </c>
      <c r="AP97" s="130">
        <f>IFERROR(INDEX(هیئت!$EG:$EM,MATCH(نوجوانان!$B97,هیئت!$B:$B,0),MATCH(AP$1,هیئت!$EG$1:$EM$1,0))*100,"")</f>
        <v>5.8823529411764701</v>
      </c>
      <c r="AQ97" s="130">
        <f>IFERROR(INDEX('ویژه برنامه'!$BF:$BK,MATCH(نوجوانان!$B97,'ویژه برنامه'!$B:$B,0),MATCH(AQ$1,'ویژه برنامه'!$BF$1:$BK$1,0))*100,"")</f>
        <v>0</v>
      </c>
      <c r="AR97" s="130">
        <f ca="1">IFERROR(INDEX(رضایت!$AS:$AW,MATCH(نوجوانان!$B97,رضایت!$B:$B,0),MATCH(AR$1,رضایت!$AS$1:$AW$1,0))*100,"")</f>
        <v>44</v>
      </c>
      <c r="AS97" s="130">
        <f>IFERROR(INDEX('امتحان فصل'!$L:$O,MATCH(نوجوانان!$B97,'امتحان فصل'!$B:$B,0),MATCH(AS$1,'امتحان فصل'!$L$1:$P$1,0))*100,"")</f>
        <v>0</v>
      </c>
      <c r="AT97" s="131">
        <f t="shared" ca="1" si="51"/>
        <v>12.163398692810459</v>
      </c>
      <c r="AU97" s="130">
        <f>IFERROR(INDEX(نماز!$BW:$CF,MATCH(نوجوانان!$B97,نماز!$B:$B,0),MATCH(AU$1,نماز!$BW$1:$CF$1,0))*100,"")</f>
        <v>0</v>
      </c>
      <c r="AV97" s="130" t="str">
        <f>IFERROR(INDEX(حلقه!$CY:$DQ,MATCH(نوجوانان!$B97,حلقه!$B:$B,0),MATCH(AV$1,حلقه!$CY$1:$DQ$1,0))*100,"")</f>
        <v/>
      </c>
      <c r="AW97" s="130">
        <f>IFERROR(INDEX(هیئت!$EG:$EZ,MATCH(نوجوانان!$B97,هیئت!$B:$B,0),MATCH(AW$1,هیئت!$EG$1:$EZ$1,0))*100,"")</f>
        <v>7.6923076923076925</v>
      </c>
      <c r="AX97" s="130">
        <f>IFERROR(INDEX('ویژه برنامه'!$BF:$BZ,MATCH(نوجوانان!$B97,'ویژه برنامه'!$B:$B,0),MATCH(AX$1,'ویژه برنامه'!$BF$1:$BZ$1,0))*100,"")</f>
        <v>0</v>
      </c>
      <c r="AY97" s="130">
        <f ca="1">IFERROR(INDEX(رضایت!$AS:$AZ,MATCH(نوجوانان!$B97,رضایت!$B:$B,0),MATCH(AY$1,رضایت!$AS$1:$AZ$1,0))*100,"")</f>
        <v>40</v>
      </c>
      <c r="AZ97" s="130" t="str">
        <f>IFERROR(INDEX(مسئولیت!$AM:$AZ,MATCH(نوجوانان!$B97,مسئولیت!$B:$B,0),MATCH(AZ$1,مسئولیت!$AM$1:$AZ$1,0))*100,"")</f>
        <v/>
      </c>
      <c r="BA97" s="130">
        <f>IFERROR(INDEX('امتحان فصل'!$L:$Z,MATCH(نوجوانان!$B97,'امتحان فصل'!$B:$B,0),MATCH(BA$1,'امتحان فصل'!$L$1:$Z$1,0))*100,"")</f>
        <v>0</v>
      </c>
      <c r="BB97" s="131">
        <f t="shared" ca="1" si="52"/>
        <v>8.9230769230769234</v>
      </c>
    </row>
    <row r="98" spans="1:54" ht="18.75" x14ac:dyDescent="0.25">
      <c r="A98" s="30">
        <v>92</v>
      </c>
      <c r="B98" s="27" t="s">
        <v>720</v>
      </c>
      <c r="C98" s="28"/>
      <c r="D98" s="29" t="str">
        <f>INDEX(Sheet1!$C:$C,MATCH($B98,Sheet1!$B:$B,0))</f>
        <v>امیرحسین ماهوتی</v>
      </c>
      <c r="E98" s="132"/>
      <c r="F98" s="132"/>
      <c r="G98" s="132"/>
      <c r="H98" s="132"/>
      <c r="I98" s="132"/>
      <c r="J98" s="132"/>
      <c r="K98" s="133"/>
      <c r="L98" s="132"/>
      <c r="M98" s="132"/>
      <c r="N98" s="132"/>
      <c r="O98" s="132"/>
      <c r="P98" s="132"/>
      <c r="Q98" s="132"/>
      <c r="R98" s="133"/>
      <c r="S98" s="132"/>
      <c r="T98" s="132"/>
      <c r="U98" s="132"/>
      <c r="V98" s="132"/>
      <c r="W98" s="132"/>
      <c r="X98" s="132"/>
      <c r="Y98" s="133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3"/>
      <c r="AN98" s="132">
        <f>IFERROR(INDEX(نماز!$BW:$CF,MATCH(نوجوانان!$B98,نماز!$B:$B,0),MATCH(AN$1,نماز!$BW$1:$CF$1,0))*100,"")</f>
        <v>12.962962962962962</v>
      </c>
      <c r="AO98" s="132">
        <f>IFERROR(INDEX(حلقه!$CY:$DD,MATCH(نوجوانان!$B98,حلقه!$B:$B,0),MATCH(AO$1,حلقه!$CY$1:$DD$1,0))*100,"")</f>
        <v>0</v>
      </c>
      <c r="AP98" s="132">
        <f>IFERROR(INDEX(هیئت!$EG:$EM,MATCH(نوجوانان!$B98,هیئت!$B:$B,0),MATCH(AP$1,هیئت!$EG$1:$EM$1,0))*100,"")</f>
        <v>41.17647058823529</v>
      </c>
      <c r="AQ98" s="132">
        <f>IFERROR(INDEX('ویژه برنامه'!$BF:$BK,MATCH(نوجوانان!$B98,'ویژه برنامه'!$B:$B,0),MATCH(AQ$1,'ویژه برنامه'!$BF$1:$BK$1,0))*100,"")</f>
        <v>85.714285714285708</v>
      </c>
      <c r="AR98" s="132">
        <f ca="1">IFERROR(INDEX(رضایت!$AS:$AW,MATCH(نوجوانان!$B98,رضایت!$B:$B,0),MATCH(AR$1,رضایت!$AS$1:$AW$1,0))*100,"")</f>
        <v>71.133333333333326</v>
      </c>
      <c r="AS98" s="132">
        <f>IFERROR(INDEX('امتحان فصل'!$L:$O,MATCH(نوجوانان!$B98,'امتحان فصل'!$B:$B,0),MATCH(AS$1,'امتحان فصل'!$L$1:$P$1,0))*100,"")</f>
        <v>0</v>
      </c>
      <c r="AT98" s="133">
        <f t="shared" ca="1" si="51"/>
        <v>36.212838468720818</v>
      </c>
      <c r="AU98" s="132">
        <f>IFERROR(INDEX(نماز!$BW:$CF,MATCH(نوجوانان!$B98,نماز!$B:$B,0),MATCH(AU$1,نماز!$BW$1:$CF$1,0))*100,"")</f>
        <v>11.111111111111111</v>
      </c>
      <c r="AV98" s="132" t="str">
        <f>IFERROR(INDEX(حلقه!$CY:$DQ,MATCH(نوجوانان!$B98,حلقه!$B:$B,0),MATCH(AV$1,حلقه!$CY$1:$DQ$1,0))*100,"")</f>
        <v/>
      </c>
      <c r="AW98" s="132">
        <f>IFERROR(INDEX(هیئت!$EG:$EZ,MATCH(نوجوانان!$B98,هیئت!$B:$B,0),MATCH(AW$1,هیئت!$EG$1:$EZ$1,0))*100,"")</f>
        <v>46.153846153846153</v>
      </c>
      <c r="AX98" s="132">
        <f>IFERROR(INDEX('ویژه برنامه'!$BF:$BZ,MATCH(نوجوانان!$B98,'ویژه برنامه'!$B:$B,0),MATCH(AX$1,'ویژه برنامه'!$BF$1:$BZ$1,0))*100,"")</f>
        <v>22.222222222222221</v>
      </c>
      <c r="AY98" s="132">
        <f ca="1">IFERROR(INDEX(رضایت!$AS:$AZ,MATCH(نوجوانان!$B98,رضایت!$B:$B,0),MATCH(AY$1,رضایت!$AS$1:$AZ$1,0))*100,"")</f>
        <v>90</v>
      </c>
      <c r="AZ98" s="132" t="str">
        <f>IFERROR(INDEX(مسئولیت!$AM:$AZ,MATCH(نوجوانان!$B98,مسئولیت!$B:$B,0),MATCH(AZ$1,مسئولیت!$AM$1:$AZ$1,0))*100,"")</f>
        <v/>
      </c>
      <c r="BA98" s="132">
        <f>IFERROR(INDEX('امتحان فصل'!$L:$Z,MATCH(نوجوانان!$B98,'امتحان فصل'!$B:$B,0),MATCH(BA$1,'امتحان فصل'!$L$1:$Z$1,0))*100,"")</f>
        <v>67.1875</v>
      </c>
      <c r="BB98" s="133">
        <f t="shared" ca="1" si="52"/>
        <v>39.642628205128204</v>
      </c>
    </row>
    <row r="99" spans="1:54" ht="18.75" x14ac:dyDescent="0.25">
      <c r="A99" s="30">
        <v>93</v>
      </c>
      <c r="B99" s="27" t="s">
        <v>721</v>
      </c>
      <c r="C99" s="28"/>
      <c r="D99" s="29" t="str">
        <f>INDEX(Sheet1!$C:$C,MATCH($B99,Sheet1!$B:$B,0))</f>
        <v>امیر احمدی</v>
      </c>
      <c r="E99" s="130"/>
      <c r="F99" s="130"/>
      <c r="G99" s="130"/>
      <c r="H99" s="130"/>
      <c r="I99" s="130"/>
      <c r="J99" s="130"/>
      <c r="K99" s="131"/>
      <c r="L99" s="130"/>
      <c r="M99" s="130"/>
      <c r="N99" s="130"/>
      <c r="O99" s="130"/>
      <c r="P99" s="130"/>
      <c r="Q99" s="130"/>
      <c r="R99" s="131"/>
      <c r="S99" s="130"/>
      <c r="T99" s="130"/>
      <c r="U99" s="130"/>
      <c r="V99" s="130"/>
      <c r="W99" s="130"/>
      <c r="X99" s="130"/>
      <c r="Y99" s="131"/>
      <c r="Z99" s="130"/>
      <c r="AA99" s="130"/>
      <c r="AB99" s="130"/>
      <c r="AC99" s="130"/>
      <c r="AD99" s="130"/>
      <c r="AE99" s="130"/>
      <c r="AF99" s="131"/>
      <c r="AG99" s="130"/>
      <c r="AH99" s="130"/>
      <c r="AI99" s="130"/>
      <c r="AJ99" s="130"/>
      <c r="AK99" s="130"/>
      <c r="AL99" s="130"/>
      <c r="AM99" s="131"/>
      <c r="AN99" s="130">
        <f>IFERROR(INDEX(نماز!$BW:$CF,MATCH(نوجوانان!$B99,نماز!$B:$B,0),MATCH(AN$1,نماز!$BW$1:$CF$1,0))*100,"")</f>
        <v>18.518518518518519</v>
      </c>
      <c r="AO99" s="130">
        <f>IFERROR(INDEX(حلقه!$CY:$DD,MATCH(نوجوانان!$B99,حلقه!$B:$B,0),MATCH(AO$1,حلقه!$CY$1:$DD$1,0))*100,"")</f>
        <v>0</v>
      </c>
      <c r="AP99" s="130">
        <f>IFERROR(INDEX(هیئت!$EG:$EM,MATCH(نوجوانان!$B99,هیئت!$B:$B,0),MATCH(AP$1,هیئت!$EG$1:$EM$1,0))*100,"")</f>
        <v>17.647058823529413</v>
      </c>
      <c r="AQ99" s="130">
        <f>IFERROR(INDEX('ویژه برنامه'!$BF:$BK,MATCH(نوجوانان!$B99,'ویژه برنامه'!$B:$B,0),MATCH(AQ$1,'ویژه برنامه'!$BF$1:$BK$1,0))*100,"")</f>
        <v>28.571428571428569</v>
      </c>
      <c r="AR99" s="130">
        <f ca="1">IFERROR(INDEX(رضایت!$AS:$AW,MATCH(نوجوانان!$B99,رضایت!$B:$B,0),MATCH(AR$1,رضایت!$AS$1:$AW$1,0))*100,"")</f>
        <v>70.933333333333323</v>
      </c>
      <c r="AS99" s="130">
        <f>IFERROR(INDEX('امتحان فصل'!$L:$O,MATCH(نوجوانان!$B99,'امتحان فصل'!$B:$B,0),MATCH(AS$1,'امتحان فصل'!$L$1:$P$1,0))*100,"")</f>
        <v>0</v>
      </c>
      <c r="AT99" s="131">
        <f t="shared" ca="1" si="51"/>
        <v>26.207656395891686</v>
      </c>
      <c r="AU99" s="130">
        <f>IFERROR(INDEX(نماز!$BW:$CF,MATCH(نوجوانان!$B99,نماز!$B:$B,0),MATCH(AU$1,نماز!$BW$1:$CF$1,0))*100,"")</f>
        <v>1.8518518518518516</v>
      </c>
      <c r="AV99" s="130" t="str">
        <f>IFERROR(INDEX(حلقه!$CY:$DQ,MATCH(نوجوانان!$B99,حلقه!$B:$B,0),MATCH(AV$1,حلقه!$CY$1:$DQ$1,0))*100,"")</f>
        <v/>
      </c>
      <c r="AW99" s="130">
        <f>IFERROR(INDEX(هیئت!$EG:$EZ,MATCH(نوجوانان!$B99,هیئت!$B:$B,0),MATCH(AW$1,هیئت!$EG$1:$EZ$1,0))*100,"")</f>
        <v>0</v>
      </c>
      <c r="AX99" s="130">
        <f>IFERROR(INDEX('ویژه برنامه'!$BF:$BZ,MATCH(نوجوانان!$B99,'ویژه برنامه'!$B:$B,0),MATCH(AX$1,'ویژه برنامه'!$BF$1:$BZ$1,0))*100,"")</f>
        <v>0</v>
      </c>
      <c r="AY99" s="130">
        <f ca="1">IFERROR(INDEX(رضایت!$AS:$AZ,MATCH(نوجوانان!$B99,رضایت!$B:$B,0),MATCH(AY$1,رضایت!$AS$1:$AZ$1,0))*100,"")</f>
        <v>63</v>
      </c>
      <c r="AZ99" s="130" t="str">
        <f>IFERROR(INDEX(مسئولیت!$AM:$AZ,MATCH(نوجوانان!$B99,مسئولیت!$B:$B,0),MATCH(AZ$1,مسئولیت!$AM$1:$AZ$1,0))*100,"")</f>
        <v/>
      </c>
      <c r="BA99" s="130">
        <f>IFERROR(INDEX('امتحان فصل'!$L:$Z,MATCH(نوجوانان!$B99,'امتحان فصل'!$B:$B,0),MATCH(BA$1,'امتحان فصل'!$L$1:$Z$1,0))*100,"")</f>
        <v>67.1875</v>
      </c>
      <c r="BB99" s="131">
        <f t="shared" ca="1" si="52"/>
        <v>26.185648148148147</v>
      </c>
    </row>
    <row r="100" spans="1:54" ht="18.75" x14ac:dyDescent="0.25">
      <c r="A100" s="30">
        <v>94</v>
      </c>
      <c r="B100" s="27" t="s">
        <v>722</v>
      </c>
      <c r="C100" s="28"/>
      <c r="D100" s="29" t="str">
        <f>INDEX(Sheet1!$C:$C,MATCH($B100,Sheet1!$B:$B,0))</f>
        <v>طاها اولادی</v>
      </c>
      <c r="E100" s="132"/>
      <c r="F100" s="132"/>
      <c r="G100" s="132"/>
      <c r="H100" s="132"/>
      <c r="I100" s="132"/>
      <c r="J100" s="132"/>
      <c r="K100" s="133"/>
      <c r="L100" s="132"/>
      <c r="M100" s="132"/>
      <c r="N100" s="132"/>
      <c r="O100" s="132"/>
      <c r="P100" s="132"/>
      <c r="Q100" s="132"/>
      <c r="R100" s="133"/>
      <c r="S100" s="132"/>
      <c r="T100" s="132"/>
      <c r="U100" s="132"/>
      <c r="V100" s="132"/>
      <c r="W100" s="132"/>
      <c r="X100" s="132"/>
      <c r="Y100" s="133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3"/>
      <c r="AN100" s="132">
        <f>IFERROR(INDEX(نماز!$BW:$CF,MATCH(نوجوانان!$B100,نماز!$B:$B,0),MATCH(AN$1,نماز!$BW$1:$CF$1,0))*100,"")</f>
        <v>3.7037037037037033</v>
      </c>
      <c r="AO100" s="132">
        <f>IFERROR(INDEX(حلقه!$CY:$DD,MATCH(نوجوانان!$B100,حلقه!$B:$B,0),MATCH(AO$1,حلقه!$CY$1:$DD$1,0))*100,"")</f>
        <v>0</v>
      </c>
      <c r="AP100" s="132">
        <f>IFERROR(INDEX(هیئت!$EG:$EM,MATCH(نوجوانان!$B100,هیئت!$B:$B,0),MATCH(AP$1,هیئت!$EG$1:$EM$1,0))*100,"")</f>
        <v>5.8823529411764701</v>
      </c>
      <c r="AQ100" s="132">
        <f>IFERROR(INDEX('ویژه برنامه'!$BF:$BK,MATCH(نوجوانان!$B100,'ویژه برنامه'!$B:$B,0),MATCH(AQ$1,'ویژه برنامه'!$BF$1:$BK$1,0))*100,"")</f>
        <v>42.857142857142854</v>
      </c>
      <c r="AR100" s="132">
        <f ca="1">IFERROR(INDEX(رضایت!$AS:$AW,MATCH(نوجوانان!$B100,رضایت!$B:$B,0),MATCH(AR$1,رضایت!$AS$1:$AW$1,0))*100,"")</f>
        <v>54.6</v>
      </c>
      <c r="AS100" s="132">
        <f>IFERROR(INDEX('امتحان فصل'!$L:$O,MATCH(نوجوانان!$B100,'امتحان فصل'!$B:$B,0),MATCH(AS$1,'امتحان فصل'!$L$1:$P$1,0))*100,"")</f>
        <v>0</v>
      </c>
      <c r="AT100" s="133">
        <f t="shared" ca="1" si="51"/>
        <v>20.178478057889823</v>
      </c>
      <c r="AU100" s="132">
        <f>IFERROR(INDEX(نماز!$BW:$CF,MATCH(نوجوانان!$B100,نماز!$B:$B,0),MATCH(AU$1,نماز!$BW$1:$CF$1,0))*100,"")</f>
        <v>1.8518518518518516</v>
      </c>
      <c r="AV100" s="132" t="str">
        <f>IFERROR(INDEX(حلقه!$CY:$DQ,MATCH(نوجوانان!$B100,حلقه!$B:$B,0),MATCH(AV$1,حلقه!$CY$1:$DQ$1,0))*100,"")</f>
        <v/>
      </c>
      <c r="AW100" s="132">
        <f>IFERROR(INDEX(هیئت!$EG:$EZ,MATCH(نوجوانان!$B100,هیئت!$B:$B,0),MATCH(AW$1,هیئت!$EG$1:$EZ$1,0))*100,"")</f>
        <v>0</v>
      </c>
      <c r="AX100" s="132">
        <f>IFERROR(INDEX('ویژه برنامه'!$BF:$BZ,MATCH(نوجوانان!$B100,'ویژه برنامه'!$B:$B,0),MATCH(AX$1,'ویژه برنامه'!$BF$1:$BZ$1,0))*100,"")</f>
        <v>0</v>
      </c>
      <c r="AY100" s="132">
        <f ca="1">IFERROR(INDEX(رضایت!$AS:$AZ,MATCH(نوجوانان!$B100,رضایت!$B:$B,0),MATCH(AY$1,رضایت!$AS$1:$AZ$1,0))*100,"")</f>
        <v>56.000000000000007</v>
      </c>
      <c r="AZ100" s="132" t="str">
        <f>IFERROR(INDEX(مسئولیت!$AM:$AZ,MATCH(نوجوانان!$B100,مسئولیت!$B:$B,0),MATCH(AZ$1,مسئولیت!$AM$1:$AZ$1,0))*100,"")</f>
        <v/>
      </c>
      <c r="BA100" s="132">
        <f>IFERROR(INDEX('امتحان فصل'!$L:$Z,MATCH(نوجوانان!$B100,'امتحان فصل'!$B:$B,0),MATCH(BA$1,'امتحان فصل'!$L$1:$Z$1,0))*100,"")</f>
        <v>0</v>
      </c>
      <c r="BB100" s="133">
        <f t="shared" ca="1" si="52"/>
        <v>11.34814814814815</v>
      </c>
    </row>
    <row r="101" spans="1:54" ht="18.75" x14ac:dyDescent="0.25">
      <c r="A101" s="30">
        <v>95</v>
      </c>
      <c r="B101" s="27" t="s">
        <v>723</v>
      </c>
      <c r="C101" s="28"/>
      <c r="D101" s="29" t="str">
        <f>INDEX(Sheet1!$C:$C,MATCH($B101,Sheet1!$B:$B,0))</f>
        <v>محمدرضا میرزایی</v>
      </c>
      <c r="E101" s="130"/>
      <c r="F101" s="130"/>
      <c r="G101" s="130"/>
      <c r="H101" s="130"/>
      <c r="I101" s="130"/>
      <c r="J101" s="130"/>
      <c r="K101" s="131"/>
      <c r="L101" s="130"/>
      <c r="M101" s="130"/>
      <c r="N101" s="130"/>
      <c r="O101" s="130"/>
      <c r="P101" s="130"/>
      <c r="Q101" s="130"/>
      <c r="R101" s="131"/>
      <c r="S101" s="130"/>
      <c r="T101" s="130"/>
      <c r="U101" s="130"/>
      <c r="V101" s="130"/>
      <c r="W101" s="130"/>
      <c r="X101" s="130"/>
      <c r="Y101" s="131"/>
      <c r="Z101" s="130"/>
      <c r="AA101" s="130"/>
      <c r="AB101" s="130"/>
      <c r="AC101" s="130"/>
      <c r="AD101" s="130"/>
      <c r="AE101" s="130"/>
      <c r="AF101" s="131"/>
      <c r="AG101" s="130"/>
      <c r="AH101" s="130"/>
      <c r="AI101" s="130"/>
      <c r="AJ101" s="130"/>
      <c r="AK101" s="130"/>
      <c r="AL101" s="130"/>
      <c r="AM101" s="131"/>
      <c r="AN101" s="130">
        <f>IFERROR(INDEX(نماز!$BW:$CF,MATCH(نوجوانان!$B101,نماز!$B:$B,0),MATCH(AN$1,نماز!$BW$1:$CF$1,0))*100,"")</f>
        <v>0</v>
      </c>
      <c r="AO101" s="130">
        <f>IFERROR(INDEX(حلقه!$CY:$DD,MATCH(نوجوانان!$B101,حلقه!$B:$B,0),MATCH(AO$1,حلقه!$CY$1:$DD$1,0))*100,"")</f>
        <v>0</v>
      </c>
      <c r="AP101" s="130">
        <f>IFERROR(INDEX(هیئت!$EG:$EM,MATCH(نوجوانان!$B101,هیئت!$B:$B,0),MATCH(AP$1,هیئت!$EG$1:$EM$1,0))*100,"")</f>
        <v>0</v>
      </c>
      <c r="AQ101" s="130">
        <f>IFERROR(INDEX('ویژه برنامه'!$BF:$BK,MATCH(نوجوانان!$B101,'ویژه برنامه'!$B:$B,0),MATCH(AQ$1,'ویژه برنامه'!$BF$1:$BK$1,0))*100,"")</f>
        <v>57.142857142857139</v>
      </c>
      <c r="AR101" s="130">
        <f ca="1">IFERROR(INDEX(رضایت!$AS:$AW,MATCH(نوجوانان!$B101,رضایت!$B:$B,0),MATCH(AR$1,رضایت!$AS$1:$AW$1,0))*100,"")</f>
        <v>70.066666666666677</v>
      </c>
      <c r="AS101" s="130">
        <f>IFERROR(INDEX('امتحان فصل'!$L:$O,MATCH(نوجوانان!$B101,'امتحان فصل'!$B:$B,0),MATCH(AS$1,'امتحان فصل'!$L$1:$P$1,0))*100,"")</f>
        <v>0</v>
      </c>
      <c r="AT101" s="131">
        <f t="shared" ca="1" si="51"/>
        <v>24.373809523809527</v>
      </c>
      <c r="AU101" s="130">
        <f>IFERROR(INDEX(نماز!$BW:$CF,MATCH(نوجوانان!$B101,نماز!$B:$B,0),MATCH(AU$1,نماز!$BW$1:$CF$1,0))*100,"")</f>
        <v>4.1666666666666661</v>
      </c>
      <c r="AV101" s="130" t="str">
        <f>IFERROR(INDEX(حلقه!$CY:$DQ,MATCH(نوجوانان!$B101,حلقه!$B:$B,0),MATCH(AV$1,حلقه!$CY$1:$DQ$1,0))*100,"")</f>
        <v/>
      </c>
      <c r="AW101" s="130">
        <f>IFERROR(INDEX(هیئت!$EG:$EZ,MATCH(نوجوانان!$B101,هیئت!$B:$B,0),MATCH(AW$1,هیئت!$EG$1:$EZ$1,0))*100,"")</f>
        <v>0</v>
      </c>
      <c r="AX101" s="130">
        <f>IFERROR(INDEX('ویژه برنامه'!$BF:$BZ,MATCH(نوجوانان!$B101,'ویژه برنامه'!$B:$B,0),MATCH(AX$1,'ویژه برنامه'!$BF$1:$BZ$1,0))*100,"")</f>
        <v>22.222222222222221</v>
      </c>
      <c r="AY101" s="130">
        <f ca="1">IFERROR(INDEX(رضایت!$AS:$AZ,MATCH(نوجوانان!$B101,رضایت!$B:$B,0),MATCH(AY$1,رضایت!$AS$1:$AZ$1,0))*100,"")</f>
        <v>63</v>
      </c>
      <c r="AZ101" s="130" t="str">
        <f>IFERROR(INDEX(مسئولیت!$AM:$AZ,MATCH(نوجوانان!$B101,مسئولیت!$B:$B,0),MATCH(AZ$1,مسئولیت!$AM$1:$AZ$1,0))*100,"")</f>
        <v/>
      </c>
      <c r="BA101" s="130">
        <f>IFERROR(INDEX('امتحان فصل'!$L:$Z,MATCH(نوجوانان!$B101,'امتحان فصل'!$B:$B,0),MATCH(BA$1,'امتحان فصل'!$L$1:$Z$1,0))*100,"")</f>
        <v>0</v>
      </c>
      <c r="BB101" s="131">
        <f t="shared" ca="1" si="52"/>
        <v>14.71111111111111</v>
      </c>
    </row>
    <row r="102" spans="1:54" ht="18.75" x14ac:dyDescent="0.25">
      <c r="A102" s="30">
        <v>96</v>
      </c>
      <c r="B102" s="27" t="s">
        <v>724</v>
      </c>
      <c r="C102" s="28"/>
      <c r="D102" s="29" t="str">
        <f>INDEX(Sheet1!$C:$C,MATCH($B102,Sheet1!$B:$B,0))</f>
        <v>امیرحسین قاسم نیا</v>
      </c>
      <c r="E102" s="132"/>
      <c r="F102" s="132"/>
      <c r="G102" s="132"/>
      <c r="H102" s="132"/>
      <c r="I102" s="132"/>
      <c r="J102" s="132"/>
      <c r="K102" s="133"/>
      <c r="L102" s="132"/>
      <c r="M102" s="132"/>
      <c r="N102" s="132"/>
      <c r="O102" s="132"/>
      <c r="P102" s="132"/>
      <c r="Q102" s="132"/>
      <c r="R102" s="133"/>
      <c r="S102" s="132"/>
      <c r="T102" s="132"/>
      <c r="U102" s="132"/>
      <c r="V102" s="132"/>
      <c r="W102" s="132"/>
      <c r="X102" s="132"/>
      <c r="Y102" s="133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3"/>
      <c r="AN102" s="132">
        <f>IFERROR(INDEX(نماز!$BW:$CF,MATCH(نوجوانان!$B102,نماز!$B:$B,0),MATCH(AN$1,نماز!$BW$1:$CF$1,0))*100,"")</f>
        <v>9.2592592592592595</v>
      </c>
      <c r="AO102" s="132">
        <f>IFERROR(INDEX(حلقه!$CY:$DD,MATCH(نوجوانان!$B102,حلقه!$B:$B,0),MATCH(AO$1,حلقه!$CY$1:$DD$1,0))*100,"")</f>
        <v>0</v>
      </c>
      <c r="AP102" s="132">
        <f>IFERROR(INDEX(هیئت!$EG:$EM,MATCH(نوجوانان!$B102,هیئت!$B:$B,0),MATCH(AP$1,هیئت!$EG$1:$EM$1,0))*100,"")</f>
        <v>11.76470588235294</v>
      </c>
      <c r="AQ102" s="132">
        <f>IFERROR(INDEX('ویژه برنامه'!$BF:$BK,MATCH(نوجوانان!$B102,'ویژه برنامه'!$B:$B,0),MATCH(AQ$1,'ویژه برنامه'!$BF$1:$BK$1,0))*100,"")</f>
        <v>14.285714285714285</v>
      </c>
      <c r="AR102" s="132">
        <f ca="1">IFERROR(INDEX(رضایت!$AS:$AW,MATCH(نوجوانان!$B102,رضایت!$B:$B,0),MATCH(AR$1,رضایت!$AS$1:$AW$1,0))*100,"")</f>
        <v>40</v>
      </c>
      <c r="AS102" s="132">
        <f>IFERROR(INDEX('امتحان فصل'!$L:$O,MATCH(نوجوانان!$B102,'امتحان فصل'!$B:$B,0),MATCH(AS$1,'امتحان فصل'!$L$1:$P$1,0))*100,"")</f>
        <v>0</v>
      </c>
      <c r="AT102" s="133">
        <f t="shared" ca="1" si="51"/>
        <v>14.707749766573297</v>
      </c>
      <c r="AU102" s="132">
        <f>IFERROR(INDEX(نماز!$BW:$CF,MATCH(نوجوانان!$B102,نماز!$B:$B,0),MATCH(AU$1,نماز!$BW$1:$CF$1,0))*100,"")</f>
        <v>1.8518518518518516</v>
      </c>
      <c r="AV102" s="132" t="str">
        <f>IFERROR(INDEX(حلقه!$CY:$DQ,MATCH(نوجوانان!$B102,حلقه!$B:$B,0),MATCH(AV$1,حلقه!$CY$1:$DQ$1,0))*100,"")</f>
        <v/>
      </c>
      <c r="AW102" s="132">
        <f>IFERROR(INDEX(هیئت!$EG:$EZ,MATCH(نوجوانان!$B102,هیئت!$B:$B,0),MATCH(AW$1,هیئت!$EG$1:$EZ$1,0))*100,"")</f>
        <v>0</v>
      </c>
      <c r="AX102" s="132">
        <f>IFERROR(INDEX('ویژه برنامه'!$BF:$BZ,MATCH(نوجوانان!$B102,'ویژه برنامه'!$B:$B,0),MATCH(AX$1,'ویژه برنامه'!$BF$1:$BZ$1,0))*100,"")</f>
        <v>11.111111111111111</v>
      </c>
      <c r="AY102" s="132">
        <f ca="1">IFERROR(INDEX(رضایت!$AS:$AZ,MATCH(نوجوانان!$B102,رضایت!$B:$B,0),MATCH(AY$1,رضایت!$AS$1:$AZ$1,0))*100,"")</f>
        <v>47</v>
      </c>
      <c r="AZ102" s="132" t="str">
        <f>IFERROR(INDEX(مسئولیت!$AM:$AZ,MATCH(نوجوانان!$B102,مسئولیت!$B:$B,0),MATCH(AZ$1,مسئولیت!$AM$1:$AZ$1,0))*100,"")</f>
        <v/>
      </c>
      <c r="BA102" s="132">
        <f>IFERROR(INDEX('امتحان فصل'!$L:$Z,MATCH(نوجوانان!$B102,'امتحان فصل'!$B:$B,0),MATCH(BA$1,'امتحان فصل'!$L$1:$Z$1,0))*100,"")</f>
        <v>0</v>
      </c>
      <c r="BB102" s="133">
        <f t="shared" ca="1" si="52"/>
        <v>10.437037037037037</v>
      </c>
    </row>
    <row r="103" spans="1:54" ht="18.75" x14ac:dyDescent="0.25">
      <c r="A103" s="30">
        <v>97</v>
      </c>
      <c r="B103" s="27" t="s">
        <v>725</v>
      </c>
      <c r="C103" s="28"/>
      <c r="D103" s="29" t="e">
        <f>INDEX(Sheet1!$C:$C,MATCH($B103,Sheet1!$B:$B,0))</f>
        <v>#N/A</v>
      </c>
      <c r="E103" s="130"/>
      <c r="F103" s="130"/>
      <c r="G103" s="130"/>
      <c r="H103" s="130"/>
      <c r="I103" s="130"/>
      <c r="J103" s="130"/>
      <c r="K103" s="131"/>
      <c r="L103" s="130"/>
      <c r="M103" s="130"/>
      <c r="N103" s="130"/>
      <c r="O103" s="130"/>
      <c r="P103" s="130"/>
      <c r="Q103" s="130"/>
      <c r="R103" s="131"/>
      <c r="S103" s="130"/>
      <c r="T103" s="130"/>
      <c r="U103" s="130"/>
      <c r="V103" s="130"/>
      <c r="W103" s="130"/>
      <c r="X103" s="130"/>
      <c r="Y103" s="131"/>
      <c r="Z103" s="130"/>
      <c r="AA103" s="130"/>
      <c r="AB103" s="130"/>
      <c r="AC103" s="130"/>
      <c r="AD103" s="130"/>
      <c r="AE103" s="130"/>
      <c r="AF103" s="131"/>
      <c r="AG103" s="130"/>
      <c r="AH103" s="130"/>
      <c r="AI103" s="130"/>
      <c r="AJ103" s="130"/>
      <c r="AK103" s="130"/>
      <c r="AL103" s="130"/>
      <c r="AM103" s="131"/>
      <c r="AN103" s="130" t="str">
        <f>IFERROR(INDEX(نماز!$BW:$CF,MATCH(نوجوانان!$B103,نماز!$B:$B,0),MATCH(AN$1,نماز!$BW$1:$CF$1,0))*100,"")</f>
        <v/>
      </c>
      <c r="AO103" s="130" t="str">
        <f>IFERROR(INDEX(حلقه!$CY:$DD,MATCH(نوجوانان!$B103,حلقه!$B:$B,0),MATCH(AO$1,حلقه!$CY$1:$DD$1,0))*100,"")</f>
        <v/>
      </c>
      <c r="AP103" s="130" t="str">
        <f>IFERROR(INDEX(هیئت!$EG:$EM,MATCH(نوجوانان!$B103,هیئت!$B:$B,0),MATCH(AP$1,هیئت!$EG$1:$EM$1,0))*100,"")</f>
        <v/>
      </c>
      <c r="AQ103" s="130" t="str">
        <f>IFERROR(INDEX('ویژه برنامه'!$BF:$BK,MATCH(نوجوانان!$B103,'ویژه برنامه'!$B:$B,0),MATCH(AQ$1,'ویژه برنامه'!$BF$1:$BK$1,0))*100,"")</f>
        <v/>
      </c>
      <c r="AR103" s="130" t="str">
        <f>IFERROR(INDEX(رضایت!$AS:$AW,MATCH(نوجوانان!$B103,رضایت!$B:$B,0),MATCH(AR$1,رضایت!$AS$1:$AW$1,0))*100,"")</f>
        <v/>
      </c>
      <c r="AS103" s="130" t="str">
        <f>IFERROR(INDEX('امتحان فصل'!$L:$O,MATCH(نوجوانان!$B103,'امتحان فصل'!$B:$B,0),MATCH(AS$1,'امتحان فصل'!$L$1:$P$1,0))*100,"")</f>
        <v/>
      </c>
      <c r="AT103" s="131">
        <f t="shared" ref="AT103:AT131" si="53">SUMPRODUCT($AN$6:$AS$6,$AN103:$AS103)/100</f>
        <v>0</v>
      </c>
      <c r="AU103" s="130" t="str">
        <f>IFERROR(INDEX(نماز!$BW:$CF,MATCH(نوجوانان!$B103,نماز!$B:$B,0),MATCH(AU$1,نماز!$BW$1:$CF$1,0))*100,"")</f>
        <v/>
      </c>
      <c r="AV103" s="130" t="str">
        <f>IFERROR(INDEX(حلقه!$CY:$DQ,MATCH(نوجوانان!$B103,حلقه!$B:$B,0),MATCH(AV$1,حلقه!$CY$1:$DQ$1,0))*100,"")</f>
        <v/>
      </c>
      <c r="AW103" s="130" t="str">
        <f>IFERROR(INDEX(هیئت!$EG:$EZ,MATCH(نوجوانان!$B103,هیئت!$B:$B,0),MATCH(AW$1,هیئت!$EG$1:$EZ$1,0))*100,"")</f>
        <v/>
      </c>
      <c r="AX103" s="130" t="str">
        <f>IFERROR(INDEX('ویژه برنامه'!$BF:$BZ,MATCH(نوجوانان!$B103,'ویژه برنامه'!$B:$B,0),MATCH(AX$1,'ویژه برنامه'!$BF$1:$BZ$1,0))*100,"")</f>
        <v/>
      </c>
      <c r="AY103" s="130" t="str">
        <f>IFERROR(INDEX(رضایت!$AS:$AZ,MATCH(نوجوانان!$B103,رضایت!$B:$B,0),MATCH(AY$1,رضایت!$AS$1:$AZ$1,0))*100,"")</f>
        <v/>
      </c>
      <c r="AZ103" s="130" t="str">
        <f>IFERROR(INDEX(مسئولیت!$AM:$AZ,MATCH(نوجوانان!$B103,مسئولیت!$B:$B,0),MATCH(AZ$1,مسئولیت!$AM$1:$AZ$1,0))*100,"")</f>
        <v/>
      </c>
      <c r="BA103" s="130" t="str">
        <f>IFERROR(INDEX('امتحان فصل'!$L:$Z,MATCH(نوجوانان!$B103,'امتحان فصل'!$B:$B,0),MATCH(BA$1,'امتحان فصل'!$L$1:$Z$1,0))*100,"")</f>
        <v/>
      </c>
      <c r="BB103" s="131">
        <f t="shared" si="52"/>
        <v>0</v>
      </c>
    </row>
    <row r="104" spans="1:54" ht="18.75" x14ac:dyDescent="0.25">
      <c r="A104" s="30">
        <v>98</v>
      </c>
      <c r="B104" s="27" t="s">
        <v>726</v>
      </c>
      <c r="C104" s="28"/>
      <c r="D104" s="29" t="e">
        <f>INDEX(Sheet1!$C:$C,MATCH($B104,Sheet1!$B:$B,0))</f>
        <v>#N/A</v>
      </c>
      <c r="E104" s="132"/>
      <c r="F104" s="132"/>
      <c r="G104" s="132"/>
      <c r="H104" s="132"/>
      <c r="I104" s="132"/>
      <c r="J104" s="132"/>
      <c r="K104" s="133"/>
      <c r="L104" s="132"/>
      <c r="M104" s="132"/>
      <c r="N104" s="132"/>
      <c r="O104" s="132"/>
      <c r="P104" s="132"/>
      <c r="Q104" s="132"/>
      <c r="R104" s="133"/>
      <c r="S104" s="132"/>
      <c r="T104" s="132"/>
      <c r="U104" s="132"/>
      <c r="V104" s="132"/>
      <c r="W104" s="132"/>
      <c r="X104" s="132"/>
      <c r="Y104" s="133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3"/>
      <c r="AN104" s="132" t="str">
        <f>IFERROR(INDEX(نماز!$BW:$CF,MATCH(نوجوانان!$B104,نماز!$B:$B,0),MATCH(AN$1,نماز!$BW$1:$CF$1,0))*100,"")</f>
        <v/>
      </c>
      <c r="AO104" s="132" t="str">
        <f>IFERROR(INDEX(حلقه!$CY:$DD,MATCH(نوجوانان!$B104,حلقه!$B:$B,0),MATCH(AO$1,حلقه!$CY$1:$DD$1,0))*100,"")</f>
        <v/>
      </c>
      <c r="AP104" s="132" t="str">
        <f>IFERROR(INDEX(هیئت!$EG:$EM,MATCH(نوجوانان!$B104,هیئت!$B:$B,0),MATCH(AP$1,هیئت!$EG$1:$EM$1,0))*100,"")</f>
        <v/>
      </c>
      <c r="AQ104" s="132" t="str">
        <f>IFERROR(INDEX('ویژه برنامه'!$BF:$BK,MATCH(نوجوانان!$B104,'ویژه برنامه'!$B:$B,0),MATCH(AQ$1,'ویژه برنامه'!$BF$1:$BK$1,0))*100,"")</f>
        <v/>
      </c>
      <c r="AR104" s="132" t="str">
        <f>IFERROR(INDEX(رضایت!$AS:$AW,MATCH(نوجوانان!$B104,رضایت!$B:$B,0),MATCH(AR$1,رضایت!$AS$1:$AW$1,0))*100,"")</f>
        <v/>
      </c>
      <c r="AS104" s="132" t="str">
        <f>IFERROR(INDEX('امتحان فصل'!$L:$O,MATCH(نوجوانان!$B104,'امتحان فصل'!$B:$B,0),MATCH(AS$1,'امتحان فصل'!$L$1:$P$1,0))*100,"")</f>
        <v/>
      </c>
      <c r="AT104" s="133">
        <f t="shared" si="53"/>
        <v>0</v>
      </c>
      <c r="AU104" s="132" t="str">
        <f>IFERROR(INDEX(نماز!$BW:$CF,MATCH(نوجوانان!$B104,نماز!$B:$B,0),MATCH(AU$1,نماز!$BW$1:$CF$1,0))*100,"")</f>
        <v/>
      </c>
      <c r="AV104" s="132" t="str">
        <f>IFERROR(INDEX(حلقه!$CY:$DQ,MATCH(نوجوانان!$B104,حلقه!$B:$B,0),MATCH(AV$1,حلقه!$CY$1:$DQ$1,0))*100,"")</f>
        <v/>
      </c>
      <c r="AW104" s="132" t="str">
        <f>IFERROR(INDEX(هیئت!$EG:$EZ,MATCH(نوجوانان!$B104,هیئت!$B:$B,0),MATCH(AW$1,هیئت!$EG$1:$EZ$1,0))*100,"")</f>
        <v/>
      </c>
      <c r="AX104" s="132" t="str">
        <f>IFERROR(INDEX('ویژه برنامه'!$BF:$BZ,MATCH(نوجوانان!$B104,'ویژه برنامه'!$B:$B,0),MATCH(AX$1,'ویژه برنامه'!$BF$1:$BZ$1,0))*100,"")</f>
        <v/>
      </c>
      <c r="AY104" s="132" t="str">
        <f>IFERROR(INDEX(رضایت!$AS:$AZ,MATCH(نوجوانان!$B104,رضایت!$B:$B,0),MATCH(AY$1,رضایت!$AS$1:$AZ$1,0))*100,"")</f>
        <v/>
      </c>
      <c r="AZ104" s="132" t="str">
        <f>IFERROR(INDEX(مسئولیت!$AM:$AZ,MATCH(نوجوانان!$B104,مسئولیت!$B:$B,0),MATCH(AZ$1,مسئولیت!$AM$1:$AZ$1,0))*100,"")</f>
        <v/>
      </c>
      <c r="BA104" s="132" t="str">
        <f>IFERROR(INDEX('امتحان فصل'!$L:$Z,MATCH(نوجوانان!$B104,'امتحان فصل'!$B:$B,0),MATCH(BA$1,'امتحان فصل'!$L$1:$Z$1,0))*100,"")</f>
        <v/>
      </c>
      <c r="BB104" s="133">
        <f t="shared" si="52"/>
        <v>0</v>
      </c>
    </row>
    <row r="105" spans="1:54" ht="18.75" x14ac:dyDescent="0.25">
      <c r="A105" s="30">
        <v>99</v>
      </c>
      <c r="B105" s="27" t="s">
        <v>727</v>
      </c>
      <c r="C105" s="28"/>
      <c r="D105" s="29" t="e">
        <f>INDEX(Sheet1!$C:$C,MATCH($B105,Sheet1!$B:$B,0))</f>
        <v>#N/A</v>
      </c>
      <c r="E105" s="130"/>
      <c r="F105" s="130"/>
      <c r="G105" s="130"/>
      <c r="H105" s="130"/>
      <c r="I105" s="130"/>
      <c r="J105" s="130"/>
      <c r="K105" s="131"/>
      <c r="L105" s="130"/>
      <c r="M105" s="130"/>
      <c r="N105" s="130"/>
      <c r="O105" s="130"/>
      <c r="P105" s="130"/>
      <c r="Q105" s="130"/>
      <c r="R105" s="131"/>
      <c r="S105" s="130"/>
      <c r="T105" s="130"/>
      <c r="U105" s="130"/>
      <c r="V105" s="130"/>
      <c r="W105" s="130"/>
      <c r="X105" s="130"/>
      <c r="Y105" s="131"/>
      <c r="Z105" s="130"/>
      <c r="AA105" s="130"/>
      <c r="AB105" s="130"/>
      <c r="AC105" s="130"/>
      <c r="AD105" s="130"/>
      <c r="AE105" s="130"/>
      <c r="AF105" s="131"/>
      <c r="AG105" s="130"/>
      <c r="AH105" s="130"/>
      <c r="AI105" s="130"/>
      <c r="AJ105" s="130"/>
      <c r="AK105" s="130"/>
      <c r="AL105" s="130"/>
      <c r="AM105" s="131"/>
      <c r="AN105" s="130" t="str">
        <f>IFERROR(INDEX(نماز!$BW:$CF,MATCH(نوجوانان!$B105,نماز!$B:$B,0),MATCH(AN$1,نماز!$BW$1:$CF$1,0))*100,"")</f>
        <v/>
      </c>
      <c r="AO105" s="130" t="str">
        <f>IFERROR(INDEX(حلقه!$CY:$DD,MATCH(نوجوانان!$B105,حلقه!$B:$B,0),MATCH(AO$1,حلقه!$CY$1:$DD$1,0))*100,"")</f>
        <v/>
      </c>
      <c r="AP105" s="130" t="str">
        <f>IFERROR(INDEX(هیئت!$EG:$EM,MATCH(نوجوانان!$B105,هیئت!$B:$B,0),MATCH(AP$1,هیئت!$EG$1:$EM$1,0))*100,"")</f>
        <v/>
      </c>
      <c r="AQ105" s="130" t="str">
        <f>IFERROR(INDEX('ویژه برنامه'!$BF:$BK,MATCH(نوجوانان!$B105,'ویژه برنامه'!$B:$B,0),MATCH(AQ$1,'ویژه برنامه'!$BF$1:$BK$1,0))*100,"")</f>
        <v/>
      </c>
      <c r="AR105" s="130" t="str">
        <f>IFERROR(INDEX(رضایت!$AS:$AW,MATCH(نوجوانان!$B105,رضایت!$B:$B,0),MATCH(AR$1,رضایت!$AS$1:$AW$1,0))*100,"")</f>
        <v/>
      </c>
      <c r="AS105" s="130" t="str">
        <f>IFERROR(INDEX('امتحان فصل'!$L:$O,MATCH(نوجوانان!$B105,'امتحان فصل'!$B:$B,0),MATCH(AS$1,'امتحان فصل'!$L$1:$P$1,0))*100,"")</f>
        <v/>
      </c>
      <c r="AT105" s="131">
        <f t="shared" si="53"/>
        <v>0</v>
      </c>
      <c r="AU105" s="130" t="str">
        <f>IFERROR(INDEX(نماز!$BW:$CF,MATCH(نوجوانان!$B105,نماز!$B:$B,0),MATCH(AU$1,نماز!$BW$1:$CF$1,0))*100,"")</f>
        <v/>
      </c>
      <c r="AV105" s="130" t="str">
        <f>IFERROR(INDEX(حلقه!$CY:$DQ,MATCH(نوجوانان!$B105,حلقه!$B:$B,0),MATCH(AV$1,حلقه!$CY$1:$DQ$1,0))*100,"")</f>
        <v/>
      </c>
      <c r="AW105" s="130" t="str">
        <f>IFERROR(INDEX(هیئت!$EG:$EZ,MATCH(نوجوانان!$B105,هیئت!$B:$B,0),MATCH(AW$1,هیئت!$EG$1:$EZ$1,0))*100,"")</f>
        <v/>
      </c>
      <c r="AX105" s="130" t="str">
        <f>IFERROR(INDEX('ویژه برنامه'!$BF:$BZ,MATCH(نوجوانان!$B105,'ویژه برنامه'!$B:$B,0),MATCH(AX$1,'ویژه برنامه'!$BF$1:$BZ$1,0))*100,"")</f>
        <v/>
      </c>
      <c r="AY105" s="130" t="str">
        <f>IFERROR(INDEX(رضایت!$AS:$AZ,MATCH(نوجوانان!$B105,رضایت!$B:$B,0),MATCH(AY$1,رضایت!$AS$1:$AZ$1,0))*100,"")</f>
        <v/>
      </c>
      <c r="AZ105" s="130" t="str">
        <f>IFERROR(INDEX(مسئولیت!$AM:$AZ,MATCH(نوجوانان!$B105,مسئولیت!$B:$B,0),MATCH(AZ$1,مسئولیت!$AM$1:$AZ$1,0))*100,"")</f>
        <v/>
      </c>
      <c r="BA105" s="130" t="str">
        <f>IFERROR(INDEX('امتحان فصل'!$L:$Z,MATCH(نوجوانان!$B105,'امتحان فصل'!$B:$B,0),MATCH(BA$1,'امتحان فصل'!$L$1:$Z$1,0))*100,"")</f>
        <v/>
      </c>
      <c r="BB105" s="131">
        <f t="shared" si="52"/>
        <v>0</v>
      </c>
    </row>
    <row r="106" spans="1:54" ht="18.75" x14ac:dyDescent="0.25">
      <c r="A106" s="30">
        <v>100</v>
      </c>
      <c r="B106" s="27" t="s">
        <v>728</v>
      </c>
      <c r="C106" s="28"/>
      <c r="D106" s="29" t="str">
        <f>INDEX(Sheet1!$C:$C,MATCH($B106,Sheet1!$B:$B,0))</f>
        <v>حسین ساجدی</v>
      </c>
      <c r="E106" s="132"/>
      <c r="F106" s="132"/>
      <c r="G106" s="132"/>
      <c r="H106" s="132"/>
      <c r="I106" s="132"/>
      <c r="J106" s="132"/>
      <c r="K106" s="133"/>
      <c r="L106" s="132"/>
      <c r="M106" s="132"/>
      <c r="N106" s="132"/>
      <c r="O106" s="132"/>
      <c r="P106" s="132"/>
      <c r="Q106" s="132"/>
      <c r="R106" s="133"/>
      <c r="S106" s="132"/>
      <c r="T106" s="132"/>
      <c r="U106" s="132"/>
      <c r="V106" s="132"/>
      <c r="W106" s="132"/>
      <c r="X106" s="132"/>
      <c r="Y106" s="133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3"/>
      <c r="AN106" s="132">
        <f>IFERROR(INDEX(نماز!$BW:$CF,MATCH(نوجوانان!$B106,نماز!$B:$B,0),MATCH(AN$1,نماز!$BW$1:$CF$1,0))*100,"")</f>
        <v>20.37037037037037</v>
      </c>
      <c r="AO106" s="132">
        <f>IFERROR(INDEX(حلقه!$CY:$DD,MATCH(نوجوانان!$B106,حلقه!$B:$B,0),MATCH(AO$1,حلقه!$CY$1:$DD$1,0))*100,"")</f>
        <v>100</v>
      </c>
      <c r="AP106" s="132">
        <f>IFERROR(INDEX(هیئت!$EG:$EM,MATCH(نوجوانان!$B106,هیئت!$B:$B,0),MATCH(AP$1,هیئت!$EG$1:$EM$1,0))*100,"")</f>
        <v>23.52941176470588</v>
      </c>
      <c r="AQ106" s="132">
        <f>IFERROR(INDEX('ویژه برنامه'!$BF:$BK,MATCH(نوجوانان!$B106,'ویژه برنامه'!$B:$B,0),MATCH(AQ$1,'ویژه برنامه'!$BF$1:$BK$1,0))*100,"")</f>
        <v>50</v>
      </c>
      <c r="AR106" s="132">
        <f ca="1">IFERROR(INDEX(رضایت!$AS:$AW,MATCH(نوجوانان!$B106,رضایت!$B:$B,0),MATCH(AR$1,رضایت!$AS$1:$AW$1,0))*100,"")</f>
        <v>77.933333333333323</v>
      </c>
      <c r="AS106" s="132">
        <f>IFERROR(INDEX('امتحان فصل'!$L:$O,MATCH(نوجوانان!$B106,'امتحان فصل'!$B:$B,0),MATCH(AS$1,'امتحان فصل'!$L$1:$P$1,0))*100,"")</f>
        <v>0</v>
      </c>
      <c r="AT106" s="133">
        <f t="shared" ca="1" si="53"/>
        <v>51.692483660130712</v>
      </c>
      <c r="AU106" s="132">
        <f>IFERROR(INDEX(نماز!$BW:$CF,MATCH(نوجوانان!$B106,نماز!$B:$B,0),MATCH(AU$1,نماز!$BW$1:$CF$1,0))*100,"")</f>
        <v>5.5555555555555554</v>
      </c>
      <c r="AV106" s="132">
        <f>IFERROR(INDEX(حلقه!$CY:$DQ,MATCH(نوجوانان!$B106,حلقه!$B:$B,0),MATCH(AV$1,حلقه!$CY$1:$DQ$1,0))*100,"")</f>
        <v>50</v>
      </c>
      <c r="AW106" s="132">
        <f>IFERROR(INDEX(هیئت!$EG:$EZ,MATCH(نوجوانان!$B106,هیئت!$B:$B,0),MATCH(AW$1,هیئت!$EG$1:$EZ$1,0))*100,"")</f>
        <v>15.384615384615385</v>
      </c>
      <c r="AX106" s="132">
        <f>IFERROR(INDEX('ویژه برنامه'!$BF:$BZ,MATCH(نوجوانان!$B106,'ویژه برنامه'!$B:$B,0),MATCH(AX$1,'ویژه برنامه'!$BF$1:$BZ$1,0))*100,"")</f>
        <v>12.5</v>
      </c>
      <c r="AY106" s="132">
        <f ca="1">IFERROR(INDEX(رضایت!$AS:$AZ,MATCH(نوجوانان!$B106,رضایت!$B:$B,0),MATCH(AY$1,رضایت!$AS$1:$AZ$1,0))*100,"")</f>
        <v>72</v>
      </c>
      <c r="AZ106" s="132" t="str">
        <f>IFERROR(INDEX(مسئولیت!$AM:$AZ,MATCH(نوجوانان!$B106,مسئولیت!$B:$B,0),MATCH(AZ$1,مسئولیت!$AM$1:$AZ$1,0))*100,"")</f>
        <v/>
      </c>
      <c r="BA106" s="132">
        <f>IFERROR(INDEX('امتحان فصل'!$L:$Z,MATCH(نوجوانان!$B106,'امتحان فصل'!$B:$B,0),MATCH(BA$1,'امتحان فصل'!$L$1:$Z$1,0))*100,"")</f>
        <v>70</v>
      </c>
      <c r="BB106" s="133">
        <f t="shared" ca="1" si="52"/>
        <v>37.690598290598288</v>
      </c>
    </row>
    <row r="107" spans="1:54" ht="18.75" x14ac:dyDescent="0.25">
      <c r="A107" s="30">
        <v>101</v>
      </c>
      <c r="B107" s="27" t="s">
        <v>729</v>
      </c>
      <c r="C107" s="28"/>
      <c r="D107" s="29" t="str">
        <f>INDEX(Sheet1!$C:$C,MATCH($B107,Sheet1!$B:$B,0))</f>
        <v>امیرحسین رهبری</v>
      </c>
      <c r="E107" s="130"/>
      <c r="F107" s="130"/>
      <c r="G107" s="130"/>
      <c r="H107" s="130"/>
      <c r="I107" s="130"/>
      <c r="J107" s="130"/>
      <c r="K107" s="131"/>
      <c r="L107" s="130"/>
      <c r="M107" s="130"/>
      <c r="N107" s="130"/>
      <c r="O107" s="130"/>
      <c r="P107" s="130"/>
      <c r="Q107" s="130"/>
      <c r="R107" s="131"/>
      <c r="S107" s="130"/>
      <c r="T107" s="130"/>
      <c r="U107" s="130"/>
      <c r="V107" s="130"/>
      <c r="W107" s="130"/>
      <c r="X107" s="130"/>
      <c r="Y107" s="131"/>
      <c r="Z107" s="130"/>
      <c r="AA107" s="130"/>
      <c r="AB107" s="130"/>
      <c r="AC107" s="130"/>
      <c r="AD107" s="130"/>
      <c r="AE107" s="130"/>
      <c r="AF107" s="131"/>
      <c r="AG107" s="130"/>
      <c r="AH107" s="130"/>
      <c r="AI107" s="130"/>
      <c r="AJ107" s="130"/>
      <c r="AK107" s="130"/>
      <c r="AL107" s="130"/>
      <c r="AM107" s="131"/>
      <c r="AN107" s="130">
        <f>IFERROR(INDEX(نماز!$BW:$CF,MATCH(نوجوانان!$B107,نماز!$B:$B,0),MATCH(AN$1,نماز!$BW$1:$CF$1,0))*100,"")</f>
        <v>3.7037037037037033</v>
      </c>
      <c r="AO107" s="130">
        <f>IFERROR(INDEX(حلقه!$CY:$DD,MATCH(نوجوانان!$B107,حلقه!$B:$B,0),MATCH(AO$1,حلقه!$CY$1:$DD$1,0))*100,"")</f>
        <v>25</v>
      </c>
      <c r="AP107" s="130">
        <f>IFERROR(INDEX(هیئت!$EG:$EM,MATCH(نوجوانان!$B107,هیئت!$B:$B,0),MATCH(AP$1,هیئت!$EG$1:$EM$1,0))*100,"")</f>
        <v>0</v>
      </c>
      <c r="AQ107" s="130">
        <f>IFERROR(INDEX('ویژه برنامه'!$BF:$BK,MATCH(نوجوانان!$B107,'ویژه برنامه'!$B:$B,0),MATCH(AQ$1,'ویژه برنامه'!$BF$1:$BK$1,0))*100,"")</f>
        <v>50</v>
      </c>
      <c r="AR107" s="130">
        <f ca="1">IFERROR(INDEX(رضایت!$AS:$AW,MATCH(نوجوانان!$B107,رضایت!$B:$B,0),MATCH(AR$1,رضایت!$AS$1:$AW$1,0))*100,"")</f>
        <v>89.733333333333334</v>
      </c>
      <c r="AS107" s="130">
        <f>IFERROR(INDEX('امتحان فصل'!$L:$O,MATCH(نوجوانان!$B107,'امتحان فصل'!$B:$B,0),MATCH(AS$1,'امتحان فصل'!$L$1:$P$1,0))*100,"")</f>
        <v>0</v>
      </c>
      <c r="AT107" s="131">
        <f t="shared" ca="1" si="53"/>
        <v>33.87777777777778</v>
      </c>
      <c r="AU107" s="130">
        <f>IFERROR(INDEX(نماز!$BW:$CF,MATCH(نوجوانان!$B107,نماز!$B:$B,0),MATCH(AU$1,نماز!$BW$1:$CF$1,0))*100,"")</f>
        <v>1.8518518518518516</v>
      </c>
      <c r="AV107" s="130">
        <f>IFERROR(INDEX(حلقه!$CY:$DQ,MATCH(نوجوانان!$B107,حلقه!$B:$B,0),MATCH(AV$1,حلقه!$CY$1:$DQ$1,0))*100,"")</f>
        <v>37.5</v>
      </c>
      <c r="AW107" s="130">
        <f>IFERROR(INDEX(هیئت!$EG:$EZ,MATCH(نوجوانان!$B107,هیئت!$B:$B,0),MATCH(AW$1,هیئت!$EG$1:$EZ$1,0))*100,"")</f>
        <v>46.153846153846153</v>
      </c>
      <c r="AX107" s="130">
        <f>IFERROR(INDEX('ویژه برنامه'!$BF:$BZ,MATCH(نوجوانان!$B107,'ویژه برنامه'!$B:$B,0),MATCH(AX$1,'ویژه برنامه'!$BF$1:$BZ$1,0))*100,"")</f>
        <v>0</v>
      </c>
      <c r="AY107" s="130">
        <f ca="1">IFERROR(INDEX(رضایت!$AS:$AZ,MATCH(نوجوانان!$B107,رضایت!$B:$B,0),MATCH(AY$1,رضایت!$AS$1:$AZ$1,0))*100,"")</f>
        <v>86</v>
      </c>
      <c r="AZ107" s="130" t="str">
        <f>IFERROR(INDEX(مسئولیت!$AM:$AZ,MATCH(نوجوانان!$B107,مسئولیت!$B:$B,0),MATCH(AZ$1,مسئولیت!$AM$1:$AZ$1,0))*100,"")</f>
        <v/>
      </c>
      <c r="BA107" s="130">
        <f>IFERROR(INDEX('امتحان فصل'!$L:$Z,MATCH(نوجوانان!$B107,'امتحان فصل'!$B:$B,0),MATCH(BA$1,'امتحان فصل'!$L$1:$Z$1,0))*100,"")</f>
        <v>95</v>
      </c>
      <c r="BB107" s="131">
        <f t="shared" ca="1" si="52"/>
        <v>46.386609686609681</v>
      </c>
    </row>
    <row r="108" spans="1:54" ht="18.75" x14ac:dyDescent="0.25">
      <c r="A108" s="30">
        <v>102</v>
      </c>
      <c r="B108" s="27" t="s">
        <v>730</v>
      </c>
      <c r="C108" s="28"/>
      <c r="D108" s="29" t="str">
        <f>INDEX(Sheet1!$C:$C,MATCH($B108,Sheet1!$B:$B,0))</f>
        <v>عباس رهبری</v>
      </c>
      <c r="E108" s="132"/>
      <c r="F108" s="132"/>
      <c r="G108" s="132"/>
      <c r="H108" s="132"/>
      <c r="I108" s="132"/>
      <c r="J108" s="132"/>
      <c r="K108" s="133"/>
      <c r="L108" s="132"/>
      <c r="M108" s="132"/>
      <c r="N108" s="132"/>
      <c r="O108" s="132"/>
      <c r="P108" s="132"/>
      <c r="Q108" s="132"/>
      <c r="R108" s="133"/>
      <c r="S108" s="132"/>
      <c r="T108" s="132"/>
      <c r="U108" s="132"/>
      <c r="V108" s="132"/>
      <c r="W108" s="132"/>
      <c r="X108" s="132"/>
      <c r="Y108" s="133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3"/>
      <c r="AN108" s="132">
        <f>IFERROR(INDEX(نماز!$BW:$CF,MATCH(نوجوانان!$B108,نماز!$B:$B,0),MATCH(AN$1,نماز!$BW$1:$CF$1,0))*100,"")</f>
        <v>3.7037037037037033</v>
      </c>
      <c r="AO108" s="132">
        <f>IFERROR(INDEX(حلقه!$CY:$DD,MATCH(نوجوانان!$B108,حلقه!$B:$B,0),MATCH(AO$1,حلقه!$CY$1:$DD$1,0))*100,"")</f>
        <v>0</v>
      </c>
      <c r="AP108" s="132">
        <f>IFERROR(INDEX(هیئت!$EG:$EM,MATCH(نوجوانان!$B108,هیئت!$B:$B,0),MATCH(AP$1,هیئت!$EG$1:$EM$1,0))*100,"")</f>
        <v>0</v>
      </c>
      <c r="AQ108" s="132">
        <f>IFERROR(INDEX('ویژه برنامه'!$BF:$BK,MATCH(نوجوانان!$B108,'ویژه برنامه'!$B:$B,0),MATCH(AQ$1,'ویژه برنامه'!$BF$1:$BK$1,0))*100,"")</f>
        <v>0</v>
      </c>
      <c r="AR108" s="132">
        <f ca="1">IFERROR(INDEX(رضایت!$AS:$AW,MATCH(نوجوانان!$B108,رضایت!$B:$B,0),MATCH(AR$1,رضایت!$AS$1:$AW$1,0))*100,"")</f>
        <v>89.733333333333334</v>
      </c>
      <c r="AS108" s="132">
        <f>IFERROR(INDEX('امتحان فصل'!$L:$O,MATCH(نوجوانان!$B108,'امتحان فصل'!$B:$B,0),MATCH(AS$1,'امتحان فصل'!$L$1:$P$1,0))*100,"")</f>
        <v>0</v>
      </c>
      <c r="AT108" s="133">
        <f t="shared" ca="1" si="53"/>
        <v>22.87777777777778</v>
      </c>
      <c r="AU108" s="132">
        <f>IFERROR(INDEX(نماز!$BW:$CF,MATCH(نوجوانان!$B108,نماز!$B:$B,0),MATCH(AU$1,نماز!$BW$1:$CF$1,0))*100,"")</f>
        <v>0</v>
      </c>
      <c r="AV108" s="132">
        <f>IFERROR(INDEX(حلقه!$CY:$DQ,MATCH(نوجوانان!$B108,حلقه!$B:$B,0),MATCH(AV$1,حلقه!$CY$1:$DQ$1,0))*100,"")</f>
        <v>0</v>
      </c>
      <c r="AW108" s="132">
        <f>IFERROR(INDEX(هیئت!$EG:$EZ,MATCH(نوجوانان!$B108,هیئت!$B:$B,0),MATCH(AW$1,هیئت!$EG$1:$EZ$1,0))*100,"")</f>
        <v>0</v>
      </c>
      <c r="AX108" s="132">
        <f>IFERROR(INDEX('ویژه برنامه'!$BF:$BZ,MATCH(نوجوانان!$B108,'ویژه برنامه'!$B:$B,0),MATCH(AX$1,'ویژه برنامه'!$BF$1:$BZ$1,0))*100,"")</f>
        <v>0</v>
      </c>
      <c r="AY108" s="132">
        <f ca="1">IFERROR(INDEX(رضایت!$AS:$AZ,MATCH(نوجوانان!$B108,رضایت!$B:$B,0),MATCH(AY$1,رضایت!$AS$1:$AZ$1,0))*100,"")</f>
        <v>75</v>
      </c>
      <c r="AZ108" s="132" t="str">
        <f>IFERROR(INDEX(مسئولیت!$AM:$AZ,MATCH(نوجوانان!$B108,مسئولیت!$B:$B,0),MATCH(AZ$1,مسئولیت!$AM$1:$AZ$1,0))*100,"")</f>
        <v/>
      </c>
      <c r="BA108" s="132">
        <f>IFERROR(INDEX('امتحان فصل'!$L:$Z,MATCH(نوجوانان!$B108,'امتحان فصل'!$B:$B,0),MATCH(BA$1,'امتحان فصل'!$L$1:$Z$1,0))*100,"")</f>
        <v>0</v>
      </c>
      <c r="BB108" s="133">
        <f t="shared" ca="1" si="52"/>
        <v>15</v>
      </c>
    </row>
    <row r="109" spans="1:54" ht="18.75" x14ac:dyDescent="0.25">
      <c r="A109" s="30">
        <v>103</v>
      </c>
      <c r="B109" s="27" t="s">
        <v>731</v>
      </c>
      <c r="C109" s="28"/>
      <c r="D109" s="29" t="str">
        <f>INDEX(Sheet1!$C:$C,MATCH($B109,Sheet1!$B:$B,0))</f>
        <v>محمدطاها آذرنیا</v>
      </c>
      <c r="E109" s="130"/>
      <c r="F109" s="130"/>
      <c r="G109" s="130"/>
      <c r="H109" s="130"/>
      <c r="I109" s="130"/>
      <c r="J109" s="130"/>
      <c r="K109" s="131"/>
      <c r="L109" s="130"/>
      <c r="M109" s="130"/>
      <c r="N109" s="130"/>
      <c r="O109" s="130"/>
      <c r="P109" s="130"/>
      <c r="Q109" s="130"/>
      <c r="R109" s="131"/>
      <c r="S109" s="130"/>
      <c r="T109" s="130"/>
      <c r="U109" s="130"/>
      <c r="V109" s="130"/>
      <c r="W109" s="130"/>
      <c r="X109" s="130"/>
      <c r="Y109" s="131"/>
      <c r="Z109" s="130"/>
      <c r="AA109" s="130"/>
      <c r="AB109" s="130"/>
      <c r="AC109" s="130"/>
      <c r="AD109" s="130"/>
      <c r="AE109" s="130"/>
      <c r="AF109" s="131"/>
      <c r="AG109" s="130"/>
      <c r="AH109" s="130"/>
      <c r="AI109" s="130"/>
      <c r="AJ109" s="130"/>
      <c r="AK109" s="130"/>
      <c r="AL109" s="130"/>
      <c r="AM109" s="131"/>
      <c r="AN109" s="130">
        <f>IFERROR(INDEX(نماز!$BW:$CF,MATCH(نوجوانان!$B109,نماز!$B:$B,0),MATCH(AN$1,نماز!$BW$1:$CF$1,0))*100,"")</f>
        <v>27.777777777777779</v>
      </c>
      <c r="AO109" s="130">
        <f>IFERROR(INDEX(حلقه!$CY:$DD,MATCH(نوجوانان!$B109,حلقه!$B:$B,0),MATCH(AO$1,حلقه!$CY$1:$DD$1,0))*100,"")</f>
        <v>0</v>
      </c>
      <c r="AP109" s="130">
        <f>IFERROR(INDEX(هیئت!$EG:$EM,MATCH(نوجوانان!$B109,هیئت!$B:$B,0),MATCH(AP$1,هیئت!$EG$1:$EM$1,0))*100,"")</f>
        <v>17.647058823529413</v>
      </c>
      <c r="AQ109" s="130">
        <f>IFERROR(INDEX('ویژه برنامه'!$BF:$BK,MATCH(نوجوانان!$B109,'ویژه برنامه'!$B:$B,0),MATCH(AQ$1,'ویژه برنامه'!$BF$1:$BK$1,0))*100,"")</f>
        <v>50</v>
      </c>
      <c r="AR109" s="130">
        <f ca="1">IFERROR(INDEX(رضایت!$AS:$AW,MATCH(نوجوانان!$B109,رضایت!$B:$B,0),MATCH(AR$1,رضایت!$AS$1:$AW$1,0))*100,"")</f>
        <v>83.333333333333329</v>
      </c>
      <c r="AS109" s="130">
        <f>IFERROR(INDEX('امتحان فصل'!$L:$O,MATCH(نوجوانان!$B109,'امتحان فصل'!$B:$B,0),MATCH(AS$1,'امتحان فصل'!$L$1:$P$1,0))*100,"")</f>
        <v>0</v>
      </c>
      <c r="AT109" s="131">
        <f t="shared" ca="1" si="53"/>
        <v>32.990196078431374</v>
      </c>
      <c r="AU109" s="130">
        <f>IFERROR(INDEX(نماز!$BW:$CF,MATCH(نوجوانان!$B109,نماز!$B:$B,0),MATCH(AU$1,نماز!$BW$1:$CF$1,0))*100,"")</f>
        <v>35.185185185185183</v>
      </c>
      <c r="AV109" s="130">
        <f>IFERROR(INDEX(حلقه!$CY:$DQ,MATCH(نوجوانان!$B109,حلقه!$B:$B,0),MATCH(AV$1,حلقه!$CY$1:$DQ$1,0))*100,"")</f>
        <v>71.428571428571431</v>
      </c>
      <c r="AW109" s="130">
        <f>IFERROR(INDEX(هیئت!$EG:$EZ,MATCH(نوجوانان!$B109,هیئت!$B:$B,0),MATCH(AW$1,هیئت!$EG$1:$EZ$1,0))*100,"")</f>
        <v>38.461538461538467</v>
      </c>
      <c r="AX109" s="130">
        <f>IFERROR(INDEX('ویژه برنامه'!$BF:$BZ,MATCH(نوجوانان!$B109,'ویژه برنامه'!$B:$B,0),MATCH(AX$1,'ویژه برنامه'!$BF$1:$BZ$1,0))*100,"")</f>
        <v>37.5</v>
      </c>
      <c r="AY109" s="130">
        <f ca="1">IFERROR(INDEX(رضایت!$AS:$AZ,MATCH(نوجوانان!$B109,رضایت!$B:$B,0),MATCH(AY$1,رضایت!$AS$1:$AZ$1,0))*100,"")</f>
        <v>90</v>
      </c>
      <c r="AZ109" s="130" t="str">
        <f>IFERROR(INDEX(مسئولیت!$AM:$AZ,MATCH(نوجوانان!$B109,مسئولیت!$B:$B,0),MATCH(AZ$1,مسئولیت!$AM$1:$AZ$1,0))*100,"")</f>
        <v/>
      </c>
      <c r="BA109" s="130">
        <f>IFERROR(INDEX('امتحان فصل'!$L:$Z,MATCH(نوجوانان!$B109,'امتحان فصل'!$B:$B,0),MATCH(BA$1,'امتحان فصل'!$L$1:$Z$1,0))*100,"")</f>
        <v>65</v>
      </c>
      <c r="BB109" s="131">
        <f t="shared" ca="1" si="52"/>
        <v>50.001628001628006</v>
      </c>
    </row>
    <row r="110" spans="1:54" ht="18.75" x14ac:dyDescent="0.25">
      <c r="A110" s="30">
        <v>104</v>
      </c>
      <c r="B110" s="27" t="s">
        <v>732</v>
      </c>
      <c r="C110" s="28"/>
      <c r="D110" s="29" t="str">
        <f>INDEX(Sheet1!$C:$C,MATCH($B110,Sheet1!$B:$B,0))</f>
        <v>حامد بهرامی کیان</v>
      </c>
      <c r="E110" s="132"/>
      <c r="F110" s="132"/>
      <c r="G110" s="132"/>
      <c r="H110" s="132"/>
      <c r="I110" s="132"/>
      <c r="J110" s="132"/>
      <c r="K110" s="133"/>
      <c r="L110" s="132"/>
      <c r="M110" s="132"/>
      <c r="N110" s="132"/>
      <c r="O110" s="132"/>
      <c r="P110" s="132"/>
      <c r="Q110" s="132"/>
      <c r="R110" s="133"/>
      <c r="S110" s="132"/>
      <c r="T110" s="132"/>
      <c r="U110" s="132"/>
      <c r="V110" s="132"/>
      <c r="W110" s="132"/>
      <c r="X110" s="132"/>
      <c r="Y110" s="133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3"/>
      <c r="AN110" s="132">
        <f>IFERROR(INDEX(نماز!$BW:$CF,MATCH(نوجوانان!$B110,نماز!$B:$B,0),MATCH(AN$1,نماز!$BW$1:$CF$1,0))*100,"")</f>
        <v>42.592592592592595</v>
      </c>
      <c r="AO110" s="132">
        <f>IFERROR(INDEX(حلقه!$CY:$DD,MATCH(نوجوانان!$B110,حلقه!$B:$B,0),MATCH(AO$1,حلقه!$CY$1:$DD$1,0))*100,"")</f>
        <v>0</v>
      </c>
      <c r="AP110" s="132">
        <f>IFERROR(INDEX(هیئت!$EG:$EM,MATCH(نوجوانان!$B110,هیئت!$B:$B,0),MATCH(AP$1,هیئت!$EG$1:$EM$1,0))*100,"")</f>
        <v>23.52941176470588</v>
      </c>
      <c r="AQ110" s="132">
        <f>IFERROR(INDEX('ویژه برنامه'!$BF:$BK,MATCH(نوجوانان!$B110,'ویژه برنامه'!$B:$B,0),MATCH(AQ$1,'ویژه برنامه'!$BF$1:$BK$1,0))*100,"")</f>
        <v>50</v>
      </c>
      <c r="AR110" s="132">
        <f ca="1">IFERROR(INDEX(رضایت!$AS:$AW,MATCH(نوجوانان!$B110,رضایت!$B:$B,0),MATCH(AR$1,رضایت!$AS$1:$AW$1,0))*100,"")</f>
        <v>74.266666666666666</v>
      </c>
      <c r="AS110" s="132">
        <f>IFERROR(INDEX('امتحان فصل'!$L:$O,MATCH(نوجوانان!$B110,'امتحان فصل'!$B:$B,0),MATCH(AS$1,'امتحان فصل'!$L$1:$P$1,0))*100,"")</f>
        <v>0</v>
      </c>
      <c r="AT110" s="133">
        <f t="shared" ca="1" si="53"/>
        <v>33.442483660130719</v>
      </c>
      <c r="AU110" s="132">
        <f>IFERROR(INDEX(نماز!$BW:$CF,MATCH(نوجوانان!$B110,نماز!$B:$B,0),MATCH(AU$1,نماز!$BW$1:$CF$1,0))*100,"")</f>
        <v>3.7037037037037033</v>
      </c>
      <c r="AV110" s="132">
        <f>IFERROR(INDEX(حلقه!$CY:$DQ,MATCH(نوجوانان!$B110,حلقه!$B:$B,0),MATCH(AV$1,حلقه!$CY$1:$DQ$1,0))*100,"")</f>
        <v>25</v>
      </c>
      <c r="AW110" s="132">
        <f>IFERROR(INDEX(هیئت!$EG:$EZ,MATCH(نوجوانان!$B110,هیئت!$B:$B,0),MATCH(AW$1,هیئت!$EG$1:$EZ$1,0))*100,"")</f>
        <v>46.153846153846153</v>
      </c>
      <c r="AX110" s="132">
        <f>IFERROR(INDEX('ویژه برنامه'!$BF:$BZ,MATCH(نوجوانان!$B110,'ویژه برنامه'!$B:$B,0),MATCH(AX$1,'ویژه برنامه'!$BF$1:$BZ$1,0))*100,"")</f>
        <v>37.5</v>
      </c>
      <c r="AY110" s="132">
        <f ca="1">IFERROR(INDEX(رضایت!$AS:$AZ,MATCH(نوجوانان!$B110,رضایت!$B:$B,0),MATCH(AY$1,رضایت!$AS$1:$AZ$1,0))*100,"")</f>
        <v>90</v>
      </c>
      <c r="AZ110" s="132" t="str">
        <f>IFERROR(INDEX(مسئولیت!$AM:$AZ,MATCH(نوجوانان!$B110,مسئولیت!$B:$B,0),MATCH(AZ$1,مسئولیت!$AM$1:$AZ$1,0))*100,"")</f>
        <v/>
      </c>
      <c r="BA110" s="132">
        <f>IFERROR(INDEX('امتحان فصل'!$L:$Z,MATCH(نوجوانان!$B110,'امتحان فصل'!$B:$B,0),MATCH(BA$1,'امتحان فصل'!$L$1:$Z$1,0))*100,"")</f>
        <v>50</v>
      </c>
      <c r="BB110" s="133">
        <f t="shared" ca="1" si="52"/>
        <v>39.834757834757831</v>
      </c>
    </row>
    <row r="111" spans="1:54" ht="18.75" x14ac:dyDescent="0.25">
      <c r="A111" s="30">
        <v>105</v>
      </c>
      <c r="B111" s="27" t="s">
        <v>733</v>
      </c>
      <c r="C111" s="28"/>
      <c r="D111" s="29" t="str">
        <f>INDEX(Sheet1!$C:$C,MATCH($B111,Sheet1!$B:$B,0))</f>
        <v>محمدصادق ممدوحی</v>
      </c>
      <c r="E111" s="130"/>
      <c r="F111" s="130"/>
      <c r="G111" s="130"/>
      <c r="H111" s="130"/>
      <c r="I111" s="130"/>
      <c r="J111" s="130"/>
      <c r="K111" s="131"/>
      <c r="L111" s="130"/>
      <c r="M111" s="130"/>
      <c r="N111" s="130"/>
      <c r="O111" s="130"/>
      <c r="P111" s="130"/>
      <c r="Q111" s="130"/>
      <c r="R111" s="131"/>
      <c r="S111" s="130"/>
      <c r="T111" s="130"/>
      <c r="U111" s="130"/>
      <c r="V111" s="130"/>
      <c r="W111" s="130"/>
      <c r="X111" s="130"/>
      <c r="Y111" s="131"/>
      <c r="Z111" s="130"/>
      <c r="AA111" s="130"/>
      <c r="AB111" s="130"/>
      <c r="AC111" s="130"/>
      <c r="AD111" s="130"/>
      <c r="AE111" s="130"/>
      <c r="AF111" s="131"/>
      <c r="AG111" s="130"/>
      <c r="AH111" s="130"/>
      <c r="AI111" s="130"/>
      <c r="AJ111" s="130"/>
      <c r="AK111" s="130"/>
      <c r="AL111" s="130"/>
      <c r="AM111" s="131"/>
      <c r="AN111" s="130">
        <f>IFERROR(INDEX(نماز!$BW:$CF,MATCH(نوجوانان!$B111,نماز!$B:$B,0),MATCH(AN$1,نماز!$BW$1:$CF$1,0))*100,"")</f>
        <v>35.185185185185183</v>
      </c>
      <c r="AO111" s="130">
        <f>IFERROR(INDEX(حلقه!$CY:$DD,MATCH(نوجوانان!$B111,حلقه!$B:$B,0),MATCH(AO$1,حلقه!$CY$1:$DD$1,0))*100,"")</f>
        <v>0</v>
      </c>
      <c r="AP111" s="130">
        <f>IFERROR(INDEX(هیئت!$EG:$EM,MATCH(نوجوانان!$B111,هیئت!$B:$B,0),MATCH(AP$1,هیئت!$EG$1:$EM$1,0))*100,"")</f>
        <v>70.588235294117652</v>
      </c>
      <c r="AQ111" s="130">
        <f>IFERROR(INDEX('ویژه برنامه'!$BF:$BK,MATCH(نوجوانان!$B111,'ویژه برنامه'!$B:$B,0),MATCH(AQ$1,'ویژه برنامه'!$BF$1:$BK$1,0))*100,"")</f>
        <v>0</v>
      </c>
      <c r="AR111" s="130">
        <f ca="1">IFERROR(INDEX(رضایت!$AS:$AW,MATCH(نوجوانان!$B111,رضایت!$B:$B,0),MATCH(AR$1,رضایت!$AS$1:$AW$1,0))*100,"")</f>
        <v>80.533333333333317</v>
      </c>
      <c r="AS111" s="130">
        <f>IFERROR(INDEX('امتحان فصل'!$L:$O,MATCH(نوجوانان!$B111,'امتحان فصل'!$B:$B,0),MATCH(AS$1,'امتحان فصل'!$L$1:$P$1,0))*100,"")</f>
        <v>0</v>
      </c>
      <c r="AT111" s="131">
        <f t="shared" ca="1" si="53"/>
        <v>35.649673202614373</v>
      </c>
      <c r="AU111" s="130">
        <f>IFERROR(INDEX(نماز!$BW:$CF,MATCH(نوجوانان!$B111,نماز!$B:$B,0),MATCH(AU$1,نماز!$BW$1:$CF$1,0))*100,"")</f>
        <v>5.5555555555555554</v>
      </c>
      <c r="AV111" s="130">
        <f>IFERROR(INDEX(حلقه!$CY:$DQ,MATCH(نوجوانان!$B111,حلقه!$B:$B,0),MATCH(AV$1,حلقه!$CY$1:$DQ$1,0))*100,"")</f>
        <v>50</v>
      </c>
      <c r="AW111" s="130">
        <f>IFERROR(INDEX(هیئت!$EG:$EZ,MATCH(نوجوانان!$B111,هیئت!$B:$B,0),MATCH(AW$1,هیئت!$EG$1:$EZ$1,0))*100,"")</f>
        <v>76.923076923076934</v>
      </c>
      <c r="AX111" s="130">
        <f>IFERROR(INDEX('ویژه برنامه'!$BF:$BZ,MATCH(نوجوانان!$B111,'ویژه برنامه'!$B:$B,0),MATCH(AX$1,'ویژه برنامه'!$BF$1:$BZ$1,0))*100,"")</f>
        <v>37.5</v>
      </c>
      <c r="AY111" s="130">
        <f ca="1">IFERROR(INDEX(رضایت!$AS:$AZ,MATCH(نوجوانان!$B111,رضایت!$B:$B,0),MATCH(AY$1,رضایت!$AS$1:$AZ$1,0))*100,"")</f>
        <v>96</v>
      </c>
      <c r="AZ111" s="130" t="str">
        <f>IFERROR(INDEX(مسئولیت!$AM:$AZ,MATCH(نوجوانان!$B111,مسئولیت!$B:$B,0),MATCH(AZ$1,مسئولیت!$AM$1:$AZ$1,0))*100,"")</f>
        <v/>
      </c>
      <c r="BA111" s="130">
        <f>IFERROR(INDEX('امتحان فصل'!$L:$Z,MATCH(نوجوانان!$B111,'امتحان فصل'!$B:$B,0),MATCH(BA$1,'امتحان فصل'!$L$1:$Z$1,0))*100,"")</f>
        <v>65</v>
      </c>
      <c r="BB111" s="131">
        <f t="shared" ca="1" si="52"/>
        <v>50.875213675213672</v>
      </c>
    </row>
    <row r="112" spans="1:54" ht="18.75" x14ac:dyDescent="0.25">
      <c r="A112" s="30">
        <v>106</v>
      </c>
      <c r="B112" s="27" t="s">
        <v>734</v>
      </c>
      <c r="C112" s="28"/>
      <c r="D112" s="29" t="str">
        <f>INDEX(Sheet1!$C:$C,MATCH($B112,Sheet1!$B:$B,0))</f>
        <v>امیرماهان محتشم</v>
      </c>
      <c r="E112" s="132"/>
      <c r="F112" s="132"/>
      <c r="G112" s="132"/>
      <c r="H112" s="132"/>
      <c r="I112" s="132"/>
      <c r="J112" s="132"/>
      <c r="K112" s="133"/>
      <c r="L112" s="132"/>
      <c r="M112" s="132"/>
      <c r="N112" s="132"/>
      <c r="O112" s="132"/>
      <c r="P112" s="132"/>
      <c r="Q112" s="132"/>
      <c r="R112" s="133"/>
      <c r="S112" s="132"/>
      <c r="T112" s="132"/>
      <c r="U112" s="132"/>
      <c r="V112" s="132"/>
      <c r="W112" s="132"/>
      <c r="X112" s="132"/>
      <c r="Y112" s="133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3"/>
      <c r="AN112" s="132">
        <f>IFERROR(INDEX(نماز!$BW:$CF,MATCH(نوجوانان!$B112,نماز!$B:$B,0),MATCH(AN$1,نماز!$BW$1:$CF$1,0))*100,"")</f>
        <v>18.518518518518519</v>
      </c>
      <c r="AO112" s="132">
        <f>IFERROR(INDEX(حلقه!$CY:$DD,MATCH(نوجوانان!$B112,حلقه!$B:$B,0),MATCH(AO$1,حلقه!$CY$1:$DD$1,0))*100,"")</f>
        <v>0</v>
      </c>
      <c r="AP112" s="132">
        <f>IFERROR(INDEX(هیئت!$EG:$EM,MATCH(نوجوانان!$B112,هیئت!$B:$B,0),MATCH(AP$1,هیئت!$EG$1:$EM$1,0))*100,"")</f>
        <v>47.058823529411761</v>
      </c>
      <c r="AQ112" s="132">
        <f>IFERROR(INDEX('ویژه برنامه'!$BF:$BK,MATCH(نوجوانان!$B112,'ویژه برنامه'!$B:$B,0),MATCH(AQ$1,'ویژه برنامه'!$BF$1:$BK$1,0))*100,"")</f>
        <v>100</v>
      </c>
      <c r="AR112" s="132">
        <f ca="1">IFERROR(INDEX(رضایت!$AS:$AW,MATCH(نوجوانان!$B112,رضایت!$B:$B,0),MATCH(AR$1,رضایت!$AS$1:$AW$1,0))*100,"")</f>
        <v>91.666666666666657</v>
      </c>
      <c r="AS112" s="132">
        <f>IFERROR(INDEX('امتحان فصل'!$L:$O,MATCH(نوجوانان!$B112,'امتحان فصل'!$B:$B,0),MATCH(AS$1,'امتحان فصل'!$L$1:$P$1,0))*100,"")</f>
        <v>0</v>
      </c>
      <c r="AT112" s="133">
        <f t="shared" ca="1" si="53"/>
        <v>44.66830065359477</v>
      </c>
      <c r="AU112" s="132">
        <f>IFERROR(INDEX(نماز!$BW:$CF,MATCH(نوجوانان!$B112,نماز!$B:$B,0),MATCH(AU$1,نماز!$BW$1:$CF$1,0))*100,"")</f>
        <v>1.8518518518518516</v>
      </c>
      <c r="AV112" s="132">
        <f>IFERROR(INDEX(حلقه!$CY:$DQ,MATCH(نوجوانان!$B112,حلقه!$B:$B,0),MATCH(AV$1,حلقه!$CY$1:$DQ$1,0))*100,"")</f>
        <v>87.5</v>
      </c>
      <c r="AW112" s="132">
        <f>IFERROR(INDEX(هیئت!$EG:$EZ,MATCH(نوجوانان!$B112,هیئت!$B:$B,0),MATCH(AW$1,هیئت!$EG$1:$EZ$1,0))*100,"")</f>
        <v>38.461538461538467</v>
      </c>
      <c r="AX112" s="132">
        <f>IFERROR(INDEX('ویژه برنامه'!$BF:$BZ,MATCH(نوجوانان!$B112,'ویژه برنامه'!$B:$B,0),MATCH(AX$1,'ویژه برنامه'!$BF$1:$BZ$1,0))*100,"")</f>
        <v>12.5</v>
      </c>
      <c r="AY112" s="132">
        <f ca="1">IFERROR(INDEX(رضایت!$AS:$AZ,MATCH(نوجوانان!$B112,رضایت!$B:$B,0),MATCH(AY$1,رضایت!$AS$1:$AZ$1,0))*100,"")</f>
        <v>100</v>
      </c>
      <c r="AZ112" s="132" t="str">
        <f>IFERROR(INDEX(مسئولیت!$AM:$AZ,MATCH(نوجوانان!$B112,مسئولیت!$B:$B,0),MATCH(AZ$1,مسئولیت!$AM$1:$AZ$1,0))*100,"")</f>
        <v/>
      </c>
      <c r="BA112" s="132">
        <f>IFERROR(INDEX('امتحان فصل'!$L:$Z,MATCH(نوجوانان!$B112,'امتحان فصل'!$B:$B,0),MATCH(BA$1,'امتحان فصل'!$L$1:$Z$1,0))*100,"")</f>
        <v>100</v>
      </c>
      <c r="BB112" s="133">
        <f t="shared" ca="1" si="52"/>
        <v>56.263532763532766</v>
      </c>
    </row>
    <row r="113" spans="1:54" ht="18.75" x14ac:dyDescent="0.25">
      <c r="A113" s="30">
        <v>107</v>
      </c>
      <c r="B113" s="27" t="s">
        <v>735</v>
      </c>
      <c r="C113" s="28"/>
      <c r="D113" s="29" t="str">
        <f>INDEX(Sheet1!$C:$C,MATCH($B113,Sheet1!$B:$B,0))</f>
        <v>سیدامیرعباس نیکنژاد</v>
      </c>
      <c r="E113" s="130"/>
      <c r="F113" s="130"/>
      <c r="G113" s="130"/>
      <c r="H113" s="130"/>
      <c r="I113" s="130"/>
      <c r="J113" s="130"/>
      <c r="K113" s="131"/>
      <c r="L113" s="130"/>
      <c r="M113" s="130"/>
      <c r="N113" s="130"/>
      <c r="O113" s="130"/>
      <c r="P113" s="130"/>
      <c r="Q113" s="130"/>
      <c r="R113" s="131"/>
      <c r="S113" s="130"/>
      <c r="T113" s="130"/>
      <c r="U113" s="130"/>
      <c r="V113" s="130"/>
      <c r="W113" s="130"/>
      <c r="X113" s="130"/>
      <c r="Y113" s="131"/>
      <c r="Z113" s="130"/>
      <c r="AA113" s="130"/>
      <c r="AB113" s="130"/>
      <c r="AC113" s="130"/>
      <c r="AD113" s="130"/>
      <c r="AE113" s="130"/>
      <c r="AF113" s="131"/>
      <c r="AG113" s="130"/>
      <c r="AH113" s="130"/>
      <c r="AI113" s="130"/>
      <c r="AJ113" s="130"/>
      <c r="AK113" s="130"/>
      <c r="AL113" s="130"/>
      <c r="AM113" s="131"/>
      <c r="AN113" s="130">
        <f>IFERROR(INDEX(نماز!$BW:$CF,MATCH(نوجوانان!$B113,نماز!$B:$B,0),MATCH(AN$1,نماز!$BW$1:$CF$1,0))*100,"")</f>
        <v>40.74074074074074</v>
      </c>
      <c r="AO113" s="130">
        <f>IFERROR(INDEX(حلقه!$CY:$DD,MATCH(نوجوانان!$B113,حلقه!$B:$B,0),MATCH(AO$1,حلقه!$CY$1:$DD$1,0))*100,"")</f>
        <v>0</v>
      </c>
      <c r="AP113" s="130">
        <f>IFERROR(INDEX(هیئت!$EG:$EM,MATCH(نوجوانان!$B113,هیئت!$B:$B,0),MATCH(AP$1,هیئت!$EG$1:$EM$1,0))*100,"")</f>
        <v>41.17647058823529</v>
      </c>
      <c r="AQ113" s="130">
        <f>IFERROR(INDEX('ویژه برنامه'!$BF:$BK,MATCH(نوجوانان!$B113,'ویژه برنامه'!$B:$B,0),MATCH(AQ$1,'ویژه برنامه'!$BF$1:$BK$1,0))*100,"")</f>
        <v>50</v>
      </c>
      <c r="AR113" s="130">
        <f ca="1">IFERROR(INDEX(رضایت!$AS:$AW,MATCH(نوجوانان!$B113,رضایت!$B:$B,0),MATCH(AR$1,رضایت!$AS$1:$AW$1,0))*100,"")</f>
        <v>88</v>
      </c>
      <c r="AS113" s="130">
        <f>IFERROR(INDEX('امتحان فصل'!$L:$O,MATCH(نوجوانان!$B113,'امتحان فصل'!$B:$B,0),MATCH(AS$1,'امتحان فصل'!$L$1:$P$1,0))*100,"")</f>
        <v>0</v>
      </c>
      <c r="AT113" s="131">
        <f t="shared" ca="1" si="53"/>
        <v>39.477124183006538</v>
      </c>
      <c r="AU113" s="130">
        <f>IFERROR(INDEX(نماز!$BW:$CF,MATCH(نوجوانان!$B113,نماز!$B:$B,0),MATCH(AU$1,نماز!$BW$1:$CF$1,0))*100,"")</f>
        <v>16.666666666666664</v>
      </c>
      <c r="AV113" s="130">
        <f>IFERROR(INDEX(حلقه!$CY:$DQ,MATCH(نوجوانان!$B113,حلقه!$B:$B,0),MATCH(AV$1,حلقه!$CY$1:$DQ$1,0))*100,"")</f>
        <v>75</v>
      </c>
      <c r="AW113" s="130">
        <f>IFERROR(INDEX(هیئت!$EG:$EZ,MATCH(نوجوانان!$B113,هیئت!$B:$B,0),MATCH(AW$1,هیئت!$EG$1:$EZ$1,0))*100,"")</f>
        <v>30.76923076923077</v>
      </c>
      <c r="AX113" s="130">
        <f>IFERROR(INDEX('ویژه برنامه'!$BF:$BZ,MATCH(نوجوانان!$B113,'ویژه برنامه'!$B:$B,0),MATCH(AX$1,'ویژه برنامه'!$BF$1:$BZ$1,0))*100,"")</f>
        <v>25</v>
      </c>
      <c r="AY113" s="130">
        <f ca="1">IFERROR(INDEX(رضایت!$AS:$AZ,MATCH(نوجوانان!$B113,رضایت!$B:$B,0),MATCH(AY$1,رضایت!$AS$1:$AZ$1,0))*100,"")</f>
        <v>100</v>
      </c>
      <c r="AZ113" s="130" t="str">
        <f>IFERROR(INDEX(مسئولیت!$AM:$AZ,MATCH(نوجوانان!$B113,مسئولیت!$B:$B,0),MATCH(AZ$1,مسئولیت!$AM$1:$AZ$1,0))*100,"")</f>
        <v/>
      </c>
      <c r="BA113" s="130">
        <f>IFERROR(INDEX('امتحان فصل'!$L:$Z,MATCH(نوجوانان!$B113,'امتحان فصل'!$B:$B,0),MATCH(BA$1,'امتحان فصل'!$L$1:$Z$1,0))*100,"")</f>
        <v>95</v>
      </c>
      <c r="BB113" s="131">
        <f t="shared" ca="1" si="52"/>
        <v>55.025641025641022</v>
      </c>
    </row>
    <row r="114" spans="1:54" ht="18.75" x14ac:dyDescent="0.25">
      <c r="A114" s="30">
        <v>108</v>
      </c>
      <c r="B114" s="27" t="s">
        <v>736</v>
      </c>
      <c r="C114" s="28"/>
      <c r="D114" s="29" t="str">
        <f>INDEX(Sheet1!$C:$C,MATCH($B114,Sheet1!$B:$B,0))</f>
        <v>سیدمحمدحسین نیکنژاد</v>
      </c>
      <c r="E114" s="132"/>
      <c r="F114" s="132"/>
      <c r="G114" s="132"/>
      <c r="H114" s="132"/>
      <c r="I114" s="132"/>
      <c r="J114" s="132"/>
      <c r="K114" s="133"/>
      <c r="L114" s="132"/>
      <c r="M114" s="132"/>
      <c r="N114" s="132"/>
      <c r="O114" s="132"/>
      <c r="P114" s="132"/>
      <c r="Q114" s="132"/>
      <c r="R114" s="133"/>
      <c r="S114" s="132"/>
      <c r="T114" s="132"/>
      <c r="U114" s="132"/>
      <c r="V114" s="132"/>
      <c r="W114" s="132"/>
      <c r="X114" s="132"/>
      <c r="Y114" s="133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3"/>
      <c r="AN114" s="132">
        <f>IFERROR(INDEX(نماز!$BW:$CF,MATCH(نوجوانان!$B114,نماز!$B:$B,0),MATCH(AN$1,نماز!$BW$1:$CF$1,0))*100,"")</f>
        <v>29.629629629629626</v>
      </c>
      <c r="AO114" s="132">
        <f>IFERROR(INDEX(حلقه!$CY:$DD,MATCH(نوجوانان!$B114,حلقه!$B:$B,0),MATCH(AO$1,حلقه!$CY$1:$DD$1,0))*100,"")</f>
        <v>0</v>
      </c>
      <c r="AP114" s="132">
        <f>IFERROR(INDEX(هیئت!$EG:$EM,MATCH(نوجوانان!$B114,هیئت!$B:$B,0),MATCH(AP$1,هیئت!$EG$1:$EM$1,0))*100,"")</f>
        <v>58.82352941176471</v>
      </c>
      <c r="AQ114" s="132">
        <f>IFERROR(INDEX('ویژه برنامه'!$BF:$BK,MATCH(نوجوانان!$B114,'ویژه برنامه'!$B:$B,0),MATCH(AQ$1,'ویژه برنامه'!$BF$1:$BK$1,0))*100,"")</f>
        <v>0</v>
      </c>
      <c r="AR114" s="132">
        <f ca="1">IFERROR(INDEX(رضایت!$AS:$AW,MATCH(نوجوانان!$B114,رضایت!$B:$B,0),MATCH(AR$1,رضایت!$AS$1:$AW$1,0))*100,"")</f>
        <v>80.73333333333332</v>
      </c>
      <c r="AS114" s="132">
        <f>IFERROR(INDEX('امتحان فصل'!$L:$O,MATCH(نوجوانان!$B114,'امتحان فصل'!$B:$B,0),MATCH(AS$1,'امتحان فصل'!$L$1:$P$1,0))*100,"")</f>
        <v>0</v>
      </c>
      <c r="AT114" s="133">
        <f t="shared" ca="1" si="53"/>
        <v>33.150653594771235</v>
      </c>
      <c r="AU114" s="132">
        <f>IFERROR(INDEX(نماز!$BW:$CF,MATCH(نوجوانان!$B114,نماز!$B:$B,0),MATCH(AU$1,نماز!$BW$1:$CF$1,0))*100,"")</f>
        <v>18.518518518518519</v>
      </c>
      <c r="AV114" s="132">
        <f>IFERROR(INDEX(حلقه!$CY:$DQ,MATCH(نوجوانان!$B114,حلقه!$B:$B,0),MATCH(AV$1,حلقه!$CY$1:$DQ$1,0))*100,"")</f>
        <v>37.5</v>
      </c>
      <c r="AW114" s="132">
        <f>IFERROR(INDEX(هیئت!$EG:$EZ,MATCH(نوجوانان!$B114,هیئت!$B:$B,0),MATCH(AW$1,هیئت!$EG$1:$EZ$1,0))*100,"")</f>
        <v>69.230769230769226</v>
      </c>
      <c r="AX114" s="132">
        <f>IFERROR(INDEX('ویژه برنامه'!$BF:$BZ,MATCH(نوجوانان!$B114,'ویژه برنامه'!$B:$B,0),MATCH(AX$1,'ویژه برنامه'!$BF$1:$BZ$1,0))*100,"")</f>
        <v>25</v>
      </c>
      <c r="AY114" s="132">
        <f ca="1">IFERROR(INDEX(رضایت!$AS:$AZ,MATCH(نوجوانان!$B114,رضایت!$B:$B,0),MATCH(AY$1,رضایت!$AS$1:$AZ$1,0))*100,"")</f>
        <v>86</v>
      </c>
      <c r="AZ114" s="132" t="str">
        <f>IFERROR(INDEX(مسئولیت!$AM:$AZ,MATCH(نوجوانان!$B114,مسئولیت!$B:$B,0),MATCH(AZ$1,مسئولیت!$AM$1:$AZ$1,0))*100,"")</f>
        <v/>
      </c>
      <c r="BA114" s="132">
        <f>IFERROR(INDEX('امتحان فصل'!$L:$Z,MATCH(نوجوانان!$B114,'امتحان فصل'!$B:$B,0),MATCH(BA$1,'امتحان فصل'!$L$1:$Z$1,0))*100,"")</f>
        <v>80</v>
      </c>
      <c r="BB114" s="133">
        <f t="shared" ca="1" si="52"/>
        <v>49.489173789173783</v>
      </c>
    </row>
    <row r="115" spans="1:54" ht="18.75" x14ac:dyDescent="0.25">
      <c r="A115" s="30">
        <v>109</v>
      </c>
      <c r="B115" s="27" t="s">
        <v>737</v>
      </c>
      <c r="C115" s="28"/>
      <c r="D115" s="29" t="str">
        <f>INDEX(Sheet1!$C:$C,MATCH($B115,Sheet1!$B:$B,0))</f>
        <v>محمدعلی شاهی</v>
      </c>
      <c r="E115" s="130"/>
      <c r="F115" s="130"/>
      <c r="G115" s="130"/>
      <c r="H115" s="130"/>
      <c r="I115" s="130"/>
      <c r="J115" s="130"/>
      <c r="K115" s="131"/>
      <c r="L115" s="130"/>
      <c r="M115" s="130"/>
      <c r="N115" s="130"/>
      <c r="O115" s="130"/>
      <c r="P115" s="130"/>
      <c r="Q115" s="130"/>
      <c r="R115" s="131"/>
      <c r="S115" s="130"/>
      <c r="T115" s="130"/>
      <c r="U115" s="130"/>
      <c r="V115" s="130"/>
      <c r="W115" s="130"/>
      <c r="X115" s="130"/>
      <c r="Y115" s="131"/>
      <c r="Z115" s="130"/>
      <c r="AA115" s="130"/>
      <c r="AB115" s="130"/>
      <c r="AC115" s="130"/>
      <c r="AD115" s="130"/>
      <c r="AE115" s="130"/>
      <c r="AF115" s="131"/>
      <c r="AG115" s="130"/>
      <c r="AH115" s="130"/>
      <c r="AI115" s="130"/>
      <c r="AJ115" s="130"/>
      <c r="AK115" s="130"/>
      <c r="AL115" s="130"/>
      <c r="AM115" s="131"/>
      <c r="AN115" s="130">
        <f>IFERROR(INDEX(نماز!$BW:$CF,MATCH(نوجوانان!$B115,نماز!$B:$B,0),MATCH(AN$1,نماز!$BW$1:$CF$1,0))*100,"")</f>
        <v>14.814814814814813</v>
      </c>
      <c r="AO115" s="130">
        <f>IFERROR(INDEX(حلقه!$CY:$DD,MATCH(نوجوانان!$B115,حلقه!$B:$B,0),MATCH(AO$1,حلقه!$CY$1:$DD$1,0))*100,"")</f>
        <v>0</v>
      </c>
      <c r="AP115" s="130">
        <f>IFERROR(INDEX(هیئت!$EG:$EM,MATCH(نوجوانان!$B115,هیئت!$B:$B,0),MATCH(AP$1,هیئت!$EG$1:$EM$1,0))*100,"")</f>
        <v>11.76470588235294</v>
      </c>
      <c r="AQ115" s="130">
        <f>IFERROR(INDEX('ویژه برنامه'!$BF:$BK,MATCH(نوجوانان!$B115,'ویژه برنامه'!$B:$B,0),MATCH(AQ$1,'ویژه برنامه'!$BF$1:$BK$1,0))*100,"")</f>
        <v>0</v>
      </c>
      <c r="AR115" s="130">
        <f ca="1">IFERROR(INDEX(رضایت!$AS:$AW,MATCH(نوجوانان!$B115,رضایت!$B:$B,0),MATCH(AR$1,رضایت!$AS$1:$AW$1,0))*100,"")</f>
        <v>72.133333333333326</v>
      </c>
      <c r="AS115" s="130">
        <f>IFERROR(INDEX('امتحان فصل'!$L:$O,MATCH(نوجوانان!$B115,'امتحان فصل'!$B:$B,0),MATCH(AS$1,'امتحان فصل'!$L$1:$P$1,0))*100,"")</f>
        <v>0</v>
      </c>
      <c r="AT115" s="131">
        <f t="shared" ca="1" si="53"/>
        <v>21.693464052287577</v>
      </c>
      <c r="AU115" s="130">
        <f>IFERROR(INDEX(نماز!$BW:$CF,MATCH(نوجوانان!$B115,نماز!$B:$B,0),MATCH(AU$1,نماز!$BW$1:$CF$1,0))*100,"")</f>
        <v>12.962962962962962</v>
      </c>
      <c r="AV115" s="130">
        <f>IFERROR(INDEX(حلقه!$CY:$DQ,MATCH(نوجوانان!$B115,حلقه!$B:$B,0),MATCH(AV$1,حلقه!$CY$1:$DQ$1,0))*100,"")</f>
        <v>37.5</v>
      </c>
      <c r="AW115" s="130">
        <f>IFERROR(INDEX(هیئت!$EG:$EZ,MATCH(نوجوانان!$B115,هیئت!$B:$B,0),MATCH(AW$1,هیئت!$EG$1:$EZ$1,0))*100,"")</f>
        <v>0</v>
      </c>
      <c r="AX115" s="130">
        <f>IFERROR(INDEX('ویژه برنامه'!$BF:$BZ,MATCH(نوجوانان!$B115,'ویژه برنامه'!$B:$B,0),MATCH(AX$1,'ویژه برنامه'!$BF$1:$BZ$1,0))*100,"")</f>
        <v>25</v>
      </c>
      <c r="AY115" s="130">
        <f ca="1">IFERROR(INDEX(رضایت!$AS:$AZ,MATCH(نوجوانان!$B115,رضایت!$B:$B,0),MATCH(AY$1,رضایت!$AS$1:$AZ$1,0))*100,"")</f>
        <v>96</v>
      </c>
      <c r="AZ115" s="130" t="str">
        <f>IFERROR(INDEX(مسئولیت!$AM:$AZ,MATCH(نوجوانان!$B115,مسئولیت!$B:$B,0),MATCH(AZ$1,مسئولیت!$AM$1:$AZ$1,0))*100,"")</f>
        <v/>
      </c>
      <c r="BA115" s="130">
        <f>IFERROR(INDEX('امتحان فصل'!$L:$Z,MATCH(نوجوانان!$B115,'امتحان فصل'!$B:$B,0),MATCH(BA$1,'امتحان فصل'!$L$1:$Z$1,0))*100,"")</f>
        <v>0</v>
      </c>
      <c r="BB115" s="131">
        <f t="shared" ca="1" si="52"/>
        <v>26.737037037037034</v>
      </c>
    </row>
    <row r="116" spans="1:54" ht="18.75" x14ac:dyDescent="0.25">
      <c r="A116" s="30">
        <v>110</v>
      </c>
      <c r="B116" s="27" t="s">
        <v>738</v>
      </c>
      <c r="C116" s="28"/>
      <c r="D116" s="29" t="str">
        <f>INDEX(Sheet1!$C:$C,MATCH($B116,Sheet1!$B:$B,0))</f>
        <v>سیدحسن متولی</v>
      </c>
      <c r="E116" s="132"/>
      <c r="F116" s="132"/>
      <c r="G116" s="132"/>
      <c r="H116" s="132"/>
      <c r="I116" s="132"/>
      <c r="J116" s="132"/>
      <c r="K116" s="133"/>
      <c r="L116" s="132"/>
      <c r="M116" s="132"/>
      <c r="N116" s="132"/>
      <c r="O116" s="132"/>
      <c r="P116" s="132"/>
      <c r="Q116" s="132"/>
      <c r="R116" s="133"/>
      <c r="S116" s="132"/>
      <c r="T116" s="132"/>
      <c r="U116" s="132"/>
      <c r="V116" s="132"/>
      <c r="W116" s="132"/>
      <c r="X116" s="132"/>
      <c r="Y116" s="133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3"/>
      <c r="AN116" s="132">
        <f>IFERROR(INDEX(نماز!$BW:$CF,MATCH(نوجوانان!$B116,نماز!$B:$B,0),MATCH(AN$1,نماز!$BW$1:$CF$1,0))*100,"")</f>
        <v>0</v>
      </c>
      <c r="AO116" s="132">
        <f>IFERROR(INDEX(حلقه!$CY:$DD,MATCH(نوجوانان!$B116,حلقه!$B:$B,0),MATCH(AO$1,حلقه!$CY$1:$DD$1,0))*100,"")</f>
        <v>0</v>
      </c>
      <c r="AP116" s="132">
        <f>IFERROR(INDEX(هیئت!$EG:$EM,MATCH(نوجوانان!$B116,هیئت!$B:$B,0),MATCH(AP$1,هیئت!$EG$1:$EM$1,0))*100,"")</f>
        <v>0</v>
      </c>
      <c r="AQ116" s="132">
        <f>IFERROR(INDEX('ویژه برنامه'!$BF:$BK,MATCH(نوجوانان!$B116,'ویژه برنامه'!$B:$B,0),MATCH(AQ$1,'ویژه برنامه'!$BF$1:$BK$1,0))*100,"")</f>
        <v>0</v>
      </c>
      <c r="AR116" s="132">
        <f ca="1">IFERROR(INDEX(رضایت!$AS:$AW,MATCH(نوجوانان!$B116,رضایت!$B:$B,0),MATCH(AR$1,رضایت!$AS$1:$AW$1,0))*100,"")</f>
        <v>88.86666666666666</v>
      </c>
      <c r="AS116" s="132">
        <f>IFERROR(INDEX('امتحان فصل'!$L:$O,MATCH(نوجوانان!$B116,'امتحان فصل'!$B:$B,0),MATCH(AS$1,'امتحان فصل'!$L$1:$P$1,0))*100,"")</f>
        <v>0</v>
      </c>
      <c r="AT116" s="133">
        <f t="shared" ca="1" si="53"/>
        <v>22.216666666666665</v>
      </c>
      <c r="AU116" s="132">
        <f>IFERROR(INDEX(نماز!$BW:$CF,MATCH(نوجوانان!$B116,نماز!$B:$B,0),MATCH(AU$1,نماز!$BW$1:$CF$1,0))*100,"")</f>
        <v>0</v>
      </c>
      <c r="AV116" s="132">
        <f>IFERROR(INDEX(حلقه!$CY:$DQ,MATCH(نوجوانان!$B116,حلقه!$B:$B,0),MATCH(AV$1,حلقه!$CY$1:$DQ$1,0))*100,"")</f>
        <v>12.5</v>
      </c>
      <c r="AW116" s="132">
        <f>IFERROR(INDEX(هیئت!$EG:$EZ,MATCH(نوجوانان!$B116,هیئت!$B:$B,0),MATCH(AW$1,هیئت!$EG$1:$EZ$1,0))*100,"")</f>
        <v>23.076923076923077</v>
      </c>
      <c r="AX116" s="132">
        <f>IFERROR(INDEX('ویژه برنامه'!$BF:$BZ,MATCH(نوجوانان!$B116,'ویژه برنامه'!$B:$B,0),MATCH(AX$1,'ویژه برنامه'!$BF$1:$BZ$1,0))*100,"")</f>
        <v>0</v>
      </c>
      <c r="AY116" s="132">
        <f ca="1">IFERROR(INDEX(رضایت!$AS:$AZ,MATCH(نوجوانان!$B116,رضایت!$B:$B,0),MATCH(AY$1,رضایت!$AS$1:$AZ$1,0))*100,"")</f>
        <v>86</v>
      </c>
      <c r="AZ116" s="132" t="str">
        <f>IFERROR(INDEX(مسئولیت!$AM:$AZ,MATCH(نوجوانان!$B116,مسئولیت!$B:$B,0),MATCH(AZ$1,مسئولیت!$AM$1:$AZ$1,0))*100,"")</f>
        <v/>
      </c>
      <c r="BA116" s="132">
        <f>IFERROR(INDEX('امتحان فصل'!$L:$Z,MATCH(نوجوانان!$B116,'امتحان فصل'!$B:$B,0),MATCH(BA$1,'امتحان فصل'!$L$1:$Z$1,0))*100,"")</f>
        <v>0</v>
      </c>
      <c r="BB116" s="133">
        <f t="shared" ca="1" si="52"/>
        <v>21.469230769230773</v>
      </c>
    </row>
    <row r="117" spans="1:54" ht="18.75" x14ac:dyDescent="0.25">
      <c r="A117" s="30">
        <v>111</v>
      </c>
      <c r="B117" s="27" t="s">
        <v>739</v>
      </c>
      <c r="C117" s="28"/>
      <c r="D117" s="29" t="str">
        <f>INDEX(Sheet1!$C:$C,MATCH($B117,Sheet1!$B:$B,0))</f>
        <v>مهدیار فردوسی</v>
      </c>
      <c r="E117" s="130"/>
      <c r="F117" s="130"/>
      <c r="G117" s="130"/>
      <c r="H117" s="130"/>
      <c r="I117" s="130"/>
      <c r="J117" s="130"/>
      <c r="K117" s="131"/>
      <c r="L117" s="130"/>
      <c r="M117" s="130"/>
      <c r="N117" s="130"/>
      <c r="O117" s="130"/>
      <c r="P117" s="130"/>
      <c r="Q117" s="130"/>
      <c r="R117" s="131"/>
      <c r="S117" s="130"/>
      <c r="T117" s="130"/>
      <c r="U117" s="130"/>
      <c r="V117" s="130"/>
      <c r="W117" s="130"/>
      <c r="X117" s="130"/>
      <c r="Y117" s="131"/>
      <c r="Z117" s="130"/>
      <c r="AA117" s="130"/>
      <c r="AB117" s="130"/>
      <c r="AC117" s="130"/>
      <c r="AD117" s="130"/>
      <c r="AE117" s="130"/>
      <c r="AF117" s="131"/>
      <c r="AG117" s="130"/>
      <c r="AH117" s="130"/>
      <c r="AI117" s="130"/>
      <c r="AJ117" s="130"/>
      <c r="AK117" s="130"/>
      <c r="AL117" s="130"/>
      <c r="AM117" s="131"/>
      <c r="AN117" s="130">
        <f>IFERROR(INDEX(نماز!$BW:$CF,MATCH(نوجوانان!$B117,نماز!$B:$B,0),MATCH(AN$1,نماز!$BW$1:$CF$1,0))*100,"")</f>
        <v>0</v>
      </c>
      <c r="AO117" s="130">
        <f>IFERROR(INDEX(حلقه!$CY:$DD,MATCH(نوجوانان!$B117,حلقه!$B:$B,0),MATCH(AO$1,حلقه!$CY$1:$DD$1,0))*100,"")</f>
        <v>0</v>
      </c>
      <c r="AP117" s="130">
        <f>IFERROR(INDEX(هیئت!$EG:$EM,MATCH(نوجوانان!$B117,هیئت!$B:$B,0),MATCH(AP$1,هیئت!$EG$1:$EM$1,0))*100,"")</f>
        <v>0</v>
      </c>
      <c r="AQ117" s="130">
        <f>IFERROR(INDEX('ویژه برنامه'!$BF:$BK,MATCH(نوجوانان!$B117,'ویژه برنامه'!$B:$B,0),MATCH(AQ$1,'ویژه برنامه'!$BF$1:$BK$1,0))*100,"")</f>
        <v>50</v>
      </c>
      <c r="AR117" s="130">
        <f ca="1">IFERROR(INDEX(رضایت!$AS:$AW,MATCH(نوجوانان!$B117,رضایت!$B:$B,0),MATCH(AR$1,رضایت!$AS$1:$AW$1,0))*100,"")</f>
        <v>72.133333333333326</v>
      </c>
      <c r="AS117" s="130">
        <f>IFERROR(INDEX('امتحان فصل'!$L:$O,MATCH(نوجوانان!$B117,'امتحان فصل'!$B:$B,0),MATCH(AS$1,'امتحان فصل'!$L$1:$P$1,0))*100,"")</f>
        <v>0</v>
      </c>
      <c r="AT117" s="131">
        <f t="shared" ca="1" si="53"/>
        <v>24.033333333333331</v>
      </c>
      <c r="AU117" s="130">
        <f>IFERROR(INDEX(نماز!$BW:$CF,MATCH(نوجوانان!$B117,نماز!$B:$B,0),MATCH(AU$1,نماز!$BW$1:$CF$1,0))*100,"")</f>
        <v>0</v>
      </c>
      <c r="AV117" s="130">
        <f>IFERROR(INDEX(حلقه!$CY:$DQ,MATCH(نوجوانان!$B117,حلقه!$B:$B,0),MATCH(AV$1,حلقه!$CY$1:$DQ$1,0))*100,"")</f>
        <v>0</v>
      </c>
      <c r="AW117" s="130">
        <f>IFERROR(INDEX(هیئت!$EG:$EZ,MATCH(نوجوانان!$B117,هیئت!$B:$B,0),MATCH(AW$1,هیئت!$EG$1:$EZ$1,0))*100,"")</f>
        <v>0</v>
      </c>
      <c r="AX117" s="130">
        <f>IFERROR(INDEX('ویژه برنامه'!$BF:$BZ,MATCH(نوجوانان!$B117,'ویژه برنامه'!$B:$B,0),MATCH(AX$1,'ویژه برنامه'!$BF$1:$BZ$1,0))*100,"")</f>
        <v>0</v>
      </c>
      <c r="AY117" s="130">
        <f ca="1">IFERROR(INDEX(رضایت!$AS:$AZ,MATCH(نوجوانان!$B117,رضایت!$B:$B,0),MATCH(AY$1,رضایت!$AS$1:$AZ$1,0))*100,"")</f>
        <v>75</v>
      </c>
      <c r="AZ117" s="130" t="str">
        <f>IFERROR(INDEX(مسئولیت!$AM:$AZ,MATCH(نوجوانان!$B117,مسئولیت!$B:$B,0),MATCH(AZ$1,مسئولیت!$AM$1:$AZ$1,0))*100,"")</f>
        <v/>
      </c>
      <c r="BA117" s="130">
        <f>IFERROR(INDEX('امتحان فصل'!$L:$Z,MATCH(نوجوانان!$B117,'امتحان فصل'!$B:$B,0),MATCH(BA$1,'امتحان فصل'!$L$1:$Z$1,0))*100,"")</f>
        <v>0</v>
      </c>
      <c r="BB117" s="131">
        <f t="shared" ca="1" si="52"/>
        <v>15</v>
      </c>
    </row>
    <row r="118" spans="1:54" ht="18.75" x14ac:dyDescent="0.25">
      <c r="A118" s="30">
        <v>112</v>
      </c>
      <c r="B118" s="27" t="s">
        <v>740</v>
      </c>
      <c r="C118" s="28"/>
      <c r="D118" s="29" t="str">
        <f>INDEX(Sheet1!$C:$C,MATCH($B118,Sheet1!$B:$B,0))</f>
        <v>محمدپارسا پایروند</v>
      </c>
      <c r="E118" s="132"/>
      <c r="F118" s="132"/>
      <c r="G118" s="132"/>
      <c r="H118" s="132"/>
      <c r="I118" s="132"/>
      <c r="J118" s="132"/>
      <c r="K118" s="133"/>
      <c r="L118" s="132"/>
      <c r="M118" s="132"/>
      <c r="N118" s="132"/>
      <c r="O118" s="132"/>
      <c r="P118" s="132"/>
      <c r="Q118" s="132"/>
      <c r="R118" s="133"/>
      <c r="S118" s="132"/>
      <c r="T118" s="132"/>
      <c r="U118" s="132"/>
      <c r="V118" s="132"/>
      <c r="W118" s="132"/>
      <c r="X118" s="132"/>
      <c r="Y118" s="133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3"/>
      <c r="AN118" s="132">
        <f>IFERROR(INDEX(نماز!$BW:$CF,MATCH(نوجوانان!$B118,نماز!$B:$B,0),MATCH(AN$1,نماز!$BW$1:$CF$1,0))*100,"")</f>
        <v>0</v>
      </c>
      <c r="AO118" s="132">
        <f>IFERROR(INDEX(حلقه!$CY:$DD,MATCH(نوجوانان!$B118,حلقه!$B:$B,0),MATCH(AO$1,حلقه!$CY$1:$DD$1,0))*100,"")</f>
        <v>0</v>
      </c>
      <c r="AP118" s="132">
        <f>IFERROR(INDEX(هیئت!$EG:$EM,MATCH(نوجوانان!$B118,هیئت!$B:$B,0),MATCH(AP$1,هیئت!$EG$1:$EM$1,0))*100,"")</f>
        <v>47.058823529411761</v>
      </c>
      <c r="AQ118" s="132">
        <f>IFERROR(INDEX('ویژه برنامه'!$BF:$BK,MATCH(نوجوانان!$B118,'ویژه برنامه'!$B:$B,0),MATCH(AQ$1,'ویژه برنامه'!$BF$1:$BK$1,0))*100,"")</f>
        <v>50</v>
      </c>
      <c r="AR118" s="132">
        <f ca="1">IFERROR(INDEX(رضایت!$AS:$AW,MATCH(نوجوانان!$B118,رضایت!$B:$B,0),MATCH(AR$1,رضایت!$AS$1:$AW$1,0))*100,"")</f>
        <v>91.666666666666657</v>
      </c>
      <c r="AS118" s="132">
        <f>IFERROR(INDEX('امتحان فصل'!$L:$O,MATCH(نوجوانان!$B118,'امتحان فصل'!$B:$B,0),MATCH(AS$1,'امتحان فصل'!$L$1:$P$1,0))*100,"")</f>
        <v>0</v>
      </c>
      <c r="AT118" s="133">
        <f t="shared" ca="1" si="53"/>
        <v>36.446078431372548</v>
      </c>
      <c r="AU118" s="132">
        <f>IFERROR(INDEX(نماز!$BW:$CF,MATCH(نوجوانان!$B118,نماز!$B:$B,0),MATCH(AU$1,نماز!$BW$1:$CF$1,0))*100,"")</f>
        <v>0</v>
      </c>
      <c r="AV118" s="132">
        <f>IFERROR(INDEX(حلقه!$CY:$DQ,MATCH(نوجوانان!$B118,حلقه!$B:$B,0),MATCH(AV$1,حلقه!$CY$1:$DQ$1,0))*100,"")</f>
        <v>12.5</v>
      </c>
      <c r="AW118" s="132">
        <f>IFERROR(INDEX(هیئت!$EG:$EZ,MATCH(نوجوانان!$B118,هیئت!$B:$B,0),MATCH(AW$1,هیئت!$EG$1:$EZ$1,0))*100,"")</f>
        <v>38.461538461538467</v>
      </c>
      <c r="AX118" s="132">
        <f>IFERROR(INDEX('ویژه برنامه'!$BF:$BZ,MATCH(نوجوانان!$B118,'ویژه برنامه'!$B:$B,0),MATCH(AX$1,'ویژه برنامه'!$BF$1:$BZ$1,0))*100,"")</f>
        <v>0</v>
      </c>
      <c r="AY118" s="132">
        <f ca="1">IFERROR(INDEX(رضایت!$AS:$AZ,MATCH(نوجوانان!$B118,رضایت!$B:$B,0),MATCH(AY$1,رضایت!$AS$1:$AZ$1,0))*100,"")</f>
        <v>93</v>
      </c>
      <c r="AZ118" s="132" t="str">
        <f>IFERROR(INDEX(مسئولیت!$AM:$AZ,MATCH(نوجوانان!$B118,مسئولیت!$B:$B,0),MATCH(AZ$1,مسئولیت!$AM$1:$AZ$1,0))*100,"")</f>
        <v/>
      </c>
      <c r="BA118" s="132">
        <f>IFERROR(INDEX('امتحان فصل'!$L:$Z,MATCH(نوجوانان!$B118,'امتحان فصل'!$B:$B,0),MATCH(BA$1,'امتحان فصل'!$L$1:$Z$1,0))*100,"")</f>
        <v>0</v>
      </c>
      <c r="BB118" s="133">
        <f t="shared" ca="1" si="52"/>
        <v>24.715384615384618</v>
      </c>
    </row>
    <row r="119" spans="1:54" ht="18.75" x14ac:dyDescent="0.25">
      <c r="A119" s="30">
        <v>113</v>
      </c>
      <c r="B119" s="27" t="s">
        <v>741</v>
      </c>
      <c r="C119" s="28"/>
      <c r="D119" s="29" t="str">
        <f>INDEX(Sheet1!$C:$C,MATCH($B119,Sheet1!$B:$B,0))</f>
        <v>حسین شاهوردی</v>
      </c>
      <c r="E119" s="130"/>
      <c r="F119" s="130"/>
      <c r="G119" s="130"/>
      <c r="H119" s="130"/>
      <c r="I119" s="130"/>
      <c r="J119" s="130"/>
      <c r="K119" s="131"/>
      <c r="L119" s="130"/>
      <c r="M119" s="130"/>
      <c r="N119" s="130"/>
      <c r="O119" s="130"/>
      <c r="P119" s="130"/>
      <c r="Q119" s="130"/>
      <c r="R119" s="131"/>
      <c r="S119" s="130"/>
      <c r="T119" s="130"/>
      <c r="U119" s="130"/>
      <c r="V119" s="130"/>
      <c r="W119" s="130"/>
      <c r="X119" s="130"/>
      <c r="Y119" s="131"/>
      <c r="Z119" s="130"/>
      <c r="AA119" s="130"/>
      <c r="AB119" s="130"/>
      <c r="AC119" s="130"/>
      <c r="AD119" s="130"/>
      <c r="AE119" s="130"/>
      <c r="AF119" s="131"/>
      <c r="AG119" s="130"/>
      <c r="AH119" s="130"/>
      <c r="AI119" s="130"/>
      <c r="AJ119" s="130"/>
      <c r="AK119" s="130"/>
      <c r="AL119" s="130"/>
      <c r="AM119" s="131"/>
      <c r="AN119" s="130">
        <f>IFERROR(INDEX(نماز!$BW:$CF,MATCH(نوجوانان!$B119,نماز!$B:$B,0),MATCH(AN$1,نماز!$BW$1:$CF$1,0))*100,"")</f>
        <v>0</v>
      </c>
      <c r="AO119" s="130">
        <f>IFERROR(INDEX(حلقه!$CY:$DD,MATCH(نوجوانان!$B119,حلقه!$B:$B,0),MATCH(AO$1,حلقه!$CY$1:$DD$1,0))*100,"")</f>
        <v>0</v>
      </c>
      <c r="AP119" s="130">
        <f>IFERROR(INDEX(هیئت!$EG:$EM,MATCH(نوجوانان!$B119,هیئت!$B:$B,0),MATCH(AP$1,هیئت!$EG$1:$EM$1,0))*100,"")</f>
        <v>23.52941176470588</v>
      </c>
      <c r="AQ119" s="130">
        <f>IFERROR(INDEX('ویژه برنامه'!$BF:$BK,MATCH(نوجوانان!$B119,'ویژه برنامه'!$B:$B,0),MATCH(AQ$1,'ویژه برنامه'!$BF$1:$BK$1,0))*100,"")</f>
        <v>50</v>
      </c>
      <c r="AR119" s="130">
        <f ca="1">IFERROR(INDEX(رضایت!$AS:$AW,MATCH(نوجوانان!$B119,رضایت!$B:$B,0),MATCH(AR$1,رضایت!$AS$1:$AW$1,0))*100,"")</f>
        <v>77.73333333333332</v>
      </c>
      <c r="AS119" s="130">
        <f>IFERROR(INDEX('امتحان فصل'!$L:$O,MATCH(نوجوانان!$B119,'امتحان فصل'!$B:$B,0),MATCH(AS$1,'امتحان فصل'!$L$1:$P$1,0))*100,"")</f>
        <v>0</v>
      </c>
      <c r="AT119" s="131">
        <f t="shared" ca="1" si="53"/>
        <v>29.198039215686272</v>
      </c>
      <c r="AU119" s="130">
        <f>IFERROR(INDEX(نماز!$BW:$CF,MATCH(نوجوانان!$B119,نماز!$B:$B,0),MATCH(AU$1,نماز!$BW$1:$CF$1,0))*100,"")</f>
        <v>0</v>
      </c>
      <c r="AV119" s="130">
        <f>IFERROR(INDEX(حلقه!$CY:$DQ,MATCH(نوجوانان!$B119,حلقه!$B:$B,0),MATCH(AV$1,حلقه!$CY$1:$DQ$1,0))*100,"")</f>
        <v>0</v>
      </c>
      <c r="AW119" s="130">
        <f>IFERROR(INDEX(هیئت!$EG:$EZ,MATCH(نوجوانان!$B119,هیئت!$B:$B,0),MATCH(AW$1,هیئت!$EG$1:$EZ$1,0))*100,"")</f>
        <v>0</v>
      </c>
      <c r="AX119" s="130">
        <f>IFERROR(INDEX('ویژه برنامه'!$BF:$BZ,MATCH(نوجوانان!$B119,'ویژه برنامه'!$B:$B,0),MATCH(AX$1,'ویژه برنامه'!$BF$1:$BZ$1,0))*100,"")</f>
        <v>0</v>
      </c>
      <c r="AY119" s="130">
        <f ca="1">IFERROR(INDEX(رضایت!$AS:$AZ,MATCH(نوجوانان!$B119,رضایت!$B:$B,0),MATCH(AY$1,رضایت!$AS$1:$AZ$1,0))*100,"")</f>
        <v>75</v>
      </c>
      <c r="AZ119" s="130" t="str">
        <f>IFERROR(INDEX(مسئولیت!$AM:$AZ,MATCH(نوجوانان!$B119,مسئولیت!$B:$B,0),MATCH(AZ$1,مسئولیت!$AM$1:$AZ$1,0))*100,"")</f>
        <v/>
      </c>
      <c r="BA119" s="130">
        <f>IFERROR(INDEX('امتحان فصل'!$L:$Z,MATCH(نوجوانان!$B119,'امتحان فصل'!$B:$B,0),MATCH(BA$1,'امتحان فصل'!$L$1:$Z$1,0))*100,"")</f>
        <v>0</v>
      </c>
      <c r="BB119" s="131">
        <f t="shared" ca="1" si="52"/>
        <v>15</v>
      </c>
    </row>
    <row r="120" spans="1:54" ht="18.75" x14ac:dyDescent="0.25">
      <c r="A120" s="30">
        <v>114</v>
      </c>
      <c r="B120" s="27" t="s">
        <v>742</v>
      </c>
      <c r="C120" s="28"/>
      <c r="D120" s="29" t="str">
        <f>INDEX(Sheet1!$C:$C,MATCH($B120,Sheet1!$B:$B,0))</f>
        <v>علی کشوری</v>
      </c>
      <c r="E120" s="132"/>
      <c r="F120" s="132"/>
      <c r="G120" s="132"/>
      <c r="H120" s="132"/>
      <c r="I120" s="132"/>
      <c r="J120" s="132"/>
      <c r="K120" s="133"/>
      <c r="L120" s="132"/>
      <c r="M120" s="132"/>
      <c r="N120" s="132"/>
      <c r="O120" s="132"/>
      <c r="P120" s="132"/>
      <c r="Q120" s="132"/>
      <c r="R120" s="133"/>
      <c r="S120" s="132"/>
      <c r="T120" s="132"/>
      <c r="U120" s="132"/>
      <c r="V120" s="132"/>
      <c r="W120" s="132"/>
      <c r="X120" s="132"/>
      <c r="Y120" s="133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3"/>
      <c r="AN120" s="132">
        <f>IFERROR(INDEX(نماز!$BW:$CF,MATCH(نوجوانان!$B120,نماز!$B:$B,0),MATCH(AN$1,نماز!$BW$1:$CF$1,0))*100,"")</f>
        <v>0</v>
      </c>
      <c r="AO120" s="132">
        <f>IFERROR(INDEX(حلقه!$CY:$DD,MATCH(نوجوانان!$B120,حلقه!$B:$B,0),MATCH(AO$1,حلقه!$CY$1:$DD$1,0))*100,"")</f>
        <v>0</v>
      </c>
      <c r="AP120" s="132">
        <f>IFERROR(INDEX(هیئت!$EG:$EM,MATCH(نوجوانان!$B120,هیئت!$B:$B,0),MATCH(AP$1,هیئت!$EG$1:$EM$1,0))*100,"")</f>
        <v>0</v>
      </c>
      <c r="AQ120" s="132">
        <f>IFERROR(INDEX('ویژه برنامه'!$BF:$BK,MATCH(نوجوانان!$B120,'ویژه برنامه'!$B:$B,0),MATCH(AQ$1,'ویژه برنامه'!$BF$1:$BK$1,0))*100,"")</f>
        <v>50</v>
      </c>
      <c r="AR120" s="132">
        <f ca="1">IFERROR(INDEX(رضایت!$AS:$AW,MATCH(نوجوانان!$B120,رضایت!$B:$B,0),MATCH(AR$1,رضایت!$AS$1:$AW$1,0))*100,"")</f>
        <v>72.133333333333326</v>
      </c>
      <c r="AS120" s="132">
        <f>IFERROR(INDEX('امتحان فصل'!$L:$O,MATCH(نوجوانان!$B120,'امتحان فصل'!$B:$B,0),MATCH(AS$1,'امتحان فصل'!$L$1:$P$1,0))*100,"")</f>
        <v>0</v>
      </c>
      <c r="AT120" s="133">
        <f t="shared" ca="1" si="53"/>
        <v>24.033333333333331</v>
      </c>
      <c r="AU120" s="132">
        <f>IFERROR(INDEX(نماز!$BW:$CF,MATCH(نوجوانان!$B120,نماز!$B:$B,0),MATCH(AU$1,نماز!$BW$1:$CF$1,0))*100,"")</f>
        <v>0</v>
      </c>
      <c r="AV120" s="132">
        <f>IFERROR(INDEX(حلقه!$CY:$DQ,MATCH(نوجوانان!$B120,حلقه!$B:$B,0),MATCH(AV$1,حلقه!$CY$1:$DQ$1,0))*100,"")</f>
        <v>0</v>
      </c>
      <c r="AW120" s="132">
        <f>IFERROR(INDEX(هیئت!$EG:$EZ,MATCH(نوجوانان!$B120,هیئت!$B:$B,0),MATCH(AW$1,هیئت!$EG$1:$EZ$1,0))*100,"")</f>
        <v>0</v>
      </c>
      <c r="AX120" s="132">
        <f>IFERROR(INDEX('ویژه برنامه'!$BF:$BZ,MATCH(نوجوانان!$B120,'ویژه برنامه'!$B:$B,0),MATCH(AX$1,'ویژه برنامه'!$BF$1:$BZ$1,0))*100,"")</f>
        <v>0</v>
      </c>
      <c r="AY120" s="132">
        <f ca="1">IFERROR(INDEX(رضایت!$AS:$AZ,MATCH(نوجوانان!$B120,رضایت!$B:$B,0),MATCH(AY$1,رضایت!$AS$1:$AZ$1,0))*100,"")</f>
        <v>56.000000000000007</v>
      </c>
      <c r="AZ120" s="132" t="str">
        <f>IFERROR(INDEX(مسئولیت!$AM:$AZ,MATCH(نوجوانان!$B120,مسئولیت!$B:$B,0),MATCH(AZ$1,مسئولیت!$AM$1:$AZ$1,0))*100,"")</f>
        <v/>
      </c>
      <c r="BA120" s="132">
        <f>IFERROR(INDEX('امتحان فصل'!$L:$Z,MATCH(نوجوانان!$B120,'امتحان فصل'!$B:$B,0),MATCH(BA$1,'امتحان فصل'!$L$1:$Z$1,0))*100,"")</f>
        <v>0</v>
      </c>
      <c r="BB120" s="133">
        <f t="shared" ca="1" si="52"/>
        <v>11.200000000000003</v>
      </c>
    </row>
    <row r="121" spans="1:54" ht="18.75" x14ac:dyDescent="0.25">
      <c r="A121" s="30">
        <v>115</v>
      </c>
      <c r="B121" s="27" t="s">
        <v>743</v>
      </c>
      <c r="C121" s="28"/>
      <c r="D121" s="29" t="str">
        <f>INDEX(Sheet1!$C:$C,MATCH($B121,Sheet1!$B:$B,0))</f>
        <v>محمدیاسین احمدی</v>
      </c>
      <c r="E121" s="130"/>
      <c r="F121" s="130"/>
      <c r="G121" s="130"/>
      <c r="H121" s="130"/>
      <c r="I121" s="130"/>
      <c r="J121" s="130"/>
      <c r="K121" s="131"/>
      <c r="L121" s="130"/>
      <c r="M121" s="130"/>
      <c r="N121" s="130"/>
      <c r="O121" s="130"/>
      <c r="P121" s="130"/>
      <c r="Q121" s="130"/>
      <c r="R121" s="131"/>
      <c r="S121" s="130"/>
      <c r="T121" s="130"/>
      <c r="U121" s="130"/>
      <c r="V121" s="130"/>
      <c r="W121" s="130"/>
      <c r="X121" s="130"/>
      <c r="Y121" s="131"/>
      <c r="Z121" s="130"/>
      <c r="AA121" s="130"/>
      <c r="AB121" s="130"/>
      <c r="AC121" s="130"/>
      <c r="AD121" s="130"/>
      <c r="AE121" s="130"/>
      <c r="AF121" s="131"/>
      <c r="AG121" s="130"/>
      <c r="AH121" s="130"/>
      <c r="AI121" s="130"/>
      <c r="AJ121" s="130"/>
      <c r="AK121" s="130"/>
      <c r="AL121" s="130"/>
      <c r="AM121" s="131"/>
      <c r="AN121" s="130">
        <f>IFERROR(INDEX(نماز!$BW:$CF,MATCH(نوجوانان!$B121,نماز!$B:$B,0),MATCH(AN$1,نماز!$BW$1:$CF$1,0))*100,"")</f>
        <v>0</v>
      </c>
      <c r="AO121" s="130">
        <f>IFERROR(INDEX(حلقه!$CY:$DD,MATCH(نوجوانان!$B121,حلقه!$B:$B,0),MATCH(AO$1,حلقه!$CY$1:$DD$1,0))*100,"")</f>
        <v>0</v>
      </c>
      <c r="AP121" s="130">
        <f>IFERROR(INDEX(هیئت!$EG:$EM,MATCH(نوجوانان!$B121,هیئت!$B:$B,0),MATCH(AP$1,هیئت!$EG$1:$EM$1,0))*100,"")</f>
        <v>5.8823529411764701</v>
      </c>
      <c r="AQ121" s="130">
        <f>IFERROR(INDEX('ویژه برنامه'!$BF:$BK,MATCH(نوجوانان!$B121,'ویژه برنامه'!$B:$B,0),MATCH(AQ$1,'ویژه برنامه'!$BF$1:$BK$1,0))*100,"")</f>
        <v>50</v>
      </c>
      <c r="AR121" s="130">
        <f ca="1">IFERROR(INDEX(رضایت!$AS:$AW,MATCH(نوجوانان!$B121,رضایت!$B:$B,0),MATCH(AR$1,رضایت!$AS$1:$AW$1,0))*100,"")</f>
        <v>87</v>
      </c>
      <c r="AS121" s="130">
        <f>IFERROR(INDEX('امتحان فصل'!$L:$O,MATCH(نوجوانان!$B121,'امتحان فصل'!$B:$B,0),MATCH(AS$1,'امتحان فصل'!$L$1:$P$1,0))*100,"")</f>
        <v>0</v>
      </c>
      <c r="AT121" s="131">
        <f t="shared" ca="1" si="53"/>
        <v>28.691176470588236</v>
      </c>
      <c r="AU121" s="130">
        <f>IFERROR(INDEX(نماز!$BW:$CF,MATCH(نوجوانان!$B121,نماز!$B:$B,0),MATCH(AU$1,نماز!$BW$1:$CF$1,0))*100,"")</f>
        <v>0</v>
      </c>
      <c r="AV121" s="130">
        <f>IFERROR(INDEX(حلقه!$CY:$DQ,MATCH(نوجوانان!$B121,حلقه!$B:$B,0),MATCH(AV$1,حلقه!$CY$1:$DQ$1,0))*100,"")</f>
        <v>100</v>
      </c>
      <c r="AW121" s="130">
        <f>IFERROR(INDEX(هیئت!$EG:$EZ,MATCH(نوجوانان!$B121,هیئت!$B:$B,0),MATCH(AW$1,هیئت!$EG$1:$EZ$1,0))*100,"")</f>
        <v>15.384615384615385</v>
      </c>
      <c r="AX121" s="130">
        <f>IFERROR(INDEX('ویژه برنامه'!$BF:$BZ,MATCH(نوجوانان!$B121,'ویژه برنامه'!$B:$B,0),MATCH(AX$1,'ویژه برنامه'!$BF$1:$BZ$1,0))*100,"")</f>
        <v>0</v>
      </c>
      <c r="AY121" s="130">
        <f ca="1">IFERROR(INDEX(رضایت!$AS:$AZ,MATCH(نوجوانان!$B121,رضایت!$B:$B,0),MATCH(AY$1,رضایت!$AS$1:$AZ$1,0))*100,"")</f>
        <v>100</v>
      </c>
      <c r="AZ121" s="130" t="str">
        <f>IFERROR(INDEX(مسئولیت!$AM:$AZ,MATCH(نوجوانان!$B121,مسئولیت!$B:$B,0),MATCH(AZ$1,مسئولیت!$AM$1:$AZ$1,0))*100,"")</f>
        <v/>
      </c>
      <c r="BA121" s="130">
        <f>IFERROR(INDEX('امتحان فصل'!$L:$Z,MATCH(نوجوانان!$B121,'امتحان فصل'!$B:$B,0),MATCH(BA$1,'امتحان فصل'!$L$1:$Z$1,0))*100,"")</f>
        <v>70</v>
      </c>
      <c r="BB121" s="131">
        <f t="shared" ca="1" si="52"/>
        <v>47.846153846153847</v>
      </c>
    </row>
    <row r="122" spans="1:54" ht="18.75" x14ac:dyDescent="0.25">
      <c r="A122" s="30">
        <v>116</v>
      </c>
      <c r="B122" s="27" t="s">
        <v>744</v>
      </c>
      <c r="C122" s="28"/>
      <c r="D122" s="29" t="str">
        <f>INDEX(Sheet1!$C:$C,MATCH($B122,Sheet1!$B:$B,0))</f>
        <v>مهدی یحیی‌زاده</v>
      </c>
      <c r="E122" s="132"/>
      <c r="F122" s="132"/>
      <c r="G122" s="132"/>
      <c r="H122" s="132"/>
      <c r="I122" s="132"/>
      <c r="J122" s="132"/>
      <c r="K122" s="133"/>
      <c r="L122" s="132"/>
      <c r="M122" s="132"/>
      <c r="N122" s="132"/>
      <c r="O122" s="132"/>
      <c r="P122" s="132"/>
      <c r="Q122" s="132"/>
      <c r="R122" s="133"/>
      <c r="S122" s="132"/>
      <c r="T122" s="132"/>
      <c r="U122" s="132"/>
      <c r="V122" s="132"/>
      <c r="W122" s="132"/>
      <c r="X122" s="132"/>
      <c r="Y122" s="133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3"/>
      <c r="AN122" s="132">
        <f>IFERROR(INDEX(نماز!$BW:$CF,MATCH(نوجوانان!$B122,نماز!$B:$B,0),MATCH(AN$1,نماز!$BW$1:$CF$1,0))*100,"")</f>
        <v>0</v>
      </c>
      <c r="AO122" s="132">
        <f>IFERROR(INDEX(حلقه!$CY:$DD,MATCH(نوجوانان!$B122,حلقه!$B:$B,0),MATCH(AO$1,حلقه!$CY$1:$DD$1,0))*100,"")</f>
        <v>0</v>
      </c>
      <c r="AP122" s="132">
        <f>IFERROR(INDEX(هیئت!$EG:$EM,MATCH(نوجوانان!$B122,هیئت!$B:$B,0),MATCH(AP$1,هیئت!$EG$1:$EM$1,0))*100,"")</f>
        <v>17.647058823529413</v>
      </c>
      <c r="AQ122" s="132">
        <f>IFERROR(INDEX('ویژه برنامه'!$BF:$BK,MATCH(نوجوانان!$B122,'ویژه برنامه'!$B:$B,0),MATCH(AQ$1,'ویژه برنامه'!$BF$1:$BK$1,0))*100,"")</f>
        <v>0</v>
      </c>
      <c r="AR122" s="132">
        <f ca="1">IFERROR(INDEX(رضایت!$AS:$AW,MATCH(نوجوانان!$B122,رضایت!$B:$B,0),MATCH(AR$1,رضایت!$AS$1:$AW$1,0))*100,"")</f>
        <v>72.133333333333326</v>
      </c>
      <c r="AS122" s="132">
        <f>IFERROR(INDEX('امتحان فصل'!$L:$O,MATCH(نوجوانان!$B122,'امتحان فصل'!$B:$B,0),MATCH(AS$1,'امتحان فصل'!$L$1:$P$1,0))*100,"")</f>
        <v>0</v>
      </c>
      <c r="AT122" s="133">
        <f t="shared" ca="1" si="53"/>
        <v>20.856862745098038</v>
      </c>
      <c r="AU122" s="132">
        <f>IFERROR(INDEX(نماز!$BW:$CF,MATCH(نوجوانان!$B122,نماز!$B:$B,0),MATCH(AU$1,نماز!$BW$1:$CF$1,0))*100,"")</f>
        <v>0</v>
      </c>
      <c r="AV122" s="132">
        <f>IFERROR(INDEX(حلقه!$CY:$DQ,MATCH(نوجوانان!$B122,حلقه!$B:$B,0),MATCH(AV$1,حلقه!$CY$1:$DQ$1,0))*100,"")</f>
        <v>0</v>
      </c>
      <c r="AW122" s="132">
        <f>IFERROR(INDEX(هیئت!$EG:$EZ,MATCH(نوجوانان!$B122,هیئت!$B:$B,0),MATCH(AW$1,هیئت!$EG$1:$EZ$1,0))*100,"")</f>
        <v>0</v>
      </c>
      <c r="AX122" s="132">
        <f>IFERROR(INDEX('ویژه برنامه'!$BF:$BZ,MATCH(نوجوانان!$B122,'ویژه برنامه'!$B:$B,0),MATCH(AX$1,'ویژه برنامه'!$BF$1:$BZ$1,0))*100,"")</f>
        <v>0</v>
      </c>
      <c r="AY122" s="132">
        <f ca="1">IFERROR(INDEX(رضایت!$AS:$AZ,MATCH(نوجوانان!$B122,رضایت!$B:$B,0),MATCH(AY$1,رضایت!$AS$1:$AZ$1,0))*100,"")</f>
        <v>20</v>
      </c>
      <c r="AZ122" s="132" t="str">
        <f>IFERROR(INDEX(مسئولیت!$AM:$AZ,MATCH(نوجوانان!$B122,مسئولیت!$B:$B,0),MATCH(AZ$1,مسئولیت!$AM$1:$AZ$1,0))*100,"")</f>
        <v/>
      </c>
      <c r="BA122" s="132">
        <f>IFERROR(INDEX('امتحان فصل'!$L:$Z,MATCH(نوجوانان!$B122,'امتحان فصل'!$B:$B,0),MATCH(BA$1,'امتحان فصل'!$L$1:$Z$1,0))*100,"")</f>
        <v>0</v>
      </c>
      <c r="BB122" s="133">
        <f t="shared" ca="1" si="52"/>
        <v>4</v>
      </c>
    </row>
    <row r="123" spans="1:54" ht="18.75" x14ac:dyDescent="0.25">
      <c r="A123" s="30">
        <v>117</v>
      </c>
      <c r="B123" s="27" t="s">
        <v>745</v>
      </c>
      <c r="C123" s="28"/>
      <c r="D123" s="29" t="str">
        <f>INDEX(Sheet1!$C:$C,MATCH($B123,Sheet1!$B:$B,0))</f>
        <v>امیرحسین باقرپور</v>
      </c>
      <c r="E123" s="130"/>
      <c r="F123" s="130"/>
      <c r="G123" s="130"/>
      <c r="H123" s="130"/>
      <c r="I123" s="130"/>
      <c r="J123" s="130"/>
      <c r="K123" s="131"/>
      <c r="L123" s="130"/>
      <c r="M123" s="130"/>
      <c r="N123" s="130"/>
      <c r="O123" s="130"/>
      <c r="P123" s="130"/>
      <c r="Q123" s="130"/>
      <c r="R123" s="131"/>
      <c r="S123" s="130"/>
      <c r="T123" s="130"/>
      <c r="U123" s="130"/>
      <c r="V123" s="130"/>
      <c r="W123" s="130"/>
      <c r="X123" s="130"/>
      <c r="Y123" s="131"/>
      <c r="Z123" s="130"/>
      <c r="AA123" s="130"/>
      <c r="AB123" s="130"/>
      <c r="AC123" s="130"/>
      <c r="AD123" s="130"/>
      <c r="AE123" s="130"/>
      <c r="AF123" s="131"/>
      <c r="AG123" s="130"/>
      <c r="AH123" s="130"/>
      <c r="AI123" s="130"/>
      <c r="AJ123" s="130"/>
      <c r="AK123" s="130"/>
      <c r="AL123" s="130"/>
      <c r="AM123" s="131"/>
      <c r="AN123" s="130">
        <f>IFERROR(INDEX(نماز!$BW:$CF,MATCH(نوجوانان!$B123,نماز!$B:$B,0),MATCH(AN$1,نماز!$BW$1:$CF$1,0))*100,"")</f>
        <v>0</v>
      </c>
      <c r="AO123" s="130">
        <f>IFERROR(INDEX(حلقه!$CY:$DD,MATCH(نوجوانان!$B123,حلقه!$B:$B,0),MATCH(AO$1,حلقه!$CY$1:$DD$1,0))*100,"")</f>
        <v>0</v>
      </c>
      <c r="AP123" s="130">
        <f>IFERROR(INDEX(هیئت!$EG:$EM,MATCH(نوجوانان!$B123,هیئت!$B:$B,0),MATCH(AP$1,هیئت!$EG$1:$EM$1,0))*100,"")</f>
        <v>0</v>
      </c>
      <c r="AQ123" s="130">
        <f>IFERROR(INDEX('ویژه برنامه'!$BF:$BK,MATCH(نوجوانان!$B123,'ویژه برنامه'!$B:$B,0),MATCH(AQ$1,'ویژه برنامه'!$BF$1:$BK$1,0))*100,"")</f>
        <v>0</v>
      </c>
      <c r="AR123" s="130">
        <f ca="1">IFERROR(INDEX(رضایت!$AS:$AW,MATCH(نوجوانان!$B123,رضایت!$B:$B,0),MATCH(AR$1,رضایت!$AS$1:$AW$1,0))*100,"")</f>
        <v>75.8</v>
      </c>
      <c r="AS123" s="130">
        <f>IFERROR(INDEX('امتحان فصل'!$L:$O,MATCH(نوجوانان!$B123,'امتحان فصل'!$B:$B,0),MATCH(AS$1,'امتحان فصل'!$L$1:$P$1,0))*100,"")</f>
        <v>0</v>
      </c>
      <c r="AT123" s="131">
        <f t="shared" ca="1" si="53"/>
        <v>18.95</v>
      </c>
      <c r="AU123" s="130">
        <f>IFERROR(INDEX(نماز!$BW:$CF,MATCH(نوجوانان!$B123,نماز!$B:$B,0),MATCH(AU$1,نماز!$BW$1:$CF$1,0))*100,"")</f>
        <v>0</v>
      </c>
      <c r="AV123" s="130">
        <f>IFERROR(INDEX(حلقه!$CY:$DQ,MATCH(نوجوانان!$B123,حلقه!$B:$B,0),MATCH(AV$1,حلقه!$CY$1:$DQ$1,0))*100,"")</f>
        <v>50</v>
      </c>
      <c r="AW123" s="130">
        <f>IFERROR(INDEX(هیئت!$EG:$EZ,MATCH(نوجوانان!$B123,هیئت!$B:$B,0),MATCH(AW$1,هیئت!$EG$1:$EZ$1,0))*100,"")</f>
        <v>7.6923076923076925</v>
      </c>
      <c r="AX123" s="130">
        <f>IFERROR(INDEX('ویژه برنامه'!$BF:$BZ,MATCH(نوجوانان!$B123,'ویژه برنامه'!$B:$B,0),MATCH(AX$1,'ویژه برنامه'!$BF$1:$BZ$1,0))*100,"")</f>
        <v>0</v>
      </c>
      <c r="AY123" s="130">
        <f ca="1">IFERROR(INDEX(رضایت!$AS:$AZ,MATCH(نوجوانان!$B123,رضایت!$B:$B,0),MATCH(AY$1,رضایت!$AS$1:$AZ$1,0))*100,"")</f>
        <v>89</v>
      </c>
      <c r="AZ123" s="130" t="str">
        <f>IFERROR(INDEX(مسئولیت!$AM:$AZ,MATCH(نوجوانان!$B123,مسئولیت!$B:$B,0),MATCH(AZ$1,مسئولیت!$AM$1:$AZ$1,0))*100,"")</f>
        <v/>
      </c>
      <c r="BA123" s="130">
        <f>IFERROR(INDEX('امتحان فصل'!$L:$Z,MATCH(نوجوانان!$B123,'امتحان فصل'!$B:$B,0),MATCH(BA$1,'امتحان فصل'!$L$1:$Z$1,0))*100,"")</f>
        <v>0</v>
      </c>
      <c r="BB123" s="131">
        <f t="shared" ca="1" si="52"/>
        <v>24.723076923076924</v>
      </c>
    </row>
    <row r="124" spans="1:54" ht="18.75" x14ac:dyDescent="0.25">
      <c r="A124" s="30">
        <v>118</v>
      </c>
      <c r="B124" s="27" t="s">
        <v>746</v>
      </c>
      <c r="C124" s="28"/>
      <c r="D124" s="29" t="str">
        <f>INDEX(Sheet1!$C:$C,MATCH($B124,Sheet1!$B:$B,0))</f>
        <v>مانی احمدی</v>
      </c>
      <c r="E124" s="132"/>
      <c r="F124" s="132"/>
      <c r="G124" s="132"/>
      <c r="H124" s="132"/>
      <c r="I124" s="132"/>
      <c r="J124" s="132"/>
      <c r="K124" s="133"/>
      <c r="L124" s="132"/>
      <c r="M124" s="132"/>
      <c r="N124" s="132"/>
      <c r="O124" s="132"/>
      <c r="P124" s="132"/>
      <c r="Q124" s="132"/>
      <c r="R124" s="133"/>
      <c r="S124" s="132"/>
      <c r="T124" s="132"/>
      <c r="U124" s="132"/>
      <c r="V124" s="132"/>
      <c r="W124" s="132"/>
      <c r="X124" s="132"/>
      <c r="Y124" s="133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3"/>
      <c r="AN124" s="132">
        <f>IFERROR(INDEX(نماز!$BW:$CF,MATCH(نوجوانان!$B124,نماز!$B:$B,0),MATCH(AN$1,نماز!$BW$1:$CF$1,0))*100,"")</f>
        <v>0</v>
      </c>
      <c r="AO124" s="132">
        <f>IFERROR(INDEX(حلقه!$CY:$DD,MATCH(نوجوانان!$B124,حلقه!$B:$B,0),MATCH(AO$1,حلقه!$CY$1:$DD$1,0))*100,"")</f>
        <v>0</v>
      </c>
      <c r="AP124" s="132">
        <f>IFERROR(INDEX(هیئت!$EG:$EM,MATCH(نوجوانان!$B124,هیئت!$B:$B,0),MATCH(AP$1,هیئت!$EG$1:$EM$1,0))*100,"")</f>
        <v>0</v>
      </c>
      <c r="AQ124" s="132">
        <f>IFERROR(INDEX('ویژه برنامه'!$BF:$BK,MATCH(نوجوانان!$B124,'ویژه برنامه'!$B:$B,0),MATCH(AQ$1,'ویژه برنامه'!$BF$1:$BK$1,0))*100,"")</f>
        <v>0</v>
      </c>
      <c r="AR124" s="132">
        <f ca="1">IFERROR(INDEX(رضایت!$AS:$AW,MATCH(نوجوانان!$B124,رضایت!$B:$B,0),MATCH(AR$1,رضایت!$AS$1:$AW$1,0))*100,"")</f>
        <v>56.000000000000007</v>
      </c>
      <c r="AS124" s="132">
        <f>IFERROR(INDEX('امتحان فصل'!$L:$O,MATCH(نوجوانان!$B124,'امتحان فصل'!$B:$B,0),MATCH(AS$1,'امتحان فصل'!$L$1:$P$1,0))*100,"")</f>
        <v>0</v>
      </c>
      <c r="AT124" s="133">
        <f t="shared" ca="1" si="53"/>
        <v>14.000000000000002</v>
      </c>
      <c r="AU124" s="132">
        <f>IFERROR(INDEX(نماز!$BW:$CF,MATCH(نوجوانان!$B124,نماز!$B:$B,0),MATCH(AU$1,نماز!$BW$1:$CF$1,0))*100,"")</f>
        <v>0</v>
      </c>
      <c r="AV124" s="132">
        <f>IFERROR(INDEX(حلقه!$CY:$DQ,MATCH(نوجوانان!$B124,حلقه!$B:$B,0),MATCH(AV$1,حلقه!$CY$1:$DQ$1,0))*100,"")</f>
        <v>0</v>
      </c>
      <c r="AW124" s="132">
        <f>IFERROR(INDEX(هیئت!$EG:$EZ,MATCH(نوجوانان!$B124,هیئت!$B:$B,0),MATCH(AW$1,هیئت!$EG$1:$EZ$1,0))*100,"")</f>
        <v>0</v>
      </c>
      <c r="AX124" s="132">
        <f>IFERROR(INDEX('ویژه برنامه'!$BF:$BZ,MATCH(نوجوانان!$B124,'ویژه برنامه'!$B:$B,0),MATCH(AX$1,'ویژه برنامه'!$BF$1:$BZ$1,0))*100,"")</f>
        <v>0</v>
      </c>
      <c r="AY124" s="132">
        <f ca="1">IFERROR(INDEX(رضایت!$AS:$AZ,MATCH(نوجوانان!$B124,رضایت!$B:$B,0),MATCH(AY$1,رضایت!$AS$1:$AZ$1,0))*100,"")</f>
        <v>20</v>
      </c>
      <c r="AZ124" s="132" t="str">
        <f>IFERROR(INDEX(مسئولیت!$AM:$AZ,MATCH(نوجوانان!$B124,مسئولیت!$B:$B,0),MATCH(AZ$1,مسئولیت!$AM$1:$AZ$1,0))*100,"")</f>
        <v/>
      </c>
      <c r="BA124" s="132">
        <f>IFERROR(INDEX('امتحان فصل'!$L:$Z,MATCH(نوجوانان!$B124,'امتحان فصل'!$B:$B,0),MATCH(BA$1,'امتحان فصل'!$L$1:$Z$1,0))*100,"")</f>
        <v>0</v>
      </c>
      <c r="BB124" s="133">
        <f t="shared" ca="1" si="52"/>
        <v>4</v>
      </c>
    </row>
    <row r="125" spans="1:54" ht="18.75" x14ac:dyDescent="0.25">
      <c r="A125" s="30">
        <v>119</v>
      </c>
      <c r="B125" s="27" t="s">
        <v>747</v>
      </c>
      <c r="C125" s="28"/>
      <c r="D125" s="29" t="str">
        <f>INDEX(Sheet1!$C:$C,MATCH($B125,Sheet1!$B:$B,0))</f>
        <v>طاها حیدری</v>
      </c>
      <c r="E125" s="130"/>
      <c r="F125" s="130"/>
      <c r="G125" s="130"/>
      <c r="H125" s="130"/>
      <c r="I125" s="130"/>
      <c r="J125" s="130"/>
      <c r="K125" s="131"/>
      <c r="L125" s="130"/>
      <c r="M125" s="130"/>
      <c r="N125" s="130"/>
      <c r="O125" s="130"/>
      <c r="P125" s="130"/>
      <c r="Q125" s="130"/>
      <c r="R125" s="131"/>
      <c r="S125" s="130"/>
      <c r="T125" s="130"/>
      <c r="U125" s="130"/>
      <c r="V125" s="130"/>
      <c r="W125" s="130"/>
      <c r="X125" s="130"/>
      <c r="Y125" s="131"/>
      <c r="Z125" s="130"/>
      <c r="AA125" s="130"/>
      <c r="AB125" s="130"/>
      <c r="AC125" s="130"/>
      <c r="AD125" s="130"/>
      <c r="AE125" s="130"/>
      <c r="AF125" s="131"/>
      <c r="AG125" s="130"/>
      <c r="AH125" s="130"/>
      <c r="AI125" s="130"/>
      <c r="AJ125" s="130"/>
      <c r="AK125" s="130"/>
      <c r="AL125" s="130"/>
      <c r="AM125" s="131"/>
      <c r="AN125" s="130">
        <f>IFERROR(INDEX(نماز!$BW:$CF,MATCH(نوجوانان!$B125,نماز!$B:$B,0),MATCH(AN$1,نماز!$BW$1:$CF$1,0))*100,"")</f>
        <v>0</v>
      </c>
      <c r="AO125" s="130">
        <f>IFERROR(INDEX(حلقه!$CY:$DD,MATCH(نوجوانان!$B125,حلقه!$B:$B,0),MATCH(AO$1,حلقه!$CY$1:$DD$1,0))*100,"")</f>
        <v>0</v>
      </c>
      <c r="AP125" s="130">
        <f>IFERROR(INDEX(هیئت!$EG:$EM,MATCH(نوجوانان!$B125,هیئت!$B:$B,0),MATCH(AP$1,هیئت!$EG$1:$EM$1,0))*100,"")</f>
        <v>0</v>
      </c>
      <c r="AQ125" s="130">
        <f>IFERROR(INDEX('ویژه برنامه'!$BF:$BK,MATCH(نوجوانان!$B125,'ویژه برنامه'!$B:$B,0),MATCH(AQ$1,'ویژه برنامه'!$BF$1:$BK$1,0))*100,"")</f>
        <v>50</v>
      </c>
      <c r="AR125" s="130">
        <f ca="1">IFERROR(INDEX(رضایت!$AS:$AW,MATCH(نوجوانان!$B125,رضایت!$B:$B,0),MATCH(AR$1,رضایت!$AS$1:$AW$1,0))*100,"")</f>
        <v>88</v>
      </c>
      <c r="AS125" s="130">
        <f>IFERROR(INDEX('امتحان فصل'!$L:$O,MATCH(نوجوانان!$B125,'امتحان فصل'!$B:$B,0),MATCH(AS$1,'امتحان فصل'!$L$1:$P$1,0))*100,"")</f>
        <v>0</v>
      </c>
      <c r="AT125" s="131">
        <f t="shared" ca="1" si="53"/>
        <v>28</v>
      </c>
      <c r="AU125" s="130">
        <f>IFERROR(INDEX(نماز!$BW:$CF,MATCH(نوجوانان!$B125,نماز!$B:$B,0),MATCH(AU$1,نماز!$BW$1:$CF$1,0))*100,"")</f>
        <v>0</v>
      </c>
      <c r="AV125" s="130">
        <f>IFERROR(INDEX(حلقه!$CY:$DQ,MATCH(نوجوانان!$B125,حلقه!$B:$B,0),MATCH(AV$1,حلقه!$CY$1:$DQ$1,0))*100,"")</f>
        <v>75</v>
      </c>
      <c r="AW125" s="130">
        <f>IFERROR(INDEX(هیئت!$EG:$EZ,MATCH(نوجوانان!$B125,هیئت!$B:$B,0),MATCH(AW$1,هیئت!$EG$1:$EZ$1,0))*100,"")</f>
        <v>8.3333333333333321</v>
      </c>
      <c r="AX125" s="130">
        <f>IFERROR(INDEX('ویژه برنامه'!$BF:$BZ,MATCH(نوجوانان!$B125,'ویژه برنامه'!$B:$B,0),MATCH(AX$1,'ویژه برنامه'!$BF$1:$BZ$1,0))*100,"")</f>
        <v>0</v>
      </c>
      <c r="AY125" s="130">
        <f ca="1">IFERROR(INDEX(رضایت!$AS:$AZ,MATCH(نوجوانان!$B125,رضایت!$B:$B,0),MATCH(AY$1,رضایت!$AS$1:$AZ$1,0))*100,"")</f>
        <v>97</v>
      </c>
      <c r="AZ125" s="130" t="str">
        <f>IFERROR(INDEX(مسئولیت!$AM:$AZ,MATCH(نوجوانان!$B125,مسئولیت!$B:$B,0),MATCH(AZ$1,مسئولیت!$AM$1:$AZ$1,0))*100,"")</f>
        <v/>
      </c>
      <c r="BA125" s="130">
        <f>IFERROR(INDEX('امتحان فصل'!$L:$Z,MATCH(نوجوانان!$B125,'امتحان فصل'!$B:$B,0),MATCH(BA$1,'امتحان فصل'!$L$1:$Z$1,0))*100,"")</f>
        <v>0</v>
      </c>
      <c r="BB125" s="131">
        <f t="shared" ca="1" si="52"/>
        <v>29.4</v>
      </c>
    </row>
    <row r="126" spans="1:54" ht="18.75" x14ac:dyDescent="0.25">
      <c r="A126" s="30">
        <v>120</v>
      </c>
      <c r="B126" s="27" t="s">
        <v>748</v>
      </c>
      <c r="C126" s="28"/>
      <c r="D126" s="29" t="str">
        <f>INDEX(Sheet1!$C:$C,MATCH($B126,Sheet1!$B:$B,0))</f>
        <v>حسام شاملو</v>
      </c>
      <c r="E126" s="132"/>
      <c r="F126" s="132"/>
      <c r="G126" s="132"/>
      <c r="H126" s="132"/>
      <c r="I126" s="132"/>
      <c r="J126" s="132"/>
      <c r="K126" s="133"/>
      <c r="L126" s="132"/>
      <c r="M126" s="132"/>
      <c r="N126" s="132"/>
      <c r="O126" s="132"/>
      <c r="P126" s="132"/>
      <c r="Q126" s="132"/>
      <c r="R126" s="133"/>
      <c r="S126" s="132"/>
      <c r="T126" s="132"/>
      <c r="U126" s="132"/>
      <c r="V126" s="132"/>
      <c r="W126" s="132"/>
      <c r="X126" s="132"/>
      <c r="Y126" s="133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3"/>
      <c r="AN126" s="132">
        <f>IFERROR(INDEX(نماز!$BW:$CF,MATCH(نوجوانان!$B126,نماز!$B:$B,0),MATCH(AN$1,نماز!$BW$1:$CF$1,0))*100,"")</f>
        <v>0</v>
      </c>
      <c r="AO126" s="132">
        <f>IFERROR(INDEX(حلقه!$CY:$DD,MATCH(نوجوانان!$B126,حلقه!$B:$B,0),MATCH(AO$1,حلقه!$CY$1:$DD$1,0))*100,"")</f>
        <v>0</v>
      </c>
      <c r="AP126" s="132">
        <f>IFERROR(INDEX(هیئت!$EG:$EM,MATCH(نوجوانان!$B126,هیئت!$B:$B,0),MATCH(AP$1,هیئت!$EG$1:$EM$1,0))*100,"")</f>
        <v>11.76470588235294</v>
      </c>
      <c r="AQ126" s="132">
        <f>IFERROR(INDEX('ویژه برنامه'!$BF:$BK,MATCH(نوجوانان!$B126,'ویژه برنامه'!$B:$B,0),MATCH(AQ$1,'ویژه برنامه'!$BF$1:$BK$1,0))*100,"")</f>
        <v>50</v>
      </c>
      <c r="AR126" s="132">
        <f ca="1">IFERROR(INDEX(رضایت!$AS:$AW,MATCH(نوجوانان!$B126,رضایت!$B:$B,0),MATCH(AR$1,رضایت!$AS$1:$AW$1,0))*100,"")</f>
        <v>74.933333333333323</v>
      </c>
      <c r="AS126" s="132">
        <f>IFERROR(INDEX('امتحان فصل'!$L:$O,MATCH(نوجوانان!$B126,'امتحان فصل'!$B:$B,0),MATCH(AS$1,'امتحان فصل'!$L$1:$P$1,0))*100,"")</f>
        <v>0</v>
      </c>
      <c r="AT126" s="133">
        <f t="shared" ca="1" si="53"/>
        <v>26.615686274509798</v>
      </c>
      <c r="AU126" s="132">
        <f>IFERROR(INDEX(نماز!$BW:$CF,MATCH(نوجوانان!$B126,نماز!$B:$B,0),MATCH(AU$1,نماز!$BW$1:$CF$1,0))*100,"")</f>
        <v>0</v>
      </c>
      <c r="AV126" s="132">
        <f>IFERROR(INDEX(حلقه!$CY:$DQ,MATCH(نوجوانان!$B126,حلقه!$B:$B,0),MATCH(AV$1,حلقه!$CY$1:$DQ$1,0))*100,"")</f>
        <v>37.5</v>
      </c>
      <c r="AW126" s="132">
        <f>IFERROR(INDEX(هیئت!$EG:$EZ,MATCH(نوجوانان!$B126,هیئت!$B:$B,0),MATCH(AW$1,هیئت!$EG$1:$EZ$1,0))*100,"")</f>
        <v>15.384615384615385</v>
      </c>
      <c r="AX126" s="132">
        <f>IFERROR(INDEX('ویژه برنامه'!$BF:$BZ,MATCH(نوجوانان!$B126,'ویژه برنامه'!$B:$B,0),MATCH(AX$1,'ویژه برنامه'!$BF$1:$BZ$1,0))*100,"")</f>
        <v>0</v>
      </c>
      <c r="AY126" s="132">
        <f ca="1">IFERROR(INDEX(رضایت!$AS:$AZ,MATCH(نوجوانان!$B126,رضایت!$B:$B,0),MATCH(AY$1,رضایت!$AS$1:$AZ$1,0))*100,"")</f>
        <v>86</v>
      </c>
      <c r="AZ126" s="132" t="str">
        <f>IFERROR(INDEX(مسئولیت!$AM:$AZ,MATCH(نوجوانان!$B126,مسئولیت!$B:$B,0),MATCH(AZ$1,مسئولیت!$AM$1:$AZ$1,0))*100,"")</f>
        <v/>
      </c>
      <c r="BA126" s="132">
        <f>IFERROR(INDEX('امتحان فصل'!$L:$Z,MATCH(نوجوانان!$B126,'امتحان فصل'!$B:$B,0),MATCH(BA$1,'امتحان فصل'!$L$1:$Z$1,0))*100,"")</f>
        <v>0</v>
      </c>
      <c r="BB126" s="133">
        <f t="shared" ca="1" si="52"/>
        <v>23.546153846153846</v>
      </c>
    </row>
    <row r="127" spans="1:54" ht="18.75" x14ac:dyDescent="0.25">
      <c r="A127" s="30">
        <v>121</v>
      </c>
      <c r="B127" s="27" t="s">
        <v>749</v>
      </c>
      <c r="C127" s="28"/>
      <c r="D127" s="29" t="str">
        <f>INDEX(Sheet1!$C:$C,MATCH($B127,Sheet1!$B:$B,0))</f>
        <v>محمدمتین پایروند</v>
      </c>
      <c r="E127" s="130"/>
      <c r="F127" s="130"/>
      <c r="G127" s="130"/>
      <c r="H127" s="130"/>
      <c r="I127" s="130"/>
      <c r="J127" s="130"/>
      <c r="K127" s="131"/>
      <c r="L127" s="130"/>
      <c r="M127" s="130"/>
      <c r="N127" s="130"/>
      <c r="O127" s="130"/>
      <c r="P127" s="130"/>
      <c r="Q127" s="130"/>
      <c r="R127" s="131"/>
      <c r="S127" s="130"/>
      <c r="T127" s="130"/>
      <c r="U127" s="130"/>
      <c r="V127" s="130"/>
      <c r="W127" s="130"/>
      <c r="X127" s="130"/>
      <c r="Y127" s="131"/>
      <c r="Z127" s="130"/>
      <c r="AA127" s="130"/>
      <c r="AB127" s="130"/>
      <c r="AC127" s="130"/>
      <c r="AD127" s="130"/>
      <c r="AE127" s="130"/>
      <c r="AF127" s="131"/>
      <c r="AG127" s="130"/>
      <c r="AH127" s="130"/>
      <c r="AI127" s="130"/>
      <c r="AJ127" s="130"/>
      <c r="AK127" s="130"/>
      <c r="AL127" s="130"/>
      <c r="AM127" s="131"/>
      <c r="AN127" s="130">
        <f>IFERROR(INDEX(نماز!$BW:$CF,MATCH(نوجوانان!$B127,نماز!$B:$B,0),MATCH(AN$1,نماز!$BW$1:$CF$1,0))*100,"")</f>
        <v>0</v>
      </c>
      <c r="AO127" s="130">
        <f>IFERROR(INDEX(حلقه!$CY:$DD,MATCH(نوجوانان!$B127,حلقه!$B:$B,0),MATCH(AO$1,حلقه!$CY$1:$DD$1,0))*100,"")</f>
        <v>0</v>
      </c>
      <c r="AP127" s="130">
        <f>IFERROR(INDEX(هیئت!$EG:$EM,MATCH(نوجوانان!$B127,هیئت!$B:$B,0),MATCH(AP$1,هیئت!$EG$1:$EM$1,0))*100,"")</f>
        <v>41.17647058823529</v>
      </c>
      <c r="AQ127" s="130">
        <f>IFERROR(INDEX('ویژه برنامه'!$BF:$BK,MATCH(نوجوانان!$B127,'ویژه برنامه'!$B:$B,0),MATCH(AQ$1,'ویژه برنامه'!$BF$1:$BK$1,0))*100,"")</f>
        <v>50</v>
      </c>
      <c r="AR127" s="130">
        <f ca="1">IFERROR(INDEX(رضایت!$AS:$AW,MATCH(نوجوانان!$B127,رضایت!$B:$B,0),MATCH(AR$1,رضایت!$AS$1:$AW$1,0))*100,"")</f>
        <v>91.666666666666657</v>
      </c>
      <c r="AS127" s="130">
        <f>IFERROR(INDEX('امتحان فصل'!$L:$O,MATCH(نوجوانان!$B127,'امتحان فصل'!$B:$B,0),MATCH(AS$1,'امتحان فصل'!$L$1:$P$1,0))*100,"")</f>
        <v>0</v>
      </c>
      <c r="AT127" s="131">
        <f t="shared" ca="1" si="53"/>
        <v>35.504901960784309</v>
      </c>
      <c r="AU127" s="130">
        <f>IFERROR(INDEX(نماز!$BW:$CF,MATCH(نوجوانان!$B127,نماز!$B:$B,0),MATCH(AU$1,نماز!$BW$1:$CF$1,0))*100,"")</f>
        <v>0</v>
      </c>
      <c r="AV127" s="130">
        <f>IFERROR(INDEX(حلقه!$CY:$DQ,MATCH(نوجوانان!$B127,حلقه!$B:$B,0),MATCH(AV$1,حلقه!$CY$1:$DQ$1,0))*100,"")</f>
        <v>12.5</v>
      </c>
      <c r="AW127" s="130">
        <f>IFERROR(INDEX(هیئت!$EG:$EZ,MATCH(نوجوانان!$B127,هیئت!$B:$B,0),MATCH(AW$1,هیئت!$EG$1:$EZ$1,0))*100,"")</f>
        <v>30.76923076923077</v>
      </c>
      <c r="AX127" s="130">
        <f>IFERROR(INDEX('ویژه برنامه'!$BF:$BZ,MATCH(نوجوانان!$B127,'ویژه برنامه'!$B:$B,0),MATCH(AX$1,'ویژه برنامه'!$BF$1:$BZ$1,0))*100,"")</f>
        <v>0</v>
      </c>
      <c r="AY127" s="130">
        <f ca="1">IFERROR(INDEX(رضایت!$AS:$AZ,MATCH(نوجوانان!$B127,رضایت!$B:$B,0),MATCH(AY$1,رضایت!$AS$1:$AZ$1,0))*100,"")</f>
        <v>93</v>
      </c>
      <c r="AZ127" s="130" t="str">
        <f>IFERROR(INDEX(مسئولیت!$AM:$AZ,MATCH(نوجوانان!$B127,مسئولیت!$B:$B,0),MATCH(AZ$1,مسئولیت!$AM$1:$AZ$1,0))*100,"")</f>
        <v/>
      </c>
      <c r="BA127" s="130">
        <f>IFERROR(INDEX('امتحان فصل'!$L:$Z,MATCH(نوجوانان!$B127,'امتحان فصل'!$B:$B,0),MATCH(BA$1,'امتحان فصل'!$L$1:$Z$1,0))*100,"")</f>
        <v>0</v>
      </c>
      <c r="BB127" s="131">
        <f t="shared" ca="1" si="52"/>
        <v>23.792307692307695</v>
      </c>
    </row>
    <row r="128" spans="1:54" ht="18.75" x14ac:dyDescent="0.25">
      <c r="A128" s="30">
        <v>122</v>
      </c>
      <c r="B128" s="27" t="s">
        <v>750</v>
      </c>
      <c r="C128" s="28"/>
      <c r="D128" s="29" t="str">
        <f>INDEX(Sheet1!$C:$C,MATCH($B128,Sheet1!$B:$B,0))</f>
        <v>محمدعلی آفاقی</v>
      </c>
      <c r="E128" s="132"/>
      <c r="F128" s="132"/>
      <c r="G128" s="132"/>
      <c r="H128" s="132"/>
      <c r="I128" s="132"/>
      <c r="J128" s="132"/>
      <c r="K128" s="133"/>
      <c r="L128" s="132"/>
      <c r="M128" s="132"/>
      <c r="N128" s="132"/>
      <c r="O128" s="132"/>
      <c r="P128" s="132"/>
      <c r="Q128" s="132"/>
      <c r="R128" s="133"/>
      <c r="S128" s="132"/>
      <c r="T128" s="132"/>
      <c r="U128" s="132"/>
      <c r="V128" s="132"/>
      <c r="W128" s="132"/>
      <c r="X128" s="132"/>
      <c r="Y128" s="133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3"/>
      <c r="AN128" s="132">
        <f>IFERROR(INDEX(نماز!$BW:$CF,MATCH(نوجوانان!$B128,نماز!$B:$B,0),MATCH(AN$1,نماز!$BW$1:$CF$1,0))*100,"")</f>
        <v>12.962962962962962</v>
      </c>
      <c r="AO128" s="132">
        <f>IFERROR(INDEX(حلقه!$CY:$DD,MATCH(نوجوانان!$B128,حلقه!$B:$B,0),MATCH(AO$1,حلقه!$CY$1:$DD$1,0))*100,"")</f>
        <v>0</v>
      </c>
      <c r="AP128" s="132">
        <f>IFERROR(INDEX(هیئت!$EG:$EM,MATCH(نوجوانان!$B128,هیئت!$B:$B,0),MATCH(AP$1,هیئت!$EG$1:$EM$1,0))*100,"")</f>
        <v>11.76470588235294</v>
      </c>
      <c r="AQ128" s="132">
        <f>IFERROR(INDEX('ویژه برنامه'!$BF:$BK,MATCH(نوجوانان!$B128,'ویژه برنامه'!$B:$B,0),MATCH(AQ$1,'ویژه برنامه'!$BF$1:$BK$1,0))*100,"")</f>
        <v>50</v>
      </c>
      <c r="AR128" s="132">
        <f ca="1">IFERROR(INDEX(رضایت!$AS:$AW,MATCH(نوجوانان!$B128,رضایت!$B:$B,0),MATCH(AR$1,رضایت!$AS$1:$AW$1,0))*100,"")</f>
        <v>68.466666666666669</v>
      </c>
      <c r="AS128" s="132">
        <f>IFERROR(INDEX('امتحان فصل'!$L:$O,MATCH(نوجوانان!$B128,'امتحان فصل'!$B:$B,0),MATCH(AS$1,'امتحان فصل'!$L$1:$P$1,0))*100,"")</f>
        <v>0</v>
      </c>
      <c r="AT128" s="133">
        <f t="shared" ca="1" si="53"/>
        <v>26.554575163398695</v>
      </c>
      <c r="AU128" s="132">
        <f>IFERROR(INDEX(نماز!$BW:$CF,MATCH(نوجوانان!$B128,نماز!$B:$B,0),MATCH(AU$1,نماز!$BW$1:$CF$1,0))*100,"")</f>
        <v>16.666666666666664</v>
      </c>
      <c r="AV128" s="132">
        <f>IFERROR(INDEX(حلقه!$CY:$DQ,MATCH(نوجوانان!$B128,حلقه!$B:$B,0),MATCH(AV$1,حلقه!$CY$1:$DQ$1,0))*100,"")</f>
        <v>0</v>
      </c>
      <c r="AW128" s="132">
        <f>IFERROR(INDEX(هیئت!$EG:$EZ,MATCH(نوجوانان!$B128,هیئت!$B:$B,0),MATCH(AW$1,هیئت!$EG$1:$EZ$1,0))*100,"")</f>
        <v>0</v>
      </c>
      <c r="AX128" s="132">
        <f>IFERROR(INDEX('ویژه برنامه'!$BF:$BZ,MATCH(نوجوانان!$B128,'ویژه برنامه'!$B:$B,0),MATCH(AX$1,'ویژه برنامه'!$BF$1:$BZ$1,0))*100,"")</f>
        <v>25</v>
      </c>
      <c r="AY128" s="132">
        <f ca="1">IFERROR(INDEX(رضایت!$AS:$AZ,MATCH(نوجوانان!$B128,رضایت!$B:$B,0),MATCH(AY$1,رضایت!$AS$1:$AZ$1,0))*100,"")</f>
        <v>47</v>
      </c>
      <c r="AZ128" s="132" t="str">
        <f>IFERROR(INDEX(مسئولیت!$AM:$AZ,MATCH(نوجوانان!$B128,مسئولیت!$B:$B,0),MATCH(AZ$1,مسئولیت!$AM$1:$AZ$1,0))*100,"")</f>
        <v/>
      </c>
      <c r="BA128" s="132">
        <f>IFERROR(INDEX('امتحان فصل'!$L:$Z,MATCH(نوجوانان!$B128,'امتحان فصل'!$B:$B,0),MATCH(BA$1,'امتحان فصل'!$L$1:$Z$1,0))*100,"")</f>
        <v>35</v>
      </c>
      <c r="BB128" s="133">
        <f t="shared" ca="1" si="52"/>
        <v>19.733333333333334</v>
      </c>
    </row>
    <row r="129" spans="1:54" ht="18.75" x14ac:dyDescent="0.25">
      <c r="A129" s="30">
        <v>123</v>
      </c>
      <c r="B129" s="27" t="s">
        <v>751</v>
      </c>
      <c r="C129" s="28"/>
      <c r="D129" s="29" t="str">
        <f>INDEX(Sheet1!$C:$C,MATCH($B129,Sheet1!$B:$B,0))</f>
        <v>محمدرضا رجب‌زاده</v>
      </c>
      <c r="E129" s="130"/>
      <c r="F129" s="130"/>
      <c r="G129" s="130"/>
      <c r="H129" s="130"/>
      <c r="I129" s="130"/>
      <c r="J129" s="130"/>
      <c r="K129" s="131"/>
      <c r="L129" s="130"/>
      <c r="M129" s="130"/>
      <c r="N129" s="130"/>
      <c r="O129" s="130"/>
      <c r="P129" s="130"/>
      <c r="Q129" s="130"/>
      <c r="R129" s="131"/>
      <c r="S129" s="130"/>
      <c r="T129" s="130"/>
      <c r="U129" s="130"/>
      <c r="V129" s="130"/>
      <c r="W129" s="130"/>
      <c r="X129" s="130"/>
      <c r="Y129" s="131"/>
      <c r="Z129" s="130"/>
      <c r="AA129" s="130"/>
      <c r="AB129" s="130"/>
      <c r="AC129" s="130"/>
      <c r="AD129" s="130"/>
      <c r="AE129" s="130"/>
      <c r="AF129" s="131"/>
      <c r="AG129" s="130"/>
      <c r="AH129" s="130"/>
      <c r="AI129" s="130"/>
      <c r="AJ129" s="130"/>
      <c r="AK129" s="130"/>
      <c r="AL129" s="130"/>
      <c r="AM129" s="131"/>
      <c r="AN129" s="130">
        <f>IFERROR(INDEX(نماز!$BW:$CF,MATCH(نوجوانان!$B129,نماز!$B:$B,0),MATCH(AN$1,نماز!$BW$1:$CF$1,0))*100,"")</f>
        <v>7.4074074074074066</v>
      </c>
      <c r="AO129" s="130">
        <f>IFERROR(INDEX(حلقه!$CY:$DD,MATCH(نوجوانان!$B129,حلقه!$B:$B,0),MATCH(AO$1,حلقه!$CY$1:$DD$1,0))*100,"")</f>
        <v>0</v>
      </c>
      <c r="AP129" s="130">
        <f>IFERROR(INDEX(هیئت!$EG:$EM,MATCH(نوجوانان!$B129,هیئت!$B:$B,0),MATCH(AP$1,هیئت!$EG$1:$EM$1,0))*100,"")</f>
        <v>17.647058823529413</v>
      </c>
      <c r="AQ129" s="130">
        <f>IFERROR(INDEX('ویژه برنامه'!$BF:$BK,MATCH(نوجوانان!$B129,'ویژه برنامه'!$B:$B,0),MATCH(AQ$1,'ویژه برنامه'!$BF$1:$BK$1,0))*100,"")</f>
        <v>0</v>
      </c>
      <c r="AR129" s="130">
        <f ca="1">IFERROR(INDEX(رضایت!$AS:$AW,MATCH(نوجوانان!$B129,رضایت!$B:$B,0),MATCH(AR$1,رضایت!$AS$1:$AW$1,0))*100,"")</f>
        <v>84.2</v>
      </c>
      <c r="AS129" s="130">
        <f>IFERROR(INDEX('امتحان فصل'!$L:$O,MATCH(نوجوانان!$B129,'امتحان فصل'!$B:$B,0),MATCH(AS$1,'امتحان فصل'!$L$1:$P$1,0))*100,"")</f>
        <v>0</v>
      </c>
      <c r="AT129" s="131">
        <f t="shared" ca="1" si="53"/>
        <v>24.762418300653593</v>
      </c>
      <c r="AU129" s="130">
        <f>IFERROR(INDEX(نماز!$BW:$CF,MATCH(نوجوانان!$B129,نماز!$B:$B,0),MATCH(AU$1,نماز!$BW$1:$CF$1,0))*100,"")</f>
        <v>11.111111111111111</v>
      </c>
      <c r="AV129" s="130">
        <f>IFERROR(INDEX(حلقه!$CY:$DQ,MATCH(نوجوانان!$B129,حلقه!$B:$B,0),MATCH(AV$1,حلقه!$CY$1:$DQ$1,0))*100,"")</f>
        <v>25</v>
      </c>
      <c r="AW129" s="130">
        <f>IFERROR(INDEX(هیئت!$EG:$EZ,MATCH(نوجوانان!$B129,هیئت!$B:$B,0),MATCH(AW$1,هیئت!$EG$1:$EZ$1,0))*100,"")</f>
        <v>7.6923076923076925</v>
      </c>
      <c r="AX129" s="130">
        <f>IFERROR(INDEX('ویژه برنامه'!$BF:$BZ,MATCH(نوجوانان!$B129,'ویژه برنامه'!$B:$B,0),MATCH(AX$1,'ویژه برنامه'!$BF$1:$BZ$1,0))*100,"")</f>
        <v>25</v>
      </c>
      <c r="AY129" s="130">
        <f ca="1">IFERROR(INDEX(رضایت!$AS:$AZ,MATCH(نوجوانان!$B129,رضایت!$B:$B,0),MATCH(AY$1,رضایت!$AS$1:$AZ$1,0))*100,"")</f>
        <v>71</v>
      </c>
      <c r="AZ129" s="130" t="str">
        <f>IFERROR(INDEX(مسئولیت!$AM:$AZ,MATCH(نوجوانان!$B129,مسئولیت!$B:$B,0),MATCH(AZ$1,مسئولیت!$AM$1:$AZ$1,0))*100,"")</f>
        <v/>
      </c>
      <c r="BA129" s="130">
        <f>IFERROR(INDEX('امتحان فصل'!$L:$Z,MATCH(نوجوانان!$B129,'امتحان فصل'!$B:$B,0),MATCH(BA$1,'امتحان فصل'!$L$1:$Z$1,0))*100,"")</f>
        <v>0</v>
      </c>
      <c r="BB129" s="131">
        <f t="shared" ca="1" si="52"/>
        <v>21.011965811965812</v>
      </c>
    </row>
    <row r="130" spans="1:54" ht="18.75" x14ac:dyDescent="0.25">
      <c r="A130" s="30">
        <v>124</v>
      </c>
      <c r="B130" s="27" t="s">
        <v>752</v>
      </c>
      <c r="C130" s="28"/>
      <c r="D130" s="29" t="str">
        <f>INDEX(Sheet1!$C:$C,MATCH($B130,Sheet1!$B:$B,0))</f>
        <v>محمدحسین صابری</v>
      </c>
      <c r="E130" s="132"/>
      <c r="F130" s="132"/>
      <c r="G130" s="132"/>
      <c r="H130" s="132"/>
      <c r="I130" s="132"/>
      <c r="J130" s="132"/>
      <c r="K130" s="133"/>
      <c r="L130" s="132"/>
      <c r="M130" s="132"/>
      <c r="N130" s="132"/>
      <c r="O130" s="132"/>
      <c r="P130" s="132"/>
      <c r="Q130" s="132"/>
      <c r="R130" s="133"/>
      <c r="S130" s="132"/>
      <c r="T130" s="132"/>
      <c r="U130" s="132"/>
      <c r="V130" s="132"/>
      <c r="W130" s="132"/>
      <c r="X130" s="132"/>
      <c r="Y130" s="133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3"/>
      <c r="AN130" s="132">
        <f>IFERROR(INDEX(نماز!$BW:$CF,MATCH(نوجوانان!$B130,نماز!$B:$B,0),MATCH(AN$1,نماز!$BW$1:$CF$1,0))*100,"")</f>
        <v>22.222222222222221</v>
      </c>
      <c r="AO130" s="132">
        <f>IFERROR(INDEX(حلقه!$CY:$DD,MATCH(نوجوانان!$B130,حلقه!$B:$B,0),MATCH(AO$1,حلقه!$CY$1:$DD$1,0))*100,"")</f>
        <v>0</v>
      </c>
      <c r="AP130" s="132">
        <f>IFERROR(INDEX(هیئت!$EG:$EM,MATCH(نوجوانان!$B130,هیئت!$B:$B,0),MATCH(AP$1,هیئت!$EG$1:$EM$1,0))*100,"")</f>
        <v>29.411764705882355</v>
      </c>
      <c r="AQ130" s="132">
        <f>IFERROR(INDEX('ویژه برنامه'!$BF:$BK,MATCH(نوجوانان!$B130,'ویژه برنامه'!$B:$B,0),MATCH(AQ$1,'ویژه برنامه'!$BF$1:$BK$1,0))*100,"")</f>
        <v>0</v>
      </c>
      <c r="AR130" s="132">
        <f ca="1">IFERROR(INDEX(رضایت!$AS:$AW,MATCH(نوجوانان!$B130,رضایت!$B:$B,0),MATCH(AR$1,رضایت!$AS$1:$AW$1,0))*100,"")</f>
        <v>92.533333333333331</v>
      </c>
      <c r="AS130" s="132">
        <f>IFERROR(INDEX('امتحان فصل'!$L:$O,MATCH(نوجوانان!$B130,'امتحان فصل'!$B:$B,0),MATCH(AS$1,'امتحان فصل'!$L$1:$P$1,0))*100,"")</f>
        <v>0</v>
      </c>
      <c r="AT130" s="133">
        <f t="shared" ca="1" si="53"/>
        <v>30.505882352941182</v>
      </c>
      <c r="AU130" s="132">
        <f>IFERROR(INDEX(نماز!$BW:$CF,MATCH(نوجوانان!$B130,نماز!$B:$B,0),MATCH(AU$1,نماز!$BW$1:$CF$1,0))*100,"")</f>
        <v>3.7037037037037033</v>
      </c>
      <c r="AV130" s="132">
        <f>IFERROR(INDEX(حلقه!$CY:$DQ,MATCH(نوجوانان!$B130,حلقه!$B:$B,0),MATCH(AV$1,حلقه!$CY$1:$DQ$1,0))*100,"")</f>
        <v>50</v>
      </c>
      <c r="AW130" s="132">
        <f>IFERROR(INDEX(هیئت!$EG:$EZ,MATCH(نوجوانان!$B130,هیئت!$B:$B,0),MATCH(AW$1,هیئت!$EG$1:$EZ$1,0))*100,"")</f>
        <v>46.153846153846153</v>
      </c>
      <c r="AX130" s="132">
        <f>IFERROR(INDEX('ویژه برنامه'!$BF:$BZ,MATCH(نوجوانان!$B130,'ویژه برنامه'!$B:$B,0),MATCH(AX$1,'ویژه برنامه'!$BF$1:$BZ$1,0))*100,"")</f>
        <v>0</v>
      </c>
      <c r="AY130" s="132">
        <f ca="1">IFERROR(INDEX(رضایت!$AS:$AZ,MATCH(نوجوانان!$B130,رضایت!$B:$B,0),MATCH(AY$1,رضایت!$AS$1:$AZ$1,0))*100,"")</f>
        <v>100</v>
      </c>
      <c r="AZ130" s="132" t="str">
        <f>IFERROR(INDEX(مسئولیت!$AM:$AZ,MATCH(نوجوانان!$B130,مسئولیت!$B:$B,0),MATCH(AZ$1,مسئولیت!$AM$1:$AZ$1,0))*100,"")</f>
        <v/>
      </c>
      <c r="BA130" s="132">
        <f>IFERROR(INDEX('امتحان فصل'!$L:$Z,MATCH(نوجوانان!$B130,'امتحان فصل'!$B:$B,0),MATCH(BA$1,'امتحان فصل'!$L$1:$Z$1,0))*100,"")</f>
        <v>0</v>
      </c>
      <c r="BB130" s="133">
        <f t="shared" ca="1" si="52"/>
        <v>31.834757834757834</v>
      </c>
    </row>
    <row r="131" spans="1:54" ht="18.75" x14ac:dyDescent="0.25">
      <c r="A131" s="30">
        <v>125</v>
      </c>
      <c r="B131" s="27" t="s">
        <v>753</v>
      </c>
      <c r="C131" s="28"/>
      <c r="D131" s="29" t="str">
        <f>INDEX(Sheet1!$C:$C,MATCH($B131,Sheet1!$B:$B,0))</f>
        <v>محمدعلی پورعبادی</v>
      </c>
      <c r="E131" s="130"/>
      <c r="F131" s="130"/>
      <c r="G131" s="130"/>
      <c r="H131" s="130"/>
      <c r="I131" s="130"/>
      <c r="J131" s="130"/>
      <c r="K131" s="131"/>
      <c r="L131" s="130"/>
      <c r="M131" s="130"/>
      <c r="N131" s="130"/>
      <c r="O131" s="130"/>
      <c r="P131" s="130"/>
      <c r="Q131" s="130"/>
      <c r="R131" s="131"/>
      <c r="S131" s="130"/>
      <c r="T131" s="130"/>
      <c r="U131" s="130"/>
      <c r="V131" s="130"/>
      <c r="W131" s="130"/>
      <c r="X131" s="130"/>
      <c r="Y131" s="131"/>
      <c r="Z131" s="130"/>
      <c r="AA131" s="130"/>
      <c r="AB131" s="130"/>
      <c r="AC131" s="130"/>
      <c r="AD131" s="130"/>
      <c r="AE131" s="130"/>
      <c r="AF131" s="131"/>
      <c r="AG131" s="130"/>
      <c r="AH131" s="130"/>
      <c r="AI131" s="130"/>
      <c r="AJ131" s="130"/>
      <c r="AK131" s="130"/>
      <c r="AL131" s="130"/>
      <c r="AM131" s="131"/>
      <c r="AN131" s="130">
        <f>IFERROR(INDEX(نماز!$BW:$CF,MATCH(نوجوانان!$B131,نماز!$B:$B,0),MATCH(AN$1,نماز!$BW$1:$CF$1,0))*100,"")</f>
        <v>11.111111111111111</v>
      </c>
      <c r="AO131" s="130">
        <f>IFERROR(INDEX(حلقه!$CY:$DD,MATCH(نوجوانان!$B131,حلقه!$B:$B,0),MATCH(AO$1,حلقه!$CY$1:$DD$1,0))*100,"")</f>
        <v>0</v>
      </c>
      <c r="AP131" s="130">
        <f>IFERROR(INDEX(هیئت!$EG:$EM,MATCH(نوجوانان!$B131,هیئت!$B:$B,0),MATCH(AP$1,هیئت!$EG$1:$EM$1,0))*100,"")</f>
        <v>17.647058823529413</v>
      </c>
      <c r="AQ131" s="130">
        <f>IFERROR(INDEX('ویژه برنامه'!$BF:$BK,MATCH(نوجوانان!$B131,'ویژه برنامه'!$B:$B,0),MATCH(AQ$1,'ویژه برنامه'!$BF$1:$BK$1,0))*100,"")</f>
        <v>0</v>
      </c>
      <c r="AR131" s="130">
        <f ca="1">IFERROR(INDEX(رضایت!$AS:$AW,MATCH(نوجوانان!$B131,رضایت!$B:$B,0),MATCH(AR$1,رضایت!$AS$1:$AW$1,0))*100,"")</f>
        <v>83.333333333333329</v>
      </c>
      <c r="AS131" s="130">
        <f>IFERROR(INDEX('امتحان فصل'!$L:$O,MATCH(نوجوانان!$B131,'امتحان فصل'!$B:$B,0),MATCH(AS$1,'امتحان فصل'!$L$1:$P$1,0))*100,"")</f>
        <v>0</v>
      </c>
      <c r="AT131" s="131">
        <f t="shared" ca="1" si="53"/>
        <v>24.990196078431367</v>
      </c>
      <c r="AU131" s="130">
        <f>IFERROR(INDEX(نماز!$BW:$CF,MATCH(نوجوانان!$B131,نماز!$B:$B,0),MATCH(AU$1,نماز!$BW$1:$CF$1,0))*100,"")</f>
        <v>1.8518518518518516</v>
      </c>
      <c r="AV131" s="130">
        <f>IFERROR(INDEX(حلقه!$CY:$DQ,MATCH(نوجوانان!$B131,حلقه!$B:$B,0),MATCH(AV$1,حلقه!$CY$1:$DQ$1,0))*100,"")</f>
        <v>37.5</v>
      </c>
      <c r="AW131" s="130">
        <f>IFERROR(INDEX(هیئت!$EG:$EZ,MATCH(نوجوانان!$B131,هیئت!$B:$B,0),MATCH(AW$1,هیئت!$EG$1:$EZ$1,0))*100,"")</f>
        <v>7.6923076923076925</v>
      </c>
      <c r="AX131" s="130">
        <f>IFERROR(INDEX('ویژه برنامه'!$BF:$BZ,MATCH(نوجوانان!$B131,'ویژه برنامه'!$B:$B,0),MATCH(AX$1,'ویژه برنامه'!$BF$1:$BZ$1,0))*100,"")</f>
        <v>0</v>
      </c>
      <c r="AY131" s="130">
        <f ca="1">IFERROR(INDEX(رضایت!$AS:$AZ,MATCH(نوجوانان!$B131,رضایت!$B:$B,0),MATCH(AY$1,رضایت!$AS$1:$AZ$1,0))*100,"")</f>
        <v>90</v>
      </c>
      <c r="AZ131" s="130" t="str">
        <f>IFERROR(INDEX(مسئولیت!$AM:$AZ,MATCH(نوجوانان!$B131,مسئولیت!$B:$B,0),MATCH(AZ$1,مسئولیت!$AM$1:$AZ$1,0))*100,"")</f>
        <v/>
      </c>
      <c r="BA131" s="130">
        <f>IFERROR(INDEX('امتحان فصل'!$L:$Z,MATCH(نوجوانان!$B131,'امتحان فصل'!$B:$B,0),MATCH(BA$1,'امتحان فصل'!$L$1:$Z$1,0))*100,"")</f>
        <v>0</v>
      </c>
      <c r="BB131" s="131">
        <f t="shared" ca="1" si="52"/>
        <v>23.571225071225072</v>
      </c>
    </row>
  </sheetData>
  <mergeCells count="7">
    <mergeCell ref="AU2:BB2"/>
    <mergeCell ref="AN2:AT2"/>
    <mergeCell ref="E2:K2"/>
    <mergeCell ref="L2:R2"/>
    <mergeCell ref="S2:Y2"/>
    <mergeCell ref="Z2:AF2"/>
    <mergeCell ref="AG2:AM2"/>
  </mergeCells>
  <phoneticPr fontId="2" type="noConversion"/>
  <conditionalFormatting sqref="E7:E131 L7:L131 S7:S131 Z7:Z131 AG7:AG131 AN7:AN131 AU7:AU131">
    <cfRule type="expression" dxfId="43" priority="216">
      <formula>AND(COUNTIFS($1:$1,E$1,7:7,"&lt;&gt;"&amp;"")&gt;0,E7&lt;9.99999)</formula>
    </cfRule>
    <cfRule type="cellIs" dxfId="42" priority="219" operator="between">
      <formula>29.999</formula>
      <formula>101</formula>
    </cfRule>
  </conditionalFormatting>
  <conditionalFormatting sqref="F7:F8 M7:M8 T7:T8 AA7:AA8">
    <cfRule type="cellIs" dxfId="41" priority="218" operator="between">
      <formula>74</formula>
      <formula>101</formula>
    </cfRule>
  </conditionalFormatting>
  <conditionalFormatting sqref="F9:F131 M9:M131 T9:T131 AA9:AA131">
    <cfRule type="cellIs" dxfId="40" priority="33" operator="between">
      <formula>74</formula>
      <formula>101</formula>
    </cfRule>
  </conditionalFormatting>
  <conditionalFormatting sqref="F7:G131 M7:N131 T7:U131 AA7:AB131 AO7:AP131 AH7:AI131 AV7:AW131">
    <cfRule type="expression" dxfId="39" priority="212">
      <formula>AND(COUNTIFS($1:$1,F$1,7:7,"&lt;&gt;"&amp;"")&gt;0,F7&lt;39.99999)</formula>
    </cfRule>
  </conditionalFormatting>
  <conditionalFormatting sqref="G7:G8 N7:N8 U7:U8 AB7:AB8">
    <cfRule type="cellIs" dxfId="38" priority="213" operator="between">
      <formula>79.9</formula>
      <formula>101</formula>
    </cfRule>
  </conditionalFormatting>
  <conditionalFormatting sqref="G9:G131 N9:N131 U9:U131 AB9:AB131">
    <cfRule type="cellIs" dxfId="37" priority="31" operator="between">
      <formula>79.9</formula>
      <formula>101</formula>
    </cfRule>
  </conditionalFormatting>
  <conditionalFormatting sqref="H7:H131 O7:O131 V7:V131 AC7:AC131">
    <cfRule type="cellIs" dxfId="36" priority="29" operator="between">
      <formula>60</formula>
      <formula>101</formula>
    </cfRule>
  </conditionalFormatting>
  <conditionalFormatting sqref="L5:R5 Z5:AF5 AN5:AT5">
    <cfRule type="cellIs" dxfId="35" priority="194" operator="between">
      <formula>0.59999</formula>
      <formula>1.01111</formula>
    </cfRule>
  </conditionalFormatting>
  <conditionalFormatting sqref="AH7:AH131">
    <cfRule type="cellIs" dxfId="34" priority="16" operator="between">
      <formula>74</formula>
      <formula>101</formula>
    </cfRule>
  </conditionalFormatting>
  <conditionalFormatting sqref="AI7:AI131">
    <cfRule type="cellIs" dxfId="33" priority="15" operator="between">
      <formula>79.9</formula>
      <formula>101</formula>
    </cfRule>
  </conditionalFormatting>
  <conditionalFormatting sqref="AJ7:AJ131">
    <cfRule type="cellIs" dxfId="32" priority="14" operator="between">
      <formula>60</formula>
      <formula>101</formula>
    </cfRule>
  </conditionalFormatting>
  <conditionalFormatting sqref="AO7:AO131">
    <cfRule type="cellIs" dxfId="31" priority="27" operator="between">
      <formula>74</formula>
      <formula>101</formula>
    </cfRule>
  </conditionalFormatting>
  <conditionalFormatting sqref="AP7:AP131">
    <cfRule type="cellIs" dxfId="30" priority="25" operator="between">
      <formula>79.9</formula>
      <formula>101</formula>
    </cfRule>
  </conditionalFormatting>
  <conditionalFormatting sqref="AQ7:AQ131">
    <cfRule type="cellIs" dxfId="29" priority="23" operator="between">
      <formula>60</formula>
      <formula>101</formula>
    </cfRule>
  </conditionalFormatting>
  <conditionalFormatting sqref="AV7:AV131">
    <cfRule type="cellIs" dxfId="28" priority="3" operator="between">
      <formula>74</formula>
      <formula>101</formula>
    </cfRule>
  </conditionalFormatting>
  <conditionalFormatting sqref="AW7:AW131">
    <cfRule type="cellIs" dxfId="27" priority="2" operator="between">
      <formula>79.9</formula>
      <formula>101</formula>
    </cfRule>
  </conditionalFormatting>
  <conditionalFormatting sqref="AX7:AX131">
    <cfRule type="cellIs" dxfId="26" priority="1" operator="between">
      <formula>60</formula>
      <formula>101</formula>
    </cfRule>
  </conditionalFormatting>
  <pageMargins left="0.7" right="0.7" top="0.75" bottom="0.75" header="0.3" footer="0.3"/>
  <pageSetup orientation="portrait" r:id="rId1"/>
  <ignoredErrors>
    <ignoredError sqref="K6" unlockedFormula="1"/>
    <ignoredError sqref="B7:B13 B14:B131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theme="3" tint="-0.249977111117893"/>
  </sheetPr>
  <dimension ref="A1:AD79"/>
  <sheetViews>
    <sheetView rightToLeft="1" workbookViewId="0">
      <selection activeCell="I5" sqref="I5"/>
    </sheetView>
  </sheetViews>
  <sheetFormatPr defaultRowHeight="15" x14ac:dyDescent="0.25"/>
  <cols>
    <col min="4" max="4" width="20.140625" bestFit="1" customWidth="1"/>
    <col min="5" max="5" width="9.7109375" customWidth="1"/>
    <col min="6" max="9" width="17" customWidth="1"/>
    <col min="10" max="23" width="8.7109375" customWidth="1"/>
  </cols>
  <sheetData>
    <row r="1" spans="1:30" ht="18.75" x14ac:dyDescent="0.25">
      <c r="A1" s="5"/>
      <c r="B1" s="5"/>
      <c r="C1" s="5"/>
      <c r="D1" s="5" t="s">
        <v>49</v>
      </c>
      <c r="E1" s="5"/>
      <c r="F1" s="5">
        <v>1401</v>
      </c>
      <c r="G1" s="5">
        <f>IF(F$2=G$2,F$1,IF(F$2&gt;G$2,F$1+1,F$1))</f>
        <v>1401</v>
      </c>
      <c r="H1" s="5">
        <f>IF(G$2=H$2,G$1,IF(G$2&gt;H$2,G$1+1,G$1))</f>
        <v>1401</v>
      </c>
      <c r="I1" s="5">
        <f t="shared" ref="I1:Z1" si="0">IF(H$2=I$2,H$1,IF(H$2&gt;I$2,H$1+1,H$1))</f>
        <v>1401</v>
      </c>
      <c r="J1" s="5">
        <f t="shared" si="0"/>
        <v>1401</v>
      </c>
      <c r="K1" s="5">
        <f t="shared" si="0"/>
        <v>1401</v>
      </c>
      <c r="L1" s="5">
        <f t="shared" si="0"/>
        <v>1401</v>
      </c>
      <c r="M1" s="5">
        <f t="shared" si="0"/>
        <v>1401</v>
      </c>
      <c r="N1" s="5">
        <f t="shared" si="0"/>
        <v>1401</v>
      </c>
      <c r="O1" s="5">
        <f t="shared" si="0"/>
        <v>1401</v>
      </c>
      <c r="P1" s="5">
        <f t="shared" si="0"/>
        <v>1401</v>
      </c>
      <c r="Q1" s="5">
        <f t="shared" si="0"/>
        <v>1401</v>
      </c>
      <c r="R1" s="5">
        <f t="shared" si="0"/>
        <v>1401</v>
      </c>
      <c r="S1" s="5">
        <f t="shared" si="0"/>
        <v>1401</v>
      </c>
      <c r="T1" s="5">
        <f t="shared" si="0"/>
        <v>1401</v>
      </c>
      <c r="U1" s="5">
        <f t="shared" si="0"/>
        <v>1401</v>
      </c>
      <c r="V1" s="5">
        <f t="shared" si="0"/>
        <v>1401</v>
      </c>
      <c r="W1" s="5">
        <f t="shared" si="0"/>
        <v>1401</v>
      </c>
      <c r="X1" s="5">
        <f t="shared" si="0"/>
        <v>1401</v>
      </c>
      <c r="Y1" s="5">
        <f t="shared" si="0"/>
        <v>1401</v>
      </c>
      <c r="Z1" s="5">
        <f t="shared" si="0"/>
        <v>1401</v>
      </c>
      <c r="AA1" s="5"/>
      <c r="AB1" s="5">
        <v>1401</v>
      </c>
      <c r="AC1" s="5">
        <f>IF(AB$2=AC$2,AB$1,IF(AB$2&gt;AC$2,AB$1+1,AB$1))</f>
        <v>1401</v>
      </c>
      <c r="AD1" s="5">
        <f>IF(AC$2=AD$2,AC$1,IF(AC$2&gt;AD$2,AC$1+1,AC$1))</f>
        <v>1401</v>
      </c>
    </row>
    <row r="2" spans="1:30" ht="18.75" x14ac:dyDescent="0.25">
      <c r="A2" s="5"/>
      <c r="B2" s="5"/>
      <c r="C2" s="5"/>
      <c r="D2" s="5" t="s">
        <v>50</v>
      </c>
      <c r="E2" s="5"/>
      <c r="F2" s="16">
        <v>7</v>
      </c>
      <c r="G2" s="16">
        <v>7</v>
      </c>
      <c r="H2" s="16">
        <v>7</v>
      </c>
      <c r="I2" s="16">
        <v>7</v>
      </c>
      <c r="J2" s="16">
        <v>7</v>
      </c>
      <c r="K2" s="16">
        <v>7</v>
      </c>
      <c r="L2" s="16">
        <v>7</v>
      </c>
      <c r="M2" s="16">
        <v>7</v>
      </c>
      <c r="N2" s="16">
        <v>7</v>
      </c>
      <c r="O2" s="16">
        <v>7</v>
      </c>
      <c r="P2" s="16">
        <v>7</v>
      </c>
      <c r="Q2" s="16">
        <v>7</v>
      </c>
      <c r="R2" s="16">
        <v>7</v>
      </c>
      <c r="S2" s="16">
        <v>7</v>
      </c>
      <c r="T2" s="16">
        <v>7</v>
      </c>
      <c r="U2" s="16">
        <v>7</v>
      </c>
      <c r="V2" s="16">
        <v>7</v>
      </c>
      <c r="W2" s="16">
        <v>7</v>
      </c>
      <c r="X2" s="16">
        <v>7</v>
      </c>
      <c r="Y2" s="16">
        <v>7</v>
      </c>
      <c r="Z2" s="16">
        <v>7</v>
      </c>
      <c r="AA2" s="5"/>
      <c r="AB2" s="5">
        <v>7</v>
      </c>
      <c r="AC2" s="5">
        <f>IF(COUNTIFS(Y$2:AB$2,AB$2)&lt;1,AB$2,IF(AB$2=12,1,AB$2+1))</f>
        <v>8</v>
      </c>
      <c r="AD2" s="5">
        <f>IF(COUNTIFS(Z$2:AC$2,AC$2)&lt;1,AC$2,IF(AC$2=12,1,AC$2+1))</f>
        <v>9</v>
      </c>
    </row>
    <row r="3" spans="1:30" ht="18.75" x14ac:dyDescent="0.25">
      <c r="A3" s="5"/>
      <c r="B3" s="5"/>
      <c r="C3" s="5"/>
      <c r="D3" s="5"/>
      <c r="E3" s="5"/>
      <c r="F3" s="16"/>
      <c r="G3" s="16"/>
      <c r="H3" s="20"/>
      <c r="I3" s="20"/>
      <c r="J3" s="277" t="s">
        <v>169</v>
      </c>
      <c r="K3" s="278"/>
      <c r="L3" s="278"/>
      <c r="M3" s="278"/>
      <c r="N3" s="279"/>
      <c r="O3" s="19"/>
      <c r="P3" s="19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5"/>
      <c r="AC3" s="5"/>
      <c r="AD3" s="5"/>
    </row>
    <row r="4" spans="1:30" ht="56.25" x14ac:dyDescent="0.25">
      <c r="A4" s="5" t="s">
        <v>13</v>
      </c>
      <c r="B4" s="5" t="s">
        <v>8</v>
      </c>
      <c r="C4" s="5" t="s">
        <v>12</v>
      </c>
      <c r="D4" s="13" t="s">
        <v>74</v>
      </c>
      <c r="E4" s="12" t="s">
        <v>170</v>
      </c>
      <c r="F4" s="12" t="s">
        <v>165</v>
      </c>
      <c r="G4" s="12" t="s">
        <v>166</v>
      </c>
      <c r="H4" s="12" t="s">
        <v>271</v>
      </c>
      <c r="I4" s="12" t="s">
        <v>272</v>
      </c>
      <c r="J4" s="14" t="s">
        <v>151</v>
      </c>
      <c r="K4" s="15" t="s">
        <v>152</v>
      </c>
      <c r="L4" s="14" t="s">
        <v>133</v>
      </c>
      <c r="M4" s="14" t="s">
        <v>153</v>
      </c>
      <c r="N4" s="15" t="s">
        <v>155</v>
      </c>
      <c r="O4" s="8" t="s">
        <v>167</v>
      </c>
      <c r="P4" s="8" t="s">
        <v>168</v>
      </c>
      <c r="Q4" s="8" t="s">
        <v>3</v>
      </c>
      <c r="R4" s="8" t="s">
        <v>4</v>
      </c>
      <c r="S4" s="8" t="s">
        <v>112</v>
      </c>
      <c r="T4" s="8" t="s">
        <v>113</v>
      </c>
      <c r="U4" s="8"/>
      <c r="V4" s="8"/>
      <c r="W4" s="8"/>
      <c r="X4" s="8"/>
      <c r="Y4" s="8"/>
      <c r="Z4" s="8"/>
      <c r="AA4" s="8"/>
      <c r="AB4" s="8" t="s">
        <v>97</v>
      </c>
      <c r="AC4" s="8" t="s">
        <v>98</v>
      </c>
      <c r="AD4" s="8" t="s">
        <v>99</v>
      </c>
    </row>
    <row r="5" spans="1:30" ht="18.75" x14ac:dyDescent="0.25">
      <c r="A5" s="4">
        <v>1</v>
      </c>
      <c r="B5" s="4" t="s">
        <v>289</v>
      </c>
      <c r="C5" s="4" t="str">
        <f>MID($B5,1,2)</f>
        <v>06</v>
      </c>
      <c r="D5" s="4" t="str">
        <f>INDEX(Sheet1!$C:$C,MATCH($B5,Sheet1!$B:$B,0))</f>
        <v>احسان رزاقی</v>
      </c>
      <c r="E5" s="4" t="s">
        <v>171</v>
      </c>
      <c r="F5" s="9" t="s">
        <v>274</v>
      </c>
      <c r="G5" s="9" t="s">
        <v>275</v>
      </c>
      <c r="H5" s="9" t="s">
        <v>270</v>
      </c>
      <c r="I5" s="9" t="s">
        <v>273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4"/>
      <c r="Z5" s="4"/>
      <c r="AA5" s="4"/>
      <c r="AB5" s="17"/>
      <c r="AC5" s="17"/>
      <c r="AD5" s="17"/>
    </row>
    <row r="6" spans="1:30" ht="18.75" x14ac:dyDescent="0.25">
      <c r="A6" s="6">
        <v>2</v>
      </c>
      <c r="B6" s="6" t="s">
        <v>290</v>
      </c>
      <c r="C6" s="6" t="str">
        <f t="shared" ref="C6:C69" si="1">MID($B6,1,2)</f>
        <v>06</v>
      </c>
      <c r="D6" s="6" t="str">
        <f>INDEX(Sheet1!$C:$C,MATCH($B6,Sheet1!$B:$B,0))</f>
        <v>جواد سمیعی</v>
      </c>
      <c r="E6" s="6"/>
      <c r="F6" s="10" t="s">
        <v>274</v>
      </c>
      <c r="G6" s="10" t="s">
        <v>276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6"/>
      <c r="Y6" s="6"/>
      <c r="Z6" s="6"/>
      <c r="AA6" s="6"/>
      <c r="AB6" s="17"/>
      <c r="AC6" s="17"/>
      <c r="AD6" s="17"/>
    </row>
    <row r="7" spans="1:30" ht="18.75" x14ac:dyDescent="0.25">
      <c r="A7" s="4">
        <v>3</v>
      </c>
      <c r="B7" s="4" t="s">
        <v>291</v>
      </c>
      <c r="C7" s="4" t="str">
        <f t="shared" si="1"/>
        <v>06</v>
      </c>
      <c r="D7" s="4" t="str">
        <f>INDEX(Sheet1!$C:$C,MATCH($B7,Sheet1!$B:$B,0))</f>
        <v>سیدمحمد چاوشی</v>
      </c>
      <c r="E7" s="4"/>
      <c r="F7" s="9" t="s">
        <v>274</v>
      </c>
      <c r="G7" s="9" t="s">
        <v>277</v>
      </c>
      <c r="H7" s="9" t="s">
        <v>278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4"/>
      <c r="Z7" s="4"/>
      <c r="AA7" s="4"/>
      <c r="AB7" s="17"/>
      <c r="AC7" s="17"/>
      <c r="AD7" s="17"/>
    </row>
    <row r="8" spans="1:30" ht="18.75" x14ac:dyDescent="0.25">
      <c r="A8" s="6">
        <v>4</v>
      </c>
      <c r="B8" s="6" t="s">
        <v>292</v>
      </c>
      <c r="C8" s="6" t="str">
        <f t="shared" si="1"/>
        <v>06</v>
      </c>
      <c r="D8" s="6" t="str">
        <f>INDEX(Sheet1!$C:$C,MATCH($B8,Sheet1!$B:$B,0))</f>
        <v>محمدحسین جهانگیری</v>
      </c>
      <c r="E8" s="6"/>
      <c r="F8" s="10" t="s">
        <v>274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6"/>
      <c r="Y8" s="6"/>
      <c r="Z8" s="6"/>
      <c r="AA8" s="6"/>
      <c r="AB8" s="17"/>
      <c r="AC8" s="17"/>
      <c r="AD8" s="17"/>
    </row>
    <row r="9" spans="1:30" ht="18.75" x14ac:dyDescent="0.25">
      <c r="A9" s="4">
        <v>5</v>
      </c>
      <c r="B9" s="4" t="s">
        <v>293</v>
      </c>
      <c r="C9" s="4" t="str">
        <f t="shared" si="1"/>
        <v>06</v>
      </c>
      <c r="D9" s="4" t="str">
        <f>INDEX(Sheet1!$C:$C,MATCH($B9,Sheet1!$B:$B,0))</f>
        <v>علی سخنگو</v>
      </c>
      <c r="E9" s="4"/>
      <c r="F9" s="9" t="s">
        <v>274</v>
      </c>
      <c r="G9" s="9" t="s">
        <v>279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4"/>
      <c r="Z9" s="4"/>
      <c r="AA9" s="4"/>
      <c r="AB9" s="17"/>
      <c r="AC9" s="17"/>
      <c r="AD9" s="17"/>
    </row>
    <row r="10" spans="1:30" ht="18.75" x14ac:dyDescent="0.25">
      <c r="A10" s="6">
        <v>6</v>
      </c>
      <c r="B10" s="6" t="s">
        <v>294</v>
      </c>
      <c r="C10" s="6" t="str">
        <f t="shared" si="1"/>
        <v>06</v>
      </c>
      <c r="D10" s="6" t="str">
        <f>INDEX(Sheet1!$C:$C,MATCH($B10,Sheet1!$B:$B,0))</f>
        <v>احسان ارمیان</v>
      </c>
      <c r="E10" s="6"/>
      <c r="F10" s="10" t="s">
        <v>274</v>
      </c>
      <c r="G10" s="10" t="s">
        <v>280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6"/>
      <c r="Y10" s="6"/>
      <c r="Z10" s="6"/>
      <c r="AA10" s="6"/>
      <c r="AB10" s="17"/>
      <c r="AC10" s="17"/>
      <c r="AD10" s="17"/>
    </row>
    <row r="11" spans="1:30" ht="18.75" x14ac:dyDescent="0.25">
      <c r="A11" s="4">
        <v>7</v>
      </c>
      <c r="B11" s="4" t="s">
        <v>295</v>
      </c>
      <c r="C11" s="4" t="str">
        <f t="shared" si="1"/>
        <v>08</v>
      </c>
      <c r="D11" s="4" t="e">
        <f>INDEX(Sheet1!$C:$C,MATCH($B11,Sheet1!$B:$B,0))</f>
        <v>#N/A</v>
      </c>
      <c r="E11" s="4"/>
      <c r="F11" s="9" t="s">
        <v>281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4"/>
      <c r="Z11" s="4"/>
      <c r="AA11" s="4"/>
      <c r="AB11" s="17"/>
      <c r="AC11" s="17"/>
      <c r="AD11" s="17"/>
    </row>
    <row r="12" spans="1:30" ht="18.75" x14ac:dyDescent="0.25">
      <c r="A12" s="6">
        <v>8</v>
      </c>
      <c r="B12" s="6" t="s">
        <v>296</v>
      </c>
      <c r="C12" s="6" t="str">
        <f t="shared" si="1"/>
        <v>08</v>
      </c>
      <c r="D12" s="6" t="e">
        <f>INDEX(Sheet1!$C:$C,MATCH($B12,Sheet1!$B:$B,0))</f>
        <v>#N/A</v>
      </c>
      <c r="E12" s="6"/>
      <c r="F12" s="10" t="s">
        <v>282</v>
      </c>
      <c r="G12" s="10" t="s">
        <v>283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6"/>
      <c r="Y12" s="6"/>
      <c r="Z12" s="6"/>
      <c r="AA12" s="6"/>
      <c r="AB12" s="17"/>
      <c r="AC12" s="17"/>
      <c r="AD12" s="17"/>
    </row>
    <row r="13" spans="1:30" ht="18.75" x14ac:dyDescent="0.25">
      <c r="A13" s="4">
        <v>9</v>
      </c>
      <c r="B13" s="4" t="s">
        <v>297</v>
      </c>
      <c r="C13" s="4" t="str">
        <f t="shared" si="1"/>
        <v>08</v>
      </c>
      <c r="D13" s="4" t="e">
        <f>INDEX(Sheet1!$C:$C,MATCH($B13,Sheet1!$B:$B,0))</f>
        <v>#N/A</v>
      </c>
      <c r="E13" s="4"/>
      <c r="F13" s="9" t="s">
        <v>284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4"/>
      <c r="Z13" s="4"/>
      <c r="AA13" s="4"/>
      <c r="AB13" s="17"/>
      <c r="AC13" s="17"/>
      <c r="AD13" s="17"/>
    </row>
    <row r="14" spans="1:30" ht="18.75" x14ac:dyDescent="0.25">
      <c r="A14" s="6">
        <v>10</v>
      </c>
      <c r="B14" s="6" t="s">
        <v>298</v>
      </c>
      <c r="C14" s="6" t="str">
        <f t="shared" si="1"/>
        <v>08</v>
      </c>
      <c r="D14" s="6" t="e">
        <f>INDEX(Sheet1!$C:$C,MATCH($B14,Sheet1!$B:$B,0))</f>
        <v>#N/A</v>
      </c>
      <c r="E14" s="6"/>
      <c r="F14" s="10" t="s">
        <v>285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6"/>
      <c r="Y14" s="6"/>
      <c r="Z14" s="6"/>
      <c r="AA14" s="6"/>
      <c r="AB14" s="17"/>
      <c r="AC14" s="17"/>
      <c r="AD14" s="17"/>
    </row>
    <row r="15" spans="1:30" ht="18.75" x14ac:dyDescent="0.25">
      <c r="A15" s="4">
        <v>11</v>
      </c>
      <c r="B15" s="4" t="s">
        <v>299</v>
      </c>
      <c r="C15" s="4" t="str">
        <f t="shared" si="1"/>
        <v>08</v>
      </c>
      <c r="D15" s="4" t="e">
        <f>INDEX(Sheet1!$C:$C,MATCH($B15,Sheet1!$B:$B,0))</f>
        <v>#N/A</v>
      </c>
      <c r="E15" s="4"/>
      <c r="F15" s="9" t="s">
        <v>286</v>
      </c>
      <c r="G15" s="9" t="s">
        <v>287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4"/>
      <c r="Z15" s="4"/>
      <c r="AA15" s="4"/>
      <c r="AB15" s="17"/>
      <c r="AC15" s="17"/>
      <c r="AD15" s="17"/>
    </row>
    <row r="16" spans="1:30" ht="18.75" x14ac:dyDescent="0.25">
      <c r="A16" s="6">
        <v>12</v>
      </c>
      <c r="B16" s="6" t="s">
        <v>300</v>
      </c>
      <c r="C16" s="6" t="str">
        <f t="shared" si="1"/>
        <v>08</v>
      </c>
      <c r="D16" s="6" t="e">
        <f>INDEX(Sheet1!$C:$C,MATCH($B16,Sheet1!$B:$B,0))</f>
        <v>#N/A</v>
      </c>
      <c r="E16" s="6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6"/>
      <c r="Y16" s="6"/>
      <c r="Z16" s="6"/>
      <c r="AA16" s="6"/>
      <c r="AB16" s="17"/>
      <c r="AC16" s="17"/>
      <c r="AD16" s="17"/>
    </row>
    <row r="17" spans="1:30" ht="18.75" x14ac:dyDescent="0.25">
      <c r="A17" s="4">
        <v>13</v>
      </c>
      <c r="B17" s="4" t="s">
        <v>301</v>
      </c>
      <c r="C17" s="4" t="str">
        <f t="shared" si="1"/>
        <v>08</v>
      </c>
      <c r="D17" s="4" t="e">
        <f>INDEX(Sheet1!$C:$C,MATCH($B17,Sheet1!$B:$B,0))</f>
        <v>#N/A</v>
      </c>
      <c r="E17" s="4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4"/>
      <c r="Z17" s="4"/>
      <c r="AA17" s="4"/>
      <c r="AB17" s="17"/>
      <c r="AC17" s="17"/>
      <c r="AD17" s="17"/>
    </row>
    <row r="18" spans="1:30" ht="18.75" x14ac:dyDescent="0.25">
      <c r="A18" s="6">
        <v>14</v>
      </c>
      <c r="B18" s="6" t="s">
        <v>376</v>
      </c>
      <c r="C18" s="6" t="str">
        <f t="shared" si="1"/>
        <v>08</v>
      </c>
      <c r="D18" s="6" t="e">
        <f>INDEX(Sheet1!$C:$C,MATCH($B18,Sheet1!$B:$B,0))</f>
        <v>#N/A</v>
      </c>
      <c r="E18" s="6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6"/>
      <c r="Y18" s="6"/>
      <c r="Z18" s="6"/>
      <c r="AA18" s="6"/>
      <c r="AB18" s="17"/>
      <c r="AC18" s="17"/>
      <c r="AD18" s="17"/>
    </row>
    <row r="19" spans="1:30" ht="18.75" x14ac:dyDescent="0.25">
      <c r="A19" s="4">
        <v>15</v>
      </c>
      <c r="B19" s="4" t="s">
        <v>302</v>
      </c>
      <c r="C19" s="4" t="str">
        <f t="shared" si="1"/>
        <v>09</v>
      </c>
      <c r="D19" s="4" t="e">
        <f>INDEX(Sheet1!$C:$C,MATCH($B19,Sheet1!$B:$B,0))</f>
        <v>#N/A</v>
      </c>
      <c r="E19" s="4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4"/>
      <c r="Z19" s="4"/>
      <c r="AA19" s="4"/>
      <c r="AB19" s="17"/>
      <c r="AC19" s="17"/>
      <c r="AD19" s="17"/>
    </row>
    <row r="20" spans="1:30" ht="18.75" x14ac:dyDescent="0.25">
      <c r="A20" s="6">
        <v>16</v>
      </c>
      <c r="B20" s="6" t="s">
        <v>303</v>
      </c>
      <c r="C20" s="6" t="str">
        <f t="shared" si="1"/>
        <v>09</v>
      </c>
      <c r="D20" s="6" t="e">
        <f>INDEX(Sheet1!$C:$C,MATCH($B20,Sheet1!$B:$B,0))</f>
        <v>#N/A</v>
      </c>
      <c r="E20" s="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6"/>
      <c r="Y20" s="6"/>
      <c r="Z20" s="6"/>
      <c r="AA20" s="6"/>
      <c r="AB20" s="17"/>
      <c r="AC20" s="17"/>
      <c r="AD20" s="17"/>
    </row>
    <row r="21" spans="1:30" ht="18.75" x14ac:dyDescent="0.25">
      <c r="A21" s="4">
        <v>17</v>
      </c>
      <c r="B21" s="4" t="s">
        <v>304</v>
      </c>
      <c r="C21" s="4" t="str">
        <f t="shared" si="1"/>
        <v>09</v>
      </c>
      <c r="D21" s="4" t="e">
        <f>INDEX(Sheet1!$C:$C,MATCH($B21,Sheet1!$B:$B,0))</f>
        <v>#N/A</v>
      </c>
      <c r="E21" s="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4"/>
      <c r="Z21" s="4"/>
      <c r="AA21" s="4"/>
      <c r="AB21" s="17"/>
      <c r="AC21" s="17"/>
      <c r="AD21" s="17"/>
    </row>
    <row r="22" spans="1:30" ht="18.75" x14ac:dyDescent="0.25">
      <c r="A22" s="6">
        <v>18</v>
      </c>
      <c r="B22" s="6" t="s">
        <v>305</v>
      </c>
      <c r="C22" s="6" t="str">
        <f t="shared" si="1"/>
        <v>09</v>
      </c>
      <c r="D22" s="6" t="e">
        <f>INDEX(Sheet1!$C:$C,MATCH($B22,Sheet1!$B:$B,0))</f>
        <v>#N/A</v>
      </c>
      <c r="E22" s="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6"/>
      <c r="Y22" s="6"/>
      <c r="Z22" s="6"/>
      <c r="AA22" s="6"/>
      <c r="AB22" s="17"/>
      <c r="AC22" s="17"/>
      <c r="AD22" s="17"/>
    </row>
    <row r="23" spans="1:30" ht="18.75" x14ac:dyDescent="0.25">
      <c r="A23" s="4">
        <v>19</v>
      </c>
      <c r="B23" s="4" t="s">
        <v>306</v>
      </c>
      <c r="C23" s="4" t="str">
        <f t="shared" si="1"/>
        <v>09</v>
      </c>
      <c r="D23" s="4" t="e">
        <f>INDEX(Sheet1!$C:$C,MATCH($B23,Sheet1!$B:$B,0))</f>
        <v>#N/A</v>
      </c>
      <c r="E23" s="4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4"/>
      <c r="Z23" s="4"/>
      <c r="AA23" s="4"/>
      <c r="AB23" s="17"/>
      <c r="AC23" s="17"/>
      <c r="AD23" s="17"/>
    </row>
    <row r="24" spans="1:30" ht="18.75" x14ac:dyDescent="0.25">
      <c r="A24" s="6">
        <v>20</v>
      </c>
      <c r="B24" s="6" t="s">
        <v>307</v>
      </c>
      <c r="C24" s="6" t="str">
        <f t="shared" si="1"/>
        <v>09</v>
      </c>
      <c r="D24" s="6" t="e">
        <f>INDEX(Sheet1!$C:$C,MATCH($B24,Sheet1!$B:$B,0))</f>
        <v>#N/A</v>
      </c>
      <c r="E24" s="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6"/>
      <c r="Y24" s="6"/>
      <c r="Z24" s="6"/>
      <c r="AA24" s="6"/>
      <c r="AB24" s="17"/>
      <c r="AC24" s="17"/>
      <c r="AD24" s="17"/>
    </row>
    <row r="25" spans="1:30" ht="18.75" x14ac:dyDescent="0.25">
      <c r="A25" s="4">
        <v>21</v>
      </c>
      <c r="B25" s="4" t="s">
        <v>308</v>
      </c>
      <c r="C25" s="4" t="str">
        <f t="shared" si="1"/>
        <v>09</v>
      </c>
      <c r="D25" s="4" t="e">
        <f>INDEX(Sheet1!$C:$C,MATCH($B25,Sheet1!$B:$B,0))</f>
        <v>#N/A</v>
      </c>
      <c r="E25" s="4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4"/>
      <c r="Z25" s="4"/>
      <c r="AA25" s="4"/>
      <c r="AB25" s="17"/>
      <c r="AC25" s="17"/>
      <c r="AD25" s="17"/>
    </row>
    <row r="26" spans="1:30" ht="18.75" x14ac:dyDescent="0.25">
      <c r="A26" s="6">
        <v>22</v>
      </c>
      <c r="B26" s="6" t="s">
        <v>309</v>
      </c>
      <c r="C26" s="6" t="str">
        <f t="shared" si="1"/>
        <v>09</v>
      </c>
      <c r="D26" s="6" t="e">
        <f>INDEX(Sheet1!$C:$C,MATCH($B26,Sheet1!$B:$B,0))</f>
        <v>#N/A</v>
      </c>
      <c r="E26" s="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6"/>
      <c r="Y26" s="6"/>
      <c r="Z26" s="6"/>
      <c r="AA26" s="6"/>
      <c r="AB26" s="17"/>
      <c r="AC26" s="17"/>
      <c r="AD26" s="17"/>
    </row>
    <row r="27" spans="1:30" ht="18.75" x14ac:dyDescent="0.25">
      <c r="A27" s="4">
        <v>23</v>
      </c>
      <c r="B27" s="4" t="s">
        <v>310</v>
      </c>
      <c r="C27" s="4" t="str">
        <f t="shared" si="1"/>
        <v>10</v>
      </c>
      <c r="D27" s="4" t="str">
        <f>INDEX(Sheet1!$C:$C,MATCH($B27,Sheet1!$B:$B,0))</f>
        <v>پارسا محمدی‌خو</v>
      </c>
      <c r="E27" s="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4"/>
      <c r="Z27" s="4"/>
      <c r="AA27" s="4"/>
      <c r="AB27" s="17"/>
      <c r="AC27" s="17"/>
      <c r="AD27" s="17"/>
    </row>
    <row r="28" spans="1:30" ht="18.75" x14ac:dyDescent="0.25">
      <c r="A28" s="6">
        <v>24</v>
      </c>
      <c r="B28" s="6" t="s">
        <v>311</v>
      </c>
      <c r="C28" s="6" t="str">
        <f t="shared" si="1"/>
        <v>10</v>
      </c>
      <c r="D28" s="6" t="e">
        <f>INDEX(Sheet1!$C:$C,MATCH($B28,Sheet1!$B:$B,0))</f>
        <v>#N/A</v>
      </c>
      <c r="E28" s="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6"/>
      <c r="Y28" s="6"/>
      <c r="Z28" s="6"/>
      <c r="AA28" s="6"/>
      <c r="AB28" s="17"/>
      <c r="AC28" s="17"/>
      <c r="AD28" s="17"/>
    </row>
    <row r="29" spans="1:30" ht="18.75" x14ac:dyDescent="0.25">
      <c r="A29" s="4">
        <v>25</v>
      </c>
      <c r="B29" s="4" t="s">
        <v>312</v>
      </c>
      <c r="C29" s="4" t="str">
        <f t="shared" si="1"/>
        <v>10</v>
      </c>
      <c r="D29" s="4" t="e">
        <f>INDEX(Sheet1!$C:$C,MATCH($B29,Sheet1!$B:$B,0))</f>
        <v>#N/A</v>
      </c>
      <c r="E29" s="4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4"/>
      <c r="Z29" s="4"/>
      <c r="AA29" s="4"/>
      <c r="AB29" s="17"/>
      <c r="AC29" s="17"/>
      <c r="AD29" s="17"/>
    </row>
    <row r="30" spans="1:30" ht="18.75" x14ac:dyDescent="0.25">
      <c r="A30" s="6">
        <v>26</v>
      </c>
      <c r="B30" s="6" t="s">
        <v>313</v>
      </c>
      <c r="C30" s="6" t="str">
        <f t="shared" si="1"/>
        <v>10</v>
      </c>
      <c r="D30" s="6" t="e">
        <f>INDEX(Sheet1!$C:$C,MATCH($B30,Sheet1!$B:$B,0))</f>
        <v>#N/A</v>
      </c>
      <c r="E30" s="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6"/>
      <c r="Y30" s="6"/>
      <c r="Z30" s="6"/>
      <c r="AA30" s="6"/>
      <c r="AB30" s="17"/>
      <c r="AC30" s="17"/>
      <c r="AD30" s="17"/>
    </row>
    <row r="31" spans="1:30" ht="18.75" x14ac:dyDescent="0.25">
      <c r="A31" s="4">
        <v>27</v>
      </c>
      <c r="B31" s="4" t="s">
        <v>314</v>
      </c>
      <c r="C31" s="4" t="str">
        <f t="shared" si="1"/>
        <v>10</v>
      </c>
      <c r="D31" s="4" t="e">
        <f>INDEX(Sheet1!$C:$C,MATCH($B31,Sheet1!$B:$B,0))</f>
        <v>#N/A</v>
      </c>
      <c r="E31" s="4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4"/>
      <c r="Z31" s="4"/>
      <c r="AA31" s="4"/>
      <c r="AB31" s="17"/>
      <c r="AC31" s="17"/>
      <c r="AD31" s="17"/>
    </row>
    <row r="32" spans="1:30" ht="18.75" x14ac:dyDescent="0.25">
      <c r="A32" s="6">
        <v>28</v>
      </c>
      <c r="B32" s="6" t="s">
        <v>315</v>
      </c>
      <c r="C32" s="6" t="str">
        <f t="shared" si="1"/>
        <v>10</v>
      </c>
      <c r="D32" s="6" t="e">
        <f>INDEX(Sheet1!$C:$C,MATCH($B32,Sheet1!$B:$B,0))</f>
        <v>#N/A</v>
      </c>
      <c r="E32" s="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6"/>
      <c r="Y32" s="6"/>
      <c r="Z32" s="6"/>
      <c r="AA32" s="6"/>
      <c r="AB32" s="17"/>
      <c r="AC32" s="17"/>
      <c r="AD32" s="17"/>
    </row>
    <row r="33" spans="1:30" ht="18.75" x14ac:dyDescent="0.25">
      <c r="A33" s="4">
        <v>29</v>
      </c>
      <c r="B33" s="4" t="s">
        <v>316</v>
      </c>
      <c r="C33" s="4" t="str">
        <f t="shared" si="1"/>
        <v>10</v>
      </c>
      <c r="D33" s="4" t="e">
        <f>INDEX(Sheet1!$C:$C,MATCH($B33,Sheet1!$B:$B,0))</f>
        <v>#N/A</v>
      </c>
      <c r="E33" s="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4"/>
      <c r="Z33" s="4"/>
      <c r="AA33" s="4"/>
      <c r="AB33" s="17"/>
      <c r="AC33" s="17"/>
      <c r="AD33" s="17"/>
    </row>
    <row r="34" spans="1:30" ht="18.75" x14ac:dyDescent="0.25">
      <c r="A34" s="6">
        <v>30</v>
      </c>
      <c r="B34" s="6" t="s">
        <v>317</v>
      </c>
      <c r="C34" s="6" t="str">
        <f t="shared" si="1"/>
        <v>10</v>
      </c>
      <c r="D34" s="6" t="e">
        <f>INDEX(Sheet1!$C:$C,MATCH($B34,Sheet1!$B:$B,0))</f>
        <v>#N/A</v>
      </c>
      <c r="E34" s="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6"/>
      <c r="Y34" s="6"/>
      <c r="Z34" s="6"/>
      <c r="AA34" s="6"/>
      <c r="AB34" s="17"/>
      <c r="AC34" s="17"/>
      <c r="AD34" s="17"/>
    </row>
    <row r="35" spans="1:30" ht="18.75" x14ac:dyDescent="0.25">
      <c r="A35" s="4">
        <v>31</v>
      </c>
      <c r="B35" s="4" t="s">
        <v>318</v>
      </c>
      <c r="C35" s="4" t="str">
        <f t="shared" si="1"/>
        <v>10</v>
      </c>
      <c r="D35" s="4" t="e">
        <f>INDEX(Sheet1!$C:$C,MATCH($B35,Sheet1!$B:$B,0))</f>
        <v>#N/A</v>
      </c>
      <c r="E35" s="4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4"/>
      <c r="Z35" s="4"/>
      <c r="AA35" s="4"/>
      <c r="AB35" s="17"/>
      <c r="AC35" s="17"/>
      <c r="AD35" s="17"/>
    </row>
    <row r="36" spans="1:30" ht="18.75" x14ac:dyDescent="0.25">
      <c r="A36" s="6">
        <v>32</v>
      </c>
      <c r="B36" s="6" t="s">
        <v>319</v>
      </c>
      <c r="C36" s="6" t="str">
        <f t="shared" si="1"/>
        <v>11</v>
      </c>
      <c r="D36" s="6" t="e">
        <f>INDEX(Sheet1!$C:$C,MATCH($B36,Sheet1!$B:$B,0))</f>
        <v>#N/A</v>
      </c>
      <c r="E36" s="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6"/>
      <c r="Y36" s="6"/>
      <c r="Z36" s="6"/>
      <c r="AA36" s="6"/>
      <c r="AB36" s="17"/>
      <c r="AC36" s="17"/>
      <c r="AD36" s="17"/>
    </row>
    <row r="37" spans="1:30" ht="18.75" x14ac:dyDescent="0.25">
      <c r="A37" s="4">
        <v>33</v>
      </c>
      <c r="B37" s="4" t="s">
        <v>320</v>
      </c>
      <c r="C37" s="4" t="str">
        <f t="shared" si="1"/>
        <v>11</v>
      </c>
      <c r="D37" s="4" t="e">
        <f>INDEX(Sheet1!$C:$C,MATCH($B37,Sheet1!$B:$B,0))</f>
        <v>#N/A</v>
      </c>
      <c r="E37" s="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4"/>
      <c r="Z37" s="4"/>
      <c r="AA37" s="4"/>
      <c r="AB37" s="17"/>
      <c r="AC37" s="17"/>
      <c r="AD37" s="17"/>
    </row>
    <row r="38" spans="1:30" ht="18.75" x14ac:dyDescent="0.25">
      <c r="A38" s="6">
        <v>34</v>
      </c>
      <c r="B38" s="6" t="s">
        <v>321</v>
      </c>
      <c r="C38" s="6" t="str">
        <f t="shared" si="1"/>
        <v>11</v>
      </c>
      <c r="D38" s="6" t="e">
        <f>INDEX(Sheet1!$C:$C,MATCH($B38,Sheet1!$B:$B,0))</f>
        <v>#N/A</v>
      </c>
      <c r="E38" s="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6"/>
      <c r="Y38" s="6"/>
      <c r="Z38" s="6"/>
      <c r="AA38" s="6"/>
      <c r="AB38" s="17"/>
      <c r="AC38" s="17"/>
      <c r="AD38" s="17"/>
    </row>
    <row r="39" spans="1:30" ht="18.75" x14ac:dyDescent="0.25">
      <c r="A39" s="4">
        <v>35</v>
      </c>
      <c r="B39" s="4" t="s">
        <v>322</v>
      </c>
      <c r="C39" s="4" t="str">
        <f t="shared" si="1"/>
        <v>11</v>
      </c>
      <c r="D39" s="4" t="e">
        <f>INDEX(Sheet1!$C:$C,MATCH($B39,Sheet1!$B:$B,0))</f>
        <v>#N/A</v>
      </c>
      <c r="E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4"/>
      <c r="Z39" s="4"/>
      <c r="AA39" s="4"/>
      <c r="AB39" s="17"/>
      <c r="AC39" s="17"/>
      <c r="AD39" s="17"/>
    </row>
    <row r="40" spans="1:30" ht="18.75" x14ac:dyDescent="0.25">
      <c r="A40" s="6">
        <v>36</v>
      </c>
      <c r="B40" s="6" t="s">
        <v>323</v>
      </c>
      <c r="C40" s="6" t="str">
        <f t="shared" si="1"/>
        <v>11</v>
      </c>
      <c r="D40" s="6" t="e">
        <f>INDEX(Sheet1!$C:$C,MATCH($B40,Sheet1!$B:$B,0))</f>
        <v>#N/A</v>
      </c>
      <c r="E40" s="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6"/>
      <c r="Y40" s="6"/>
      <c r="Z40" s="6"/>
      <c r="AA40" s="6"/>
      <c r="AB40" s="17"/>
      <c r="AC40" s="17"/>
      <c r="AD40" s="17"/>
    </row>
    <row r="41" spans="1:30" ht="18.75" x14ac:dyDescent="0.25">
      <c r="A41" s="4">
        <v>37</v>
      </c>
      <c r="B41" s="4" t="s">
        <v>324</v>
      </c>
      <c r="C41" s="4" t="str">
        <f t="shared" si="1"/>
        <v>11</v>
      </c>
      <c r="D41" s="4" t="e">
        <f>INDEX(Sheet1!$C:$C,MATCH($B41,Sheet1!$B:$B,0))</f>
        <v>#N/A</v>
      </c>
      <c r="E41" s="4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4"/>
      <c r="Z41" s="4"/>
      <c r="AA41" s="4"/>
      <c r="AB41" s="17"/>
      <c r="AC41" s="17"/>
      <c r="AD41" s="17"/>
    </row>
    <row r="42" spans="1:30" ht="18.75" x14ac:dyDescent="0.25">
      <c r="A42" s="6">
        <v>38</v>
      </c>
      <c r="B42" s="6" t="s">
        <v>325</v>
      </c>
      <c r="C42" s="6" t="str">
        <f t="shared" si="1"/>
        <v>11</v>
      </c>
      <c r="D42" s="6" t="e">
        <f>INDEX(Sheet1!$C:$C,MATCH($B42,Sheet1!$B:$B,0))</f>
        <v>#N/A</v>
      </c>
      <c r="E42" s="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6"/>
      <c r="Y42" s="6"/>
      <c r="Z42" s="6"/>
      <c r="AA42" s="6"/>
      <c r="AB42" s="17"/>
      <c r="AC42" s="17"/>
      <c r="AD42" s="17"/>
    </row>
    <row r="43" spans="1:30" ht="18.75" x14ac:dyDescent="0.25">
      <c r="A43" s="4">
        <v>39</v>
      </c>
      <c r="B43" s="4" t="s">
        <v>326</v>
      </c>
      <c r="C43" s="4" t="str">
        <f t="shared" si="1"/>
        <v>11</v>
      </c>
      <c r="D43" s="4" t="e">
        <f>INDEX(Sheet1!$C:$C,MATCH($B43,Sheet1!$B:$B,0))</f>
        <v>#N/A</v>
      </c>
      <c r="E43" s="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4"/>
      <c r="Z43" s="4"/>
      <c r="AA43" s="4"/>
      <c r="AB43" s="17"/>
      <c r="AC43" s="17"/>
      <c r="AD43" s="17"/>
    </row>
    <row r="44" spans="1:30" ht="18.75" x14ac:dyDescent="0.25">
      <c r="A44" s="6">
        <v>40</v>
      </c>
      <c r="B44" s="6" t="s">
        <v>327</v>
      </c>
      <c r="C44" s="6" t="str">
        <f t="shared" si="1"/>
        <v>11</v>
      </c>
      <c r="D44" s="6" t="e">
        <f>INDEX(Sheet1!$C:$C,MATCH($B44,Sheet1!$B:$B,0))</f>
        <v>#N/A</v>
      </c>
      <c r="E44" s="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6"/>
      <c r="Y44" s="6"/>
      <c r="Z44" s="6"/>
      <c r="AA44" s="6"/>
      <c r="AB44" s="17"/>
      <c r="AC44" s="17"/>
      <c r="AD44" s="17"/>
    </row>
    <row r="45" spans="1:30" ht="18.75" x14ac:dyDescent="0.25">
      <c r="A45" s="4">
        <v>41</v>
      </c>
      <c r="B45" s="4" t="s">
        <v>328</v>
      </c>
      <c r="C45" s="4" t="str">
        <f t="shared" si="1"/>
        <v>11</v>
      </c>
      <c r="D45" s="4" t="e">
        <f>INDEX(Sheet1!$C:$C,MATCH($B45,Sheet1!$B:$B,0))</f>
        <v>#N/A</v>
      </c>
      <c r="E45" s="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4"/>
      <c r="Z45" s="4"/>
      <c r="AA45" s="4"/>
      <c r="AB45" s="17"/>
      <c r="AC45" s="17"/>
      <c r="AD45" s="17"/>
    </row>
    <row r="46" spans="1:30" ht="18.75" x14ac:dyDescent="0.25">
      <c r="A46" s="6">
        <v>42</v>
      </c>
      <c r="B46" s="6" t="s">
        <v>329</v>
      </c>
      <c r="C46" s="6" t="str">
        <f t="shared" si="1"/>
        <v>12</v>
      </c>
      <c r="D46" s="6" t="e">
        <f>INDEX(Sheet1!$C:$C,MATCH($B46,Sheet1!$B:$B,0))</f>
        <v>#N/A</v>
      </c>
      <c r="E46" s="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6"/>
      <c r="Y46" s="6"/>
      <c r="Z46" s="6"/>
      <c r="AA46" s="6"/>
      <c r="AB46" s="17"/>
      <c r="AC46" s="17"/>
      <c r="AD46" s="17"/>
    </row>
    <row r="47" spans="1:30" ht="18.75" x14ac:dyDescent="0.25">
      <c r="A47" s="4">
        <v>43</v>
      </c>
      <c r="B47" s="4" t="s">
        <v>330</v>
      </c>
      <c r="C47" s="4" t="str">
        <f t="shared" si="1"/>
        <v>12</v>
      </c>
      <c r="D47" s="4" t="e">
        <f>INDEX(Sheet1!$C:$C,MATCH($B47,Sheet1!$B:$B,0))</f>
        <v>#N/A</v>
      </c>
      <c r="E47" s="4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4"/>
      <c r="Z47" s="4"/>
      <c r="AA47" s="4"/>
      <c r="AB47" s="17"/>
      <c r="AC47" s="17"/>
      <c r="AD47" s="17"/>
    </row>
    <row r="48" spans="1:30" ht="18.75" x14ac:dyDescent="0.25">
      <c r="A48" s="6">
        <v>44</v>
      </c>
      <c r="B48" s="6" t="s">
        <v>331</v>
      </c>
      <c r="C48" s="6" t="str">
        <f t="shared" si="1"/>
        <v>12</v>
      </c>
      <c r="D48" s="6" t="e">
        <f>INDEX(Sheet1!$C:$C,MATCH($B48,Sheet1!$B:$B,0))</f>
        <v>#N/A</v>
      </c>
      <c r="E48" s="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6"/>
      <c r="Y48" s="6"/>
      <c r="Z48" s="6"/>
      <c r="AA48" s="6"/>
      <c r="AB48" s="17"/>
      <c r="AC48" s="17"/>
      <c r="AD48" s="17"/>
    </row>
    <row r="49" spans="1:30" ht="18.75" x14ac:dyDescent="0.25">
      <c r="A49" s="4">
        <v>45</v>
      </c>
      <c r="B49" s="4" t="s">
        <v>332</v>
      </c>
      <c r="C49" s="4" t="str">
        <f t="shared" si="1"/>
        <v>12</v>
      </c>
      <c r="D49" s="4" t="e">
        <f>INDEX(Sheet1!$C:$C,MATCH($B49,Sheet1!$B:$B,0))</f>
        <v>#N/A</v>
      </c>
      <c r="E49" s="4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4"/>
      <c r="Z49" s="4"/>
      <c r="AA49" s="4"/>
      <c r="AB49" s="17"/>
      <c r="AC49" s="17"/>
      <c r="AD49" s="17"/>
    </row>
    <row r="50" spans="1:30" ht="18.75" x14ac:dyDescent="0.25">
      <c r="A50" s="6">
        <v>46</v>
      </c>
      <c r="B50" s="6" t="s">
        <v>333</v>
      </c>
      <c r="C50" s="6" t="str">
        <f t="shared" si="1"/>
        <v>12</v>
      </c>
      <c r="D50" s="6" t="e">
        <f>INDEX(Sheet1!$C:$C,MATCH($B50,Sheet1!$B:$B,0))</f>
        <v>#N/A</v>
      </c>
      <c r="E50" s="6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6"/>
      <c r="Y50" s="6"/>
      <c r="Z50" s="6"/>
      <c r="AA50" s="6"/>
      <c r="AB50" s="17"/>
      <c r="AC50" s="17"/>
      <c r="AD50" s="17"/>
    </row>
    <row r="51" spans="1:30" ht="18.75" x14ac:dyDescent="0.25">
      <c r="A51" s="4">
        <v>47</v>
      </c>
      <c r="B51" s="4" t="s">
        <v>334</v>
      </c>
      <c r="C51" s="4" t="str">
        <f t="shared" si="1"/>
        <v>12</v>
      </c>
      <c r="D51" s="4" t="e">
        <f>INDEX(Sheet1!$C:$C,MATCH($B51,Sheet1!$B:$B,0))</f>
        <v>#N/A</v>
      </c>
      <c r="E51" s="4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4"/>
      <c r="Z51" s="4"/>
      <c r="AA51" s="4"/>
      <c r="AB51" s="17"/>
      <c r="AC51" s="17"/>
      <c r="AD51" s="17"/>
    </row>
    <row r="52" spans="1:30" ht="18.75" x14ac:dyDescent="0.25">
      <c r="A52" s="6">
        <v>48</v>
      </c>
      <c r="B52" s="6" t="s">
        <v>335</v>
      </c>
      <c r="C52" s="6" t="str">
        <f t="shared" si="1"/>
        <v>12</v>
      </c>
      <c r="D52" s="6" t="e">
        <f>INDEX(Sheet1!$C:$C,MATCH($B52,Sheet1!$B:$B,0))</f>
        <v>#N/A</v>
      </c>
      <c r="E52" s="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6"/>
      <c r="Y52" s="6"/>
      <c r="Z52" s="6"/>
      <c r="AA52" s="6"/>
      <c r="AB52" s="17"/>
      <c r="AC52" s="17"/>
      <c r="AD52" s="17"/>
    </row>
    <row r="53" spans="1:30" ht="18.75" x14ac:dyDescent="0.25">
      <c r="A53" s="4">
        <v>49</v>
      </c>
      <c r="B53" s="4" t="s">
        <v>336</v>
      </c>
      <c r="C53" s="4" t="str">
        <f t="shared" si="1"/>
        <v>12</v>
      </c>
      <c r="D53" s="4" t="e">
        <f>INDEX(Sheet1!$C:$C,MATCH($B53,Sheet1!$B:$B,0))</f>
        <v>#N/A</v>
      </c>
      <c r="E53" s="4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4"/>
      <c r="Z53" s="4"/>
      <c r="AA53" s="4"/>
      <c r="AB53" s="17"/>
      <c r="AC53" s="17"/>
      <c r="AD53" s="17"/>
    </row>
    <row r="54" spans="1:30" ht="18.75" x14ac:dyDescent="0.25">
      <c r="A54" s="6">
        <v>50</v>
      </c>
      <c r="B54" s="6" t="s">
        <v>337</v>
      </c>
      <c r="C54" s="6" t="str">
        <f t="shared" si="1"/>
        <v>12</v>
      </c>
      <c r="D54" s="6" t="e">
        <f>INDEX(Sheet1!$C:$C,MATCH($B54,Sheet1!$B:$B,0))</f>
        <v>#N/A</v>
      </c>
      <c r="E54" s="6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6"/>
      <c r="Y54" s="6"/>
      <c r="Z54" s="6"/>
      <c r="AA54" s="6"/>
      <c r="AB54" s="17"/>
      <c r="AC54" s="17"/>
      <c r="AD54" s="17"/>
    </row>
    <row r="55" spans="1:30" ht="18.75" x14ac:dyDescent="0.25">
      <c r="A55" s="4">
        <v>51</v>
      </c>
      <c r="B55" s="4" t="s">
        <v>358</v>
      </c>
      <c r="C55" s="4" t="str">
        <f t="shared" si="1"/>
        <v>12</v>
      </c>
      <c r="D55" s="4" t="e">
        <f>INDEX(Sheet1!$C:$C,MATCH($B55,Sheet1!$B:$B,0))</f>
        <v>#N/A</v>
      </c>
      <c r="E55" s="4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4"/>
      <c r="Z55" s="4"/>
      <c r="AA55" s="4"/>
      <c r="AB55" s="17"/>
      <c r="AC55" s="17"/>
      <c r="AD55" s="17"/>
    </row>
    <row r="56" spans="1:30" ht="18.75" x14ac:dyDescent="0.25">
      <c r="A56" s="6">
        <v>52</v>
      </c>
      <c r="B56" s="6" t="s">
        <v>338</v>
      </c>
      <c r="C56" s="6" t="str">
        <f t="shared" si="1"/>
        <v>13</v>
      </c>
      <c r="D56" s="6" t="e">
        <f>INDEX(Sheet1!$C:$C,MATCH($B56,Sheet1!$B:$B,0))</f>
        <v>#N/A</v>
      </c>
      <c r="E56" s="6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6"/>
      <c r="Y56" s="6"/>
      <c r="Z56" s="6"/>
      <c r="AA56" s="6"/>
      <c r="AB56" s="17"/>
      <c r="AC56" s="17"/>
      <c r="AD56" s="17"/>
    </row>
    <row r="57" spans="1:30" ht="18.75" x14ac:dyDescent="0.25">
      <c r="A57" s="4">
        <v>53</v>
      </c>
      <c r="B57" s="4" t="s">
        <v>339</v>
      </c>
      <c r="C57" s="4" t="str">
        <f t="shared" si="1"/>
        <v>13</v>
      </c>
      <c r="D57" s="4" t="e">
        <f>INDEX(Sheet1!$C:$C,MATCH($B57,Sheet1!$B:$B,0))</f>
        <v>#N/A</v>
      </c>
      <c r="E57" s="4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4"/>
      <c r="Z57" s="4"/>
      <c r="AA57" s="4"/>
      <c r="AB57" s="17"/>
      <c r="AC57" s="17"/>
      <c r="AD57" s="17"/>
    </row>
    <row r="58" spans="1:30" ht="18.75" x14ac:dyDescent="0.25">
      <c r="A58" s="6">
        <v>54</v>
      </c>
      <c r="B58" s="6" t="s">
        <v>340</v>
      </c>
      <c r="C58" s="6" t="str">
        <f t="shared" si="1"/>
        <v>13</v>
      </c>
      <c r="D58" s="6" t="e">
        <f>INDEX(Sheet1!$C:$C,MATCH($B58,Sheet1!$B:$B,0))</f>
        <v>#N/A</v>
      </c>
      <c r="E58" s="6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6"/>
      <c r="Y58" s="6"/>
      <c r="Z58" s="6"/>
      <c r="AA58" s="6"/>
      <c r="AB58" s="17"/>
      <c r="AC58" s="17"/>
      <c r="AD58" s="17"/>
    </row>
    <row r="59" spans="1:30" ht="18.75" x14ac:dyDescent="0.25">
      <c r="A59" s="4">
        <v>55</v>
      </c>
      <c r="B59" s="4" t="s">
        <v>341</v>
      </c>
      <c r="C59" s="4" t="str">
        <f t="shared" si="1"/>
        <v>13</v>
      </c>
      <c r="D59" s="4" t="e">
        <f>INDEX(Sheet1!$C:$C,MATCH($B59,Sheet1!$B:$B,0))</f>
        <v>#N/A</v>
      </c>
      <c r="E59" s="4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4"/>
      <c r="Z59" s="4"/>
      <c r="AA59" s="4"/>
      <c r="AB59" s="17"/>
      <c r="AC59" s="17"/>
      <c r="AD59" s="17"/>
    </row>
    <row r="60" spans="1:30" ht="18.75" x14ac:dyDescent="0.25">
      <c r="A60" s="6">
        <v>56</v>
      </c>
      <c r="B60" s="6" t="s">
        <v>342</v>
      </c>
      <c r="C60" s="6" t="str">
        <f t="shared" si="1"/>
        <v>13</v>
      </c>
      <c r="D60" s="6" t="e">
        <f>INDEX(Sheet1!$C:$C,MATCH($B60,Sheet1!$B:$B,0))</f>
        <v>#N/A</v>
      </c>
      <c r="E60" s="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6"/>
      <c r="Y60" s="6"/>
      <c r="Z60" s="6"/>
      <c r="AA60" s="6"/>
      <c r="AB60" s="17"/>
      <c r="AC60" s="17"/>
      <c r="AD60" s="17"/>
    </row>
    <row r="61" spans="1:30" ht="18.75" x14ac:dyDescent="0.25">
      <c r="A61" s="4">
        <v>57</v>
      </c>
      <c r="B61" s="4" t="s">
        <v>343</v>
      </c>
      <c r="C61" s="4" t="str">
        <f t="shared" si="1"/>
        <v>13</v>
      </c>
      <c r="D61" s="4" t="e">
        <f>INDEX(Sheet1!$C:$C,MATCH($B61,Sheet1!$B:$B,0))</f>
        <v>#N/A</v>
      </c>
      <c r="E61" s="4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4"/>
      <c r="Z61" s="4"/>
      <c r="AA61" s="4"/>
      <c r="AB61" s="17"/>
      <c r="AC61" s="17"/>
      <c r="AD61" s="17"/>
    </row>
    <row r="62" spans="1:30" ht="18.75" x14ac:dyDescent="0.25">
      <c r="A62" s="6">
        <v>58</v>
      </c>
      <c r="B62" s="6" t="s">
        <v>344</v>
      </c>
      <c r="C62" s="6" t="str">
        <f t="shared" si="1"/>
        <v>13</v>
      </c>
      <c r="D62" s="6" t="e">
        <f>INDEX(Sheet1!$C:$C,MATCH($B62,Sheet1!$B:$B,0))</f>
        <v>#N/A</v>
      </c>
      <c r="E62" s="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6"/>
      <c r="Y62" s="6"/>
      <c r="Z62" s="6"/>
      <c r="AA62" s="6"/>
      <c r="AB62" s="17"/>
      <c r="AC62" s="17"/>
      <c r="AD62" s="17"/>
    </row>
    <row r="63" spans="1:30" ht="18.75" x14ac:dyDescent="0.25">
      <c r="A63" s="4">
        <v>59</v>
      </c>
      <c r="B63" s="4" t="s">
        <v>345</v>
      </c>
      <c r="C63" s="4" t="str">
        <f t="shared" si="1"/>
        <v>13</v>
      </c>
      <c r="D63" s="4" t="e">
        <f>INDEX(Sheet1!$C:$C,MATCH($B63,Sheet1!$B:$B,0))</f>
        <v>#N/A</v>
      </c>
      <c r="E63" s="4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4"/>
      <c r="Z63" s="4"/>
      <c r="AA63" s="4"/>
      <c r="AB63" s="17"/>
      <c r="AC63" s="17"/>
      <c r="AD63" s="17"/>
    </row>
    <row r="64" spans="1:30" ht="18.75" x14ac:dyDescent="0.25">
      <c r="A64" s="6">
        <v>60</v>
      </c>
      <c r="B64" s="6" t="s">
        <v>346</v>
      </c>
      <c r="C64" s="6" t="str">
        <f t="shared" si="1"/>
        <v>13</v>
      </c>
      <c r="D64" s="6" t="e">
        <f>INDEX(Sheet1!$C:$C,MATCH($B64,Sheet1!$B:$B,0))</f>
        <v>#N/A</v>
      </c>
      <c r="E64" s="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6"/>
      <c r="Y64" s="6"/>
      <c r="Z64" s="6"/>
      <c r="AA64" s="6"/>
      <c r="AB64" s="17"/>
      <c r="AC64" s="17"/>
      <c r="AD64" s="17"/>
    </row>
    <row r="65" spans="1:30" ht="18.75" x14ac:dyDescent="0.25">
      <c r="A65" s="4">
        <v>61</v>
      </c>
      <c r="B65" s="4" t="s">
        <v>347</v>
      </c>
      <c r="C65" s="4" t="str">
        <f t="shared" si="1"/>
        <v>13</v>
      </c>
      <c r="D65" s="4" t="e">
        <f>INDEX(Sheet1!$C:$C,MATCH($B65,Sheet1!$B:$B,0))</f>
        <v>#N/A</v>
      </c>
      <c r="E65" s="4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4"/>
      <c r="Z65" s="4"/>
      <c r="AA65" s="4"/>
      <c r="AB65" s="17"/>
      <c r="AC65" s="17"/>
      <c r="AD65" s="17"/>
    </row>
    <row r="66" spans="1:30" ht="18.75" x14ac:dyDescent="0.25">
      <c r="A66" s="6">
        <v>62</v>
      </c>
      <c r="B66" s="6" t="s">
        <v>380</v>
      </c>
      <c r="C66" s="6" t="str">
        <f t="shared" si="1"/>
        <v>13</v>
      </c>
      <c r="D66" s="6" t="e">
        <f>INDEX(Sheet1!$C:$C,MATCH($B66,Sheet1!$B:$B,0))</f>
        <v>#N/A</v>
      </c>
      <c r="E66" s="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6"/>
      <c r="Y66" s="6"/>
      <c r="Z66" s="6"/>
      <c r="AA66" s="6"/>
      <c r="AB66" s="17"/>
      <c r="AC66" s="17"/>
      <c r="AD66" s="17"/>
    </row>
    <row r="67" spans="1:30" ht="18.75" x14ac:dyDescent="0.25">
      <c r="A67" s="4">
        <v>63</v>
      </c>
      <c r="B67" s="4" t="s">
        <v>381</v>
      </c>
      <c r="C67" s="4" t="str">
        <f t="shared" si="1"/>
        <v>13</v>
      </c>
      <c r="D67" s="4" t="e">
        <f>INDEX(Sheet1!$C:$C,MATCH($B67,Sheet1!$B:$B,0))</f>
        <v>#N/A</v>
      </c>
      <c r="E67" s="4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4"/>
      <c r="Z67" s="4"/>
      <c r="AA67" s="4"/>
      <c r="AB67" s="17"/>
      <c r="AC67" s="17"/>
      <c r="AD67" s="17"/>
    </row>
    <row r="68" spans="1:30" ht="18.75" x14ac:dyDescent="0.25">
      <c r="A68" s="6">
        <v>64</v>
      </c>
      <c r="B68" s="6" t="s">
        <v>382</v>
      </c>
      <c r="C68" s="6" t="str">
        <f t="shared" si="1"/>
        <v>13</v>
      </c>
      <c r="D68" s="6" t="e">
        <f>INDEX(Sheet1!$C:$C,MATCH($B68,Sheet1!$B:$B,0))</f>
        <v>#N/A</v>
      </c>
      <c r="E68" s="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6"/>
      <c r="Y68" s="6"/>
      <c r="Z68" s="6"/>
      <c r="AA68" s="6"/>
      <c r="AB68" s="17"/>
      <c r="AC68" s="17"/>
      <c r="AD68" s="17"/>
    </row>
    <row r="69" spans="1:30" ht="18.75" x14ac:dyDescent="0.25">
      <c r="A69" s="4">
        <v>65</v>
      </c>
      <c r="B69" s="4" t="s">
        <v>348</v>
      </c>
      <c r="C69" s="4" t="str">
        <f t="shared" si="1"/>
        <v>14</v>
      </c>
      <c r="D69" s="4" t="e">
        <f>INDEX(Sheet1!$C:$C,MATCH($B69,Sheet1!$B:$B,0))</f>
        <v>#N/A</v>
      </c>
      <c r="E69" s="4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4"/>
      <c r="Z69" s="4"/>
      <c r="AA69" s="4"/>
      <c r="AB69" s="17"/>
      <c r="AC69" s="17"/>
      <c r="AD69" s="17"/>
    </row>
    <row r="70" spans="1:30" ht="18.75" x14ac:dyDescent="0.25">
      <c r="A70" s="6">
        <v>66</v>
      </c>
      <c r="B70" s="6" t="s">
        <v>349</v>
      </c>
      <c r="C70" s="6" t="str">
        <f t="shared" ref="C70:C79" si="2">MID($B70,1,2)</f>
        <v>14</v>
      </c>
      <c r="D70" s="6" t="e">
        <f>INDEX(Sheet1!$C:$C,MATCH($B70,Sheet1!$B:$B,0))</f>
        <v>#N/A</v>
      </c>
      <c r="E70" s="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6"/>
      <c r="Y70" s="6"/>
      <c r="Z70" s="6"/>
      <c r="AA70" s="6"/>
      <c r="AB70" s="17"/>
      <c r="AC70" s="17"/>
      <c r="AD70" s="17"/>
    </row>
    <row r="71" spans="1:30" ht="18.75" x14ac:dyDescent="0.25">
      <c r="A71" s="4">
        <v>67</v>
      </c>
      <c r="B71" s="4" t="s">
        <v>350</v>
      </c>
      <c r="C71" s="4" t="str">
        <f t="shared" si="2"/>
        <v>14</v>
      </c>
      <c r="D71" s="4" t="e">
        <f>INDEX(Sheet1!$C:$C,MATCH($B71,Sheet1!$B:$B,0))</f>
        <v>#N/A</v>
      </c>
      <c r="E71" s="4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4"/>
      <c r="Z71" s="4"/>
      <c r="AA71" s="4"/>
      <c r="AB71" s="17"/>
      <c r="AC71" s="17"/>
      <c r="AD71" s="17"/>
    </row>
    <row r="72" spans="1:30" ht="18.75" x14ac:dyDescent="0.25">
      <c r="A72" s="6">
        <v>68</v>
      </c>
      <c r="B72" s="6" t="s">
        <v>351</v>
      </c>
      <c r="C72" s="6" t="str">
        <f t="shared" si="2"/>
        <v>14</v>
      </c>
      <c r="D72" s="6" t="e">
        <f>INDEX(Sheet1!$C:$C,MATCH($B72,Sheet1!$B:$B,0))</f>
        <v>#N/A</v>
      </c>
      <c r="E72" s="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6"/>
      <c r="Y72" s="6"/>
      <c r="Z72" s="6"/>
      <c r="AA72" s="6"/>
      <c r="AB72" s="17"/>
      <c r="AC72" s="17"/>
      <c r="AD72" s="17"/>
    </row>
    <row r="73" spans="1:30" ht="18.75" x14ac:dyDescent="0.25">
      <c r="A73" s="4">
        <v>69</v>
      </c>
      <c r="B73" s="4" t="s">
        <v>352</v>
      </c>
      <c r="C73" s="4" t="str">
        <f t="shared" si="2"/>
        <v>14</v>
      </c>
      <c r="D73" s="4" t="e">
        <f>INDEX(Sheet1!$C:$C,MATCH($B73,Sheet1!$B:$B,0))</f>
        <v>#N/A</v>
      </c>
      <c r="E73" s="4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4"/>
      <c r="Z73" s="4"/>
      <c r="AA73" s="4"/>
      <c r="AB73" s="17"/>
      <c r="AC73" s="17"/>
      <c r="AD73" s="17"/>
    </row>
    <row r="74" spans="1:30" ht="18.75" x14ac:dyDescent="0.25">
      <c r="A74" s="6">
        <v>70</v>
      </c>
      <c r="B74" s="6" t="s">
        <v>353</v>
      </c>
      <c r="C74" s="6" t="str">
        <f t="shared" si="2"/>
        <v>14</v>
      </c>
      <c r="D74" s="6" t="e">
        <f>INDEX(Sheet1!$C:$C,MATCH($B74,Sheet1!$B:$B,0))</f>
        <v>#N/A</v>
      </c>
      <c r="E74" s="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6"/>
      <c r="Y74" s="6"/>
      <c r="Z74" s="6"/>
      <c r="AA74" s="6"/>
      <c r="AB74" s="17"/>
      <c r="AC74" s="17"/>
      <c r="AD74" s="17"/>
    </row>
    <row r="75" spans="1:30" ht="18.75" x14ac:dyDescent="0.25">
      <c r="A75" s="4">
        <v>71</v>
      </c>
      <c r="B75" s="4" t="s">
        <v>354</v>
      </c>
      <c r="C75" s="4" t="str">
        <f t="shared" si="2"/>
        <v>14</v>
      </c>
      <c r="D75" s="4" t="e">
        <f>INDEX(Sheet1!$C:$C,MATCH($B75,Sheet1!$B:$B,0))</f>
        <v>#N/A</v>
      </c>
      <c r="E75" s="4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4"/>
      <c r="Z75" s="4"/>
      <c r="AA75" s="4"/>
      <c r="AB75" s="17"/>
      <c r="AC75" s="17"/>
      <c r="AD75" s="17"/>
    </row>
    <row r="76" spans="1:30" ht="18.75" x14ac:dyDescent="0.25">
      <c r="A76" s="6">
        <v>72</v>
      </c>
      <c r="B76" s="6" t="s">
        <v>355</v>
      </c>
      <c r="C76" s="6" t="str">
        <f t="shared" si="2"/>
        <v>14</v>
      </c>
      <c r="D76" s="6" t="e">
        <f>INDEX(Sheet1!$C:$C,MATCH($B76,Sheet1!$B:$B,0))</f>
        <v>#N/A</v>
      </c>
      <c r="E76" s="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6"/>
      <c r="Y76" s="6"/>
      <c r="Z76" s="6"/>
      <c r="AA76" s="6"/>
      <c r="AB76" s="17"/>
      <c r="AC76" s="17"/>
      <c r="AD76" s="17"/>
    </row>
    <row r="77" spans="1:30" ht="18.75" x14ac:dyDescent="0.25">
      <c r="A77" s="4">
        <v>73</v>
      </c>
      <c r="B77" s="4" t="s">
        <v>356</v>
      </c>
      <c r="C77" s="4" t="str">
        <f t="shared" si="2"/>
        <v>14</v>
      </c>
      <c r="D77" s="4" t="e">
        <f>INDEX(Sheet1!$C:$C,MATCH($B77,Sheet1!$B:$B,0))</f>
        <v>#N/A</v>
      </c>
      <c r="E77" s="4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4"/>
      <c r="Z77" s="4"/>
      <c r="AA77" s="4"/>
      <c r="AB77" s="17"/>
      <c r="AC77" s="17"/>
      <c r="AD77" s="17"/>
    </row>
    <row r="78" spans="1:30" ht="18.75" x14ac:dyDescent="0.25">
      <c r="A78" s="6">
        <v>74</v>
      </c>
      <c r="B78" s="6" t="s">
        <v>362</v>
      </c>
      <c r="C78" s="6" t="str">
        <f t="shared" si="2"/>
        <v>14</v>
      </c>
      <c r="D78" s="6" t="e">
        <f>INDEX(Sheet1!$C:$C,MATCH($B78,Sheet1!$B:$B,0))</f>
        <v>#N/A</v>
      </c>
      <c r="E78" s="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6"/>
      <c r="Y78" s="6"/>
      <c r="Z78" s="6"/>
      <c r="AA78" s="6"/>
      <c r="AB78" s="17"/>
      <c r="AC78" s="17"/>
      <c r="AD78" s="17"/>
    </row>
    <row r="79" spans="1:30" ht="18.75" x14ac:dyDescent="0.25">
      <c r="A79" s="4">
        <v>75</v>
      </c>
      <c r="B79" s="4" t="s">
        <v>378</v>
      </c>
      <c r="C79" s="4" t="str">
        <f t="shared" si="2"/>
        <v>14</v>
      </c>
      <c r="D79" s="4" t="e">
        <f>INDEX(Sheet1!$C:$C,MATCH($B79,Sheet1!$B:$B,0))</f>
        <v>#N/A</v>
      </c>
      <c r="E79" s="4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4"/>
      <c r="Z79" s="4"/>
      <c r="AA79" s="4"/>
      <c r="AB79" s="17"/>
      <c r="AC79" s="17"/>
      <c r="AD79" s="17"/>
    </row>
  </sheetData>
  <mergeCells count="1">
    <mergeCell ref="J3:N3"/>
  </mergeCells>
  <phoneticPr fontId="2" type="noConversion"/>
  <pageMargins left="0.7" right="0.7" top="0.75" bottom="0.75" header="0.3" footer="0.3"/>
  <ignoredErrors>
    <ignoredError sqref="B5:B7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rgb="FFC00000"/>
  </sheetPr>
  <dimension ref="A1:BH26"/>
  <sheetViews>
    <sheetView rightToLeft="1" zoomScaleNormal="100" workbookViewId="0">
      <pane ySplit="6" topLeftCell="A7" activePane="bottomLeft" state="frozen"/>
      <selection activeCell="AB9" sqref="AB9"/>
      <selection pane="bottomLeft" activeCell="M7" sqref="M7"/>
    </sheetView>
  </sheetViews>
  <sheetFormatPr defaultRowHeight="15" x14ac:dyDescent="0.25"/>
  <cols>
    <col min="1" max="3" width="7.140625" customWidth="1"/>
    <col min="4" max="4" width="18.28515625" bestFit="1" customWidth="1"/>
    <col min="5" max="47" width="11.28515625" customWidth="1"/>
  </cols>
  <sheetData>
    <row r="1" spans="1:60" ht="19.899999999999999" customHeight="1" x14ac:dyDescent="0.25">
      <c r="A1" s="41"/>
      <c r="B1" s="41"/>
      <c r="C1" s="41"/>
      <c r="D1" s="41" t="s">
        <v>49</v>
      </c>
      <c r="E1" s="36">
        <v>1401</v>
      </c>
      <c r="F1" s="36" t="str">
        <f t="shared" ref="F1" si="0">IF(ISNUMBER(F5),MID(F5,1,4),E$1)</f>
        <v>1401</v>
      </c>
      <c r="G1" s="36" t="str">
        <f t="shared" ref="G1" si="1">IF(ISNUMBER(G5),MID(G5,1,4),F$1)</f>
        <v>1401</v>
      </c>
      <c r="H1" s="32" t="str">
        <f>IF(ISNUMBER(H5),MID(H5,1,4),#REF!)</f>
        <v>1401</v>
      </c>
      <c r="I1" s="32" t="str">
        <f t="shared" ref="I1" si="2">IF(ISNUMBER(I5),MID(I5,1,4),H$1)</f>
        <v>1401</v>
      </c>
      <c r="J1" s="32" t="str">
        <f t="shared" ref="J1" si="3">IF(ISNUMBER(J5),MID(J5,1,4),I$1)</f>
        <v>1401</v>
      </c>
      <c r="K1" s="36" t="str">
        <f>IF(ISNUMBER(K5),MID(K5,1,4),#REF!)</f>
        <v>1401</v>
      </c>
      <c r="L1" s="36" t="str">
        <f t="shared" ref="L1" si="4">IF(ISNUMBER(L5),MID(L5,1,4),K$1)</f>
        <v>1401</v>
      </c>
      <c r="M1" s="36" t="str">
        <f t="shared" ref="M1" si="5">IF(ISNUMBER(M5),MID(M5,1,4),L$1)</f>
        <v>1401</v>
      </c>
      <c r="N1" s="32" t="str">
        <f>IF(ISNUMBER(N5),MID(N5,1,4),#REF!)</f>
        <v>1401</v>
      </c>
      <c r="O1" s="32" t="str">
        <f t="shared" ref="O1" si="6">IF(ISNUMBER(O5),MID(O5,1,4),N$1)</f>
        <v>1401</v>
      </c>
      <c r="P1" s="32" t="str">
        <f t="shared" ref="P1" si="7">IF(ISNUMBER(P5),MID(P5,1,4),O$1)</f>
        <v>1401</v>
      </c>
      <c r="Q1" s="32" t="str">
        <f t="shared" ref="Q1" si="8">IF(ISNUMBER(Q5),MID(Q5,1,4),P$1)</f>
        <v>1401</v>
      </c>
      <c r="R1" s="36" t="str">
        <f>IF(ISNUMBER(R5),MID(R5,1,4),#REF!)</f>
        <v>1401</v>
      </c>
      <c r="S1" s="36" t="str">
        <f t="shared" ref="S1" si="9">IF(ISNUMBER(S5),MID(S5,1,4),R$1)</f>
        <v>1401</v>
      </c>
      <c r="T1" s="36" t="str">
        <f t="shared" ref="T1" si="10">IF(ISNUMBER(T5),MID(T5,1,4),S$1)</f>
        <v>1401</v>
      </c>
      <c r="U1" s="36" t="str">
        <f t="shared" ref="U1" si="11">IF(ISNUMBER(U5),MID(U5,1,4),T$1)</f>
        <v>1401</v>
      </c>
      <c r="V1" s="32" t="str">
        <f>IF(ISNUMBER(V5),MID(V5,1,4),U$1)</f>
        <v>1401</v>
      </c>
      <c r="W1" s="32" t="str">
        <f t="shared" ref="W1" si="12">IF(ISNUMBER(W5),MID(W5,1,4),V$1)</f>
        <v>1401</v>
      </c>
      <c r="X1" s="32" t="str">
        <f t="shared" ref="X1:Y1" si="13">IF(ISNUMBER(X5),MID(X5,1,4),W$1)</f>
        <v>1401</v>
      </c>
      <c r="Y1" s="32" t="str">
        <f t="shared" si="13"/>
        <v>1401</v>
      </c>
      <c r="Z1" s="32" t="str">
        <f t="shared" ref="Z1" si="14">IF(ISNUMBER(Z5),MID(Z5,1,4),X$1)</f>
        <v>1401</v>
      </c>
      <c r="AA1" s="36" t="str">
        <f t="shared" ref="AA1" si="15">IF(ISNUMBER(AA5),MID(AA5,1,4),Z$1)</f>
        <v>1401</v>
      </c>
      <c r="AB1" s="36" t="str">
        <f t="shared" ref="AB1" si="16">IF(ISNUMBER(AB5),MID(AB5,1,4),AA$1)</f>
        <v>1401</v>
      </c>
      <c r="AC1" s="36" t="str">
        <f t="shared" ref="AC1" si="17">IF(ISNUMBER(AC5),MID(AC5,1,4),AB$1)</f>
        <v>1401</v>
      </c>
      <c r="AD1" s="36" t="str">
        <f t="shared" ref="AD1" si="18">IF(ISNUMBER(AD5),MID(AD5,1,4),AC$1)</f>
        <v>1401</v>
      </c>
      <c r="AE1" s="36" t="str">
        <f t="shared" ref="AE1" si="19">IF(ISNUMBER(AE5),MID(AE5,1,4),AD$1)</f>
        <v>1401</v>
      </c>
      <c r="AF1" s="32" t="str">
        <f t="shared" ref="AF1" si="20">IF(ISNUMBER(AF5),MID(AF5,1,4),AE$1)</f>
        <v>1401</v>
      </c>
      <c r="AG1" s="32" t="str">
        <f t="shared" ref="AG1" si="21">IF(ISNUMBER(AG5),MID(AG5,1,4),AF$1)</f>
        <v>1401</v>
      </c>
      <c r="AH1" s="32" t="str">
        <f t="shared" ref="AH1" si="22">IF(ISNUMBER(AH5),MID(AH5,1,4),AG$1)</f>
        <v>1401</v>
      </c>
      <c r="AI1" s="32" t="str">
        <f t="shared" ref="AI1" si="23">IF(ISNUMBER(AI5),MID(AI5,1,4),AH$1)</f>
        <v>1401</v>
      </c>
      <c r="AJ1" s="32" t="str">
        <f t="shared" ref="AJ1" si="24">IF(ISNUMBER(AJ5),MID(AJ5,1,4),AI$1)</f>
        <v>1401</v>
      </c>
      <c r="AK1" s="36" t="str">
        <f t="shared" ref="AK1" si="25">IF(ISNUMBER(AK5),MID(AK5,1,4),AJ$1)</f>
        <v>1401</v>
      </c>
      <c r="AL1" s="36" t="str">
        <f t="shared" ref="AL1" si="26">IF(ISNUMBER(AL5),MID(AL5,1,4),AK$1)</f>
        <v>1401</v>
      </c>
      <c r="AM1" s="36" t="str">
        <f t="shared" ref="AM1" si="27">IF(ISNUMBER(AM5),MID(AM5,1,4),AL$1)</f>
        <v>1401</v>
      </c>
      <c r="AN1" s="36" t="str">
        <f t="shared" ref="AN1" si="28">IF(ISNUMBER(AN5),MID(AN5,1,4),AM$1)</f>
        <v>1401</v>
      </c>
      <c r="AO1" s="36" t="str">
        <f t="shared" ref="AO1" si="29">IF(ISNUMBER(AO5),MID(AO5,1,4),AN$1)</f>
        <v>1401</v>
      </c>
      <c r="AP1" s="32" t="str">
        <f t="shared" ref="AP1" si="30">IF(ISNUMBER(AP5),MID(AP5,1,4),AO$1)</f>
        <v>1401</v>
      </c>
      <c r="AQ1" s="32" t="str">
        <f t="shared" ref="AQ1" si="31">IF(ISNUMBER(AQ5),MID(AQ5,1,4),AP$1)</f>
        <v>1401</v>
      </c>
      <c r="AR1" s="32" t="str">
        <f t="shared" ref="AR1" si="32">IF(ISNUMBER(AR5),MID(AR5,1,4),AQ$1)</f>
        <v>1401</v>
      </c>
      <c r="AS1" s="32"/>
      <c r="AT1" s="32"/>
      <c r="AU1" s="5"/>
      <c r="AW1" s="283" t="s">
        <v>262</v>
      </c>
      <c r="AX1" s="284"/>
      <c r="AY1" s="284"/>
      <c r="AZ1" s="284"/>
      <c r="BA1" s="284"/>
      <c r="BB1" s="285"/>
      <c r="BC1" s="283" t="s">
        <v>267</v>
      </c>
      <c r="BD1" s="284"/>
      <c r="BE1" s="284" t="s">
        <v>267</v>
      </c>
      <c r="BF1" s="284"/>
      <c r="BG1" s="284"/>
      <c r="BH1" s="285"/>
    </row>
    <row r="2" spans="1:60" ht="19.899999999999999" customHeight="1" x14ac:dyDescent="0.25">
      <c r="A2" s="42"/>
      <c r="B2" s="42"/>
      <c r="C2" s="42"/>
      <c r="D2" s="42" t="s">
        <v>50</v>
      </c>
      <c r="E2" s="37">
        <v>7</v>
      </c>
      <c r="F2" s="37">
        <v>7</v>
      </c>
      <c r="G2" s="37">
        <v>7</v>
      </c>
      <c r="H2" s="33">
        <v>8</v>
      </c>
      <c r="I2" s="33">
        <v>8</v>
      </c>
      <c r="J2" s="33">
        <v>8</v>
      </c>
      <c r="K2" s="37">
        <v>8</v>
      </c>
      <c r="L2" s="37">
        <v>8</v>
      </c>
      <c r="M2" s="37">
        <v>8</v>
      </c>
      <c r="N2" s="33">
        <v>9</v>
      </c>
      <c r="O2" s="33">
        <v>9</v>
      </c>
      <c r="P2" s="33">
        <v>9</v>
      </c>
      <c r="Q2" s="33">
        <v>9</v>
      </c>
      <c r="R2" s="37">
        <v>9</v>
      </c>
      <c r="S2" s="37">
        <v>9</v>
      </c>
      <c r="T2" s="37">
        <v>9</v>
      </c>
      <c r="U2" s="37">
        <v>9</v>
      </c>
      <c r="V2" s="33">
        <v>10</v>
      </c>
      <c r="W2" s="33">
        <v>10</v>
      </c>
      <c r="X2" s="33">
        <v>10</v>
      </c>
      <c r="Y2" s="33">
        <v>10</v>
      </c>
      <c r="Z2" s="33">
        <v>10</v>
      </c>
      <c r="AA2" s="37">
        <v>10</v>
      </c>
      <c r="AB2" s="37">
        <v>10</v>
      </c>
      <c r="AC2" s="37">
        <v>10</v>
      </c>
      <c r="AD2" s="37">
        <v>10</v>
      </c>
      <c r="AE2" s="37">
        <v>10</v>
      </c>
      <c r="AF2" s="33">
        <v>11</v>
      </c>
      <c r="AG2" s="33">
        <v>11</v>
      </c>
      <c r="AH2" s="33">
        <v>11</v>
      </c>
      <c r="AI2" s="33">
        <v>11</v>
      </c>
      <c r="AJ2" s="33">
        <v>11</v>
      </c>
      <c r="AK2" s="37">
        <v>11</v>
      </c>
      <c r="AL2" s="37">
        <v>11</v>
      </c>
      <c r="AM2" s="37">
        <v>11</v>
      </c>
      <c r="AN2" s="37">
        <v>11</v>
      </c>
      <c r="AO2" s="37">
        <v>11</v>
      </c>
      <c r="AP2" s="33">
        <v>12</v>
      </c>
      <c r="AQ2" s="33">
        <v>12</v>
      </c>
      <c r="AR2" s="33">
        <v>12</v>
      </c>
      <c r="AS2" s="33"/>
      <c r="AT2" s="33"/>
      <c r="AU2" s="5"/>
      <c r="AW2" s="286"/>
      <c r="AX2" s="287"/>
      <c r="AY2" s="287"/>
      <c r="AZ2" s="287"/>
      <c r="BA2" s="287"/>
      <c r="BB2" s="288"/>
      <c r="BC2" s="286" t="s">
        <v>263</v>
      </c>
      <c r="BD2" s="287"/>
      <c r="BE2" s="287"/>
      <c r="BF2" s="287"/>
      <c r="BG2" s="287"/>
      <c r="BH2" s="288"/>
    </row>
    <row r="3" spans="1:60" ht="19.899999999999999" customHeight="1" x14ac:dyDescent="0.25">
      <c r="A3" s="43"/>
      <c r="B3" s="43"/>
      <c r="C3" s="43"/>
      <c r="D3" s="43" t="s">
        <v>250</v>
      </c>
      <c r="E3" s="38" t="s">
        <v>266</v>
      </c>
      <c r="F3" s="38" t="s">
        <v>266</v>
      </c>
      <c r="G3" s="38" t="s">
        <v>266</v>
      </c>
      <c r="H3" s="34" t="s">
        <v>266</v>
      </c>
      <c r="I3" s="34" t="s">
        <v>266</v>
      </c>
      <c r="J3" s="34" t="s">
        <v>266</v>
      </c>
      <c r="K3" s="38" t="s">
        <v>266</v>
      </c>
      <c r="L3" s="38" t="s">
        <v>266</v>
      </c>
      <c r="M3" s="38" t="s">
        <v>266</v>
      </c>
      <c r="N3" s="34" t="s">
        <v>266</v>
      </c>
      <c r="O3" s="34" t="s">
        <v>266</v>
      </c>
      <c r="P3" s="34" t="s">
        <v>266</v>
      </c>
      <c r="Q3" s="34" t="s">
        <v>266</v>
      </c>
      <c r="R3" s="38" t="s">
        <v>266</v>
      </c>
      <c r="S3" s="38" t="s">
        <v>266</v>
      </c>
      <c r="T3" s="38" t="s">
        <v>266</v>
      </c>
      <c r="U3" s="38" t="s">
        <v>266</v>
      </c>
      <c r="V3" s="123">
        <v>2</v>
      </c>
      <c r="W3" s="123">
        <v>2</v>
      </c>
      <c r="X3" s="123">
        <v>2</v>
      </c>
      <c r="Y3" s="123">
        <v>2</v>
      </c>
      <c r="Z3" s="123">
        <v>2</v>
      </c>
      <c r="AA3" s="49">
        <v>2</v>
      </c>
      <c r="AB3" s="49">
        <v>2</v>
      </c>
      <c r="AC3" s="49">
        <v>2</v>
      </c>
      <c r="AD3" s="49">
        <v>2</v>
      </c>
      <c r="AE3" s="49">
        <v>2</v>
      </c>
      <c r="AF3" s="123">
        <v>2</v>
      </c>
      <c r="AG3" s="123">
        <v>2</v>
      </c>
      <c r="AH3" s="123">
        <v>2</v>
      </c>
      <c r="AI3" s="123">
        <v>2</v>
      </c>
      <c r="AJ3" s="123">
        <v>2</v>
      </c>
      <c r="AK3" s="49">
        <v>2</v>
      </c>
      <c r="AL3" s="49">
        <v>2</v>
      </c>
      <c r="AM3" s="49">
        <v>2</v>
      </c>
      <c r="AN3" s="49">
        <v>2</v>
      </c>
      <c r="AO3" s="49">
        <v>2</v>
      </c>
      <c r="AP3" s="123">
        <v>2</v>
      </c>
      <c r="AQ3" s="123">
        <v>2</v>
      </c>
      <c r="AR3" s="123">
        <v>2</v>
      </c>
      <c r="AS3" s="123"/>
      <c r="AT3" s="123"/>
      <c r="AU3" s="5"/>
      <c r="AW3" s="289"/>
      <c r="AX3" s="290"/>
      <c r="AY3" s="290"/>
      <c r="AZ3" s="290"/>
      <c r="BA3" s="290"/>
      <c r="BB3" s="291"/>
      <c r="BC3" s="289"/>
      <c r="BD3" s="290"/>
      <c r="BE3" s="290"/>
      <c r="BF3" s="290"/>
      <c r="BG3" s="290"/>
      <c r="BH3" s="291"/>
    </row>
    <row r="4" spans="1:60" ht="19.899999999999999" customHeight="1" x14ac:dyDescent="0.25">
      <c r="A4" s="44"/>
      <c r="B4" s="44"/>
      <c r="C4" s="44"/>
      <c r="D4" s="44" t="s">
        <v>114</v>
      </c>
      <c r="E4" s="113" t="s">
        <v>115</v>
      </c>
      <c r="F4" s="113" t="s">
        <v>115</v>
      </c>
      <c r="G4" s="113" t="s">
        <v>115</v>
      </c>
      <c r="H4" s="114" t="s">
        <v>102</v>
      </c>
      <c r="I4" s="114" t="s">
        <v>102</v>
      </c>
      <c r="J4" s="114" t="s">
        <v>102</v>
      </c>
      <c r="K4" s="113" t="s">
        <v>115</v>
      </c>
      <c r="L4" s="113" t="s">
        <v>115</v>
      </c>
      <c r="M4" s="113" t="s">
        <v>115</v>
      </c>
      <c r="N4" s="114" t="s">
        <v>102</v>
      </c>
      <c r="O4" s="114" t="s">
        <v>102</v>
      </c>
      <c r="P4" s="114" t="s">
        <v>102</v>
      </c>
      <c r="Q4" s="114" t="s">
        <v>102</v>
      </c>
      <c r="R4" s="113" t="s">
        <v>115</v>
      </c>
      <c r="S4" s="113" t="s">
        <v>115</v>
      </c>
      <c r="T4" s="113" t="s">
        <v>115</v>
      </c>
      <c r="U4" s="113" t="s">
        <v>115</v>
      </c>
      <c r="V4" s="114" t="s">
        <v>102</v>
      </c>
      <c r="W4" s="114" t="s">
        <v>102</v>
      </c>
      <c r="X4" s="114" t="s">
        <v>102</v>
      </c>
      <c r="Y4" s="114" t="s">
        <v>102</v>
      </c>
      <c r="Z4" s="114" t="s">
        <v>102</v>
      </c>
      <c r="AA4" s="113" t="s">
        <v>115</v>
      </c>
      <c r="AB4" s="113" t="s">
        <v>115</v>
      </c>
      <c r="AC4" s="113" t="s">
        <v>115</v>
      </c>
      <c r="AD4" s="113" t="s">
        <v>115</v>
      </c>
      <c r="AE4" s="113" t="s">
        <v>115</v>
      </c>
      <c r="AF4" s="114"/>
      <c r="AG4" s="114"/>
      <c r="AH4" s="114"/>
      <c r="AI4" s="114"/>
      <c r="AJ4" s="114"/>
      <c r="AK4" s="113"/>
      <c r="AL4" s="113"/>
      <c r="AM4" s="113"/>
      <c r="AN4" s="113"/>
      <c r="AO4" s="113"/>
      <c r="AP4" s="114"/>
      <c r="AQ4" s="114"/>
      <c r="AR4" s="114"/>
      <c r="AS4" s="114"/>
      <c r="AT4" s="114"/>
      <c r="AU4" s="5"/>
      <c r="AW4" s="37" t="s">
        <v>266</v>
      </c>
      <c r="AX4" s="37" t="s">
        <v>266</v>
      </c>
      <c r="AY4" s="37">
        <v>1</v>
      </c>
      <c r="AZ4" s="37">
        <v>1</v>
      </c>
      <c r="BA4" s="37">
        <v>1</v>
      </c>
      <c r="BB4" s="37">
        <v>1</v>
      </c>
      <c r="BC4" s="37">
        <v>2</v>
      </c>
      <c r="BD4" s="37">
        <v>2</v>
      </c>
      <c r="BE4" s="37">
        <v>2</v>
      </c>
      <c r="BF4" s="37">
        <v>2</v>
      </c>
      <c r="BG4" s="37">
        <v>2</v>
      </c>
      <c r="BH4" s="37">
        <v>2</v>
      </c>
    </row>
    <row r="5" spans="1:60" ht="19.899999999999999" customHeight="1" x14ac:dyDescent="0.25">
      <c r="A5" s="45"/>
      <c r="B5" s="45"/>
      <c r="C5" s="45"/>
      <c r="D5" s="45" t="s">
        <v>118</v>
      </c>
      <c r="E5" s="111">
        <v>14010722</v>
      </c>
      <c r="F5" s="111">
        <v>14010729</v>
      </c>
      <c r="G5" s="40" t="s">
        <v>264</v>
      </c>
      <c r="H5" s="112">
        <v>14010803</v>
      </c>
      <c r="I5" s="112">
        <v>14010829</v>
      </c>
      <c r="J5" s="35" t="s">
        <v>264</v>
      </c>
      <c r="K5" s="111">
        <v>14010806</v>
      </c>
      <c r="L5" s="111">
        <v>14010827</v>
      </c>
      <c r="M5" s="40" t="s">
        <v>264</v>
      </c>
      <c r="N5" s="112">
        <v>14010913</v>
      </c>
      <c r="O5" s="112">
        <v>14010920</v>
      </c>
      <c r="P5" s="112">
        <v>14010927</v>
      </c>
      <c r="Q5" s="35" t="s">
        <v>264</v>
      </c>
      <c r="R5" s="111">
        <v>14010901</v>
      </c>
      <c r="S5" s="111">
        <v>14010922</v>
      </c>
      <c r="T5" s="111">
        <v>14010929</v>
      </c>
      <c r="U5" s="40" t="s">
        <v>264</v>
      </c>
      <c r="V5" s="112"/>
      <c r="W5" s="112"/>
      <c r="X5" s="112"/>
      <c r="Y5" s="112"/>
      <c r="Z5" s="35" t="s">
        <v>264</v>
      </c>
      <c r="AA5" s="111"/>
      <c r="AB5" s="111"/>
      <c r="AC5" s="111"/>
      <c r="AD5" s="111"/>
      <c r="AE5" s="40" t="s">
        <v>264</v>
      </c>
      <c r="AF5" s="112"/>
      <c r="AG5" s="112"/>
      <c r="AH5" s="112"/>
      <c r="AI5" s="112"/>
      <c r="AJ5" s="35"/>
      <c r="AK5" s="111"/>
      <c r="AL5" s="111"/>
      <c r="AM5" s="111"/>
      <c r="AN5" s="111"/>
      <c r="AO5" s="40"/>
      <c r="AP5" s="112"/>
      <c r="AQ5" s="112"/>
      <c r="AR5" s="112"/>
      <c r="AS5" s="112"/>
      <c r="AT5" s="112"/>
      <c r="AU5" s="11"/>
      <c r="AW5" s="38" t="s">
        <v>115</v>
      </c>
      <c r="AX5" s="38" t="s">
        <v>102</v>
      </c>
      <c r="AY5" s="38" t="s">
        <v>115</v>
      </c>
      <c r="AZ5" s="38" t="s">
        <v>102</v>
      </c>
      <c r="BA5" s="38" t="s">
        <v>117</v>
      </c>
      <c r="BB5" s="38" t="s">
        <v>137</v>
      </c>
      <c r="BC5" s="38" t="s">
        <v>115</v>
      </c>
      <c r="BD5" s="38" t="s">
        <v>102</v>
      </c>
      <c r="BE5" s="38" t="s">
        <v>115</v>
      </c>
      <c r="BF5" s="38" t="s">
        <v>102</v>
      </c>
      <c r="BG5" s="38" t="s">
        <v>117</v>
      </c>
      <c r="BH5" s="38" t="s">
        <v>137</v>
      </c>
    </row>
    <row r="6" spans="1:60" ht="19.899999999999999" customHeight="1" x14ac:dyDescent="0.25">
      <c r="A6" s="45" t="s">
        <v>13</v>
      </c>
      <c r="B6" s="45" t="s">
        <v>8</v>
      </c>
      <c r="C6" s="45" t="s">
        <v>12</v>
      </c>
      <c r="D6" s="45" t="s">
        <v>173</v>
      </c>
      <c r="E6" s="40" t="s">
        <v>117</v>
      </c>
      <c r="F6" s="40" t="s">
        <v>117</v>
      </c>
      <c r="G6" s="40" t="s">
        <v>137</v>
      </c>
      <c r="H6" s="35" t="s">
        <v>117</v>
      </c>
      <c r="I6" s="35" t="s">
        <v>117</v>
      </c>
      <c r="J6" s="35" t="s">
        <v>137</v>
      </c>
      <c r="K6" s="40" t="s">
        <v>117</v>
      </c>
      <c r="L6" s="40" t="s">
        <v>117</v>
      </c>
      <c r="M6" s="40" t="s">
        <v>137</v>
      </c>
      <c r="N6" s="35" t="s">
        <v>117</v>
      </c>
      <c r="O6" s="35" t="s">
        <v>117</v>
      </c>
      <c r="P6" s="35" t="s">
        <v>117</v>
      </c>
      <c r="Q6" s="35" t="s">
        <v>137</v>
      </c>
      <c r="R6" s="40" t="s">
        <v>117</v>
      </c>
      <c r="S6" s="40" t="s">
        <v>117</v>
      </c>
      <c r="T6" s="40" t="s">
        <v>117</v>
      </c>
      <c r="U6" s="40" t="s">
        <v>137</v>
      </c>
      <c r="V6" s="35" t="s">
        <v>117</v>
      </c>
      <c r="W6" s="35" t="s">
        <v>117</v>
      </c>
      <c r="X6" s="35" t="s">
        <v>117</v>
      </c>
      <c r="Y6" s="35" t="s">
        <v>117</v>
      </c>
      <c r="Z6" s="35" t="s">
        <v>137</v>
      </c>
      <c r="AA6" s="40" t="s">
        <v>117</v>
      </c>
      <c r="AB6" s="40" t="s">
        <v>117</v>
      </c>
      <c r="AC6" s="40" t="s">
        <v>117</v>
      </c>
      <c r="AD6" s="40" t="s">
        <v>117</v>
      </c>
      <c r="AE6" s="40" t="s">
        <v>137</v>
      </c>
      <c r="AF6" s="35"/>
      <c r="AG6" s="35"/>
      <c r="AH6" s="35"/>
      <c r="AI6" s="35"/>
      <c r="AJ6" s="35"/>
      <c r="AK6" s="40"/>
      <c r="AL6" s="40"/>
      <c r="AM6" s="40"/>
      <c r="AN6" s="40"/>
      <c r="AO6" s="40"/>
      <c r="AP6" s="35"/>
      <c r="AQ6" s="35"/>
      <c r="AR6" s="35"/>
      <c r="AS6" s="35"/>
      <c r="AT6" s="35"/>
      <c r="AU6" s="8"/>
      <c r="AW6" s="113" t="s">
        <v>117</v>
      </c>
      <c r="AX6" s="113" t="s">
        <v>117</v>
      </c>
      <c r="AY6" s="113" t="s">
        <v>137</v>
      </c>
      <c r="AZ6" s="113" t="s">
        <v>137</v>
      </c>
      <c r="BA6" s="113" t="s">
        <v>215</v>
      </c>
      <c r="BB6" s="113" t="s">
        <v>215</v>
      </c>
      <c r="BC6" s="113" t="s">
        <v>117</v>
      </c>
      <c r="BD6" s="113" t="s">
        <v>117</v>
      </c>
      <c r="BE6" s="113" t="s">
        <v>137</v>
      </c>
      <c r="BF6" s="113" t="s">
        <v>137</v>
      </c>
      <c r="BG6" s="113" t="s">
        <v>215</v>
      </c>
      <c r="BH6" s="113" t="s">
        <v>215</v>
      </c>
    </row>
    <row r="7" spans="1:60" ht="18.600000000000001" customHeight="1" x14ac:dyDescent="0.25">
      <c r="A7" s="4">
        <v>1</v>
      </c>
      <c r="B7" s="4" t="s">
        <v>186</v>
      </c>
      <c r="C7" s="4" t="s">
        <v>147</v>
      </c>
      <c r="D7" s="4" t="s">
        <v>138</v>
      </c>
      <c r="E7" s="31">
        <v>0</v>
      </c>
      <c r="F7" s="31">
        <v>1</v>
      </c>
      <c r="G7" s="31">
        <v>3</v>
      </c>
      <c r="H7" s="31">
        <v>1</v>
      </c>
      <c r="I7" s="31">
        <v>1</v>
      </c>
      <c r="J7" s="31"/>
      <c r="K7" s="31">
        <v>0</v>
      </c>
      <c r="L7" s="31">
        <v>0</v>
      </c>
      <c r="M7" s="31">
        <v>3</v>
      </c>
      <c r="N7" s="31">
        <v>1</v>
      </c>
      <c r="O7" s="31"/>
      <c r="P7" s="31"/>
      <c r="Q7" s="31"/>
      <c r="R7" s="9">
        <v>1</v>
      </c>
      <c r="S7" s="9">
        <v>1</v>
      </c>
      <c r="T7" s="9">
        <v>0</v>
      </c>
      <c r="U7" s="9">
        <v>5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4"/>
      <c r="AW7" s="18">
        <f>IFERROR(SUMIFS($E7:$AU7,$E$6:$AU$6,AW$6,$E$4:$AU$4,AW$5,$E$3:$AU$3,AW$4)/
(COUNTIFS($E$6:$AU$6,AW$6,$E$4:$AU$4,AW$5,$E7:$AU7,"&lt;&gt;"&amp;"",$E$3:$AU$3,AW$4)),"")</f>
        <v>0.42857142857142855</v>
      </c>
      <c r="AX7" s="18">
        <f>IFERROR(SUMIFS($E7:$AU7,$E$6:$AU$6,AX$6,$E$4:$AU$4,AX$5,$E$3:$AU$3,AX$4)/
(COUNTIFS($E$6:$AU$6,AX$6,$E$4:$AU$4,AX$5,$E7:$AU7,"&lt;&gt;"&amp;"",$E$3:$AU$3,AX$4)),"")</f>
        <v>1</v>
      </c>
      <c r="AY7" s="18">
        <f t="shared" ref="AY7:AZ13" si="33">IFERROR(SUMIFS($E7:$AU7,$E$6:$AU$6,AY$6,$E$4:$AU$4,AY$5,$E$3:$AU$3,AY$4)/
(COUNTIFS($E$6:$AU$6,AY$6,$E$4:$AU$4,AY$5,$E7:$AU7,"&lt;&gt;"&amp;"",$E$3:$AU$3,AY$4)*5),"")</f>
        <v>0.73333333333333328</v>
      </c>
      <c r="AZ7" s="18" t="str">
        <f t="shared" si="33"/>
        <v/>
      </c>
      <c r="BA7" s="18">
        <f t="shared" ref="BA7:BA13" si="34">IFERROR(AVERAGE(AW7:AX7),"")</f>
        <v>0.7142857142857143</v>
      </c>
      <c r="BB7" s="18">
        <f t="shared" ref="BB7:BB21" si="35">IFERROR(AVERAGE(AY7:AZ7),"")</f>
        <v>0.73333333333333328</v>
      </c>
      <c r="BC7" s="18" t="str">
        <f t="shared" ref="BC7:BD13" si="36">IFERROR(SUMIFS($E7:$AU7,$E$6:$AU$6,BC$6,$E$4:$AU$4,BC$5,$E$3:$AU$3,BC$4)/
(COUNTIFS($E$6:$AU$6,BC$6,$E$4:$AU$4,BC$5,$E7:$AU7,"&lt;&gt;"&amp;"",$E$3:$AU$3,BC$4)),"")</f>
        <v/>
      </c>
      <c r="BD7" s="18" t="str">
        <f t="shared" si="36"/>
        <v/>
      </c>
      <c r="BE7" s="18" t="str">
        <f t="shared" ref="BE7:BF13" si="37">IFERROR(SUMIFS($E7:$AU7,$E$6:$AU$6,BE$6,$E$4:$AU$4,BE$5,$E$3:$AU$3,BE$4)/
(COUNTIFS($E$6:$AU$6,BE$6,$E$4:$AU$4,BE$5,$E7:$AU7,"&lt;&gt;"&amp;"",$E$3:$AU$3,BE$4)*5),"")</f>
        <v/>
      </c>
      <c r="BF7" s="18" t="str">
        <f t="shared" si="37"/>
        <v/>
      </c>
      <c r="BG7" s="18" t="str">
        <f t="shared" ref="BG7:BG21" si="38">IFERROR(AVERAGE(BC7:BD7),"")</f>
        <v/>
      </c>
      <c r="BH7" s="18" t="str">
        <f t="shared" ref="BH7:BH21" si="39">IFERROR(AVERAGE(BE7:BF7),"")</f>
        <v/>
      </c>
    </row>
    <row r="8" spans="1:60" ht="18.600000000000001" customHeight="1" x14ac:dyDescent="0.25">
      <c r="A8" s="46">
        <v>2</v>
      </c>
      <c r="B8" s="46" t="s">
        <v>187</v>
      </c>
      <c r="C8" s="46" t="s">
        <v>147</v>
      </c>
      <c r="D8" s="46" t="s">
        <v>265</v>
      </c>
      <c r="E8" s="47">
        <v>0</v>
      </c>
      <c r="F8" s="47">
        <v>1</v>
      </c>
      <c r="G8" s="47">
        <v>3</v>
      </c>
      <c r="H8" s="47">
        <v>1</v>
      </c>
      <c r="I8" s="47">
        <v>1</v>
      </c>
      <c r="J8" s="47"/>
      <c r="K8" s="47">
        <v>0</v>
      </c>
      <c r="L8" s="47">
        <v>0</v>
      </c>
      <c r="M8" s="47">
        <v>3</v>
      </c>
      <c r="N8" s="47">
        <v>1</v>
      </c>
      <c r="O8" s="47"/>
      <c r="P8" s="47"/>
      <c r="Q8" s="47"/>
      <c r="R8" s="47">
        <v>1</v>
      </c>
      <c r="S8" s="47">
        <v>1</v>
      </c>
      <c r="T8" s="47">
        <v>1</v>
      </c>
      <c r="U8" s="47">
        <v>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6"/>
      <c r="AW8" s="18">
        <f t="shared" ref="AW8:AW21" si="40">IFERROR(SUMIFS($E8:$AU8,$E$6:$AU$6,AW$6,$E$4:$AU$4,AW$5,$E$3:$AU$3,AW$4)/
(COUNTIFS($E$6:$AU$6,AW$6,$E$4:$AU$4,AW$5,$E8:$AU8,"&lt;&gt;"&amp;"",$E$3:$AU$3,AW$4)),"")</f>
        <v>0.5714285714285714</v>
      </c>
      <c r="AX8" s="18">
        <f t="shared" ref="AX8:AX13" si="41">IFERROR(SUMIFS($E8:$AU8,$E$6:$AU$6,AX$6,$E$4:$AU$4,AX$5,$E$3:$AU$3,AX$4)/
(COUNTIFS($E$6:$AU$6,AX$6,$E$4:$AU$4,AX$5,$E8:$AU8,"&lt;&gt;"&amp;"",$E$3:$AU$3,AX$4)),"")</f>
        <v>1</v>
      </c>
      <c r="AY8" s="18">
        <f t="shared" si="33"/>
        <v>0.73333333333333328</v>
      </c>
      <c r="AZ8" s="18" t="str">
        <f t="shared" si="33"/>
        <v/>
      </c>
      <c r="BA8" s="18">
        <f t="shared" si="34"/>
        <v>0.7857142857142857</v>
      </c>
      <c r="BB8" s="18">
        <f t="shared" si="35"/>
        <v>0.73333333333333328</v>
      </c>
      <c r="BC8" s="18" t="str">
        <f t="shared" si="36"/>
        <v/>
      </c>
      <c r="BD8" s="18" t="str">
        <f t="shared" si="36"/>
        <v/>
      </c>
      <c r="BE8" s="18" t="str">
        <f t="shared" si="37"/>
        <v/>
      </c>
      <c r="BF8" s="18" t="str">
        <f t="shared" si="37"/>
        <v/>
      </c>
      <c r="BG8" s="18" t="str">
        <f t="shared" si="38"/>
        <v/>
      </c>
      <c r="BH8" s="18" t="str">
        <f t="shared" si="39"/>
        <v/>
      </c>
    </row>
    <row r="9" spans="1:60" ht="18.600000000000001" customHeight="1" x14ac:dyDescent="0.25">
      <c r="A9" s="4">
        <v>3</v>
      </c>
      <c r="B9" s="4" t="s">
        <v>188</v>
      </c>
      <c r="C9" s="4" t="s">
        <v>147</v>
      </c>
      <c r="D9" s="4" t="s">
        <v>143</v>
      </c>
      <c r="E9" s="31">
        <v>0</v>
      </c>
      <c r="F9" s="31">
        <v>0</v>
      </c>
      <c r="G9" s="31">
        <v>5</v>
      </c>
      <c r="H9" s="31">
        <v>1</v>
      </c>
      <c r="I9" s="31">
        <v>1</v>
      </c>
      <c r="J9" s="31"/>
      <c r="K9" s="31">
        <v>1</v>
      </c>
      <c r="L9" s="31">
        <v>0</v>
      </c>
      <c r="M9" s="31">
        <v>3</v>
      </c>
      <c r="N9" s="31">
        <v>1</v>
      </c>
      <c r="O9" s="31"/>
      <c r="P9" s="31"/>
      <c r="Q9" s="31"/>
      <c r="R9" s="9">
        <v>1</v>
      </c>
      <c r="S9" s="9">
        <v>1</v>
      </c>
      <c r="T9" s="9">
        <v>0</v>
      </c>
      <c r="U9" s="9">
        <v>5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4"/>
      <c r="AW9" s="18">
        <f t="shared" si="40"/>
        <v>0.42857142857142855</v>
      </c>
      <c r="AX9" s="18">
        <f t="shared" si="41"/>
        <v>1</v>
      </c>
      <c r="AY9" s="18">
        <f t="shared" si="33"/>
        <v>0.8666666666666667</v>
      </c>
      <c r="AZ9" s="18" t="str">
        <f t="shared" si="33"/>
        <v/>
      </c>
      <c r="BA9" s="18">
        <f t="shared" si="34"/>
        <v>0.7142857142857143</v>
      </c>
      <c r="BB9" s="18">
        <f t="shared" si="35"/>
        <v>0.8666666666666667</v>
      </c>
      <c r="BC9" s="18" t="str">
        <f t="shared" si="36"/>
        <v/>
      </c>
      <c r="BD9" s="18" t="str">
        <f t="shared" si="36"/>
        <v/>
      </c>
      <c r="BE9" s="18" t="str">
        <f t="shared" si="37"/>
        <v/>
      </c>
      <c r="BF9" s="18" t="str">
        <f t="shared" si="37"/>
        <v/>
      </c>
      <c r="BG9" s="18" t="str">
        <f t="shared" si="38"/>
        <v/>
      </c>
      <c r="BH9" s="18" t="str">
        <f t="shared" si="39"/>
        <v/>
      </c>
    </row>
    <row r="10" spans="1:60" ht="18.600000000000001" customHeight="1" x14ac:dyDescent="0.25">
      <c r="A10" s="46">
        <v>4</v>
      </c>
      <c r="B10" s="46" t="s">
        <v>189</v>
      </c>
      <c r="C10" s="46" t="s">
        <v>147</v>
      </c>
      <c r="D10" s="46" t="s">
        <v>144</v>
      </c>
      <c r="E10" s="47">
        <v>1</v>
      </c>
      <c r="F10" s="47">
        <v>1</v>
      </c>
      <c r="G10" s="47">
        <v>3.25</v>
      </c>
      <c r="H10" s="47">
        <v>1</v>
      </c>
      <c r="I10" s="47">
        <v>1</v>
      </c>
      <c r="J10" s="47"/>
      <c r="K10" s="47">
        <v>1</v>
      </c>
      <c r="L10" s="47">
        <v>1</v>
      </c>
      <c r="M10" s="47">
        <v>3</v>
      </c>
      <c r="N10" s="47">
        <v>1</v>
      </c>
      <c r="O10" s="47"/>
      <c r="P10" s="47"/>
      <c r="Q10" s="47"/>
      <c r="R10" s="47">
        <v>0</v>
      </c>
      <c r="S10" s="47">
        <v>1</v>
      </c>
      <c r="T10" s="47">
        <v>0</v>
      </c>
      <c r="U10" s="47">
        <v>3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6"/>
      <c r="AW10" s="18">
        <f t="shared" si="40"/>
        <v>0.7142857142857143</v>
      </c>
      <c r="AX10" s="18">
        <f t="shared" si="41"/>
        <v>1</v>
      </c>
      <c r="AY10" s="18">
        <f t="shared" si="33"/>
        <v>0.6166666666666667</v>
      </c>
      <c r="AZ10" s="18" t="str">
        <f t="shared" si="33"/>
        <v/>
      </c>
      <c r="BA10" s="18">
        <f t="shared" si="34"/>
        <v>0.85714285714285721</v>
      </c>
      <c r="BB10" s="18">
        <f t="shared" si="35"/>
        <v>0.6166666666666667</v>
      </c>
      <c r="BC10" s="18" t="str">
        <f t="shared" si="36"/>
        <v/>
      </c>
      <c r="BD10" s="18" t="str">
        <f t="shared" si="36"/>
        <v/>
      </c>
      <c r="BE10" s="18" t="str">
        <f t="shared" si="37"/>
        <v/>
      </c>
      <c r="BF10" s="18" t="str">
        <f t="shared" si="37"/>
        <v/>
      </c>
      <c r="BG10" s="18" t="str">
        <f t="shared" si="38"/>
        <v/>
      </c>
      <c r="BH10" s="18" t="str">
        <f t="shared" si="39"/>
        <v/>
      </c>
    </row>
    <row r="11" spans="1:60" ht="18.600000000000001" customHeight="1" x14ac:dyDescent="0.25">
      <c r="A11" s="4">
        <v>5</v>
      </c>
      <c r="B11" s="4" t="s">
        <v>190</v>
      </c>
      <c r="C11" s="4" t="s">
        <v>147</v>
      </c>
      <c r="D11" s="4" t="s">
        <v>145</v>
      </c>
      <c r="E11" s="31">
        <v>1</v>
      </c>
      <c r="F11" s="31">
        <v>1</v>
      </c>
      <c r="G11" s="31">
        <v>5</v>
      </c>
      <c r="H11" s="31">
        <v>1</v>
      </c>
      <c r="I11" s="31">
        <v>1</v>
      </c>
      <c r="J11" s="31"/>
      <c r="K11" s="31">
        <v>0</v>
      </c>
      <c r="L11" s="31">
        <v>0</v>
      </c>
      <c r="M11" s="31">
        <v>3</v>
      </c>
      <c r="N11" s="31">
        <v>1</v>
      </c>
      <c r="O11" s="31"/>
      <c r="P11" s="31"/>
      <c r="Q11" s="31"/>
      <c r="R11" s="9">
        <v>1</v>
      </c>
      <c r="S11" s="9">
        <v>1</v>
      </c>
      <c r="T11" s="9">
        <v>0</v>
      </c>
      <c r="U11" s="9">
        <v>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4"/>
      <c r="AW11" s="18">
        <f t="shared" si="40"/>
        <v>0.5714285714285714</v>
      </c>
      <c r="AX11" s="18">
        <f t="shared" si="41"/>
        <v>1</v>
      </c>
      <c r="AY11" s="18">
        <f t="shared" si="33"/>
        <v>0.8666666666666667</v>
      </c>
      <c r="AZ11" s="18" t="str">
        <f t="shared" si="33"/>
        <v/>
      </c>
      <c r="BA11" s="18">
        <f t="shared" si="34"/>
        <v>0.7857142857142857</v>
      </c>
      <c r="BB11" s="18">
        <f t="shared" si="35"/>
        <v>0.8666666666666667</v>
      </c>
      <c r="BC11" s="18" t="str">
        <f t="shared" si="36"/>
        <v/>
      </c>
      <c r="BD11" s="18" t="str">
        <f t="shared" si="36"/>
        <v/>
      </c>
      <c r="BE11" s="18" t="str">
        <f t="shared" si="37"/>
        <v/>
      </c>
      <c r="BF11" s="18" t="str">
        <f t="shared" si="37"/>
        <v/>
      </c>
      <c r="BG11" s="18" t="str">
        <f t="shared" si="38"/>
        <v/>
      </c>
      <c r="BH11" s="18" t="str">
        <f t="shared" si="39"/>
        <v/>
      </c>
    </row>
    <row r="12" spans="1:60" ht="18.600000000000001" customHeight="1" x14ac:dyDescent="0.25">
      <c r="A12" s="46">
        <v>6</v>
      </c>
      <c r="B12" s="46" t="s">
        <v>191</v>
      </c>
      <c r="C12" s="46" t="s">
        <v>147</v>
      </c>
      <c r="D12" s="46" t="s">
        <v>172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/>
      <c r="K12" s="47">
        <v>0</v>
      </c>
      <c r="L12" s="47">
        <v>0</v>
      </c>
      <c r="M12" s="47">
        <v>3</v>
      </c>
      <c r="N12" s="47">
        <v>0</v>
      </c>
      <c r="O12" s="47"/>
      <c r="P12" s="47"/>
      <c r="Q12" s="47"/>
      <c r="R12" s="47">
        <v>1</v>
      </c>
      <c r="S12" s="47">
        <v>0</v>
      </c>
      <c r="T12" s="47">
        <v>0</v>
      </c>
      <c r="U12" s="47">
        <v>0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6"/>
      <c r="AW12" s="18">
        <f t="shared" si="40"/>
        <v>0.14285714285714285</v>
      </c>
      <c r="AX12" s="18">
        <f t="shared" si="41"/>
        <v>0</v>
      </c>
      <c r="AY12" s="18">
        <f t="shared" si="33"/>
        <v>0.2</v>
      </c>
      <c r="AZ12" s="18" t="str">
        <f t="shared" si="33"/>
        <v/>
      </c>
      <c r="BA12" s="18">
        <f t="shared" si="34"/>
        <v>7.1428571428571425E-2</v>
      </c>
      <c r="BB12" s="18">
        <f t="shared" si="35"/>
        <v>0.2</v>
      </c>
      <c r="BC12" s="18" t="str">
        <f t="shared" si="36"/>
        <v/>
      </c>
      <c r="BD12" s="18" t="str">
        <f t="shared" si="36"/>
        <v/>
      </c>
      <c r="BE12" s="18" t="str">
        <f t="shared" si="37"/>
        <v/>
      </c>
      <c r="BF12" s="18" t="str">
        <f t="shared" si="37"/>
        <v/>
      </c>
      <c r="BG12" s="18" t="str">
        <f t="shared" si="38"/>
        <v/>
      </c>
      <c r="BH12" s="18" t="str">
        <f t="shared" si="39"/>
        <v/>
      </c>
    </row>
    <row r="13" spans="1:60" ht="18.600000000000001" customHeight="1" x14ac:dyDescent="0.25">
      <c r="A13" s="4">
        <v>7</v>
      </c>
      <c r="B13" s="4" t="s">
        <v>192</v>
      </c>
      <c r="C13" s="4" t="s">
        <v>147</v>
      </c>
      <c r="D13" s="4" t="s">
        <v>146</v>
      </c>
      <c r="E13" s="31">
        <v>1</v>
      </c>
      <c r="F13" s="31">
        <v>1</v>
      </c>
      <c r="G13" s="31">
        <v>4</v>
      </c>
      <c r="H13" s="31">
        <v>1</v>
      </c>
      <c r="I13" s="31">
        <v>1</v>
      </c>
      <c r="J13" s="31"/>
      <c r="K13" s="31">
        <v>1</v>
      </c>
      <c r="L13" s="31">
        <v>0</v>
      </c>
      <c r="M13" s="31">
        <v>3</v>
      </c>
      <c r="N13" s="31">
        <v>1</v>
      </c>
      <c r="O13" s="31"/>
      <c r="P13" s="31"/>
      <c r="Q13" s="31"/>
      <c r="R13" s="9">
        <v>1</v>
      </c>
      <c r="S13" s="9">
        <v>1</v>
      </c>
      <c r="T13" s="9">
        <v>1</v>
      </c>
      <c r="U13" s="9">
        <v>5</v>
      </c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4"/>
      <c r="AW13" s="18">
        <f t="shared" si="40"/>
        <v>0.8571428571428571</v>
      </c>
      <c r="AX13" s="18">
        <f t="shared" si="41"/>
        <v>1</v>
      </c>
      <c r="AY13" s="18">
        <f t="shared" si="33"/>
        <v>0.8</v>
      </c>
      <c r="AZ13" s="18" t="str">
        <f t="shared" si="33"/>
        <v/>
      </c>
      <c r="BA13" s="18">
        <f t="shared" si="34"/>
        <v>0.9285714285714286</v>
      </c>
      <c r="BB13" s="18">
        <f t="shared" si="35"/>
        <v>0.8</v>
      </c>
      <c r="BC13" s="18" t="str">
        <f t="shared" si="36"/>
        <v/>
      </c>
      <c r="BD13" s="18" t="str">
        <f t="shared" si="36"/>
        <v/>
      </c>
      <c r="BE13" s="18" t="str">
        <f t="shared" si="37"/>
        <v/>
      </c>
      <c r="BF13" s="18" t="str">
        <f t="shared" si="37"/>
        <v/>
      </c>
      <c r="BG13" s="18" t="str">
        <f t="shared" si="38"/>
        <v/>
      </c>
      <c r="BH13" s="18" t="str">
        <f t="shared" si="39"/>
        <v/>
      </c>
    </row>
    <row r="14" spans="1:60" ht="18.600000000000001" customHeight="1" x14ac:dyDescent="0.25">
      <c r="A14" s="46">
        <v>8</v>
      </c>
      <c r="B14" s="46" t="s">
        <v>193</v>
      </c>
      <c r="C14" s="46" t="s">
        <v>75</v>
      </c>
      <c r="D14" s="46" t="s">
        <v>84</v>
      </c>
      <c r="E14" s="47">
        <v>1</v>
      </c>
      <c r="F14" s="47">
        <v>0</v>
      </c>
      <c r="G14" s="47">
        <v>5</v>
      </c>
      <c r="H14" s="47"/>
      <c r="I14" s="47"/>
      <c r="J14" s="47"/>
      <c r="K14" s="47">
        <v>1</v>
      </c>
      <c r="L14" s="47">
        <v>0</v>
      </c>
      <c r="M14" s="47">
        <v>3</v>
      </c>
      <c r="N14" s="47"/>
      <c r="O14" s="47"/>
      <c r="P14" s="47"/>
      <c r="Q14" s="47"/>
      <c r="R14" s="47">
        <v>0</v>
      </c>
      <c r="S14" s="47">
        <v>1</v>
      </c>
      <c r="T14" s="47">
        <v>1</v>
      </c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6"/>
      <c r="AW14" s="18">
        <f t="shared" si="40"/>
        <v>0.5714285714285714</v>
      </c>
      <c r="AX14" s="292"/>
      <c r="AY14" s="18"/>
      <c r="AZ14" s="18"/>
      <c r="BA14" s="18">
        <f t="shared" ref="BA14:BA21" si="42">IFERROR(AVERAGE(AW14:AX14),"")</f>
        <v>0.5714285714285714</v>
      </c>
      <c r="BB14" s="18" t="str">
        <f t="shared" si="35"/>
        <v/>
      </c>
      <c r="BC14" s="18" t="str">
        <f t="shared" ref="BC14:BC21" si="43">IFERROR(SUMIFS($E14:$AU14,$E$6:$AU$6,BC$6,$E$4:$AU$4,BC$5,$E$3:$AU$3,BC$4)/
(COUNTIFS($E$6:$AU$6,BC$6,$E$4:$AU$4,BC$5,$E14:$AU14,"&lt;&gt;"&amp;"",$E$3:$AU$3,BC$4)),"")</f>
        <v/>
      </c>
      <c r="BD14" s="292"/>
      <c r="BE14" s="18"/>
      <c r="BF14" s="18"/>
      <c r="BG14" s="18" t="str">
        <f t="shared" si="38"/>
        <v/>
      </c>
      <c r="BH14" s="18" t="str">
        <f t="shared" si="39"/>
        <v/>
      </c>
    </row>
    <row r="15" spans="1:60" ht="18.600000000000001" customHeight="1" x14ac:dyDescent="0.25">
      <c r="A15" s="4">
        <v>9</v>
      </c>
      <c r="B15" s="4" t="s">
        <v>194</v>
      </c>
      <c r="C15" s="4" t="s">
        <v>75</v>
      </c>
      <c r="D15" s="4" t="s">
        <v>83</v>
      </c>
      <c r="E15" s="31">
        <v>0</v>
      </c>
      <c r="F15" s="31">
        <v>1</v>
      </c>
      <c r="G15" s="31">
        <v>4.5</v>
      </c>
      <c r="H15" s="31"/>
      <c r="I15" s="31"/>
      <c r="J15" s="31"/>
      <c r="K15" s="31">
        <v>0</v>
      </c>
      <c r="L15" s="31">
        <v>0</v>
      </c>
      <c r="M15" s="31">
        <v>3</v>
      </c>
      <c r="N15" s="31"/>
      <c r="O15" s="31"/>
      <c r="P15" s="31"/>
      <c r="Q15" s="31"/>
      <c r="R15" s="9">
        <v>1</v>
      </c>
      <c r="S15" s="9">
        <v>0</v>
      </c>
      <c r="T15" s="9">
        <v>1</v>
      </c>
      <c r="U15" s="9">
        <v>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4"/>
      <c r="AW15" s="18">
        <f t="shared" si="40"/>
        <v>0.42857142857142855</v>
      </c>
      <c r="AX15" s="293"/>
      <c r="AY15" s="18">
        <f t="shared" ref="AY15:AZ21" si="44">IFERROR(SUMIFS($E15:$AU15,$E$6:$AU$6,AY$6,$E$4:$AU$4,AY$5,$E$3:$AU$3,AY$4)/
(COUNTIFS($E$6:$AU$6,AY$6,$E$4:$AU$4,AY$5,$E15:$AU15,"&lt;&gt;"&amp;"",$E$3:$AU$3,AY$4)*5),"")</f>
        <v>0.7</v>
      </c>
      <c r="AZ15" s="18" t="str">
        <f t="shared" si="44"/>
        <v/>
      </c>
      <c r="BA15" s="18">
        <f t="shared" si="42"/>
        <v>0.42857142857142855</v>
      </c>
      <c r="BB15" s="18">
        <f t="shared" si="35"/>
        <v>0.7</v>
      </c>
      <c r="BC15" s="18" t="str">
        <f t="shared" si="43"/>
        <v/>
      </c>
      <c r="BD15" s="293"/>
      <c r="BE15" s="18" t="str">
        <f t="shared" ref="BE15:BF21" si="45">IFERROR(SUMIFS($E15:$AU15,$E$6:$AU$6,BE$6,$E$4:$AU$4,BE$5,$E$3:$AU$3,BE$4)/
(COUNTIFS($E$6:$AU$6,BE$6,$E$4:$AU$4,BE$5,$E15:$AU15,"&lt;&gt;"&amp;"",$E$3:$AU$3,BE$4)*5),"")</f>
        <v/>
      </c>
      <c r="BF15" s="18" t="str">
        <f t="shared" si="45"/>
        <v/>
      </c>
      <c r="BG15" s="18" t="str">
        <f t="shared" si="38"/>
        <v/>
      </c>
      <c r="BH15" s="18" t="str">
        <f t="shared" si="39"/>
        <v/>
      </c>
    </row>
    <row r="16" spans="1:60" ht="18.600000000000001" customHeight="1" x14ac:dyDescent="0.25">
      <c r="A16" s="46">
        <v>10</v>
      </c>
      <c r="B16" s="46" t="s">
        <v>195</v>
      </c>
      <c r="C16" s="46" t="s">
        <v>75</v>
      </c>
      <c r="D16" s="46" t="s">
        <v>85</v>
      </c>
      <c r="E16" s="47">
        <v>0</v>
      </c>
      <c r="F16" s="47">
        <v>1</v>
      </c>
      <c r="G16" s="47">
        <v>3.5</v>
      </c>
      <c r="H16" s="47"/>
      <c r="I16" s="47"/>
      <c r="J16" s="47"/>
      <c r="K16" s="47">
        <v>0</v>
      </c>
      <c r="L16" s="47">
        <v>0</v>
      </c>
      <c r="M16" s="47">
        <v>3</v>
      </c>
      <c r="N16" s="47"/>
      <c r="O16" s="47"/>
      <c r="P16" s="47"/>
      <c r="Q16" s="47"/>
      <c r="R16" s="47">
        <v>0</v>
      </c>
      <c r="S16" s="47">
        <v>0</v>
      </c>
      <c r="T16" s="47">
        <v>0</v>
      </c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6"/>
      <c r="AW16" s="18">
        <f t="shared" si="40"/>
        <v>0.14285714285714285</v>
      </c>
      <c r="AX16" s="293"/>
      <c r="AY16" s="18">
        <f t="shared" si="44"/>
        <v>0.65</v>
      </c>
      <c r="AZ16" s="18" t="str">
        <f t="shared" si="44"/>
        <v/>
      </c>
      <c r="BA16" s="18">
        <f t="shared" si="42"/>
        <v>0.14285714285714285</v>
      </c>
      <c r="BB16" s="18">
        <f t="shared" si="35"/>
        <v>0.65</v>
      </c>
      <c r="BC16" s="18" t="str">
        <f t="shared" si="43"/>
        <v/>
      </c>
      <c r="BD16" s="293"/>
      <c r="BE16" s="18" t="str">
        <f t="shared" si="45"/>
        <v/>
      </c>
      <c r="BF16" s="18" t="str">
        <f t="shared" si="45"/>
        <v/>
      </c>
      <c r="BG16" s="18" t="str">
        <f t="shared" si="38"/>
        <v/>
      </c>
      <c r="BH16" s="18" t="str">
        <f t="shared" si="39"/>
        <v/>
      </c>
    </row>
    <row r="17" spans="1:60" ht="18.600000000000001" customHeight="1" x14ac:dyDescent="0.25">
      <c r="A17" s="4">
        <v>11</v>
      </c>
      <c r="B17" s="4" t="s">
        <v>196</v>
      </c>
      <c r="C17" s="4" t="s">
        <v>75</v>
      </c>
      <c r="D17" s="4" t="s">
        <v>86</v>
      </c>
      <c r="E17" s="31">
        <v>1</v>
      </c>
      <c r="F17" s="31">
        <v>1</v>
      </c>
      <c r="G17" s="31">
        <v>5</v>
      </c>
      <c r="H17" s="31"/>
      <c r="I17" s="31"/>
      <c r="J17" s="31"/>
      <c r="K17" s="31">
        <v>0</v>
      </c>
      <c r="L17" s="31">
        <v>0</v>
      </c>
      <c r="M17" s="31">
        <v>3</v>
      </c>
      <c r="N17" s="31"/>
      <c r="O17" s="31"/>
      <c r="P17" s="31"/>
      <c r="Q17" s="31"/>
      <c r="R17" s="9">
        <v>1</v>
      </c>
      <c r="S17" s="9">
        <v>1</v>
      </c>
      <c r="T17" s="9">
        <v>1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4"/>
      <c r="AW17" s="18">
        <f t="shared" si="40"/>
        <v>0.7142857142857143</v>
      </c>
      <c r="AX17" s="293"/>
      <c r="AY17" s="18">
        <f t="shared" si="44"/>
        <v>0.8</v>
      </c>
      <c r="AZ17" s="18" t="str">
        <f t="shared" si="44"/>
        <v/>
      </c>
      <c r="BA17" s="18">
        <f t="shared" si="42"/>
        <v>0.7142857142857143</v>
      </c>
      <c r="BB17" s="18">
        <f t="shared" si="35"/>
        <v>0.8</v>
      </c>
      <c r="BC17" s="18" t="str">
        <f t="shared" si="43"/>
        <v/>
      </c>
      <c r="BD17" s="293"/>
      <c r="BE17" s="18" t="str">
        <f t="shared" si="45"/>
        <v/>
      </c>
      <c r="BF17" s="18" t="str">
        <f t="shared" si="45"/>
        <v/>
      </c>
      <c r="BG17" s="18" t="str">
        <f t="shared" si="38"/>
        <v/>
      </c>
      <c r="BH17" s="18" t="str">
        <f t="shared" si="39"/>
        <v/>
      </c>
    </row>
    <row r="18" spans="1:60" ht="18.600000000000001" customHeight="1" x14ac:dyDescent="0.25">
      <c r="A18" s="46">
        <v>12</v>
      </c>
      <c r="B18" s="46" t="s">
        <v>197</v>
      </c>
      <c r="C18" s="46" t="s">
        <v>75</v>
      </c>
      <c r="D18" s="46" t="s">
        <v>87</v>
      </c>
      <c r="E18" s="47">
        <v>1</v>
      </c>
      <c r="F18" s="47">
        <v>0</v>
      </c>
      <c r="G18" s="47">
        <v>5</v>
      </c>
      <c r="H18" s="47"/>
      <c r="I18" s="47"/>
      <c r="J18" s="47"/>
      <c r="K18" s="47">
        <v>1</v>
      </c>
      <c r="L18" s="47">
        <v>0</v>
      </c>
      <c r="M18" s="47">
        <v>3</v>
      </c>
      <c r="N18" s="47"/>
      <c r="O18" s="47"/>
      <c r="P18" s="47"/>
      <c r="Q18" s="47"/>
      <c r="R18" s="47">
        <v>1</v>
      </c>
      <c r="S18" s="47">
        <v>1</v>
      </c>
      <c r="T18" s="47">
        <v>1</v>
      </c>
      <c r="U18" s="47">
        <v>4</v>
      </c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6"/>
      <c r="AW18" s="18">
        <f t="shared" si="40"/>
        <v>0.7142857142857143</v>
      </c>
      <c r="AX18" s="293"/>
      <c r="AY18" s="18">
        <f t="shared" si="44"/>
        <v>0.8</v>
      </c>
      <c r="AZ18" s="18" t="str">
        <f t="shared" si="44"/>
        <v/>
      </c>
      <c r="BA18" s="18">
        <f t="shared" si="42"/>
        <v>0.7142857142857143</v>
      </c>
      <c r="BB18" s="18">
        <f t="shared" si="35"/>
        <v>0.8</v>
      </c>
      <c r="BC18" s="18" t="str">
        <f t="shared" si="43"/>
        <v/>
      </c>
      <c r="BD18" s="293"/>
      <c r="BE18" s="18" t="str">
        <f t="shared" si="45"/>
        <v/>
      </c>
      <c r="BF18" s="18" t="str">
        <f t="shared" si="45"/>
        <v/>
      </c>
      <c r="BG18" s="18" t="str">
        <f t="shared" si="38"/>
        <v/>
      </c>
      <c r="BH18" s="18" t="str">
        <f t="shared" si="39"/>
        <v/>
      </c>
    </row>
    <row r="19" spans="1:60" ht="18.600000000000001" customHeight="1" x14ac:dyDescent="0.25">
      <c r="A19" s="4">
        <v>13</v>
      </c>
      <c r="B19" s="4" t="s">
        <v>198</v>
      </c>
      <c r="C19" s="4" t="s">
        <v>75</v>
      </c>
      <c r="D19" s="4" t="s">
        <v>88</v>
      </c>
      <c r="E19" s="31">
        <v>1</v>
      </c>
      <c r="F19" s="31">
        <v>1</v>
      </c>
      <c r="G19" s="31">
        <v>5</v>
      </c>
      <c r="H19" s="31"/>
      <c r="I19" s="31"/>
      <c r="J19" s="31"/>
      <c r="K19" s="31">
        <v>0</v>
      </c>
      <c r="L19" s="31">
        <v>0</v>
      </c>
      <c r="M19" s="31">
        <v>3</v>
      </c>
      <c r="N19" s="31"/>
      <c r="O19" s="31"/>
      <c r="P19" s="31"/>
      <c r="Q19" s="31"/>
      <c r="R19" s="9">
        <v>1</v>
      </c>
      <c r="S19" s="9">
        <v>1</v>
      </c>
      <c r="T19" s="9">
        <v>1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4"/>
      <c r="AW19" s="18">
        <f t="shared" si="40"/>
        <v>0.7142857142857143</v>
      </c>
      <c r="AX19" s="293"/>
      <c r="AY19" s="18">
        <f t="shared" si="44"/>
        <v>0.8</v>
      </c>
      <c r="AZ19" s="18" t="str">
        <f t="shared" si="44"/>
        <v/>
      </c>
      <c r="BA19" s="18">
        <f t="shared" si="42"/>
        <v>0.7142857142857143</v>
      </c>
      <c r="BB19" s="18">
        <f t="shared" si="35"/>
        <v>0.8</v>
      </c>
      <c r="BC19" s="18" t="str">
        <f t="shared" si="43"/>
        <v/>
      </c>
      <c r="BD19" s="293"/>
      <c r="BE19" s="18" t="str">
        <f t="shared" si="45"/>
        <v/>
      </c>
      <c r="BF19" s="18" t="str">
        <f t="shared" si="45"/>
        <v/>
      </c>
      <c r="BG19" s="18" t="str">
        <f t="shared" si="38"/>
        <v/>
      </c>
      <c r="BH19" s="18" t="str">
        <f t="shared" si="39"/>
        <v/>
      </c>
    </row>
    <row r="20" spans="1:60" ht="18.600000000000001" customHeight="1" x14ac:dyDescent="0.25">
      <c r="A20" s="46">
        <v>14</v>
      </c>
      <c r="B20" s="46" t="s">
        <v>199</v>
      </c>
      <c r="C20" s="46" t="s">
        <v>75</v>
      </c>
      <c r="D20" s="46" t="s">
        <v>89</v>
      </c>
      <c r="E20" s="47">
        <v>0</v>
      </c>
      <c r="F20" s="47">
        <v>1</v>
      </c>
      <c r="G20" s="47">
        <v>5</v>
      </c>
      <c r="H20" s="47"/>
      <c r="I20" s="47"/>
      <c r="J20" s="47"/>
      <c r="K20" s="47">
        <v>0</v>
      </c>
      <c r="L20" s="47">
        <v>0</v>
      </c>
      <c r="M20" s="47">
        <v>3</v>
      </c>
      <c r="N20" s="47"/>
      <c r="O20" s="47"/>
      <c r="P20" s="47"/>
      <c r="Q20" s="47"/>
      <c r="R20" s="47">
        <v>0</v>
      </c>
      <c r="S20" s="47">
        <v>1</v>
      </c>
      <c r="T20" s="47">
        <v>1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6"/>
      <c r="AW20" s="18">
        <f t="shared" si="40"/>
        <v>0.42857142857142855</v>
      </c>
      <c r="AX20" s="293"/>
      <c r="AY20" s="18">
        <f t="shared" si="44"/>
        <v>0.8</v>
      </c>
      <c r="AZ20" s="18" t="str">
        <f t="shared" si="44"/>
        <v/>
      </c>
      <c r="BA20" s="18">
        <f t="shared" si="42"/>
        <v>0.42857142857142855</v>
      </c>
      <c r="BB20" s="18">
        <f t="shared" si="35"/>
        <v>0.8</v>
      </c>
      <c r="BC20" s="18" t="str">
        <f t="shared" si="43"/>
        <v/>
      </c>
      <c r="BD20" s="293"/>
      <c r="BE20" s="18" t="str">
        <f t="shared" si="45"/>
        <v/>
      </c>
      <c r="BF20" s="18" t="str">
        <f t="shared" si="45"/>
        <v/>
      </c>
      <c r="BG20" s="18" t="str">
        <f t="shared" si="38"/>
        <v/>
      </c>
      <c r="BH20" s="18" t="str">
        <f t="shared" si="39"/>
        <v/>
      </c>
    </row>
    <row r="21" spans="1:60" ht="18.600000000000001" customHeight="1" x14ac:dyDescent="0.25">
      <c r="A21" s="4">
        <v>15</v>
      </c>
      <c r="B21" s="4" t="s">
        <v>200</v>
      </c>
      <c r="C21" s="4" t="s">
        <v>82</v>
      </c>
      <c r="D21" s="4" t="s">
        <v>90</v>
      </c>
      <c r="E21" s="31">
        <v>0</v>
      </c>
      <c r="F21" s="31">
        <v>1</v>
      </c>
      <c r="G21" s="31">
        <v>5</v>
      </c>
      <c r="H21" s="31"/>
      <c r="I21" s="31"/>
      <c r="J21" s="31"/>
      <c r="K21" s="31">
        <v>0</v>
      </c>
      <c r="L21" s="31">
        <v>1</v>
      </c>
      <c r="M21" s="31">
        <v>3</v>
      </c>
      <c r="N21" s="31"/>
      <c r="O21" s="31"/>
      <c r="P21" s="31"/>
      <c r="Q21" s="31"/>
      <c r="R21" s="9">
        <v>1</v>
      </c>
      <c r="S21" s="9">
        <v>1</v>
      </c>
      <c r="T21" s="9">
        <v>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4"/>
      <c r="AW21" s="18">
        <f t="shared" si="40"/>
        <v>0.7142857142857143</v>
      </c>
      <c r="AX21" s="294"/>
      <c r="AY21" s="18">
        <f t="shared" si="44"/>
        <v>0.8</v>
      </c>
      <c r="AZ21" s="18" t="str">
        <f t="shared" si="44"/>
        <v/>
      </c>
      <c r="BA21" s="18">
        <f t="shared" si="42"/>
        <v>0.7142857142857143</v>
      </c>
      <c r="BB21" s="18">
        <f t="shared" si="35"/>
        <v>0.8</v>
      </c>
      <c r="BC21" s="18" t="str">
        <f t="shared" si="43"/>
        <v/>
      </c>
      <c r="BD21" s="294"/>
      <c r="BE21" s="18" t="str">
        <f t="shared" si="45"/>
        <v/>
      </c>
      <c r="BF21" s="18" t="str">
        <f t="shared" si="45"/>
        <v/>
      </c>
      <c r="BG21" s="18" t="str">
        <f t="shared" si="38"/>
        <v/>
      </c>
      <c r="BH21" s="18" t="str">
        <f t="shared" si="39"/>
        <v/>
      </c>
    </row>
    <row r="22" spans="1:60" ht="18.600000000000001" customHeight="1" x14ac:dyDescent="0.25">
      <c r="A22" s="46"/>
      <c r="B22" s="46"/>
      <c r="C22" s="46"/>
      <c r="D22" s="46" t="s">
        <v>79</v>
      </c>
      <c r="E22" s="47"/>
      <c r="F22" s="47"/>
      <c r="G22" s="47">
        <v>4</v>
      </c>
      <c r="H22" s="47"/>
      <c r="I22" s="47"/>
      <c r="J22" s="280"/>
      <c r="K22" s="47"/>
      <c r="L22" s="47"/>
      <c r="M22" s="47">
        <v>3</v>
      </c>
      <c r="N22" s="47"/>
      <c r="O22" s="47"/>
      <c r="P22" s="47"/>
      <c r="Q22" s="280"/>
      <c r="R22" s="47"/>
      <c r="S22" s="47"/>
      <c r="T22" s="47"/>
      <c r="U22" s="47"/>
      <c r="V22" s="47"/>
      <c r="W22" s="47"/>
      <c r="X22" s="47"/>
      <c r="Y22" s="47"/>
      <c r="Z22" s="280"/>
      <c r="AA22" s="47"/>
      <c r="AB22" s="47"/>
      <c r="AC22" s="47"/>
      <c r="AD22" s="47"/>
      <c r="AE22" s="47"/>
      <c r="AF22" s="47"/>
      <c r="AG22" s="47"/>
      <c r="AH22" s="47"/>
      <c r="AI22" s="47"/>
      <c r="AJ22" s="280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6"/>
      <c r="AW22" s="295"/>
      <c r="AX22" s="296"/>
      <c r="AY22" s="296"/>
      <c r="AZ22" s="296"/>
      <c r="BA22" s="297"/>
      <c r="BB22" s="18">
        <f>IFERROR(SUMIFS($E22:$AU22,$E$6:$AU$6,$AY$6,$E$4:$AU$4,$AY$5,$E$3:$AU$3,BB$4)/
(COUNTIFS($E$6:$AU$6,$AY$6,$E$4:$AU$4,$AY$5,$E22:$AU22,"&lt;&gt;"&amp;"",$E$3:$AU$3,BB$4)*5),"")</f>
        <v>0.7</v>
      </c>
      <c r="BC22" s="295"/>
      <c r="BD22" s="296"/>
      <c r="BE22" s="296"/>
      <c r="BF22" s="296"/>
      <c r="BG22" s="297"/>
      <c r="BH22" s="18" t="str">
        <f>IFERROR(SUMIFS($E22:$AU22,$E$6:$AU$6,$AY$6,$E$4:$AU$4,$AY$5,$E$3:$AU$3,BH$4)/
(COUNTIFS($E$6:$AU$6,$AY$6,$E$4:$AU$4,$AY$5,$E22:$AU22,"&lt;&gt;"&amp;"",$E$3:$AU$3,BH$4)*5),"")</f>
        <v/>
      </c>
    </row>
    <row r="23" spans="1:60" ht="18.600000000000001" customHeight="1" x14ac:dyDescent="0.25">
      <c r="A23" s="4"/>
      <c r="B23" s="4"/>
      <c r="C23" s="4"/>
      <c r="D23" s="4" t="s">
        <v>103</v>
      </c>
      <c r="E23" s="31"/>
      <c r="F23" s="31"/>
      <c r="G23" s="31">
        <v>4</v>
      </c>
      <c r="H23" s="31"/>
      <c r="I23" s="31"/>
      <c r="J23" s="281"/>
      <c r="K23" s="31"/>
      <c r="L23" s="31"/>
      <c r="M23" s="31">
        <v>3</v>
      </c>
      <c r="N23" s="31"/>
      <c r="O23" s="31"/>
      <c r="P23" s="31"/>
      <c r="Q23" s="281"/>
      <c r="R23" s="9"/>
      <c r="S23" s="9"/>
      <c r="T23" s="9"/>
      <c r="U23" s="9"/>
      <c r="V23" s="9"/>
      <c r="W23" s="9"/>
      <c r="X23" s="9"/>
      <c r="Y23" s="9"/>
      <c r="Z23" s="281"/>
      <c r="AA23" s="9"/>
      <c r="AB23" s="9"/>
      <c r="AC23" s="9"/>
      <c r="AD23" s="9"/>
      <c r="AE23" s="9"/>
      <c r="AF23" s="9"/>
      <c r="AG23" s="9"/>
      <c r="AH23" s="9"/>
      <c r="AI23" s="9"/>
      <c r="AJ23" s="281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4"/>
      <c r="AW23" s="298"/>
      <c r="AX23" s="299"/>
      <c r="AY23" s="299"/>
      <c r="AZ23" s="299"/>
      <c r="BA23" s="300"/>
      <c r="BB23" s="18">
        <f t="shared" ref="BB23:BB26" si="46">IFERROR(SUMIFS($E23:$AU23,$E$6:$AU$6,$AY$6,$E$4:$AU$4,$AY$5,$E$3:$AU$3,BB$4)/
(COUNTIFS($E$6:$AU$6,$AY$6,$E$4:$AU$4,$AY$5,$E23:$AU23,"&lt;&gt;"&amp;"",$E$3:$AU$3,BB$4)*5),"")</f>
        <v>0.7</v>
      </c>
      <c r="BC23" s="298"/>
      <c r="BD23" s="299"/>
      <c r="BE23" s="299"/>
      <c r="BF23" s="299"/>
      <c r="BG23" s="300"/>
      <c r="BH23" s="18" t="str">
        <f t="shared" ref="BH23:BH26" si="47">IFERROR(SUMIFS($E23:$AU23,$E$6:$AU$6,$AY$6,$E$4:$AU$4,$AY$5,$E$3:$AU$3,BH$4)/
(COUNTIFS($E$6:$AU$6,$AY$6,$E$4:$AU$4,$AY$5,$E23:$AU23,"&lt;&gt;"&amp;"",$E$3:$AU$3,BH$4)*5),"")</f>
        <v/>
      </c>
    </row>
    <row r="24" spans="1:60" ht="18.600000000000001" customHeight="1" x14ac:dyDescent="0.25">
      <c r="A24" s="46"/>
      <c r="B24" s="46"/>
      <c r="C24" s="46"/>
      <c r="D24" s="46" t="s">
        <v>4</v>
      </c>
      <c r="E24" s="47"/>
      <c r="F24" s="47"/>
      <c r="G24" s="47">
        <v>4</v>
      </c>
      <c r="H24" s="47"/>
      <c r="I24" s="47"/>
      <c r="J24" s="281"/>
      <c r="K24" s="47"/>
      <c r="L24" s="47"/>
      <c r="M24" s="47">
        <v>3</v>
      </c>
      <c r="N24" s="47"/>
      <c r="O24" s="47"/>
      <c r="P24" s="47"/>
      <c r="Q24" s="281"/>
      <c r="R24" s="47"/>
      <c r="S24" s="47"/>
      <c r="T24" s="47"/>
      <c r="U24" s="47"/>
      <c r="V24" s="47"/>
      <c r="W24" s="47"/>
      <c r="X24" s="47"/>
      <c r="Y24" s="47"/>
      <c r="Z24" s="281"/>
      <c r="AA24" s="47"/>
      <c r="AB24" s="47"/>
      <c r="AC24" s="47"/>
      <c r="AD24" s="47"/>
      <c r="AE24" s="47"/>
      <c r="AF24" s="47"/>
      <c r="AG24" s="47"/>
      <c r="AH24" s="47"/>
      <c r="AI24" s="47"/>
      <c r="AJ24" s="281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6"/>
      <c r="AW24" s="298"/>
      <c r="AX24" s="299"/>
      <c r="AY24" s="299"/>
      <c r="AZ24" s="299"/>
      <c r="BA24" s="300"/>
      <c r="BB24" s="18">
        <f t="shared" si="46"/>
        <v>0.7</v>
      </c>
      <c r="BC24" s="298"/>
      <c r="BD24" s="299"/>
      <c r="BE24" s="299"/>
      <c r="BF24" s="299"/>
      <c r="BG24" s="300"/>
      <c r="BH24" s="18" t="str">
        <f t="shared" si="47"/>
        <v/>
      </c>
    </row>
    <row r="25" spans="1:60" ht="18.600000000000001" customHeight="1" x14ac:dyDescent="0.25">
      <c r="A25" s="4"/>
      <c r="B25" s="4"/>
      <c r="C25" s="4"/>
      <c r="D25" s="4" t="s">
        <v>104</v>
      </c>
      <c r="E25" s="31"/>
      <c r="F25" s="31"/>
      <c r="G25" s="31">
        <v>4.5</v>
      </c>
      <c r="H25" s="31"/>
      <c r="I25" s="31"/>
      <c r="J25" s="281"/>
      <c r="K25" s="31"/>
      <c r="L25" s="31"/>
      <c r="M25" s="31">
        <v>3</v>
      </c>
      <c r="N25" s="31"/>
      <c r="O25" s="31"/>
      <c r="P25" s="31"/>
      <c r="Q25" s="281"/>
      <c r="R25" s="9"/>
      <c r="S25" s="9"/>
      <c r="T25" s="9"/>
      <c r="U25" s="9"/>
      <c r="V25" s="9"/>
      <c r="W25" s="9"/>
      <c r="X25" s="9"/>
      <c r="Y25" s="9"/>
      <c r="Z25" s="281"/>
      <c r="AA25" s="9"/>
      <c r="AB25" s="9"/>
      <c r="AC25" s="9"/>
      <c r="AD25" s="9"/>
      <c r="AE25" s="9"/>
      <c r="AF25" s="9"/>
      <c r="AG25" s="9"/>
      <c r="AH25" s="9"/>
      <c r="AI25" s="9"/>
      <c r="AJ25" s="281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4"/>
      <c r="AW25" s="298"/>
      <c r="AX25" s="299"/>
      <c r="AY25" s="299"/>
      <c r="AZ25" s="299"/>
      <c r="BA25" s="300"/>
      <c r="BB25" s="18">
        <f t="shared" si="46"/>
        <v>0.75</v>
      </c>
      <c r="BC25" s="298"/>
      <c r="BD25" s="299"/>
      <c r="BE25" s="299"/>
      <c r="BF25" s="299"/>
      <c r="BG25" s="300"/>
      <c r="BH25" s="18" t="str">
        <f t="shared" si="47"/>
        <v/>
      </c>
    </row>
    <row r="26" spans="1:60" ht="18.600000000000001" customHeight="1" x14ac:dyDescent="0.25">
      <c r="A26" s="46"/>
      <c r="B26" s="46"/>
      <c r="C26" s="46"/>
      <c r="D26" s="46" t="s">
        <v>80</v>
      </c>
      <c r="E26" s="47"/>
      <c r="F26" s="47"/>
      <c r="G26" s="47">
        <v>4</v>
      </c>
      <c r="H26" s="47"/>
      <c r="I26" s="47"/>
      <c r="J26" s="282"/>
      <c r="K26" s="47"/>
      <c r="L26" s="47"/>
      <c r="M26" s="47">
        <v>3</v>
      </c>
      <c r="N26" s="47"/>
      <c r="O26" s="47"/>
      <c r="P26" s="47"/>
      <c r="Q26" s="282"/>
      <c r="R26" s="47"/>
      <c r="S26" s="47"/>
      <c r="T26" s="47"/>
      <c r="U26" s="47"/>
      <c r="V26" s="47"/>
      <c r="W26" s="47"/>
      <c r="X26" s="47"/>
      <c r="Y26" s="47"/>
      <c r="Z26" s="282"/>
      <c r="AA26" s="47"/>
      <c r="AB26" s="47"/>
      <c r="AC26" s="47"/>
      <c r="AD26" s="47"/>
      <c r="AE26" s="47"/>
      <c r="AF26" s="47"/>
      <c r="AG26" s="47"/>
      <c r="AH26" s="47"/>
      <c r="AI26" s="47"/>
      <c r="AJ26" s="282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6"/>
      <c r="AW26" s="301"/>
      <c r="AX26" s="302"/>
      <c r="AY26" s="302"/>
      <c r="AZ26" s="302"/>
      <c r="BA26" s="303"/>
      <c r="BB26" s="18">
        <f t="shared" si="46"/>
        <v>0.7</v>
      </c>
      <c r="BC26" s="301"/>
      <c r="BD26" s="302"/>
      <c r="BE26" s="302"/>
      <c r="BF26" s="302"/>
      <c r="BG26" s="303"/>
      <c r="BH26" s="18" t="str">
        <f t="shared" si="47"/>
        <v/>
      </c>
    </row>
  </sheetData>
  <mergeCells count="10">
    <mergeCell ref="J22:J26"/>
    <mergeCell ref="Q22:Q26"/>
    <mergeCell ref="Z22:Z26"/>
    <mergeCell ref="AW1:BB3"/>
    <mergeCell ref="BC1:BH3"/>
    <mergeCell ref="AX14:AX21"/>
    <mergeCell ref="BD14:BD21"/>
    <mergeCell ref="AW22:BA26"/>
    <mergeCell ref="BC22:BG26"/>
    <mergeCell ref="AJ22:AJ26"/>
  </mergeCells>
  <conditionalFormatting sqref="AW22">
    <cfRule type="expression" dxfId="25" priority="244">
      <formula>AND(COUNTIFS($E$2:$AU$2,AY$2,$E22:$AU22,""&lt;&gt;""&amp;"""")&gt;0,AW22=0)</formula>
    </cfRule>
    <cfRule type="cellIs" dxfId="24" priority="245" operator="between">
      <formula>0.749</formula>
      <formula>1.01</formula>
    </cfRule>
  </conditionalFormatting>
  <conditionalFormatting sqref="AW7:BH14 AW15:AW21 BE15:BH21 BB22:BB26 BH22:BH26">
    <cfRule type="expression" dxfId="23" priority="234">
      <formula>AND(COUNTIFS($E$2:$AU$2,AW$2,$E7:$AU7,""&lt;&gt;""&amp;"""")&gt;0,AW7=0)</formula>
    </cfRule>
    <cfRule type="cellIs" dxfId="22" priority="235" operator="between">
      <formula>0.749</formula>
      <formula>1.01</formula>
    </cfRule>
  </conditionalFormatting>
  <conditionalFormatting sqref="AY15:BC21">
    <cfRule type="expression" dxfId="21" priority="1">
      <formula>AND(COUNTIFS($E$2:$AU$2,AY$2,$E15:$AU15,""&lt;&gt;""&amp;"""")&gt;0,AY15=0)</formula>
    </cfRule>
    <cfRule type="cellIs" dxfId="20" priority="2" operator="between">
      <formula>0.749</formula>
      <formula>1.01</formula>
    </cfRule>
  </conditionalFormatting>
  <conditionalFormatting sqref="BC22">
    <cfRule type="expression" dxfId="19" priority="3">
      <formula>AND(COUNTIFS($E$2:$AU$2,BE$2,$E22:$AU22,""&lt;&gt;""&amp;"""")&gt;0,BC22=0)</formula>
    </cfRule>
    <cfRule type="cellIs" dxfId="18" priority="4" operator="between">
      <formula>0.749</formula>
      <formula>1.01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E3:U3 BC4:BF4 BA4 AW4:AX4" numberStoredAsText="1"/>
    <ignoredError sqref="AW8 AW10:AW2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rgb="FFC00000"/>
  </sheetPr>
  <dimension ref="A1:Y10"/>
  <sheetViews>
    <sheetView rightToLeft="1" zoomScale="120" zoomScaleNormal="120" workbookViewId="0">
      <pane xSplit="2" topLeftCell="C1" activePane="topRight" state="frozen"/>
      <selection activeCell="T15" sqref="T15"/>
      <selection pane="topRight" activeCell="Z2" sqref="Z2"/>
    </sheetView>
  </sheetViews>
  <sheetFormatPr defaultRowHeight="15" x14ac:dyDescent="0.25"/>
  <cols>
    <col min="1" max="1" width="5" bestFit="1" customWidth="1"/>
    <col min="2" max="2" width="12.7109375" customWidth="1"/>
    <col min="3" max="17" width="0" hidden="1" customWidth="1"/>
  </cols>
  <sheetData>
    <row r="1" spans="1:25" ht="18.600000000000001" customHeight="1" x14ac:dyDescent="0.25">
      <c r="A1" s="21"/>
      <c r="B1" s="22" t="s">
        <v>49</v>
      </c>
      <c r="C1" s="72">
        <v>1401</v>
      </c>
      <c r="D1" s="72">
        <f>IF(C$3=D$3,C$1,IF(C$3&gt;D$3,C$1+1,C$1))</f>
        <v>1401</v>
      </c>
      <c r="E1" s="72">
        <f t="shared" ref="E1:Q1" si="0">IF(D$3=E$3,D$1,IF(D$3&gt;E$3,D$1+1,D$1))</f>
        <v>1401</v>
      </c>
      <c r="F1" s="72">
        <f t="shared" si="0"/>
        <v>1401</v>
      </c>
      <c r="G1" s="72">
        <f t="shared" si="0"/>
        <v>1401</v>
      </c>
      <c r="H1" s="72">
        <f t="shared" si="0"/>
        <v>1401</v>
      </c>
      <c r="I1" s="72">
        <f t="shared" si="0"/>
        <v>1401</v>
      </c>
      <c r="J1" s="72">
        <f t="shared" si="0"/>
        <v>1401</v>
      </c>
      <c r="K1" s="72">
        <f t="shared" si="0"/>
        <v>1401</v>
      </c>
      <c r="L1" s="72">
        <f t="shared" si="0"/>
        <v>1401</v>
      </c>
      <c r="M1" s="72">
        <f t="shared" si="0"/>
        <v>1401</v>
      </c>
      <c r="N1" s="72">
        <f t="shared" si="0"/>
        <v>1401</v>
      </c>
      <c r="O1" s="72">
        <f t="shared" si="0"/>
        <v>1401</v>
      </c>
      <c r="P1" s="72">
        <f t="shared" si="0"/>
        <v>1401</v>
      </c>
      <c r="Q1" s="72">
        <f t="shared" si="0"/>
        <v>1401</v>
      </c>
      <c r="R1" s="72">
        <f t="shared" ref="R1" si="1">IF(Q$3=R$3,Q$1,IF(Q$3&gt;R$3,Q$1+1,Q$1))</f>
        <v>1401</v>
      </c>
      <c r="S1" s="72">
        <f t="shared" ref="S1" si="2">IF(R$3=S$3,R$1,IF(R$3&gt;S$3,R$1+1,R$1))</f>
        <v>1401</v>
      </c>
      <c r="T1" s="72">
        <f t="shared" ref="T1" si="3">IF(S$3=T$3,S$1,IF(S$3&gt;T$3,S$1+1,S$1))</f>
        <v>1401</v>
      </c>
      <c r="U1" s="72">
        <f t="shared" ref="U1" si="4">IF(T$3=U$3,T$1,IF(T$3&gt;U$3,T$1+1,T$1))</f>
        <v>1401</v>
      </c>
      <c r="V1" s="72">
        <f t="shared" ref="V1" si="5">IF(U$3=V$3,U$1,IF(U$3&gt;V$3,U$1+1,U$1))</f>
        <v>1401</v>
      </c>
      <c r="W1" s="23"/>
      <c r="X1" s="304" t="s">
        <v>262</v>
      </c>
      <c r="Y1" s="306" t="s">
        <v>268</v>
      </c>
    </row>
    <row r="2" spans="1:25" ht="18.600000000000001" customHeight="1" x14ac:dyDescent="0.25">
      <c r="A2" s="21"/>
      <c r="B2" s="22"/>
      <c r="C2" s="72">
        <v>1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  <c r="I2" s="72">
        <v>1</v>
      </c>
      <c r="J2" s="72">
        <v>1</v>
      </c>
      <c r="K2" s="72">
        <v>1</v>
      </c>
      <c r="L2" s="72">
        <v>1</v>
      </c>
      <c r="M2" s="72">
        <v>1</v>
      </c>
      <c r="N2" s="72">
        <v>1</v>
      </c>
      <c r="O2" s="72">
        <v>1</v>
      </c>
      <c r="P2" s="72">
        <v>1</v>
      </c>
      <c r="Q2" s="72">
        <v>1</v>
      </c>
      <c r="R2" s="72">
        <v>2</v>
      </c>
      <c r="S2" s="72">
        <v>2</v>
      </c>
      <c r="T2" s="72">
        <v>2</v>
      </c>
      <c r="U2" s="72">
        <v>2</v>
      </c>
      <c r="V2" s="72">
        <v>2</v>
      </c>
      <c r="W2" s="23"/>
      <c r="X2" s="305"/>
      <c r="Y2" s="307"/>
    </row>
    <row r="3" spans="1:25" ht="18.75" x14ac:dyDescent="0.25">
      <c r="A3" s="24"/>
      <c r="B3" s="25" t="s">
        <v>50</v>
      </c>
      <c r="C3" s="115">
        <v>7</v>
      </c>
      <c r="D3" s="115">
        <v>7</v>
      </c>
      <c r="E3" s="115">
        <f>IF(COUNTIFS(A$3:D$3,D$3)&lt;5,D$3,IF(D$3=12,1,D$3+1))</f>
        <v>7</v>
      </c>
      <c r="F3" s="115">
        <f>IF(COUNTIFS(B$3:E$3,E$3)&lt;5,E$3,IF(E$3=12,1,E$3+1))</f>
        <v>7</v>
      </c>
      <c r="G3" s="115">
        <f t="shared" ref="G3" si="6">IF(COUNTIFS(B$3:F$3,F$3)&lt;5,F$3,IF(F$3=12,1,F$3+1))</f>
        <v>7</v>
      </c>
      <c r="H3" s="115">
        <f>IF(COUNTIFS(C$3:G$3,G$3)&lt;5,G$3,IF(G$3=12,1,G$3+1))</f>
        <v>8</v>
      </c>
      <c r="I3" s="115">
        <f t="shared" ref="I3:Q3" si="7">IF(COUNTIFS(D$3:H$3,H$3)&lt;5,H$3,IF(H$3=12,1,H$3+1))</f>
        <v>8</v>
      </c>
      <c r="J3" s="115">
        <f t="shared" si="7"/>
        <v>8</v>
      </c>
      <c r="K3" s="115">
        <f t="shared" si="7"/>
        <v>8</v>
      </c>
      <c r="L3" s="115">
        <f t="shared" si="7"/>
        <v>8</v>
      </c>
      <c r="M3" s="115">
        <f t="shared" si="7"/>
        <v>9</v>
      </c>
      <c r="N3" s="115">
        <f t="shared" si="7"/>
        <v>9</v>
      </c>
      <c r="O3" s="115">
        <f t="shared" si="7"/>
        <v>9</v>
      </c>
      <c r="P3" s="115">
        <f t="shared" si="7"/>
        <v>9</v>
      </c>
      <c r="Q3" s="115">
        <f t="shared" si="7"/>
        <v>9</v>
      </c>
      <c r="R3" s="115">
        <f t="shared" ref="R3" si="8">IF(COUNTIFS(M$3:Q$3,Q$3)&lt;5,Q$3,IF(Q$3=12,1,Q$3+1))</f>
        <v>10</v>
      </c>
      <c r="S3" s="115">
        <f t="shared" ref="S3" si="9">IF(COUNTIFS(N$3:R$3,R$3)&lt;5,R$3,IF(R$3=12,1,R$3+1))</f>
        <v>10</v>
      </c>
      <c r="T3" s="115">
        <f t="shared" ref="T3" si="10">IF(COUNTIFS(O$3:S$3,S$3)&lt;5,S$3,IF(S$3=12,1,S$3+1))</f>
        <v>10</v>
      </c>
      <c r="U3" s="115">
        <f t="shared" ref="U3" si="11">IF(COUNTIFS(P$3:T$3,T$3)&lt;5,T$3,IF(T$3=12,1,T$3+1))</f>
        <v>10</v>
      </c>
      <c r="V3" s="115">
        <f t="shared" ref="V3" si="12">IF(COUNTIFS(Q$3:U$3,U$3)&lt;5,U$3,IF(U$3=12,1,U$3+1))</f>
        <v>10</v>
      </c>
      <c r="W3" s="26"/>
      <c r="X3" s="33">
        <v>1</v>
      </c>
      <c r="Y3" s="33">
        <v>2</v>
      </c>
    </row>
    <row r="4" spans="1:25" ht="19.899999999999999" customHeight="1" x14ac:dyDescent="0.25">
      <c r="A4" s="68" t="s">
        <v>13</v>
      </c>
      <c r="B4" s="68" t="s">
        <v>162</v>
      </c>
      <c r="C4" s="120" t="s">
        <v>80</v>
      </c>
      <c r="D4" s="120" t="s">
        <v>4</v>
      </c>
      <c r="E4" s="120" t="s">
        <v>103</v>
      </c>
      <c r="F4" s="120" t="s">
        <v>104</v>
      </c>
      <c r="G4" s="120" t="s">
        <v>79</v>
      </c>
      <c r="H4" s="120" t="s">
        <v>80</v>
      </c>
      <c r="I4" s="120" t="s">
        <v>4</v>
      </c>
      <c r="J4" s="120" t="s">
        <v>103</v>
      </c>
      <c r="K4" s="120" t="s">
        <v>104</v>
      </c>
      <c r="L4" s="120" t="s">
        <v>79</v>
      </c>
      <c r="M4" s="120" t="s">
        <v>80</v>
      </c>
      <c r="N4" s="120" t="s">
        <v>4</v>
      </c>
      <c r="O4" s="120" t="s">
        <v>103</v>
      </c>
      <c r="P4" s="120" t="s">
        <v>104</v>
      </c>
      <c r="Q4" s="120" t="s">
        <v>79</v>
      </c>
      <c r="R4" s="120" t="s">
        <v>79</v>
      </c>
      <c r="S4" s="120" t="s">
        <v>80</v>
      </c>
      <c r="T4" s="120" t="s">
        <v>4</v>
      </c>
      <c r="U4" s="120" t="s">
        <v>103</v>
      </c>
      <c r="V4" s="120" t="s">
        <v>104</v>
      </c>
      <c r="W4" s="68"/>
      <c r="X4" s="34" t="s">
        <v>215</v>
      </c>
      <c r="Y4" s="34" t="s">
        <v>215</v>
      </c>
    </row>
    <row r="5" spans="1:25" ht="19.5" x14ac:dyDescent="0.25">
      <c r="A5" s="90">
        <v>1</v>
      </c>
      <c r="B5" s="29" t="s">
        <v>11</v>
      </c>
      <c r="C5" s="98">
        <v>5</v>
      </c>
      <c r="D5" s="98">
        <v>3.5</v>
      </c>
      <c r="E5" s="98">
        <v>4.5</v>
      </c>
      <c r="F5" s="98">
        <v>5</v>
      </c>
      <c r="G5" s="98">
        <v>3.5</v>
      </c>
      <c r="H5" s="98">
        <v>5</v>
      </c>
      <c r="I5" s="98">
        <v>3.5</v>
      </c>
      <c r="J5" s="98">
        <v>4.5</v>
      </c>
      <c r="K5" s="98">
        <v>5</v>
      </c>
      <c r="L5" s="98">
        <v>3.5</v>
      </c>
      <c r="M5" s="98">
        <v>5</v>
      </c>
      <c r="N5" s="98">
        <v>3.5</v>
      </c>
      <c r="O5" s="98">
        <v>4.5</v>
      </c>
      <c r="P5" s="98">
        <v>5</v>
      </c>
      <c r="Q5" s="98">
        <v>3.5</v>
      </c>
      <c r="R5" s="121"/>
      <c r="S5" s="121"/>
      <c r="T5" s="121"/>
      <c r="U5" s="121"/>
      <c r="V5" s="121"/>
      <c r="W5" s="116"/>
      <c r="X5" s="118">
        <f t="shared" ref="X5:Y10" si="13">IFERROR(SUMIFS($C5:$W5,$C$2:$W$2,X$3)/(COUNTIFS($C$2:$W$2,X$3,$C5:$W5,"&lt;&gt;"&amp;"")*5),"")</f>
        <v>0.86</v>
      </c>
      <c r="Y5" s="118" t="str">
        <f t="shared" si="13"/>
        <v/>
      </c>
    </row>
    <row r="6" spans="1:25" ht="19.5" x14ac:dyDescent="0.25">
      <c r="A6" s="90">
        <f>IF($A5&lt;MAX(Sheet1!$A:$A),$A5+1,"")</f>
        <v>2</v>
      </c>
      <c r="B6" s="29">
        <v>10</v>
      </c>
      <c r="C6" s="97">
        <v>4</v>
      </c>
      <c r="D6" s="97">
        <v>3.5</v>
      </c>
      <c r="E6" s="97">
        <v>5</v>
      </c>
      <c r="F6" s="97">
        <v>2.5</v>
      </c>
      <c r="G6" s="97">
        <v>3.5</v>
      </c>
      <c r="H6" s="97">
        <v>4</v>
      </c>
      <c r="I6" s="97">
        <v>3.5</v>
      </c>
      <c r="J6" s="97">
        <v>5</v>
      </c>
      <c r="K6" s="97">
        <v>2.5</v>
      </c>
      <c r="L6" s="97">
        <v>3.5</v>
      </c>
      <c r="M6" s="97">
        <v>4</v>
      </c>
      <c r="N6" s="97">
        <v>3.5</v>
      </c>
      <c r="O6" s="97">
        <v>5</v>
      </c>
      <c r="P6" s="97">
        <v>2.5</v>
      </c>
      <c r="Q6" s="97">
        <v>3.5</v>
      </c>
      <c r="R6" s="122"/>
      <c r="S6" s="122"/>
      <c r="T6" s="122"/>
      <c r="U6" s="122"/>
      <c r="V6" s="122"/>
      <c r="W6" s="117"/>
      <c r="X6" s="118">
        <f t="shared" si="13"/>
        <v>0.74</v>
      </c>
      <c r="Y6" s="118" t="str">
        <f t="shared" si="13"/>
        <v/>
      </c>
    </row>
    <row r="7" spans="1:25" ht="19.5" x14ac:dyDescent="0.25">
      <c r="A7" s="90">
        <f>IF($A6&lt;MAX(Sheet1!$A:$A),$A6+1,"")</f>
        <v>3</v>
      </c>
      <c r="B7" s="29">
        <v>11</v>
      </c>
      <c r="C7" s="98">
        <v>3</v>
      </c>
      <c r="D7" s="98">
        <v>3</v>
      </c>
      <c r="E7" s="98">
        <v>3.5</v>
      </c>
      <c r="F7" s="98">
        <v>3</v>
      </c>
      <c r="G7" s="98">
        <v>3.5</v>
      </c>
      <c r="H7" s="98">
        <v>3</v>
      </c>
      <c r="I7" s="98">
        <v>3</v>
      </c>
      <c r="J7" s="98">
        <v>3.5</v>
      </c>
      <c r="K7" s="98">
        <v>3</v>
      </c>
      <c r="L7" s="98">
        <v>3.5</v>
      </c>
      <c r="M7" s="98">
        <v>3</v>
      </c>
      <c r="N7" s="98">
        <v>3</v>
      </c>
      <c r="O7" s="98">
        <v>3.5</v>
      </c>
      <c r="P7" s="98">
        <v>3</v>
      </c>
      <c r="Q7" s="98">
        <v>3.5</v>
      </c>
      <c r="R7" s="121"/>
      <c r="S7" s="121"/>
      <c r="T7" s="121"/>
      <c r="U7" s="121"/>
      <c r="V7" s="121"/>
      <c r="W7" s="116"/>
      <c r="X7" s="118">
        <f t="shared" si="13"/>
        <v>0.64</v>
      </c>
      <c r="Y7" s="118" t="str">
        <f t="shared" si="13"/>
        <v/>
      </c>
    </row>
    <row r="8" spans="1:25" ht="19.5" x14ac:dyDescent="0.25">
      <c r="A8" s="90">
        <f>IF($A7&lt;MAX(Sheet1!$A:$A),$A7+1,"")</f>
        <v>4</v>
      </c>
      <c r="B8" s="29">
        <v>12</v>
      </c>
      <c r="C8" s="97">
        <v>3</v>
      </c>
      <c r="D8" s="97">
        <v>3.5</v>
      </c>
      <c r="E8" s="97">
        <v>5</v>
      </c>
      <c r="F8" s="97">
        <v>1.5</v>
      </c>
      <c r="G8" s="97">
        <v>3.5</v>
      </c>
      <c r="H8" s="97">
        <v>3</v>
      </c>
      <c r="I8" s="97">
        <v>3.5</v>
      </c>
      <c r="J8" s="97">
        <v>5</v>
      </c>
      <c r="K8" s="97">
        <v>1.5</v>
      </c>
      <c r="L8" s="97">
        <v>3.5</v>
      </c>
      <c r="M8" s="97">
        <v>3</v>
      </c>
      <c r="N8" s="97">
        <v>3.5</v>
      </c>
      <c r="O8" s="97">
        <v>5</v>
      </c>
      <c r="P8" s="97">
        <v>1.5</v>
      </c>
      <c r="Q8" s="97">
        <v>3.5</v>
      </c>
      <c r="R8" s="122"/>
      <c r="S8" s="122"/>
      <c r="T8" s="122"/>
      <c r="U8" s="122"/>
      <c r="V8" s="122"/>
      <c r="W8" s="117"/>
      <c r="X8" s="118">
        <f t="shared" si="13"/>
        <v>0.66</v>
      </c>
      <c r="Y8" s="118" t="str">
        <f t="shared" si="13"/>
        <v/>
      </c>
    </row>
    <row r="9" spans="1:25" ht="19.5" x14ac:dyDescent="0.25">
      <c r="A9" s="90">
        <f>IF($A8&lt;MAX(Sheet1!$A:$A),$A8+1,"")</f>
        <v>5</v>
      </c>
      <c r="B9" s="29">
        <v>13</v>
      </c>
      <c r="C9" s="98">
        <v>3.5</v>
      </c>
      <c r="D9" s="98">
        <v>2.5</v>
      </c>
      <c r="E9" s="98">
        <v>2.5</v>
      </c>
      <c r="F9" s="98">
        <v>1.5</v>
      </c>
      <c r="G9" s="98"/>
      <c r="H9" s="98">
        <v>3.5</v>
      </c>
      <c r="I9" s="98">
        <v>2.5</v>
      </c>
      <c r="J9" s="98">
        <v>2.5</v>
      </c>
      <c r="K9" s="98">
        <v>1.5</v>
      </c>
      <c r="L9" s="98"/>
      <c r="M9" s="98">
        <v>3.5</v>
      </c>
      <c r="N9" s="98">
        <v>2.5</v>
      </c>
      <c r="O9" s="98">
        <v>2.5</v>
      </c>
      <c r="P9" s="98">
        <v>1.5</v>
      </c>
      <c r="Q9" s="98"/>
      <c r="R9" s="121"/>
      <c r="S9" s="121"/>
      <c r="T9" s="121"/>
      <c r="U9" s="121"/>
      <c r="V9" s="121"/>
      <c r="W9" s="116"/>
      <c r="X9" s="118">
        <f t="shared" si="13"/>
        <v>0.5</v>
      </c>
      <c r="Y9" s="118" t="str">
        <f t="shared" si="13"/>
        <v/>
      </c>
    </row>
    <row r="10" spans="1:25" ht="19.5" x14ac:dyDescent="0.25">
      <c r="A10" s="90">
        <f>IF($A9&lt;MAX(Sheet1!$A:$A),$A9+1,"")</f>
        <v>6</v>
      </c>
      <c r="B10" s="29">
        <v>14</v>
      </c>
      <c r="C10" s="97">
        <v>3.5</v>
      </c>
      <c r="D10" s="97">
        <v>4</v>
      </c>
      <c r="E10" s="97">
        <v>4</v>
      </c>
      <c r="F10" s="97">
        <v>1.5</v>
      </c>
      <c r="G10" s="97">
        <v>3</v>
      </c>
      <c r="H10" s="97">
        <v>3.5</v>
      </c>
      <c r="I10" s="97">
        <v>4</v>
      </c>
      <c r="J10" s="97">
        <v>4</v>
      </c>
      <c r="K10" s="97">
        <v>1.5</v>
      </c>
      <c r="L10" s="97">
        <v>3</v>
      </c>
      <c r="M10" s="97">
        <v>3.5</v>
      </c>
      <c r="N10" s="97">
        <v>4</v>
      </c>
      <c r="O10" s="97">
        <v>4</v>
      </c>
      <c r="P10" s="97">
        <v>1.5</v>
      </c>
      <c r="Q10" s="97">
        <v>3</v>
      </c>
      <c r="R10" s="122"/>
      <c r="S10" s="122"/>
      <c r="T10" s="122"/>
      <c r="U10" s="122"/>
      <c r="V10" s="122"/>
      <c r="W10" s="117"/>
      <c r="X10" s="118">
        <f t="shared" si="13"/>
        <v>0.64</v>
      </c>
      <c r="Y10" s="118" t="str">
        <f t="shared" si="13"/>
        <v/>
      </c>
    </row>
  </sheetData>
  <sheetProtection algorithmName="SHA-512" hashValue="fFr3nNESowA9X3gwf7rSGpi/IFpZhn/GkbeKa8cC0Jhj5gDbm6kzNnHufc892p4nYAqrtvClxBmBGTcDfcaR7A==" saltValue="AvwySKduZYG6cAhFC5hdTA==" spinCount="100000" sheet="1" objects="1" scenarios="1"/>
  <mergeCells count="2">
    <mergeCell ref="X1:X2"/>
    <mergeCell ref="Y1:Y2"/>
  </mergeCells>
  <phoneticPr fontId="2" type="noConversion"/>
  <pageMargins left="0.7" right="0.7" top="0.75" bottom="0.75" header="0.3" footer="0.3"/>
  <pageSetup orientation="portrait" horizontalDpi="4294967295" verticalDpi="4294967295" r:id="rId1"/>
  <ignoredErrors>
    <ignoredError sqref="B5" numberStoredAsText="1"/>
  </ignoredError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C00000"/>
  </sheetPr>
  <dimension ref="A1:BD10"/>
  <sheetViews>
    <sheetView rightToLeft="1" zoomScale="120" zoomScaleNormal="120" workbookViewId="0">
      <pane xSplit="3" topLeftCell="AQ1" activePane="topRight" state="frozen"/>
      <selection activeCell="T15" sqref="T15"/>
      <selection pane="topRight" activeCell="AV15" sqref="AV15"/>
    </sheetView>
  </sheetViews>
  <sheetFormatPr defaultRowHeight="15" x14ac:dyDescent="0.25"/>
  <cols>
    <col min="2" max="2" width="18.85546875" bestFit="1" customWidth="1"/>
    <col min="4" max="39" width="8.7109375" hidden="1" customWidth="1"/>
    <col min="40" max="53" width="8.7109375" customWidth="1"/>
  </cols>
  <sheetData>
    <row r="1" spans="1:56" ht="18.75" x14ac:dyDescent="0.25">
      <c r="A1" s="72"/>
      <c r="B1" s="72"/>
      <c r="C1" s="72" t="s">
        <v>49</v>
      </c>
      <c r="D1" s="72">
        <v>1401</v>
      </c>
      <c r="E1" s="72">
        <f>IF(D$3=E$3,D$1,IF(D$3&gt;E$3,D$1+1,D$1))</f>
        <v>1401</v>
      </c>
      <c r="F1" s="72">
        <f t="shared" ref="F1:R1" si="0">IF(E$3=F$3,E$1,IF(E$3&gt;F$3,E$1+1,E$1))</f>
        <v>1401</v>
      </c>
      <c r="G1" s="72">
        <f t="shared" si="0"/>
        <v>1401</v>
      </c>
      <c r="H1" s="72">
        <f t="shared" si="0"/>
        <v>1401</v>
      </c>
      <c r="I1" s="72">
        <f t="shared" si="0"/>
        <v>1401</v>
      </c>
      <c r="J1" s="72">
        <f t="shared" si="0"/>
        <v>1401</v>
      </c>
      <c r="K1" s="72">
        <f t="shared" si="0"/>
        <v>1401</v>
      </c>
      <c r="L1" s="72">
        <f t="shared" si="0"/>
        <v>1401</v>
      </c>
      <c r="M1" s="72">
        <f t="shared" si="0"/>
        <v>1401</v>
      </c>
      <c r="N1" s="72">
        <f t="shared" si="0"/>
        <v>1401</v>
      </c>
      <c r="O1" s="72">
        <f t="shared" si="0"/>
        <v>1401</v>
      </c>
      <c r="P1" s="72">
        <f t="shared" si="0"/>
        <v>1401</v>
      </c>
      <c r="Q1" s="72">
        <f t="shared" si="0"/>
        <v>1401</v>
      </c>
      <c r="R1" s="72">
        <f t="shared" si="0"/>
        <v>1401</v>
      </c>
      <c r="S1" s="72">
        <f t="shared" ref="S1" si="1">IF(R$3=S$3,R$1,IF(R$3&gt;S$3,R$1+1,R$1))</f>
        <v>1401</v>
      </c>
      <c r="T1" s="72">
        <f t="shared" ref="T1" si="2">IF(S$3=T$3,S$1,IF(S$3&gt;T$3,S$1+1,S$1))</f>
        <v>1401</v>
      </c>
      <c r="U1" s="72">
        <f t="shared" ref="U1" si="3">IF(T$3=U$3,T$1,IF(T$3&gt;U$3,T$1+1,T$1))</f>
        <v>1401</v>
      </c>
      <c r="V1" s="72">
        <f t="shared" ref="V1" si="4">IF(U$3=V$3,U$1,IF(U$3&gt;V$3,U$1+1,U$1))</f>
        <v>1401</v>
      </c>
      <c r="W1" s="72">
        <f t="shared" ref="W1" si="5">IF(V$3=W$3,V$1,IF(V$3&gt;W$3,V$1+1,V$1))</f>
        <v>1401</v>
      </c>
      <c r="X1" s="72">
        <f t="shared" ref="X1" si="6">IF(W$3=X$3,W$1,IF(W$3&gt;X$3,W$1+1,W$1))</f>
        <v>1401</v>
      </c>
      <c r="Y1" s="72">
        <f t="shared" ref="Y1" si="7">IF(X$3=Y$3,X$1,IF(X$3&gt;Y$3,X$1+1,X$1))</f>
        <v>1401</v>
      </c>
      <c r="Z1" s="72">
        <f t="shared" ref="Z1" si="8">IF(Y$3=Z$3,Y$1,IF(Y$3&gt;Z$3,Y$1+1,Y$1))</f>
        <v>1401</v>
      </c>
      <c r="AA1" s="72">
        <f t="shared" ref="AA1" si="9">IF(Z$3=AA$3,Z$1,IF(Z$3&gt;AA$3,Z$1+1,Z$1))</f>
        <v>1401</v>
      </c>
      <c r="AB1" s="72">
        <f t="shared" ref="AB1" si="10">IF(AA$3=AB$3,AA$1,IF(AA$3&gt;AB$3,AA$1+1,AA$1))</f>
        <v>1401</v>
      </c>
      <c r="AC1" s="72">
        <f t="shared" ref="AC1" si="11">IF(AB$3=AC$3,AB$1,IF(AB$3&gt;AC$3,AB$1+1,AB$1))</f>
        <v>1401</v>
      </c>
      <c r="AD1" s="72">
        <f t="shared" ref="AD1" si="12">IF(AC$3=AD$3,AC$1,IF(AC$3&gt;AD$3,AC$1+1,AC$1))</f>
        <v>1401</v>
      </c>
      <c r="AE1" s="72">
        <f t="shared" ref="AE1" si="13">IF(AD$3=AE$3,AD$1,IF(AD$3&gt;AE$3,AD$1+1,AD$1))</f>
        <v>1401</v>
      </c>
      <c r="AF1" s="72">
        <f t="shared" ref="AF1" si="14">IF(AE$3=AF$3,AE$1,IF(AE$3&gt;AF$3,AE$1+1,AE$1))</f>
        <v>1401</v>
      </c>
      <c r="AG1" s="72">
        <f t="shared" ref="AG1" si="15">IF(AF$3=AG$3,AF$1,IF(AF$3&gt;AG$3,AF$1+1,AF$1))</f>
        <v>1401</v>
      </c>
      <c r="AH1" s="72">
        <f t="shared" ref="AH1" si="16">IF(AG$3=AH$3,AG$1,IF(AG$3&gt;AH$3,AG$1+1,AG$1))</f>
        <v>1401</v>
      </c>
      <c r="AI1" s="72">
        <f t="shared" ref="AI1" si="17">IF(AH$3=AI$3,AH$1,IF(AH$3&gt;AI$3,AH$1+1,AH$1))</f>
        <v>1401</v>
      </c>
      <c r="AJ1" s="72">
        <f t="shared" ref="AJ1" si="18">IF(AI$3=AJ$3,AI$1,IF(AI$3&gt;AJ$3,AI$1+1,AI$1))</f>
        <v>1401</v>
      </c>
      <c r="AK1" s="72">
        <f t="shared" ref="AK1" si="19">IF(AJ$3=AK$3,AJ$1,IF(AJ$3&gt;AK$3,AJ$1+1,AJ$1))</f>
        <v>1401</v>
      </c>
      <c r="AL1" s="72">
        <f t="shared" ref="AL1" si="20">IF(AK$3=AL$3,AK$1,IF(AK$3&gt;AL$3,AK$1+1,AK$1))</f>
        <v>1401</v>
      </c>
      <c r="AM1" s="72">
        <f t="shared" ref="AM1" si="21">IF(AL$3=AM$3,AL$1,IF(AL$3&gt;AM$3,AL$1+1,AL$1))</f>
        <v>1401</v>
      </c>
      <c r="AN1" s="72">
        <f t="shared" ref="AN1" si="22">IF(AM$3=AN$3,AM$1,IF(AM$3&gt;AN$3,AM$1+1,AM$1))</f>
        <v>1401</v>
      </c>
      <c r="AO1" s="72">
        <f t="shared" ref="AO1" si="23">IF(AN$3=AO$3,AN$1,IF(AN$3&gt;AO$3,AN$1+1,AN$1))</f>
        <v>1401</v>
      </c>
      <c r="AP1" s="72">
        <f t="shared" ref="AP1" si="24">IF(AO$3=AP$3,AO$1,IF(AO$3&gt;AP$3,AO$1+1,AO$1))</f>
        <v>1401</v>
      </c>
      <c r="AQ1" s="72">
        <f t="shared" ref="AQ1" si="25">IF(AP$3=AQ$3,AP$1,IF(AP$3&gt;AQ$3,AP$1+1,AP$1))</f>
        <v>1401</v>
      </c>
      <c r="AR1" s="72">
        <f t="shared" ref="AR1" si="26">IF(AQ$3=AR$3,AQ$1,IF(AQ$3&gt;AR$3,AQ$1+1,AQ$1))</f>
        <v>1401</v>
      </c>
      <c r="AS1" s="72">
        <f t="shared" ref="AS1" si="27">IF(AR$3=AS$3,AR$1,IF(AR$3&gt;AS$3,AR$1+1,AR$1))</f>
        <v>1401</v>
      </c>
      <c r="AT1" s="72">
        <f t="shared" ref="AT1" si="28">IF(AS$3=AT$3,AS$1,IF(AS$3&gt;AT$3,AS$1+1,AS$1))</f>
        <v>1401</v>
      </c>
      <c r="AU1" s="72">
        <f t="shared" ref="AU1" si="29">IF(AT$3=AU$3,AT$1,IF(AT$3&gt;AU$3,AT$1+1,AT$1))</f>
        <v>1401</v>
      </c>
      <c r="AV1" s="72">
        <f t="shared" ref="AV1" si="30">IF(AU$3=AV$3,AU$1,IF(AU$3&gt;AV$3,AU$1+1,AU$1))</f>
        <v>1401</v>
      </c>
      <c r="AW1" s="72">
        <f t="shared" ref="AW1" si="31">IF(AV$3=AW$3,AV$1,IF(AV$3&gt;AW$3,AV$1+1,AV$1))</f>
        <v>1401</v>
      </c>
      <c r="AX1" s="72">
        <f t="shared" ref="AX1" si="32">IF(AW$3=AX$3,AW$1,IF(AW$3&gt;AX$3,AW$1+1,AW$1))</f>
        <v>1401</v>
      </c>
      <c r="AY1" s="72">
        <f t="shared" ref="AY1" si="33">IF(AX$3=AY$3,AX$1,IF(AX$3&gt;AY$3,AX$1+1,AX$1))</f>
        <v>1401</v>
      </c>
      <c r="AZ1" s="72">
        <f t="shared" ref="AZ1" si="34">IF(AY$3=AZ$3,AY$1,IF(AY$3&gt;AZ$3,AY$1+1,AY$1))</f>
        <v>1401</v>
      </c>
      <c r="BA1" s="72">
        <f t="shared" ref="BA1" si="35">IF(AZ$3=BA$3,AZ$1,IF(AZ$3&gt;BA$3,AZ$1+1,AZ$1))</f>
        <v>1401</v>
      </c>
      <c r="BB1" s="77"/>
      <c r="BC1" s="304" t="s">
        <v>262</v>
      </c>
      <c r="BD1" s="306" t="s">
        <v>268</v>
      </c>
    </row>
    <row r="2" spans="1:56" ht="18.75" x14ac:dyDescent="0.25">
      <c r="A2" s="101"/>
      <c r="B2" s="101"/>
      <c r="C2" s="101"/>
      <c r="D2" s="101">
        <v>1</v>
      </c>
      <c r="E2" s="101">
        <v>1</v>
      </c>
      <c r="F2" s="101">
        <v>1</v>
      </c>
      <c r="G2" s="101">
        <v>1</v>
      </c>
      <c r="H2" s="101">
        <v>1</v>
      </c>
      <c r="I2" s="101">
        <v>1</v>
      </c>
      <c r="J2" s="101">
        <v>1</v>
      </c>
      <c r="K2" s="101">
        <v>1</v>
      </c>
      <c r="L2" s="101">
        <v>1</v>
      </c>
      <c r="M2" s="101">
        <v>1</v>
      </c>
      <c r="N2" s="101">
        <v>1</v>
      </c>
      <c r="O2" s="101">
        <v>1</v>
      </c>
      <c r="P2" s="101">
        <v>1</v>
      </c>
      <c r="Q2" s="101">
        <v>1</v>
      </c>
      <c r="R2" s="101">
        <v>1</v>
      </c>
      <c r="S2" s="101">
        <v>1</v>
      </c>
      <c r="T2" s="101">
        <v>1</v>
      </c>
      <c r="U2" s="101">
        <v>1</v>
      </c>
      <c r="V2" s="101">
        <v>1</v>
      </c>
      <c r="W2" s="101">
        <v>1</v>
      </c>
      <c r="X2" s="101">
        <v>1</v>
      </c>
      <c r="Y2" s="101">
        <v>1</v>
      </c>
      <c r="Z2" s="101">
        <v>1</v>
      </c>
      <c r="AA2" s="101">
        <v>1</v>
      </c>
      <c r="AB2" s="101">
        <v>1</v>
      </c>
      <c r="AC2" s="101">
        <v>1</v>
      </c>
      <c r="AD2" s="101">
        <v>1</v>
      </c>
      <c r="AE2" s="101">
        <v>1</v>
      </c>
      <c r="AF2" s="101">
        <v>1</v>
      </c>
      <c r="AG2" s="101">
        <v>1</v>
      </c>
      <c r="AH2" s="101">
        <v>1</v>
      </c>
      <c r="AI2" s="101">
        <v>1</v>
      </c>
      <c r="AJ2" s="101">
        <v>1</v>
      </c>
      <c r="AK2" s="101">
        <v>1</v>
      </c>
      <c r="AL2" s="101">
        <v>1</v>
      </c>
      <c r="AM2" s="101">
        <v>1</v>
      </c>
      <c r="AN2" s="102">
        <v>2</v>
      </c>
      <c r="AO2" s="102">
        <v>2</v>
      </c>
      <c r="AP2" s="102">
        <v>2</v>
      </c>
      <c r="AQ2" s="102">
        <v>2</v>
      </c>
      <c r="AR2" s="102">
        <v>2</v>
      </c>
      <c r="AS2" s="102">
        <v>2</v>
      </c>
      <c r="AT2" s="102">
        <v>2</v>
      </c>
      <c r="AU2" s="102">
        <v>2</v>
      </c>
      <c r="AV2" s="102">
        <v>2</v>
      </c>
      <c r="AW2" s="102">
        <v>2</v>
      </c>
      <c r="AX2" s="102">
        <v>2</v>
      </c>
      <c r="AY2" s="102">
        <v>2</v>
      </c>
      <c r="AZ2" s="102">
        <v>2</v>
      </c>
      <c r="BA2" s="102">
        <v>2</v>
      </c>
      <c r="BB2" s="102"/>
      <c r="BC2" s="305"/>
      <c r="BD2" s="307"/>
    </row>
    <row r="3" spans="1:56" ht="18.75" x14ac:dyDescent="0.25">
      <c r="A3" s="75"/>
      <c r="B3" s="75"/>
      <c r="C3" s="75" t="s">
        <v>50</v>
      </c>
      <c r="D3" s="75">
        <v>7</v>
      </c>
      <c r="E3" s="75">
        <v>7</v>
      </c>
      <c r="F3" s="75">
        <v>7</v>
      </c>
      <c r="G3" s="75">
        <v>7</v>
      </c>
      <c r="H3" s="75">
        <v>7</v>
      </c>
      <c r="I3" s="75">
        <v>7</v>
      </c>
      <c r="J3" s="75">
        <v>7</v>
      </c>
      <c r="K3" s="75">
        <v>7</v>
      </c>
      <c r="L3" s="75">
        <v>7</v>
      </c>
      <c r="M3" s="75">
        <f>IF(COUNTIFS(A$3:L$3,L$3)&lt;12,L$3,IF(L$3=12,1,L$3+1))</f>
        <v>7</v>
      </c>
      <c r="N3" s="75">
        <f t="shared" ref="N3:R3" si="36">IF(COUNTIFS(B$3:M$3,M$3)&lt;12,M$3,IF(M$3=12,1,M$3+1))</f>
        <v>7</v>
      </c>
      <c r="O3" s="75">
        <f t="shared" si="36"/>
        <v>7</v>
      </c>
      <c r="P3" s="75">
        <f t="shared" si="36"/>
        <v>8</v>
      </c>
      <c r="Q3" s="75">
        <f t="shared" si="36"/>
        <v>8</v>
      </c>
      <c r="R3" s="75">
        <f t="shared" si="36"/>
        <v>8</v>
      </c>
      <c r="S3" s="75">
        <f t="shared" ref="S3" si="37">IF(COUNTIFS(G$3:R$3,R$3)&lt;12,R$3,IF(R$3=12,1,R$3+1))</f>
        <v>8</v>
      </c>
      <c r="T3" s="75">
        <f t="shared" ref="T3" si="38">IF(COUNTIFS(H$3:S$3,S$3)&lt;12,S$3,IF(S$3=12,1,S$3+1))</f>
        <v>8</v>
      </c>
      <c r="U3" s="75">
        <f t="shared" ref="U3" si="39">IF(COUNTIFS(I$3:T$3,T$3)&lt;12,T$3,IF(T$3=12,1,T$3+1))</f>
        <v>8</v>
      </c>
      <c r="V3" s="75">
        <f t="shared" ref="V3" si="40">IF(COUNTIFS(J$3:U$3,U$3)&lt;12,U$3,IF(U$3=12,1,U$3+1))</f>
        <v>8</v>
      </c>
      <c r="W3" s="75">
        <f t="shared" ref="W3" si="41">IF(COUNTIFS(K$3:V$3,V$3)&lt;12,V$3,IF(V$3=12,1,V$3+1))</f>
        <v>8</v>
      </c>
      <c r="X3" s="75">
        <f t="shared" ref="X3" si="42">IF(COUNTIFS(L$3:W$3,W$3)&lt;12,W$3,IF(W$3=12,1,W$3+1))</f>
        <v>8</v>
      </c>
      <c r="Y3" s="75">
        <f t="shared" ref="Y3" si="43">IF(COUNTIFS(M$3:X$3,X$3)&lt;12,X$3,IF(X$3=12,1,X$3+1))</f>
        <v>8</v>
      </c>
      <c r="Z3" s="75">
        <f t="shared" ref="Z3" si="44">IF(COUNTIFS(N$3:Y$3,Y$3)&lt;12,Y$3,IF(Y$3=12,1,Y$3+1))</f>
        <v>8</v>
      </c>
      <c r="AA3" s="75">
        <f t="shared" ref="AA3" si="45">IF(COUNTIFS(O$3:Z$3,Z$3)&lt;12,Z$3,IF(Z$3=12,1,Z$3+1))</f>
        <v>8</v>
      </c>
      <c r="AB3" s="75">
        <f t="shared" ref="AB3" si="46">IF(COUNTIFS(P$3:AA$3,AA$3)&lt;12,AA$3,IF(AA$3=12,1,AA$3+1))</f>
        <v>9</v>
      </c>
      <c r="AC3" s="75">
        <f t="shared" ref="AC3" si="47">IF(COUNTIFS(Q$3:AB$3,AB$3)&lt;12,AB$3,IF(AB$3=12,1,AB$3+1))</f>
        <v>9</v>
      </c>
      <c r="AD3" s="75">
        <f t="shared" ref="AD3" si="48">IF(COUNTIFS(R$3:AC$3,AC$3)&lt;12,AC$3,IF(AC$3=12,1,AC$3+1))</f>
        <v>9</v>
      </c>
      <c r="AE3" s="75">
        <f t="shared" ref="AE3" si="49">IF(COUNTIFS(S$3:AD$3,AD$3)&lt;12,AD$3,IF(AD$3=12,1,AD$3+1))</f>
        <v>9</v>
      </c>
      <c r="AF3" s="75">
        <f t="shared" ref="AF3" si="50">IF(COUNTIFS(T$3:AE$3,AE$3)&lt;12,AE$3,IF(AE$3=12,1,AE$3+1))</f>
        <v>9</v>
      </c>
      <c r="AG3" s="75">
        <f t="shared" ref="AG3" si="51">IF(COUNTIFS(U$3:AF$3,AF$3)&lt;12,AF$3,IF(AF$3=12,1,AF$3+1))</f>
        <v>9</v>
      </c>
      <c r="AH3" s="75">
        <f t="shared" ref="AH3" si="52">IF(COUNTIFS(V$3:AG$3,AG$3)&lt;12,AG$3,IF(AG$3=12,1,AG$3+1))</f>
        <v>9</v>
      </c>
      <c r="AI3" s="75">
        <f t="shared" ref="AI3" si="53">IF(COUNTIFS(W$3:AH$3,AH$3)&lt;12,AH$3,IF(AH$3=12,1,AH$3+1))</f>
        <v>9</v>
      </c>
      <c r="AJ3" s="75">
        <f t="shared" ref="AJ3" si="54">IF(COUNTIFS(X$3:AI$3,AI$3)&lt;12,AI$3,IF(AI$3=12,1,AI$3+1))</f>
        <v>9</v>
      </c>
      <c r="AK3" s="75">
        <f t="shared" ref="AK3" si="55">IF(COUNTIFS(Y$3:AJ$3,AJ$3)&lt;12,AJ$3,IF(AJ$3=12,1,AJ$3+1))</f>
        <v>9</v>
      </c>
      <c r="AL3" s="75">
        <f t="shared" ref="AL3" si="56">IF(COUNTIFS(Z$3:AK$3,AK$3)&lt;12,AK$3,IF(AK$3=12,1,AK$3+1))</f>
        <v>9</v>
      </c>
      <c r="AM3" s="75">
        <f t="shared" ref="AM3" si="57">IF(COUNTIFS(AA$3:AL$3,AL$3)&lt;12,AL$3,IF(AL$3=12,1,AL$3+1))</f>
        <v>9</v>
      </c>
      <c r="AN3" s="75">
        <v>10</v>
      </c>
      <c r="AO3" s="75">
        <f t="shared" ref="AO3:AS3" si="58">IF(COUNTIFS(AA$3:AN$3,AN$3)&lt;14,AN$3,IF(AN$3=12,1,AN$3+1))</f>
        <v>10</v>
      </c>
      <c r="AP3" s="75">
        <f t="shared" si="58"/>
        <v>10</v>
      </c>
      <c r="AQ3" s="75">
        <f t="shared" si="58"/>
        <v>10</v>
      </c>
      <c r="AR3" s="75">
        <f t="shared" si="58"/>
        <v>10</v>
      </c>
      <c r="AS3" s="75">
        <f t="shared" si="58"/>
        <v>10</v>
      </c>
      <c r="AT3" s="75">
        <f t="shared" ref="AT3" si="59">IF(COUNTIFS(AF$3:AS$3,AS$3)&lt;14,AS$3,IF(AS$3=12,1,AS$3+1))</f>
        <v>10</v>
      </c>
      <c r="AU3" s="75">
        <f t="shared" ref="AU3" si="60">IF(COUNTIFS(AG$3:AT$3,AT$3)&lt;14,AT$3,IF(AT$3=12,1,AT$3+1))</f>
        <v>10</v>
      </c>
      <c r="AV3" s="75">
        <f t="shared" ref="AV3" si="61">IF(COUNTIFS(AH$3:AU$3,AU$3)&lt;14,AU$3,IF(AU$3=12,1,AU$3+1))</f>
        <v>10</v>
      </c>
      <c r="AW3" s="75">
        <f t="shared" ref="AW3" si="62">IF(COUNTIFS(AI$3:AV$3,AV$3)&lt;14,AV$3,IF(AV$3=12,1,AV$3+1))</f>
        <v>10</v>
      </c>
      <c r="AX3" s="75">
        <f t="shared" ref="AX3" si="63">IF(COUNTIFS(AJ$3:AW$3,AW$3)&lt;14,AW$3,IF(AW$3=12,1,AW$3+1))</f>
        <v>10</v>
      </c>
      <c r="AY3" s="75">
        <f t="shared" ref="AY3" si="64">IF(COUNTIFS(AK$3:AX$3,AX$3)&lt;14,AX$3,IF(AX$3=12,1,AX$3+1))</f>
        <v>10</v>
      </c>
      <c r="AZ3" s="75">
        <f t="shared" ref="AZ3" si="65">IF(COUNTIFS(AL$3:AY$3,AY$3)&lt;14,AY$3,IF(AY$3=12,1,AY$3+1))</f>
        <v>10</v>
      </c>
      <c r="BA3" s="75">
        <f t="shared" ref="BA3" si="66">IF(COUNTIFS(AM$3:AZ$3,AZ$3)&lt;14,AZ$3,IF(AZ$3=12,1,AZ$3+1))</f>
        <v>10</v>
      </c>
      <c r="BB3" s="78"/>
      <c r="BC3" s="33">
        <v>1</v>
      </c>
      <c r="BD3" s="33">
        <v>2</v>
      </c>
    </row>
    <row r="4" spans="1:56" ht="18.75" x14ac:dyDescent="0.25">
      <c r="A4" s="76"/>
      <c r="B4" s="76"/>
      <c r="C4" s="76"/>
      <c r="D4" s="76" t="s">
        <v>150</v>
      </c>
      <c r="E4" s="76" t="s">
        <v>150</v>
      </c>
      <c r="F4" s="76" t="s">
        <v>150</v>
      </c>
      <c r="G4" s="76" t="s">
        <v>150</v>
      </c>
      <c r="H4" s="76" t="s">
        <v>150</v>
      </c>
      <c r="I4" s="76" t="s">
        <v>55</v>
      </c>
      <c r="J4" s="76" t="s">
        <v>55</v>
      </c>
      <c r="K4" s="76" t="s">
        <v>55</v>
      </c>
      <c r="L4" s="76" t="s">
        <v>55</v>
      </c>
      <c r="M4" s="76" t="s">
        <v>55</v>
      </c>
      <c r="N4" s="76" t="s">
        <v>55</v>
      </c>
      <c r="O4" s="76" t="s">
        <v>55</v>
      </c>
      <c r="P4" s="76" t="s">
        <v>150</v>
      </c>
      <c r="Q4" s="76" t="s">
        <v>150</v>
      </c>
      <c r="R4" s="76" t="s">
        <v>150</v>
      </c>
      <c r="S4" s="76" t="s">
        <v>150</v>
      </c>
      <c r="T4" s="76" t="s">
        <v>150</v>
      </c>
      <c r="U4" s="76" t="s">
        <v>55</v>
      </c>
      <c r="V4" s="76" t="s">
        <v>55</v>
      </c>
      <c r="W4" s="76" t="s">
        <v>55</v>
      </c>
      <c r="X4" s="76" t="s">
        <v>55</v>
      </c>
      <c r="Y4" s="76" t="s">
        <v>55</v>
      </c>
      <c r="Z4" s="76" t="s">
        <v>55</v>
      </c>
      <c r="AA4" s="76" t="s">
        <v>55</v>
      </c>
      <c r="AB4" s="76" t="s">
        <v>150</v>
      </c>
      <c r="AC4" s="76" t="s">
        <v>150</v>
      </c>
      <c r="AD4" s="76" t="s">
        <v>150</v>
      </c>
      <c r="AE4" s="76" t="s">
        <v>150</v>
      </c>
      <c r="AF4" s="76" t="s">
        <v>150</v>
      </c>
      <c r="AG4" s="76" t="s">
        <v>55</v>
      </c>
      <c r="AH4" s="76" t="s">
        <v>55</v>
      </c>
      <c r="AI4" s="76" t="s">
        <v>55</v>
      </c>
      <c r="AJ4" s="76" t="s">
        <v>55</v>
      </c>
      <c r="AK4" s="76" t="s">
        <v>55</v>
      </c>
      <c r="AL4" s="76" t="s">
        <v>55</v>
      </c>
      <c r="AM4" s="76" t="s">
        <v>55</v>
      </c>
      <c r="AN4" s="76" t="s">
        <v>150</v>
      </c>
      <c r="AO4" s="76" t="s">
        <v>150</v>
      </c>
      <c r="AP4" s="76" t="s">
        <v>150</v>
      </c>
      <c r="AQ4" s="76" t="s">
        <v>150</v>
      </c>
      <c r="AR4" s="76" t="s">
        <v>150</v>
      </c>
      <c r="AS4" s="76" t="s">
        <v>54</v>
      </c>
      <c r="AT4" s="76" t="s">
        <v>54</v>
      </c>
      <c r="AU4" s="76" t="s">
        <v>55</v>
      </c>
      <c r="AV4" s="76" t="s">
        <v>55</v>
      </c>
      <c r="AW4" s="76" t="s">
        <v>55</v>
      </c>
      <c r="AX4" s="76" t="s">
        <v>55</v>
      </c>
      <c r="AY4" s="76" t="s">
        <v>55</v>
      </c>
      <c r="AZ4" s="76" t="s">
        <v>55</v>
      </c>
      <c r="BA4" s="76" t="s">
        <v>55</v>
      </c>
      <c r="BB4" s="79"/>
      <c r="BC4" s="308" t="s">
        <v>215</v>
      </c>
      <c r="BD4" s="308" t="s">
        <v>215</v>
      </c>
    </row>
    <row r="5" spans="1:56" ht="19.899999999999999" customHeight="1" x14ac:dyDescent="0.25">
      <c r="A5" s="83" t="s">
        <v>13</v>
      </c>
      <c r="B5" s="83" t="s">
        <v>173</v>
      </c>
      <c r="C5" s="74" t="s">
        <v>150</v>
      </c>
      <c r="D5" s="119" t="s">
        <v>80</v>
      </c>
      <c r="E5" s="119" t="s">
        <v>4</v>
      </c>
      <c r="F5" s="119" t="s">
        <v>103</v>
      </c>
      <c r="G5" s="119" t="s">
        <v>104</v>
      </c>
      <c r="H5" s="119" t="s">
        <v>79</v>
      </c>
      <c r="I5" s="74" t="s">
        <v>75</v>
      </c>
      <c r="J5" s="74" t="s">
        <v>11</v>
      </c>
      <c r="K5" s="74">
        <v>10</v>
      </c>
      <c r="L5" s="74">
        <v>11</v>
      </c>
      <c r="M5" s="74">
        <v>12</v>
      </c>
      <c r="N5" s="74">
        <v>13</v>
      </c>
      <c r="O5" s="74">
        <v>14</v>
      </c>
      <c r="P5" s="119" t="s">
        <v>80</v>
      </c>
      <c r="Q5" s="119" t="s">
        <v>4</v>
      </c>
      <c r="R5" s="119" t="s">
        <v>103</v>
      </c>
      <c r="S5" s="119" t="s">
        <v>104</v>
      </c>
      <c r="T5" s="119" t="s">
        <v>79</v>
      </c>
      <c r="U5" s="74" t="s">
        <v>75</v>
      </c>
      <c r="V5" s="74" t="s">
        <v>11</v>
      </c>
      <c r="W5" s="74">
        <v>10</v>
      </c>
      <c r="X5" s="74">
        <v>11</v>
      </c>
      <c r="Y5" s="74">
        <v>12</v>
      </c>
      <c r="Z5" s="74">
        <v>13</v>
      </c>
      <c r="AA5" s="74">
        <v>14</v>
      </c>
      <c r="AB5" s="119" t="s">
        <v>80</v>
      </c>
      <c r="AC5" s="119" t="s">
        <v>4</v>
      </c>
      <c r="AD5" s="119" t="s">
        <v>103</v>
      </c>
      <c r="AE5" s="119" t="s">
        <v>104</v>
      </c>
      <c r="AF5" s="119" t="s">
        <v>79</v>
      </c>
      <c r="AG5" s="74" t="s">
        <v>75</v>
      </c>
      <c r="AH5" s="74" t="s">
        <v>11</v>
      </c>
      <c r="AI5" s="74">
        <v>10</v>
      </c>
      <c r="AJ5" s="74">
        <v>11</v>
      </c>
      <c r="AK5" s="74">
        <v>12</v>
      </c>
      <c r="AL5" s="74">
        <v>13</v>
      </c>
      <c r="AM5" s="74">
        <v>14</v>
      </c>
      <c r="AN5" s="119" t="s">
        <v>80</v>
      </c>
      <c r="AO5" s="119" t="s">
        <v>4</v>
      </c>
      <c r="AP5" s="119" t="s">
        <v>103</v>
      </c>
      <c r="AQ5" s="119" t="s">
        <v>104</v>
      </c>
      <c r="AR5" s="119" t="s">
        <v>79</v>
      </c>
      <c r="AS5" s="74">
        <v>1</v>
      </c>
      <c r="AT5" s="74">
        <v>2</v>
      </c>
      <c r="AU5" s="74" t="s">
        <v>75</v>
      </c>
      <c r="AV5" s="74" t="s">
        <v>11</v>
      </c>
      <c r="AW5" s="74">
        <v>10</v>
      </c>
      <c r="AX5" s="74">
        <v>11</v>
      </c>
      <c r="AY5" s="74">
        <v>12</v>
      </c>
      <c r="AZ5" s="74">
        <v>13</v>
      </c>
      <c r="BA5" s="74">
        <v>14</v>
      </c>
      <c r="BB5" s="73"/>
      <c r="BC5" s="248"/>
      <c r="BD5" s="248"/>
    </row>
    <row r="6" spans="1:56" ht="19.5" x14ac:dyDescent="0.25">
      <c r="A6" s="90">
        <v>1</v>
      </c>
      <c r="B6" s="84" t="s">
        <v>84</v>
      </c>
      <c r="C6" s="81" t="s">
        <v>80</v>
      </c>
      <c r="D6" s="93">
        <v>3</v>
      </c>
      <c r="E6" s="93">
        <v>3</v>
      </c>
      <c r="F6" s="93">
        <v>4.5</v>
      </c>
      <c r="G6" s="93">
        <v>4</v>
      </c>
      <c r="H6" s="93">
        <v>3</v>
      </c>
      <c r="I6" s="93">
        <v>4</v>
      </c>
      <c r="J6" s="93">
        <v>4</v>
      </c>
      <c r="K6" s="93"/>
      <c r="L6" s="93">
        <v>4.5</v>
      </c>
      <c r="M6" s="93">
        <v>1.5</v>
      </c>
      <c r="N6" s="93">
        <v>3</v>
      </c>
      <c r="O6" s="93">
        <v>3.5</v>
      </c>
      <c r="P6" s="96">
        <v>3</v>
      </c>
      <c r="Q6" s="96">
        <v>3</v>
      </c>
      <c r="R6" s="96">
        <v>4.5</v>
      </c>
      <c r="S6" s="96">
        <v>4</v>
      </c>
      <c r="T6" s="96">
        <v>3</v>
      </c>
      <c r="U6" s="96">
        <v>4</v>
      </c>
      <c r="V6" s="96">
        <v>4</v>
      </c>
      <c r="W6" s="96"/>
      <c r="X6" s="96">
        <v>4.5</v>
      </c>
      <c r="Y6" s="96">
        <v>1.5</v>
      </c>
      <c r="Z6" s="96">
        <v>3</v>
      </c>
      <c r="AA6" s="96">
        <v>3.5</v>
      </c>
      <c r="AB6" s="93">
        <v>3</v>
      </c>
      <c r="AC6" s="93">
        <v>3</v>
      </c>
      <c r="AD6" s="93">
        <v>4.5</v>
      </c>
      <c r="AE6" s="93">
        <v>4</v>
      </c>
      <c r="AF6" s="93">
        <v>3</v>
      </c>
      <c r="AG6" s="93">
        <v>4</v>
      </c>
      <c r="AH6" s="93">
        <v>4</v>
      </c>
      <c r="AI6" s="93"/>
      <c r="AJ6" s="93">
        <v>4.5</v>
      </c>
      <c r="AK6" s="93">
        <v>1.5</v>
      </c>
      <c r="AL6" s="93">
        <v>3</v>
      </c>
      <c r="AM6" s="93">
        <v>3.5</v>
      </c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70"/>
      <c r="BC6" s="118">
        <f>IFERROR(SUMIFS($D6:$BB6,$D$2:$BB$2,BC$3)/(COUNTIFS($D$2:$BB$2,BC$3,$D6:$BB6,"&lt;&gt;"&amp;"")*5),"")</f>
        <v>0.69090909090909092</v>
      </c>
      <c r="BD6" s="118" t="str">
        <f t="shared" ref="BD6:BD9" si="67">IFERROR(SUMIFS($C6:$R6,$C$2:$R$2,BD$3)/(COUNTIFS($C$2:$R$2,BD$3,$C6:$R6,"&lt;&gt;"&amp;"")*5),"")</f>
        <v/>
      </c>
    </row>
    <row r="7" spans="1:56" ht="19.5" x14ac:dyDescent="0.25">
      <c r="A7" s="89">
        <f>IF($A6&lt;MAX(Sheet1!$A:$A),$A6+1,"")</f>
        <v>2</v>
      </c>
      <c r="B7" s="84" t="s">
        <v>86</v>
      </c>
      <c r="C7" s="82" t="s">
        <v>4</v>
      </c>
      <c r="D7" s="94">
        <v>1</v>
      </c>
      <c r="E7" s="94"/>
      <c r="F7" s="94">
        <v>4</v>
      </c>
      <c r="G7" s="94">
        <v>4</v>
      </c>
      <c r="H7" s="94">
        <v>3.5</v>
      </c>
      <c r="I7" s="94">
        <v>3.5</v>
      </c>
      <c r="J7" s="94">
        <v>3.5</v>
      </c>
      <c r="K7" s="94"/>
      <c r="L7" s="94">
        <v>3.5</v>
      </c>
      <c r="M7" s="94">
        <v>4</v>
      </c>
      <c r="N7" s="94">
        <v>3.5</v>
      </c>
      <c r="O7" s="94">
        <v>1.5</v>
      </c>
      <c r="P7" s="94">
        <v>1</v>
      </c>
      <c r="Q7" s="94"/>
      <c r="R7" s="94">
        <v>4</v>
      </c>
      <c r="S7" s="94">
        <v>4</v>
      </c>
      <c r="T7" s="94">
        <v>3.5</v>
      </c>
      <c r="U7" s="94">
        <v>3.5</v>
      </c>
      <c r="V7" s="94">
        <v>3.5</v>
      </c>
      <c r="W7" s="94"/>
      <c r="X7" s="94">
        <v>3.5</v>
      </c>
      <c r="Y7" s="94">
        <v>4</v>
      </c>
      <c r="Z7" s="94">
        <v>3.5</v>
      </c>
      <c r="AA7" s="94">
        <v>1.5</v>
      </c>
      <c r="AB7" s="94">
        <v>1</v>
      </c>
      <c r="AC7" s="94"/>
      <c r="AD7" s="94">
        <v>4</v>
      </c>
      <c r="AE7" s="94">
        <v>4</v>
      </c>
      <c r="AF7" s="94">
        <v>3.5</v>
      </c>
      <c r="AG7" s="94">
        <v>3.5</v>
      </c>
      <c r="AH7" s="94">
        <v>3.5</v>
      </c>
      <c r="AI7" s="94"/>
      <c r="AJ7" s="94">
        <v>3.5</v>
      </c>
      <c r="AK7" s="94">
        <v>4</v>
      </c>
      <c r="AL7" s="94">
        <v>3.5</v>
      </c>
      <c r="AM7" s="94">
        <v>1.5</v>
      </c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69"/>
      <c r="BC7" s="118">
        <f>IFERROR(SUMIFS($D7:$BB7,$D$2:$BB$2,BC$3)/(COUNTIFS($D$2:$BB$2,BC$3,$D7:$BB7,"&lt;&gt;"&amp;"")*5),"")</f>
        <v>0.64</v>
      </c>
      <c r="BD7" s="118" t="str">
        <f t="shared" si="67"/>
        <v/>
      </c>
    </row>
    <row r="8" spans="1:56" ht="19.5" x14ac:dyDescent="0.25">
      <c r="A8" s="88">
        <f>IF($A7&lt;MAX(Sheet1!$A:$A),$A7+1,"")</f>
        <v>3</v>
      </c>
      <c r="B8" s="85" t="s">
        <v>90</v>
      </c>
      <c r="C8" s="82" t="s">
        <v>103</v>
      </c>
      <c r="D8" s="95">
        <v>2</v>
      </c>
      <c r="E8" s="95">
        <v>4.5</v>
      </c>
      <c r="F8" s="95">
        <v>4</v>
      </c>
      <c r="G8" s="95">
        <v>4</v>
      </c>
      <c r="H8" s="95">
        <v>4</v>
      </c>
      <c r="I8" s="95">
        <v>3.5</v>
      </c>
      <c r="J8" s="95">
        <v>3.5</v>
      </c>
      <c r="K8" s="95"/>
      <c r="L8" s="95">
        <v>5</v>
      </c>
      <c r="M8" s="95">
        <v>4.5</v>
      </c>
      <c r="N8" s="95">
        <v>3.5</v>
      </c>
      <c r="O8" s="95">
        <v>3</v>
      </c>
      <c r="P8" s="95">
        <v>2</v>
      </c>
      <c r="Q8" s="95">
        <v>4.5</v>
      </c>
      <c r="R8" s="95">
        <v>4</v>
      </c>
      <c r="S8" s="95">
        <v>4</v>
      </c>
      <c r="T8" s="95">
        <v>4</v>
      </c>
      <c r="U8" s="95">
        <v>3.5</v>
      </c>
      <c r="V8" s="95">
        <v>3.5</v>
      </c>
      <c r="W8" s="95"/>
      <c r="X8" s="95">
        <v>5</v>
      </c>
      <c r="Y8" s="95">
        <v>4.5</v>
      </c>
      <c r="Z8" s="95">
        <v>3.5</v>
      </c>
      <c r="AA8" s="95">
        <v>3</v>
      </c>
      <c r="AB8" s="95">
        <v>2</v>
      </c>
      <c r="AC8" s="95">
        <v>4.5</v>
      </c>
      <c r="AD8" s="95">
        <v>4</v>
      </c>
      <c r="AE8" s="95">
        <v>4</v>
      </c>
      <c r="AF8" s="95">
        <v>4</v>
      </c>
      <c r="AG8" s="95">
        <v>3.5</v>
      </c>
      <c r="AH8" s="95">
        <v>3.5</v>
      </c>
      <c r="AI8" s="95"/>
      <c r="AJ8" s="95">
        <v>5</v>
      </c>
      <c r="AK8" s="95">
        <v>4.5</v>
      </c>
      <c r="AL8" s="95">
        <v>3.5</v>
      </c>
      <c r="AM8" s="95">
        <v>3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71"/>
      <c r="BC8" s="118">
        <f>IFERROR(SUMIFS($D8:$BB8,$D$2:$BB$2,BC$3)/(COUNTIFS($D$2:$BB$2,BC$3,$D8:$BB8,"&lt;&gt;"&amp;"")*5),"")</f>
        <v>0.75454545454545452</v>
      </c>
      <c r="BD8" s="118" t="str">
        <f t="shared" si="67"/>
        <v/>
      </c>
    </row>
    <row r="9" spans="1:56" ht="19.5" x14ac:dyDescent="0.25">
      <c r="A9" s="91">
        <f>IF($A8&lt;MAX(Sheet1!$A:$A),$A8+1,"")</f>
        <v>4</v>
      </c>
      <c r="B9" s="86" t="s">
        <v>88</v>
      </c>
      <c r="C9" s="82" t="s">
        <v>104</v>
      </c>
      <c r="D9" s="94">
        <v>1</v>
      </c>
      <c r="E9" s="94">
        <v>3</v>
      </c>
      <c r="F9" s="94">
        <v>2.5</v>
      </c>
      <c r="G9" s="94">
        <v>5</v>
      </c>
      <c r="H9" s="94">
        <v>2.5</v>
      </c>
      <c r="I9" s="94">
        <v>3.5</v>
      </c>
      <c r="J9" s="94">
        <v>3.5</v>
      </c>
      <c r="K9" s="94"/>
      <c r="L9" s="94">
        <v>3.5</v>
      </c>
      <c r="M9" s="94">
        <v>5</v>
      </c>
      <c r="N9" s="94">
        <v>3</v>
      </c>
      <c r="O9" s="94">
        <v>2</v>
      </c>
      <c r="P9" s="94">
        <v>1</v>
      </c>
      <c r="Q9" s="94">
        <v>3</v>
      </c>
      <c r="R9" s="94">
        <v>2.5</v>
      </c>
      <c r="S9" s="94">
        <v>5</v>
      </c>
      <c r="T9" s="94">
        <v>2.5</v>
      </c>
      <c r="U9" s="94">
        <v>3.5</v>
      </c>
      <c r="V9" s="94">
        <v>3.5</v>
      </c>
      <c r="W9" s="94"/>
      <c r="X9" s="94">
        <v>3.5</v>
      </c>
      <c r="Y9" s="94">
        <v>5</v>
      </c>
      <c r="Z9" s="94">
        <v>3</v>
      </c>
      <c r="AA9" s="94">
        <v>2</v>
      </c>
      <c r="AB9" s="94">
        <v>1</v>
      </c>
      <c r="AC9" s="94">
        <v>3</v>
      </c>
      <c r="AD9" s="94">
        <v>2.5</v>
      </c>
      <c r="AE9" s="94">
        <v>5</v>
      </c>
      <c r="AF9" s="94">
        <v>2.5</v>
      </c>
      <c r="AG9" s="94">
        <v>3.5</v>
      </c>
      <c r="AH9" s="94">
        <v>3.5</v>
      </c>
      <c r="AI9" s="94"/>
      <c r="AJ9" s="94">
        <v>3.5</v>
      </c>
      <c r="AK9" s="94">
        <v>5</v>
      </c>
      <c r="AL9" s="94">
        <v>3</v>
      </c>
      <c r="AM9" s="94">
        <v>2</v>
      </c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69"/>
      <c r="BC9" s="118">
        <f>IFERROR(SUMIFS($D9:$BB9,$D$2:$BB$2,BC$3)/(COUNTIFS($D$2:$BB$2,BC$3,$D9:$BB9,"&lt;&gt;"&amp;"")*5),"")</f>
        <v>0.62727272727272732</v>
      </c>
      <c r="BD9" s="118" t="str">
        <f t="shared" si="67"/>
        <v/>
      </c>
    </row>
    <row r="10" spans="1:56" ht="19.5" x14ac:dyDescent="0.25">
      <c r="A10" s="87">
        <f>IF($A9&lt;MAX(Sheet1!$A:$A),$A9+1,"")</f>
        <v>5</v>
      </c>
      <c r="B10" s="86" t="s">
        <v>83</v>
      </c>
      <c r="C10" s="80" t="s">
        <v>79</v>
      </c>
      <c r="D10" s="95">
        <v>2.5</v>
      </c>
      <c r="E10" s="95">
        <v>3.5</v>
      </c>
      <c r="F10" s="95">
        <v>4</v>
      </c>
      <c r="G10" s="95">
        <v>4</v>
      </c>
      <c r="H10" s="95"/>
      <c r="I10" s="95">
        <v>3.5</v>
      </c>
      <c r="J10" s="95">
        <v>3.5</v>
      </c>
      <c r="K10" s="95"/>
      <c r="L10" s="95">
        <v>4.5</v>
      </c>
      <c r="M10" s="95">
        <v>4</v>
      </c>
      <c r="N10" s="95"/>
      <c r="O10" s="95">
        <v>2.5</v>
      </c>
      <c r="P10" s="95">
        <v>2.5</v>
      </c>
      <c r="Q10" s="95">
        <v>3.5</v>
      </c>
      <c r="R10" s="95">
        <v>4</v>
      </c>
      <c r="S10" s="95">
        <v>4</v>
      </c>
      <c r="T10" s="95"/>
      <c r="U10" s="95">
        <v>3.5</v>
      </c>
      <c r="V10" s="95">
        <v>3.5</v>
      </c>
      <c r="W10" s="95"/>
      <c r="X10" s="95">
        <v>4.5</v>
      </c>
      <c r="Y10" s="95">
        <v>4</v>
      </c>
      <c r="Z10" s="95"/>
      <c r="AA10" s="95">
        <v>2.5</v>
      </c>
      <c r="AB10" s="95">
        <v>2.5</v>
      </c>
      <c r="AC10" s="95">
        <v>3.5</v>
      </c>
      <c r="AD10" s="95">
        <v>4</v>
      </c>
      <c r="AE10" s="95">
        <v>4</v>
      </c>
      <c r="AF10" s="95"/>
      <c r="AG10" s="95">
        <v>3.5</v>
      </c>
      <c r="AH10" s="95">
        <v>3.5</v>
      </c>
      <c r="AI10" s="95"/>
      <c r="AJ10" s="95">
        <v>4.5</v>
      </c>
      <c r="AK10" s="95">
        <v>4</v>
      </c>
      <c r="AL10" s="95"/>
      <c r="AM10" s="95">
        <v>2.5</v>
      </c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2"/>
      <c r="BC10" s="118">
        <f>IFERROR(SUMIFS($D10:$BB10,$D$2:$BB$2,BC$3)/(COUNTIFS($D$2:$BB$2,BC$3,$D10:$BB10,"&lt;&gt;"&amp;"")*5),"")</f>
        <v>0.71111111111111114</v>
      </c>
      <c r="BD10" s="118" t="str">
        <f>IFERROR(SUMIFS($C10:$R10,$C$2:$R$2,BD$3)/(COUNTIFS($C$2:$R$2,BD$3,$C10:$R10,"&lt;&gt;"&amp;"")*5),"")</f>
        <v/>
      </c>
    </row>
  </sheetData>
  <sheetProtection algorithmName="SHA-512" hashValue="AZN4x4WqwrCUIxL5U9hK3MQgwuP3X9KWidWHaXXnq7z9b0utGFeo+D/tNHVqHtK2DwnzwseadH4t0wDgJjZqrQ==" saltValue="RD7Oi7z304H+cpR78ixsVQ==" spinCount="100000" sheet="1" objects="1" scenarios="1"/>
  <mergeCells count="4">
    <mergeCell ref="BC1:BC2"/>
    <mergeCell ref="BD1:BD2"/>
    <mergeCell ref="BC4:BC5"/>
    <mergeCell ref="BD4:BD5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>
    <tabColor theme="3" tint="-0.249977111117893"/>
  </sheetPr>
  <dimension ref="A1:BL30"/>
  <sheetViews>
    <sheetView rightToLeft="1" zoomScale="130" zoomScaleNormal="130" workbookViewId="0">
      <pane xSplit="2" ySplit="3" topLeftCell="AX4" activePane="bottomRight" state="frozen"/>
      <selection pane="topRight" activeCell="C1" sqref="C1"/>
      <selection pane="bottomLeft" activeCell="A3" sqref="A3"/>
      <selection pane="bottomRight" activeCell="BJ5" sqref="BJ5"/>
    </sheetView>
  </sheetViews>
  <sheetFormatPr defaultRowHeight="15" x14ac:dyDescent="0.25"/>
  <cols>
    <col min="1" max="1" width="5" bestFit="1" customWidth="1"/>
    <col min="2" max="2" width="6.7109375" customWidth="1"/>
    <col min="3" max="3" width="13.7109375" hidden="1" customWidth="1"/>
    <col min="4" max="13" width="6.28515625" hidden="1" customWidth="1"/>
    <col min="14" max="15" width="13.7109375" hidden="1" customWidth="1"/>
    <col min="16" max="25" width="6.28515625" hidden="1" customWidth="1"/>
    <col min="26" max="26" width="13.7109375" hidden="1" customWidth="1"/>
    <col min="27" max="27" width="15" hidden="1" customWidth="1"/>
    <col min="28" max="37" width="6.28515625" hidden="1" customWidth="1"/>
    <col min="38" max="38" width="14.28515625" hidden="1" customWidth="1"/>
    <col min="39" max="39" width="15.7109375" hidden="1" customWidth="1"/>
    <col min="40" max="49" width="6.28515625" hidden="1" customWidth="1"/>
    <col min="50" max="51" width="14.28515625" customWidth="1"/>
    <col min="52" max="61" width="6.7109375" customWidth="1"/>
  </cols>
  <sheetData>
    <row r="1" spans="1:64" hidden="1" x14ac:dyDescent="0.25">
      <c r="D1" s="1" t="str">
        <f t="shared" ref="D1:AA1" si="0">D$2&amp;D$3</f>
        <v>14013</v>
      </c>
      <c r="E1" s="1" t="str">
        <f t="shared" si="0"/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14013</v>
      </c>
      <c r="M1" s="1" t="str">
        <f t="shared" si="0"/>
        <v>14013</v>
      </c>
      <c r="N1" s="1" t="str">
        <f t="shared" si="0"/>
        <v/>
      </c>
      <c r="O1" s="1" t="str">
        <f t="shared" si="0"/>
        <v/>
      </c>
      <c r="P1" s="1" t="str">
        <f t="shared" si="0"/>
        <v>14014</v>
      </c>
      <c r="Q1" s="1" t="str">
        <f t="shared" si="0"/>
        <v>14014</v>
      </c>
      <c r="R1" s="1" t="str">
        <f t="shared" si="0"/>
        <v>14014</v>
      </c>
      <c r="S1" s="1" t="str">
        <f t="shared" si="0"/>
        <v>14014</v>
      </c>
      <c r="T1" s="1" t="str">
        <f t="shared" si="0"/>
        <v>14014</v>
      </c>
      <c r="U1" s="1" t="str">
        <f t="shared" si="0"/>
        <v>14014</v>
      </c>
      <c r="V1" s="1" t="str">
        <f t="shared" si="0"/>
        <v>14014</v>
      </c>
      <c r="W1" s="1" t="str">
        <f t="shared" si="0"/>
        <v>14014</v>
      </c>
      <c r="X1" s="1" t="str">
        <f t="shared" si="0"/>
        <v>14014</v>
      </c>
      <c r="Y1" s="1" t="str">
        <f t="shared" si="0"/>
        <v>14014</v>
      </c>
      <c r="Z1" s="1" t="str">
        <f t="shared" si="0"/>
        <v/>
      </c>
      <c r="AA1" s="1" t="str">
        <f t="shared" si="0"/>
        <v/>
      </c>
      <c r="AB1" s="1" t="str">
        <f>AB$2&amp;AB$3</f>
        <v>14021</v>
      </c>
      <c r="AC1" s="1" t="str">
        <f t="shared" ref="AC1:BI1" si="1">AC$2&amp;AC$3</f>
        <v>14021</v>
      </c>
      <c r="AD1" s="1" t="str">
        <f t="shared" si="1"/>
        <v>14021</v>
      </c>
      <c r="AE1" s="1" t="str">
        <f t="shared" si="1"/>
        <v>14021</v>
      </c>
      <c r="AF1" s="1" t="str">
        <f t="shared" si="1"/>
        <v>14021</v>
      </c>
      <c r="AG1" s="1" t="str">
        <f t="shared" si="1"/>
        <v>14021</v>
      </c>
      <c r="AH1" s="1" t="str">
        <f t="shared" si="1"/>
        <v>14021</v>
      </c>
      <c r="AI1" s="1" t="str">
        <f t="shared" si="1"/>
        <v>14021</v>
      </c>
      <c r="AJ1" s="1" t="str">
        <f t="shared" si="1"/>
        <v>14021</v>
      </c>
      <c r="AK1" s="1" t="str">
        <f t="shared" si="1"/>
        <v>14021</v>
      </c>
      <c r="AL1" s="1" t="str">
        <f t="shared" si="1"/>
        <v/>
      </c>
      <c r="AM1" s="1" t="str">
        <f t="shared" si="1"/>
        <v/>
      </c>
      <c r="AN1" s="201" t="str">
        <f t="shared" si="1"/>
        <v>14022</v>
      </c>
      <c r="AO1" s="1" t="str">
        <f t="shared" si="1"/>
        <v>14022</v>
      </c>
      <c r="AP1" s="1" t="str">
        <f t="shared" si="1"/>
        <v>14022</v>
      </c>
      <c r="AQ1" s="1" t="str">
        <f t="shared" si="1"/>
        <v>14022</v>
      </c>
      <c r="AR1" s="1" t="str">
        <f t="shared" si="1"/>
        <v>14022</v>
      </c>
      <c r="AS1" s="1" t="str">
        <f t="shared" si="1"/>
        <v>14022</v>
      </c>
      <c r="AT1" s="1" t="str">
        <f t="shared" si="1"/>
        <v>14022</v>
      </c>
      <c r="AU1" s="1" t="str">
        <f t="shared" si="1"/>
        <v>14022</v>
      </c>
      <c r="AV1" s="1" t="str">
        <f t="shared" si="1"/>
        <v>14022</v>
      </c>
      <c r="AW1" s="1" t="str">
        <f t="shared" si="1"/>
        <v>14022</v>
      </c>
      <c r="AX1" s="1" t="str">
        <f t="shared" si="1"/>
        <v/>
      </c>
      <c r="AY1" s="1" t="str">
        <f t="shared" si="1"/>
        <v/>
      </c>
      <c r="AZ1" s="201" t="str">
        <f t="shared" si="1"/>
        <v>14033</v>
      </c>
      <c r="BA1" s="1" t="str">
        <f t="shared" si="1"/>
        <v>14033</v>
      </c>
      <c r="BB1" s="1" t="str">
        <f t="shared" si="1"/>
        <v>14033</v>
      </c>
      <c r="BC1" s="1" t="str">
        <f t="shared" si="1"/>
        <v>14033</v>
      </c>
      <c r="BD1" s="1" t="str">
        <f t="shared" si="1"/>
        <v>14033</v>
      </c>
      <c r="BE1" s="1" t="str">
        <f t="shared" si="1"/>
        <v>14033</v>
      </c>
      <c r="BF1" s="1" t="str">
        <f t="shared" si="1"/>
        <v>14033</v>
      </c>
      <c r="BG1" s="1" t="str">
        <f t="shared" si="1"/>
        <v>14033</v>
      </c>
      <c r="BH1" s="1" t="str">
        <f t="shared" si="1"/>
        <v>14033</v>
      </c>
      <c r="BI1" s="1" t="str">
        <f t="shared" si="1"/>
        <v>14033</v>
      </c>
    </row>
    <row r="2" spans="1:64" ht="19.899999999999999" customHeight="1" x14ac:dyDescent="0.25">
      <c r="A2" s="317" t="s">
        <v>49</v>
      </c>
      <c r="B2" s="318"/>
      <c r="C2" s="199"/>
      <c r="D2" s="169">
        <v>1401</v>
      </c>
      <c r="E2" s="169">
        <v>1401</v>
      </c>
      <c r="F2" s="169">
        <v>1401</v>
      </c>
      <c r="G2" s="169">
        <v>1401</v>
      </c>
      <c r="H2" s="169">
        <v>1401</v>
      </c>
      <c r="I2" s="169">
        <v>1401</v>
      </c>
      <c r="J2" s="169">
        <v>1401</v>
      </c>
      <c r="K2" s="169">
        <v>1401</v>
      </c>
      <c r="L2" s="169">
        <v>1401</v>
      </c>
      <c r="M2" s="169">
        <v>1401</v>
      </c>
      <c r="N2" s="169"/>
      <c r="O2" s="169"/>
      <c r="P2" s="169">
        <v>1401</v>
      </c>
      <c r="Q2" s="169">
        <v>1401</v>
      </c>
      <c r="R2" s="169">
        <v>1401</v>
      </c>
      <c r="S2" s="169">
        <v>1401</v>
      </c>
      <c r="T2" s="169">
        <v>1401</v>
      </c>
      <c r="U2" s="169">
        <v>1401</v>
      </c>
      <c r="V2" s="169">
        <v>1401</v>
      </c>
      <c r="W2" s="169">
        <v>1401</v>
      </c>
      <c r="X2" s="169">
        <v>1401</v>
      </c>
      <c r="Y2" s="169">
        <v>1401</v>
      </c>
      <c r="Z2" s="169"/>
      <c r="AA2" s="169"/>
      <c r="AB2" s="169">
        <v>1402</v>
      </c>
      <c r="AC2" s="169">
        <v>1402</v>
      </c>
      <c r="AD2" s="169">
        <v>1402</v>
      </c>
      <c r="AE2" s="169">
        <v>1402</v>
      </c>
      <c r="AF2" s="169">
        <v>1402</v>
      </c>
      <c r="AG2" s="169">
        <v>1402</v>
      </c>
      <c r="AH2" s="169">
        <v>1402</v>
      </c>
      <c r="AI2" s="169">
        <v>1402</v>
      </c>
      <c r="AJ2" s="169">
        <v>1402</v>
      </c>
      <c r="AK2" s="169">
        <v>1402</v>
      </c>
      <c r="AL2" s="169"/>
      <c r="AM2" s="169"/>
      <c r="AN2" s="169">
        <v>1402</v>
      </c>
      <c r="AO2" s="169">
        <v>1402</v>
      </c>
      <c r="AP2" s="169">
        <v>1402</v>
      </c>
      <c r="AQ2" s="169">
        <v>1402</v>
      </c>
      <c r="AR2" s="169">
        <v>1402</v>
      </c>
      <c r="AS2" s="169">
        <v>1402</v>
      </c>
      <c r="AT2" s="169">
        <v>1402</v>
      </c>
      <c r="AU2" s="169">
        <v>1402</v>
      </c>
      <c r="AV2" s="169">
        <v>1402</v>
      </c>
      <c r="AW2" s="169">
        <v>1402</v>
      </c>
      <c r="AX2" s="169"/>
      <c r="AY2" s="169"/>
      <c r="AZ2" s="169">
        <v>1403</v>
      </c>
      <c r="BA2" s="169">
        <v>1403</v>
      </c>
      <c r="BB2" s="169">
        <v>1403</v>
      </c>
      <c r="BC2" s="169">
        <v>1403</v>
      </c>
      <c r="BD2" s="169">
        <v>1403</v>
      </c>
      <c r="BE2" s="169">
        <v>1403</v>
      </c>
      <c r="BF2" s="169">
        <v>1403</v>
      </c>
      <c r="BG2" s="169">
        <v>1403</v>
      </c>
      <c r="BH2" s="169">
        <v>1403</v>
      </c>
      <c r="BI2" s="169">
        <v>1403</v>
      </c>
    </row>
    <row r="3" spans="1:64" ht="19.899999999999999" customHeight="1" x14ac:dyDescent="0.25">
      <c r="A3" s="319" t="s">
        <v>177</v>
      </c>
      <c r="B3" s="320"/>
      <c r="C3" s="200"/>
      <c r="D3" s="170">
        <v>3</v>
      </c>
      <c r="E3" s="170">
        <v>3</v>
      </c>
      <c r="F3" s="170">
        <v>3</v>
      </c>
      <c r="G3" s="170">
        <v>3</v>
      </c>
      <c r="H3" s="170">
        <v>3</v>
      </c>
      <c r="I3" s="170">
        <v>3</v>
      </c>
      <c r="J3" s="171">
        <v>3</v>
      </c>
      <c r="K3" s="171">
        <v>3</v>
      </c>
      <c r="L3" s="171">
        <v>3</v>
      </c>
      <c r="M3" s="171">
        <v>3</v>
      </c>
      <c r="N3" s="170"/>
      <c r="O3" s="170"/>
      <c r="P3" s="170">
        <v>4</v>
      </c>
      <c r="Q3" s="170">
        <v>4</v>
      </c>
      <c r="R3" s="170">
        <v>4</v>
      </c>
      <c r="S3" s="170">
        <v>4</v>
      </c>
      <c r="T3" s="170">
        <v>4</v>
      </c>
      <c r="U3" s="170">
        <v>4</v>
      </c>
      <c r="V3" s="170">
        <v>4</v>
      </c>
      <c r="W3" s="170">
        <v>4</v>
      </c>
      <c r="X3" s="170">
        <v>4</v>
      </c>
      <c r="Y3" s="170">
        <v>4</v>
      </c>
      <c r="Z3" s="170"/>
      <c r="AA3" s="170"/>
      <c r="AB3" s="170">
        <v>1</v>
      </c>
      <c r="AC3" s="170">
        <v>1</v>
      </c>
      <c r="AD3" s="170">
        <v>1</v>
      </c>
      <c r="AE3" s="170">
        <v>1</v>
      </c>
      <c r="AF3" s="170">
        <v>1</v>
      </c>
      <c r="AG3" s="170">
        <v>1</v>
      </c>
      <c r="AH3" s="170">
        <v>1</v>
      </c>
      <c r="AI3" s="170">
        <v>1</v>
      </c>
      <c r="AJ3" s="170">
        <v>1</v>
      </c>
      <c r="AK3" s="170">
        <v>1</v>
      </c>
      <c r="AL3" s="170"/>
      <c r="AM3" s="170"/>
      <c r="AN3" s="170">
        <v>2</v>
      </c>
      <c r="AO3" s="170">
        <v>2</v>
      </c>
      <c r="AP3" s="170">
        <v>2</v>
      </c>
      <c r="AQ3" s="170">
        <v>2</v>
      </c>
      <c r="AR3" s="170">
        <v>2</v>
      </c>
      <c r="AS3" s="170">
        <v>2</v>
      </c>
      <c r="AT3" s="170">
        <v>2</v>
      </c>
      <c r="AU3" s="170">
        <v>2</v>
      </c>
      <c r="AV3" s="170">
        <v>2</v>
      </c>
      <c r="AW3" s="170">
        <v>2</v>
      </c>
      <c r="AX3" s="170"/>
      <c r="AY3" s="170"/>
      <c r="AZ3" s="170">
        <v>3</v>
      </c>
      <c r="BA3" s="170">
        <v>3</v>
      </c>
      <c r="BB3" s="170">
        <v>3</v>
      </c>
      <c r="BC3" s="170">
        <v>3</v>
      </c>
      <c r="BD3" s="170">
        <v>3</v>
      </c>
      <c r="BE3" s="170">
        <v>3</v>
      </c>
      <c r="BF3" s="170">
        <v>3</v>
      </c>
      <c r="BG3" s="170">
        <v>3</v>
      </c>
      <c r="BH3" s="170">
        <v>3</v>
      </c>
      <c r="BI3" s="170">
        <v>3</v>
      </c>
    </row>
    <row r="4" spans="1:64" ht="19.899999999999999" customHeight="1" x14ac:dyDescent="0.25">
      <c r="A4" s="167"/>
      <c r="B4" s="168"/>
      <c r="C4" s="167"/>
      <c r="D4" s="311" t="s">
        <v>3</v>
      </c>
      <c r="E4" s="312"/>
      <c r="F4" s="311" t="s">
        <v>5</v>
      </c>
      <c r="G4" s="312"/>
      <c r="H4" s="311" t="s">
        <v>4</v>
      </c>
      <c r="I4" s="312"/>
      <c r="J4" s="315" t="s">
        <v>112</v>
      </c>
      <c r="K4" s="316"/>
      <c r="L4" s="315" t="s">
        <v>159</v>
      </c>
      <c r="M4" s="316"/>
      <c r="N4" s="313"/>
      <c r="O4" s="314"/>
      <c r="P4" s="311" t="s">
        <v>3</v>
      </c>
      <c r="Q4" s="312"/>
      <c r="R4" s="311" t="s">
        <v>5</v>
      </c>
      <c r="S4" s="312"/>
      <c r="T4" s="311" t="s">
        <v>4</v>
      </c>
      <c r="U4" s="312"/>
      <c r="V4" s="311" t="s">
        <v>112</v>
      </c>
      <c r="W4" s="312"/>
      <c r="X4" s="311" t="s">
        <v>159</v>
      </c>
      <c r="Y4" s="312"/>
      <c r="Z4" s="176"/>
      <c r="AA4" s="177"/>
      <c r="AB4" s="311" t="s">
        <v>3</v>
      </c>
      <c r="AC4" s="312"/>
      <c r="AD4" s="311" t="s">
        <v>5</v>
      </c>
      <c r="AE4" s="312"/>
      <c r="AF4" s="311" t="s">
        <v>4</v>
      </c>
      <c r="AG4" s="312"/>
      <c r="AH4" s="311" t="s">
        <v>112</v>
      </c>
      <c r="AI4" s="312"/>
      <c r="AJ4" s="311" t="s">
        <v>159</v>
      </c>
      <c r="AK4" s="312"/>
      <c r="AL4" s="176"/>
      <c r="AM4" s="177"/>
      <c r="AN4" s="311" t="s">
        <v>3</v>
      </c>
      <c r="AO4" s="312"/>
      <c r="AP4" s="311" t="s">
        <v>5</v>
      </c>
      <c r="AQ4" s="312"/>
      <c r="AR4" s="311" t="s">
        <v>4</v>
      </c>
      <c r="AS4" s="312"/>
      <c r="AT4" s="311" t="s">
        <v>112</v>
      </c>
      <c r="AU4" s="312"/>
      <c r="AV4" s="311" t="s">
        <v>159</v>
      </c>
      <c r="AW4" s="312"/>
      <c r="AX4" s="176"/>
      <c r="AY4" s="177"/>
      <c r="AZ4" s="311" t="s">
        <v>3</v>
      </c>
      <c r="BA4" s="312"/>
      <c r="BB4" s="311" t="s">
        <v>5</v>
      </c>
      <c r="BC4" s="312"/>
      <c r="BD4" s="311" t="s">
        <v>4</v>
      </c>
      <c r="BE4" s="312"/>
      <c r="BF4" s="311" t="s">
        <v>112</v>
      </c>
      <c r="BG4" s="312"/>
      <c r="BH4" s="311" t="s">
        <v>159</v>
      </c>
      <c r="BI4" s="312"/>
    </row>
    <row r="5" spans="1:64" ht="19.899999999999999" customHeight="1" x14ac:dyDescent="0.25">
      <c r="A5" s="160" t="s">
        <v>13</v>
      </c>
      <c r="B5" s="161" t="s">
        <v>162</v>
      </c>
      <c r="C5" s="160" t="s">
        <v>55</v>
      </c>
      <c r="D5" s="165" t="s">
        <v>160</v>
      </c>
      <c r="E5" s="166" t="s">
        <v>161</v>
      </c>
      <c r="F5" s="165" t="s">
        <v>160</v>
      </c>
      <c r="G5" s="166" t="s">
        <v>161</v>
      </c>
      <c r="H5" s="165" t="s">
        <v>160</v>
      </c>
      <c r="I5" s="166" t="s">
        <v>161</v>
      </c>
      <c r="J5" s="165" t="s">
        <v>160</v>
      </c>
      <c r="K5" s="166" t="s">
        <v>161</v>
      </c>
      <c r="L5" s="165" t="s">
        <v>160</v>
      </c>
      <c r="M5" s="166" t="s">
        <v>161</v>
      </c>
      <c r="N5" s="139" t="s">
        <v>54</v>
      </c>
      <c r="O5" s="139" t="s">
        <v>55</v>
      </c>
      <c r="P5" s="165" t="s">
        <v>160</v>
      </c>
      <c r="Q5" s="166" t="s">
        <v>161</v>
      </c>
      <c r="R5" s="165" t="s">
        <v>160</v>
      </c>
      <c r="S5" s="166" t="s">
        <v>161</v>
      </c>
      <c r="T5" s="165" t="s">
        <v>160</v>
      </c>
      <c r="U5" s="166" t="s">
        <v>161</v>
      </c>
      <c r="V5" s="165" t="s">
        <v>160</v>
      </c>
      <c r="W5" s="166" t="s">
        <v>161</v>
      </c>
      <c r="X5" s="165" t="s">
        <v>160</v>
      </c>
      <c r="Y5" s="166" t="s">
        <v>161</v>
      </c>
      <c r="Z5" s="139" t="s">
        <v>54</v>
      </c>
      <c r="AA5" s="139" t="s">
        <v>55</v>
      </c>
      <c r="AB5" s="165" t="s">
        <v>160</v>
      </c>
      <c r="AC5" s="166" t="s">
        <v>161</v>
      </c>
      <c r="AD5" s="165" t="s">
        <v>160</v>
      </c>
      <c r="AE5" s="166" t="s">
        <v>161</v>
      </c>
      <c r="AF5" s="165" t="s">
        <v>160</v>
      </c>
      <c r="AG5" s="166" t="s">
        <v>161</v>
      </c>
      <c r="AH5" s="165" t="s">
        <v>160</v>
      </c>
      <c r="AI5" s="166" t="s">
        <v>161</v>
      </c>
      <c r="AJ5" s="165" t="s">
        <v>160</v>
      </c>
      <c r="AK5" s="166" t="s">
        <v>161</v>
      </c>
      <c r="AL5" s="139" t="s">
        <v>54</v>
      </c>
      <c r="AM5" s="139" t="s">
        <v>55</v>
      </c>
      <c r="AN5" s="165" t="s">
        <v>160</v>
      </c>
      <c r="AO5" s="166" t="s">
        <v>161</v>
      </c>
      <c r="AP5" s="165" t="s">
        <v>160</v>
      </c>
      <c r="AQ5" s="166" t="s">
        <v>161</v>
      </c>
      <c r="AR5" s="165" t="s">
        <v>160</v>
      </c>
      <c r="AS5" s="166" t="s">
        <v>161</v>
      </c>
      <c r="AT5" s="165" t="s">
        <v>160</v>
      </c>
      <c r="AU5" s="166" t="s">
        <v>161</v>
      </c>
      <c r="AV5" s="165" t="s">
        <v>160</v>
      </c>
      <c r="AW5" s="166" t="s">
        <v>161</v>
      </c>
      <c r="AX5" s="139" t="s">
        <v>54</v>
      </c>
      <c r="AY5" s="139" t="s">
        <v>55</v>
      </c>
      <c r="AZ5" s="165" t="s">
        <v>160</v>
      </c>
      <c r="BA5" s="166" t="s">
        <v>161</v>
      </c>
      <c r="BB5" s="165" t="s">
        <v>160</v>
      </c>
      <c r="BC5" s="166" t="s">
        <v>161</v>
      </c>
      <c r="BD5" s="165" t="s">
        <v>160</v>
      </c>
      <c r="BE5" s="166" t="s">
        <v>161</v>
      </c>
      <c r="BF5" s="165" t="s">
        <v>160</v>
      </c>
      <c r="BG5" s="166" t="s">
        <v>161</v>
      </c>
      <c r="BH5" s="165" t="s">
        <v>160</v>
      </c>
      <c r="BI5" s="166" t="s">
        <v>161</v>
      </c>
    </row>
    <row r="6" spans="1:64" ht="19.899999999999999" customHeight="1" x14ac:dyDescent="0.25">
      <c r="A6" s="162"/>
      <c r="B6" s="163"/>
      <c r="C6" s="164"/>
      <c r="D6" s="309">
        <v>20</v>
      </c>
      <c r="E6" s="310"/>
      <c r="F6" s="309">
        <v>30</v>
      </c>
      <c r="G6" s="310"/>
      <c r="H6" s="309">
        <v>30</v>
      </c>
      <c r="I6" s="310"/>
      <c r="J6" s="309">
        <v>20</v>
      </c>
      <c r="K6" s="310"/>
      <c r="L6" s="309">
        <v>100</v>
      </c>
      <c r="M6" s="310"/>
      <c r="N6" s="157"/>
      <c r="O6" s="73"/>
      <c r="P6" s="309">
        <v>20</v>
      </c>
      <c r="Q6" s="310"/>
      <c r="R6" s="309">
        <v>30</v>
      </c>
      <c r="S6" s="310"/>
      <c r="T6" s="309">
        <v>30</v>
      </c>
      <c r="U6" s="310"/>
      <c r="V6" s="309">
        <v>20</v>
      </c>
      <c r="W6" s="310"/>
      <c r="X6" s="309">
        <v>100</v>
      </c>
      <c r="Y6" s="310"/>
      <c r="Z6" s="157"/>
      <c r="AA6" s="73"/>
      <c r="AB6" s="309">
        <v>20</v>
      </c>
      <c r="AC6" s="310"/>
      <c r="AD6" s="309">
        <v>30</v>
      </c>
      <c r="AE6" s="310"/>
      <c r="AF6" s="309">
        <v>30</v>
      </c>
      <c r="AG6" s="310"/>
      <c r="AH6" s="309">
        <v>20</v>
      </c>
      <c r="AI6" s="310"/>
      <c r="AJ6" s="309">
        <v>100</v>
      </c>
      <c r="AK6" s="310"/>
      <c r="AL6" s="157"/>
      <c r="AM6" s="73"/>
      <c r="AN6" s="309">
        <v>20</v>
      </c>
      <c r="AO6" s="310"/>
      <c r="AP6" s="309">
        <v>30</v>
      </c>
      <c r="AQ6" s="310"/>
      <c r="AR6" s="309">
        <v>30</v>
      </c>
      <c r="AS6" s="310"/>
      <c r="AT6" s="309">
        <v>20</v>
      </c>
      <c r="AU6" s="310"/>
      <c r="AV6" s="309">
        <v>100</v>
      </c>
      <c r="AW6" s="310"/>
      <c r="AX6" s="157"/>
      <c r="AY6" s="73"/>
      <c r="AZ6" s="309">
        <v>18</v>
      </c>
      <c r="BA6" s="310"/>
      <c r="BB6" s="309">
        <v>35</v>
      </c>
      <c r="BC6" s="310"/>
      <c r="BD6" s="309">
        <v>35</v>
      </c>
      <c r="BE6" s="310"/>
      <c r="BF6" s="309">
        <v>12</v>
      </c>
      <c r="BG6" s="310"/>
      <c r="BH6" s="309">
        <v>100</v>
      </c>
      <c r="BI6" s="310"/>
    </row>
    <row r="7" spans="1:64" ht="18.75" x14ac:dyDescent="0.25">
      <c r="A7" s="159">
        <v>1</v>
      </c>
      <c r="B7" s="158" t="s">
        <v>11</v>
      </c>
      <c r="C7" s="140" t="s">
        <v>138</v>
      </c>
      <c r="D7" s="137">
        <v>6.25E-2</v>
      </c>
      <c r="E7" s="138">
        <v>0.5</v>
      </c>
      <c r="F7" s="137">
        <v>0.52777777777777779</v>
      </c>
      <c r="G7" s="138">
        <v>4.2222222222222223</v>
      </c>
      <c r="H7" s="137">
        <v>0.40833333333333338</v>
      </c>
      <c r="I7" s="138">
        <v>3.2666666666666671</v>
      </c>
      <c r="J7" s="137">
        <v>0.32500000000000001</v>
      </c>
      <c r="K7" s="138">
        <v>2.6</v>
      </c>
      <c r="L7" s="137">
        <f>((D7*D$6)+(F7*F$6)+(H7*H$6)+(J7*J$6))/100</f>
        <v>0.35833333333333334</v>
      </c>
      <c r="M7" s="138">
        <v>2.6453333333333338</v>
      </c>
      <c r="N7" s="140" t="s">
        <v>138</v>
      </c>
      <c r="O7" s="140" t="s">
        <v>457</v>
      </c>
      <c r="P7" s="137">
        <v>8.1944444444444445E-2</v>
      </c>
      <c r="Q7" s="138">
        <v>0.65555555555555556</v>
      </c>
      <c r="R7" s="137">
        <v>0.640625</v>
      </c>
      <c r="S7" s="138">
        <v>5.125</v>
      </c>
      <c r="T7" s="137">
        <v>0.28125</v>
      </c>
      <c r="U7" s="138">
        <v>2.25</v>
      </c>
      <c r="V7" s="137">
        <v>0.359375</v>
      </c>
      <c r="W7" s="138">
        <v>2.875</v>
      </c>
      <c r="X7" s="137">
        <f t="shared" ref="X7:X11" si="2">((P7*P$6)+(R7*R$6)+(T7*T$6)+(V7*V$6))/100</f>
        <v>0.36482638888888885</v>
      </c>
      <c r="Y7" s="138">
        <v>2.7323333333333335</v>
      </c>
      <c r="Z7" s="140" t="s">
        <v>138</v>
      </c>
      <c r="AA7" s="140" t="s">
        <v>457</v>
      </c>
      <c r="AB7" s="137">
        <v>0.11015325670498086</v>
      </c>
      <c r="AC7" s="138">
        <v>0.88122605363984685</v>
      </c>
      <c r="AD7" s="137">
        <v>0.6071428571428571</v>
      </c>
      <c r="AE7" s="138">
        <v>4.8571428571428568</v>
      </c>
      <c r="AF7" s="137">
        <v>0.30555555555555552</v>
      </c>
      <c r="AG7" s="138">
        <v>2.4444444444444442</v>
      </c>
      <c r="AH7" s="137">
        <v>0.4464285714285714</v>
      </c>
      <c r="AI7" s="138">
        <v>3.5714285714285698</v>
      </c>
      <c r="AJ7" s="137">
        <f>((AB7*AB$6)+(AD7*AD$6)+(AF7*AF$6)+(AH7*AH$6))/100</f>
        <v>0.38512588943623427</v>
      </c>
      <c r="AK7" s="138">
        <v>2.9638752052545159</v>
      </c>
      <c r="AL7" s="140" t="s">
        <v>138</v>
      </c>
      <c r="AM7" s="140" t="s">
        <v>457</v>
      </c>
      <c r="AN7" s="137">
        <v>0.10555555555555554</v>
      </c>
      <c r="AO7" s="138">
        <v>0.84444444444444433</v>
      </c>
      <c r="AP7" s="137">
        <v>0.53676470588235292</v>
      </c>
      <c r="AQ7" s="138">
        <v>4.2941176470588234</v>
      </c>
      <c r="AR7" s="137">
        <v>0.46590909090909088</v>
      </c>
      <c r="AS7" s="138">
        <v>3.7272727272727271</v>
      </c>
      <c r="AT7" s="137">
        <v>0.194444444444444</v>
      </c>
      <c r="AU7" s="138">
        <v>1.5555555555555554</v>
      </c>
      <c r="AV7" s="137">
        <f>((AN7*AN$6)+(AP7*AP$6)+(AR7*AR$6)+(AT7*AT$6))/100</f>
        <v>0.36080213903743308</v>
      </c>
      <c r="AW7" s="138">
        <v>2.8864171122994651</v>
      </c>
      <c r="AX7" s="140"/>
      <c r="AY7" s="140"/>
      <c r="AZ7" s="137"/>
      <c r="BA7" s="138"/>
      <c r="BB7" s="137"/>
      <c r="BC7" s="138"/>
      <c r="BD7" s="137"/>
      <c r="BE7" s="138"/>
      <c r="BF7" s="137"/>
      <c r="BG7" s="138"/>
      <c r="BH7" s="137"/>
      <c r="BI7" s="138"/>
    </row>
    <row r="8" spans="1:64" ht="18.75" x14ac:dyDescent="0.25">
      <c r="A8" s="27">
        <f>IF($A7&lt;MAX(Sheet1!$A:$A),$A7+1,"")</f>
        <v>2</v>
      </c>
      <c r="B8" s="134">
        <v>11</v>
      </c>
      <c r="C8" s="140" t="s">
        <v>87</v>
      </c>
      <c r="D8" s="135">
        <v>0.13555555555555557</v>
      </c>
      <c r="E8" s="136">
        <v>1.3555555555555556</v>
      </c>
      <c r="F8" s="135">
        <v>0.5625</v>
      </c>
      <c r="G8" s="136">
        <v>5.625</v>
      </c>
      <c r="H8" s="135">
        <v>0.4333333333333334</v>
      </c>
      <c r="I8" s="136">
        <v>4.3333333333333339</v>
      </c>
      <c r="J8" s="135">
        <v>0.5</v>
      </c>
      <c r="K8" s="136">
        <v>5</v>
      </c>
      <c r="L8" s="135">
        <f t="shared" ref="L8:L11" si="3">((D8*D$6)+(F8*F$6)+(H8*H$6)+(J8*J$6))/100</f>
        <v>0.42586111111111113</v>
      </c>
      <c r="M8" s="136">
        <v>4.115333333333334</v>
      </c>
      <c r="N8" s="140" t="s">
        <v>138</v>
      </c>
      <c r="O8" s="143" t="s">
        <v>87</v>
      </c>
      <c r="P8" s="135">
        <v>0.12999999999999998</v>
      </c>
      <c r="Q8" s="136">
        <v>1.2999999999999998</v>
      </c>
      <c r="R8" s="135">
        <v>0.625</v>
      </c>
      <c r="S8" s="136">
        <v>6.25</v>
      </c>
      <c r="T8" s="135">
        <v>0.43125000000000002</v>
      </c>
      <c r="U8" s="136">
        <v>4.3125</v>
      </c>
      <c r="V8" s="135">
        <v>0.5</v>
      </c>
      <c r="W8" s="136">
        <v>5</v>
      </c>
      <c r="X8" s="135">
        <f t="shared" si="2"/>
        <v>0.44287500000000002</v>
      </c>
      <c r="Y8" s="136">
        <v>4.2469999999999999</v>
      </c>
      <c r="Z8" s="140" t="s">
        <v>138</v>
      </c>
      <c r="AA8" s="143" t="s">
        <v>87</v>
      </c>
      <c r="AB8" s="135">
        <v>0.22222222222222227</v>
      </c>
      <c r="AC8" s="136">
        <v>2.2222222222222228</v>
      </c>
      <c r="AD8" s="135">
        <v>0.7</v>
      </c>
      <c r="AE8" s="136">
        <v>7</v>
      </c>
      <c r="AF8" s="135">
        <v>0.36666666666666664</v>
      </c>
      <c r="AG8" s="136">
        <v>3.6666666666666665</v>
      </c>
      <c r="AH8" s="135">
        <v>0.45714285714285702</v>
      </c>
      <c r="AI8" s="136">
        <v>4.5714285714285712</v>
      </c>
      <c r="AJ8" s="135">
        <f t="shared" ref="AJ8:AJ11" si="4">((AB8*AB$6)+(AD8*AD$6)+(AF8*AF$6)+(AH8*AH$6))/100</f>
        <v>0.45587301587301582</v>
      </c>
      <c r="AK8" s="136">
        <v>4.3733333333333331</v>
      </c>
      <c r="AL8" s="140" t="s">
        <v>146</v>
      </c>
      <c r="AM8" s="143" t="s">
        <v>87</v>
      </c>
      <c r="AN8" s="135">
        <v>0.30246913580246915</v>
      </c>
      <c r="AO8" s="136">
        <v>2.7222222222222223</v>
      </c>
      <c r="AP8" s="135">
        <v>0.57407407407407396</v>
      </c>
      <c r="AQ8" s="136">
        <v>5.1666666666666661</v>
      </c>
      <c r="AR8" s="135">
        <v>0.59595959595959602</v>
      </c>
      <c r="AS8" s="136">
        <v>5.3636363636363642</v>
      </c>
      <c r="AT8" s="135">
        <v>0.49382716049382719</v>
      </c>
      <c r="AU8" s="136">
        <v>4.4444444444444402</v>
      </c>
      <c r="AV8" s="135">
        <f>((AN8*AN$6)+(AP8*AP$6)+(AR8*AR$6)+(AT8*AT$6))/100</f>
        <v>0.51026936026936032</v>
      </c>
      <c r="AW8" s="136">
        <v>4.5924242424242427</v>
      </c>
      <c r="AX8" s="140" t="s">
        <v>146</v>
      </c>
      <c r="AY8" s="140" t="s">
        <v>457</v>
      </c>
      <c r="AZ8" s="135">
        <f ca="1">SUMIFS(OFFSET(نماز!$BW$6,0,MATCH(AZ$1,نماز!$BW$1:$CL$1,0)-1,200),نماز!$C$6:$C$205,$B8)/INDEX(Sheet1!$I:$I,MATCH('گروه ها'!$B8,Sheet1!$H:$H,0))</f>
        <v>8.703703703703701E-2</v>
      </c>
      <c r="BA8" s="136">
        <f ca="1">IFERROR(AZ8*INDEX(Sheet1!$I:$I,MATCH('گروه ها'!$B8,Sheet1!$H:$H,0)),"")</f>
        <v>0.87037037037037013</v>
      </c>
      <c r="BB8" s="135">
        <f ca="1">SUMIFS(OFFSET(حلقه!$CY$6,0,MATCH(BB$1,حلقه!$CY$1:$DQ$1,0)-1,200),حلقه!$C$6:$C$205,$B8)/INDEX(Sheet1!$I:$I,MATCH('گروه ها'!$B8,Sheet1!$H:$H,0))</f>
        <v>0.68333333333333335</v>
      </c>
      <c r="BC8" s="136">
        <f ca="1">IFERROR(BB8*INDEX(Sheet1!$I:$I,MATCH('گروه ها'!$B8,Sheet1!$H:$H,0)),"")</f>
        <v>6.8333333333333339</v>
      </c>
      <c r="BD8" s="135">
        <f ca="1">SUMIFS(OFFSET(هیئت!$EG$6,0,MATCH(BD$1,هیئت!$EG$1:$EZ$1,0)-1,200),هیئت!$C$6:$C$205,$B8)/INDEX(Sheet1!$I:$I,MATCH('گروه ها'!$B8,Sheet1!$H:$H,0))</f>
        <v>0.56474358974358974</v>
      </c>
      <c r="BE8" s="136">
        <f ca="1">IFERROR(BD8*INDEX(Sheet1!$I:$I,MATCH('گروه ها'!$B8,Sheet1!$H:$H,0)),"")</f>
        <v>5.6474358974358978</v>
      </c>
      <c r="BF8" s="135">
        <f ca="1">SUMIFS(OFFSET('ویژه برنامه'!$BF$9,0,MATCH(BF$1,'ویژه برنامه'!$BF$1:$BZ$1,0)-1,200),'ویژه برنامه'!$C$9:$C$208,$B8)/INDEX(Sheet1!$I:$I,MATCH('گروه ها'!$B8,Sheet1!$H:$H,0))</f>
        <v>0.23333333333333334</v>
      </c>
      <c r="BG8" s="136">
        <f ca="1">IFERROR(BF8*INDEX(Sheet1!$I:$I,MATCH('گروه ها'!$B8,Sheet1!$H:$H,0)),"")</f>
        <v>2.3333333333333335</v>
      </c>
      <c r="BH8" s="135">
        <f ca="1">((AZ8*AZ$6)+(BB8*BB$6)+(BD8*BD$6)+(BF8*BF$6))/100</f>
        <v>0.48049358974358974</v>
      </c>
      <c r="BI8" s="136">
        <f ca="1">IFERROR(BH8*INDEX(Sheet1!$I:$I,MATCH('گروه ها'!$B8,Sheet1!$H:$H,0)),"")</f>
        <v>4.8049358974358976</v>
      </c>
      <c r="BL8" s="235"/>
    </row>
    <row r="9" spans="1:64" ht="18.75" x14ac:dyDescent="0.25">
      <c r="A9" s="27">
        <f>IF($A8&lt;MAX(Sheet1!$A:$A),$A8+1,"")</f>
        <v>3</v>
      </c>
      <c r="B9" s="134">
        <v>12</v>
      </c>
      <c r="C9" s="140" t="s">
        <v>85</v>
      </c>
      <c r="D9" s="137">
        <v>0.22999999999999998</v>
      </c>
      <c r="E9" s="138">
        <v>2.2999999999999998</v>
      </c>
      <c r="F9" s="137">
        <v>0.67999999999999994</v>
      </c>
      <c r="G9" s="138">
        <v>6.7999999999999989</v>
      </c>
      <c r="H9" s="137">
        <v>0.52666666666666662</v>
      </c>
      <c r="I9" s="138">
        <v>5.2666666666666657</v>
      </c>
      <c r="J9" s="137">
        <v>0.3</v>
      </c>
      <c r="K9" s="138">
        <v>3</v>
      </c>
      <c r="L9" s="137">
        <f t="shared" si="3"/>
        <v>0.46799999999999997</v>
      </c>
      <c r="M9" s="138">
        <v>4.2879999999999994</v>
      </c>
      <c r="N9" s="140" t="s">
        <v>138</v>
      </c>
      <c r="O9" s="140" t="s">
        <v>85</v>
      </c>
      <c r="P9" s="137">
        <v>0.25777777777777777</v>
      </c>
      <c r="Q9" s="138">
        <v>2.5777777777777775</v>
      </c>
      <c r="R9" s="137">
        <v>0.58499999999999996</v>
      </c>
      <c r="S9" s="138">
        <v>5.85</v>
      </c>
      <c r="T9" s="137">
        <v>0.55625000000000002</v>
      </c>
      <c r="U9" s="138">
        <v>5.5625</v>
      </c>
      <c r="V9" s="137">
        <v>0.4</v>
      </c>
      <c r="W9" s="138">
        <v>4</v>
      </c>
      <c r="X9" s="137">
        <f t="shared" si="2"/>
        <v>0.47393055555555547</v>
      </c>
      <c r="Y9" s="138">
        <v>4.4776666666666669</v>
      </c>
      <c r="Z9" s="140" t="s">
        <v>138</v>
      </c>
      <c r="AA9" s="140" t="s">
        <v>85</v>
      </c>
      <c r="AB9" s="137">
        <v>0.37164750957854398</v>
      </c>
      <c r="AC9" s="138">
        <v>3.7164750957854413</v>
      </c>
      <c r="AD9" s="137">
        <v>0.75</v>
      </c>
      <c r="AE9" s="138">
        <v>7.5</v>
      </c>
      <c r="AF9" s="137">
        <v>0.44444444444444436</v>
      </c>
      <c r="AG9" s="138">
        <v>4.4444444444444438</v>
      </c>
      <c r="AH9" s="137">
        <v>0.52857142857142858</v>
      </c>
      <c r="AI9" s="138">
        <v>5.2857142857142856</v>
      </c>
      <c r="AJ9" s="137">
        <f>((AB9*AB$6)+(AD9*AD$6)+(AF9*AF$6)+(AH9*AH$6))/100</f>
        <v>0.53837712096332779</v>
      </c>
      <c r="AK9" s="138">
        <v>5.2386206896551721</v>
      </c>
      <c r="AL9" s="140" t="s">
        <v>145</v>
      </c>
      <c r="AM9" s="141" t="s">
        <v>83</v>
      </c>
      <c r="AN9" s="137">
        <v>0.23666666666666672</v>
      </c>
      <c r="AO9" s="138">
        <v>2.3666666666666671</v>
      </c>
      <c r="AP9" s="137">
        <v>0.48333333333333339</v>
      </c>
      <c r="AQ9" s="138">
        <v>4.8333333333333339</v>
      </c>
      <c r="AR9" s="137">
        <v>0.64090909090909098</v>
      </c>
      <c r="AS9" s="138">
        <v>6.4090909090909101</v>
      </c>
      <c r="AT9" s="137">
        <v>0.23333333333333334</v>
      </c>
      <c r="AU9" s="138">
        <v>2.3333333333333335</v>
      </c>
      <c r="AV9" s="137">
        <f>((AN9*AN$6)+(AP9*AP$6)+(AR9*AR$6)+(AT9*AT$6))/100</f>
        <v>0.43127272727272731</v>
      </c>
      <c r="AW9" s="138">
        <v>4.3127272727272734</v>
      </c>
      <c r="AX9" s="140" t="s">
        <v>143</v>
      </c>
      <c r="AY9" s="141" t="s">
        <v>83</v>
      </c>
      <c r="AZ9" s="137">
        <f ca="1">SUMIFS(OFFSET(نماز!$BW$6,0,MATCH(AZ$1,نماز!$BW$1:$CL$1,0)-1,200),نماز!$C$6:$C$205,$B9)/INDEX(Sheet1!$I:$I,MATCH('گروه ها'!$B9,Sheet1!$H:$H,0))</f>
        <v>6.2962962962962957E-2</v>
      </c>
      <c r="BA9" s="138">
        <f ca="1">IFERROR(AZ9*INDEX(Sheet1!$I:$I,MATCH('گروه ها'!$B9,Sheet1!$H:$H,0)),"")</f>
        <v>0.62962962962962954</v>
      </c>
      <c r="BB9" s="137">
        <f ca="1">SUMIFS(OFFSET(حلقه!$CY$6,0,MATCH(BB$1,حلقه!$CY$1:$DQ$1,0)-1,200),حلقه!$C$6:$C$205,$B9)/INDEX(Sheet1!$I:$I,MATCH('گروه ها'!$B9,Sheet1!$H:$H,0))</f>
        <v>0.375</v>
      </c>
      <c r="BC9" s="138">
        <f ca="1">IFERROR(BB9*INDEX(Sheet1!$I:$I,MATCH('گروه ها'!$B9,Sheet1!$H:$H,0)),"")</f>
        <v>3.75</v>
      </c>
      <c r="BD9" s="137">
        <f ca="1">SUMIFS(OFFSET(هیئت!$EG$6,0,MATCH(BD$1,هیئت!$EG$1:$EZ$1,0)-1,200),هیئت!$C$6:$C$205,$B9)/INDEX(Sheet1!$I:$I,MATCH('گروه ها'!$B9,Sheet1!$H:$H,0))</f>
        <v>0.40256410256410258</v>
      </c>
      <c r="BE9" s="138">
        <f ca="1">IFERROR(BD9*INDEX(Sheet1!$I:$I,MATCH('گروه ها'!$B9,Sheet1!$H:$H,0)),"")</f>
        <v>4.0256410256410255</v>
      </c>
      <c r="BF9" s="137">
        <f ca="1">SUMIFS(OFFSET('ویژه برنامه'!$BF$9,0,MATCH(BF$1,'ویژه برنامه'!$BF$1:$BZ$1,0)-1,200),'ویژه برنامه'!$C$9:$C$208,$B9)/INDEX(Sheet1!$I:$I,MATCH('گروه ها'!$B9,Sheet1!$H:$H,0))</f>
        <v>0.22222222222222218</v>
      </c>
      <c r="BG9" s="138">
        <f ca="1">IFERROR(BF9*INDEX(Sheet1!$I:$I,MATCH('گروه ها'!$B9,Sheet1!$H:$H,0)),"")</f>
        <v>2.2222222222222219</v>
      </c>
      <c r="BH9" s="137">
        <f t="shared" ref="BH9:BH15" ca="1" si="5">((AZ9*AZ$6)+(BB9*BB$6)+(BD9*BD$6)+(BF9*BF$6))/100</f>
        <v>0.31014743589743587</v>
      </c>
      <c r="BI9" s="138">
        <f ca="1">IFERROR(BH9*INDEX(Sheet1!$I:$I,MATCH('گروه ها'!$B9,Sheet1!$H:$H,0)),"")</f>
        <v>3.1014743589743587</v>
      </c>
    </row>
    <row r="10" spans="1:64" ht="18.75" x14ac:dyDescent="0.25">
      <c r="A10" s="27">
        <f>IF($A9&lt;MAX(Sheet1!$A:$A),$A9+1,"")</f>
        <v>4</v>
      </c>
      <c r="B10" s="134">
        <v>13</v>
      </c>
      <c r="C10" s="141" t="s">
        <v>83</v>
      </c>
      <c r="D10" s="135">
        <v>3.5353535353535352E-2</v>
      </c>
      <c r="E10" s="136">
        <v>0.3888888888888889</v>
      </c>
      <c r="F10" s="135">
        <v>0.52904040404040398</v>
      </c>
      <c r="G10" s="136">
        <v>5.8194444444444438</v>
      </c>
      <c r="H10" s="135">
        <v>0.1212121212121212</v>
      </c>
      <c r="I10" s="136">
        <v>1.3333333333333333</v>
      </c>
      <c r="J10" s="135">
        <v>9.0909090909090912E-2</v>
      </c>
      <c r="K10" s="136">
        <v>1</v>
      </c>
      <c r="L10" s="135">
        <f t="shared" si="3"/>
        <v>0.22032828282828285</v>
      </c>
      <c r="M10" s="136">
        <v>2.09</v>
      </c>
      <c r="N10" s="140" t="s">
        <v>146</v>
      </c>
      <c r="O10" s="141" t="s">
        <v>83</v>
      </c>
      <c r="P10" s="135">
        <v>5.6944444444444443E-2</v>
      </c>
      <c r="Q10" s="136">
        <v>0.62638888888888888</v>
      </c>
      <c r="R10" s="135">
        <v>0.59848484848484851</v>
      </c>
      <c r="S10" s="136">
        <v>6.5833333333333339</v>
      </c>
      <c r="T10" s="135">
        <v>0.22470238095238093</v>
      </c>
      <c r="U10" s="136">
        <v>2.4717261904761902</v>
      </c>
      <c r="V10" s="135">
        <v>0.4375</v>
      </c>
      <c r="W10" s="136">
        <v>4.8125</v>
      </c>
      <c r="X10" s="135">
        <f t="shared" si="2"/>
        <v>0.34584505772005769</v>
      </c>
      <c r="Y10" s="136">
        <v>3.6710476190476187</v>
      </c>
      <c r="Z10" s="140" t="s">
        <v>146</v>
      </c>
      <c r="AA10" s="226" t="s">
        <v>83</v>
      </c>
      <c r="AB10" s="135">
        <v>9.4311818449749507E-2</v>
      </c>
      <c r="AC10" s="136">
        <v>1.0374300029472445</v>
      </c>
      <c r="AD10" s="135">
        <v>0.45833333333333331</v>
      </c>
      <c r="AE10" s="136">
        <v>5.0416666666666661</v>
      </c>
      <c r="AF10" s="135">
        <v>0.22222222222222221</v>
      </c>
      <c r="AG10" s="136">
        <v>2.4444444444444442</v>
      </c>
      <c r="AH10" s="135">
        <v>0.23076923076923078</v>
      </c>
      <c r="AI10" s="136">
        <v>2.5384615384615388</v>
      </c>
      <c r="AJ10" s="135">
        <f t="shared" si="4"/>
        <v>0.26918287651046274</v>
      </c>
      <c r="AK10" s="136">
        <v>2.7564190981432359</v>
      </c>
      <c r="AL10" s="140" t="s">
        <v>143</v>
      </c>
      <c r="AM10" s="141" t="s">
        <v>83</v>
      </c>
      <c r="AN10" s="135">
        <v>0.22916666666666669</v>
      </c>
      <c r="AO10" s="136">
        <v>1.8333333333333335</v>
      </c>
      <c r="AP10" s="135">
        <v>0.67361111111111116</v>
      </c>
      <c r="AQ10" s="136">
        <v>5.3888888888888893</v>
      </c>
      <c r="AR10" s="135">
        <v>0.58522727272727271</v>
      </c>
      <c r="AS10" s="136">
        <v>4.6818181818181817</v>
      </c>
      <c r="AT10" s="135">
        <v>0.625</v>
      </c>
      <c r="AU10" s="136">
        <v>5</v>
      </c>
      <c r="AV10" s="135">
        <f t="shared" ref="AV10:AV12" si="6">((AN10*AN$6)+(AP10*AP$6)+(AR10*AR$6)+(AT10*AT$6))/100</f>
        <v>0.54848484848484846</v>
      </c>
      <c r="AW10" s="136">
        <v>4.3878787878787877</v>
      </c>
      <c r="AX10" s="140" t="s">
        <v>145</v>
      </c>
      <c r="AY10" s="143"/>
      <c r="AZ10" s="135">
        <f ca="1">SUMIFS(OFFSET(نماز!$BW$6,0,MATCH(AZ$1,نماز!$BW$1:$CL$1,0)-1,200),نماز!$C$6:$C$205,$B10)/INDEX(Sheet1!$I:$I,MATCH('گروه ها'!$B10,Sheet1!$H:$H,0))</f>
        <v>9.2592592592592574E-2</v>
      </c>
      <c r="BA10" s="136">
        <f ca="1">IFERROR(AZ10*INDEX(Sheet1!$I:$I,MATCH('گروه ها'!$B10,Sheet1!$H:$H,0)),"")</f>
        <v>0.55555555555555547</v>
      </c>
      <c r="BB10" s="135">
        <f ca="1">SUMIFS(OFFSET(حلقه!$CY$6,0,MATCH(BB$1,حلقه!$CY$1:$DQ$1,0)-1,200),حلقه!$C$6:$C$205,$B10)/INDEX(Sheet1!$I:$I,MATCH('گروه ها'!$B10,Sheet1!$H:$H,0))</f>
        <v>0.51515151515151514</v>
      </c>
      <c r="BC10" s="136">
        <f ca="1">IFERROR(BB10*INDEX(Sheet1!$I:$I,MATCH('گروه ها'!$B10,Sheet1!$H:$H,0)),"")</f>
        <v>3.0909090909090908</v>
      </c>
      <c r="BD10" s="135">
        <f ca="1">SUMIFS(OFFSET(هیئت!$EG$6,0,MATCH(BD$1,هیئت!$EG$1:$EZ$1,0)-1,200),هیئت!$C$6:$C$205,$B10)/INDEX(Sheet1!$I:$I,MATCH('گروه ها'!$B10,Sheet1!$H:$H,0))</f>
        <v>0.8205128205128206</v>
      </c>
      <c r="BE10" s="136">
        <f ca="1">IFERROR(BD10*INDEX(Sheet1!$I:$I,MATCH('گروه ها'!$B10,Sheet1!$H:$H,0)),"")</f>
        <v>4.9230769230769234</v>
      </c>
      <c r="BF10" s="135">
        <f ca="1">SUMIFS(OFFSET('ویژه برنامه'!$BF$9,0,MATCH(BF$1,'ویژه برنامه'!$BF$1:$BZ$1,0)-1,200),'ویژه برنامه'!$C$9:$C$208,$B10)/INDEX(Sheet1!$I:$I,MATCH('گروه ها'!$B10,Sheet1!$H:$H,0))</f>
        <v>0.57407407407407407</v>
      </c>
      <c r="BG10" s="136">
        <f ca="1">IFERROR(BF10*INDEX(Sheet1!$I:$I,MATCH('گروه ها'!$B10,Sheet1!$H:$H,0)),"")</f>
        <v>3.4444444444444446</v>
      </c>
      <c r="BH10" s="135">
        <f t="shared" ca="1" si="5"/>
        <v>0.55303807303807306</v>
      </c>
      <c r="BI10" s="136">
        <f ca="1">IFERROR(BH10*INDEX(Sheet1!$I:$I,MATCH('گروه ها'!$B10,Sheet1!$H:$H,0)),"")</f>
        <v>3.3182284382284384</v>
      </c>
    </row>
    <row r="11" spans="1:64" ht="18.75" x14ac:dyDescent="0.25">
      <c r="A11" s="27">
        <f>IF($A10&lt;MAX(Sheet1!$A:$A),$A10+1,"")</f>
        <v>5</v>
      </c>
      <c r="B11" s="134">
        <v>14</v>
      </c>
      <c r="C11" s="143" t="s">
        <v>84</v>
      </c>
      <c r="D11" s="137">
        <v>0.11111111111111109</v>
      </c>
      <c r="E11" s="138">
        <v>0.99999999999999978</v>
      </c>
      <c r="F11" s="137">
        <v>0.57777777777777772</v>
      </c>
      <c r="G11" s="138">
        <v>5.1999999999999993</v>
      </c>
      <c r="H11" s="137">
        <v>0.2814814814814815</v>
      </c>
      <c r="I11" s="138">
        <v>2.5333333333333337</v>
      </c>
      <c r="J11" s="137">
        <v>0.24444444444444446</v>
      </c>
      <c r="K11" s="138">
        <v>2.2000000000000002</v>
      </c>
      <c r="L11" s="137">
        <f t="shared" si="3"/>
        <v>0.32888888888888884</v>
      </c>
      <c r="M11" s="138">
        <v>2.7120000000000002</v>
      </c>
      <c r="N11" s="140" t="s">
        <v>146</v>
      </c>
      <c r="O11" s="143" t="s">
        <v>84</v>
      </c>
      <c r="P11" s="137">
        <v>0.16722222222222222</v>
      </c>
      <c r="Q11" s="138">
        <v>1.5049999999999999</v>
      </c>
      <c r="R11" s="137">
        <v>0.53333333333333333</v>
      </c>
      <c r="S11" s="138">
        <v>4.8</v>
      </c>
      <c r="T11" s="137">
        <v>0.34642857142857142</v>
      </c>
      <c r="U11" s="138">
        <v>3.1178571428571429</v>
      </c>
      <c r="V11" s="137">
        <v>0.375</v>
      </c>
      <c r="W11" s="138">
        <v>3.375</v>
      </c>
      <c r="X11" s="137">
        <f t="shared" si="2"/>
        <v>0.37237301587301586</v>
      </c>
      <c r="Y11" s="138">
        <v>3.2064857142857144</v>
      </c>
      <c r="Z11" s="140" t="s">
        <v>146</v>
      </c>
      <c r="AA11" s="143" t="s">
        <v>92</v>
      </c>
      <c r="AB11" s="137">
        <v>0.35179380006966215</v>
      </c>
      <c r="AC11" s="138">
        <v>3.1661442006269596</v>
      </c>
      <c r="AD11" s="137">
        <v>0.45454545454545453</v>
      </c>
      <c r="AE11" s="138">
        <v>4.0909090909090908</v>
      </c>
      <c r="AF11" s="137">
        <v>0.46464646464646459</v>
      </c>
      <c r="AG11" s="138">
        <v>4.1818181818181817</v>
      </c>
      <c r="AH11" s="137">
        <v>0.4935064935064935</v>
      </c>
      <c r="AI11" s="138">
        <v>4.4415584415584419</v>
      </c>
      <c r="AJ11" s="137">
        <f t="shared" si="4"/>
        <v>0.44481763447280692</v>
      </c>
      <c r="AK11" s="138">
        <v>3.9889655172413789</v>
      </c>
      <c r="AL11" s="140" t="s">
        <v>146</v>
      </c>
      <c r="AM11" s="143" t="s">
        <v>787</v>
      </c>
      <c r="AN11" s="137">
        <v>0.34197530864197528</v>
      </c>
      <c r="AO11" s="138">
        <v>3.0777777777777775</v>
      </c>
      <c r="AP11" s="137">
        <v>0.58823529411764708</v>
      </c>
      <c r="AQ11" s="138">
        <v>5.2941176470588234</v>
      </c>
      <c r="AR11" s="137">
        <v>0.6212121212121211</v>
      </c>
      <c r="AS11" s="138">
        <v>5.5909090909090899</v>
      </c>
      <c r="AT11" s="137">
        <v>0.54320987654320996</v>
      </c>
      <c r="AU11" s="138">
        <v>4.8888888888888893</v>
      </c>
      <c r="AV11" s="137">
        <f>((AN11*AN$6)+(AP11*AP$6)+(AR11*AR$6)+(AT11*AT$6))/100</f>
        <v>0.53987126163596755</v>
      </c>
      <c r="AW11" s="138">
        <v>4.8588413547237082</v>
      </c>
      <c r="AX11" s="140" t="s">
        <v>146</v>
      </c>
      <c r="AY11" s="143" t="s">
        <v>793</v>
      </c>
      <c r="AZ11" s="137">
        <f ca="1">SUMIFS(OFFSET(نماز!$BW$6,0,MATCH(AZ$1,نماز!$BW$1:$CL$1,0)-1,200),نماز!$C$6:$C$205,$B11)/INDEX(Sheet1!$I:$I,MATCH('گروه ها'!$B11,Sheet1!$H:$H,0))</f>
        <v>0.16512345679012347</v>
      </c>
      <c r="BA11" s="138">
        <f ca="1">IFERROR(AZ11*INDEX(Sheet1!$I:$I,MATCH('گروه ها'!$B11,Sheet1!$H:$H,0)),"")</f>
        <v>1.9814814814814816</v>
      </c>
      <c r="BB11" s="137">
        <f ca="1">SUMIFS(OFFSET(حلقه!$CY$6,0,MATCH(BB$1,حلقه!$CY$1:$DQ$1,0)-1,200),حلقه!$C$6:$C$205,$B11)/INDEX(Sheet1!$I:$I,MATCH('گروه ها'!$B11,Sheet1!$H:$H,0))</f>
        <v>0.61666666666666659</v>
      </c>
      <c r="BC11" s="138">
        <f ca="1">IFERROR(BB11*INDEX(Sheet1!$I:$I,MATCH('گروه ها'!$B11,Sheet1!$H:$H,0)),"")</f>
        <v>7.3999999999999986</v>
      </c>
      <c r="BD11" s="137">
        <f ca="1">SUMIFS(OFFSET(هیئت!$EG$6,0,MATCH(BD$1,هیئت!$EG$1:$EZ$1,0)-1,200),هیئت!$C$6:$C$205,$B11)/INDEX(Sheet1!$I:$I,MATCH('گروه ها'!$B11,Sheet1!$H:$H,0))</f>
        <v>0.43482905982905989</v>
      </c>
      <c r="BE11" s="138">
        <f ca="1">IFERROR(BD11*INDEX(Sheet1!$I:$I,MATCH('گروه ها'!$B11,Sheet1!$H:$H,0)),"")</f>
        <v>5.217948717948719</v>
      </c>
      <c r="BF11" s="137">
        <f ca="1">SUMIFS(OFFSET('ویژه برنامه'!$BF$9,0,MATCH(BF$1,'ویژه برنامه'!$BF$1:$BZ$1,0)-1,200),'ویژه برنامه'!$C$9:$C$208,$B11)/INDEX(Sheet1!$I:$I,MATCH('گروه ها'!$B11,Sheet1!$H:$H,0))</f>
        <v>0.21296296296296299</v>
      </c>
      <c r="BG11" s="138">
        <f ca="1">IFERROR(BF11*INDEX(Sheet1!$I:$I,MATCH('گروه ها'!$B11,Sheet1!$H:$H,0)),"")</f>
        <v>2.5555555555555558</v>
      </c>
      <c r="BH11" s="137">
        <f t="shared" ca="1" si="5"/>
        <v>0.42330128205128204</v>
      </c>
      <c r="BI11" s="138">
        <f ca="1">IFERROR(BH11*INDEX(Sheet1!$I:$I,MATCH('گروه ها'!$B11,Sheet1!$H:$H,0)),"")</f>
        <v>5.0796153846153844</v>
      </c>
    </row>
    <row r="12" spans="1:64" ht="18.75" x14ac:dyDescent="0.25">
      <c r="A12" s="27">
        <f>IF($A11&lt;MAX(Sheet1!$A:$A),$A11+1,"")</f>
        <v>6</v>
      </c>
      <c r="B12" s="134">
        <v>15</v>
      </c>
      <c r="C12" s="140"/>
      <c r="D12" s="135"/>
      <c r="E12" s="136"/>
      <c r="F12" s="135"/>
      <c r="G12" s="136"/>
      <c r="H12" s="135"/>
      <c r="I12" s="136"/>
      <c r="J12" s="135"/>
      <c r="K12" s="136"/>
      <c r="L12" s="135"/>
      <c r="M12" s="136"/>
      <c r="N12" s="140"/>
      <c r="O12" s="143"/>
      <c r="P12" s="135"/>
      <c r="Q12" s="136"/>
      <c r="R12" s="135"/>
      <c r="S12" s="136"/>
      <c r="T12" s="135"/>
      <c r="U12" s="136"/>
      <c r="V12" s="135"/>
      <c r="W12" s="136"/>
      <c r="X12" s="135"/>
      <c r="Y12" s="136"/>
      <c r="Z12" s="140"/>
      <c r="AA12" s="143"/>
      <c r="AB12" s="135"/>
      <c r="AC12" s="136"/>
      <c r="AD12" s="135"/>
      <c r="AE12" s="136"/>
      <c r="AF12" s="135"/>
      <c r="AG12" s="136"/>
      <c r="AH12" s="135"/>
      <c r="AI12" s="136"/>
      <c r="AJ12" s="135"/>
      <c r="AK12" s="136"/>
      <c r="AL12" s="140" t="s">
        <v>172</v>
      </c>
      <c r="AM12" s="143" t="s">
        <v>375</v>
      </c>
      <c r="AN12" s="135">
        <v>0.11388888888888889</v>
      </c>
      <c r="AO12" s="136">
        <v>1.3666666666666667</v>
      </c>
      <c r="AP12" s="135">
        <v>0.42156862745098028</v>
      </c>
      <c r="AQ12" s="136">
        <v>5.0588235294117636</v>
      </c>
      <c r="AR12" s="135">
        <v>0.30790043290043284</v>
      </c>
      <c r="AS12" s="136">
        <v>3.6948051948051939</v>
      </c>
      <c r="AT12" s="135">
        <v>0.6166666666666667</v>
      </c>
      <c r="AU12" s="136">
        <v>7.4</v>
      </c>
      <c r="AV12" s="135">
        <f t="shared" si="6"/>
        <v>0.36495182921653502</v>
      </c>
      <c r="AW12" s="136">
        <v>4.3794219505984202</v>
      </c>
      <c r="AX12" s="140" t="s">
        <v>172</v>
      </c>
      <c r="AY12" s="143" t="s">
        <v>375</v>
      </c>
      <c r="AZ12" s="135">
        <f ca="1">SUMIFS(OFFSET(نماز!$BW$6,0,MATCH(AZ$1,نماز!$BW$1:$CL$1,0)-1,200),نماز!$C$6:$C$205,$B12)/INDEX(Sheet1!$I:$I,MATCH('گروه ها'!$B12,Sheet1!$H:$H,0))</f>
        <v>3.6210317460317457E-2</v>
      </c>
      <c r="BA12" s="136">
        <f ca="1">IFERROR(AZ12*INDEX(Sheet1!$I:$I,MATCH('گروه ها'!$B12,Sheet1!$H:$H,0)),"")</f>
        <v>0.50694444444444442</v>
      </c>
      <c r="BB12" s="135">
        <f ca="1">SUMIFS(OFFSET(حلقه!$CY$6,0,MATCH(BB$1,حلقه!$CY$1:$DQ$1,0)-1,200),حلقه!$C$6:$C$205,$B12)/INDEX(Sheet1!$I:$I,MATCH('گروه ها'!$B12,Sheet1!$H:$H,0))</f>
        <v>0.3571428571428571</v>
      </c>
      <c r="BC12" s="136">
        <f ca="1">IFERROR(BB12*INDEX(Sheet1!$I:$I,MATCH('گروه ها'!$B12,Sheet1!$H:$H,0)),"")</f>
        <v>4.9999999999999991</v>
      </c>
      <c r="BD12" s="135">
        <f ca="1">SUMIFS(OFFSET(هیئت!$EG$6,0,MATCH(BD$1,هیئت!$EG$1:$EZ$1,0)-1,200),هیئت!$C$6:$C$205,$B12)/INDEX(Sheet1!$I:$I,MATCH('گروه ها'!$B12,Sheet1!$H:$H,0))</f>
        <v>0.2197802197802198</v>
      </c>
      <c r="BE12" s="136">
        <f ca="1">IFERROR(BD12*INDEX(Sheet1!$I:$I,MATCH('گروه ها'!$B12,Sheet1!$H:$H,0)),"")</f>
        <v>3.0769230769230771</v>
      </c>
      <c r="BF12" s="135">
        <f ca="1">SUMIFS(OFFSET('ویژه برنامه'!$BF$9,0,MATCH(BF$1,'ویژه برنامه'!$BF$1:$BZ$1,0)-1,200),'ویژه برنامه'!$C$9:$C$208,$B12)/INDEX(Sheet1!$I:$I,MATCH('گروه ها'!$B12,Sheet1!$H:$H,0))</f>
        <v>0.20634920634920634</v>
      </c>
      <c r="BG12" s="136">
        <f ca="1">IFERROR(BF12*INDEX(Sheet1!$I:$I,MATCH('گروه ها'!$B12,Sheet1!$H:$H,0)),"")</f>
        <v>2.8888888888888888</v>
      </c>
      <c r="BH12" s="135">
        <f t="shared" ca="1" si="5"/>
        <v>0.23320283882783882</v>
      </c>
      <c r="BI12" s="136">
        <f ca="1">IFERROR(BH12*INDEX(Sheet1!$I:$I,MATCH('گروه ها'!$B12,Sheet1!$H:$H,0)),"")</f>
        <v>3.2648397435897434</v>
      </c>
    </row>
    <row r="13" spans="1:64" ht="18.75" x14ac:dyDescent="0.25">
      <c r="A13" s="27">
        <f>IF($A12&lt;MAX(Sheet1!$A:$A),$A12+1,"")</f>
        <v>7</v>
      </c>
      <c r="B13" s="134">
        <v>16</v>
      </c>
      <c r="C13" s="143"/>
      <c r="D13" s="137"/>
      <c r="E13" s="138"/>
      <c r="F13" s="137"/>
      <c r="G13" s="138"/>
      <c r="H13" s="137"/>
      <c r="I13" s="138"/>
      <c r="J13" s="137"/>
      <c r="K13" s="138"/>
      <c r="L13" s="137"/>
      <c r="M13" s="138"/>
      <c r="N13" s="140"/>
      <c r="O13" s="143"/>
      <c r="P13" s="137"/>
      <c r="Q13" s="138"/>
      <c r="R13" s="137"/>
      <c r="S13" s="138"/>
      <c r="T13" s="137"/>
      <c r="U13" s="138"/>
      <c r="V13" s="137"/>
      <c r="W13" s="138"/>
      <c r="X13" s="137"/>
      <c r="Y13" s="138"/>
      <c r="Z13" s="140"/>
      <c r="AA13" s="143"/>
      <c r="AB13" s="137"/>
      <c r="AC13" s="138"/>
      <c r="AD13" s="137"/>
      <c r="AE13" s="138"/>
      <c r="AF13" s="137"/>
      <c r="AG13" s="138"/>
      <c r="AH13" s="137"/>
      <c r="AI13" s="138"/>
      <c r="AJ13" s="137"/>
      <c r="AK13" s="138"/>
      <c r="AL13" s="140" t="s">
        <v>138</v>
      </c>
      <c r="AM13" s="143" t="s">
        <v>93</v>
      </c>
      <c r="AN13" s="137">
        <v>0.14285714285714285</v>
      </c>
      <c r="AO13" s="138">
        <v>2</v>
      </c>
      <c r="AP13" s="137">
        <v>0.5580357142857143</v>
      </c>
      <c r="AQ13" s="138">
        <v>7.8125</v>
      </c>
      <c r="AR13" s="137">
        <v>0.30194805194805191</v>
      </c>
      <c r="AS13" s="138">
        <v>4.2272727272727266</v>
      </c>
      <c r="AT13" s="137">
        <v>0.67460317460317465</v>
      </c>
      <c r="AU13" s="138">
        <v>9.4444444444444446</v>
      </c>
      <c r="AV13" s="137">
        <f>((AN13*AN$6)+(AP13*AP$6)+(AR13*AR$6)+(AT13*AT$6))/100</f>
        <v>0.42148719336219342</v>
      </c>
      <c r="AW13" s="138">
        <v>5.9008207070707082</v>
      </c>
      <c r="AX13" s="140" t="s">
        <v>138</v>
      </c>
      <c r="AY13" s="143" t="s">
        <v>93</v>
      </c>
      <c r="AZ13" s="137">
        <f ca="1">SUMIFS(OFFSET(نماز!$BW$6,0,MATCH(AZ$1,نماز!$BW$1:$CL$1,0)-1,200),نماز!$C$6:$C$205,$B13)/INDEX(Sheet1!$I:$I,MATCH('گروه ها'!$B13,Sheet1!$H:$H,0))</f>
        <v>8.994708994708997E-2</v>
      </c>
      <c r="BA13" s="138">
        <f ca="1">IFERROR(AZ13*INDEX(Sheet1!$I:$I,MATCH('گروه ها'!$B13,Sheet1!$H:$H,0)),"")</f>
        <v>1.2592592592592595</v>
      </c>
      <c r="BB13" s="137">
        <f ca="1">SUMIFS(OFFSET(حلقه!$CY$6,0,MATCH(BB$1,حلقه!$CY$1:$DQ$1,0)-1,200),حلقه!$C$6:$C$205,$B13)/INDEX(Sheet1!$I:$I,MATCH('گروه ها'!$B13,Sheet1!$H:$H,0))</f>
        <v>0.42142857142857143</v>
      </c>
      <c r="BC13" s="138">
        <f ca="1">IFERROR(BB13*INDEX(Sheet1!$I:$I,MATCH('گروه ها'!$B13,Sheet1!$H:$H,0)),"")</f>
        <v>5.9</v>
      </c>
      <c r="BD13" s="137">
        <f ca="1">SUMIFS(OFFSET(هیئت!$EG$6,0,MATCH(BD$1,هیئت!$EG$1:$EZ$1,0)-1,200),هیئت!$C$6:$C$205,$B13)/INDEX(Sheet1!$I:$I,MATCH('گروه ها'!$B13,Sheet1!$H:$H,0))</f>
        <v>0.2637362637362638</v>
      </c>
      <c r="BE13" s="138">
        <f ca="1">IFERROR(BD13*INDEX(Sheet1!$I:$I,MATCH('گروه ها'!$B13,Sheet1!$H:$H,0)),"")</f>
        <v>3.6923076923076934</v>
      </c>
      <c r="BF13" s="137">
        <f ca="1">SUMIFS(OFFSET('ویژه برنامه'!$BF$9,0,MATCH(BF$1,'ویژه برنامه'!$BF$1:$BZ$1,0)-1,200),'ویژه برنامه'!$C$9:$C$208,$B13)/INDEX(Sheet1!$I:$I,MATCH('گروه ها'!$B13,Sheet1!$H:$H,0))</f>
        <v>0.23809523809523811</v>
      </c>
      <c r="BG13" s="138">
        <f ca="1">IFERROR(BF13*INDEX(Sheet1!$I:$I,MATCH('گروه ها'!$B13,Sheet1!$H:$H,0)),"")</f>
        <v>3.3333333333333335</v>
      </c>
      <c r="BH13" s="137">
        <f t="shared" ca="1" si="5"/>
        <v>0.28456959706959711</v>
      </c>
      <c r="BI13" s="138">
        <f ca="1">IFERROR(BH13*INDEX(Sheet1!$I:$I,MATCH('گروه ها'!$B13,Sheet1!$H:$H,0)),"")</f>
        <v>3.9839743589743595</v>
      </c>
    </row>
    <row r="14" spans="1:64" ht="18.75" x14ac:dyDescent="0.25">
      <c r="A14" s="27">
        <f>IF($A13&lt;MAX(Sheet1!$A:$A),$A13+1,"")</f>
        <v>8</v>
      </c>
      <c r="B14" s="134">
        <v>17</v>
      </c>
      <c r="C14" s="140"/>
      <c r="D14" s="135"/>
      <c r="E14" s="136"/>
      <c r="F14" s="135"/>
      <c r="G14" s="136"/>
      <c r="H14" s="135"/>
      <c r="I14" s="136"/>
      <c r="J14" s="135"/>
      <c r="K14" s="136"/>
      <c r="L14" s="135"/>
      <c r="M14" s="136"/>
      <c r="N14" s="140"/>
      <c r="O14" s="143"/>
      <c r="P14" s="135"/>
      <c r="Q14" s="136"/>
      <c r="R14" s="135"/>
      <c r="S14" s="136"/>
      <c r="T14" s="135"/>
      <c r="U14" s="136"/>
      <c r="V14" s="135"/>
      <c r="W14" s="136"/>
      <c r="X14" s="135"/>
      <c r="Y14" s="136"/>
      <c r="Z14" s="140"/>
      <c r="AA14" s="143"/>
      <c r="AB14" s="135"/>
      <c r="AC14" s="136"/>
      <c r="AD14" s="135"/>
      <c r="AE14" s="136"/>
      <c r="AF14" s="135"/>
      <c r="AG14" s="136"/>
      <c r="AH14" s="135"/>
      <c r="AI14" s="136"/>
      <c r="AJ14" s="135"/>
      <c r="AK14" s="136"/>
      <c r="AL14" s="140"/>
      <c r="AM14" s="143"/>
      <c r="AN14" s="135"/>
      <c r="AO14" s="136"/>
      <c r="AP14" s="135"/>
      <c r="AQ14" s="136"/>
      <c r="AR14" s="135"/>
      <c r="AS14" s="136"/>
      <c r="AT14" s="135"/>
      <c r="AU14" s="136"/>
      <c r="AV14" s="135"/>
      <c r="AW14" s="136"/>
      <c r="AX14" s="140" t="s">
        <v>142</v>
      </c>
      <c r="AY14" s="143" t="s">
        <v>87</v>
      </c>
      <c r="AZ14" s="135">
        <f ca="1">SUMIFS(OFFSET(نماز!$BW$6,0,MATCH(AZ$1,نماز!$BW$1:$CL$1,0)-1,200),نماز!$C$6:$C$205,$B14)/INDEX(Sheet1!$I:$I,MATCH('گروه ها'!$B14,Sheet1!$H:$H,0))</f>
        <v>0.10532407407407413</v>
      </c>
      <c r="BA14" s="136">
        <f ca="1">IFERROR(AZ14*INDEX(Sheet1!$I:$I,MATCH('گروه ها'!$B14,Sheet1!$H:$H,0)),"")</f>
        <v>1.2638888888888895</v>
      </c>
      <c r="BB14" s="135">
        <f ca="1">SUMIFS(OFFSET(حلقه!$CY$6,0,MATCH(BB$1,حلقه!$CY$1:$DQ$1,0)-1,200),حلقه!$C$6:$C$205,$B14)/INDEX(Sheet1!$I:$I,MATCH('گروه ها'!$B14,Sheet1!$H:$H,0))</f>
        <v>0</v>
      </c>
      <c r="BC14" s="136">
        <f ca="1">IFERROR(BB14*INDEX(Sheet1!$I:$I,MATCH('گروه ها'!$B14,Sheet1!$H:$H,0)),"")</f>
        <v>0</v>
      </c>
      <c r="BD14" s="135">
        <f ca="1">SUMIFS(OFFSET(هیئت!$EG$6,0,MATCH(BD$1,هیئت!$EG$1:$EZ$1,0)-1,200),هیئت!$C$6:$C$205,$B14)/INDEX(Sheet1!$I:$I,MATCH('گروه ها'!$B14,Sheet1!$H:$H,0))</f>
        <v>0.21153846153846154</v>
      </c>
      <c r="BE14" s="136">
        <f ca="1">IFERROR(BD14*INDEX(Sheet1!$I:$I,MATCH('گروه ها'!$B14,Sheet1!$H:$H,0)),"")</f>
        <v>2.5384615384615383</v>
      </c>
      <c r="BF14" s="135">
        <f ca="1">SUMIFS(OFFSET('ویژه برنامه'!$BF$9,0,MATCH(BF$1,'ویژه برنامه'!$BF$1:$BZ$1,0)-1,200),'ویژه برنامه'!$C$9:$C$208,$B14)/INDEX(Sheet1!$I:$I,MATCH('گروه ها'!$B14,Sheet1!$H:$H,0))</f>
        <v>0.26851851851851855</v>
      </c>
      <c r="BG14" s="136">
        <f ca="1">IFERROR(BF14*INDEX(Sheet1!$I:$I,MATCH('گروه ها'!$B14,Sheet1!$H:$H,0)),"")</f>
        <v>3.2222222222222223</v>
      </c>
      <c r="BH14" s="135">
        <f t="shared" ca="1" si="5"/>
        <v>0.12521901709401712</v>
      </c>
      <c r="BI14" s="136">
        <f ca="1">IFERROR(BH14*INDEX(Sheet1!$I:$I,MATCH('گروه ها'!$B14,Sheet1!$H:$H,0)),"")</f>
        <v>1.5026282051282054</v>
      </c>
    </row>
    <row r="15" spans="1:64" ht="18.75" x14ac:dyDescent="0.25">
      <c r="A15" s="27">
        <f>IF($A14&lt;MAX(Sheet1!$A:$A),$A14+1,"")</f>
        <v>9</v>
      </c>
      <c r="B15" s="134">
        <v>18</v>
      </c>
      <c r="C15" s="143"/>
      <c r="D15" s="137"/>
      <c r="E15" s="138"/>
      <c r="F15" s="137"/>
      <c r="G15" s="138"/>
      <c r="H15" s="137"/>
      <c r="I15" s="138"/>
      <c r="J15" s="137"/>
      <c r="K15" s="138"/>
      <c r="L15" s="137"/>
      <c r="M15" s="138"/>
      <c r="N15" s="140"/>
      <c r="O15" s="143"/>
      <c r="P15" s="137"/>
      <c r="Q15" s="138"/>
      <c r="R15" s="137"/>
      <c r="S15" s="138"/>
      <c r="T15" s="137"/>
      <c r="U15" s="138"/>
      <c r="V15" s="137"/>
      <c r="W15" s="138"/>
      <c r="X15" s="137"/>
      <c r="Y15" s="138"/>
      <c r="Z15" s="140"/>
      <c r="AA15" s="143"/>
      <c r="AB15" s="137"/>
      <c r="AC15" s="138"/>
      <c r="AD15" s="137"/>
      <c r="AE15" s="138"/>
      <c r="AF15" s="137"/>
      <c r="AG15" s="138"/>
      <c r="AH15" s="137"/>
      <c r="AI15" s="138"/>
      <c r="AJ15" s="137"/>
      <c r="AK15" s="138"/>
      <c r="AL15" s="140"/>
      <c r="AM15" s="143"/>
      <c r="AN15" s="137"/>
      <c r="AO15" s="138"/>
      <c r="AP15" s="137"/>
      <c r="AQ15" s="138"/>
      <c r="AR15" s="137"/>
      <c r="AS15" s="138"/>
      <c r="AT15" s="137"/>
      <c r="AU15" s="138"/>
      <c r="AV15" s="137"/>
      <c r="AW15" s="138"/>
      <c r="AX15" s="140" t="s">
        <v>145</v>
      </c>
      <c r="AY15" s="143" t="s">
        <v>794</v>
      </c>
      <c r="AZ15" s="137">
        <f ca="1">SUMIFS(OFFSET(نماز!$BW$6,0,MATCH(AZ$1,نماز!$BW$1:$CL$1,0)-1,200),نماز!$C$6:$C$205,$B15)/INDEX(Sheet1!$I:$I,MATCH('گروه ها'!$B15,Sheet1!$H:$H,0))</f>
        <v>6.7592592592592593E-2</v>
      </c>
      <c r="BA15" s="138">
        <f ca="1">IFERROR(AZ15*INDEX(Sheet1!$I:$I,MATCH('گروه ها'!$B15,Sheet1!$H:$H,0)),"")</f>
        <v>1.3518518518518519</v>
      </c>
      <c r="BB15" s="137">
        <f ca="1">SUMIFS(OFFSET(حلقه!$CY$6,0,MATCH(BB$1,حلقه!$CY$1:$DQ$1,0)-1,200),حلقه!$C$6:$C$205,$B15)/INDEX(Sheet1!$I:$I,MATCH('گروه ها'!$B15,Sheet1!$H:$H,0))</f>
        <v>0.44196428571428575</v>
      </c>
      <c r="BC15" s="138">
        <f ca="1">IFERROR(BB15*INDEX(Sheet1!$I:$I,MATCH('گروه ها'!$B15,Sheet1!$H:$H,0)),"")</f>
        <v>8.8392857142857153</v>
      </c>
      <c r="BD15" s="137">
        <f ca="1">SUMIFS(OFFSET(هیئت!$EG$6,0,MATCH(BD$1,هیئت!$EG$1:$EZ$1,0)-1,200),هیئت!$C$6:$C$205,$B15)/INDEX(Sheet1!$I:$I,MATCH('گروه ها'!$B15,Sheet1!$H:$H,0))</f>
        <v>0.28108974358974359</v>
      </c>
      <c r="BE15" s="138">
        <f ca="1">IFERROR(BD15*INDEX(Sheet1!$I:$I,MATCH('گروه ها'!$B15,Sheet1!$H:$H,0)),"")</f>
        <v>5.6217948717948723</v>
      </c>
      <c r="BF15" s="137">
        <f ca="1">SUMIFS(OFFSET('ویژه برنامه'!$BF$9,0,MATCH(BF$1,'ویژه برنامه'!$BF$1:$BZ$1,0)-1,200),'ویژه برنامه'!$C$9:$C$208,$B15)/INDEX(Sheet1!$I:$I,MATCH('گروه ها'!$B15,Sheet1!$H:$H,0))</f>
        <v>0.13125000000000001</v>
      </c>
      <c r="BG15" s="138">
        <f ca="1">IFERROR(BF15*INDEX(Sheet1!$I:$I,MATCH('گروه ها'!$B15,Sheet1!$H:$H,0)),"")</f>
        <v>2.625</v>
      </c>
      <c r="BH15" s="137">
        <f t="shared" ca="1" si="5"/>
        <v>0.28098557692307691</v>
      </c>
      <c r="BI15" s="138">
        <f ca="1">IFERROR(BH15*INDEX(Sheet1!$I:$I,MATCH('گروه ها'!$B15,Sheet1!$H:$H,0)),"")</f>
        <v>5.6197115384615381</v>
      </c>
    </row>
    <row r="16" spans="1:64" ht="25.5" customHeight="1" x14ac:dyDescent="0.25">
      <c r="A16" s="321" t="s">
        <v>159</v>
      </c>
      <c r="B16" s="322"/>
      <c r="C16" s="172"/>
      <c r="D16" s="173">
        <v>0.12637860082304528</v>
      </c>
      <c r="E16" s="174">
        <v>6.8244444444444445</v>
      </c>
      <c r="F16" s="173">
        <v>0.59382716049382711</v>
      </c>
      <c r="G16" s="174">
        <v>32.066666666666663</v>
      </c>
      <c r="H16" s="173">
        <v>0.39835390946502058</v>
      </c>
      <c r="I16" s="174">
        <v>21.511111111111113</v>
      </c>
      <c r="J16" s="173">
        <v>0.31111111111111112</v>
      </c>
      <c r="K16" s="174">
        <v>16.8</v>
      </c>
      <c r="L16" s="173">
        <v>0.3555654320987654</v>
      </c>
      <c r="M16" s="174">
        <v>19.200533333333333</v>
      </c>
      <c r="N16" s="172"/>
      <c r="O16" s="172"/>
      <c r="P16" s="173">
        <v>0.10413628472222222</v>
      </c>
      <c r="Q16" s="174">
        <v>6.6647222222222222</v>
      </c>
      <c r="R16" s="175">
        <v>0.4470052083333334</v>
      </c>
      <c r="S16" s="174">
        <v>28.608333333333338</v>
      </c>
      <c r="T16" s="173">
        <v>0.27679036458333334</v>
      </c>
      <c r="U16" s="174">
        <v>17.714583333333334</v>
      </c>
      <c r="V16" s="175">
        <v>0.3134765625</v>
      </c>
      <c r="W16" s="174">
        <v>20.0625</v>
      </c>
      <c r="X16" s="173">
        <v>0.28647708333333333</v>
      </c>
      <c r="Y16" s="174">
        <v>18.334533333333333</v>
      </c>
      <c r="Z16" s="172"/>
      <c r="AA16" s="172"/>
      <c r="AB16" s="173">
        <v>0.17224214961283929</v>
      </c>
      <c r="AC16" s="174">
        <v>11.023497575221715</v>
      </c>
      <c r="AD16" s="173">
        <v>0.44515185335497837</v>
      </c>
      <c r="AE16" s="174">
        <v>28.489718614718615</v>
      </c>
      <c r="AF16" s="173">
        <v>0.26846590909090906</v>
      </c>
      <c r="AG16" s="174">
        <v>17.18181818181818</v>
      </c>
      <c r="AH16" s="173">
        <v>0.31888424075924071</v>
      </c>
      <c r="AI16" s="174">
        <v>20.408591408591406</v>
      </c>
      <c r="AJ16" s="173">
        <v>0.3018939663066818</v>
      </c>
      <c r="AK16" s="174">
        <v>19.321213843627635</v>
      </c>
      <c r="AL16" s="172"/>
      <c r="AM16" s="172"/>
      <c r="AN16" s="173">
        <v>0.20301587301587304</v>
      </c>
      <c r="AO16" s="174">
        <v>14.211111111111112</v>
      </c>
      <c r="AP16" s="173">
        <v>0.54069211017740426</v>
      </c>
      <c r="AQ16" s="174">
        <v>37.848447712418299</v>
      </c>
      <c r="AR16" s="173">
        <v>0.48135435992578846</v>
      </c>
      <c r="AS16" s="174">
        <v>33.694805194805191</v>
      </c>
      <c r="AT16" s="173">
        <v>0.50095238095238093</v>
      </c>
      <c r="AU16" s="174">
        <v>35.066666666666663</v>
      </c>
      <c r="AV16" s="173">
        <v>0.44740759182460865</v>
      </c>
      <c r="AW16" s="174">
        <v>31.318531427722601</v>
      </c>
      <c r="AX16" s="172"/>
      <c r="AY16" s="172"/>
      <c r="AZ16" s="173">
        <f ca="1">BA16/70</f>
        <v>8.2903439153439146E-2</v>
      </c>
      <c r="BA16" s="174">
        <f ca="1">SUM(BA7:BA13)</f>
        <v>5.8032407407407405</v>
      </c>
      <c r="BB16" s="173">
        <f ca="1">BC16/70</f>
        <v>0.45677489177489178</v>
      </c>
      <c r="BC16" s="174">
        <f ca="1">SUM(BC7:BC13)</f>
        <v>31.974242424242426</v>
      </c>
      <c r="BD16" s="173">
        <f ca="1">BE16/70</f>
        <v>0.3797619047619048</v>
      </c>
      <c r="BE16" s="174">
        <f ca="1">SUM(BE7:BE13)</f>
        <v>26.583333333333336</v>
      </c>
      <c r="BF16" s="173">
        <f ca="1">BG16/70</f>
        <v>0.23968253968253969</v>
      </c>
      <c r="BG16" s="174">
        <f ca="1">SUM(BG7:BG13)</f>
        <v>16.777777777777779</v>
      </c>
      <c r="BH16" s="173">
        <f ca="1">BI16/70</f>
        <v>0.33647240259740263</v>
      </c>
      <c r="BI16" s="174">
        <f ca="1">SUM(BI7:BI13)</f>
        <v>23.553068181818183</v>
      </c>
    </row>
    <row r="17" ht="21.6" customHeight="1" x14ac:dyDescent="0.25"/>
    <row r="19" ht="19.899999999999999" customHeight="1" x14ac:dyDescent="0.25"/>
    <row r="20" ht="19.899999999999999" customHeight="1" x14ac:dyDescent="0.25"/>
    <row r="21" ht="19.899999999999999" customHeight="1" x14ac:dyDescent="0.25"/>
    <row r="22" ht="19.899999999999999" customHeight="1" x14ac:dyDescent="0.25"/>
    <row r="29" ht="21.6" customHeight="1" x14ac:dyDescent="0.25"/>
    <row r="30" ht="21.6" customHeight="1" x14ac:dyDescent="0.25"/>
  </sheetData>
  <mergeCells count="54">
    <mergeCell ref="AV4:AW4"/>
    <mergeCell ref="AV6:AW6"/>
    <mergeCell ref="A16:B16"/>
    <mergeCell ref="AN6:AO6"/>
    <mergeCell ref="AP6:AQ6"/>
    <mergeCell ref="AR6:AS6"/>
    <mergeCell ref="AT6:AU6"/>
    <mergeCell ref="AN4:AO4"/>
    <mergeCell ref="AP4:AQ4"/>
    <mergeCell ref="AR4:AS4"/>
    <mergeCell ref="AT4:AU4"/>
    <mergeCell ref="AD4:AE4"/>
    <mergeCell ref="AF4:AG4"/>
    <mergeCell ref="AH4:AI4"/>
    <mergeCell ref="AJ4:AK4"/>
    <mergeCell ref="AB6:AC6"/>
    <mergeCell ref="AD6:AE6"/>
    <mergeCell ref="AF6:AG6"/>
    <mergeCell ref="AH6:AI6"/>
    <mergeCell ref="AJ6:AK6"/>
    <mergeCell ref="R6:S6"/>
    <mergeCell ref="T6:U6"/>
    <mergeCell ref="V6:W6"/>
    <mergeCell ref="X6:Y6"/>
    <mergeCell ref="A2:B2"/>
    <mergeCell ref="A3:B3"/>
    <mergeCell ref="AB4:AC4"/>
    <mergeCell ref="V4:W4"/>
    <mergeCell ref="X4:Y4"/>
    <mergeCell ref="R4:S4"/>
    <mergeCell ref="T4:U4"/>
    <mergeCell ref="P4:Q4"/>
    <mergeCell ref="L4:M4"/>
    <mergeCell ref="L6:M6"/>
    <mergeCell ref="P6:Q6"/>
    <mergeCell ref="N4:O4"/>
    <mergeCell ref="D6:E6"/>
    <mergeCell ref="F6:G6"/>
    <mergeCell ref="H6:I6"/>
    <mergeCell ref="J6:K6"/>
    <mergeCell ref="D4:E4"/>
    <mergeCell ref="F4:G4"/>
    <mergeCell ref="H4:I4"/>
    <mergeCell ref="J4:K4"/>
    <mergeCell ref="AZ4:BA4"/>
    <mergeCell ref="BB4:BC4"/>
    <mergeCell ref="BD4:BE4"/>
    <mergeCell ref="BF4:BG4"/>
    <mergeCell ref="BH4:BI4"/>
    <mergeCell ref="AZ6:BA6"/>
    <mergeCell ref="BB6:BC6"/>
    <mergeCell ref="BD6:BE6"/>
    <mergeCell ref="BF6:BG6"/>
    <mergeCell ref="BH6:BI6"/>
  </mergeCells>
  <phoneticPr fontId="2" type="noConversion"/>
  <conditionalFormatting sqref="D7:D15 P7:P15 AB7:AB15 AN7:AN15">
    <cfRule type="cellIs" dxfId="17" priority="6" operator="between">
      <formula>0.00001</formula>
      <formula>0.1</formula>
    </cfRule>
    <cfRule type="cellIs" dxfId="16" priority="7" operator="greaterThan">
      <formula>0.24999</formula>
    </cfRule>
  </conditionalFormatting>
  <conditionalFormatting sqref="F7:F15 R7:R15 AD7:AD15 AP7:AP15">
    <cfRule type="cellIs" dxfId="15" priority="5" operator="between">
      <formula>0.0000001</formula>
      <formula>0.4</formula>
    </cfRule>
    <cfRule type="cellIs" dxfId="14" priority="12" operator="greaterThan">
      <formula>0.599999</formula>
    </cfRule>
  </conditionalFormatting>
  <conditionalFormatting sqref="H7:H15 T7:T15 AF7:AF15 AR7:AR15">
    <cfRule type="cellIs" dxfId="13" priority="3" operator="between">
      <formula>0.00000001</formula>
      <formula>0.333333</formula>
    </cfRule>
    <cfRule type="cellIs" dxfId="12" priority="4" operator="greaterThan">
      <formula>0.5</formula>
    </cfRule>
  </conditionalFormatting>
  <conditionalFormatting sqref="J7:J15 V7:V15 AH7:AH15 AT7:AT15">
    <cfRule type="cellIs" dxfId="11" priority="1" operator="greaterThan">
      <formula>0.49999</formula>
    </cfRule>
    <cfRule type="cellIs" dxfId="10" priority="2" operator="between">
      <formula>0.000000001</formula>
      <formula>0.333333</formula>
    </cfRule>
  </conditionalFormatting>
  <conditionalFormatting sqref="L7:L15 X7:X15 AJ7:AJ15 AV7:AV15">
    <cfRule type="cellIs" dxfId="9" priority="11" operator="greaterThan">
      <formula>0.49999</formula>
    </cfRule>
  </conditionalFormatting>
  <conditionalFormatting sqref="AZ7 AZ9 AZ11">
    <cfRule type="expression" dxfId="8" priority="63">
      <formula>AND(#REF!="نماز",AZ7&gt;0.1999)</formula>
    </cfRule>
  </conditionalFormatting>
  <conditionalFormatting sqref="AZ8">
    <cfRule type="cellIs" dxfId="7" priority="53" operator="greaterThan">
      <formula>0.49999</formula>
    </cfRule>
  </conditionalFormatting>
  <conditionalFormatting sqref="AZ10">
    <cfRule type="cellIs" dxfId="6" priority="52" operator="greaterThan">
      <formula>0.49999</formula>
    </cfRule>
  </conditionalFormatting>
  <conditionalFormatting sqref="AZ12">
    <cfRule type="cellIs" dxfId="5" priority="51" operator="greaterThan">
      <formula>0.49999</formula>
    </cfRule>
  </conditionalFormatting>
  <conditionalFormatting sqref="AZ13">
    <cfRule type="expression" dxfId="4" priority="35">
      <formula>AND(#REF!="نماز",AZ13&gt;0.1999)</formula>
    </cfRule>
  </conditionalFormatting>
  <conditionalFormatting sqref="AZ14">
    <cfRule type="cellIs" dxfId="3" priority="13" operator="greaterThan">
      <formula>0.49999</formula>
    </cfRule>
  </conditionalFormatting>
  <conditionalFormatting sqref="BB7:BB15 BD7:BD15 BF7:BF15">
    <cfRule type="cellIs" dxfId="2" priority="9" operator="greaterThan">
      <formula>0.499999</formula>
    </cfRule>
  </conditionalFormatting>
  <conditionalFormatting sqref="BC7:BC15 BE7:BE15 BG7:BG15 AZ15">
    <cfRule type="expression" dxfId="1" priority="10">
      <formula>AND(#REF!="نماز",AZ7&gt;0.1999)</formula>
    </cfRule>
  </conditionalFormatting>
  <conditionalFormatting sqref="BH7:BH15">
    <cfRule type="cellIs" dxfId="0" priority="8" operator="greaterThan">
      <formula>0.49999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AZ16:BI16 BA8 BC8 BE8 BG8 BI8" evalError="1"/>
    <ignoredError sqref="AV12 AV8 AV11 AV13 AV10 BB8:BB15 BD8:BD15 BH9:BH15 BF8:BF15" formula="1"/>
    <ignoredError sqref="B7" numberStoredAsText="1"/>
    <ignoredError sqref="BH8" evalError="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rgb="FF006699"/>
  </sheetPr>
  <dimension ref="A1:AE28"/>
  <sheetViews>
    <sheetView rightToLeft="1" topLeftCell="A7" workbookViewId="0">
      <selection activeCell="F4" sqref="F4"/>
    </sheetView>
  </sheetViews>
  <sheetFormatPr defaultRowHeight="15" x14ac:dyDescent="0.25"/>
  <cols>
    <col min="4" max="4" width="16.28515625" bestFit="1" customWidth="1"/>
    <col min="5" max="5" width="24.85546875" bestFit="1" customWidth="1"/>
    <col min="12" max="24" width="8.7109375" customWidth="1"/>
  </cols>
  <sheetData>
    <row r="1" spans="1:31" ht="18.75" x14ac:dyDescent="0.25">
      <c r="A1" s="5"/>
      <c r="B1" s="104"/>
      <c r="C1" s="5"/>
      <c r="D1" s="324" t="s">
        <v>49</v>
      </c>
      <c r="E1" s="325"/>
      <c r="F1" s="5">
        <v>1401</v>
      </c>
      <c r="G1" s="5">
        <f t="shared" ref="G1:H1" si="0">IF(F$3=G$3,F$1,IF(F$3&gt;G$3,F$1+1,F$1))</f>
        <v>1401</v>
      </c>
      <c r="H1" s="5">
        <f t="shared" si="0"/>
        <v>1401</v>
      </c>
      <c r="I1" s="5">
        <v>1401</v>
      </c>
      <c r="J1" s="5">
        <v>1401</v>
      </c>
      <c r="K1" s="5">
        <v>1401</v>
      </c>
      <c r="L1" s="5">
        <v>1401</v>
      </c>
      <c r="M1" s="5">
        <v>1401</v>
      </c>
      <c r="N1" s="5">
        <v>1401</v>
      </c>
      <c r="O1" s="5">
        <f t="shared" ref="O1" si="1">IF(N$3=O$3,N$1,IF(N$3&gt;O$3,N$1+1,N$1))</f>
        <v>1402</v>
      </c>
      <c r="P1" s="5">
        <f t="shared" ref="P1" si="2">IF(O$3=P$3,O$1,IF(O$3&gt;P$3,O$1+1,O$1))</f>
        <v>1402</v>
      </c>
      <c r="Q1" s="5">
        <f t="shared" ref="Q1" si="3">IF(P$3=Q$3,P$1,IF(P$3&gt;Q$3,P$1+1,P$1))</f>
        <v>1402</v>
      </c>
      <c r="R1" s="5">
        <f t="shared" ref="R1" si="4">IF(Q$3=R$3,Q$1,IF(Q$3&gt;R$3,Q$1+1,Q$1))</f>
        <v>1402</v>
      </c>
      <c r="S1" s="5">
        <f t="shared" ref="S1" si="5">IF(R$3=S$3,R$1,IF(R$3&gt;S$3,R$1+1,R$1))</f>
        <v>1402</v>
      </c>
      <c r="T1" s="5">
        <f t="shared" ref="T1" si="6">IF(S$3=T$3,S$1,IF(S$3&gt;T$3,S$1+1,S$1))</f>
        <v>1402</v>
      </c>
      <c r="U1" s="5">
        <f t="shared" ref="U1" si="7">IF(T$3=U$3,T$1,IF(T$3&gt;U$3,T$1+1,T$1))</f>
        <v>1402</v>
      </c>
      <c r="V1" s="5">
        <f t="shared" ref="V1" si="8">IF(U$3=V$3,U$1,IF(U$3&gt;V$3,U$1+1,U$1))</f>
        <v>1402</v>
      </c>
      <c r="W1" s="5">
        <f t="shared" ref="W1" si="9">IF(V$3=W$3,V$1,IF(V$3&gt;W$3,V$1+1,V$1))</f>
        <v>1402</v>
      </c>
      <c r="X1" s="5"/>
      <c r="Y1" s="332" t="s">
        <v>262</v>
      </c>
      <c r="Z1" s="333"/>
      <c r="AA1" s="334"/>
      <c r="AB1" s="339" t="s">
        <v>263</v>
      </c>
      <c r="AC1" s="339"/>
      <c r="AD1" s="339"/>
      <c r="AE1" s="339"/>
    </row>
    <row r="2" spans="1:31" ht="18.75" x14ac:dyDescent="0.25">
      <c r="A2" s="5"/>
      <c r="B2" s="104"/>
      <c r="C2" s="5"/>
      <c r="D2" s="324" t="s">
        <v>250</v>
      </c>
      <c r="E2" s="325"/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5">
        <v>2</v>
      </c>
      <c r="X2" s="5"/>
      <c r="Y2" s="335"/>
      <c r="Z2" s="336"/>
      <c r="AA2" s="337"/>
      <c r="AB2" s="339"/>
      <c r="AC2" s="339"/>
      <c r="AD2" s="339"/>
      <c r="AE2" s="339"/>
    </row>
    <row r="3" spans="1:31" ht="18.75" x14ac:dyDescent="0.25">
      <c r="A3" s="5"/>
      <c r="B3" s="104"/>
      <c r="C3" s="5"/>
      <c r="D3" s="324" t="s">
        <v>50</v>
      </c>
      <c r="E3" s="325"/>
      <c r="F3" s="99" t="s">
        <v>82</v>
      </c>
      <c r="G3" s="99" t="str">
        <f>IF(COUNTIFS(D$3:F$3,F$3)&lt;3,F$3,IF(F$3=12,1,F$3+1))</f>
        <v>10</v>
      </c>
      <c r="H3" s="99" t="str">
        <f t="shared" ref="H3:N3" si="10">IF(COUNTIFS(E$3:G$3,G$3)&lt;3,G$3,IF(G$3=12,1,G$3+1))</f>
        <v>10</v>
      </c>
      <c r="I3" s="99">
        <f t="shared" si="10"/>
        <v>11</v>
      </c>
      <c r="J3" s="99">
        <f t="shared" si="10"/>
        <v>11</v>
      </c>
      <c r="K3" s="99">
        <f t="shared" si="10"/>
        <v>11</v>
      </c>
      <c r="L3" s="99">
        <f t="shared" si="10"/>
        <v>12</v>
      </c>
      <c r="M3" s="99">
        <f t="shared" si="10"/>
        <v>12</v>
      </c>
      <c r="N3" s="99">
        <f t="shared" si="10"/>
        <v>12</v>
      </c>
      <c r="O3" s="99">
        <f t="shared" ref="O3" si="11">IF(COUNTIFS(L$3:N$3,N$3)&lt;3,N$3,IF(N$3=12,1,N$3+1))</f>
        <v>1</v>
      </c>
      <c r="P3" s="99">
        <f t="shared" ref="P3" si="12">IF(COUNTIFS(M$3:O$3,O$3)&lt;3,O$3,IF(O$3=12,1,O$3+1))</f>
        <v>1</v>
      </c>
      <c r="Q3" s="99">
        <f t="shared" ref="Q3" si="13">IF(COUNTIFS(N$3:P$3,P$3)&lt;3,P$3,IF(P$3=12,1,P$3+1))</f>
        <v>1</v>
      </c>
      <c r="R3" s="99">
        <f t="shared" ref="R3" si="14">IF(COUNTIFS(O$3:Q$3,Q$3)&lt;3,Q$3,IF(Q$3=12,1,Q$3+1))</f>
        <v>2</v>
      </c>
      <c r="S3" s="99">
        <f t="shared" ref="S3" si="15">IF(COUNTIFS(P$3:R$3,R$3)&lt;3,R$3,IF(R$3=12,1,R$3+1))</f>
        <v>2</v>
      </c>
      <c r="T3" s="99">
        <f t="shared" ref="T3" si="16">IF(COUNTIFS(Q$3:S$3,S$3)&lt;3,S$3,IF(S$3=12,1,S$3+1))</f>
        <v>2</v>
      </c>
      <c r="U3" s="99">
        <f t="shared" ref="U3" si="17">IF(COUNTIFS(R$3:T$3,T$3)&lt;3,T$3,IF(T$3=12,1,T$3+1))</f>
        <v>3</v>
      </c>
      <c r="V3" s="99">
        <f t="shared" ref="V3" si="18">IF(COUNTIFS(S$3:U$3,U$3)&lt;3,U$3,IF(U$3=12,1,U$3+1))</f>
        <v>3</v>
      </c>
      <c r="W3" s="99">
        <f t="shared" ref="W3" si="19">IF(COUNTIFS(T$3:V$3,V$3)&lt;3,V$3,IF(V$3=12,1,V$3+1))</f>
        <v>3</v>
      </c>
      <c r="X3" s="99"/>
      <c r="Y3" s="5">
        <v>1</v>
      </c>
      <c r="Z3" s="5">
        <v>1</v>
      </c>
      <c r="AA3" s="5">
        <v>1</v>
      </c>
      <c r="AB3" s="5">
        <v>2</v>
      </c>
      <c r="AC3" s="5">
        <v>2</v>
      </c>
      <c r="AD3" s="5">
        <v>2</v>
      </c>
      <c r="AE3" s="5">
        <v>2</v>
      </c>
    </row>
    <row r="4" spans="1:31" ht="37.15" customHeight="1" x14ac:dyDescent="0.25">
      <c r="A4" s="5"/>
      <c r="B4" s="5"/>
      <c r="C4" s="5"/>
      <c r="D4" s="324"/>
      <c r="E4" s="325"/>
      <c r="F4" s="16" t="s">
        <v>80</v>
      </c>
      <c r="G4" s="16" t="s">
        <v>245</v>
      </c>
      <c r="H4" s="16" t="s">
        <v>246</v>
      </c>
      <c r="I4" s="16" t="s">
        <v>80</v>
      </c>
      <c r="J4" s="16" t="s">
        <v>245</v>
      </c>
      <c r="K4" s="16" t="s">
        <v>246</v>
      </c>
      <c r="L4" s="16" t="s">
        <v>80</v>
      </c>
      <c r="M4" s="16" t="s">
        <v>245</v>
      </c>
      <c r="N4" s="16" t="s">
        <v>246</v>
      </c>
      <c r="O4" s="16" t="s">
        <v>80</v>
      </c>
      <c r="P4" s="16" t="s">
        <v>245</v>
      </c>
      <c r="Q4" s="16" t="s">
        <v>246</v>
      </c>
      <c r="R4" s="16" t="s">
        <v>80</v>
      </c>
      <c r="S4" s="16" t="s">
        <v>245</v>
      </c>
      <c r="T4" s="16" t="s">
        <v>246</v>
      </c>
      <c r="U4" s="16" t="s">
        <v>80</v>
      </c>
      <c r="V4" s="16" t="s">
        <v>245</v>
      </c>
      <c r="W4" s="16" t="s">
        <v>246</v>
      </c>
      <c r="X4" s="5"/>
      <c r="Y4" s="103" t="s">
        <v>232</v>
      </c>
      <c r="Z4" s="100" t="s">
        <v>214</v>
      </c>
      <c r="AA4" s="103" t="s">
        <v>159</v>
      </c>
      <c r="AB4" s="5" t="s">
        <v>103</v>
      </c>
      <c r="AC4" s="103" t="s">
        <v>232</v>
      </c>
      <c r="AD4" s="100" t="s">
        <v>214</v>
      </c>
      <c r="AE4" s="103" t="s">
        <v>159</v>
      </c>
    </row>
    <row r="5" spans="1:31" ht="56.25" x14ac:dyDescent="0.25">
      <c r="A5" s="5" t="s">
        <v>124</v>
      </c>
      <c r="B5" s="5"/>
      <c r="C5" s="5" t="s">
        <v>13</v>
      </c>
      <c r="D5" s="13" t="s">
        <v>116</v>
      </c>
      <c r="E5" s="12"/>
      <c r="F5" s="8" t="s">
        <v>211</v>
      </c>
      <c r="G5" s="8" t="s">
        <v>211</v>
      </c>
      <c r="H5" s="8" t="s">
        <v>211</v>
      </c>
      <c r="I5" s="8" t="s">
        <v>212</v>
      </c>
      <c r="J5" s="8" t="s">
        <v>212</v>
      </c>
      <c r="K5" s="8" t="s">
        <v>212</v>
      </c>
      <c r="L5" s="16" t="s">
        <v>213</v>
      </c>
      <c r="M5" s="16" t="s">
        <v>213</v>
      </c>
      <c r="N5" s="16" t="s">
        <v>213</v>
      </c>
      <c r="O5" s="16"/>
      <c r="P5" s="16"/>
      <c r="Q5" s="16"/>
      <c r="R5" s="16"/>
      <c r="S5" s="16"/>
      <c r="T5" s="16"/>
      <c r="U5" s="16"/>
      <c r="V5" s="16"/>
      <c r="W5" s="16"/>
      <c r="X5" s="5"/>
      <c r="Y5" s="8">
        <v>50</v>
      </c>
      <c r="Z5" s="8">
        <v>50</v>
      </c>
      <c r="AA5" s="8">
        <v>100</v>
      </c>
      <c r="AB5" s="8">
        <v>50</v>
      </c>
      <c r="AC5" s="8">
        <v>25</v>
      </c>
      <c r="AD5" s="8">
        <v>25</v>
      </c>
      <c r="AE5" s="8">
        <v>100</v>
      </c>
    </row>
    <row r="6" spans="1:31" ht="18.600000000000001" customHeight="1" x14ac:dyDescent="0.25">
      <c r="A6" s="329" t="s">
        <v>201</v>
      </c>
      <c r="B6" s="345" t="s">
        <v>240</v>
      </c>
      <c r="C6" s="354">
        <v>1</v>
      </c>
      <c r="D6" s="354" t="s">
        <v>230</v>
      </c>
      <c r="E6" s="109" t="s">
        <v>231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4"/>
      <c r="Y6" s="340">
        <f>INDEX(جلسات!BB$22:BB$26,MATCH(جلسات!$D$25,جلسات!$D$22:$D$26,0))*5</f>
        <v>3.75</v>
      </c>
      <c r="Z6" s="340">
        <f>SUMIFS('نظرات به معاونت ها'!$D$9:$BB$9,'نظرات به معاونت ها'!$D$2:$BB$2,رسانه!Z$3)/COUNTIFS('نظرات به معاونت ها'!$D$2:$BB$2,رسانه!Z$3,'نظرات به معاونت ها'!$D$9:$BB$9,"&lt;&gt;"&amp;"")</f>
        <v>3.1363636363636362</v>
      </c>
      <c r="AA6" s="338">
        <f>AVERAGE(Y6:Z6)/5</f>
        <v>0.68863636363636371</v>
      </c>
      <c r="AB6" s="341"/>
      <c r="AC6" s="341" t="str">
        <f>INDEX(جلسات!BH$22:BH$26,MATCH(جلسات!$D$25,جلسات!$D$22:$D$26,0))</f>
        <v/>
      </c>
      <c r="AD6" s="341"/>
      <c r="AE6" s="338">
        <f>SUMPRODUCT(AB6:AD6,AB5:AD5)/5</f>
        <v>0</v>
      </c>
    </row>
    <row r="7" spans="1:31" ht="18.75" x14ac:dyDescent="0.25">
      <c r="A7" s="330"/>
      <c r="B7" s="346"/>
      <c r="C7" s="355"/>
      <c r="D7" s="355"/>
      <c r="E7" s="6" t="s">
        <v>202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6"/>
      <c r="Y7" s="340"/>
      <c r="Z7" s="340"/>
      <c r="AA7" s="338"/>
      <c r="AB7" s="341"/>
      <c r="AC7" s="341"/>
      <c r="AD7" s="341"/>
      <c r="AE7" s="338"/>
    </row>
    <row r="8" spans="1:31" ht="18.75" x14ac:dyDescent="0.25">
      <c r="A8" s="330"/>
      <c r="B8" s="346"/>
      <c r="C8" s="355"/>
      <c r="D8" s="356"/>
      <c r="E8" s="4" t="s">
        <v>203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4"/>
      <c r="Y8" s="340"/>
      <c r="Z8" s="340"/>
      <c r="AA8" s="338"/>
      <c r="AB8" s="341"/>
      <c r="AC8" s="341"/>
      <c r="AD8" s="341"/>
      <c r="AE8" s="338"/>
    </row>
    <row r="9" spans="1:31" ht="18.75" x14ac:dyDescent="0.25">
      <c r="A9" s="330"/>
      <c r="B9" s="346"/>
      <c r="C9" s="354">
        <v>2</v>
      </c>
      <c r="D9" s="354" t="s">
        <v>207</v>
      </c>
      <c r="E9" s="108" t="s">
        <v>243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6"/>
    </row>
    <row r="10" spans="1:31" ht="18.75" x14ac:dyDescent="0.25">
      <c r="A10" s="330"/>
      <c r="B10" s="346"/>
      <c r="C10" s="355"/>
      <c r="D10" s="355"/>
      <c r="E10" s="4" t="s">
        <v>209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4"/>
    </row>
    <row r="11" spans="1:31" ht="18.75" x14ac:dyDescent="0.25">
      <c r="A11" s="330"/>
      <c r="B11" s="346"/>
      <c r="C11" s="355"/>
      <c r="D11" s="355"/>
      <c r="E11" s="6" t="s">
        <v>203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6"/>
    </row>
    <row r="12" spans="1:31" ht="18.75" x14ac:dyDescent="0.25">
      <c r="A12" s="330"/>
      <c r="B12" s="346"/>
      <c r="C12" s="356"/>
      <c r="D12" s="356"/>
      <c r="E12" s="4" t="s">
        <v>204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4"/>
    </row>
    <row r="13" spans="1:31" ht="18.75" x14ac:dyDescent="0.25">
      <c r="A13" s="330"/>
      <c r="B13" s="346"/>
      <c r="C13" s="354">
        <v>3</v>
      </c>
      <c r="D13" s="354" t="s">
        <v>242</v>
      </c>
      <c r="E13" s="6" t="s">
        <v>209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6"/>
    </row>
    <row r="14" spans="1:31" ht="18.75" x14ac:dyDescent="0.25">
      <c r="A14" s="330"/>
      <c r="B14" s="346"/>
      <c r="C14" s="355" t="e">
        <f>IF($C13&lt;MAX(Sheet1!$A:$A),نماز!#REF!+1,"")</f>
        <v>#REF!</v>
      </c>
      <c r="D14" s="355"/>
      <c r="E14" s="4" t="s">
        <v>203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4"/>
    </row>
    <row r="15" spans="1:31" ht="18.75" x14ac:dyDescent="0.25">
      <c r="A15" s="330"/>
      <c r="B15" s="346"/>
      <c r="C15" s="355"/>
      <c r="D15" s="355"/>
      <c r="E15" s="6" t="s">
        <v>204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6"/>
    </row>
    <row r="16" spans="1:31" ht="18.75" x14ac:dyDescent="0.25">
      <c r="A16" s="330"/>
      <c r="B16" s="347"/>
      <c r="C16" s="356"/>
      <c r="D16" s="356"/>
      <c r="E16" s="4" t="s">
        <v>208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4"/>
    </row>
    <row r="17" spans="1:24" ht="18.600000000000001" customHeight="1" x14ac:dyDescent="0.25">
      <c r="A17" s="330"/>
      <c r="B17" s="348" t="s">
        <v>241</v>
      </c>
      <c r="C17" s="326">
        <v>4</v>
      </c>
      <c r="D17" s="326" t="s">
        <v>205</v>
      </c>
      <c r="E17" s="6" t="s">
        <v>202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6"/>
    </row>
    <row r="18" spans="1:24" ht="18.75" x14ac:dyDescent="0.25">
      <c r="A18" s="330"/>
      <c r="B18" s="349"/>
      <c r="C18" s="327" t="e">
        <f>IF($C17&lt;MAX(Sheet1!$A:$A),نماز!#REF!+1,"")</f>
        <v>#REF!</v>
      </c>
      <c r="D18" s="327"/>
      <c r="E18" s="4" t="s">
        <v>203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4"/>
    </row>
    <row r="19" spans="1:24" ht="18.75" x14ac:dyDescent="0.25">
      <c r="A19" s="330"/>
      <c r="B19" s="349"/>
      <c r="C19" s="327"/>
      <c r="D19" s="327"/>
      <c r="E19" s="6" t="s">
        <v>204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6"/>
    </row>
    <row r="20" spans="1:24" ht="18.75" x14ac:dyDescent="0.25">
      <c r="A20" s="330"/>
      <c r="B20" s="349"/>
      <c r="C20" s="328"/>
      <c r="D20" s="328"/>
      <c r="E20" s="4" t="s">
        <v>208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4"/>
    </row>
    <row r="21" spans="1:24" ht="18.75" x14ac:dyDescent="0.25">
      <c r="A21" s="330"/>
      <c r="B21" s="349"/>
      <c r="C21" s="326">
        <v>5</v>
      </c>
      <c r="D21" s="326" t="s">
        <v>206</v>
      </c>
      <c r="E21" s="6" t="s">
        <v>202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6"/>
    </row>
    <row r="22" spans="1:24" ht="18.75" x14ac:dyDescent="0.25">
      <c r="A22" s="330"/>
      <c r="B22" s="349"/>
      <c r="C22" s="327">
        <f>IF($C21&lt;MAX(Sheet1!$A:$A),نماز!$A7+1,"")</f>
        <v>3</v>
      </c>
      <c r="D22" s="327"/>
      <c r="E22" s="4" t="s">
        <v>203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4"/>
    </row>
    <row r="23" spans="1:24" ht="18.75" x14ac:dyDescent="0.25">
      <c r="A23" s="330"/>
      <c r="B23" s="349"/>
      <c r="C23" s="327">
        <f>IF($C22&lt;MAX(Sheet1!$A:$A),نماز!$A8+1,"")</f>
        <v>4</v>
      </c>
      <c r="D23" s="327"/>
      <c r="E23" s="6" t="s">
        <v>204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6"/>
    </row>
    <row r="24" spans="1:24" ht="18.75" x14ac:dyDescent="0.25">
      <c r="A24" s="331"/>
      <c r="B24" s="350"/>
      <c r="C24" s="328">
        <f>IF($C23&lt;MAX(Sheet1!$A:$A),نماز!$A9+1,"")</f>
        <v>5</v>
      </c>
      <c r="D24" s="328"/>
      <c r="E24" s="4" t="s">
        <v>208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</row>
    <row r="25" spans="1:24" ht="18.75" x14ac:dyDescent="0.25">
      <c r="A25" s="353" t="s">
        <v>247</v>
      </c>
      <c r="B25" s="345" t="s">
        <v>210</v>
      </c>
      <c r="C25" s="323">
        <v>6</v>
      </c>
      <c r="D25" s="351" t="s">
        <v>248</v>
      </c>
      <c r="E25" s="35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6"/>
    </row>
    <row r="26" spans="1:24" ht="18.75" x14ac:dyDescent="0.25">
      <c r="A26" s="353"/>
      <c r="B26" s="346"/>
      <c r="C26" s="323"/>
      <c r="D26" s="352" t="s">
        <v>249</v>
      </c>
      <c r="E26" s="35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</row>
    <row r="27" spans="1:24" ht="18.75" x14ac:dyDescent="0.25">
      <c r="A27" s="353"/>
      <c r="B27" s="346"/>
      <c r="C27" s="323"/>
      <c r="D27" s="351" t="s">
        <v>244</v>
      </c>
      <c r="E27" s="35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6"/>
    </row>
    <row r="28" spans="1:24" ht="31.9" customHeight="1" x14ac:dyDescent="0.25">
      <c r="A28" s="342" t="s">
        <v>159</v>
      </c>
      <c r="B28" s="343"/>
      <c r="C28" s="343"/>
      <c r="D28" s="343"/>
      <c r="E28" s="344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4"/>
    </row>
  </sheetData>
  <mergeCells count="33">
    <mergeCell ref="A28:E28"/>
    <mergeCell ref="B6:B16"/>
    <mergeCell ref="B17:B24"/>
    <mergeCell ref="B25:B27"/>
    <mergeCell ref="D25:E25"/>
    <mergeCell ref="D26:E26"/>
    <mergeCell ref="D27:E27"/>
    <mergeCell ref="A25:A27"/>
    <mergeCell ref="D6:D8"/>
    <mergeCell ref="D9:D12"/>
    <mergeCell ref="D13:D16"/>
    <mergeCell ref="D17:D20"/>
    <mergeCell ref="D21:D24"/>
    <mergeCell ref="C6:C8"/>
    <mergeCell ref="C9:C12"/>
    <mergeCell ref="C13:C16"/>
    <mergeCell ref="AB1:AE2"/>
    <mergeCell ref="Y6:Y8"/>
    <mergeCell ref="Z6:Z8"/>
    <mergeCell ref="AE6:AE8"/>
    <mergeCell ref="AD6:AD8"/>
    <mergeCell ref="AC6:AC8"/>
    <mergeCell ref="AB6:AB8"/>
    <mergeCell ref="A6:A24"/>
    <mergeCell ref="Y1:AA2"/>
    <mergeCell ref="D1:E1"/>
    <mergeCell ref="D3:E3"/>
    <mergeCell ref="AA6:AA8"/>
    <mergeCell ref="C25:C27"/>
    <mergeCell ref="D4:E4"/>
    <mergeCell ref="D2:E2"/>
    <mergeCell ref="C17:C20"/>
    <mergeCell ref="C21:C24"/>
  </mergeCells>
  <phoneticPr fontId="2" type="noConversion"/>
  <pageMargins left="0.7" right="0.7" top="0.75" bottom="0.75" header="0.3" footer="0.3"/>
  <pageSetup orientation="portrait" horizontalDpi="4294967295" verticalDpi="4294967295" r:id="rId1"/>
  <ignoredErrors>
    <ignoredError sqref="F3" numberStoredAsText="1"/>
    <ignoredError sqref="AE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rightToLeft="1" view="pageBreakPreview" zoomScaleNormal="100" zoomScaleSheetLayoutView="100" workbookViewId="0">
      <selection activeCell="H20" sqref="H20:H41"/>
    </sheetView>
  </sheetViews>
  <sheetFormatPr defaultRowHeight="15" x14ac:dyDescent="0.25"/>
  <cols>
    <col min="1" max="1" width="5.28515625" bestFit="1" customWidth="1"/>
    <col min="2" max="2" width="16.7109375" bestFit="1" customWidth="1"/>
    <col min="3" max="3" width="10.28515625" customWidth="1"/>
    <col min="4" max="4" width="16.42578125" bestFit="1" customWidth="1"/>
    <col min="5" max="5" width="10.7109375" bestFit="1" customWidth="1"/>
    <col min="6" max="6" width="17.7109375" bestFit="1" customWidth="1"/>
    <col min="7" max="7" width="10.7109375" bestFit="1" customWidth="1"/>
    <col min="8" max="8" width="17.7109375" bestFit="1" customWidth="1"/>
    <col min="9" max="9" width="10.7109375" bestFit="1" customWidth="1"/>
    <col min="10" max="10" width="16.85546875" bestFit="1" customWidth="1"/>
    <col min="11" max="12" width="10.7109375" bestFit="1" customWidth="1"/>
    <col min="13" max="14" width="5.28515625" bestFit="1" customWidth="1"/>
    <col min="15" max="15" width="16.7109375" bestFit="1" customWidth="1"/>
    <col min="16" max="16" width="18.28515625" bestFit="1" customWidth="1"/>
    <col min="17" max="17" width="16.42578125" bestFit="1" customWidth="1"/>
    <col min="18" max="18" width="18.28515625" bestFit="1" customWidth="1"/>
    <col min="19" max="19" width="16.42578125" bestFit="1" customWidth="1"/>
  </cols>
  <sheetData>
    <row r="1" spans="1:17" ht="28.5" x14ac:dyDescent="0.25">
      <c r="A1" s="246" t="s">
        <v>622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N1" s="244" t="s">
        <v>618</v>
      </c>
      <c r="O1" s="245"/>
      <c r="P1" s="245"/>
      <c r="Q1" s="245"/>
    </row>
    <row r="2" spans="1:17" ht="21" x14ac:dyDescent="0.25">
      <c r="A2" s="243" t="s">
        <v>619</v>
      </c>
      <c r="B2" s="240" t="s">
        <v>619</v>
      </c>
      <c r="C2" s="240"/>
      <c r="D2" s="240"/>
      <c r="E2" s="240"/>
      <c r="F2" s="240"/>
      <c r="G2" s="241"/>
      <c r="H2" s="243" t="s">
        <v>619</v>
      </c>
      <c r="I2" s="240"/>
      <c r="J2" s="240"/>
      <c r="K2" s="241"/>
      <c r="N2" s="198" t="s">
        <v>13</v>
      </c>
      <c r="O2" s="198" t="s">
        <v>555</v>
      </c>
      <c r="P2" s="198" t="s">
        <v>105</v>
      </c>
      <c r="Q2" s="198" t="s">
        <v>107</v>
      </c>
    </row>
    <row r="3" spans="1:17" ht="21" x14ac:dyDescent="0.25">
      <c r="A3" s="198" t="s">
        <v>13</v>
      </c>
      <c r="B3" s="198" t="s">
        <v>106</v>
      </c>
      <c r="C3" s="198" t="s">
        <v>627</v>
      </c>
      <c r="D3" s="198" t="s">
        <v>108</v>
      </c>
      <c r="E3" s="198" t="s">
        <v>627</v>
      </c>
      <c r="F3" s="198" t="s">
        <v>109</v>
      </c>
      <c r="G3" s="198" t="s">
        <v>627</v>
      </c>
      <c r="H3" s="198" t="s">
        <v>110</v>
      </c>
      <c r="I3" s="198" t="s">
        <v>627</v>
      </c>
      <c r="J3" s="198" t="s">
        <v>111</v>
      </c>
      <c r="K3" s="198" t="s">
        <v>627</v>
      </c>
      <c r="N3" s="4">
        <v>1</v>
      </c>
      <c r="O3" s="4" t="s">
        <v>138</v>
      </c>
      <c r="P3" s="4" t="s">
        <v>84</v>
      </c>
      <c r="Q3" s="4" t="s">
        <v>90</v>
      </c>
    </row>
    <row r="4" spans="1:17" ht="18.75" x14ac:dyDescent="0.25">
      <c r="A4" s="4">
        <v>1</v>
      </c>
      <c r="B4" s="4" t="s">
        <v>14</v>
      </c>
      <c r="C4" s="4" t="s">
        <v>628</v>
      </c>
      <c r="D4" s="4" t="s">
        <v>69</v>
      </c>
      <c r="E4" s="4" t="s">
        <v>630</v>
      </c>
      <c r="F4" s="4" t="s">
        <v>43</v>
      </c>
      <c r="G4" s="4" t="s">
        <v>628</v>
      </c>
      <c r="H4" s="4" t="s">
        <v>40</v>
      </c>
      <c r="I4" s="4" t="s">
        <v>631</v>
      </c>
      <c r="J4" s="231" t="s">
        <v>31</v>
      </c>
      <c r="K4" s="231" t="s">
        <v>630</v>
      </c>
      <c r="N4" s="197">
        <v>2</v>
      </c>
      <c r="O4" s="231" t="s">
        <v>142</v>
      </c>
      <c r="P4" s="231" t="s">
        <v>83</v>
      </c>
      <c r="Q4" s="197" t="s">
        <v>91</v>
      </c>
    </row>
    <row r="5" spans="1:17" ht="18.75" x14ac:dyDescent="0.25">
      <c r="A5" s="197">
        <v>2</v>
      </c>
      <c r="B5" s="231" t="s">
        <v>66</v>
      </c>
      <c r="C5" s="231" t="s">
        <v>628</v>
      </c>
      <c r="D5" s="197" t="s">
        <v>70</v>
      </c>
      <c r="E5" s="197" t="s">
        <v>630</v>
      </c>
      <c r="F5" s="197" t="s">
        <v>44</v>
      </c>
      <c r="G5" s="197" t="s">
        <v>628</v>
      </c>
      <c r="H5" s="197" t="s">
        <v>41</v>
      </c>
      <c r="I5" s="197" t="s">
        <v>631</v>
      </c>
      <c r="J5" s="197" t="s">
        <v>30</v>
      </c>
      <c r="K5" s="197" t="s">
        <v>630</v>
      </c>
      <c r="N5" s="4">
        <v>3</v>
      </c>
      <c r="O5" s="4" t="s">
        <v>143</v>
      </c>
      <c r="P5" s="4" t="s">
        <v>85</v>
      </c>
      <c r="Q5" s="4" t="s">
        <v>92</v>
      </c>
    </row>
    <row r="6" spans="1:17" ht="18.75" x14ac:dyDescent="0.25">
      <c r="A6" s="4">
        <v>3</v>
      </c>
      <c r="B6" s="4" t="s">
        <v>17</v>
      </c>
      <c r="C6" s="4" t="s">
        <v>629</v>
      </c>
      <c r="D6" s="4" t="s">
        <v>22</v>
      </c>
      <c r="E6" s="4" t="s">
        <v>630</v>
      </c>
      <c r="F6" s="4" t="s">
        <v>28</v>
      </c>
      <c r="G6" s="4" t="s">
        <v>628</v>
      </c>
      <c r="H6" s="4" t="s">
        <v>24</v>
      </c>
      <c r="I6" s="4" t="s">
        <v>631</v>
      </c>
      <c r="J6" s="4" t="s">
        <v>435</v>
      </c>
      <c r="K6" s="4" t="s">
        <v>630</v>
      </c>
      <c r="N6" s="197">
        <v>4</v>
      </c>
      <c r="O6" s="197" t="s">
        <v>144</v>
      </c>
      <c r="P6" s="197" t="s">
        <v>86</v>
      </c>
      <c r="Q6" s="197" t="s">
        <v>93</v>
      </c>
    </row>
    <row r="7" spans="1:17" ht="18.75" x14ac:dyDescent="0.25">
      <c r="A7" s="197">
        <v>4</v>
      </c>
      <c r="B7" s="197" t="s">
        <v>598</v>
      </c>
      <c r="C7" s="197" t="s">
        <v>629</v>
      </c>
      <c r="D7" s="197" t="s">
        <v>72</v>
      </c>
      <c r="E7" s="197" t="s">
        <v>630</v>
      </c>
      <c r="F7" s="197" t="s">
        <v>29</v>
      </c>
      <c r="G7" s="197" t="s">
        <v>628</v>
      </c>
      <c r="H7" s="231" t="s">
        <v>73</v>
      </c>
      <c r="I7" s="231" t="s">
        <v>631</v>
      </c>
      <c r="J7" s="231" t="s">
        <v>365</v>
      </c>
      <c r="K7" s="231" t="s">
        <v>630</v>
      </c>
      <c r="N7" s="4">
        <v>5</v>
      </c>
      <c r="O7" s="4" t="s">
        <v>145</v>
      </c>
      <c r="P7" s="4" t="s">
        <v>87</v>
      </c>
      <c r="Q7" s="4" t="s">
        <v>95</v>
      </c>
    </row>
    <row r="8" spans="1:17" ht="18.75" x14ac:dyDescent="0.25">
      <c r="A8" s="4">
        <v>5</v>
      </c>
      <c r="B8" s="4" t="s">
        <v>68</v>
      </c>
      <c r="C8" s="4" t="s">
        <v>629</v>
      </c>
      <c r="D8" s="4" t="s">
        <v>35</v>
      </c>
      <c r="E8" s="4" t="s">
        <v>630</v>
      </c>
      <c r="F8" s="4" t="s">
        <v>45</v>
      </c>
      <c r="G8" s="4" t="s">
        <v>629</v>
      </c>
      <c r="H8" s="4" t="s">
        <v>463</v>
      </c>
      <c r="I8" s="4" t="s">
        <v>631</v>
      </c>
      <c r="J8" s="231" t="s">
        <v>604</v>
      </c>
      <c r="K8" s="231" t="s">
        <v>630</v>
      </c>
      <c r="N8" s="197">
        <v>6</v>
      </c>
      <c r="O8" s="197" t="s">
        <v>146</v>
      </c>
      <c r="P8" s="197" t="s">
        <v>88</v>
      </c>
      <c r="Q8" s="197" t="s">
        <v>94</v>
      </c>
    </row>
    <row r="9" spans="1:17" ht="18.75" x14ac:dyDescent="0.25">
      <c r="A9" s="197">
        <v>6</v>
      </c>
      <c r="B9" s="197" t="s">
        <v>67</v>
      </c>
      <c r="C9" s="197" t="s">
        <v>629</v>
      </c>
      <c r="D9" s="197" t="s">
        <v>71</v>
      </c>
      <c r="E9" s="197" t="s">
        <v>631</v>
      </c>
      <c r="F9" s="197" t="s">
        <v>26</v>
      </c>
      <c r="G9" s="197" t="s">
        <v>629</v>
      </c>
      <c r="J9" s="197" t="s">
        <v>379</v>
      </c>
      <c r="K9" s="197" t="s">
        <v>630</v>
      </c>
      <c r="N9" s="4">
        <v>7</v>
      </c>
      <c r="O9" s="4" t="s">
        <v>172</v>
      </c>
      <c r="P9" s="4" t="s">
        <v>89</v>
      </c>
      <c r="Q9" s="4" t="s">
        <v>96</v>
      </c>
    </row>
    <row r="10" spans="1:17" ht="18.75" x14ac:dyDescent="0.25">
      <c r="A10" s="4">
        <v>7</v>
      </c>
      <c r="B10" s="4" t="s">
        <v>16</v>
      </c>
      <c r="C10" s="4" t="s">
        <v>629</v>
      </c>
      <c r="D10" s="4" t="s">
        <v>19</v>
      </c>
      <c r="E10" s="4" t="s">
        <v>631</v>
      </c>
      <c r="F10" s="4" t="s">
        <v>46</v>
      </c>
      <c r="G10" s="4" t="s">
        <v>629</v>
      </c>
      <c r="J10" s="4" t="s">
        <v>364</v>
      </c>
      <c r="K10" s="4" t="s">
        <v>631</v>
      </c>
      <c r="N10" s="197">
        <v>8</v>
      </c>
      <c r="O10" s="197" t="s">
        <v>464</v>
      </c>
      <c r="P10" s="197" t="s">
        <v>375</v>
      </c>
      <c r="Q10" s="197"/>
    </row>
    <row r="11" spans="1:17" ht="18.75" x14ac:dyDescent="0.25">
      <c r="A11" s="197">
        <v>8</v>
      </c>
      <c r="B11" s="197" t="s">
        <v>15</v>
      </c>
      <c r="C11" s="197" t="s">
        <v>630</v>
      </c>
      <c r="D11" s="197" t="s">
        <v>21</v>
      </c>
      <c r="E11" s="197" t="s">
        <v>631</v>
      </c>
      <c r="F11" s="231" t="s">
        <v>27</v>
      </c>
      <c r="G11" s="231" t="s">
        <v>629</v>
      </c>
      <c r="J11" s="197" t="s">
        <v>359</v>
      </c>
      <c r="K11" s="197" t="s">
        <v>631</v>
      </c>
      <c r="N11" s="4">
        <v>9</v>
      </c>
      <c r="O11" s="4" t="s">
        <v>605</v>
      </c>
      <c r="P11" s="4" t="s">
        <v>465</v>
      </c>
      <c r="Q11" s="4"/>
    </row>
    <row r="12" spans="1:17" ht="18" customHeight="1" x14ac:dyDescent="0.25">
      <c r="A12" s="4">
        <v>9</v>
      </c>
      <c r="D12" s="4" t="s">
        <v>23</v>
      </c>
      <c r="E12" s="4" t="s">
        <v>632</v>
      </c>
      <c r="F12" s="4" t="s">
        <v>25</v>
      </c>
      <c r="G12" s="4" t="s">
        <v>629</v>
      </c>
      <c r="J12" s="4" t="s">
        <v>366</v>
      </c>
      <c r="K12" s="4" t="s">
        <v>631</v>
      </c>
      <c r="N12" s="197">
        <v>10</v>
      </c>
      <c r="O12" s="197"/>
      <c r="P12" s="197" t="s">
        <v>617</v>
      </c>
      <c r="Q12" s="197"/>
    </row>
    <row r="13" spans="1:17" ht="18" customHeight="1" x14ac:dyDescent="0.25">
      <c r="A13" s="197">
        <v>10</v>
      </c>
      <c r="F13" s="197" t="s">
        <v>47</v>
      </c>
      <c r="G13" s="197" t="s">
        <v>629</v>
      </c>
      <c r="J13" s="231" t="s">
        <v>42</v>
      </c>
      <c r="K13" s="231" t="s">
        <v>631</v>
      </c>
    </row>
    <row r="14" spans="1:17" ht="18" customHeight="1" x14ac:dyDescent="0.25">
      <c r="A14" s="4">
        <v>11</v>
      </c>
      <c r="J14" s="4" t="s">
        <v>626</v>
      </c>
      <c r="K14" s="4" t="s">
        <v>631</v>
      </c>
    </row>
    <row r="15" spans="1:17" ht="18" customHeight="1" x14ac:dyDescent="0.25">
      <c r="A15" s="197">
        <v>12</v>
      </c>
      <c r="J15" s="197" t="s">
        <v>653</v>
      </c>
      <c r="K15" s="197" t="s">
        <v>631</v>
      </c>
    </row>
    <row r="16" spans="1:17" ht="18" customHeight="1" x14ac:dyDescent="0.25">
      <c r="A16" s="4">
        <v>13</v>
      </c>
      <c r="J16" s="4" t="s">
        <v>458</v>
      </c>
      <c r="K16" s="4" t="s">
        <v>632</v>
      </c>
    </row>
    <row r="17" spans="1:13" ht="18.75" x14ac:dyDescent="0.25">
      <c r="I17" s="2"/>
    </row>
    <row r="18" spans="1:13" ht="21" x14ac:dyDescent="0.25">
      <c r="A18" s="243" t="s">
        <v>620</v>
      </c>
      <c r="B18" s="240"/>
      <c r="C18" s="240"/>
      <c r="D18" s="240"/>
      <c r="E18" s="241"/>
      <c r="F18" s="242" t="s">
        <v>621</v>
      </c>
      <c r="G18" s="242"/>
      <c r="H18" s="242"/>
      <c r="I18" s="242"/>
    </row>
    <row r="19" spans="1:13" ht="21" x14ac:dyDescent="0.25">
      <c r="A19" s="230" t="s">
        <v>13</v>
      </c>
      <c r="B19" s="230" t="s">
        <v>433</v>
      </c>
      <c r="C19" s="230" t="s">
        <v>627</v>
      </c>
      <c r="D19" s="230" t="s">
        <v>633</v>
      </c>
      <c r="E19" s="230" t="s">
        <v>627</v>
      </c>
      <c r="F19" s="230" t="s">
        <v>434</v>
      </c>
      <c r="G19" s="230" t="s">
        <v>627</v>
      </c>
      <c r="H19" s="230" t="s">
        <v>637</v>
      </c>
      <c r="I19" s="230" t="s">
        <v>627</v>
      </c>
    </row>
    <row r="20" spans="1:13" ht="18.75" x14ac:dyDescent="0.25">
      <c r="A20" s="4">
        <v>1</v>
      </c>
      <c r="B20" s="4" t="s">
        <v>438</v>
      </c>
      <c r="C20" s="4" t="s">
        <v>632</v>
      </c>
      <c r="D20" s="4" t="s">
        <v>623</v>
      </c>
      <c r="E20" s="4" t="s">
        <v>634</v>
      </c>
      <c r="F20" s="4" t="s">
        <v>34</v>
      </c>
      <c r="G20" s="4" t="s">
        <v>636</v>
      </c>
      <c r="H20" s="4" t="s">
        <v>642</v>
      </c>
      <c r="I20" s="4" t="s">
        <v>643</v>
      </c>
    </row>
    <row r="21" spans="1:13" ht="18.75" x14ac:dyDescent="0.25">
      <c r="A21" s="197">
        <v>2</v>
      </c>
      <c r="B21" s="197" t="s">
        <v>454</v>
      </c>
      <c r="C21" s="197" t="s">
        <v>632</v>
      </c>
      <c r="D21" s="197" t="s">
        <v>445</v>
      </c>
      <c r="E21" s="197" t="s">
        <v>634</v>
      </c>
      <c r="F21" s="197" t="s">
        <v>444</v>
      </c>
      <c r="G21" s="197" t="s">
        <v>636</v>
      </c>
      <c r="H21" s="197" t="s">
        <v>644</v>
      </c>
      <c r="I21" s="197" t="s">
        <v>643</v>
      </c>
    </row>
    <row r="22" spans="1:13" ht="18.75" x14ac:dyDescent="0.25">
      <c r="A22" s="4">
        <v>3</v>
      </c>
      <c r="B22" s="4" t="s">
        <v>440</v>
      </c>
      <c r="C22" s="4" t="s">
        <v>632</v>
      </c>
      <c r="D22" s="4" t="s">
        <v>648</v>
      </c>
      <c r="E22" s="4" t="s">
        <v>634</v>
      </c>
      <c r="F22" s="4" t="s">
        <v>624</v>
      </c>
      <c r="G22" s="4" t="s">
        <v>636</v>
      </c>
      <c r="H22" s="4" t="s">
        <v>656</v>
      </c>
      <c r="I22" s="4" t="s">
        <v>643</v>
      </c>
    </row>
    <row r="23" spans="1:13" ht="18.75" x14ac:dyDescent="0.25">
      <c r="A23" s="197">
        <v>4</v>
      </c>
      <c r="B23" s="197" t="s">
        <v>443</v>
      </c>
      <c r="C23" s="197" t="s">
        <v>632</v>
      </c>
      <c r="D23" s="197" t="s">
        <v>655</v>
      </c>
      <c r="E23" s="197" t="s">
        <v>634</v>
      </c>
      <c r="F23" s="197" t="s">
        <v>39</v>
      </c>
      <c r="G23" s="197" t="s">
        <v>636</v>
      </c>
      <c r="H23" s="197" t="s">
        <v>662</v>
      </c>
      <c r="I23" s="197" t="s">
        <v>643</v>
      </c>
    </row>
    <row r="24" spans="1:13" ht="18.75" x14ac:dyDescent="0.25">
      <c r="A24" s="4">
        <v>5</v>
      </c>
      <c r="B24" s="4" t="s">
        <v>442</v>
      </c>
      <c r="C24" s="4" t="s">
        <v>632</v>
      </c>
      <c r="D24" s="4" t="s">
        <v>658</v>
      </c>
      <c r="E24" s="4" t="s">
        <v>634</v>
      </c>
      <c r="F24" s="4" t="s">
        <v>360</v>
      </c>
      <c r="G24" s="4" t="s">
        <v>635</v>
      </c>
      <c r="H24" s="4" t="s">
        <v>667</v>
      </c>
      <c r="I24" s="4" t="s">
        <v>643</v>
      </c>
    </row>
    <row r="25" spans="1:13" ht="18.75" x14ac:dyDescent="0.25">
      <c r="A25" s="197">
        <v>6</v>
      </c>
      <c r="B25" s="197" t="s">
        <v>439</v>
      </c>
      <c r="C25" s="197" t="s">
        <v>632</v>
      </c>
      <c r="D25" s="197" t="s">
        <v>666</v>
      </c>
      <c r="E25" s="197" t="s">
        <v>634</v>
      </c>
      <c r="F25" s="197" t="s">
        <v>450</v>
      </c>
      <c r="G25" s="197" t="s">
        <v>635</v>
      </c>
      <c r="H25" s="197" t="s">
        <v>668</v>
      </c>
      <c r="I25" s="197" t="s">
        <v>643</v>
      </c>
    </row>
    <row r="26" spans="1:13" ht="18.600000000000001" customHeight="1" x14ac:dyDescent="0.25">
      <c r="A26" s="4">
        <v>7</v>
      </c>
      <c r="B26" s="4" t="s">
        <v>436</v>
      </c>
      <c r="C26" s="4" t="s">
        <v>632</v>
      </c>
      <c r="D26" s="4" t="s">
        <v>671</v>
      </c>
      <c r="E26" s="4" t="s">
        <v>634</v>
      </c>
      <c r="F26" s="4" t="s">
        <v>446</v>
      </c>
      <c r="G26" s="4" t="s">
        <v>635</v>
      </c>
      <c r="H26" s="231" t="s">
        <v>639</v>
      </c>
      <c r="I26" s="231" t="s">
        <v>643</v>
      </c>
    </row>
    <row r="27" spans="1:13" ht="18.600000000000001" customHeight="1" x14ac:dyDescent="0.25">
      <c r="A27" s="197">
        <v>8</v>
      </c>
      <c r="B27" s="197" t="s">
        <v>437</v>
      </c>
      <c r="C27" s="197" t="s">
        <v>632</v>
      </c>
      <c r="D27" s="197" t="s">
        <v>672</v>
      </c>
      <c r="E27" s="197" t="s">
        <v>634</v>
      </c>
      <c r="F27" s="231" t="s">
        <v>448</v>
      </c>
      <c r="G27" s="231" t="s">
        <v>635</v>
      </c>
      <c r="H27" s="197" t="s">
        <v>451</v>
      </c>
      <c r="I27" s="197" t="s">
        <v>643</v>
      </c>
    </row>
    <row r="28" spans="1:13" ht="18.600000000000001" customHeight="1" x14ac:dyDescent="0.25">
      <c r="A28" s="4">
        <v>9</v>
      </c>
      <c r="B28" s="4" t="s">
        <v>441</v>
      </c>
      <c r="C28" s="4" t="s">
        <v>632</v>
      </c>
      <c r="D28" s="4" t="s">
        <v>659</v>
      </c>
      <c r="E28" s="4" t="s">
        <v>632</v>
      </c>
      <c r="F28" s="4" t="s">
        <v>664</v>
      </c>
      <c r="G28" s="4" t="s">
        <v>635</v>
      </c>
      <c r="H28" s="4" t="s">
        <v>679</v>
      </c>
      <c r="I28" s="4" t="s">
        <v>643</v>
      </c>
    </row>
    <row r="29" spans="1:13" ht="18.600000000000001" customHeight="1" x14ac:dyDescent="0.25">
      <c r="A29" s="197">
        <v>10</v>
      </c>
      <c r="B29" s="197" t="s">
        <v>588</v>
      </c>
      <c r="C29" s="197" t="s">
        <v>632</v>
      </c>
      <c r="D29" s="197" t="s">
        <v>641</v>
      </c>
      <c r="E29" s="197" t="s">
        <v>632</v>
      </c>
      <c r="F29" s="197" t="s">
        <v>675</v>
      </c>
      <c r="G29" s="197" t="s">
        <v>635</v>
      </c>
      <c r="H29" s="197" t="s">
        <v>681</v>
      </c>
      <c r="I29" s="197" t="s">
        <v>643</v>
      </c>
    </row>
    <row r="30" spans="1:13" ht="18.600000000000001" customHeight="1" x14ac:dyDescent="0.25">
      <c r="A30" s="4">
        <v>11</v>
      </c>
      <c r="B30" s="4" t="s">
        <v>646</v>
      </c>
      <c r="C30" s="4" t="s">
        <v>632</v>
      </c>
      <c r="D30" s="4" t="s">
        <v>654</v>
      </c>
      <c r="E30" s="4" t="s">
        <v>632</v>
      </c>
      <c r="F30" s="4" t="s">
        <v>640</v>
      </c>
      <c r="G30" s="4" t="s">
        <v>636</v>
      </c>
      <c r="H30" s="4" t="s">
        <v>687</v>
      </c>
      <c r="I30" s="4" t="s">
        <v>643</v>
      </c>
      <c r="L30" s="2"/>
      <c r="M30" s="2"/>
    </row>
    <row r="31" spans="1:13" ht="18.75" x14ac:dyDescent="0.25">
      <c r="A31" s="197">
        <v>12</v>
      </c>
      <c r="B31" s="197" t="s">
        <v>456</v>
      </c>
      <c r="C31" s="197" t="s">
        <v>634</v>
      </c>
      <c r="D31" s="197" t="s">
        <v>661</v>
      </c>
      <c r="E31" s="197" t="s">
        <v>632</v>
      </c>
      <c r="F31" s="197" t="s">
        <v>645</v>
      </c>
      <c r="G31" s="197" t="s">
        <v>636</v>
      </c>
      <c r="H31" s="197" t="s">
        <v>447</v>
      </c>
      <c r="I31" s="197" t="s">
        <v>650</v>
      </c>
    </row>
    <row r="32" spans="1:13" ht="18.75" x14ac:dyDescent="0.25">
      <c r="A32" s="4">
        <v>13</v>
      </c>
      <c r="B32" s="2"/>
      <c r="C32" s="2"/>
      <c r="D32" s="4" t="s">
        <v>684</v>
      </c>
      <c r="E32" s="4" t="s">
        <v>632</v>
      </c>
      <c r="F32" s="4" t="s">
        <v>647</v>
      </c>
      <c r="G32" s="4" t="s">
        <v>636</v>
      </c>
      <c r="H32" s="4" t="s">
        <v>638</v>
      </c>
      <c r="I32" s="4" t="s">
        <v>650</v>
      </c>
    </row>
    <row r="33" spans="1:9" ht="18.75" x14ac:dyDescent="0.25">
      <c r="A33" s="197">
        <v>14</v>
      </c>
      <c r="F33" s="197" t="s">
        <v>678</v>
      </c>
      <c r="G33" s="197" t="s">
        <v>636</v>
      </c>
      <c r="H33" s="197" t="s">
        <v>649</v>
      </c>
      <c r="I33" s="197" t="s">
        <v>650</v>
      </c>
    </row>
    <row r="34" spans="1:9" ht="18.75" x14ac:dyDescent="0.25">
      <c r="A34" s="4">
        <v>15</v>
      </c>
      <c r="F34" s="4" t="s">
        <v>663</v>
      </c>
      <c r="G34" s="4" t="s">
        <v>636</v>
      </c>
      <c r="H34" s="4" t="s">
        <v>657</v>
      </c>
      <c r="I34" s="4" t="s">
        <v>650</v>
      </c>
    </row>
    <row r="35" spans="1:9" ht="18.75" x14ac:dyDescent="0.25">
      <c r="A35" s="197">
        <v>16</v>
      </c>
      <c r="F35" s="197" t="s">
        <v>652</v>
      </c>
      <c r="G35" s="197" t="s">
        <v>636</v>
      </c>
      <c r="H35" s="197" t="s">
        <v>686</v>
      </c>
      <c r="I35" s="197" t="s">
        <v>650</v>
      </c>
    </row>
    <row r="36" spans="1:9" ht="18.75" x14ac:dyDescent="0.25">
      <c r="A36" s="4">
        <v>17</v>
      </c>
      <c r="F36" s="4" t="s">
        <v>660</v>
      </c>
      <c r="G36" s="4" t="s">
        <v>636</v>
      </c>
      <c r="H36" s="4" t="s">
        <v>669</v>
      </c>
      <c r="I36" s="4" t="s">
        <v>651</v>
      </c>
    </row>
    <row r="37" spans="1:9" ht="18.75" x14ac:dyDescent="0.25">
      <c r="A37" s="197">
        <v>18</v>
      </c>
      <c r="F37" s="197" t="s">
        <v>665</v>
      </c>
      <c r="G37" s="197" t="s">
        <v>636</v>
      </c>
      <c r="H37" s="197" t="s">
        <v>670</v>
      </c>
      <c r="I37" s="197" t="s">
        <v>651</v>
      </c>
    </row>
    <row r="38" spans="1:9" ht="18.75" x14ac:dyDescent="0.25">
      <c r="A38" s="4">
        <v>19</v>
      </c>
      <c r="F38" s="4" t="s">
        <v>674</v>
      </c>
      <c r="G38" s="4" t="s">
        <v>636</v>
      </c>
      <c r="H38" s="4" t="s">
        <v>673</v>
      </c>
      <c r="I38" s="4" t="s">
        <v>651</v>
      </c>
    </row>
    <row r="39" spans="1:9" ht="18.75" x14ac:dyDescent="0.25">
      <c r="A39" s="197">
        <v>20</v>
      </c>
      <c r="F39" s="197" t="s">
        <v>676</v>
      </c>
      <c r="G39" s="197" t="s">
        <v>636</v>
      </c>
      <c r="H39" s="197" t="s">
        <v>683</v>
      </c>
      <c r="I39" s="197" t="s">
        <v>651</v>
      </c>
    </row>
    <row r="40" spans="1:9" ht="18.75" x14ac:dyDescent="0.25">
      <c r="A40" s="4">
        <v>21</v>
      </c>
      <c r="F40" s="4" t="s">
        <v>677</v>
      </c>
      <c r="G40" s="4" t="s">
        <v>636</v>
      </c>
      <c r="H40" s="4" t="s">
        <v>680</v>
      </c>
      <c r="I40" s="4" t="s">
        <v>682</v>
      </c>
    </row>
    <row r="41" spans="1:9" ht="18.75" x14ac:dyDescent="0.25">
      <c r="A41" s="197">
        <v>22</v>
      </c>
      <c r="H41" s="197" t="s">
        <v>685</v>
      </c>
      <c r="I41" s="197" t="s">
        <v>682</v>
      </c>
    </row>
  </sheetData>
  <mergeCells count="6">
    <mergeCell ref="A2:G2"/>
    <mergeCell ref="N1:Q1"/>
    <mergeCell ref="A18:E18"/>
    <mergeCell ref="F18:I18"/>
    <mergeCell ref="H2:K2"/>
    <mergeCell ref="A1:K1"/>
  </mergeCells>
  <phoneticPr fontId="2" type="noConversion"/>
  <printOptions horizontalCentered="1" verticalCentered="1"/>
  <pageMargins left="0" right="0" top="0" bottom="0" header="0" footer="0"/>
  <pageSetup scale="80" orientation="landscape" horizontalDpi="300" verticalDpi="300" r:id="rId1"/>
  <rowBreaks count="1" manualBreakCount="1">
    <brk id="17" max="10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rgb="FF006699"/>
  </sheetPr>
  <dimension ref="A1:AQ39"/>
  <sheetViews>
    <sheetView rightToLeft="1" zoomScale="110" zoomScaleNormal="110" workbookViewId="0">
      <selection activeCell="I9" sqref="I9"/>
    </sheetView>
  </sheetViews>
  <sheetFormatPr defaultRowHeight="15" x14ac:dyDescent="0.25"/>
  <cols>
    <col min="1" max="2" width="7.140625" bestFit="1" customWidth="1"/>
    <col min="4" max="4" width="16.28515625" bestFit="1" customWidth="1"/>
    <col min="5" max="5" width="20.28515625" bestFit="1" customWidth="1"/>
    <col min="6" max="10" width="10" bestFit="1" customWidth="1"/>
    <col min="11" max="32" width="10" customWidth="1"/>
    <col min="33" max="36" width="10" bestFit="1" customWidth="1"/>
  </cols>
  <sheetData>
    <row r="1" spans="1:43" ht="18.75" x14ac:dyDescent="0.25">
      <c r="A1" s="332"/>
      <c r="B1" s="332"/>
      <c r="C1" s="334"/>
      <c r="D1" s="324" t="s">
        <v>49</v>
      </c>
      <c r="E1" s="325"/>
      <c r="F1" s="5" t="str">
        <f>MID(F4,1,4)</f>
        <v>1401</v>
      </c>
      <c r="G1" s="5" t="str">
        <f t="shared" ref="G1:AJ1" si="0">MID(G4,1,4)</f>
        <v>1401</v>
      </c>
      <c r="H1" s="5" t="str">
        <f t="shared" si="0"/>
        <v>1401</v>
      </c>
      <c r="I1" s="5" t="str">
        <f t="shared" si="0"/>
        <v>1401</v>
      </c>
      <c r="J1" s="5" t="str">
        <f t="shared" si="0"/>
        <v>1401</v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5" t="str">
        <f t="shared" si="0"/>
        <v/>
      </c>
      <c r="AK1" s="332" t="s">
        <v>262</v>
      </c>
      <c r="AL1" s="333"/>
      <c r="AM1" s="334"/>
      <c r="AN1" s="339" t="s">
        <v>263</v>
      </c>
      <c r="AO1" s="339"/>
      <c r="AP1" s="339"/>
      <c r="AQ1" s="339"/>
    </row>
    <row r="2" spans="1:43" ht="18.75" x14ac:dyDescent="0.25">
      <c r="A2" s="360"/>
      <c r="B2" s="360"/>
      <c r="C2" s="361"/>
      <c r="D2" s="324" t="s">
        <v>250</v>
      </c>
      <c r="E2" s="325"/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5">
        <v>2</v>
      </c>
      <c r="X2" s="5">
        <v>2</v>
      </c>
      <c r="Y2" s="5">
        <v>2</v>
      </c>
      <c r="Z2" s="5">
        <v>2</v>
      </c>
      <c r="AA2" s="5">
        <v>2</v>
      </c>
      <c r="AB2" s="5">
        <v>2</v>
      </c>
      <c r="AC2" s="5">
        <v>2</v>
      </c>
      <c r="AD2" s="5">
        <v>2</v>
      </c>
      <c r="AE2" s="5">
        <v>2</v>
      </c>
      <c r="AF2" s="5">
        <v>2</v>
      </c>
      <c r="AG2" s="5">
        <v>2</v>
      </c>
      <c r="AH2" s="5">
        <v>2</v>
      </c>
      <c r="AI2" s="5">
        <v>2</v>
      </c>
      <c r="AJ2" s="5"/>
      <c r="AK2" s="335"/>
      <c r="AL2" s="336"/>
      <c r="AM2" s="337"/>
      <c r="AN2" s="339"/>
      <c r="AO2" s="339"/>
      <c r="AP2" s="339"/>
      <c r="AQ2" s="339"/>
    </row>
    <row r="3" spans="1:43" ht="18.75" x14ac:dyDescent="0.25">
      <c r="A3" s="335"/>
      <c r="B3" s="335"/>
      <c r="C3" s="337"/>
      <c r="D3" s="324" t="s">
        <v>50</v>
      </c>
      <c r="E3" s="325"/>
      <c r="F3" s="5" t="str">
        <f>IF(MID(F$4,5,1)="0",MID(F$4,6,1),MID(F$4,5,2))</f>
        <v>10</v>
      </c>
      <c r="G3" s="5" t="str">
        <f t="shared" ref="G3:AI3" si="1">IF(MID(G$4,5,1)="0",MID(G$4,6,1),MID(G$4,5,2))</f>
        <v>10</v>
      </c>
      <c r="H3" s="5" t="str">
        <f t="shared" si="1"/>
        <v>10</v>
      </c>
      <c r="I3" s="5" t="str">
        <f t="shared" si="1"/>
        <v>10</v>
      </c>
      <c r="J3" s="5" t="str">
        <f t="shared" si="1"/>
        <v>10</v>
      </c>
      <c r="K3" s="5" t="str">
        <f t="shared" si="1"/>
        <v/>
      </c>
      <c r="L3" s="5" t="str">
        <f t="shared" si="1"/>
        <v/>
      </c>
      <c r="M3" s="5" t="str">
        <f t="shared" si="1"/>
        <v/>
      </c>
      <c r="N3" s="5" t="str">
        <f t="shared" si="1"/>
        <v/>
      </c>
      <c r="O3" s="5" t="str">
        <f t="shared" si="1"/>
        <v/>
      </c>
      <c r="P3" s="5" t="str">
        <f t="shared" si="1"/>
        <v/>
      </c>
      <c r="Q3" s="5" t="str">
        <f t="shared" si="1"/>
        <v/>
      </c>
      <c r="R3" s="5" t="str">
        <f t="shared" si="1"/>
        <v/>
      </c>
      <c r="S3" s="5" t="str">
        <f t="shared" si="1"/>
        <v/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si="1"/>
        <v/>
      </c>
      <c r="AA3" s="5" t="str">
        <f t="shared" si="1"/>
        <v/>
      </c>
      <c r="AB3" s="5" t="str">
        <f t="shared" si="1"/>
        <v/>
      </c>
      <c r="AC3" s="5" t="str">
        <f t="shared" si="1"/>
        <v/>
      </c>
      <c r="AD3" s="5" t="str">
        <f t="shared" si="1"/>
        <v/>
      </c>
      <c r="AE3" s="5" t="str">
        <f t="shared" si="1"/>
        <v/>
      </c>
      <c r="AF3" s="5" t="str">
        <f t="shared" si="1"/>
        <v/>
      </c>
      <c r="AG3" s="5" t="str">
        <f t="shared" si="1"/>
        <v/>
      </c>
      <c r="AH3" s="5" t="str">
        <f t="shared" si="1"/>
        <v/>
      </c>
      <c r="AI3" s="5" t="str">
        <f t="shared" si="1"/>
        <v/>
      </c>
      <c r="AJ3" s="5"/>
      <c r="AK3" s="5">
        <v>1</v>
      </c>
      <c r="AL3" s="5">
        <v>1</v>
      </c>
      <c r="AM3" s="5">
        <v>1</v>
      </c>
      <c r="AN3" s="5">
        <v>2</v>
      </c>
      <c r="AO3" s="5">
        <v>2</v>
      </c>
      <c r="AP3" s="5">
        <v>2</v>
      </c>
      <c r="AQ3" s="5">
        <v>2</v>
      </c>
    </row>
    <row r="4" spans="1:43" ht="37.15" customHeight="1" x14ac:dyDescent="0.25">
      <c r="A4" s="5"/>
      <c r="B4" s="5" t="s">
        <v>124</v>
      </c>
      <c r="C4" s="5" t="s">
        <v>13</v>
      </c>
      <c r="D4" s="369" t="s">
        <v>118</v>
      </c>
      <c r="E4" s="370"/>
      <c r="F4" s="11">
        <v>14011003</v>
      </c>
      <c r="G4" s="11">
        <v>14011004</v>
      </c>
      <c r="H4" s="11">
        <v>14011005</v>
      </c>
      <c r="I4" s="11">
        <v>14011006</v>
      </c>
      <c r="J4" s="11">
        <v>14011008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03" t="s">
        <v>232</v>
      </c>
      <c r="AL4" s="100" t="s">
        <v>214</v>
      </c>
      <c r="AM4" s="103" t="s">
        <v>159</v>
      </c>
      <c r="AN4" s="5" t="s">
        <v>103</v>
      </c>
      <c r="AO4" s="103" t="s">
        <v>232</v>
      </c>
      <c r="AP4" s="100" t="s">
        <v>214</v>
      </c>
      <c r="AQ4" s="103" t="s">
        <v>159</v>
      </c>
    </row>
    <row r="5" spans="1:43" ht="18.75" x14ac:dyDescent="0.25">
      <c r="A5" s="107"/>
      <c r="B5" s="107"/>
      <c r="C5" s="5"/>
      <c r="D5" s="369" t="s">
        <v>269</v>
      </c>
      <c r="E5" s="370"/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8">
        <v>50</v>
      </c>
      <c r="AL5" s="8">
        <v>50</v>
      </c>
      <c r="AM5" s="8">
        <v>100</v>
      </c>
      <c r="AN5" s="8">
        <v>50</v>
      </c>
      <c r="AO5" s="8">
        <v>25</v>
      </c>
      <c r="AP5" s="8">
        <v>25</v>
      </c>
      <c r="AQ5" s="8">
        <v>100</v>
      </c>
    </row>
    <row r="6" spans="1:43" ht="16.899999999999999" customHeight="1" x14ac:dyDescent="0.25">
      <c r="A6" s="329" t="s">
        <v>239</v>
      </c>
      <c r="B6" s="366" t="s">
        <v>125</v>
      </c>
      <c r="C6" s="4">
        <v>1</v>
      </c>
      <c r="D6" s="362" t="s">
        <v>119</v>
      </c>
      <c r="E6" s="36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357">
        <f>INDEX(جلسات!BB$22:BB$26,MATCH(جلسات!$D$24,جلسات!$D$22:$D$26,0))*5</f>
        <v>3.5</v>
      </c>
      <c r="AL6" s="357">
        <f>SUMIFS('نظرات به معاونت ها'!$D$7:$BB$7,'نظرات به معاونت ها'!$D$2:$BB$2,AL$3)/COUNTIFS('نظرات به معاونت ها'!$D$2:$BB$2,AL$3,'نظرات به معاونت ها'!$D$7:$BB$7,"&lt;&gt;"&amp;"")</f>
        <v>3.2</v>
      </c>
      <c r="AM6" s="292">
        <f>AVERAGE(AK6:AL6)/5</f>
        <v>0.67</v>
      </c>
      <c r="AN6" s="357"/>
      <c r="AO6" s="357"/>
      <c r="AP6" s="357"/>
      <c r="AQ6" s="340"/>
    </row>
    <row r="7" spans="1:43" ht="16.899999999999999" customHeight="1" x14ac:dyDescent="0.25">
      <c r="A7" s="330"/>
      <c r="B7" s="367"/>
      <c r="C7" s="6">
        <v>2</v>
      </c>
      <c r="D7" s="364" t="s">
        <v>120</v>
      </c>
      <c r="E7" s="36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58"/>
      <c r="AL7" s="358"/>
      <c r="AM7" s="293"/>
      <c r="AN7" s="358"/>
      <c r="AO7" s="358"/>
      <c r="AP7" s="358"/>
      <c r="AQ7" s="340"/>
    </row>
    <row r="8" spans="1:43" ht="16.899999999999999" customHeight="1" x14ac:dyDescent="0.25">
      <c r="A8" s="330"/>
      <c r="B8" s="367"/>
      <c r="C8" s="4">
        <v>3</v>
      </c>
      <c r="D8" s="362" t="s">
        <v>121</v>
      </c>
      <c r="E8" s="36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359"/>
      <c r="AL8" s="359"/>
      <c r="AM8" s="294"/>
      <c r="AN8" s="359"/>
      <c r="AO8" s="359"/>
      <c r="AP8" s="359"/>
      <c r="AQ8" s="340"/>
    </row>
    <row r="9" spans="1:43" ht="16.899999999999999" customHeight="1" x14ac:dyDescent="0.25">
      <c r="A9" s="330"/>
      <c r="B9" s="367"/>
      <c r="C9" s="6">
        <v>4</v>
      </c>
      <c r="D9" s="364" t="s">
        <v>122</v>
      </c>
      <c r="E9" s="36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43" ht="16.899999999999999" customHeight="1" x14ac:dyDescent="0.25">
      <c r="A10" s="330"/>
      <c r="B10" s="367"/>
      <c r="C10" s="4">
        <v>5</v>
      </c>
      <c r="D10" s="362" t="s">
        <v>225</v>
      </c>
      <c r="E10" s="36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43" ht="16.899999999999999" customHeight="1" x14ac:dyDescent="0.25">
      <c r="A11" s="330"/>
      <c r="B11" s="368"/>
      <c r="C11" s="6">
        <v>6</v>
      </c>
      <c r="D11" s="364" t="s">
        <v>123</v>
      </c>
      <c r="E11" s="36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43" ht="16.899999999999999" customHeight="1" x14ac:dyDescent="0.25">
      <c r="A12" s="330"/>
      <c r="B12" s="366" t="s">
        <v>126</v>
      </c>
      <c r="C12" s="366">
        <v>1</v>
      </c>
      <c r="D12" s="366" t="s">
        <v>225</v>
      </c>
      <c r="E12" s="4" t="s">
        <v>222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43" ht="16.899999999999999" customHeight="1" x14ac:dyDescent="0.25">
      <c r="A13" s="330"/>
      <c r="B13" s="367"/>
      <c r="C13" s="368"/>
      <c r="D13" s="368"/>
      <c r="E13" s="4" t="s">
        <v>221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43" ht="16.899999999999999" customHeight="1" x14ac:dyDescent="0.25">
      <c r="A14" s="330"/>
      <c r="B14" s="367"/>
      <c r="C14" s="371">
        <v>2</v>
      </c>
      <c r="D14" s="371" t="s">
        <v>224</v>
      </c>
      <c r="E14" s="6" t="s">
        <v>220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43" ht="16.899999999999999" customHeight="1" x14ac:dyDescent="0.25">
      <c r="A15" s="330"/>
      <c r="B15" s="367"/>
      <c r="C15" s="372"/>
      <c r="D15" s="372"/>
      <c r="E15" s="6" t="s">
        <v>233</v>
      </c>
      <c r="F15" s="10">
        <v>3.5</v>
      </c>
      <c r="G15" s="10">
        <v>3.5</v>
      </c>
      <c r="H15" s="10">
        <v>3.5</v>
      </c>
      <c r="I15" s="10">
        <v>3.5</v>
      </c>
      <c r="J15" s="10">
        <v>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43" ht="16.899999999999999" customHeight="1" x14ac:dyDescent="0.25">
      <c r="A16" s="330"/>
      <c r="B16" s="367"/>
      <c r="C16" s="372"/>
      <c r="D16" s="372"/>
      <c r="E16" s="6" t="s">
        <v>234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16.899999999999999" customHeight="1" x14ac:dyDescent="0.25">
      <c r="A17" s="330"/>
      <c r="B17" s="367"/>
      <c r="C17" s="373"/>
      <c r="D17" s="373"/>
      <c r="E17" s="6" t="s">
        <v>235</v>
      </c>
      <c r="F17" s="10">
        <v>3</v>
      </c>
      <c r="G17" s="10">
        <v>3</v>
      </c>
      <c r="H17" s="10">
        <v>3</v>
      </c>
      <c r="I17" s="10">
        <v>3</v>
      </c>
      <c r="J17" s="10">
        <v>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6.899999999999999" customHeight="1" x14ac:dyDescent="0.25">
      <c r="A18" s="330"/>
      <c r="B18" s="367"/>
      <c r="C18" s="366">
        <v>3</v>
      </c>
      <c r="D18" s="366" t="s">
        <v>223</v>
      </c>
      <c r="E18" s="4" t="s">
        <v>217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ht="16.899999999999999" customHeight="1" x14ac:dyDescent="0.25">
      <c r="A19" s="330"/>
      <c r="B19" s="367"/>
      <c r="C19" s="367"/>
      <c r="D19" s="367"/>
      <c r="E19" s="4" t="s">
        <v>218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16.899999999999999" customHeight="1" x14ac:dyDescent="0.25">
      <c r="A20" s="330"/>
      <c r="B20" s="367"/>
      <c r="C20" s="368"/>
      <c r="D20" s="368"/>
      <c r="E20" s="4" t="s">
        <v>219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6.899999999999999" customHeight="1" x14ac:dyDescent="0.25">
      <c r="A21" s="330"/>
      <c r="B21" s="367"/>
      <c r="C21" s="371">
        <v>4</v>
      </c>
      <c r="D21" s="371" t="s">
        <v>127</v>
      </c>
      <c r="E21" s="6" t="s">
        <v>209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6.899999999999999" customHeight="1" x14ac:dyDescent="0.25">
      <c r="A22" s="330"/>
      <c r="B22" s="367"/>
      <c r="C22" s="372"/>
      <c r="D22" s="372"/>
      <c r="E22" s="6" t="s">
        <v>226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6.899999999999999" customHeight="1" x14ac:dyDescent="0.25">
      <c r="A23" s="330"/>
      <c r="B23" s="367"/>
      <c r="C23" s="372"/>
      <c r="D23" s="372"/>
      <c r="E23" s="6" t="s">
        <v>227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6.899999999999999" customHeight="1" x14ac:dyDescent="0.25">
      <c r="A24" s="330"/>
      <c r="B24" s="367"/>
      <c r="C24" s="373"/>
      <c r="D24" s="373"/>
      <c r="E24" s="6" t="s">
        <v>204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6.899999999999999" customHeight="1" x14ac:dyDescent="0.25">
      <c r="A25" s="330"/>
      <c r="B25" s="367"/>
      <c r="C25" s="4">
        <v>5</v>
      </c>
      <c r="D25" s="362" t="s">
        <v>128</v>
      </c>
      <c r="E25" s="36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ht="16.899999999999999" customHeight="1" x14ac:dyDescent="0.25">
      <c r="A26" s="330"/>
      <c r="B26" s="367"/>
      <c r="C26" s="6">
        <v>6</v>
      </c>
      <c r="D26" s="364" t="s">
        <v>229</v>
      </c>
      <c r="E26" s="365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6.899999999999999" customHeight="1" x14ac:dyDescent="0.25">
      <c r="A27" s="330"/>
      <c r="B27" s="367"/>
      <c r="C27" s="4">
        <v>7</v>
      </c>
      <c r="D27" s="362" t="s">
        <v>228</v>
      </c>
      <c r="E27" s="36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ht="16.899999999999999" customHeight="1" x14ac:dyDescent="0.25">
      <c r="A28" s="330"/>
      <c r="B28" s="367"/>
      <c r="C28" s="6">
        <v>8</v>
      </c>
      <c r="D28" s="364" t="s">
        <v>129</v>
      </c>
      <c r="E28" s="365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ht="16.899999999999999" customHeight="1" x14ac:dyDescent="0.25">
      <c r="A29" s="331"/>
      <c r="B29" s="368"/>
      <c r="C29" s="4">
        <v>9</v>
      </c>
      <c r="D29" s="362" t="s">
        <v>216</v>
      </c>
      <c r="E29" s="36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ht="16.899999999999999" customHeight="1" x14ac:dyDescent="0.25">
      <c r="A30" s="353" t="s">
        <v>236</v>
      </c>
      <c r="B30" s="352" t="s">
        <v>125</v>
      </c>
      <c r="C30" s="6"/>
      <c r="D30" s="351" t="s">
        <v>237</v>
      </c>
      <c r="E30" s="351"/>
      <c r="F30" s="10" t="s">
        <v>238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ht="16.899999999999999" customHeight="1" x14ac:dyDescent="0.25">
      <c r="A31" s="353"/>
      <c r="B31" s="352"/>
      <c r="C31" s="4"/>
      <c r="D31" s="352"/>
      <c r="E31" s="35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 ht="16.899999999999999" customHeight="1" x14ac:dyDescent="0.25">
      <c r="A32" s="353"/>
      <c r="B32" s="352"/>
      <c r="C32" s="6"/>
      <c r="D32" s="351"/>
      <c r="E32" s="35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ht="16.899999999999999" customHeight="1" x14ac:dyDescent="0.25">
      <c r="A33" s="353"/>
      <c r="B33" s="352"/>
      <c r="C33" s="4"/>
      <c r="D33" s="352"/>
      <c r="E33" s="35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1:36" ht="16.899999999999999" customHeight="1" x14ac:dyDescent="0.25">
      <c r="A34" s="353"/>
      <c r="B34" s="352"/>
      <c r="C34" s="6"/>
      <c r="D34" s="351"/>
      <c r="E34" s="351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6.899999999999999" customHeight="1" x14ac:dyDescent="0.25">
      <c r="A35" s="353"/>
      <c r="B35" s="352" t="s">
        <v>126</v>
      </c>
      <c r="C35" s="4"/>
      <c r="D35" s="352"/>
      <c r="E35" s="35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 ht="16.899999999999999" customHeight="1" x14ac:dyDescent="0.25">
      <c r="A36" s="353"/>
      <c r="B36" s="352"/>
      <c r="C36" s="6"/>
      <c r="D36" s="351"/>
      <c r="E36" s="35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6.899999999999999" customHeight="1" x14ac:dyDescent="0.25">
      <c r="A37" s="353"/>
      <c r="B37" s="352"/>
      <c r="C37" s="4"/>
      <c r="D37" s="352"/>
      <c r="E37" s="35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 ht="16.899999999999999" customHeight="1" x14ac:dyDescent="0.25">
      <c r="A38" s="353"/>
      <c r="B38" s="352"/>
      <c r="C38" s="6"/>
      <c r="D38" s="351"/>
      <c r="E38" s="351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6.899999999999999" customHeight="1" x14ac:dyDescent="0.25">
      <c r="A39" s="353"/>
      <c r="B39" s="352"/>
      <c r="C39" s="4"/>
      <c r="D39" s="352"/>
      <c r="E39" s="35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</sheetData>
  <mergeCells count="51">
    <mergeCell ref="A1:A3"/>
    <mergeCell ref="D2:E2"/>
    <mergeCell ref="B35:B39"/>
    <mergeCell ref="D35:E35"/>
    <mergeCell ref="D36:E36"/>
    <mergeCell ref="D37:E37"/>
    <mergeCell ref="D38:E38"/>
    <mergeCell ref="D39:E39"/>
    <mergeCell ref="A6:A29"/>
    <mergeCell ref="A30:A39"/>
    <mergeCell ref="B30:B34"/>
    <mergeCell ref="D30:E30"/>
    <mergeCell ref="D31:E31"/>
    <mergeCell ref="D32:E32"/>
    <mergeCell ref="D33:E33"/>
    <mergeCell ref="D34:E34"/>
    <mergeCell ref="B12:B29"/>
    <mergeCell ref="D25:E25"/>
    <mergeCell ref="D26:E26"/>
    <mergeCell ref="D27:E27"/>
    <mergeCell ref="D28:E28"/>
    <mergeCell ref="D29:E29"/>
    <mergeCell ref="D21:D24"/>
    <mergeCell ref="C12:C13"/>
    <mergeCell ref="C18:C20"/>
    <mergeCell ref="C21:C24"/>
    <mergeCell ref="D18:D20"/>
    <mergeCell ref="D12:D13"/>
    <mergeCell ref="D14:D17"/>
    <mergeCell ref="C14:C17"/>
    <mergeCell ref="B1:C3"/>
    <mergeCell ref="D10:E10"/>
    <mergeCell ref="D11:E11"/>
    <mergeCell ref="D1:E1"/>
    <mergeCell ref="D3:E3"/>
    <mergeCell ref="B6:B11"/>
    <mergeCell ref="D6:E6"/>
    <mergeCell ref="D7:E7"/>
    <mergeCell ref="D8:E8"/>
    <mergeCell ref="D9:E9"/>
    <mergeCell ref="D5:E5"/>
    <mergeCell ref="D4:E4"/>
    <mergeCell ref="AK1:AM2"/>
    <mergeCell ref="AN1:AQ2"/>
    <mergeCell ref="AP6:AP8"/>
    <mergeCell ref="AO6:AO8"/>
    <mergeCell ref="AN6:AN8"/>
    <mergeCell ref="AM6:AM8"/>
    <mergeCell ref="AL6:AL8"/>
    <mergeCell ref="AK6:AK8"/>
    <mergeCell ref="AQ6:AQ8"/>
  </mergeCells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>
    <tabColor rgb="FF006699"/>
  </sheetPr>
  <dimension ref="A1:R20"/>
  <sheetViews>
    <sheetView rightToLeft="1" workbookViewId="0">
      <selection activeCell="D11" sqref="D11"/>
    </sheetView>
  </sheetViews>
  <sheetFormatPr defaultRowHeight="15" x14ac:dyDescent="0.25"/>
  <cols>
    <col min="3" max="3" width="21.42578125" bestFit="1" customWidth="1"/>
    <col min="4" max="4" width="12" customWidth="1"/>
  </cols>
  <sheetData>
    <row r="1" spans="1:18" ht="18.75" x14ac:dyDescent="0.25">
      <c r="A1" s="5"/>
      <c r="B1" s="5"/>
      <c r="C1" s="5" t="s">
        <v>49</v>
      </c>
      <c r="D1" s="5" t="str">
        <f>MID(D4,1,4)</f>
        <v>1401</v>
      </c>
      <c r="E1" s="5" t="str">
        <f t="shared" ref="E1:K1" si="0">MID(E4,1,4)</f>
        <v/>
      </c>
      <c r="F1" s="5" t="str">
        <f t="shared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332" t="s">
        <v>262</v>
      </c>
      <c r="M1" s="333"/>
      <c r="N1" s="334"/>
      <c r="O1" s="339" t="s">
        <v>263</v>
      </c>
      <c r="P1" s="339"/>
      <c r="Q1" s="339"/>
      <c r="R1" s="339"/>
    </row>
    <row r="2" spans="1:18" ht="18.75" x14ac:dyDescent="0.25">
      <c r="A2" s="5"/>
      <c r="B2" s="5"/>
      <c r="C2" s="5" t="s">
        <v>50</v>
      </c>
      <c r="D2" s="5" t="str">
        <f>IF(MID(D$4,5,1)="0",MID(D$4,6,1),MID(D$4,5,2))</f>
        <v>7</v>
      </c>
      <c r="E2" s="16"/>
      <c r="F2" s="16"/>
      <c r="G2" s="16"/>
      <c r="H2" s="16"/>
      <c r="I2" s="16"/>
      <c r="J2" s="16"/>
      <c r="K2" s="16"/>
      <c r="L2" s="335"/>
      <c r="M2" s="336"/>
      <c r="N2" s="337"/>
      <c r="O2" s="339"/>
      <c r="P2" s="339"/>
      <c r="Q2" s="339"/>
      <c r="R2" s="339"/>
    </row>
    <row r="3" spans="1:18" ht="18.75" x14ac:dyDescent="0.25">
      <c r="A3" s="5"/>
      <c r="B3" s="5"/>
      <c r="C3" s="5" t="s">
        <v>114</v>
      </c>
      <c r="D3" s="16" t="s">
        <v>118</v>
      </c>
      <c r="E3" s="16"/>
      <c r="F3" s="16"/>
      <c r="G3" s="16"/>
      <c r="H3" s="16"/>
      <c r="I3" s="16"/>
      <c r="J3" s="16"/>
      <c r="K3" s="16"/>
      <c r="L3" s="5">
        <v>1</v>
      </c>
      <c r="M3" s="5">
        <v>1</v>
      </c>
      <c r="N3" s="5">
        <v>1</v>
      </c>
      <c r="O3" s="5">
        <v>2</v>
      </c>
      <c r="P3" s="5">
        <v>2</v>
      </c>
      <c r="Q3" s="5">
        <v>2</v>
      </c>
      <c r="R3" s="5">
        <v>2</v>
      </c>
    </row>
    <row r="4" spans="1:18" ht="54" x14ac:dyDescent="0.25">
      <c r="A4" s="5" t="s">
        <v>124</v>
      </c>
      <c r="B4" s="5" t="s">
        <v>13</v>
      </c>
      <c r="C4" s="13" t="s">
        <v>116</v>
      </c>
      <c r="D4" s="11">
        <v>14010702</v>
      </c>
      <c r="E4" s="8"/>
      <c r="F4" s="8"/>
      <c r="G4" s="8"/>
      <c r="H4" s="8"/>
      <c r="I4" s="8"/>
      <c r="J4" s="8"/>
      <c r="K4" s="8"/>
      <c r="L4" s="103" t="s">
        <v>232</v>
      </c>
      <c r="M4" s="100" t="s">
        <v>214</v>
      </c>
      <c r="N4" s="103" t="s">
        <v>159</v>
      </c>
      <c r="O4" s="5" t="s">
        <v>103</v>
      </c>
      <c r="P4" s="103" t="s">
        <v>232</v>
      </c>
      <c r="Q4" s="100" t="s">
        <v>214</v>
      </c>
      <c r="R4" s="103" t="s">
        <v>159</v>
      </c>
    </row>
    <row r="5" spans="1:18" ht="18.75" x14ac:dyDescent="0.25">
      <c r="A5" s="352" t="s">
        <v>125</v>
      </c>
      <c r="B5" s="4">
        <v>1</v>
      </c>
      <c r="C5" s="4" t="s">
        <v>119</v>
      </c>
      <c r="D5" s="9"/>
      <c r="E5" s="9"/>
      <c r="F5" s="9"/>
      <c r="G5" s="9"/>
      <c r="H5" s="9"/>
      <c r="I5" s="9"/>
      <c r="J5" s="9"/>
      <c r="K5" s="9"/>
      <c r="L5" s="8">
        <v>50</v>
      </c>
      <c r="M5" s="8">
        <v>50</v>
      </c>
      <c r="N5" s="8">
        <v>100</v>
      </c>
      <c r="O5" s="8">
        <v>50</v>
      </c>
      <c r="P5" s="8">
        <v>25</v>
      </c>
      <c r="Q5" s="8">
        <v>25</v>
      </c>
      <c r="R5" s="8">
        <v>100</v>
      </c>
    </row>
    <row r="6" spans="1:18" ht="18.75" x14ac:dyDescent="0.25">
      <c r="A6" s="352"/>
      <c r="B6" s="6">
        <v>2</v>
      </c>
      <c r="C6" s="6" t="s">
        <v>130</v>
      </c>
      <c r="D6" s="10"/>
      <c r="E6" s="10"/>
      <c r="F6" s="10"/>
      <c r="G6" s="10"/>
      <c r="H6" s="10"/>
      <c r="I6" s="10"/>
      <c r="J6" s="10"/>
      <c r="K6" s="10"/>
      <c r="L6" s="357">
        <f>INDEX(جلسات!BB$22:BB$26,MATCH(جلسات!$D$22,جلسات!$D$22:$D$26,0))*5</f>
        <v>3.5</v>
      </c>
      <c r="M6" s="357">
        <f>SUMIFS('نظرات به معاونت ها'!$D$10:$BB$10,'نظرات به معاونت ها'!$D$2:$BB$2,M$3)/COUNTIFS('نظرات به معاونت ها'!$D$2:$BB$2,M$3,'نظرات به معاونت ها'!$D$10:$BB$10,"&lt;&gt;"&amp;"")</f>
        <v>3.5555555555555554</v>
      </c>
      <c r="N6" s="292">
        <f>AVERAGE(L6:M6)/5</f>
        <v>0.70555555555555549</v>
      </c>
      <c r="O6" s="357"/>
      <c r="P6" s="357"/>
      <c r="Q6" s="357"/>
      <c r="R6" s="340"/>
    </row>
    <row r="7" spans="1:18" ht="18.75" x14ac:dyDescent="0.25">
      <c r="A7" s="352"/>
      <c r="B7" s="4">
        <v>3</v>
      </c>
      <c r="C7" s="4" t="s">
        <v>121</v>
      </c>
      <c r="D7" s="9"/>
      <c r="E7" s="9"/>
      <c r="F7" s="9"/>
      <c r="G7" s="9"/>
      <c r="H7" s="9"/>
      <c r="I7" s="9"/>
      <c r="J7" s="9"/>
      <c r="K7" s="9"/>
      <c r="L7" s="358"/>
      <c r="M7" s="358"/>
      <c r="N7" s="293"/>
      <c r="O7" s="358"/>
      <c r="P7" s="358"/>
      <c r="Q7" s="358"/>
      <c r="R7" s="340"/>
    </row>
    <row r="8" spans="1:18" ht="18.75" x14ac:dyDescent="0.25">
      <c r="A8" s="352"/>
      <c r="B8" s="6">
        <v>4</v>
      </c>
      <c r="C8" s="6" t="s">
        <v>80</v>
      </c>
      <c r="D8" s="10"/>
      <c r="E8" s="10"/>
      <c r="F8" s="10"/>
      <c r="G8" s="10"/>
      <c r="H8" s="10"/>
      <c r="I8" s="10"/>
      <c r="J8" s="10"/>
      <c r="K8" s="10"/>
      <c r="L8" s="359"/>
      <c r="M8" s="359"/>
      <c r="N8" s="294"/>
      <c r="O8" s="359"/>
      <c r="P8" s="359"/>
      <c r="Q8" s="359"/>
      <c r="R8" s="340"/>
    </row>
    <row r="9" spans="1:18" ht="18.75" x14ac:dyDescent="0.25">
      <c r="A9" s="352"/>
      <c r="B9" s="4">
        <v>5</v>
      </c>
      <c r="C9" s="4" t="s">
        <v>131</v>
      </c>
      <c r="D9" s="9"/>
      <c r="E9" s="9"/>
      <c r="F9" s="9"/>
      <c r="G9" s="9"/>
      <c r="H9" s="9"/>
      <c r="I9" s="9"/>
      <c r="J9" s="9"/>
      <c r="K9" s="9"/>
    </row>
    <row r="10" spans="1:18" ht="18.75" x14ac:dyDescent="0.25">
      <c r="A10" s="352"/>
      <c r="B10" s="6">
        <v>6</v>
      </c>
      <c r="C10" s="6" t="s">
        <v>123</v>
      </c>
      <c r="D10" s="10"/>
      <c r="E10" s="10"/>
      <c r="F10" s="10"/>
      <c r="G10" s="10"/>
      <c r="H10" s="10"/>
      <c r="I10" s="10"/>
      <c r="J10" s="10"/>
      <c r="K10" s="10"/>
    </row>
    <row r="11" spans="1:18" ht="18.75" x14ac:dyDescent="0.25">
      <c r="A11" s="366" t="s">
        <v>126</v>
      </c>
      <c r="B11" s="4">
        <v>7</v>
      </c>
      <c r="C11" s="4" t="s">
        <v>185</v>
      </c>
      <c r="D11" s="9"/>
      <c r="E11" s="9"/>
      <c r="F11" s="9"/>
      <c r="G11" s="9"/>
      <c r="H11" s="9"/>
      <c r="I11" s="9"/>
      <c r="J11" s="9"/>
      <c r="K11" s="9"/>
    </row>
    <row r="12" spans="1:18" ht="18.75" x14ac:dyDescent="0.25">
      <c r="A12" s="367"/>
      <c r="B12" s="6">
        <v>8</v>
      </c>
      <c r="C12" s="6" t="s">
        <v>184</v>
      </c>
      <c r="D12" s="10"/>
      <c r="E12" s="10"/>
      <c r="F12" s="10"/>
      <c r="G12" s="10"/>
      <c r="H12" s="10"/>
      <c r="I12" s="10"/>
      <c r="J12" s="10"/>
      <c r="K12" s="10"/>
    </row>
    <row r="13" spans="1:18" ht="18.75" x14ac:dyDescent="0.25">
      <c r="A13" s="367"/>
      <c r="B13" s="4">
        <v>9</v>
      </c>
      <c r="C13" s="4" t="s">
        <v>117</v>
      </c>
      <c r="D13" s="9"/>
      <c r="E13" s="9"/>
      <c r="F13" s="9"/>
      <c r="G13" s="9"/>
      <c r="H13" s="9"/>
      <c r="I13" s="9"/>
      <c r="J13" s="9"/>
      <c r="K13" s="9"/>
    </row>
    <row r="14" spans="1:18" ht="18.75" x14ac:dyDescent="0.25">
      <c r="A14" s="367"/>
      <c r="B14" s="6">
        <v>10</v>
      </c>
      <c r="C14" s="6" t="s">
        <v>132</v>
      </c>
      <c r="D14" s="10"/>
      <c r="E14" s="10"/>
      <c r="F14" s="10"/>
      <c r="G14" s="10"/>
      <c r="H14" s="10"/>
      <c r="I14" s="10"/>
      <c r="J14" s="10"/>
      <c r="K14" s="10"/>
    </row>
    <row r="15" spans="1:18" ht="18.75" x14ac:dyDescent="0.25">
      <c r="A15" s="367"/>
      <c r="B15" s="4">
        <v>11</v>
      </c>
      <c r="C15" s="4" t="s">
        <v>133</v>
      </c>
      <c r="D15" s="9"/>
      <c r="E15" s="9"/>
      <c r="F15" s="9"/>
      <c r="G15" s="9"/>
      <c r="H15" s="9"/>
      <c r="I15" s="9"/>
      <c r="J15" s="9"/>
      <c r="K15" s="9"/>
    </row>
    <row r="16" spans="1:18" ht="18.75" x14ac:dyDescent="0.25">
      <c r="A16" s="367"/>
      <c r="B16" s="6">
        <v>12</v>
      </c>
      <c r="C16" s="6" t="s">
        <v>134</v>
      </c>
      <c r="D16" s="10"/>
      <c r="E16" s="10"/>
      <c r="F16" s="10"/>
      <c r="G16" s="10"/>
      <c r="H16" s="10"/>
      <c r="I16" s="10"/>
      <c r="J16" s="10"/>
      <c r="K16" s="10"/>
    </row>
    <row r="17" spans="1:11" ht="18.75" x14ac:dyDescent="0.25">
      <c r="A17" s="367"/>
      <c r="B17" s="4">
        <v>13</v>
      </c>
      <c r="C17" s="4" t="s">
        <v>135</v>
      </c>
      <c r="D17" s="9"/>
      <c r="E17" s="9"/>
      <c r="F17" s="9"/>
      <c r="G17" s="9"/>
      <c r="H17" s="9"/>
      <c r="I17" s="9"/>
      <c r="J17" s="9"/>
      <c r="K17" s="9"/>
    </row>
    <row r="18" spans="1:11" ht="18.75" x14ac:dyDescent="0.25">
      <c r="A18" s="367"/>
      <c r="B18" s="6">
        <v>14</v>
      </c>
      <c r="C18" s="6" t="s">
        <v>136</v>
      </c>
      <c r="D18" s="10"/>
      <c r="E18" s="10"/>
      <c r="F18" s="10"/>
      <c r="G18" s="10"/>
      <c r="H18" s="10"/>
      <c r="I18" s="10"/>
      <c r="J18" s="10"/>
      <c r="K18" s="10"/>
    </row>
    <row r="19" spans="1:11" ht="18.75" x14ac:dyDescent="0.25">
      <c r="A19" s="367"/>
      <c r="B19" s="4">
        <v>15</v>
      </c>
      <c r="C19" s="4" t="s">
        <v>6</v>
      </c>
      <c r="D19" s="9"/>
      <c r="E19" s="9"/>
      <c r="F19" s="9"/>
      <c r="G19" s="9"/>
      <c r="H19" s="9"/>
      <c r="I19" s="9"/>
      <c r="J19" s="9"/>
      <c r="K19" s="9"/>
    </row>
    <row r="20" spans="1:11" ht="18.75" x14ac:dyDescent="0.25">
      <c r="A20" s="368"/>
      <c r="B20" s="6">
        <v>16</v>
      </c>
      <c r="C20" s="6" t="s">
        <v>183</v>
      </c>
      <c r="D20" s="10"/>
      <c r="E20" s="10"/>
      <c r="F20" s="10"/>
      <c r="G20" s="10"/>
      <c r="H20" s="10"/>
      <c r="I20" s="10"/>
      <c r="J20" s="10"/>
      <c r="K20" s="10"/>
    </row>
  </sheetData>
  <mergeCells count="11">
    <mergeCell ref="A5:A10"/>
    <mergeCell ref="A11:A20"/>
    <mergeCell ref="L1:N2"/>
    <mergeCell ref="O1:R2"/>
    <mergeCell ref="L6:L8"/>
    <mergeCell ref="M6:M8"/>
    <mergeCell ref="N6:N8"/>
    <mergeCell ref="O6:O8"/>
    <mergeCell ref="P6:P8"/>
    <mergeCell ref="Q6:Q8"/>
    <mergeCell ref="R6:R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>
    <tabColor rgb="FF006699"/>
  </sheetPr>
  <dimension ref="A1:U25"/>
  <sheetViews>
    <sheetView rightToLeft="1" workbookViewId="0">
      <selection activeCell="Q19" sqref="Q19"/>
    </sheetView>
  </sheetViews>
  <sheetFormatPr defaultRowHeight="15" x14ac:dyDescent="0.25"/>
  <cols>
    <col min="4" max="4" width="23.28515625" bestFit="1" customWidth="1"/>
    <col min="5" max="13" width="9.42578125" bestFit="1" customWidth="1"/>
  </cols>
  <sheetData>
    <row r="1" spans="1:21" ht="18.75" x14ac:dyDescent="0.25">
      <c r="A1" s="5"/>
      <c r="B1" s="104"/>
      <c r="C1" s="5"/>
      <c r="D1" s="105" t="s">
        <v>49</v>
      </c>
      <c r="E1" s="5">
        <v>1401</v>
      </c>
      <c r="F1" s="5">
        <f t="shared" ref="F1:M1" si="0">IF(E$3=F$3,E$1,IF(E$3&gt;F$3,E$1+1,E$1))</f>
        <v>1401</v>
      </c>
      <c r="G1" s="5">
        <f t="shared" si="0"/>
        <v>1401</v>
      </c>
      <c r="H1" s="5">
        <f t="shared" si="0"/>
        <v>1402</v>
      </c>
      <c r="I1" s="5">
        <f t="shared" si="0"/>
        <v>1402</v>
      </c>
      <c r="J1" s="5">
        <f t="shared" si="0"/>
        <v>1402</v>
      </c>
      <c r="K1" s="5">
        <f t="shared" si="0"/>
        <v>1402</v>
      </c>
      <c r="L1" s="5">
        <f t="shared" si="0"/>
        <v>1402</v>
      </c>
      <c r="M1" s="5">
        <f t="shared" si="0"/>
        <v>1402</v>
      </c>
      <c r="N1" s="5"/>
      <c r="O1" s="332" t="s">
        <v>262</v>
      </c>
      <c r="P1" s="333"/>
      <c r="Q1" s="334"/>
      <c r="R1" s="339" t="s">
        <v>263</v>
      </c>
      <c r="S1" s="339"/>
      <c r="T1" s="339"/>
      <c r="U1" s="339"/>
    </row>
    <row r="2" spans="1:21" ht="18.75" x14ac:dyDescent="0.25">
      <c r="A2" s="5"/>
      <c r="B2" s="104"/>
      <c r="C2" s="5"/>
      <c r="D2" s="105" t="s">
        <v>250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/>
      <c r="O2" s="335"/>
      <c r="P2" s="336"/>
      <c r="Q2" s="337"/>
      <c r="R2" s="339"/>
      <c r="S2" s="339"/>
      <c r="T2" s="339"/>
      <c r="U2" s="339"/>
    </row>
    <row r="3" spans="1:21" ht="18.75" x14ac:dyDescent="0.25">
      <c r="A3" s="5"/>
      <c r="B3" s="104"/>
      <c r="C3" s="5"/>
      <c r="D3" s="105" t="s">
        <v>50</v>
      </c>
      <c r="E3" s="99" t="s">
        <v>82</v>
      </c>
      <c r="F3" s="99" t="str">
        <f>IF(COUNTIFS(D$3:E$3,E$3)&lt;3,E$3,IF(E$3=12,1,E$3+1))</f>
        <v>10</v>
      </c>
      <c r="G3" s="99" t="str">
        <f t="shared" ref="G3:M3" si="1">IF(COUNTIFS(D$3:F$3,F$3)&lt;3,F$3,IF(F$3=12,1,F$3+1))</f>
        <v>10</v>
      </c>
      <c r="H3" s="99">
        <f t="shared" si="1"/>
        <v>11</v>
      </c>
      <c r="I3" s="99">
        <f t="shared" si="1"/>
        <v>11</v>
      </c>
      <c r="J3" s="99">
        <f t="shared" si="1"/>
        <v>11</v>
      </c>
      <c r="K3" s="99">
        <f t="shared" si="1"/>
        <v>12</v>
      </c>
      <c r="L3" s="99">
        <f t="shared" si="1"/>
        <v>12</v>
      </c>
      <c r="M3" s="99">
        <f t="shared" si="1"/>
        <v>12</v>
      </c>
      <c r="N3" s="99"/>
      <c r="O3" s="5">
        <v>1</v>
      </c>
      <c r="P3" s="5">
        <v>1</v>
      </c>
      <c r="Q3" s="5">
        <v>1</v>
      </c>
      <c r="R3" s="5">
        <v>2</v>
      </c>
      <c r="S3" s="5">
        <v>2</v>
      </c>
      <c r="T3" s="5">
        <v>2</v>
      </c>
      <c r="U3" s="5">
        <v>2</v>
      </c>
    </row>
    <row r="4" spans="1:21" ht="54" x14ac:dyDescent="0.25">
      <c r="A4" s="5"/>
      <c r="B4" s="5"/>
      <c r="C4" s="5"/>
      <c r="D4" s="105" t="s">
        <v>261</v>
      </c>
      <c r="E4" s="16" t="s">
        <v>258</v>
      </c>
      <c r="F4" s="16" t="s">
        <v>259</v>
      </c>
      <c r="G4" s="16" t="s">
        <v>260</v>
      </c>
      <c r="H4" s="16" t="s">
        <v>258</v>
      </c>
      <c r="I4" s="16" t="s">
        <v>259</v>
      </c>
      <c r="J4" s="16" t="s">
        <v>260</v>
      </c>
      <c r="K4" s="16" t="s">
        <v>258</v>
      </c>
      <c r="L4" s="16" t="s">
        <v>259</v>
      </c>
      <c r="M4" s="16" t="s">
        <v>260</v>
      </c>
      <c r="N4" s="5"/>
      <c r="O4" s="103" t="s">
        <v>232</v>
      </c>
      <c r="P4" s="100" t="s">
        <v>214</v>
      </c>
      <c r="Q4" s="103" t="s">
        <v>159</v>
      </c>
      <c r="R4" s="5" t="s">
        <v>103</v>
      </c>
      <c r="S4" s="103" t="s">
        <v>232</v>
      </c>
      <c r="T4" s="100" t="s">
        <v>214</v>
      </c>
      <c r="U4" s="103" t="s">
        <v>159</v>
      </c>
    </row>
    <row r="5" spans="1:21" ht="37.5" x14ac:dyDescent="0.25">
      <c r="A5" s="5" t="s">
        <v>124</v>
      </c>
      <c r="B5" s="5"/>
      <c r="C5" s="5" t="s">
        <v>13</v>
      </c>
      <c r="D5" s="13" t="s">
        <v>116</v>
      </c>
      <c r="E5" s="8" t="s">
        <v>211</v>
      </c>
      <c r="F5" s="8" t="s">
        <v>211</v>
      </c>
      <c r="G5" s="8" t="s">
        <v>211</v>
      </c>
      <c r="H5" s="8" t="s">
        <v>212</v>
      </c>
      <c r="I5" s="8" t="s">
        <v>212</v>
      </c>
      <c r="J5" s="8" t="s">
        <v>212</v>
      </c>
      <c r="K5" s="16" t="s">
        <v>213</v>
      </c>
      <c r="L5" s="16" t="s">
        <v>213</v>
      </c>
      <c r="M5" s="16" t="s">
        <v>213</v>
      </c>
      <c r="N5" s="5"/>
      <c r="O5" s="8">
        <v>50</v>
      </c>
      <c r="P5" s="8">
        <v>50</v>
      </c>
      <c r="Q5" s="8">
        <v>100</v>
      </c>
      <c r="R5" s="8">
        <v>50</v>
      </c>
      <c r="S5" s="8">
        <v>25</v>
      </c>
      <c r="T5" s="8">
        <v>25</v>
      </c>
      <c r="U5" s="8">
        <v>100</v>
      </c>
    </row>
    <row r="6" spans="1:21" ht="18.75" x14ac:dyDescent="0.25">
      <c r="A6" s="329" t="s">
        <v>201</v>
      </c>
      <c r="B6" s="345" t="s">
        <v>251</v>
      </c>
      <c r="C6" s="110">
        <v>1</v>
      </c>
      <c r="D6" s="4"/>
      <c r="E6" s="9"/>
      <c r="F6" s="9"/>
      <c r="G6" s="9"/>
      <c r="H6" s="9"/>
      <c r="I6" s="9"/>
      <c r="J6" s="9"/>
      <c r="K6" s="9"/>
      <c r="L6" s="9"/>
      <c r="M6" s="9"/>
      <c r="N6" s="4"/>
      <c r="O6" s="357">
        <f>INDEX(جلسات!BB$22:BB$26,MATCH(جلسات!$D$23,جلسات!$D$22:$D$26,0))*5</f>
        <v>3.5</v>
      </c>
      <c r="P6" s="357">
        <f>SUMIFS('نظرات به معاونت ها'!$D$8:$BB$8,'نظرات به معاونت ها'!$D$2:$BB$2,P$3)/COUNTIFS('نظرات به معاونت ها'!$D$2:$BB$2,P$3,'نظرات به معاونت ها'!$D$8:$BB$8,"&lt;&gt;"&amp;"")</f>
        <v>3.7727272727272729</v>
      </c>
      <c r="Q6" s="292">
        <f>AVERAGE(O6:P6)/5</f>
        <v>0.72727272727272729</v>
      </c>
      <c r="R6" s="357"/>
      <c r="S6" s="357"/>
      <c r="T6" s="357"/>
      <c r="U6" s="340"/>
    </row>
    <row r="7" spans="1:21" ht="18.75" x14ac:dyDescent="0.25">
      <c r="A7" s="330"/>
      <c r="B7" s="346"/>
      <c r="C7" s="106">
        <v>2</v>
      </c>
      <c r="D7" s="6" t="s">
        <v>257</v>
      </c>
      <c r="E7" s="10"/>
      <c r="F7" s="10"/>
      <c r="G7" s="10"/>
      <c r="H7" s="10"/>
      <c r="I7" s="10"/>
      <c r="J7" s="10"/>
      <c r="K7" s="10"/>
      <c r="L7" s="10"/>
      <c r="M7" s="10"/>
      <c r="N7" s="6"/>
      <c r="O7" s="358"/>
      <c r="P7" s="358"/>
      <c r="Q7" s="293"/>
      <c r="R7" s="358"/>
      <c r="S7" s="358"/>
      <c r="T7" s="358"/>
      <c r="U7" s="340"/>
    </row>
    <row r="8" spans="1:21" ht="18.75" x14ac:dyDescent="0.25">
      <c r="A8" s="330"/>
      <c r="B8" s="346"/>
      <c r="C8" s="110">
        <v>3</v>
      </c>
      <c r="D8" s="4" t="s">
        <v>253</v>
      </c>
      <c r="E8" s="9"/>
      <c r="F8" s="9"/>
      <c r="G8" s="9"/>
      <c r="H8" s="9"/>
      <c r="I8" s="9"/>
      <c r="J8" s="9"/>
      <c r="K8" s="9"/>
      <c r="L8" s="9"/>
      <c r="M8" s="9"/>
      <c r="N8" s="4"/>
      <c r="O8" s="359"/>
      <c r="P8" s="359"/>
      <c r="Q8" s="294"/>
      <c r="R8" s="359"/>
      <c r="S8" s="359"/>
      <c r="T8" s="359"/>
      <c r="U8" s="340"/>
    </row>
    <row r="9" spans="1:21" ht="18.75" x14ac:dyDescent="0.25">
      <c r="A9" s="330"/>
      <c r="B9" s="346"/>
      <c r="C9" s="106">
        <v>4</v>
      </c>
      <c r="D9" s="6" t="s">
        <v>254</v>
      </c>
      <c r="E9" s="10"/>
      <c r="F9" s="10"/>
      <c r="G9" s="10"/>
      <c r="H9" s="10"/>
      <c r="I9" s="10"/>
      <c r="J9" s="10"/>
      <c r="K9" s="10"/>
      <c r="L9" s="10"/>
      <c r="M9" s="10"/>
      <c r="N9" s="6"/>
    </row>
    <row r="10" spans="1:21" ht="18.75" x14ac:dyDescent="0.25">
      <c r="A10" s="330"/>
      <c r="B10" s="346"/>
      <c r="C10" s="110">
        <v>5</v>
      </c>
      <c r="D10" s="4" t="s">
        <v>255</v>
      </c>
      <c r="E10" s="9"/>
      <c r="F10" s="9"/>
      <c r="G10" s="9"/>
      <c r="H10" s="9"/>
      <c r="I10" s="9"/>
      <c r="J10" s="9"/>
      <c r="K10" s="9"/>
      <c r="L10" s="9"/>
      <c r="M10" s="9"/>
      <c r="N10" s="4"/>
    </row>
    <row r="11" spans="1:21" ht="18.75" x14ac:dyDescent="0.25">
      <c r="A11" s="330"/>
      <c r="B11" s="346"/>
      <c r="C11" s="106">
        <v>6</v>
      </c>
      <c r="D11" s="6" t="s">
        <v>256</v>
      </c>
      <c r="E11" s="10"/>
      <c r="F11" s="10"/>
      <c r="G11" s="10"/>
      <c r="H11" s="10"/>
      <c r="I11" s="10"/>
      <c r="J11" s="10"/>
      <c r="K11" s="10"/>
      <c r="L11" s="10"/>
      <c r="M11" s="10"/>
      <c r="N11" s="6"/>
    </row>
    <row r="12" spans="1:21" ht="18.75" x14ac:dyDescent="0.25">
      <c r="A12" s="330"/>
      <c r="B12" s="346"/>
      <c r="C12" s="110">
        <v>7</v>
      </c>
      <c r="D12" s="4"/>
      <c r="E12" s="9"/>
      <c r="F12" s="9"/>
      <c r="G12" s="9"/>
      <c r="H12" s="9"/>
      <c r="I12" s="9"/>
      <c r="J12" s="9"/>
      <c r="K12" s="9"/>
      <c r="L12" s="9"/>
      <c r="M12" s="9"/>
      <c r="N12" s="4"/>
    </row>
    <row r="13" spans="1:21" ht="18.75" x14ac:dyDescent="0.25">
      <c r="A13" s="330"/>
      <c r="B13" s="346"/>
      <c r="C13" s="106">
        <v>8</v>
      </c>
      <c r="D13" s="6"/>
      <c r="E13" s="10"/>
      <c r="F13" s="10"/>
      <c r="G13" s="10"/>
      <c r="H13" s="10"/>
      <c r="I13" s="10"/>
      <c r="J13" s="10"/>
      <c r="K13" s="10"/>
      <c r="L13" s="10"/>
      <c r="M13" s="10"/>
      <c r="N13" s="6"/>
    </row>
    <row r="14" spans="1:21" ht="18.75" x14ac:dyDescent="0.25">
      <c r="A14" s="330"/>
      <c r="B14" s="346"/>
      <c r="C14" s="110">
        <v>9</v>
      </c>
      <c r="D14" s="4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21" ht="18.75" x14ac:dyDescent="0.25">
      <c r="A15" s="330"/>
      <c r="B15" s="346"/>
      <c r="C15" s="106">
        <v>10</v>
      </c>
      <c r="D15" s="6"/>
      <c r="E15" s="10"/>
      <c r="F15" s="10"/>
      <c r="G15" s="10"/>
      <c r="H15" s="10"/>
      <c r="I15" s="10"/>
      <c r="J15" s="10"/>
      <c r="K15" s="10"/>
      <c r="L15" s="10"/>
      <c r="M15" s="10"/>
      <c r="N15" s="6"/>
    </row>
    <row r="16" spans="1:21" ht="18.75" x14ac:dyDescent="0.25">
      <c r="A16" s="330"/>
      <c r="B16" s="347"/>
      <c r="C16" s="110">
        <v>11</v>
      </c>
      <c r="D16" s="4"/>
      <c r="E16" s="9"/>
      <c r="F16" s="9"/>
      <c r="G16" s="9"/>
      <c r="H16" s="9"/>
      <c r="I16" s="9"/>
      <c r="J16" s="9"/>
      <c r="K16" s="9"/>
      <c r="L16" s="9"/>
      <c r="M16" s="9"/>
      <c r="N16" s="4"/>
    </row>
    <row r="17" spans="1:14" ht="18.75" x14ac:dyDescent="0.25">
      <c r="A17" s="330"/>
      <c r="B17" s="348" t="s">
        <v>252</v>
      </c>
      <c r="C17" s="106">
        <v>12</v>
      </c>
      <c r="D17" s="6"/>
      <c r="E17" s="10"/>
      <c r="F17" s="10"/>
      <c r="G17" s="10"/>
      <c r="H17" s="10"/>
      <c r="I17" s="10"/>
      <c r="J17" s="10"/>
      <c r="K17" s="10"/>
      <c r="L17" s="10"/>
      <c r="M17" s="10"/>
      <c r="N17" s="6"/>
    </row>
    <row r="18" spans="1:14" ht="18.75" x14ac:dyDescent="0.25">
      <c r="A18" s="330"/>
      <c r="B18" s="349"/>
      <c r="C18" s="110">
        <v>13</v>
      </c>
      <c r="D18" s="4"/>
      <c r="E18" s="9"/>
      <c r="F18" s="9"/>
      <c r="G18" s="9"/>
      <c r="H18" s="9"/>
      <c r="I18" s="9"/>
      <c r="J18" s="9"/>
      <c r="K18" s="9"/>
      <c r="L18" s="9"/>
      <c r="M18" s="9"/>
      <c r="N18" s="4"/>
    </row>
    <row r="19" spans="1:14" ht="18.75" x14ac:dyDescent="0.25">
      <c r="A19" s="330"/>
      <c r="B19" s="349"/>
      <c r="C19" s="106">
        <v>14</v>
      </c>
      <c r="D19" s="6" t="s">
        <v>253</v>
      </c>
      <c r="E19" s="10"/>
      <c r="F19" s="10"/>
      <c r="G19" s="10"/>
      <c r="H19" s="10"/>
      <c r="I19" s="10"/>
      <c r="J19" s="10"/>
      <c r="K19" s="10"/>
      <c r="L19" s="10"/>
      <c r="M19" s="10"/>
      <c r="N19" s="6"/>
    </row>
    <row r="20" spans="1:14" ht="18.75" x14ac:dyDescent="0.25">
      <c r="A20" s="330"/>
      <c r="B20" s="349"/>
      <c r="C20" s="110">
        <v>15</v>
      </c>
      <c r="D20" s="4"/>
      <c r="E20" s="9"/>
      <c r="F20" s="9"/>
      <c r="G20" s="9"/>
      <c r="H20" s="9"/>
      <c r="I20" s="9"/>
      <c r="J20" s="9"/>
      <c r="K20" s="9"/>
      <c r="L20" s="9"/>
      <c r="M20" s="9"/>
      <c r="N20" s="4"/>
    </row>
    <row r="21" spans="1:14" ht="18.75" x14ac:dyDescent="0.25">
      <c r="A21" s="330"/>
      <c r="B21" s="349"/>
      <c r="C21" s="106">
        <v>16</v>
      </c>
      <c r="D21" s="6"/>
      <c r="E21" s="10"/>
      <c r="F21" s="10"/>
      <c r="G21" s="10"/>
      <c r="H21" s="10"/>
      <c r="I21" s="10"/>
      <c r="J21" s="10"/>
      <c r="K21" s="10"/>
      <c r="L21" s="10"/>
      <c r="M21" s="10"/>
      <c r="N21" s="6"/>
    </row>
    <row r="22" spans="1:14" ht="18.75" x14ac:dyDescent="0.25">
      <c r="A22" s="330"/>
      <c r="B22" s="349"/>
      <c r="C22" s="110">
        <v>17</v>
      </c>
      <c r="D22" s="4"/>
      <c r="E22" s="9"/>
      <c r="F22" s="9"/>
      <c r="G22" s="9"/>
      <c r="H22" s="9"/>
      <c r="I22" s="9"/>
      <c r="J22" s="9"/>
      <c r="K22" s="9"/>
      <c r="L22" s="9"/>
      <c r="M22" s="9"/>
      <c r="N22" s="4"/>
    </row>
    <row r="23" spans="1:14" ht="18.75" x14ac:dyDescent="0.25">
      <c r="A23" s="330"/>
      <c r="B23" s="349"/>
      <c r="C23" s="106">
        <v>18</v>
      </c>
      <c r="D23" s="6"/>
      <c r="E23" s="10"/>
      <c r="F23" s="10"/>
      <c r="G23" s="10"/>
      <c r="H23" s="10"/>
      <c r="I23" s="10"/>
      <c r="J23" s="10"/>
      <c r="K23" s="10"/>
      <c r="L23" s="10"/>
      <c r="M23" s="10"/>
      <c r="N23" s="6"/>
    </row>
    <row r="24" spans="1:14" ht="18.75" x14ac:dyDescent="0.25">
      <c r="A24" s="331"/>
      <c r="B24" s="350"/>
      <c r="C24" s="110">
        <v>19</v>
      </c>
      <c r="D24" s="4"/>
      <c r="E24" s="9"/>
      <c r="F24" s="9"/>
      <c r="G24" s="9"/>
      <c r="H24" s="9"/>
      <c r="I24" s="9"/>
      <c r="J24" s="9"/>
      <c r="K24" s="9"/>
      <c r="L24" s="9"/>
      <c r="M24" s="9"/>
      <c r="N24" s="4"/>
    </row>
    <row r="25" spans="1:14" ht="24" x14ac:dyDescent="0.25">
      <c r="A25" s="342" t="s">
        <v>159</v>
      </c>
      <c r="B25" s="343"/>
      <c r="C25" s="343"/>
      <c r="D25" s="344"/>
      <c r="E25" s="9"/>
      <c r="F25" s="9"/>
      <c r="G25" s="9"/>
      <c r="H25" s="9"/>
      <c r="I25" s="9"/>
      <c r="J25" s="9"/>
      <c r="K25" s="9"/>
      <c r="L25" s="9"/>
      <c r="M25" s="9"/>
      <c r="N25" s="4"/>
    </row>
  </sheetData>
  <mergeCells count="13">
    <mergeCell ref="A25:D25"/>
    <mergeCell ref="B17:B24"/>
    <mergeCell ref="A6:A24"/>
    <mergeCell ref="B6:B16"/>
    <mergeCell ref="O1:Q2"/>
    <mergeCell ref="R1:U2"/>
    <mergeCell ref="O6:O8"/>
    <mergeCell ref="P6:P8"/>
    <mergeCell ref="Q6:Q8"/>
    <mergeCell ref="R6:R8"/>
    <mergeCell ref="S6:S8"/>
    <mergeCell ref="T6:T8"/>
    <mergeCell ref="U6:U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249977111117893"/>
  </sheetPr>
  <dimension ref="A1:CE142"/>
  <sheetViews>
    <sheetView rightToLeft="1" zoomScale="120" zoomScaleNormal="120" workbookViewId="0">
      <pane xSplit="4" ySplit="15" topLeftCell="BI19" activePane="bottomRight" state="frozen"/>
      <selection activeCell="A2" sqref="A2"/>
      <selection pane="topRight" activeCell="E2" sqref="E2"/>
      <selection pane="bottomLeft" activeCell="A16" sqref="A16"/>
      <selection pane="bottomRight" activeCell="BR19" sqref="BR19"/>
    </sheetView>
  </sheetViews>
  <sheetFormatPr defaultRowHeight="15.6" customHeight="1" x14ac:dyDescent="0.25"/>
  <cols>
    <col min="1" max="1" width="4.7109375" bestFit="1" customWidth="1"/>
    <col min="2" max="3" width="7.7109375" customWidth="1"/>
    <col min="4" max="4" width="20.140625" bestFit="1" customWidth="1"/>
    <col min="5" max="22" width="8.7109375" hidden="1" customWidth="1"/>
    <col min="23" max="31" width="9.28515625" hidden="1" customWidth="1"/>
    <col min="32" max="40" width="8.85546875" hidden="1" customWidth="1"/>
    <col min="41" max="60" width="0" hidden="1" customWidth="1"/>
    <col min="83" max="83" width="17.28515625" customWidth="1"/>
  </cols>
  <sheetData>
    <row r="1" spans="1:83" ht="14.45" customHeight="1" x14ac:dyDescent="0.25">
      <c r="D1" s="1" t="s">
        <v>459</v>
      </c>
      <c r="E1" s="1" t="str">
        <f t="shared" ref="E1:V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14013</v>
      </c>
      <c r="M1" s="1" t="str">
        <f t="shared" si="0"/>
        <v>14013</v>
      </c>
      <c r="N1" s="1" t="str">
        <f t="shared" si="0"/>
        <v>14014</v>
      </c>
      <c r="O1" s="1" t="str">
        <f t="shared" si="0"/>
        <v>14014</v>
      </c>
      <c r="P1" s="1" t="str">
        <f t="shared" si="0"/>
        <v>14014</v>
      </c>
      <c r="Q1" s="1" t="str">
        <f t="shared" si="0"/>
        <v>14014</v>
      </c>
      <c r="R1" s="1" t="str">
        <f t="shared" si="0"/>
        <v>14014</v>
      </c>
      <c r="S1" s="1" t="str">
        <f t="shared" si="0"/>
        <v>14014</v>
      </c>
      <c r="T1" s="1" t="str">
        <f t="shared" si="0"/>
        <v>14014</v>
      </c>
      <c r="U1" s="1" t="str">
        <f t="shared" si="0"/>
        <v>14014</v>
      </c>
      <c r="V1" s="1" t="str">
        <f t="shared" si="0"/>
        <v>14014</v>
      </c>
      <c r="W1" s="1" t="str">
        <f>W$2&amp;W$3</f>
        <v>14021</v>
      </c>
      <c r="X1" s="1" t="str">
        <f t="shared" ref="X1:CC1" si="1">X$2&amp;X$3</f>
        <v>14021</v>
      </c>
      <c r="Y1" s="1" t="str">
        <f t="shared" si="1"/>
        <v>14021</v>
      </c>
      <c r="Z1" s="1" t="str">
        <f t="shared" si="1"/>
        <v>14021</v>
      </c>
      <c r="AA1" s="1" t="str">
        <f t="shared" si="1"/>
        <v>14021</v>
      </c>
      <c r="AB1" s="1" t="str">
        <f t="shared" si="1"/>
        <v>14021</v>
      </c>
      <c r="AC1" s="1" t="str">
        <f t="shared" si="1"/>
        <v>14022</v>
      </c>
      <c r="AD1" s="1" t="str">
        <f t="shared" si="1"/>
        <v>14022</v>
      </c>
      <c r="AE1" s="1" t="str">
        <f t="shared" si="1"/>
        <v>14022</v>
      </c>
      <c r="AF1" s="1" t="str">
        <f t="shared" si="1"/>
        <v>14022</v>
      </c>
      <c r="AG1" s="1" t="str">
        <f t="shared" si="1"/>
        <v>14022</v>
      </c>
      <c r="AH1" s="1" t="str">
        <f t="shared" si="1"/>
        <v>14022</v>
      </c>
      <c r="AI1" s="1" t="str">
        <f>AI$2&amp;AI$3</f>
        <v>14022</v>
      </c>
      <c r="AJ1" s="1" t="str">
        <f t="shared" si="1"/>
        <v>14022</v>
      </c>
      <c r="AK1" s="1" t="str">
        <f t="shared" si="1"/>
        <v>14022</v>
      </c>
      <c r="AL1" s="1" t="str">
        <f t="shared" si="1"/>
        <v>14023</v>
      </c>
      <c r="AM1" s="1" t="str">
        <f t="shared" si="1"/>
        <v>14023</v>
      </c>
      <c r="AN1" s="1" t="str">
        <f t="shared" si="1"/>
        <v>14023</v>
      </c>
      <c r="AO1" s="1" t="str">
        <f t="shared" si="1"/>
        <v>14032</v>
      </c>
      <c r="AP1" s="1" t="str">
        <f t="shared" si="1"/>
        <v>14032</v>
      </c>
      <c r="AQ1" s="1" t="str">
        <f t="shared" si="1"/>
        <v>14032</v>
      </c>
      <c r="AR1" s="1" t="str">
        <f t="shared" si="1"/>
        <v>14032</v>
      </c>
      <c r="AS1" s="1" t="str">
        <f t="shared" si="1"/>
        <v>14032</v>
      </c>
      <c r="AT1" s="1" t="str">
        <f t="shared" si="1"/>
        <v>14032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tr">
        <f t="shared" si="1"/>
        <v/>
      </c>
      <c r="BV1" s="1"/>
      <c r="BW1" s="1" t="str">
        <f>BW$2&amp;BW$3</f>
        <v>14013</v>
      </c>
      <c r="BX1" s="1" t="str">
        <f t="shared" si="1"/>
        <v>14014</v>
      </c>
      <c r="BY1" s="1" t="str">
        <f>BY$2&amp;BY$3</f>
        <v>14021</v>
      </c>
      <c r="BZ1" s="201" t="str">
        <f t="shared" si="1"/>
        <v>14022</v>
      </c>
      <c r="CA1" s="201" t="str">
        <f t="shared" si="1"/>
        <v>14023</v>
      </c>
      <c r="CB1" s="201" t="str">
        <f t="shared" si="1"/>
        <v>14032</v>
      </c>
      <c r="CC1" s="201" t="str">
        <f t="shared" si="1"/>
        <v>14033</v>
      </c>
    </row>
    <row r="2" spans="1:83" ht="15.6" customHeight="1" x14ac:dyDescent="0.25">
      <c r="A2" s="36"/>
      <c r="B2" s="36"/>
      <c r="C2" s="36"/>
      <c r="D2" s="36" t="s">
        <v>49</v>
      </c>
      <c r="E2" s="124">
        <v>1401</v>
      </c>
      <c r="F2" s="124">
        <f>IF(E$4=F$4,E$2,IF(E$4&gt;F$4,E$2+1,E$2))</f>
        <v>1401</v>
      </c>
      <c r="G2" s="124">
        <f t="shared" ref="G2:P2" si="2">IF(F$4=G$4,F$2,IF(F$4&gt;G$4,F$2+1,F$2))</f>
        <v>1401</v>
      </c>
      <c r="H2" s="125">
        <f t="shared" si="2"/>
        <v>1401</v>
      </c>
      <c r="I2" s="125">
        <f t="shared" si="2"/>
        <v>1401</v>
      </c>
      <c r="J2" s="125">
        <f t="shared" si="2"/>
        <v>1401</v>
      </c>
      <c r="K2" s="124">
        <f t="shared" si="2"/>
        <v>1401</v>
      </c>
      <c r="L2" s="124">
        <f t="shared" si="2"/>
        <v>1401</v>
      </c>
      <c r="M2" s="124">
        <f t="shared" si="2"/>
        <v>1401</v>
      </c>
      <c r="N2" s="125">
        <f t="shared" si="2"/>
        <v>1401</v>
      </c>
      <c r="O2" s="125">
        <f t="shared" si="2"/>
        <v>1401</v>
      </c>
      <c r="P2" s="125">
        <f t="shared" si="2"/>
        <v>1401</v>
      </c>
      <c r="Q2" s="124">
        <f t="shared" ref="Q2" si="3">IF(P$4=Q$4,P$2,IF(P$4&gt;Q$4,P$2+1,P$2))</f>
        <v>1401</v>
      </c>
      <c r="R2" s="124">
        <f t="shared" ref="R2" si="4">IF(Q$4=R$4,Q$2,IF(Q$4&gt;R$4,Q$2+1,Q$2))</f>
        <v>1401</v>
      </c>
      <c r="S2" s="124">
        <f t="shared" ref="S2" si="5">IF(R$4=S$4,R$2,IF(R$4&gt;S$4,R$2+1,R$2))</f>
        <v>1401</v>
      </c>
      <c r="T2" s="125">
        <f t="shared" ref="T2" si="6">IF(S$4=T$4,S$2,IF(S$4&gt;T$4,S$2+1,S$2))</f>
        <v>1401</v>
      </c>
      <c r="U2" s="125">
        <f t="shared" ref="U2" si="7">IF(T$4=U$4,T$2,IF(T$4&gt;U$4,T$2+1,T$2))</f>
        <v>1401</v>
      </c>
      <c r="V2" s="125">
        <f t="shared" ref="V2" si="8">IF(U$4=V$4,U$2,IF(U$4&gt;V$4,U$2+1,U$2))</f>
        <v>1401</v>
      </c>
      <c r="W2" s="124">
        <f t="shared" ref="W2" si="9">IF(V$4=W$4,V$2,IF(V$4&gt;W$4,V$2+1,V$2))</f>
        <v>1402</v>
      </c>
      <c r="X2" s="124">
        <f>IF(W$4=X$4,W$2,IF(W$4&gt;X$4,W$2+1,W$2))</f>
        <v>1402</v>
      </c>
      <c r="Y2" s="124">
        <f t="shared" ref="Y2" si="10">IF(X$4=Y$4,X$2,IF(X$4&gt;Y$4,X$2+1,X$2))</f>
        <v>1402</v>
      </c>
      <c r="Z2" s="125">
        <f t="shared" ref="Z2" si="11">IF(Y$4=Z$4,Y$2,IF(Y$4&gt;Z$4,Y$2+1,Y$2))</f>
        <v>1402</v>
      </c>
      <c r="AA2" s="125">
        <f t="shared" ref="AA2" si="12">IF(Z$4=AA$4,Z$2,IF(Z$4&gt;AA$4,Z$2+1,Z$2))</f>
        <v>1402</v>
      </c>
      <c r="AB2" s="125">
        <f t="shared" ref="AB2" si="13">IF(AA$4=AB$4,AA$2,IF(AA$4&gt;AB$4,AA$2+1,AA$2))</f>
        <v>1402</v>
      </c>
      <c r="AC2" s="124">
        <f t="shared" ref="AC2" si="14">IF(Z$4=AC$4,Z$2,IF(Z$4&gt;AC$4,Z$2+1,Z$2))</f>
        <v>1402</v>
      </c>
      <c r="AD2" s="124">
        <f>IF(AA$4=AD$4,AA$2,IF(AA$4&gt;AD$4,AA$2+1,AA$2))</f>
        <v>1402</v>
      </c>
      <c r="AE2" s="124">
        <f t="shared" ref="AE2" si="15">IF(AB$4=AE$4,AB$2,IF(AB$4&gt;AE$4,AB$2+1,AB$2))</f>
        <v>1402</v>
      </c>
      <c r="AF2" s="125">
        <f t="shared" ref="AF2" si="16">IF(AC$4=AF$4,AC$2,IF(AC$4&gt;AF$4,AC$2+1,AC$2))</f>
        <v>1402</v>
      </c>
      <c r="AG2" s="125">
        <f t="shared" ref="AG2" si="17">IF(AD$4=AG$4,AD$2,IF(AD$4&gt;AG$4,AD$2+1,AD$2))</f>
        <v>1402</v>
      </c>
      <c r="AH2" s="125">
        <f t="shared" ref="AH2" si="18">IF(AE$4=AH$4,AE$2,IF(AE$4&gt;AH$4,AE$2+1,AE$2))</f>
        <v>1402</v>
      </c>
      <c r="AI2" s="124">
        <f t="shared" ref="AI2" si="19">IF(AF$4=AI$4,AF$2,IF(AF$4&gt;AI$4,AF$2+1,AF$2))</f>
        <v>1402</v>
      </c>
      <c r="AJ2" s="124">
        <f t="shared" ref="AJ2" si="20">IF(AG$4=AJ$4,AG$2,IF(AG$4&gt;AJ$4,AG$2+1,AG$2))</f>
        <v>1402</v>
      </c>
      <c r="AK2" s="124">
        <f>IF(AJ$4=AK$4,AJ$2,IF(AJ$4&gt;AK$4,AJ$2+1,AJ$2))</f>
        <v>1402</v>
      </c>
      <c r="AL2" s="125">
        <f t="shared" ref="AL2:AN2" si="21">IF(AK$4=AL$4,AK$2,IF(AK$4&gt;AL$4,AK$2+1,AK$2))</f>
        <v>1402</v>
      </c>
      <c r="AM2" s="125">
        <f t="shared" si="21"/>
        <v>1402</v>
      </c>
      <c r="AN2" s="125">
        <f t="shared" si="21"/>
        <v>1402</v>
      </c>
      <c r="AO2" s="124">
        <f t="shared" ref="AO2" si="22">IF(AN$4=AO$4,AN$2,IF(AN$4&gt;AO$4,AN$2+1,AN$2))</f>
        <v>1403</v>
      </c>
      <c r="AP2" s="124">
        <f t="shared" ref="AP2" si="23">IF(AO$4=AP$4,AO$2,IF(AO$4&gt;AP$4,AO$2+1,AO$2))</f>
        <v>1403</v>
      </c>
      <c r="AQ2" s="124">
        <f t="shared" ref="AQ2" si="24">IF(AP$4=AQ$4,AP$2,IF(AP$4&gt;AQ$4,AP$2+1,AP$2))</f>
        <v>1403</v>
      </c>
      <c r="AR2" s="125">
        <f t="shared" ref="AR2" si="25">IF(AQ$4=AR$4,AQ$2,IF(AQ$4&gt;AR$4,AQ$2+1,AQ$2))</f>
        <v>1403</v>
      </c>
      <c r="AS2" s="125">
        <f t="shared" ref="AS2" si="26">IF(AR$4=AS$4,AR$2,IF(AR$4&gt;AS$4,AR$2+1,AR$2))</f>
        <v>1403</v>
      </c>
      <c r="AT2" s="125">
        <f t="shared" ref="AT2" si="27">IF(AS$4=AT$4,AS$2,IF(AS$4&gt;AT$4,AS$2+1,AS$2))</f>
        <v>1403</v>
      </c>
      <c r="AU2" s="124">
        <f t="shared" ref="AU2" si="28">IF(AT$4=AU$4,AT$2,IF(AT$4&gt;AU$4,AT$2+1,AT$2))</f>
        <v>1403</v>
      </c>
      <c r="AV2" s="124">
        <f t="shared" ref="AV2" si="29">IF(AU$4=AV$4,AU$2,IF(AU$4&gt;AV$4,AU$2+1,AU$2))</f>
        <v>1403</v>
      </c>
      <c r="AW2" s="124">
        <f t="shared" ref="AW2" si="30">IF(AV$4=AW$4,AV$2,IF(AV$4&gt;AW$4,AV$2+1,AV$2))</f>
        <v>1403</v>
      </c>
      <c r="AX2" s="124">
        <f t="shared" ref="AX2" si="31">IF(AW$4=AX$4,AW$2,IF(AW$4&gt;AX$4,AW$2+1,AW$2))</f>
        <v>1403</v>
      </c>
      <c r="AY2" s="124">
        <f t="shared" ref="AY2" si="32">IF(AX$4=AY$4,AX$2,IF(AX$4&gt;AY$4,AX$2+1,AX$2))</f>
        <v>1403</v>
      </c>
      <c r="AZ2" s="124">
        <f t="shared" ref="AZ2:BA2" si="33">IF(AY$4=AZ$4,AY$2,IF(AY$4&gt;AZ$4,AY$2+1,AY$2))</f>
        <v>1403</v>
      </c>
      <c r="BA2" s="124">
        <f t="shared" si="33"/>
        <v>1403</v>
      </c>
      <c r="BB2" s="124">
        <f t="shared" ref="BB2" si="34">IF(BA$4=BB$4,BA$2,IF(BA$4&gt;BB$4,BA$2+1,BA$2))</f>
        <v>1403</v>
      </c>
      <c r="BC2" s="124">
        <f t="shared" ref="BC2" si="35">IF(BB$4=BC$4,BB$2,IF(BB$4&gt;BC$4,BB$2+1,BB$2))</f>
        <v>1403</v>
      </c>
      <c r="BD2" s="124">
        <f t="shared" ref="BD2" si="36">IF(BC$4=BD$4,BC$2,IF(BC$4&gt;BD$4,BC$2+1,BC$2))</f>
        <v>1403</v>
      </c>
      <c r="BE2" s="124">
        <f t="shared" ref="BE2" si="37">IF(BD$4=BE$4,BD$2,IF(BD$4&gt;BE$4,BD$2+1,BD$2))</f>
        <v>1403</v>
      </c>
      <c r="BF2" s="124">
        <f t="shared" ref="BF2" si="38">IF(BE$4=BF$4,BE$2,IF(BE$4&gt;BF$4,BE$2+1,BE$2))</f>
        <v>1403</v>
      </c>
      <c r="BG2" s="124">
        <f>IF(BF$4=BG$4,BF$2,IF(BF$4&gt;BG$4,BF$2+1,BF$2))</f>
        <v>1403</v>
      </c>
      <c r="BH2" s="124">
        <f t="shared" ref="BH2:BM2" si="39">IF(BG$4=BH$4,BG$2,IF(BG$4&gt;BH$4,BG$2+1,BG$2))</f>
        <v>1403</v>
      </c>
      <c r="BI2" s="124">
        <f t="shared" si="39"/>
        <v>1403</v>
      </c>
      <c r="BJ2" s="124">
        <f t="shared" si="39"/>
        <v>1403</v>
      </c>
      <c r="BK2" s="124">
        <f t="shared" si="39"/>
        <v>1403</v>
      </c>
      <c r="BL2" s="124">
        <f t="shared" si="39"/>
        <v>1403</v>
      </c>
      <c r="BM2" s="124">
        <f t="shared" si="39"/>
        <v>1403</v>
      </c>
      <c r="BN2" s="124">
        <f t="shared" ref="BN2" si="40">IF(BM$4=BN$4,BM$2,IF(BM$4&gt;BN$4,BM$2+1,BM$2))</f>
        <v>1403</v>
      </c>
      <c r="BO2" s="124">
        <f t="shared" ref="BO2" si="41">IF(BN$4=BO$4,BN$2,IF(BN$4&gt;BO$4,BN$2+1,BN$2))</f>
        <v>1403</v>
      </c>
      <c r="BP2" s="124">
        <f t="shared" ref="BP2" si="42">IF(BO$4=BP$4,BO$2,IF(BO$4&gt;BP$4,BO$2+1,BO$2))</f>
        <v>1404</v>
      </c>
      <c r="BQ2" s="124">
        <f t="shared" ref="BQ2" si="43">IF(BP$4=BQ$4,BP$2,IF(BP$4&gt;BQ$4,BP$2+1,BP$2))</f>
        <v>1404</v>
      </c>
      <c r="BR2" s="124">
        <f t="shared" ref="BR2:BS2" si="44">IF(BQ$4=BR$4,BQ$2,IF(BQ$4&gt;BR$4,BQ$2+1,BQ$2))</f>
        <v>1404</v>
      </c>
      <c r="BS2" s="124">
        <f t="shared" si="44"/>
        <v>1404</v>
      </c>
      <c r="BT2" s="124"/>
      <c r="BU2" s="125"/>
      <c r="BW2" s="125">
        <v>1401</v>
      </c>
      <c r="BX2" s="125">
        <v>1401</v>
      </c>
      <c r="BY2" s="125">
        <v>1402</v>
      </c>
      <c r="BZ2" s="125">
        <v>1402</v>
      </c>
      <c r="CA2" s="125">
        <v>1402</v>
      </c>
      <c r="CB2" s="125">
        <v>1403</v>
      </c>
      <c r="CC2" s="125">
        <v>1403</v>
      </c>
    </row>
    <row r="3" spans="1:83" ht="15.6" customHeight="1" x14ac:dyDescent="0.25">
      <c r="A3" s="37"/>
      <c r="B3" s="37"/>
      <c r="C3" s="37"/>
      <c r="D3" s="37" t="s">
        <v>177</v>
      </c>
      <c r="E3" s="37">
        <v>3</v>
      </c>
      <c r="F3" s="37">
        <v>3</v>
      </c>
      <c r="G3" s="37">
        <v>3</v>
      </c>
      <c r="H3" s="33">
        <v>3</v>
      </c>
      <c r="I3" s="33">
        <v>3</v>
      </c>
      <c r="J3" s="33">
        <v>3</v>
      </c>
      <c r="K3" s="37">
        <f t="shared" ref="K3:M3" si="45">IF(COUNTIFS(B$3:J$3,J$3)&lt;9,J$3,IF(J$3=12,1,J$3+1))</f>
        <v>3</v>
      </c>
      <c r="L3" s="37">
        <f>IF(COUNTIFS(C$3:K$3,K$3)&lt;9,K$3,IF(K$3=12,1,K$3+1))</f>
        <v>3</v>
      </c>
      <c r="M3" s="37">
        <f t="shared" si="45"/>
        <v>3</v>
      </c>
      <c r="N3" s="33">
        <f>IF(COUNTIFS(E$3:M$3,M$3)&lt;9,M$3,IF(M$3=4,1,M$3+1))</f>
        <v>4</v>
      </c>
      <c r="O3" s="33">
        <f t="shared" ref="O3:AE3" si="46">IF(COUNTIFS(F$3:N$3,N$3)&lt;9,N$3,IF(N$3=4,1,N$3+1))</f>
        <v>4</v>
      </c>
      <c r="P3" s="33">
        <f t="shared" si="46"/>
        <v>4</v>
      </c>
      <c r="Q3" s="37">
        <f t="shared" si="46"/>
        <v>4</v>
      </c>
      <c r="R3" s="37">
        <f t="shared" si="46"/>
        <v>4</v>
      </c>
      <c r="S3" s="37">
        <f t="shared" si="46"/>
        <v>4</v>
      </c>
      <c r="T3" s="33">
        <f t="shared" si="46"/>
        <v>4</v>
      </c>
      <c r="U3" s="33">
        <f t="shared" si="46"/>
        <v>4</v>
      </c>
      <c r="V3" s="33">
        <f t="shared" si="46"/>
        <v>4</v>
      </c>
      <c r="W3" s="37">
        <f t="shared" si="46"/>
        <v>1</v>
      </c>
      <c r="X3" s="37">
        <f t="shared" si="46"/>
        <v>1</v>
      </c>
      <c r="Y3" s="37">
        <f t="shared" si="46"/>
        <v>1</v>
      </c>
      <c r="Z3" s="33">
        <f t="shared" si="46"/>
        <v>1</v>
      </c>
      <c r="AA3" s="33">
        <f t="shared" si="46"/>
        <v>1</v>
      </c>
      <c r="AB3" s="33">
        <f t="shared" si="46"/>
        <v>1</v>
      </c>
      <c r="AC3" s="37">
        <v>2</v>
      </c>
      <c r="AD3" s="37">
        <f>IF(COUNTIFS(U$3:AC$3,AC$3)&lt;9,AC$3,IF(AC$3=4,1,AC$3+1))</f>
        <v>2</v>
      </c>
      <c r="AE3" s="37">
        <f t="shared" si="46"/>
        <v>2</v>
      </c>
      <c r="AF3" s="33">
        <v>2</v>
      </c>
      <c r="AG3" s="33">
        <f t="shared" ref="AG3" si="47">IF(COUNTIFS(X$3:AF$3,AF$3)&lt;9,AF$3,IF(AF$3=4,1,AF$3+1))</f>
        <v>2</v>
      </c>
      <c r="AH3" s="33">
        <f t="shared" ref="AH3" si="48">IF(COUNTIFS(Y$3:AG$3,AG$3)&lt;9,AG$3,IF(AG$3=4,1,AG$3+1))</f>
        <v>2</v>
      </c>
      <c r="AI3" s="37">
        <v>2</v>
      </c>
      <c r="AJ3" s="37">
        <f t="shared" ref="AJ3" si="49">IF(COUNTIFS(AA$3:AI$3,AI$3)&lt;9,AI$3,IF(AI$3=4,1,AI$3+1))</f>
        <v>2</v>
      </c>
      <c r="AK3" s="37">
        <f t="shared" ref="AK3" si="50">IF(COUNTIFS(AB$3:AJ$3,AJ$3)&lt;9,AJ$3,IF(AJ$3=4,1,AJ$3+1))</f>
        <v>2</v>
      </c>
      <c r="AL3" s="33">
        <f t="shared" ref="AL3" si="51">IF(COUNTIFS(AC$3:AK$3,AK$3)&lt;9,AK$3,IF(AK$3=4,1,AK$3+1))</f>
        <v>3</v>
      </c>
      <c r="AM3" s="33">
        <f t="shared" ref="AM3" si="52">IF(COUNTIFS(AD$3:AL$3,AL$3)&lt;9,AL$3,IF(AL$3=4,1,AL$3+1))</f>
        <v>3</v>
      </c>
      <c r="AN3" s="33">
        <f t="shared" ref="AN3" si="53">IF(COUNTIFS(AE$3:AM$3,AM$3)&lt;9,AM$3,IF(AM$3=4,1,AM$3+1))</f>
        <v>3</v>
      </c>
      <c r="AO3" s="37">
        <v>2</v>
      </c>
      <c r="AP3" s="37">
        <f t="shared" ref="AP3" si="54">IF(COUNTIFS(AG$3:AO$3,AO$3)&lt;9,AO$3,IF(AO$3=4,1,AO$3+1))</f>
        <v>2</v>
      </c>
      <c r="AQ3" s="37">
        <f t="shared" ref="AQ3" si="55">IF(COUNTIFS(AH$3:AP$3,AP$3)&lt;9,AP$3,IF(AP$3=4,1,AP$3+1))</f>
        <v>2</v>
      </c>
      <c r="AR3" s="33">
        <f t="shared" ref="AR3" si="56">IF(COUNTIFS(AI$3:AQ$3,AQ$3)&lt;9,AQ$3,IF(AQ$3=4,1,AQ$3+1))</f>
        <v>2</v>
      </c>
      <c r="AS3" s="33">
        <f>IF(COUNTIFS(AJ$3:AR$3,AR$3)&lt;9,AR$3,IF(AR$3=4,1,AR$3+1))</f>
        <v>2</v>
      </c>
      <c r="AT3" s="33">
        <f t="shared" ref="AT3" si="57">IF(COUNTIFS(AK$3:AS$3,AS$3)&lt;9,AS$3,IF(AS$3=4,1,AS$3+1))</f>
        <v>2</v>
      </c>
      <c r="AU3" s="37">
        <f t="shared" ref="AU3" si="58">IF(COUNTIFS(AL$3:AT$3,AT$3)&lt;9,AT$3,IF(AT$3=4,1,AT$3+1))</f>
        <v>2</v>
      </c>
      <c r="AV3" s="37">
        <f t="shared" ref="AV3" si="59">IF(COUNTIFS(AM$3:AU$3,AU$3)&lt;9,AU$3,IF(AU$3=4,1,AU$3+1))</f>
        <v>2</v>
      </c>
      <c r="AW3" s="37">
        <f t="shared" ref="AW3" si="60">IF(COUNTIFS(AN$3:AV$3,AV$3)&lt;9,AV$3,IF(AV$3=4,1,AV$3+1))</f>
        <v>2</v>
      </c>
      <c r="AX3" s="37">
        <f t="shared" ref="AX3" si="61">IF(COUNTIFS(AO$3:AW$3,AW$3)&lt;9,AW$3,IF(AW$3=4,1,AW$3+1))</f>
        <v>3</v>
      </c>
      <c r="AY3" s="37">
        <f t="shared" ref="AY3" si="62">IF(COUNTIFS(AP$3:AX$3,AX$3)&lt;9,AX$3,IF(AX$3=4,1,AX$3+1))</f>
        <v>3</v>
      </c>
      <c r="AZ3" s="37">
        <f t="shared" ref="AZ3:BA3" si="63">IF(COUNTIFS(AQ$3:AY$3,AY$3)&lt;9,AY$3,IF(AY$3=4,1,AY$3+1))</f>
        <v>3</v>
      </c>
      <c r="BA3" s="37">
        <f t="shared" si="63"/>
        <v>3</v>
      </c>
      <c r="BB3" s="37">
        <f t="shared" ref="BB3" si="64">IF(COUNTIFS(AS$3:BA$3,BA$3)&lt;9,BA$3,IF(BA$3=4,1,BA$3+1))</f>
        <v>3</v>
      </c>
      <c r="BC3" s="37">
        <f t="shared" ref="BC3" si="65">IF(COUNTIFS(AT$3:BB$3,BB$3)&lt;9,BB$3,IF(BB$3=4,1,BB$3+1))</f>
        <v>3</v>
      </c>
      <c r="BD3" s="37">
        <f t="shared" ref="BD3" si="66">IF(COUNTIFS(AU$3:BC$3,BC$3)&lt;9,BC$3,IF(BC$3=4,1,BC$3+1))</f>
        <v>3</v>
      </c>
      <c r="BE3" s="37">
        <f t="shared" ref="BE3" si="67">IF(COUNTIFS(AV$3:BD$3,BD$3)&lt;9,BD$3,IF(BD$3=4,1,BD$3+1))</f>
        <v>3</v>
      </c>
      <c r="BF3" s="37">
        <f t="shared" ref="BF3" si="68">IF(COUNTIFS(AW$3:BE$3,BE$3)&lt;9,BE$3,IF(BE$3=4,1,BE$3+1))</f>
        <v>3</v>
      </c>
      <c r="BG3" s="37">
        <f>IF(COUNTIFS(AX$3:BF$3,BF$3)&lt;9,BF$3,IF(BF$3=4,1,BF$3+1))</f>
        <v>4</v>
      </c>
      <c r="BH3" s="37">
        <f t="shared" ref="BH3:BJ3" si="69">IF(COUNTIFS(AY$3:BG$3,BG$3)&lt;9,BG$3,IF(BG$3=4,1,BG$3+1))</f>
        <v>4</v>
      </c>
      <c r="BI3" s="37">
        <f t="shared" si="69"/>
        <v>4</v>
      </c>
      <c r="BJ3" s="37">
        <f t="shared" si="69"/>
        <v>4</v>
      </c>
      <c r="BK3" s="37">
        <f t="shared" ref="BK3" si="70">IF(COUNTIFS(BB$3:BJ$3,BJ$3)&lt;9,BJ$3,IF(BJ$3=4,1,BJ$3+1))</f>
        <v>4</v>
      </c>
      <c r="BL3" s="37">
        <f t="shared" ref="BL3" si="71">IF(COUNTIFS(BC$3:BK$3,BK$3)&lt;9,BK$3,IF(BK$3=4,1,BK$3+1))</f>
        <v>4</v>
      </c>
      <c r="BM3" s="37">
        <f t="shared" ref="BM3" si="72">IF(COUNTIFS(BD$3:BL$3,BL$3)&lt;9,BL$3,IF(BL$3=4,1,BL$3+1))</f>
        <v>4</v>
      </c>
      <c r="BN3" s="37">
        <f t="shared" ref="BN3" si="73">IF(COUNTIFS(BE$3:BM$3,BM$3)&lt;9,BM$3,IF(BM$3=4,1,BM$3+1))</f>
        <v>4</v>
      </c>
      <c r="BO3" s="37">
        <f t="shared" ref="BO3" si="74">IF(COUNTIFS(BF$3:BN$3,BN$3)&lt;9,BN$3,IF(BN$3=4,1,BN$3+1))</f>
        <v>4</v>
      </c>
      <c r="BP3" s="37">
        <f t="shared" ref="BP3" si="75">IF(COUNTIFS(BG$3:BO$3,BO$3)&lt;9,BO$3,IF(BO$3=4,1,BO$3+1))</f>
        <v>1</v>
      </c>
      <c r="BQ3" s="37">
        <f t="shared" ref="BQ3" si="76">IF(COUNTIFS(BH$3:BP$3,BP$3)&lt;9,BP$3,IF(BP$3=4,1,BP$3+1))</f>
        <v>1</v>
      </c>
      <c r="BR3" s="37">
        <f t="shared" ref="BR3:BS3" si="77">IF(COUNTIFS(BI$3:BQ$3,BQ$3)&lt;9,BQ$3,IF(BQ$3=4,1,BQ$3+1))</f>
        <v>1</v>
      </c>
      <c r="BS3" s="37">
        <f t="shared" si="77"/>
        <v>1</v>
      </c>
      <c r="BT3" s="37"/>
      <c r="BU3" s="33"/>
      <c r="BW3" s="33">
        <v>3</v>
      </c>
      <c r="BX3" s="33">
        <f>IF(COUNTIFS(BW$3,BW$3)&lt;1,BW$3,IF(BW$3=4,1,BW$3+1))</f>
        <v>4</v>
      </c>
      <c r="BY3" s="33">
        <f t="shared" ref="BY3:BZ3" si="78">IF(COUNTIFS(BX$3,BX$3)&lt;1,BX$3,IF(BX$3=4,1,BX$3+1))</f>
        <v>1</v>
      </c>
      <c r="BZ3" s="33">
        <f t="shared" si="78"/>
        <v>2</v>
      </c>
      <c r="CA3" s="33">
        <f t="shared" ref="CA3" si="79">IF(COUNTIFS(BZ$3,BZ$3)&lt;1,BZ$3,IF(BZ$3=4,1,BZ$3+1))</f>
        <v>3</v>
      </c>
      <c r="CB3" s="33">
        <v>2</v>
      </c>
      <c r="CC3" s="33">
        <v>3</v>
      </c>
      <c r="CE3" s="249" t="s">
        <v>388</v>
      </c>
    </row>
    <row r="4" spans="1:83" ht="15.6" customHeight="1" x14ac:dyDescent="0.25">
      <c r="A4" s="49"/>
      <c r="B4" s="49"/>
      <c r="C4" s="49"/>
      <c r="D4" s="49" t="s">
        <v>50</v>
      </c>
      <c r="E4" s="49">
        <v>7</v>
      </c>
      <c r="F4" s="49">
        <f>IF(COUNTIFS(B$4:E$4,E$4)&lt;3,E$4,IF(E$4=12,1,E$4+1))</f>
        <v>7</v>
      </c>
      <c r="G4" s="49">
        <f>IF(COUNTIFS(C$4:F$4,F$4)&lt;3,F$4,IF(F$4=12,1,F$4+1))</f>
        <v>7</v>
      </c>
      <c r="H4" s="34">
        <f>IF(COUNTIFS(D$4:G$4,G$4)&lt;3,G$4,IF(G$4=12,1,G$4+1))</f>
        <v>8</v>
      </c>
      <c r="I4" s="34">
        <f>IF(COUNTIFS(E$4:H$4,H$4)&lt;3,H$4,IF(H$4=12,1,H$4+1))</f>
        <v>8</v>
      </c>
      <c r="J4" s="34">
        <f>IF(COUNTIFS(F$4:I$4,I$4)&lt;3,I$4,IF(I$4=12,1,I$4+1))</f>
        <v>8</v>
      </c>
      <c r="K4" s="49">
        <f t="shared" ref="K4:P4" si="80">IF(COUNTIFS(G$4:J$4,J$4)&lt;3,J$4,IF(J$4=12,1,J$4+1))</f>
        <v>9</v>
      </c>
      <c r="L4" s="49">
        <f t="shared" si="80"/>
        <v>9</v>
      </c>
      <c r="M4" s="49">
        <f t="shared" si="80"/>
        <v>9</v>
      </c>
      <c r="N4" s="34">
        <f t="shared" si="80"/>
        <v>10</v>
      </c>
      <c r="O4" s="34">
        <f t="shared" si="80"/>
        <v>10</v>
      </c>
      <c r="P4" s="34">
        <f t="shared" si="80"/>
        <v>10</v>
      </c>
      <c r="Q4" s="49">
        <f t="shared" ref="Q4" si="81">IF(COUNTIFS(M$4:P$4,P$4)&lt;3,P$4,IF(P$4=12,1,P$4+1))</f>
        <v>11</v>
      </c>
      <c r="R4" s="49">
        <f t="shared" ref="R4" si="82">IF(COUNTIFS(N$4:Q$4,Q$4)&lt;3,Q$4,IF(Q$4=12,1,Q$4+1))</f>
        <v>11</v>
      </c>
      <c r="S4" s="49">
        <f t="shared" ref="S4" si="83">IF(COUNTIFS(O$4:R$4,R$4)&lt;3,R$4,IF(R$4=12,1,R$4+1))</f>
        <v>11</v>
      </c>
      <c r="T4" s="34">
        <f t="shared" ref="T4" si="84">IF(COUNTIFS(P$4:S$4,S$4)&lt;3,S$4,IF(S$4=12,1,S$4+1))</f>
        <v>12</v>
      </c>
      <c r="U4" s="34">
        <f t="shared" ref="U4" si="85">IF(COUNTIFS(Q$4:T$4,T$4)&lt;3,T$4,IF(T$4=12,1,T$4+1))</f>
        <v>12</v>
      </c>
      <c r="V4" s="34">
        <f t="shared" ref="V4" si="86">IF(COUNTIFS(R$4:U$4,U$4)&lt;3,U$4,IF(U$4=12,1,U$4+1))</f>
        <v>12</v>
      </c>
      <c r="W4" s="49">
        <f t="shared" ref="W4" si="87">IF(COUNTIFS(S$4:V$4,V$4)&lt;3,V$4,IF(V$4=12,1,V$4+1))</f>
        <v>1</v>
      </c>
      <c r="X4" s="49">
        <f>IF(COUNTIFS(T$4:W$4,W$4)&lt;3,W$4,IF(W$4=12,1,W$4+1))</f>
        <v>1</v>
      </c>
      <c r="Y4" s="49">
        <f>IF(COUNTIFS(U$4:X$4,X$4)&lt;3,X$4,IF(X$4=12,1,X$4+1))</f>
        <v>1</v>
      </c>
      <c r="Z4" s="34">
        <f>IF(COUNTIFS(V$4:Y$4,Y$4)&lt;3,Y$4,IF(Y$4=12,1,Y$4+1))</f>
        <v>2</v>
      </c>
      <c r="AA4" s="34">
        <f t="shared" ref="AA4" si="88">IF(COUNTIFS(W$4:Z$4,Z$4)&lt;3,Z$4,IF(Z$4=12,1,Z$4+1))</f>
        <v>2</v>
      </c>
      <c r="AB4" s="34">
        <f t="shared" ref="AB4" si="89">IF(COUNTIFS(X$4:AA$4,AA$4)&lt;3,AA$4,IF(AA$4=12,1,AA$4+1))</f>
        <v>2</v>
      </c>
      <c r="AC4" s="49">
        <v>4</v>
      </c>
      <c r="AD4" s="49">
        <f>IF(COUNTIFS(Z$4:AC$4,AC$4)&lt;3,AC$4,IF(AC$4=12,1,AC$4+1))</f>
        <v>4</v>
      </c>
      <c r="AE4" s="49">
        <f t="shared" ref="AE4" si="90">IF(COUNTIFS(AA$4:AD$4,AD$4)&lt;3,AD$4,IF(AD$4=12,1,AD$4+1))</f>
        <v>4</v>
      </c>
      <c r="AF4" s="34">
        <f t="shared" ref="AF4:AG4" si="91">IF(COUNTIFS(AB$4:AE$4,AE$4)&lt;3,AE$4,IF(AE$4=12,1,AE$4+1))</f>
        <v>5</v>
      </c>
      <c r="AG4" s="34">
        <f t="shared" si="91"/>
        <v>5</v>
      </c>
      <c r="AH4" s="34">
        <f t="shared" ref="AH4" si="92">IF(COUNTIFS(AD$4:AG$4,AG$4)&lt;3,AG$4,IF(AG$4=12,1,AG$4+1))</f>
        <v>5</v>
      </c>
      <c r="AI4" s="49">
        <f t="shared" ref="AI4" si="93">IF(COUNTIFS(AE$4:AH$4,AH$4)&lt;3,AH$4,IF(AH$4=12,1,AH$4+1))</f>
        <v>6</v>
      </c>
      <c r="AJ4" s="49">
        <f t="shared" ref="AJ4:AK4" si="94">IF(COUNTIFS(AF$4:AI$4,AI$4)&lt;3,AI$4,IF(AI$4=12,1,AI$4+1))</f>
        <v>6</v>
      </c>
      <c r="AK4" s="49">
        <f t="shared" si="94"/>
        <v>6</v>
      </c>
      <c r="AL4" s="34">
        <f t="shared" ref="AL4" si="95">IF(COUNTIFS(AH$4:AK$4,AK$4)&lt;3,AK$4,IF(AK$4=12,1,AK$4+1))</f>
        <v>7</v>
      </c>
      <c r="AM4" s="34">
        <f t="shared" ref="AM4" si="96">IF(COUNTIFS(AI$4:AL$4,AL$4)&lt;3,AL$4,IF(AL$4=12,1,AL$4+1))</f>
        <v>7</v>
      </c>
      <c r="AN4" s="34">
        <f t="shared" ref="AN4" si="97">IF(COUNTIFS(AJ$4:AM$4,AM$4)&lt;3,AM$4,IF(AM$4=12,1,AM$4+1))</f>
        <v>7</v>
      </c>
      <c r="AO4" s="49">
        <v>4</v>
      </c>
      <c r="AP4" s="49">
        <f t="shared" ref="AP4" si="98">IF(COUNTIFS(AL$4:AO$4,AO$4)&lt;3,AO$4,IF(AO$4=12,1,AO$4+1))</f>
        <v>4</v>
      </c>
      <c r="AQ4" s="49">
        <f t="shared" ref="AQ4" si="99">IF(COUNTIFS(AM$4:AP$4,AP$4)&lt;3,AP$4,IF(AP$4=12,1,AP$4+1))</f>
        <v>4</v>
      </c>
      <c r="AR4" s="34">
        <f t="shared" ref="AR4" si="100">IF(COUNTIFS(AN$4:AQ$4,AQ$4)&lt;3,AQ$4,IF(AQ$4=12,1,AQ$4+1))</f>
        <v>5</v>
      </c>
      <c r="AS4" s="34">
        <f t="shared" ref="AS4" si="101">IF(COUNTIFS(AO$4:AR$4,AR$4)&lt;3,AR$4,IF(AR$4=12,1,AR$4+1))</f>
        <v>5</v>
      </c>
      <c r="AT4" s="34">
        <f t="shared" ref="AT4" si="102">IF(COUNTIFS(AP$4:AS$4,AS$4)&lt;3,AS$4,IF(AS$4=12,1,AS$4+1))</f>
        <v>5</v>
      </c>
      <c r="AU4" s="49">
        <f t="shared" ref="AU4" si="103">IF(COUNTIFS(AQ$4:AT$4,AT$4)&lt;3,AT$4,IF(AT$4=12,1,AT$4+1))</f>
        <v>6</v>
      </c>
      <c r="AV4" s="49">
        <f t="shared" ref="AV4" si="104">IF(COUNTIFS(AR$4:AU$4,AU$4)&lt;3,AU$4,IF(AU$4=12,1,AU$4+1))</f>
        <v>6</v>
      </c>
      <c r="AW4" s="49">
        <f t="shared" ref="AW4" si="105">IF(COUNTIFS(AS$4:AV$4,AV$4)&lt;3,AV$4,IF(AV$4=12,1,AV$4+1))</f>
        <v>6</v>
      </c>
      <c r="AX4" s="49">
        <f t="shared" ref="AX4" si="106">IF(COUNTIFS(AT$4:AW$4,AW$4)&lt;3,AW$4,IF(AW$4=12,1,AW$4+1))</f>
        <v>7</v>
      </c>
      <c r="AY4" s="49">
        <f t="shared" ref="AY4" si="107">IF(COUNTIFS(AU$4:AX$4,AX$4)&lt;3,AX$4,IF(AX$4=12,1,AX$4+1))</f>
        <v>7</v>
      </c>
      <c r="AZ4" s="49">
        <f t="shared" ref="AZ4:BA4" si="108">IF(COUNTIFS(AV$4:AY$4,AY$4)&lt;3,AY$4,IF(AY$4=12,1,AY$4+1))</f>
        <v>7</v>
      </c>
      <c r="BA4" s="49">
        <f t="shared" si="108"/>
        <v>8</v>
      </c>
      <c r="BB4" s="49">
        <f t="shared" ref="BB4" si="109">IF(COUNTIFS(AX$4:BA$4,BA$4)&lt;3,BA$4,IF(BA$4=12,1,BA$4+1))</f>
        <v>8</v>
      </c>
      <c r="BC4" s="49">
        <f t="shared" ref="BC4" si="110">IF(COUNTIFS(AY$4:BB$4,BB$4)&lt;3,BB$4,IF(BB$4=12,1,BB$4+1))</f>
        <v>8</v>
      </c>
      <c r="BD4" s="49">
        <f t="shared" ref="BD4" si="111">IF(COUNTIFS(AZ$4:BC$4,BC$4)&lt;3,BC$4,IF(BC$4=12,1,BC$4+1))</f>
        <v>9</v>
      </c>
      <c r="BE4" s="49">
        <f t="shared" ref="BE4" si="112">IF(COUNTIFS(BA$4:BD$4,BD$4)&lt;3,BD$4,IF(BD$4=12,1,BD$4+1))</f>
        <v>9</v>
      </c>
      <c r="BF4" s="49">
        <f t="shared" ref="BF4" si="113">IF(COUNTIFS(BB$4:BE$4,BE$4)&lt;3,BE$4,IF(BE$4=12,1,BE$4+1))</f>
        <v>9</v>
      </c>
      <c r="BG4" s="49">
        <f>IF(COUNTIFS(BC$4:BF$4,BF$4)&lt;3,BF$4,IF(BF$4=12,1,BF$4+1))</f>
        <v>10</v>
      </c>
      <c r="BH4" s="49">
        <f t="shared" ref="BH4:BJ4" si="114">IF(COUNTIFS(BD$4:BG$4,BG$4)&lt;3,BG$4,IF(BG$4=12,1,BG$4+1))</f>
        <v>10</v>
      </c>
      <c r="BI4" s="49">
        <f t="shared" si="114"/>
        <v>10</v>
      </c>
      <c r="BJ4" s="49">
        <f t="shared" si="114"/>
        <v>11</v>
      </c>
      <c r="BK4" s="49">
        <f>IF(COUNTIFS(BG$4:BJ$4,BJ$4)&lt;3,BJ$4,IF(BJ$4=12,1,BJ$4+1))</f>
        <v>11</v>
      </c>
      <c r="BL4" s="49">
        <f t="shared" ref="BL4" si="115">IF(COUNTIFS(BH$4:BK$4,BK$4)&lt;3,BK$4,IF(BK$4=12,1,BK$4+1))</f>
        <v>11</v>
      </c>
      <c r="BM4" s="49">
        <f t="shared" ref="BM4" si="116">IF(COUNTIFS(BI$4:BL$4,BL$4)&lt;3,BL$4,IF(BL$4=12,1,BL$4+1))</f>
        <v>12</v>
      </c>
      <c r="BN4" s="49">
        <f t="shared" ref="BN4" si="117">IF(COUNTIFS(BJ$4:BM$4,BM$4)&lt;3,BM$4,IF(BM$4=12,1,BM$4+1))</f>
        <v>12</v>
      </c>
      <c r="BO4" s="49">
        <f t="shared" ref="BO4" si="118">IF(COUNTIFS(BK$4:BN$4,BN$4)&lt;3,BN$4,IF(BN$4=12,1,BN$4+1))</f>
        <v>12</v>
      </c>
      <c r="BP4" s="49">
        <f t="shared" ref="BP4" si="119">IF(COUNTIFS(BL$4:BO$4,BO$4)&lt;3,BO$4,IF(BO$4=12,1,BO$4+1))</f>
        <v>1</v>
      </c>
      <c r="BQ4" s="49">
        <f t="shared" ref="BQ4" si="120">IF(COUNTIFS(BM$4:BP$4,BP$4)&lt;3,BP$4,IF(BP$4=12,1,BP$4+1))</f>
        <v>1</v>
      </c>
      <c r="BR4" s="49">
        <f t="shared" ref="BR4:BS4" si="121">IF(COUNTIFS(BN$4:BQ$4,BQ$4)&lt;3,BQ$4,IF(BQ$4=12,1,BQ$4+1))</f>
        <v>1</v>
      </c>
      <c r="BS4" s="49">
        <f t="shared" si="121"/>
        <v>2</v>
      </c>
      <c r="BT4" s="49"/>
      <c r="BU4" s="34"/>
      <c r="BW4" s="247" t="s">
        <v>404</v>
      </c>
      <c r="BX4" s="247" t="s">
        <v>405</v>
      </c>
      <c r="BY4" s="247" t="s">
        <v>406</v>
      </c>
      <c r="BZ4" s="247" t="s">
        <v>460</v>
      </c>
      <c r="CA4" s="247" t="s">
        <v>613</v>
      </c>
      <c r="CB4" s="247" t="s">
        <v>756</v>
      </c>
      <c r="CC4" s="247" t="s">
        <v>792</v>
      </c>
      <c r="CE4" s="249"/>
    </row>
    <row r="5" spans="1:83" ht="37.5" x14ac:dyDescent="0.25">
      <c r="A5" s="50" t="s">
        <v>13</v>
      </c>
      <c r="B5" s="50" t="s">
        <v>8</v>
      </c>
      <c r="C5" s="50" t="s">
        <v>12</v>
      </c>
      <c r="D5" s="50" t="s">
        <v>173</v>
      </c>
      <c r="E5" s="50" t="s">
        <v>174</v>
      </c>
      <c r="F5" s="50" t="s">
        <v>175</v>
      </c>
      <c r="G5" s="50" t="s">
        <v>176</v>
      </c>
      <c r="H5" s="48" t="s">
        <v>174</v>
      </c>
      <c r="I5" s="48" t="s">
        <v>175</v>
      </c>
      <c r="J5" s="48" t="s">
        <v>176</v>
      </c>
      <c r="K5" s="50" t="s">
        <v>174</v>
      </c>
      <c r="L5" s="50" t="s">
        <v>175</v>
      </c>
      <c r="M5" s="50" t="s">
        <v>176</v>
      </c>
      <c r="N5" s="48" t="s">
        <v>174</v>
      </c>
      <c r="O5" s="48" t="s">
        <v>175</v>
      </c>
      <c r="P5" s="48" t="s">
        <v>176</v>
      </c>
      <c r="Q5" s="50" t="s">
        <v>174</v>
      </c>
      <c r="R5" s="50" t="s">
        <v>175</v>
      </c>
      <c r="S5" s="50" t="s">
        <v>176</v>
      </c>
      <c r="T5" s="48" t="s">
        <v>174</v>
      </c>
      <c r="U5" s="48" t="s">
        <v>175</v>
      </c>
      <c r="V5" s="48" t="s">
        <v>176</v>
      </c>
      <c r="W5" s="50" t="s">
        <v>174</v>
      </c>
      <c r="X5" s="50" t="s">
        <v>175</v>
      </c>
      <c r="Y5" s="50" t="s">
        <v>176</v>
      </c>
      <c r="Z5" s="48" t="s">
        <v>174</v>
      </c>
      <c r="AA5" s="48" t="s">
        <v>175</v>
      </c>
      <c r="AB5" s="48" t="s">
        <v>176</v>
      </c>
      <c r="AC5" s="50" t="s">
        <v>174</v>
      </c>
      <c r="AD5" s="50" t="s">
        <v>175</v>
      </c>
      <c r="AE5" s="50" t="s">
        <v>176</v>
      </c>
      <c r="AF5" s="48" t="s">
        <v>174</v>
      </c>
      <c r="AG5" s="48" t="s">
        <v>175</v>
      </c>
      <c r="AH5" s="48" t="s">
        <v>176</v>
      </c>
      <c r="AI5" s="50" t="s">
        <v>174</v>
      </c>
      <c r="AJ5" s="50" t="s">
        <v>175</v>
      </c>
      <c r="AK5" s="50" t="s">
        <v>176</v>
      </c>
      <c r="AL5" s="48" t="s">
        <v>174</v>
      </c>
      <c r="AM5" s="48" t="s">
        <v>175</v>
      </c>
      <c r="AN5" s="48" t="s">
        <v>176</v>
      </c>
      <c r="AO5" s="50" t="s">
        <v>174</v>
      </c>
      <c r="AP5" s="50" t="s">
        <v>175</v>
      </c>
      <c r="AQ5" s="50" t="s">
        <v>176</v>
      </c>
      <c r="AR5" s="48" t="s">
        <v>174</v>
      </c>
      <c r="AS5" s="48" t="s">
        <v>175</v>
      </c>
      <c r="AT5" s="48" t="s">
        <v>176</v>
      </c>
      <c r="AU5" s="50" t="s">
        <v>174</v>
      </c>
      <c r="AV5" s="50" t="s">
        <v>175</v>
      </c>
      <c r="AW5" s="50" t="s">
        <v>176</v>
      </c>
      <c r="AX5" s="50" t="s">
        <v>174</v>
      </c>
      <c r="AY5" s="50" t="s">
        <v>175</v>
      </c>
      <c r="AZ5" s="50" t="s">
        <v>176</v>
      </c>
      <c r="BA5" s="50" t="s">
        <v>174</v>
      </c>
      <c r="BB5" s="50" t="s">
        <v>175</v>
      </c>
      <c r="BC5" s="50" t="s">
        <v>176</v>
      </c>
      <c r="BD5" s="50" t="s">
        <v>174</v>
      </c>
      <c r="BE5" s="50" t="s">
        <v>175</v>
      </c>
      <c r="BF5" s="50" t="s">
        <v>176</v>
      </c>
      <c r="BG5" s="50" t="s">
        <v>174</v>
      </c>
      <c r="BH5" s="50" t="s">
        <v>175</v>
      </c>
      <c r="BI5" s="50" t="s">
        <v>176</v>
      </c>
      <c r="BJ5" s="50" t="s">
        <v>174</v>
      </c>
      <c r="BK5" s="50" t="s">
        <v>175</v>
      </c>
      <c r="BL5" s="50" t="s">
        <v>176</v>
      </c>
      <c r="BM5" s="50" t="s">
        <v>174</v>
      </c>
      <c r="BN5" s="50" t="s">
        <v>175</v>
      </c>
      <c r="BO5" s="50" t="s">
        <v>176</v>
      </c>
      <c r="BP5" s="50" t="s">
        <v>174</v>
      </c>
      <c r="BQ5" s="50" t="s">
        <v>175</v>
      </c>
      <c r="BR5" s="50" t="s">
        <v>176</v>
      </c>
      <c r="BS5" s="50" t="s">
        <v>174</v>
      </c>
      <c r="BT5" s="50"/>
      <c r="BU5" s="48"/>
      <c r="BW5" s="248"/>
      <c r="BX5" s="248"/>
      <c r="BY5" s="248"/>
      <c r="BZ5" s="248"/>
      <c r="CA5" s="248"/>
      <c r="CB5" s="248"/>
      <c r="CC5" s="248"/>
      <c r="CE5" s="142" t="s">
        <v>387</v>
      </c>
    </row>
    <row r="6" spans="1:83" ht="18.600000000000001" hidden="1" customHeight="1" x14ac:dyDescent="0.25">
      <c r="A6" s="4">
        <v>1</v>
      </c>
      <c r="B6" s="4" t="s">
        <v>468</v>
      </c>
      <c r="C6" s="4" t="str">
        <f>MID($B6,1,2)</f>
        <v>08</v>
      </c>
      <c r="D6" s="4" t="str">
        <f>INDEX(Sheet1!$C:$C,MATCH($B6,Sheet1!$B:$B,0))</f>
        <v>سیدامیرحسین نیکنژاد</v>
      </c>
      <c r="E6" s="9"/>
      <c r="F6" s="9"/>
      <c r="G6" s="9"/>
      <c r="H6" s="9"/>
      <c r="I6" s="9">
        <v>1</v>
      </c>
      <c r="J6" s="9">
        <v>3</v>
      </c>
      <c r="K6" s="9">
        <v>1</v>
      </c>
      <c r="L6" s="9">
        <v>0</v>
      </c>
      <c r="M6" s="9">
        <v>1</v>
      </c>
      <c r="N6" s="9">
        <v>3</v>
      </c>
      <c r="O6" s="9">
        <v>1</v>
      </c>
      <c r="P6" s="9">
        <v>0</v>
      </c>
      <c r="Q6" s="9">
        <v>0</v>
      </c>
      <c r="R6" s="9">
        <v>0</v>
      </c>
      <c r="S6" s="9">
        <v>2</v>
      </c>
      <c r="T6" s="9">
        <v>1</v>
      </c>
      <c r="U6" s="9">
        <v>2</v>
      </c>
      <c r="V6" s="9">
        <v>1</v>
      </c>
      <c r="W6" s="9"/>
      <c r="X6" s="9">
        <v>2</v>
      </c>
      <c r="Y6" s="9">
        <v>0</v>
      </c>
      <c r="Z6" s="9">
        <v>2</v>
      </c>
      <c r="AA6" s="9">
        <v>2</v>
      </c>
      <c r="AB6" s="9">
        <v>1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W6" s="18">
        <f t="shared" ref="BW6:BX13" si="122">IFERROR(SUMIFS($E6:$BU6,$E$3:$BU$3,BW$3,$E$2:$BU$2,BW$2)/(10*(COUNTIFS($E$3:$BU$3,BW$3,$E6:$BU6,"&lt;&gt;"&amp;"",$E$2:$BU$2,BW$2))),"")</f>
        <v>0.12</v>
      </c>
      <c r="BX6" s="18">
        <f t="shared" si="122"/>
        <v>0.1111111111111111</v>
      </c>
      <c r="BY6" s="18">
        <f t="shared" ref="BY6:BY14" si="123">IFERROR(SUMIFS($E6:$BU6,$E$3:$BU$3,BY$3,$E$2:$BU$2,BY$2)/(9.4*(COUNTIFS($E$3:$BU$3,BY$3,$E6:$BU6,"&lt;&gt;"&amp;"",$E$2:$BU$2,BY$2))),"")</f>
        <v>0.14893617021276595</v>
      </c>
      <c r="BZ6" s="18" t="str">
        <f t="shared" ref="BZ6:BZ14" si="124">IFERROR(SUMIFS($E6:$BU6,$E$3:$BU$3,BZ$3,$E$2:$BU$2,BZ$2)/(10*(COUNTIFS($E$3:$BU$3,BZ$3,$E6:$BU6,"&lt;&gt;"&amp;"",$E$2:$BU$2,BZ$2))),"")</f>
        <v/>
      </c>
      <c r="CA6" s="18"/>
      <c r="CB6" s="18"/>
      <c r="CC6" s="18"/>
    </row>
    <row r="7" spans="1:83" ht="18.600000000000001" hidden="1" customHeight="1" x14ac:dyDescent="0.25">
      <c r="A7" s="46">
        <v>2</v>
      </c>
      <c r="B7" s="46" t="s">
        <v>469</v>
      </c>
      <c r="C7" s="46" t="str">
        <f t="shared" ref="C7:C61" si="125">MID($B7,1,2)</f>
        <v>08</v>
      </c>
      <c r="D7" s="46" t="str">
        <f>INDEX(Sheet1!$C:$C,MATCH($B7,Sheet1!$B:$B,0))</f>
        <v>سیدمحمدجواد شاهنگیان</v>
      </c>
      <c r="E7" s="47"/>
      <c r="F7" s="47"/>
      <c r="G7" s="47"/>
      <c r="H7" s="47"/>
      <c r="I7" s="47">
        <v>5</v>
      </c>
      <c r="J7" s="47">
        <v>2</v>
      </c>
      <c r="K7" s="47">
        <v>2</v>
      </c>
      <c r="L7" s="47">
        <v>2</v>
      </c>
      <c r="M7" s="47">
        <v>5</v>
      </c>
      <c r="N7" s="47">
        <v>6</v>
      </c>
      <c r="O7" s="47">
        <v>4</v>
      </c>
      <c r="P7" s="47">
        <v>7</v>
      </c>
      <c r="Q7" s="47">
        <v>3</v>
      </c>
      <c r="R7" s="47">
        <v>2</v>
      </c>
      <c r="S7" s="47">
        <v>5</v>
      </c>
      <c r="T7" s="47">
        <v>5</v>
      </c>
      <c r="U7" s="47">
        <v>6</v>
      </c>
      <c r="V7" s="47">
        <v>3</v>
      </c>
      <c r="W7" s="47"/>
      <c r="X7" s="47">
        <v>3</v>
      </c>
      <c r="Y7" s="47">
        <v>2</v>
      </c>
      <c r="Z7" s="47">
        <v>6</v>
      </c>
      <c r="AA7" s="47">
        <v>6</v>
      </c>
      <c r="AB7" s="47">
        <v>4</v>
      </c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W7" s="18">
        <f t="shared" si="122"/>
        <v>0.32</v>
      </c>
      <c r="BX7" s="18">
        <f t="shared" si="122"/>
        <v>0.45555555555555555</v>
      </c>
      <c r="BY7" s="18">
        <f t="shared" si="123"/>
        <v>0.44680851063829785</v>
      </c>
      <c r="BZ7" s="18" t="str">
        <f t="shared" si="124"/>
        <v/>
      </c>
      <c r="CA7" s="18"/>
      <c r="CB7" s="18"/>
      <c r="CC7" s="18"/>
    </row>
    <row r="8" spans="1:83" ht="18.600000000000001" hidden="1" customHeight="1" x14ac:dyDescent="0.25">
      <c r="A8" s="4">
        <v>3</v>
      </c>
      <c r="B8" s="4" t="s">
        <v>470</v>
      </c>
      <c r="C8" s="4" t="str">
        <f t="shared" si="125"/>
        <v>08</v>
      </c>
      <c r="D8" s="4" t="str">
        <f>INDEX(Sheet1!$C:$C,MATCH($B8,Sheet1!$B:$B,0))</f>
        <v>علیرضا بابایی</v>
      </c>
      <c r="E8" s="9"/>
      <c r="F8" s="9"/>
      <c r="G8" s="9"/>
      <c r="H8" s="9"/>
      <c r="I8" s="9">
        <v>0</v>
      </c>
      <c r="J8" s="9">
        <v>1</v>
      </c>
      <c r="K8" s="9">
        <v>2</v>
      </c>
      <c r="L8" s="9">
        <v>1</v>
      </c>
      <c r="M8" s="9">
        <v>1</v>
      </c>
      <c r="N8" s="9">
        <v>2</v>
      </c>
      <c r="O8" s="9">
        <v>2</v>
      </c>
      <c r="P8" s="9">
        <v>0</v>
      </c>
      <c r="Q8" s="9">
        <v>0</v>
      </c>
      <c r="R8" s="9">
        <v>3</v>
      </c>
      <c r="S8" s="9">
        <v>0</v>
      </c>
      <c r="T8" s="9">
        <v>0</v>
      </c>
      <c r="U8" s="9">
        <v>1</v>
      </c>
      <c r="V8" s="9">
        <v>0</v>
      </c>
      <c r="W8" s="9"/>
      <c r="X8" s="9">
        <v>1</v>
      </c>
      <c r="Y8" s="9">
        <v>1</v>
      </c>
      <c r="Z8" s="9">
        <v>1</v>
      </c>
      <c r="AA8" s="9">
        <v>0</v>
      </c>
      <c r="AB8" s="9"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W8" s="18">
        <f t="shared" si="122"/>
        <v>0.1</v>
      </c>
      <c r="BX8" s="18">
        <f t="shared" si="122"/>
        <v>8.8888888888888892E-2</v>
      </c>
      <c r="BY8" s="18">
        <f t="shared" si="123"/>
        <v>0.10638297872340426</v>
      </c>
      <c r="BZ8" s="18" t="str">
        <f t="shared" si="124"/>
        <v/>
      </c>
      <c r="CA8" s="18"/>
      <c r="CB8" s="18"/>
      <c r="CC8" s="18"/>
    </row>
    <row r="9" spans="1:83" ht="18.600000000000001" hidden="1" customHeight="1" x14ac:dyDescent="0.25">
      <c r="A9" s="46">
        <v>4</v>
      </c>
      <c r="B9" s="46" t="s">
        <v>471</v>
      </c>
      <c r="C9" s="46" t="str">
        <f t="shared" si="125"/>
        <v>08</v>
      </c>
      <c r="D9" s="46" t="str">
        <f>INDEX(Sheet1!$C:$C,MATCH($B9,Sheet1!$B:$B,0))</f>
        <v>امیرمحمد سعیدی</v>
      </c>
      <c r="E9" s="47"/>
      <c r="F9" s="47"/>
      <c r="G9" s="47"/>
      <c r="H9" s="47"/>
      <c r="I9" s="47">
        <v>2</v>
      </c>
      <c r="J9" s="47">
        <v>6</v>
      </c>
      <c r="K9" s="47">
        <v>6</v>
      </c>
      <c r="L9" s="47">
        <v>6</v>
      </c>
      <c r="M9" s="47">
        <v>9</v>
      </c>
      <c r="N9" s="47">
        <v>10</v>
      </c>
      <c r="O9" s="47">
        <v>5</v>
      </c>
      <c r="P9" s="47">
        <v>5</v>
      </c>
      <c r="Q9" s="47">
        <v>7</v>
      </c>
      <c r="R9" s="47">
        <v>9</v>
      </c>
      <c r="S9" s="47">
        <v>5</v>
      </c>
      <c r="T9" s="47">
        <v>4</v>
      </c>
      <c r="U9" s="47">
        <v>8</v>
      </c>
      <c r="V9" s="47">
        <v>3</v>
      </c>
      <c r="W9" s="47"/>
      <c r="X9" s="47">
        <v>1</v>
      </c>
      <c r="Y9" s="47">
        <v>1</v>
      </c>
      <c r="Z9" s="47">
        <v>3</v>
      </c>
      <c r="AA9" s="47">
        <v>6</v>
      </c>
      <c r="AB9" s="47">
        <v>5</v>
      </c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W9" s="18">
        <f t="shared" si="122"/>
        <v>0.57999999999999996</v>
      </c>
      <c r="BX9" s="18">
        <f t="shared" si="122"/>
        <v>0.62222222222222223</v>
      </c>
      <c r="BY9" s="18">
        <f t="shared" si="123"/>
        <v>0.34042553191489361</v>
      </c>
      <c r="BZ9" s="18" t="str">
        <f t="shared" si="124"/>
        <v/>
      </c>
      <c r="CA9" s="18"/>
      <c r="CB9" s="18"/>
      <c r="CC9" s="18"/>
    </row>
    <row r="10" spans="1:83" ht="18.600000000000001" hidden="1" customHeight="1" x14ac:dyDescent="0.25">
      <c r="A10" s="4">
        <v>5</v>
      </c>
      <c r="B10" s="4" t="s">
        <v>472</v>
      </c>
      <c r="C10" s="4" t="str">
        <f t="shared" si="125"/>
        <v>08</v>
      </c>
      <c r="D10" s="4" t="str">
        <f>INDEX(Sheet1!$C:$C,MATCH($B10,Sheet1!$B:$B,0))</f>
        <v>سیدامیرعلی نیکنژاد</v>
      </c>
      <c r="E10" s="9"/>
      <c r="F10" s="9"/>
      <c r="G10" s="9"/>
      <c r="H10" s="9"/>
      <c r="I10" s="9">
        <v>2</v>
      </c>
      <c r="J10" s="9">
        <v>3</v>
      </c>
      <c r="K10" s="9">
        <v>0</v>
      </c>
      <c r="L10" s="9">
        <v>4</v>
      </c>
      <c r="M10" s="9">
        <v>3</v>
      </c>
      <c r="N10" s="9">
        <v>3</v>
      </c>
      <c r="O10" s="9">
        <v>1</v>
      </c>
      <c r="P10" s="9">
        <v>1</v>
      </c>
      <c r="Q10" s="9">
        <v>0</v>
      </c>
      <c r="R10" s="9">
        <v>1</v>
      </c>
      <c r="S10" s="9">
        <v>2</v>
      </c>
      <c r="T10" s="9">
        <v>1</v>
      </c>
      <c r="U10" s="9">
        <v>5</v>
      </c>
      <c r="V10" s="9">
        <v>1</v>
      </c>
      <c r="W10" s="9"/>
      <c r="X10" s="9">
        <v>2</v>
      </c>
      <c r="Y10" s="9">
        <v>1</v>
      </c>
      <c r="Z10" s="9">
        <v>3</v>
      </c>
      <c r="AA10" s="9">
        <v>2</v>
      </c>
      <c r="AB10" s="9">
        <v>3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W10" s="18">
        <f t="shared" si="122"/>
        <v>0.24</v>
      </c>
      <c r="BX10" s="18">
        <f t="shared" si="122"/>
        <v>0.16666666666666666</v>
      </c>
      <c r="BY10" s="18">
        <f t="shared" si="123"/>
        <v>0.23404255319148937</v>
      </c>
      <c r="BZ10" s="18" t="str">
        <f t="shared" si="124"/>
        <v/>
      </c>
      <c r="CA10" s="18"/>
      <c r="CB10" s="18"/>
      <c r="CC10" s="18"/>
    </row>
    <row r="11" spans="1:83" ht="18.600000000000001" hidden="1" customHeight="1" x14ac:dyDescent="0.25">
      <c r="A11" s="46">
        <v>6</v>
      </c>
      <c r="B11" s="46" t="s">
        <v>473</v>
      </c>
      <c r="C11" s="46" t="str">
        <f t="shared" si="125"/>
        <v>08</v>
      </c>
      <c r="D11" s="46" t="str">
        <f>INDEX(Sheet1!$C:$C,MATCH($B11,Sheet1!$B:$B,0))</f>
        <v>محمدحسین رعیتی</v>
      </c>
      <c r="E11" s="47"/>
      <c r="F11" s="47"/>
      <c r="G11" s="47"/>
      <c r="H11" s="47"/>
      <c r="I11" s="47">
        <v>1</v>
      </c>
      <c r="J11" s="47">
        <v>1</v>
      </c>
      <c r="K11" s="47">
        <v>2</v>
      </c>
      <c r="L11" s="47">
        <v>1</v>
      </c>
      <c r="M11" s="47">
        <v>4</v>
      </c>
      <c r="N11" s="47">
        <v>6</v>
      </c>
      <c r="O11" s="47">
        <v>5</v>
      </c>
      <c r="P11" s="47">
        <v>1</v>
      </c>
      <c r="Q11" s="47">
        <v>1</v>
      </c>
      <c r="R11" s="47">
        <v>1</v>
      </c>
      <c r="S11" s="47">
        <v>1</v>
      </c>
      <c r="T11" s="47">
        <v>2</v>
      </c>
      <c r="U11" s="47">
        <v>0</v>
      </c>
      <c r="V11" s="47">
        <v>0</v>
      </c>
      <c r="W11" s="47"/>
      <c r="X11" s="47">
        <v>0</v>
      </c>
      <c r="Y11" s="47">
        <v>1</v>
      </c>
      <c r="Z11" s="47">
        <v>1</v>
      </c>
      <c r="AA11" s="47">
        <v>4</v>
      </c>
      <c r="AB11" s="47">
        <v>5</v>
      </c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W11" s="18">
        <f t="shared" si="122"/>
        <v>0.18</v>
      </c>
      <c r="BX11" s="18">
        <f t="shared" si="122"/>
        <v>0.18888888888888888</v>
      </c>
      <c r="BY11" s="18">
        <f t="shared" si="123"/>
        <v>0.23404255319148937</v>
      </c>
      <c r="BZ11" s="18" t="str">
        <f t="shared" si="124"/>
        <v/>
      </c>
      <c r="CA11" s="18"/>
      <c r="CB11" s="18"/>
      <c r="CC11" s="18"/>
    </row>
    <row r="12" spans="1:83" ht="18.600000000000001" hidden="1" customHeight="1" x14ac:dyDescent="0.25">
      <c r="A12" s="4">
        <v>7</v>
      </c>
      <c r="B12" s="4" t="s">
        <v>474</v>
      </c>
      <c r="C12" s="4" t="str">
        <f t="shared" si="125"/>
        <v>08</v>
      </c>
      <c r="D12" s="4" t="str">
        <f>INDEX(Sheet1!$C:$C,MATCH($B12,Sheet1!$B:$B,0))</f>
        <v>علی ممدوحی</v>
      </c>
      <c r="E12" s="9"/>
      <c r="F12" s="9"/>
      <c r="G12" s="9"/>
      <c r="H12" s="9"/>
      <c r="I12" s="9">
        <v>1</v>
      </c>
      <c r="J12" s="9">
        <v>2</v>
      </c>
      <c r="K12" s="9">
        <v>4</v>
      </c>
      <c r="L12" s="9">
        <v>0</v>
      </c>
      <c r="M12" s="9">
        <v>2</v>
      </c>
      <c r="N12" s="9">
        <v>8</v>
      </c>
      <c r="O12" s="9">
        <v>3</v>
      </c>
      <c r="P12" s="9">
        <v>2</v>
      </c>
      <c r="Q12" s="9">
        <v>3</v>
      </c>
      <c r="R12" s="9">
        <v>3</v>
      </c>
      <c r="S12" s="9">
        <v>4</v>
      </c>
      <c r="T12" s="9">
        <v>0</v>
      </c>
      <c r="U12" s="9">
        <v>3</v>
      </c>
      <c r="V12" s="9">
        <v>0</v>
      </c>
      <c r="W12" s="9"/>
      <c r="X12" s="9">
        <v>1</v>
      </c>
      <c r="Y12" s="9">
        <v>1</v>
      </c>
      <c r="Z12" s="9">
        <v>0</v>
      </c>
      <c r="AA12" s="9">
        <v>4</v>
      </c>
      <c r="AB12" s="9">
        <v>6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W12" s="18">
        <f t="shared" si="122"/>
        <v>0.18</v>
      </c>
      <c r="BX12" s="18">
        <f t="shared" si="122"/>
        <v>0.28888888888888886</v>
      </c>
      <c r="BY12" s="18">
        <f t="shared" si="123"/>
        <v>0.25531914893617019</v>
      </c>
      <c r="BZ12" s="18" t="str">
        <f t="shared" si="124"/>
        <v/>
      </c>
      <c r="CA12" s="18"/>
      <c r="CB12" s="18"/>
      <c r="CC12" s="18"/>
    </row>
    <row r="13" spans="1:83" ht="18.600000000000001" hidden="1" customHeight="1" x14ac:dyDescent="0.25">
      <c r="A13" s="46">
        <v>8</v>
      </c>
      <c r="B13" s="46" t="s">
        <v>475</v>
      </c>
      <c r="C13" s="46" t="str">
        <f t="shared" si="125"/>
        <v>08</v>
      </c>
      <c r="D13" s="46" t="str">
        <f>INDEX(Sheet1!$C:$C,MATCH($B13,Sheet1!$B:$B,0))</f>
        <v>عرفان ارمیان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>
        <v>0</v>
      </c>
      <c r="Y13" s="47">
        <v>0</v>
      </c>
      <c r="Z13" s="47">
        <v>3</v>
      </c>
      <c r="AA13" s="47">
        <v>9</v>
      </c>
      <c r="AB13" s="47">
        <v>8</v>
      </c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W13" s="18" t="str">
        <f t="shared" si="122"/>
        <v/>
      </c>
      <c r="BX13" s="18" t="str">
        <f t="shared" si="122"/>
        <v/>
      </c>
      <c r="BY13" s="18">
        <f t="shared" si="123"/>
        <v>0.42553191489361702</v>
      </c>
      <c r="BZ13" s="18" t="str">
        <f t="shared" si="124"/>
        <v/>
      </c>
      <c r="CA13" s="18"/>
      <c r="CB13" s="18"/>
      <c r="CC13" s="18"/>
    </row>
    <row r="14" spans="1:83" ht="18.600000000000001" hidden="1" customHeight="1" x14ac:dyDescent="0.25">
      <c r="A14" s="4">
        <v>9</v>
      </c>
      <c r="B14" s="4" t="s">
        <v>476</v>
      </c>
      <c r="C14" s="4" t="str">
        <f t="shared" si="125"/>
        <v>08</v>
      </c>
      <c r="D14" s="4" t="str">
        <f>INDEX(Sheet1!$C:$C,MATCH($B14,Sheet1!$B:$B,0))</f>
        <v>سیدمحمد احمدکمونه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W14" s="18"/>
      <c r="BX14" s="18"/>
      <c r="BY14" s="18" t="str">
        <f t="shared" si="123"/>
        <v/>
      </c>
      <c r="BZ14" s="18" t="str">
        <f t="shared" si="124"/>
        <v/>
      </c>
      <c r="CA14" s="18"/>
      <c r="CB14" s="18"/>
      <c r="CC14" s="18"/>
    </row>
    <row r="15" spans="1:83" ht="18.600000000000001" hidden="1" customHeight="1" x14ac:dyDescent="0.25">
      <c r="A15" s="46">
        <v>10</v>
      </c>
      <c r="B15" s="46" t="s">
        <v>689</v>
      </c>
      <c r="C15" s="46" t="str">
        <f t="shared" si="125"/>
        <v>08</v>
      </c>
      <c r="D15" s="46" t="str">
        <f>INDEX(Sheet1!$C:$C,MATCH($B15,Sheet1!$B:$B,0))</f>
        <v>امیرعلی هاشم‌خانی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W15" s="18"/>
      <c r="BX15" s="18"/>
      <c r="BY15" s="18"/>
      <c r="BZ15" s="18"/>
      <c r="CA15" s="18"/>
      <c r="CB15" s="18"/>
      <c r="CC15" s="18"/>
    </row>
    <row r="16" spans="1:83" ht="18.600000000000001" customHeight="1" x14ac:dyDescent="0.25">
      <c r="A16" s="4">
        <v>11</v>
      </c>
      <c r="B16" s="4" t="s">
        <v>477</v>
      </c>
      <c r="C16" s="4" t="str">
        <f t="shared" si="125"/>
        <v>09</v>
      </c>
      <c r="D16" s="4" t="str">
        <f>INDEX(Sheet1!$C:$C,MATCH($B16,Sheet1!$B:$B,0))</f>
        <v>احسان خامه</v>
      </c>
      <c r="E16" s="9">
        <v>0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2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1</v>
      </c>
      <c r="S16" s="9">
        <v>0</v>
      </c>
      <c r="T16" s="9">
        <v>1</v>
      </c>
      <c r="U16" s="9">
        <v>0</v>
      </c>
      <c r="V16" s="9">
        <v>1</v>
      </c>
      <c r="W16" s="9"/>
      <c r="X16" s="9">
        <v>0</v>
      </c>
      <c r="Y16" s="9">
        <v>0</v>
      </c>
      <c r="Z16" s="9">
        <v>1</v>
      </c>
      <c r="AA16" s="9">
        <v>1</v>
      </c>
      <c r="AB16" s="9">
        <v>0</v>
      </c>
      <c r="AC16" s="9">
        <v>3</v>
      </c>
      <c r="AD16" s="9">
        <v>5</v>
      </c>
      <c r="AE16" s="9">
        <v>3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2</v>
      </c>
      <c r="AL16" s="9">
        <v>1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1</v>
      </c>
      <c r="AT16" s="9">
        <v>1</v>
      </c>
      <c r="AU16" s="9">
        <v>1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W16" s="18">
        <f t="shared" ref="BW16:BX35" si="126">IFERROR(SUMIFS($E16:$BU16,$E$3:$BU$3,BW$3,$E$2:$BU$2,BW$2)/(10*(COUNTIFS($E$3:$BU$3,BW$3,$E16:$BU16,"&lt;&gt;"&amp;"",$E$2:$BU$2,BW$2))),"")</f>
        <v>4.4444444444444446E-2</v>
      </c>
      <c r="BX16" s="18">
        <f t="shared" si="126"/>
        <v>4.4444444444444446E-2</v>
      </c>
      <c r="BY16" s="18">
        <f t="shared" ref="BY16:BY47" si="127">IFERROR(SUMIFS($E16:$BU16,$E$3:$BU$3,BY$3,$E$2:$BU$2,BY$2)/(9.4*(COUNTIFS($E$3:$BU$3,BY$3,$E16:$BU16,"&lt;&gt;"&amp;"",$E$2:$BU$2,BY$2))),"")</f>
        <v>4.2553191489361701E-2</v>
      </c>
      <c r="BZ16" s="18">
        <f t="shared" ref="BZ16:CA35" si="128">IFERROR(SUMIFS($E16:$BU16,$E$3:$BU$3,BZ$3,$E$2:$BU$2,BZ$2)/(10*(COUNTIFS($E$3:$BU$3,BZ$3,$E16:$BU16,"&lt;&gt;"&amp;"",$E$2:$BU$2,BZ$2))),"")</f>
        <v>0.15555555555555556</v>
      </c>
      <c r="CA16" s="18">
        <f t="shared" si="128"/>
        <v>3.3333333333333333E-2</v>
      </c>
      <c r="CB16" s="18">
        <f t="shared" ref="CB16:CC35" si="129">IFERROR(SUMIFS($E16:$BU16,$E$3:$BU$3,CB$3,$E$2:$BU$2,CB$2)/(6*(COUNTIFS($E$3:$BU$3,CB$3,$E16:$BU16,"&lt;&gt;"&amp;"",$E$2:$BU$2,CB$2))),"")</f>
        <v>5.5555555555555552E-2</v>
      </c>
      <c r="CC16" s="18">
        <f t="shared" si="129"/>
        <v>0</v>
      </c>
    </row>
    <row r="17" spans="1:81" ht="18.600000000000001" customHeight="1" x14ac:dyDescent="0.25">
      <c r="A17" s="46">
        <v>12</v>
      </c>
      <c r="B17" s="46" t="s">
        <v>478</v>
      </c>
      <c r="C17" s="46" t="str">
        <f t="shared" si="125"/>
        <v>09</v>
      </c>
      <c r="D17" s="46" t="str">
        <f>INDEX(Sheet1!$C:$C,MATCH($B17,Sheet1!$B:$B,0))</f>
        <v>نیما ربانی پور</v>
      </c>
      <c r="E17" s="47">
        <v>1</v>
      </c>
      <c r="F17" s="47">
        <v>2</v>
      </c>
      <c r="G17" s="47">
        <v>0</v>
      </c>
      <c r="H17" s="47">
        <v>0</v>
      </c>
      <c r="I17" s="47">
        <v>2</v>
      </c>
      <c r="J17" s="47">
        <v>3</v>
      </c>
      <c r="K17" s="47">
        <v>0</v>
      </c>
      <c r="L17" s="47">
        <v>0</v>
      </c>
      <c r="M17" s="47">
        <v>0</v>
      </c>
      <c r="N17" s="47">
        <v>1</v>
      </c>
      <c r="O17" s="47">
        <v>2</v>
      </c>
      <c r="P17" s="47">
        <v>2</v>
      </c>
      <c r="Q17" s="47">
        <v>1</v>
      </c>
      <c r="R17" s="47">
        <v>0</v>
      </c>
      <c r="S17" s="47">
        <v>2</v>
      </c>
      <c r="T17" s="47">
        <v>0</v>
      </c>
      <c r="U17" s="47">
        <v>0</v>
      </c>
      <c r="V17" s="47">
        <v>0</v>
      </c>
      <c r="W17" s="47"/>
      <c r="X17" s="47">
        <v>0</v>
      </c>
      <c r="Y17" s="47">
        <v>0</v>
      </c>
      <c r="Z17" s="47">
        <v>1</v>
      </c>
      <c r="AA17" s="47">
        <v>0</v>
      </c>
      <c r="AB17" s="47">
        <v>2</v>
      </c>
      <c r="AC17" s="47">
        <v>0</v>
      </c>
      <c r="AD17" s="47">
        <v>0</v>
      </c>
      <c r="AE17" s="47">
        <v>1</v>
      </c>
      <c r="AF17" s="47">
        <v>0</v>
      </c>
      <c r="AG17" s="47">
        <v>0</v>
      </c>
      <c r="AH17" s="47">
        <v>0</v>
      </c>
      <c r="AI17" s="47">
        <v>1</v>
      </c>
      <c r="AJ17" s="47">
        <v>0</v>
      </c>
      <c r="AK17" s="47">
        <v>0</v>
      </c>
      <c r="AL17" s="47">
        <v>1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1</v>
      </c>
      <c r="AT17" s="47">
        <v>0</v>
      </c>
      <c r="AU17" s="47">
        <v>0</v>
      </c>
      <c r="AV17" s="47">
        <v>0</v>
      </c>
      <c r="AW17" s="47">
        <v>0</v>
      </c>
      <c r="AX17" s="47">
        <v>1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W17" s="18">
        <f t="shared" si="126"/>
        <v>8.8888888888888892E-2</v>
      </c>
      <c r="BX17" s="18">
        <f t="shared" si="126"/>
        <v>8.8888888888888892E-2</v>
      </c>
      <c r="BY17" s="18">
        <f t="shared" si="127"/>
        <v>6.3829787234042548E-2</v>
      </c>
      <c r="BZ17" s="18">
        <f t="shared" si="128"/>
        <v>2.2222222222222223E-2</v>
      </c>
      <c r="CA17" s="18">
        <f t="shared" si="128"/>
        <v>3.3333333333333333E-2</v>
      </c>
      <c r="CB17" s="18">
        <f t="shared" si="129"/>
        <v>1.8518518518518517E-2</v>
      </c>
      <c r="CC17" s="18">
        <f t="shared" si="129"/>
        <v>1.8518518518518517E-2</v>
      </c>
    </row>
    <row r="18" spans="1:81" ht="18.600000000000001" customHeight="1" x14ac:dyDescent="0.25">
      <c r="A18" s="4">
        <v>13</v>
      </c>
      <c r="B18" s="4" t="s">
        <v>479</v>
      </c>
      <c r="C18" s="4" t="str">
        <f t="shared" si="125"/>
        <v>09</v>
      </c>
      <c r="D18" s="4" t="str">
        <f>INDEX(Sheet1!$C:$C,MATCH($B18,Sheet1!$B:$B,0))</f>
        <v>محمدمهدی آذری</v>
      </c>
      <c r="E18" s="9">
        <v>1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9">
        <v>0</v>
      </c>
      <c r="O18" s="9">
        <v>0</v>
      </c>
      <c r="P18" s="9">
        <v>1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1</v>
      </c>
      <c r="W18" s="9"/>
      <c r="X18" s="9">
        <v>0</v>
      </c>
      <c r="Y18" s="9">
        <v>0</v>
      </c>
      <c r="Z18" s="9">
        <v>0</v>
      </c>
      <c r="AA18" s="9">
        <v>1</v>
      </c>
      <c r="AB18" s="9">
        <v>1</v>
      </c>
      <c r="AC18" s="9">
        <v>0</v>
      </c>
      <c r="AD18" s="9">
        <v>0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1</v>
      </c>
      <c r="AL18" s="9">
        <v>1</v>
      </c>
      <c r="AM18" s="9">
        <v>1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W18" s="18">
        <f t="shared" si="126"/>
        <v>3.3333333333333333E-2</v>
      </c>
      <c r="BX18" s="18">
        <f t="shared" si="126"/>
        <v>3.3333333333333333E-2</v>
      </c>
      <c r="BY18" s="18">
        <f t="shared" si="127"/>
        <v>4.2553191489361701E-2</v>
      </c>
      <c r="BZ18" s="18">
        <f t="shared" si="128"/>
        <v>2.2222222222222223E-2</v>
      </c>
      <c r="CA18" s="18">
        <f t="shared" si="128"/>
        <v>6.6666666666666666E-2</v>
      </c>
      <c r="CB18" s="18">
        <f t="shared" si="129"/>
        <v>0</v>
      </c>
      <c r="CC18" s="18">
        <f t="shared" si="129"/>
        <v>0</v>
      </c>
    </row>
    <row r="19" spans="1:81" ht="18.600000000000001" customHeight="1" x14ac:dyDescent="0.25">
      <c r="A19" s="46">
        <v>14</v>
      </c>
      <c r="B19" s="46" t="s">
        <v>480</v>
      </c>
      <c r="C19" s="46" t="str">
        <f t="shared" si="125"/>
        <v>09</v>
      </c>
      <c r="D19" s="46" t="str">
        <f>INDEX(Sheet1!$C:$C,MATCH($B19,Sheet1!$B:$B,0))</f>
        <v>ابوالفضل طرفی</v>
      </c>
      <c r="E19" s="47">
        <v>0</v>
      </c>
      <c r="F19" s="47">
        <v>0</v>
      </c>
      <c r="G19" s="47">
        <v>0</v>
      </c>
      <c r="H19" s="47">
        <v>1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1</v>
      </c>
      <c r="Q19" s="47">
        <v>0</v>
      </c>
      <c r="R19" s="47">
        <v>1</v>
      </c>
      <c r="S19" s="47">
        <v>0</v>
      </c>
      <c r="T19" s="47">
        <v>0</v>
      </c>
      <c r="U19" s="47">
        <v>0</v>
      </c>
      <c r="V19" s="47">
        <v>0</v>
      </c>
      <c r="W19" s="47"/>
      <c r="X19" s="47">
        <v>0</v>
      </c>
      <c r="Y19" s="47">
        <v>0</v>
      </c>
      <c r="Z19" s="47">
        <v>1</v>
      </c>
      <c r="AA19" s="47">
        <v>1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1</v>
      </c>
      <c r="AH19" s="47">
        <v>0</v>
      </c>
      <c r="AI19" s="47">
        <v>0</v>
      </c>
      <c r="AJ19" s="47">
        <v>0</v>
      </c>
      <c r="AK19" s="47">
        <v>1</v>
      </c>
      <c r="AL19" s="47">
        <v>0</v>
      </c>
      <c r="AM19" s="47">
        <v>0</v>
      </c>
      <c r="AN19" s="47">
        <v>0</v>
      </c>
      <c r="AO19" s="47">
        <v>1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W19" s="18">
        <f t="shared" si="126"/>
        <v>1.1111111111111112E-2</v>
      </c>
      <c r="BX19" s="18">
        <f t="shared" si="126"/>
        <v>2.2222222222222223E-2</v>
      </c>
      <c r="BY19" s="18">
        <f t="shared" si="127"/>
        <v>4.2553191489361701E-2</v>
      </c>
      <c r="BZ19" s="18">
        <f t="shared" si="128"/>
        <v>2.2222222222222223E-2</v>
      </c>
      <c r="CA19" s="18">
        <f t="shared" si="128"/>
        <v>0</v>
      </c>
      <c r="CB19" s="18">
        <f t="shared" si="129"/>
        <v>1.8518518518518517E-2</v>
      </c>
      <c r="CC19" s="18">
        <f t="shared" si="129"/>
        <v>0</v>
      </c>
    </row>
    <row r="20" spans="1:81" ht="18.600000000000001" customHeight="1" x14ac:dyDescent="0.25">
      <c r="A20" s="4">
        <v>15</v>
      </c>
      <c r="B20" s="4" t="s">
        <v>481</v>
      </c>
      <c r="C20" s="4" t="str">
        <f t="shared" si="125"/>
        <v>09</v>
      </c>
      <c r="D20" s="4" t="str">
        <f>INDEX(Sheet1!$C:$C,MATCH($B20,Sheet1!$B:$B,0))</f>
        <v>روح الامین کمیلی</v>
      </c>
      <c r="E20" s="9">
        <v>1</v>
      </c>
      <c r="F20" s="9">
        <v>3</v>
      </c>
      <c r="G20" s="9">
        <v>0</v>
      </c>
      <c r="H20" s="9">
        <v>2</v>
      </c>
      <c r="I20" s="9">
        <v>2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2</v>
      </c>
      <c r="R20" s="9">
        <v>1</v>
      </c>
      <c r="S20" s="9">
        <v>2</v>
      </c>
      <c r="T20" s="9">
        <v>0</v>
      </c>
      <c r="U20" s="9">
        <v>0</v>
      </c>
      <c r="V20" s="9">
        <v>1</v>
      </c>
      <c r="W20" s="9"/>
      <c r="X20" s="9">
        <v>0</v>
      </c>
      <c r="Y20" s="9">
        <v>0</v>
      </c>
      <c r="Z20" s="9">
        <v>0</v>
      </c>
      <c r="AA20" s="9">
        <v>1</v>
      </c>
      <c r="AB20" s="9">
        <v>1</v>
      </c>
      <c r="AC20" s="9">
        <v>1</v>
      </c>
      <c r="AD20" s="9">
        <v>0</v>
      </c>
      <c r="AE20" s="9">
        <v>1</v>
      </c>
      <c r="AF20" s="9">
        <v>4</v>
      </c>
      <c r="AG20" s="9">
        <v>1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1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W20" s="18">
        <f t="shared" si="126"/>
        <v>8.8888888888888892E-2</v>
      </c>
      <c r="BX20" s="18">
        <f t="shared" si="126"/>
        <v>7.7777777777777779E-2</v>
      </c>
      <c r="BY20" s="18">
        <f t="shared" si="127"/>
        <v>4.2553191489361701E-2</v>
      </c>
      <c r="BZ20" s="18">
        <f t="shared" si="128"/>
        <v>7.7777777777777779E-2</v>
      </c>
      <c r="CA20" s="18">
        <f t="shared" si="128"/>
        <v>0</v>
      </c>
      <c r="CB20" s="18">
        <f t="shared" si="129"/>
        <v>0</v>
      </c>
      <c r="CC20" s="18">
        <f t="shared" si="129"/>
        <v>1.8518518518518517E-2</v>
      </c>
    </row>
    <row r="21" spans="1:81" ht="18.600000000000001" customHeight="1" x14ac:dyDescent="0.25">
      <c r="A21" s="46">
        <v>16</v>
      </c>
      <c r="B21" s="46" t="s">
        <v>482</v>
      </c>
      <c r="C21" s="46" t="str">
        <f t="shared" si="125"/>
        <v>09</v>
      </c>
      <c r="D21" s="46" t="str">
        <f>INDEX(Sheet1!$C:$C,MATCH($B21,Sheet1!$B:$B,0))</f>
        <v>امیرطاها رحیم دل</v>
      </c>
      <c r="E21" s="47">
        <v>1</v>
      </c>
      <c r="F21" s="47">
        <v>1</v>
      </c>
      <c r="G21" s="47">
        <v>0</v>
      </c>
      <c r="H21" s="47">
        <v>0</v>
      </c>
      <c r="I21" s="47">
        <v>1</v>
      </c>
      <c r="J21" s="47">
        <v>0</v>
      </c>
      <c r="K21" s="47">
        <v>1</v>
      </c>
      <c r="L21" s="47">
        <v>1</v>
      </c>
      <c r="M21" s="47">
        <v>2</v>
      </c>
      <c r="N21" s="47">
        <v>1</v>
      </c>
      <c r="O21" s="47">
        <v>1</v>
      </c>
      <c r="P21" s="47">
        <v>1</v>
      </c>
      <c r="Q21" s="47">
        <v>0</v>
      </c>
      <c r="R21" s="47">
        <v>2</v>
      </c>
      <c r="S21" s="47">
        <v>1</v>
      </c>
      <c r="T21" s="47">
        <v>0</v>
      </c>
      <c r="U21" s="47">
        <v>1</v>
      </c>
      <c r="V21" s="47">
        <v>1</v>
      </c>
      <c r="W21" s="47"/>
      <c r="X21" s="47">
        <v>0</v>
      </c>
      <c r="Y21" s="47">
        <v>0</v>
      </c>
      <c r="Z21" s="47">
        <v>2</v>
      </c>
      <c r="AA21" s="47">
        <v>1</v>
      </c>
      <c r="AB21" s="47">
        <v>0</v>
      </c>
      <c r="AC21" s="47">
        <v>5</v>
      </c>
      <c r="AD21" s="47">
        <v>3</v>
      </c>
      <c r="AE21" s="47">
        <v>5</v>
      </c>
      <c r="AF21" s="47">
        <v>3</v>
      </c>
      <c r="AG21" s="47">
        <v>1</v>
      </c>
      <c r="AH21" s="47">
        <v>1</v>
      </c>
      <c r="AI21" s="47">
        <v>0</v>
      </c>
      <c r="AJ21" s="47">
        <v>0</v>
      </c>
      <c r="AK21" s="47">
        <v>1</v>
      </c>
      <c r="AL21" s="47">
        <v>0</v>
      </c>
      <c r="AM21" s="47">
        <v>1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1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W21" s="18">
        <f t="shared" si="126"/>
        <v>7.7777777777777779E-2</v>
      </c>
      <c r="BX21" s="18">
        <f t="shared" si="126"/>
        <v>8.8888888888888892E-2</v>
      </c>
      <c r="BY21" s="18">
        <f t="shared" si="127"/>
        <v>6.3829787234042548E-2</v>
      </c>
      <c r="BZ21" s="18">
        <f t="shared" si="128"/>
        <v>0.21111111111111111</v>
      </c>
      <c r="CA21" s="18">
        <f t="shared" si="128"/>
        <v>3.3333333333333333E-2</v>
      </c>
      <c r="CB21" s="18">
        <f t="shared" si="129"/>
        <v>0</v>
      </c>
      <c r="CC21" s="18">
        <f t="shared" si="129"/>
        <v>1.8518518518518517E-2</v>
      </c>
    </row>
    <row r="22" spans="1:81" ht="18.600000000000001" customHeight="1" x14ac:dyDescent="0.25">
      <c r="A22" s="4">
        <v>17</v>
      </c>
      <c r="B22" s="4" t="s">
        <v>483</v>
      </c>
      <c r="C22" s="4" t="str">
        <f t="shared" si="125"/>
        <v>09</v>
      </c>
      <c r="D22" s="4" t="str">
        <f>INDEX(Sheet1!$C:$C,MATCH($B22,Sheet1!$B:$B,0))</f>
        <v>محمدجواد علی‌لو</v>
      </c>
      <c r="E22" s="9">
        <v>0</v>
      </c>
      <c r="F22" s="9">
        <v>1</v>
      </c>
      <c r="G22" s="9">
        <v>0</v>
      </c>
      <c r="H22" s="9">
        <v>1</v>
      </c>
      <c r="I22" s="9">
        <v>2</v>
      </c>
      <c r="J22" s="9">
        <v>0</v>
      </c>
      <c r="K22" s="9">
        <v>0</v>
      </c>
      <c r="L22" s="9">
        <v>0</v>
      </c>
      <c r="M22" s="9">
        <v>3</v>
      </c>
      <c r="N22" s="9">
        <v>1</v>
      </c>
      <c r="O22" s="9">
        <v>2</v>
      </c>
      <c r="P22" s="9">
        <v>2</v>
      </c>
      <c r="Q22" s="9">
        <v>2</v>
      </c>
      <c r="R22" s="9">
        <v>1</v>
      </c>
      <c r="S22" s="9">
        <v>2</v>
      </c>
      <c r="T22" s="9">
        <v>0</v>
      </c>
      <c r="U22" s="9">
        <v>1</v>
      </c>
      <c r="V22" s="9">
        <v>0</v>
      </c>
      <c r="W22" s="9"/>
      <c r="X22" s="9">
        <v>0</v>
      </c>
      <c r="Y22" s="9">
        <v>0</v>
      </c>
      <c r="Z22" s="9">
        <v>2</v>
      </c>
      <c r="AA22" s="9">
        <v>2</v>
      </c>
      <c r="AB22" s="9">
        <v>1</v>
      </c>
      <c r="AC22" s="9">
        <v>2</v>
      </c>
      <c r="AD22" s="9">
        <v>0</v>
      </c>
      <c r="AE22" s="9">
        <v>1</v>
      </c>
      <c r="AF22" s="9">
        <v>1</v>
      </c>
      <c r="AG22" s="9">
        <v>3</v>
      </c>
      <c r="AH22" s="9">
        <v>1</v>
      </c>
      <c r="AI22" s="9">
        <v>0</v>
      </c>
      <c r="AJ22" s="9">
        <v>1</v>
      </c>
      <c r="AK22" s="9">
        <v>1</v>
      </c>
      <c r="AL22" s="9">
        <v>1</v>
      </c>
      <c r="AM22" s="9">
        <v>1</v>
      </c>
      <c r="AN22" s="9">
        <v>0</v>
      </c>
      <c r="AO22" s="9">
        <v>1</v>
      </c>
      <c r="AP22" s="9">
        <v>1</v>
      </c>
      <c r="AQ22" s="9">
        <v>0</v>
      </c>
      <c r="AR22" s="9">
        <v>0</v>
      </c>
      <c r="AS22" s="9">
        <v>1</v>
      </c>
      <c r="AT22" s="9">
        <v>1</v>
      </c>
      <c r="AU22" s="9">
        <v>1</v>
      </c>
      <c r="AV22" s="9">
        <v>1</v>
      </c>
      <c r="AW22" s="9"/>
      <c r="AX22" s="9">
        <v>1</v>
      </c>
      <c r="AY22" s="9">
        <v>1</v>
      </c>
      <c r="AZ22" s="9">
        <v>0</v>
      </c>
      <c r="BA22" s="9">
        <v>1</v>
      </c>
      <c r="BB22" s="9">
        <v>1</v>
      </c>
      <c r="BC22" s="9">
        <v>1</v>
      </c>
      <c r="BD22" s="9">
        <v>0</v>
      </c>
      <c r="BE22" s="9">
        <v>0</v>
      </c>
      <c r="BF22" s="9">
        <v>1</v>
      </c>
      <c r="BG22" s="9"/>
      <c r="BH22" s="9"/>
      <c r="BI22" s="9">
        <v>1</v>
      </c>
      <c r="BJ22" s="9">
        <v>0</v>
      </c>
      <c r="BK22" s="9">
        <v>0</v>
      </c>
      <c r="BL22" s="9">
        <v>0</v>
      </c>
      <c r="BM22" s="9">
        <v>1</v>
      </c>
      <c r="BN22" s="9">
        <v>0</v>
      </c>
      <c r="BO22" s="9">
        <v>0</v>
      </c>
      <c r="BP22" s="9">
        <v>0</v>
      </c>
      <c r="BQ22" s="9">
        <v>0</v>
      </c>
      <c r="BR22" s="9">
        <v>1</v>
      </c>
      <c r="BS22" s="9">
        <v>1</v>
      </c>
      <c r="BT22" s="9"/>
      <c r="BU22" s="9"/>
      <c r="BW22" s="18">
        <f t="shared" si="126"/>
        <v>7.7777777777777779E-2</v>
      </c>
      <c r="BX22" s="18">
        <f t="shared" si="126"/>
        <v>0.12222222222222222</v>
      </c>
      <c r="BY22" s="18">
        <f t="shared" si="127"/>
        <v>0.10638297872340426</v>
      </c>
      <c r="BZ22" s="18">
        <f t="shared" si="128"/>
        <v>0.1111111111111111</v>
      </c>
      <c r="CA22" s="18">
        <f t="shared" si="128"/>
        <v>6.6666666666666666E-2</v>
      </c>
      <c r="CB22" s="18">
        <f t="shared" si="129"/>
        <v>0.125</v>
      </c>
      <c r="CC22" s="18">
        <f t="shared" si="129"/>
        <v>0.1111111111111111</v>
      </c>
    </row>
    <row r="23" spans="1:81" ht="18.600000000000001" hidden="1" customHeight="1" x14ac:dyDescent="0.25">
      <c r="A23" s="46">
        <v>18</v>
      </c>
      <c r="B23" s="46" t="s">
        <v>310</v>
      </c>
      <c r="C23" s="46" t="str">
        <f t="shared" si="125"/>
        <v>10</v>
      </c>
      <c r="D23" s="46" t="str">
        <f>INDEX(Sheet1!$C:$C,MATCH($B23,Sheet1!$B:$B,0))</f>
        <v>پارسا محمدی‌خو</v>
      </c>
      <c r="E23" s="47"/>
      <c r="F23" s="47"/>
      <c r="G23" s="47"/>
      <c r="H23" s="47"/>
      <c r="I23" s="47">
        <v>2</v>
      </c>
      <c r="J23" s="47">
        <v>3</v>
      </c>
      <c r="K23" s="47">
        <v>4</v>
      </c>
      <c r="L23" s="47">
        <v>3</v>
      </c>
      <c r="M23" s="47">
        <v>5</v>
      </c>
      <c r="N23" s="47">
        <v>3</v>
      </c>
      <c r="O23" s="47">
        <v>0</v>
      </c>
      <c r="P23" s="47">
        <v>2</v>
      </c>
      <c r="Q23" s="47">
        <v>3</v>
      </c>
      <c r="R23" s="47">
        <v>4</v>
      </c>
      <c r="S23" s="47">
        <v>6</v>
      </c>
      <c r="T23" s="47">
        <v>2</v>
      </c>
      <c r="U23" s="47">
        <v>2</v>
      </c>
      <c r="V23" s="47">
        <v>1</v>
      </c>
      <c r="W23" s="47"/>
      <c r="X23" s="47">
        <v>3</v>
      </c>
      <c r="Y23" s="47">
        <v>1</v>
      </c>
      <c r="Z23" s="47">
        <v>2</v>
      </c>
      <c r="AA23" s="47">
        <v>3</v>
      </c>
      <c r="AB23" s="47">
        <v>2</v>
      </c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W23" s="18">
        <f t="shared" si="126"/>
        <v>0.34</v>
      </c>
      <c r="BX23" s="18">
        <f t="shared" si="126"/>
        <v>0.25555555555555554</v>
      </c>
      <c r="BY23" s="18">
        <f t="shared" si="127"/>
        <v>0.23404255319148937</v>
      </c>
      <c r="BZ23" s="18" t="str">
        <f t="shared" si="128"/>
        <v/>
      </c>
      <c r="CA23" s="18" t="str">
        <f t="shared" si="128"/>
        <v/>
      </c>
      <c r="CB23" s="18" t="str">
        <f t="shared" si="129"/>
        <v/>
      </c>
      <c r="CC23" s="18" t="str">
        <f t="shared" si="129"/>
        <v/>
      </c>
    </row>
    <row r="24" spans="1:81" ht="18.600000000000001" hidden="1" customHeight="1" x14ac:dyDescent="0.25">
      <c r="A24" s="4">
        <v>19</v>
      </c>
      <c r="B24" s="4" t="s">
        <v>695</v>
      </c>
      <c r="C24" s="4" t="str">
        <f t="shared" si="125"/>
        <v>10</v>
      </c>
      <c r="D24" s="4" t="str">
        <f>INDEX(Sheet1!$C:$C,MATCH($B24,Sheet1!$B:$B,0))</f>
        <v>محمد قاسمی</v>
      </c>
      <c r="E24" s="9"/>
      <c r="F24" s="9"/>
      <c r="G24" s="9"/>
      <c r="H24" s="9"/>
      <c r="I24" s="9">
        <v>0</v>
      </c>
      <c r="J24" s="9">
        <v>0</v>
      </c>
      <c r="K24" s="9">
        <v>3</v>
      </c>
      <c r="L24" s="9">
        <v>1</v>
      </c>
      <c r="M24" s="9">
        <v>3</v>
      </c>
      <c r="N24" s="9">
        <v>2</v>
      </c>
      <c r="O24" s="9">
        <v>1</v>
      </c>
      <c r="P24" s="9">
        <v>1</v>
      </c>
      <c r="Q24" s="9">
        <v>1</v>
      </c>
      <c r="R24" s="9">
        <v>2</v>
      </c>
      <c r="S24" s="9">
        <v>2</v>
      </c>
      <c r="T24" s="9">
        <v>1</v>
      </c>
      <c r="U24" s="9">
        <v>2</v>
      </c>
      <c r="V24" s="9">
        <v>1</v>
      </c>
      <c r="W24" s="9"/>
      <c r="X24" s="9">
        <v>3</v>
      </c>
      <c r="Y24" s="9">
        <v>0</v>
      </c>
      <c r="Z24" s="9">
        <v>2</v>
      </c>
      <c r="AA24" s="9">
        <v>0</v>
      </c>
      <c r="AB24" s="9"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W24" s="18">
        <f t="shared" si="126"/>
        <v>0.14000000000000001</v>
      </c>
      <c r="BX24" s="18">
        <f t="shared" si="126"/>
        <v>0.14444444444444443</v>
      </c>
      <c r="BY24" s="18">
        <f t="shared" si="127"/>
        <v>0.10638297872340426</v>
      </c>
      <c r="BZ24" s="18" t="str">
        <f t="shared" si="128"/>
        <v/>
      </c>
      <c r="CA24" s="18" t="str">
        <f t="shared" si="128"/>
        <v/>
      </c>
      <c r="CB24" s="18" t="str">
        <f t="shared" si="129"/>
        <v/>
      </c>
      <c r="CC24" s="18" t="str">
        <f t="shared" si="129"/>
        <v/>
      </c>
    </row>
    <row r="25" spans="1:81" ht="18.600000000000001" hidden="1" customHeight="1" x14ac:dyDescent="0.25">
      <c r="A25" s="46">
        <v>20</v>
      </c>
      <c r="B25" s="46" t="s">
        <v>484</v>
      </c>
      <c r="C25" s="46" t="str">
        <f t="shared" si="125"/>
        <v>10</v>
      </c>
      <c r="D25" s="46" t="str">
        <f>INDEX(Sheet1!$C:$C,MATCH($B25,Sheet1!$B:$B,0))</f>
        <v>سیدامیرحسین موسوی</v>
      </c>
      <c r="E25" s="47"/>
      <c r="F25" s="47"/>
      <c r="G25" s="47"/>
      <c r="H25" s="47"/>
      <c r="I25" s="47">
        <v>2</v>
      </c>
      <c r="J25" s="47">
        <v>0</v>
      </c>
      <c r="K25" s="47">
        <v>3</v>
      </c>
      <c r="L25" s="47">
        <v>3</v>
      </c>
      <c r="M25" s="47">
        <v>6</v>
      </c>
      <c r="N25" s="47">
        <v>5</v>
      </c>
      <c r="O25" s="47">
        <v>4</v>
      </c>
      <c r="P25" s="47">
        <v>6</v>
      </c>
      <c r="Q25" s="47">
        <v>8</v>
      </c>
      <c r="R25" s="47">
        <v>8</v>
      </c>
      <c r="S25" s="47">
        <v>7</v>
      </c>
      <c r="T25" s="47">
        <v>1</v>
      </c>
      <c r="U25" s="47">
        <v>5</v>
      </c>
      <c r="V25" s="47">
        <v>3</v>
      </c>
      <c r="W25" s="47"/>
      <c r="X25" s="47">
        <v>2</v>
      </c>
      <c r="Y25" s="47">
        <v>0</v>
      </c>
      <c r="Z25" s="47">
        <v>5</v>
      </c>
      <c r="AA25" s="47">
        <v>7</v>
      </c>
      <c r="AB25" s="47">
        <v>6</v>
      </c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W25" s="18">
        <f t="shared" si="126"/>
        <v>0.28000000000000003</v>
      </c>
      <c r="BX25" s="18">
        <f t="shared" si="126"/>
        <v>0.52222222222222225</v>
      </c>
      <c r="BY25" s="18">
        <f t="shared" si="127"/>
        <v>0.42553191489361702</v>
      </c>
      <c r="BZ25" s="18" t="str">
        <f t="shared" si="128"/>
        <v/>
      </c>
      <c r="CA25" s="18" t="str">
        <f t="shared" si="128"/>
        <v/>
      </c>
      <c r="CB25" s="18" t="str">
        <f t="shared" si="129"/>
        <v/>
      </c>
      <c r="CC25" s="18" t="str">
        <f t="shared" si="129"/>
        <v/>
      </c>
    </row>
    <row r="26" spans="1:81" ht="18.600000000000001" hidden="1" customHeight="1" x14ac:dyDescent="0.25">
      <c r="A26" s="4">
        <v>21</v>
      </c>
      <c r="B26" s="4" t="s">
        <v>485</v>
      </c>
      <c r="C26" s="4" t="str">
        <f t="shared" si="125"/>
        <v>10</v>
      </c>
      <c r="D26" s="4" t="str">
        <f>INDEX(Sheet1!$C:$C,MATCH($B26,Sheet1!$B:$B,0))</f>
        <v>امیرمهدی نصیری</v>
      </c>
      <c r="E26" s="9"/>
      <c r="F26" s="9"/>
      <c r="G26" s="9"/>
      <c r="H26" s="9"/>
      <c r="I26" s="9">
        <v>1</v>
      </c>
      <c r="J26" s="9">
        <v>2</v>
      </c>
      <c r="K26" s="9">
        <v>4</v>
      </c>
      <c r="L26" s="9">
        <v>1</v>
      </c>
      <c r="M26" s="9">
        <v>2</v>
      </c>
      <c r="N26" s="9">
        <v>2</v>
      </c>
      <c r="O26" s="9">
        <v>1</v>
      </c>
      <c r="P26" s="9">
        <v>2</v>
      </c>
      <c r="Q26" s="9">
        <v>4</v>
      </c>
      <c r="R26" s="9">
        <v>7</v>
      </c>
      <c r="S26" s="9">
        <v>6</v>
      </c>
      <c r="T26" s="9">
        <v>2</v>
      </c>
      <c r="U26" s="9">
        <v>5</v>
      </c>
      <c r="V26" s="9">
        <v>1</v>
      </c>
      <c r="W26" s="9"/>
      <c r="X26" s="9">
        <v>3</v>
      </c>
      <c r="Y26" s="9">
        <v>3</v>
      </c>
      <c r="Z26" s="9">
        <v>4</v>
      </c>
      <c r="AA26" s="9">
        <v>1</v>
      </c>
      <c r="AB26" s="9"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W26" s="18">
        <f t="shared" si="126"/>
        <v>0.2</v>
      </c>
      <c r="BX26" s="18">
        <f t="shared" si="126"/>
        <v>0.33333333333333331</v>
      </c>
      <c r="BY26" s="18">
        <f t="shared" si="127"/>
        <v>0.23404255319148937</v>
      </c>
      <c r="BZ26" s="18" t="str">
        <f t="shared" si="128"/>
        <v/>
      </c>
      <c r="CA26" s="18" t="str">
        <f t="shared" si="128"/>
        <v/>
      </c>
      <c r="CB26" s="18" t="str">
        <f t="shared" si="129"/>
        <v/>
      </c>
      <c r="CC26" s="18" t="str">
        <f t="shared" si="129"/>
        <v/>
      </c>
    </row>
    <row r="27" spans="1:81" ht="18.600000000000001" hidden="1" customHeight="1" x14ac:dyDescent="0.25">
      <c r="A27" s="46">
        <v>22</v>
      </c>
      <c r="B27" s="46" t="s">
        <v>486</v>
      </c>
      <c r="C27" s="46" t="str">
        <f t="shared" si="125"/>
        <v>10</v>
      </c>
      <c r="D27" s="46" t="str">
        <f>INDEX(Sheet1!$C:$C,MATCH($B27,Sheet1!$B:$B,0))</f>
        <v>حسین ممدوحی</v>
      </c>
      <c r="E27" s="47"/>
      <c r="F27" s="47"/>
      <c r="G27" s="47"/>
      <c r="H27" s="47"/>
      <c r="I27" s="47">
        <v>0</v>
      </c>
      <c r="J27" s="47">
        <v>1</v>
      </c>
      <c r="K27" s="47">
        <v>5</v>
      </c>
      <c r="L27" s="47">
        <v>2</v>
      </c>
      <c r="M27" s="47">
        <v>3</v>
      </c>
      <c r="N27" s="47">
        <v>7</v>
      </c>
      <c r="O27" s="47">
        <v>4</v>
      </c>
      <c r="P27" s="47">
        <v>6</v>
      </c>
      <c r="Q27" s="47">
        <v>4</v>
      </c>
      <c r="R27" s="47">
        <v>6</v>
      </c>
      <c r="S27" s="47">
        <v>6</v>
      </c>
      <c r="T27" s="47">
        <v>2</v>
      </c>
      <c r="U27" s="47">
        <v>3</v>
      </c>
      <c r="V27" s="47">
        <v>0</v>
      </c>
      <c r="W27" s="47"/>
      <c r="X27" s="47">
        <v>1</v>
      </c>
      <c r="Y27" s="47">
        <v>0</v>
      </c>
      <c r="Z27" s="47">
        <v>3</v>
      </c>
      <c r="AA27" s="47">
        <v>2</v>
      </c>
      <c r="AB27" s="47">
        <v>4</v>
      </c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W27" s="18">
        <f t="shared" si="126"/>
        <v>0.22</v>
      </c>
      <c r="BX27" s="18">
        <f t="shared" si="126"/>
        <v>0.42222222222222222</v>
      </c>
      <c r="BY27" s="18">
        <f t="shared" si="127"/>
        <v>0.21276595744680851</v>
      </c>
      <c r="BZ27" s="18" t="str">
        <f t="shared" si="128"/>
        <v/>
      </c>
      <c r="CA27" s="18" t="str">
        <f t="shared" si="128"/>
        <v/>
      </c>
      <c r="CB27" s="18" t="str">
        <f t="shared" si="129"/>
        <v/>
      </c>
      <c r="CC27" s="18" t="str">
        <f t="shared" si="129"/>
        <v/>
      </c>
    </row>
    <row r="28" spans="1:81" ht="18.600000000000001" hidden="1" customHeight="1" x14ac:dyDescent="0.25">
      <c r="A28" s="4">
        <v>23</v>
      </c>
      <c r="B28" s="4" t="s">
        <v>487</v>
      </c>
      <c r="C28" s="4" t="str">
        <f t="shared" si="125"/>
        <v>10</v>
      </c>
      <c r="D28" s="4" t="str">
        <f>INDEX(Sheet1!$C:$C,MATCH($B28,Sheet1!$B:$B,0))</f>
        <v>سجاد پایروند</v>
      </c>
      <c r="E28" s="9"/>
      <c r="F28" s="9"/>
      <c r="G28" s="9"/>
      <c r="H28" s="9"/>
      <c r="I28" s="9">
        <v>0</v>
      </c>
      <c r="J28" s="9">
        <v>0</v>
      </c>
      <c r="K28" s="9">
        <v>0</v>
      </c>
      <c r="L28" s="9">
        <v>2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/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W28" s="18">
        <f t="shared" si="126"/>
        <v>0.04</v>
      </c>
      <c r="BX28" s="18">
        <f t="shared" si="126"/>
        <v>0</v>
      </c>
      <c r="BY28" s="18">
        <f t="shared" si="127"/>
        <v>0</v>
      </c>
      <c r="BZ28" s="18" t="str">
        <f t="shared" si="128"/>
        <v/>
      </c>
      <c r="CA28" s="18" t="str">
        <f t="shared" si="128"/>
        <v/>
      </c>
      <c r="CB28" s="18" t="str">
        <f t="shared" si="129"/>
        <v/>
      </c>
      <c r="CC28" s="18" t="str">
        <f t="shared" si="129"/>
        <v/>
      </c>
    </row>
    <row r="29" spans="1:81" ht="18.600000000000001" hidden="1" customHeight="1" x14ac:dyDescent="0.25">
      <c r="A29" s="46">
        <v>24</v>
      </c>
      <c r="B29" s="46" t="s">
        <v>488</v>
      </c>
      <c r="C29" s="46" t="str">
        <f t="shared" si="125"/>
        <v>10</v>
      </c>
      <c r="D29" s="46" t="str">
        <f>INDEX(Sheet1!$C:$C,MATCH($B29,Sheet1!$B:$B,0))</f>
        <v>محمدمهدی خدابخشی</v>
      </c>
      <c r="E29" s="47"/>
      <c r="F29" s="47"/>
      <c r="G29" s="47"/>
      <c r="H29" s="47"/>
      <c r="I29" s="47">
        <v>0</v>
      </c>
      <c r="J29" s="47">
        <v>0</v>
      </c>
      <c r="K29" s="47">
        <v>0</v>
      </c>
      <c r="L29" s="47">
        <v>1</v>
      </c>
      <c r="M29" s="47">
        <v>1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/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W29" s="18">
        <f t="shared" si="126"/>
        <v>0.04</v>
      </c>
      <c r="BX29" s="18">
        <f t="shared" si="126"/>
        <v>0</v>
      </c>
      <c r="BY29" s="18">
        <f t="shared" si="127"/>
        <v>0</v>
      </c>
      <c r="BZ29" s="18" t="str">
        <f t="shared" si="128"/>
        <v/>
      </c>
      <c r="CA29" s="18" t="str">
        <f t="shared" si="128"/>
        <v/>
      </c>
      <c r="CB29" s="18" t="str">
        <f t="shared" si="129"/>
        <v/>
      </c>
      <c r="CC29" s="18" t="str">
        <f t="shared" si="129"/>
        <v/>
      </c>
    </row>
    <row r="30" spans="1:81" ht="18.600000000000001" customHeight="1" x14ac:dyDescent="0.25">
      <c r="A30" s="4">
        <v>25</v>
      </c>
      <c r="B30" s="4" t="s">
        <v>489</v>
      </c>
      <c r="C30" s="4" t="str">
        <f t="shared" si="125"/>
        <v>11</v>
      </c>
      <c r="D30" s="4" t="str">
        <f>INDEX(Sheet1!$C:$C,MATCH($B30,Sheet1!$B:$B,0))</f>
        <v>محمدحسین هداوند</v>
      </c>
      <c r="E30" s="9">
        <v>2</v>
      </c>
      <c r="F30" s="9">
        <v>2</v>
      </c>
      <c r="G30" s="9">
        <v>1</v>
      </c>
      <c r="H30" s="9">
        <v>4</v>
      </c>
      <c r="I30" s="9">
        <v>5</v>
      </c>
      <c r="J30" s="9">
        <v>4</v>
      </c>
      <c r="K30" s="9">
        <v>1</v>
      </c>
      <c r="L30" s="9">
        <v>2</v>
      </c>
      <c r="M30" s="9">
        <v>5</v>
      </c>
      <c r="N30" s="9">
        <v>5</v>
      </c>
      <c r="O30" s="9">
        <v>2</v>
      </c>
      <c r="P30" s="9">
        <v>3</v>
      </c>
      <c r="Q30" s="9">
        <v>3</v>
      </c>
      <c r="R30" s="9">
        <v>1</v>
      </c>
      <c r="S30" s="9">
        <v>3</v>
      </c>
      <c r="T30" s="9">
        <v>2</v>
      </c>
      <c r="U30" s="9">
        <v>4</v>
      </c>
      <c r="V30" s="9">
        <v>1</v>
      </c>
      <c r="W30" s="9"/>
      <c r="X30" s="9">
        <v>2</v>
      </c>
      <c r="Y30" s="9">
        <v>3</v>
      </c>
      <c r="Z30" s="9">
        <v>5</v>
      </c>
      <c r="AA30" s="9">
        <v>3</v>
      </c>
      <c r="AB30" s="9">
        <v>1</v>
      </c>
      <c r="AC30" s="9">
        <v>9</v>
      </c>
      <c r="AD30" s="9">
        <v>10</v>
      </c>
      <c r="AE30" s="9">
        <v>10</v>
      </c>
      <c r="AF30" s="9">
        <v>4</v>
      </c>
      <c r="AG30" s="9">
        <v>4</v>
      </c>
      <c r="AH30" s="9">
        <v>4</v>
      </c>
      <c r="AI30" s="9">
        <v>3</v>
      </c>
      <c r="AJ30" s="9">
        <v>4</v>
      </c>
      <c r="AK30" s="9">
        <v>2</v>
      </c>
      <c r="AL30" s="9">
        <v>3</v>
      </c>
      <c r="AM30" s="9">
        <v>0</v>
      </c>
      <c r="AN30" s="9">
        <v>0</v>
      </c>
      <c r="AO30" s="9">
        <v>4</v>
      </c>
      <c r="AP30" s="9">
        <v>3</v>
      </c>
      <c r="AQ30" s="9">
        <v>0</v>
      </c>
      <c r="AR30" s="9">
        <v>3</v>
      </c>
      <c r="AS30" s="9">
        <v>2</v>
      </c>
      <c r="AT30" s="9">
        <v>1</v>
      </c>
      <c r="AU30" s="9">
        <v>1</v>
      </c>
      <c r="AV30" s="9">
        <v>1</v>
      </c>
      <c r="AW30" s="9">
        <v>1</v>
      </c>
      <c r="AX30" s="9">
        <v>0</v>
      </c>
      <c r="AY30" s="9">
        <v>1</v>
      </c>
      <c r="AZ30" s="9">
        <v>1</v>
      </c>
      <c r="BA30" s="9">
        <v>0</v>
      </c>
      <c r="BB30" s="9">
        <v>1</v>
      </c>
      <c r="BC30" s="9">
        <v>0</v>
      </c>
      <c r="BD30" s="9">
        <v>0</v>
      </c>
      <c r="BE30" s="9">
        <v>0</v>
      </c>
      <c r="BF30" s="9">
        <v>0</v>
      </c>
      <c r="BG30" s="9"/>
      <c r="BH30" s="9"/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/>
      <c r="BS30" s="9">
        <v>1</v>
      </c>
      <c r="BT30" s="9"/>
      <c r="BU30" s="9"/>
      <c r="BW30" s="18">
        <f t="shared" si="126"/>
        <v>0.28888888888888886</v>
      </c>
      <c r="BX30" s="18">
        <f t="shared" si="126"/>
        <v>0.26666666666666666</v>
      </c>
      <c r="BY30" s="18">
        <f t="shared" si="127"/>
        <v>0.2978723404255319</v>
      </c>
      <c r="BZ30" s="18">
        <f t="shared" si="128"/>
        <v>0.55555555555555558</v>
      </c>
      <c r="CA30" s="18">
        <f t="shared" si="128"/>
        <v>0.1</v>
      </c>
      <c r="CB30" s="18">
        <f t="shared" si="129"/>
        <v>0.29629629629629628</v>
      </c>
      <c r="CC30" s="18">
        <f t="shared" si="129"/>
        <v>5.5555555555555552E-2</v>
      </c>
    </row>
    <row r="31" spans="1:81" ht="18.600000000000001" customHeight="1" x14ac:dyDescent="0.25">
      <c r="A31" s="46">
        <v>26</v>
      </c>
      <c r="B31" s="46" t="s">
        <v>490</v>
      </c>
      <c r="C31" s="46" t="str">
        <f t="shared" si="125"/>
        <v>11</v>
      </c>
      <c r="D31" s="46" t="str">
        <f>INDEX(Sheet1!$C:$C,MATCH($B31,Sheet1!$B:$B,0))</f>
        <v>محمدمهدی هداوند</v>
      </c>
      <c r="E31" s="47">
        <v>2</v>
      </c>
      <c r="F31" s="47">
        <v>1</v>
      </c>
      <c r="G31" s="47">
        <v>2</v>
      </c>
      <c r="H31" s="47">
        <v>3</v>
      </c>
      <c r="I31" s="47">
        <v>6</v>
      </c>
      <c r="J31" s="47">
        <v>3</v>
      </c>
      <c r="K31" s="47">
        <v>1</v>
      </c>
      <c r="L31" s="47">
        <v>1</v>
      </c>
      <c r="M31" s="47">
        <v>5</v>
      </c>
      <c r="N31" s="47">
        <v>4</v>
      </c>
      <c r="O31" s="47">
        <v>2</v>
      </c>
      <c r="P31" s="47">
        <v>2</v>
      </c>
      <c r="Q31" s="47">
        <v>2</v>
      </c>
      <c r="R31" s="47">
        <v>1</v>
      </c>
      <c r="S31" s="47">
        <v>3</v>
      </c>
      <c r="T31" s="47">
        <v>1</v>
      </c>
      <c r="U31" s="47">
        <v>1</v>
      </c>
      <c r="V31" s="47">
        <v>1</v>
      </c>
      <c r="W31" s="47"/>
      <c r="X31" s="47">
        <v>2</v>
      </c>
      <c r="Y31" s="47">
        <v>1</v>
      </c>
      <c r="Z31" s="47">
        <v>5</v>
      </c>
      <c r="AA31" s="47">
        <v>2</v>
      </c>
      <c r="AB31" s="47">
        <v>0</v>
      </c>
      <c r="AC31" s="47">
        <v>9</v>
      </c>
      <c r="AD31" s="47">
        <v>10</v>
      </c>
      <c r="AE31" s="47">
        <v>10</v>
      </c>
      <c r="AF31" s="47">
        <v>6</v>
      </c>
      <c r="AG31" s="47">
        <v>4</v>
      </c>
      <c r="AH31" s="47">
        <v>5</v>
      </c>
      <c r="AI31" s="47">
        <v>3</v>
      </c>
      <c r="AJ31" s="47">
        <v>4</v>
      </c>
      <c r="AK31" s="47">
        <v>2</v>
      </c>
      <c r="AL31" s="47">
        <v>3</v>
      </c>
      <c r="AM31" s="47">
        <v>0</v>
      </c>
      <c r="AN31" s="47">
        <v>0</v>
      </c>
      <c r="AO31" s="47">
        <v>4</v>
      </c>
      <c r="AP31" s="47">
        <v>3</v>
      </c>
      <c r="AQ31" s="47">
        <v>0</v>
      </c>
      <c r="AR31" s="47">
        <v>3</v>
      </c>
      <c r="AS31" s="47">
        <v>2</v>
      </c>
      <c r="AT31" s="47">
        <v>2</v>
      </c>
      <c r="AU31" s="47">
        <v>1</v>
      </c>
      <c r="AV31" s="47">
        <v>1</v>
      </c>
      <c r="AW31" s="47">
        <v>1</v>
      </c>
      <c r="AX31" s="47">
        <v>0</v>
      </c>
      <c r="AY31" s="47">
        <v>1</v>
      </c>
      <c r="AZ31" s="47">
        <v>1</v>
      </c>
      <c r="BA31" s="47">
        <v>0</v>
      </c>
      <c r="BB31" s="47">
        <v>1</v>
      </c>
      <c r="BC31" s="47">
        <v>0</v>
      </c>
      <c r="BD31" s="47">
        <v>0</v>
      </c>
      <c r="BE31" s="47">
        <v>0</v>
      </c>
      <c r="BF31" s="47">
        <v>0</v>
      </c>
      <c r="BG31" s="47"/>
      <c r="BH31" s="47"/>
      <c r="BI31" s="47">
        <v>0</v>
      </c>
      <c r="BJ31" s="47">
        <v>1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1</v>
      </c>
      <c r="BT31" s="47"/>
      <c r="BU31" s="47"/>
      <c r="BW31" s="18">
        <f t="shared" si="126"/>
        <v>0.26666666666666666</v>
      </c>
      <c r="BX31" s="18">
        <f t="shared" si="126"/>
        <v>0.18888888888888888</v>
      </c>
      <c r="BY31" s="18">
        <f t="shared" si="127"/>
        <v>0.21276595744680851</v>
      </c>
      <c r="BZ31" s="18">
        <f t="shared" si="128"/>
        <v>0.58888888888888891</v>
      </c>
      <c r="CA31" s="18">
        <f t="shared" si="128"/>
        <v>0.1</v>
      </c>
      <c r="CB31" s="18">
        <f t="shared" si="129"/>
        <v>0.31481481481481483</v>
      </c>
      <c r="CC31" s="18">
        <f t="shared" si="129"/>
        <v>5.5555555555555552E-2</v>
      </c>
    </row>
    <row r="32" spans="1:81" ht="18.600000000000001" customHeight="1" x14ac:dyDescent="0.25">
      <c r="A32" s="4">
        <v>27</v>
      </c>
      <c r="B32" s="4" t="s">
        <v>491</v>
      </c>
      <c r="C32" s="4" t="str">
        <f t="shared" si="125"/>
        <v>11</v>
      </c>
      <c r="D32" s="4" t="str">
        <f>INDEX(Sheet1!$C:$C,MATCH($B32,Sheet1!$B:$B,0))</f>
        <v>محمدمهدی مشکور</v>
      </c>
      <c r="E32" s="9">
        <v>2</v>
      </c>
      <c r="F32" s="9">
        <v>2</v>
      </c>
      <c r="G32" s="9">
        <v>0</v>
      </c>
      <c r="H32" s="9">
        <v>1</v>
      </c>
      <c r="I32" s="9">
        <v>3</v>
      </c>
      <c r="J32" s="9">
        <v>1</v>
      </c>
      <c r="K32" s="9">
        <v>2</v>
      </c>
      <c r="L32" s="9">
        <v>0</v>
      </c>
      <c r="M32" s="9">
        <v>3</v>
      </c>
      <c r="N32" s="9">
        <v>2</v>
      </c>
      <c r="O32" s="9">
        <v>1</v>
      </c>
      <c r="P32" s="9">
        <v>4</v>
      </c>
      <c r="Q32" s="9">
        <v>1</v>
      </c>
      <c r="R32" s="9">
        <v>3</v>
      </c>
      <c r="S32" s="9">
        <v>1</v>
      </c>
      <c r="T32" s="9">
        <v>0</v>
      </c>
      <c r="U32" s="9">
        <v>2</v>
      </c>
      <c r="V32" s="9">
        <v>2</v>
      </c>
      <c r="W32" s="9"/>
      <c r="X32" s="9">
        <v>2</v>
      </c>
      <c r="Y32" s="9">
        <v>1</v>
      </c>
      <c r="Z32" s="9">
        <v>0</v>
      </c>
      <c r="AA32" s="9">
        <v>1</v>
      </c>
      <c r="AB32" s="9">
        <v>3</v>
      </c>
      <c r="AC32" s="9">
        <v>5</v>
      </c>
      <c r="AD32" s="9">
        <v>5</v>
      </c>
      <c r="AE32" s="9">
        <v>5</v>
      </c>
      <c r="AF32" s="9">
        <v>3</v>
      </c>
      <c r="AG32" s="9">
        <v>5</v>
      </c>
      <c r="AH32" s="9">
        <v>4</v>
      </c>
      <c r="AI32" s="9">
        <v>1</v>
      </c>
      <c r="AJ32" s="9">
        <v>2</v>
      </c>
      <c r="AK32" s="9">
        <v>6</v>
      </c>
      <c r="AL32" s="9">
        <v>0</v>
      </c>
      <c r="AM32" s="9">
        <v>1</v>
      </c>
      <c r="AN32" s="9">
        <v>0</v>
      </c>
      <c r="AO32" s="9">
        <v>7</v>
      </c>
      <c r="AP32" s="9">
        <v>1</v>
      </c>
      <c r="AQ32" s="9">
        <v>0</v>
      </c>
      <c r="AR32" s="9">
        <v>2</v>
      </c>
      <c r="AS32" s="9">
        <v>4</v>
      </c>
      <c r="AT32" s="9">
        <v>0</v>
      </c>
      <c r="AU32" s="9">
        <v>0</v>
      </c>
      <c r="AV32" s="9">
        <v>1</v>
      </c>
      <c r="AW32" s="9">
        <v>2</v>
      </c>
      <c r="AX32" s="9">
        <v>4</v>
      </c>
      <c r="AY32" s="9">
        <v>2</v>
      </c>
      <c r="AZ32" s="9">
        <v>0</v>
      </c>
      <c r="BA32" s="9">
        <v>2</v>
      </c>
      <c r="BB32" s="9">
        <v>1</v>
      </c>
      <c r="BC32" s="9">
        <v>1</v>
      </c>
      <c r="BD32" s="9">
        <v>1</v>
      </c>
      <c r="BE32" s="9">
        <v>1</v>
      </c>
      <c r="BF32" s="9">
        <v>0</v>
      </c>
      <c r="BG32" s="9"/>
      <c r="BH32" s="9"/>
      <c r="BI32" s="9">
        <v>3</v>
      </c>
      <c r="BJ32" s="9">
        <v>1</v>
      </c>
      <c r="BK32" s="9">
        <v>0</v>
      </c>
      <c r="BL32" s="9">
        <v>0</v>
      </c>
      <c r="BM32" s="9">
        <v>1</v>
      </c>
      <c r="BN32" s="9">
        <v>0</v>
      </c>
      <c r="BO32" s="9">
        <v>0</v>
      </c>
      <c r="BP32" s="9">
        <v>0</v>
      </c>
      <c r="BQ32" s="9">
        <v>0</v>
      </c>
      <c r="BR32" s="9">
        <v>1</v>
      </c>
      <c r="BS32" s="9">
        <v>0</v>
      </c>
      <c r="BT32" s="9"/>
      <c r="BU32" s="9"/>
      <c r="BW32" s="18">
        <f t="shared" si="126"/>
        <v>0.15555555555555556</v>
      </c>
      <c r="BX32" s="18">
        <f t="shared" si="126"/>
        <v>0.17777777777777778</v>
      </c>
      <c r="BY32" s="18">
        <f t="shared" si="127"/>
        <v>0.14893617021276595</v>
      </c>
      <c r="BZ32" s="18">
        <f t="shared" si="128"/>
        <v>0.4</v>
      </c>
      <c r="CA32" s="18">
        <f t="shared" si="128"/>
        <v>3.3333333333333333E-2</v>
      </c>
      <c r="CB32" s="18">
        <f t="shared" si="129"/>
        <v>0.31481481481481483</v>
      </c>
      <c r="CC32" s="18">
        <f t="shared" si="129"/>
        <v>0.22222222222222221</v>
      </c>
    </row>
    <row r="33" spans="1:81" ht="18.600000000000001" customHeight="1" x14ac:dyDescent="0.25">
      <c r="A33" s="46">
        <v>28</v>
      </c>
      <c r="B33" s="46" t="s">
        <v>492</v>
      </c>
      <c r="C33" s="46" t="str">
        <f t="shared" si="125"/>
        <v>11</v>
      </c>
      <c r="D33" s="46" t="str">
        <f>INDEX(Sheet1!$C:$C,MATCH($B33,Sheet1!$B:$B,0))</f>
        <v>امیرمحمد کمیلی</v>
      </c>
      <c r="E33" s="47">
        <v>0</v>
      </c>
      <c r="F33" s="47">
        <v>0</v>
      </c>
      <c r="G33" s="47">
        <v>3</v>
      </c>
      <c r="H33" s="47">
        <v>2</v>
      </c>
      <c r="I33" s="47">
        <v>3</v>
      </c>
      <c r="J33" s="47">
        <v>1</v>
      </c>
      <c r="K33" s="47">
        <v>2</v>
      </c>
      <c r="L33" s="47">
        <v>0</v>
      </c>
      <c r="M33" s="47">
        <v>1</v>
      </c>
      <c r="N33" s="47">
        <v>0</v>
      </c>
      <c r="O33" s="47">
        <v>1</v>
      </c>
      <c r="P33" s="47">
        <v>0</v>
      </c>
      <c r="Q33" s="47">
        <v>1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/>
      <c r="X33" s="47">
        <v>1</v>
      </c>
      <c r="Y33" s="47">
        <v>0</v>
      </c>
      <c r="Z33" s="47">
        <v>0</v>
      </c>
      <c r="AA33" s="47">
        <v>0</v>
      </c>
      <c r="AB33" s="47">
        <v>0</v>
      </c>
      <c r="AC33" s="47">
        <v>1</v>
      </c>
      <c r="AD33" s="47">
        <v>2</v>
      </c>
      <c r="AE33" s="47">
        <v>0</v>
      </c>
      <c r="AF33" s="47">
        <v>0</v>
      </c>
      <c r="AG33" s="47">
        <v>2</v>
      </c>
      <c r="AH33" s="47">
        <v>2</v>
      </c>
      <c r="AI33" s="47">
        <v>0</v>
      </c>
      <c r="AJ33" s="47">
        <v>1</v>
      </c>
      <c r="AK33" s="47">
        <v>1</v>
      </c>
      <c r="AL33" s="47">
        <v>1</v>
      </c>
      <c r="AM33" s="47">
        <v>0</v>
      </c>
      <c r="AN33" s="47">
        <v>2</v>
      </c>
      <c r="AO33" s="47">
        <v>1</v>
      </c>
      <c r="AP33" s="47">
        <v>1</v>
      </c>
      <c r="AQ33" s="47">
        <v>0</v>
      </c>
      <c r="AR33" s="47">
        <v>1</v>
      </c>
      <c r="AS33" s="47">
        <v>2</v>
      </c>
      <c r="AT33" s="47">
        <v>1</v>
      </c>
      <c r="AU33" s="47">
        <v>0</v>
      </c>
      <c r="AV33" s="47">
        <v>0</v>
      </c>
      <c r="AW33" s="47">
        <v>1</v>
      </c>
      <c r="AX33" s="47">
        <v>2</v>
      </c>
      <c r="AY33" s="47">
        <v>0</v>
      </c>
      <c r="AZ33" s="47">
        <v>0</v>
      </c>
      <c r="BA33" s="47">
        <v>1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/>
      <c r="BH33" s="47"/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/>
      <c r="BU33" s="47"/>
      <c r="BW33" s="18">
        <f t="shared" si="126"/>
        <v>0.13333333333333333</v>
      </c>
      <c r="BX33" s="18">
        <f t="shared" si="126"/>
        <v>2.2222222222222223E-2</v>
      </c>
      <c r="BY33" s="18">
        <f t="shared" si="127"/>
        <v>2.1276595744680851E-2</v>
      </c>
      <c r="BZ33" s="18">
        <f t="shared" si="128"/>
        <v>0.1</v>
      </c>
      <c r="CA33" s="18">
        <f t="shared" si="128"/>
        <v>0.1</v>
      </c>
      <c r="CB33" s="18">
        <f t="shared" si="129"/>
        <v>0.12962962962962962</v>
      </c>
      <c r="CC33" s="18">
        <f t="shared" si="129"/>
        <v>5.5555555555555552E-2</v>
      </c>
    </row>
    <row r="34" spans="1:81" ht="18.600000000000001" customHeight="1" x14ac:dyDescent="0.25">
      <c r="A34" s="4">
        <v>29</v>
      </c>
      <c r="B34" s="4" t="s">
        <v>493</v>
      </c>
      <c r="C34" s="4" t="str">
        <f t="shared" si="125"/>
        <v>11</v>
      </c>
      <c r="D34" s="4" t="str">
        <f>INDEX(Sheet1!$C:$C,MATCH($B34,Sheet1!$B:$B,0))</f>
        <v>امیرمحمد رهبری</v>
      </c>
      <c r="E34" s="9">
        <v>0</v>
      </c>
      <c r="F34" s="9">
        <v>0</v>
      </c>
      <c r="G34" s="9">
        <v>2</v>
      </c>
      <c r="H34" s="9">
        <v>0</v>
      </c>
      <c r="I34" s="9">
        <v>1</v>
      </c>
      <c r="J34" s="9">
        <v>1</v>
      </c>
      <c r="K34" s="9">
        <v>0</v>
      </c>
      <c r="L34" s="9">
        <v>0</v>
      </c>
      <c r="M34" s="9">
        <v>1</v>
      </c>
      <c r="N34" s="9">
        <v>2</v>
      </c>
      <c r="O34" s="9">
        <v>0</v>
      </c>
      <c r="P34" s="9">
        <v>0</v>
      </c>
      <c r="Q34" s="9">
        <v>1</v>
      </c>
      <c r="R34" s="9">
        <v>2</v>
      </c>
      <c r="S34" s="9">
        <v>2</v>
      </c>
      <c r="T34" s="9">
        <v>0</v>
      </c>
      <c r="U34" s="9">
        <v>1</v>
      </c>
      <c r="V34" s="9">
        <v>0</v>
      </c>
      <c r="W34" s="9"/>
      <c r="X34" s="9">
        <v>1</v>
      </c>
      <c r="Y34" s="9">
        <v>0</v>
      </c>
      <c r="Z34" s="9">
        <v>0</v>
      </c>
      <c r="AA34" s="9">
        <v>1</v>
      </c>
      <c r="AB34" s="9">
        <v>0</v>
      </c>
      <c r="AC34" s="9">
        <v>2</v>
      </c>
      <c r="AD34" s="9">
        <v>0</v>
      </c>
      <c r="AE34" s="9">
        <v>1</v>
      </c>
      <c r="AF34" s="9">
        <v>0</v>
      </c>
      <c r="AG34" s="9">
        <v>2</v>
      </c>
      <c r="AH34" s="9">
        <v>1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1</v>
      </c>
      <c r="AP34" s="9">
        <v>3</v>
      </c>
      <c r="AQ34" s="9">
        <v>0</v>
      </c>
      <c r="AR34" s="9">
        <v>0</v>
      </c>
      <c r="AS34" s="9">
        <v>1</v>
      </c>
      <c r="AT34" s="9">
        <v>0</v>
      </c>
      <c r="AU34" s="9">
        <v>0</v>
      </c>
      <c r="AV34" s="9">
        <v>0</v>
      </c>
      <c r="AW34" s="9">
        <v>1</v>
      </c>
      <c r="AX34" s="9">
        <v>5</v>
      </c>
      <c r="AY34" s="9">
        <v>1</v>
      </c>
      <c r="AZ34" s="9">
        <v>1</v>
      </c>
      <c r="BA34" s="9">
        <v>2</v>
      </c>
      <c r="BB34" s="9">
        <v>0</v>
      </c>
      <c r="BC34" s="9">
        <v>1</v>
      </c>
      <c r="BD34" s="9">
        <v>0</v>
      </c>
      <c r="BE34" s="9">
        <v>0</v>
      </c>
      <c r="BF34" s="9">
        <v>0</v>
      </c>
      <c r="BG34" s="9"/>
      <c r="BH34" s="9"/>
      <c r="BI34" s="9">
        <v>3</v>
      </c>
      <c r="BJ34" s="9">
        <v>1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1</v>
      </c>
      <c r="BS34" s="9">
        <v>0</v>
      </c>
      <c r="BT34" s="9"/>
      <c r="BU34" s="9"/>
      <c r="BW34" s="18">
        <f t="shared" si="126"/>
        <v>5.5555555555555552E-2</v>
      </c>
      <c r="BX34" s="18">
        <f t="shared" si="126"/>
        <v>8.8888888888888892E-2</v>
      </c>
      <c r="BY34" s="18">
        <f t="shared" si="127"/>
        <v>4.2553191489361701E-2</v>
      </c>
      <c r="BZ34" s="18">
        <f t="shared" si="128"/>
        <v>6.6666666666666666E-2</v>
      </c>
      <c r="CA34" s="18">
        <f t="shared" si="128"/>
        <v>0</v>
      </c>
      <c r="CB34" s="18">
        <f t="shared" si="129"/>
        <v>0.1111111111111111</v>
      </c>
      <c r="CC34" s="18">
        <f t="shared" si="129"/>
        <v>0.18518518518518517</v>
      </c>
    </row>
    <row r="35" spans="1:81" ht="18.600000000000001" customHeight="1" x14ac:dyDescent="0.25">
      <c r="A35" s="46">
        <v>30</v>
      </c>
      <c r="B35" s="46" t="s">
        <v>494</v>
      </c>
      <c r="C35" s="46" t="str">
        <f t="shared" si="125"/>
        <v>11</v>
      </c>
      <c r="D35" s="46" t="str">
        <f>INDEX(Sheet1!$C:$C,MATCH($B35,Sheet1!$B:$B,0))</f>
        <v>مهرداد ملک محمدی</v>
      </c>
      <c r="E35" s="47">
        <v>2</v>
      </c>
      <c r="F35" s="47">
        <v>0</v>
      </c>
      <c r="G35" s="47">
        <v>1</v>
      </c>
      <c r="H35" s="47">
        <v>0</v>
      </c>
      <c r="I35" s="47">
        <v>2</v>
      </c>
      <c r="J35" s="47">
        <v>1</v>
      </c>
      <c r="K35" s="47">
        <v>0</v>
      </c>
      <c r="L35" s="47">
        <v>0</v>
      </c>
      <c r="M35" s="47">
        <v>1</v>
      </c>
      <c r="N35" s="47">
        <v>1</v>
      </c>
      <c r="O35" s="47">
        <v>0</v>
      </c>
      <c r="P35" s="47">
        <v>2</v>
      </c>
      <c r="Q35" s="47">
        <v>0</v>
      </c>
      <c r="R35" s="47">
        <v>1</v>
      </c>
      <c r="S35" s="47">
        <v>1</v>
      </c>
      <c r="T35" s="47">
        <v>0</v>
      </c>
      <c r="U35" s="47">
        <v>1</v>
      </c>
      <c r="V35" s="47">
        <v>1</v>
      </c>
      <c r="W35" s="47"/>
      <c r="X35" s="47">
        <v>2</v>
      </c>
      <c r="Y35" s="47">
        <v>0</v>
      </c>
      <c r="Z35" s="47">
        <v>0</v>
      </c>
      <c r="AA35" s="47">
        <v>2</v>
      </c>
      <c r="AB35" s="47">
        <v>0</v>
      </c>
      <c r="AC35" s="47">
        <v>1</v>
      </c>
      <c r="AD35" s="47">
        <v>5</v>
      </c>
      <c r="AE35" s="47">
        <v>2</v>
      </c>
      <c r="AF35" s="47">
        <v>3</v>
      </c>
      <c r="AG35" s="47">
        <v>3</v>
      </c>
      <c r="AH35" s="47">
        <v>3</v>
      </c>
      <c r="AI35" s="47">
        <v>0</v>
      </c>
      <c r="AJ35" s="47">
        <v>2</v>
      </c>
      <c r="AK35" s="47">
        <v>1</v>
      </c>
      <c r="AL35" s="47">
        <v>1</v>
      </c>
      <c r="AM35" s="47">
        <v>0</v>
      </c>
      <c r="AN35" s="47">
        <v>0</v>
      </c>
      <c r="AO35" s="47">
        <v>2</v>
      </c>
      <c r="AP35" s="47">
        <v>1</v>
      </c>
      <c r="AQ35" s="47">
        <v>0</v>
      </c>
      <c r="AR35" s="47">
        <v>1</v>
      </c>
      <c r="AS35" s="47">
        <v>1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/>
      <c r="BH35" s="47"/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/>
      <c r="BU35" s="47"/>
      <c r="BW35" s="18">
        <f t="shared" si="126"/>
        <v>7.7777777777777779E-2</v>
      </c>
      <c r="BX35" s="18">
        <f t="shared" si="126"/>
        <v>7.7777777777777779E-2</v>
      </c>
      <c r="BY35" s="18">
        <f t="shared" si="127"/>
        <v>8.5106382978723402E-2</v>
      </c>
      <c r="BZ35" s="18">
        <f t="shared" si="128"/>
        <v>0.22222222222222221</v>
      </c>
      <c r="CA35" s="18">
        <f t="shared" si="128"/>
        <v>3.3333333333333333E-2</v>
      </c>
      <c r="CB35" s="18">
        <f t="shared" si="129"/>
        <v>9.2592592592592587E-2</v>
      </c>
      <c r="CC35" s="18">
        <f t="shared" si="129"/>
        <v>0</v>
      </c>
    </row>
    <row r="36" spans="1:81" ht="18.600000000000001" customHeight="1" x14ac:dyDescent="0.25">
      <c r="A36" s="4">
        <v>31</v>
      </c>
      <c r="B36" s="4" t="s">
        <v>495</v>
      </c>
      <c r="C36" s="4" t="str">
        <f t="shared" si="125"/>
        <v>11</v>
      </c>
      <c r="D36" s="4" t="str">
        <f>INDEX(Sheet1!$C:$C,MATCH($B36,Sheet1!$B:$B,0))</f>
        <v>مصطفی جهانگیری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/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4</v>
      </c>
      <c r="AD36" s="9">
        <v>5</v>
      </c>
      <c r="AE36" s="9">
        <v>4</v>
      </c>
      <c r="AF36" s="9">
        <v>1</v>
      </c>
      <c r="AG36" s="9">
        <v>6</v>
      </c>
      <c r="AH36" s="9">
        <v>0</v>
      </c>
      <c r="AI36" s="9">
        <v>1</v>
      </c>
      <c r="AJ36" s="9">
        <v>1</v>
      </c>
      <c r="AK36" s="9">
        <v>3</v>
      </c>
      <c r="AL36" s="9">
        <v>0</v>
      </c>
      <c r="AM36" s="9">
        <v>0</v>
      </c>
      <c r="AN36" s="9">
        <v>2</v>
      </c>
      <c r="AO36" s="9">
        <v>5</v>
      </c>
      <c r="AP36" s="9">
        <v>5</v>
      </c>
      <c r="AQ36" s="9">
        <v>0</v>
      </c>
      <c r="AR36" s="9">
        <v>5</v>
      </c>
      <c r="AS36" s="9">
        <v>2</v>
      </c>
      <c r="AT36" s="9">
        <v>1</v>
      </c>
      <c r="AU36" s="9">
        <v>0</v>
      </c>
      <c r="AV36" s="9">
        <v>0</v>
      </c>
      <c r="AW36" s="9">
        <v>3</v>
      </c>
      <c r="AX36" s="9">
        <v>4</v>
      </c>
      <c r="AY36" s="9">
        <v>2</v>
      </c>
      <c r="AZ36" s="9">
        <v>1</v>
      </c>
      <c r="BA36" s="9">
        <v>0</v>
      </c>
      <c r="BB36" s="9">
        <v>4</v>
      </c>
      <c r="BC36" s="9">
        <v>1</v>
      </c>
      <c r="BD36" s="9">
        <v>0</v>
      </c>
      <c r="BE36" s="9">
        <v>0</v>
      </c>
      <c r="BF36" s="9">
        <v>1</v>
      </c>
      <c r="BG36" s="9"/>
      <c r="BH36" s="9"/>
      <c r="BI36" s="9">
        <v>2</v>
      </c>
      <c r="BJ36" s="9">
        <v>0</v>
      </c>
      <c r="BK36" s="9">
        <v>0</v>
      </c>
      <c r="BL36" s="9">
        <v>1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W36" s="18">
        <f t="shared" ref="BW36:BX55" si="130">IFERROR(SUMIFS($E36:$BU36,$E$3:$BU$3,BW$3,$E$2:$BU$2,BW$2)/(10*(COUNTIFS($E$3:$BU$3,BW$3,$E36:$BU36,"&lt;&gt;"&amp;"",$E$2:$BU$2,BW$2))),"")</f>
        <v>0</v>
      </c>
      <c r="BX36" s="18">
        <f t="shared" si="130"/>
        <v>2.2222222222222223E-2</v>
      </c>
      <c r="BY36" s="18">
        <f t="shared" si="127"/>
        <v>2.1276595744680851E-2</v>
      </c>
      <c r="BZ36" s="18">
        <f t="shared" ref="BZ36:CA55" si="131">IFERROR(SUMIFS($E36:$BU36,$E$3:$BU$3,BZ$3,$E$2:$BU$2,BZ$2)/(10*(COUNTIFS($E$3:$BU$3,BZ$3,$E36:$BU36,"&lt;&gt;"&amp;"",$E$2:$BU$2,BZ$2))),"")</f>
        <v>0.27777777777777779</v>
      </c>
      <c r="CA36" s="18">
        <f t="shared" si="131"/>
        <v>6.6666666666666666E-2</v>
      </c>
      <c r="CB36" s="18">
        <f t="shared" ref="CB36:CC55" si="132">IFERROR(SUMIFS($E36:$BU36,$E$3:$BU$3,CB$3,$E$2:$BU$2,CB$2)/(6*(COUNTIFS($E$3:$BU$3,CB$3,$E36:$BU36,"&lt;&gt;"&amp;"",$E$2:$BU$2,CB$2))),"")</f>
        <v>0.3888888888888889</v>
      </c>
      <c r="CC36" s="18">
        <f t="shared" si="132"/>
        <v>0.24074074074074073</v>
      </c>
    </row>
    <row r="37" spans="1:81" ht="18.600000000000001" customHeight="1" x14ac:dyDescent="0.25">
      <c r="A37" s="46">
        <v>32</v>
      </c>
      <c r="B37" s="46" t="s">
        <v>496</v>
      </c>
      <c r="C37" s="46" t="str">
        <f t="shared" si="125"/>
        <v>11</v>
      </c>
      <c r="D37" s="46" t="str">
        <f>INDEX(Sheet1!$C:$C,MATCH($B37,Sheet1!$B:$B,0))</f>
        <v>محمدعرفان احمدی</v>
      </c>
      <c r="E37" s="47">
        <v>0</v>
      </c>
      <c r="F37" s="47">
        <v>0</v>
      </c>
      <c r="G37" s="47">
        <v>0</v>
      </c>
      <c r="H37" s="47">
        <v>0</v>
      </c>
      <c r="I37" s="47">
        <v>1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/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1</v>
      </c>
      <c r="AD37" s="47">
        <v>0</v>
      </c>
      <c r="AE37" s="47">
        <v>2</v>
      </c>
      <c r="AF37" s="47">
        <v>1</v>
      </c>
      <c r="AG37" s="47">
        <v>1</v>
      </c>
      <c r="AH37" s="47">
        <v>2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2</v>
      </c>
      <c r="AP37" s="47">
        <v>2</v>
      </c>
      <c r="AQ37" s="47">
        <v>0</v>
      </c>
      <c r="AR37" s="47">
        <v>2</v>
      </c>
      <c r="AS37" s="47">
        <v>1</v>
      </c>
      <c r="AT37" s="47">
        <v>0</v>
      </c>
      <c r="AU37" s="47">
        <v>0</v>
      </c>
      <c r="AV37" s="47">
        <v>0</v>
      </c>
      <c r="AW37" s="47">
        <v>2</v>
      </c>
      <c r="AX37" s="47">
        <v>1</v>
      </c>
      <c r="AY37" s="47">
        <v>1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/>
      <c r="BH37" s="47"/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/>
      <c r="BU37" s="47"/>
      <c r="BW37" s="18">
        <f t="shared" si="130"/>
        <v>1.1111111111111112E-2</v>
      </c>
      <c r="BX37" s="18">
        <f t="shared" si="130"/>
        <v>0</v>
      </c>
      <c r="BY37" s="18">
        <f t="shared" si="127"/>
        <v>0</v>
      </c>
      <c r="BZ37" s="18">
        <f t="shared" si="131"/>
        <v>7.7777777777777779E-2</v>
      </c>
      <c r="CA37" s="18">
        <f t="shared" si="131"/>
        <v>0</v>
      </c>
      <c r="CB37" s="18">
        <f t="shared" si="132"/>
        <v>0.16666666666666666</v>
      </c>
      <c r="CC37" s="18">
        <f t="shared" si="132"/>
        <v>3.7037037037037035E-2</v>
      </c>
    </row>
    <row r="38" spans="1:81" ht="18.600000000000001" customHeight="1" x14ac:dyDescent="0.25">
      <c r="A38" s="4">
        <v>33</v>
      </c>
      <c r="B38" s="4" t="s">
        <v>497</v>
      </c>
      <c r="C38" s="4" t="str">
        <f>MID($B38,1,2)</f>
        <v>11</v>
      </c>
      <c r="D38" s="4" t="str">
        <f>INDEX(Sheet1!$C:$C,MATCH($B38,Sheet1!$B:$B,0))</f>
        <v>محمدمهدی صابری</v>
      </c>
      <c r="E38" s="9">
        <v>1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9">
        <v>0</v>
      </c>
      <c r="M38" s="9">
        <v>4</v>
      </c>
      <c r="N38" s="9">
        <v>1</v>
      </c>
      <c r="O38" s="9">
        <v>1</v>
      </c>
      <c r="P38" s="9">
        <v>0</v>
      </c>
      <c r="Q38" s="9">
        <v>2</v>
      </c>
      <c r="R38" s="9">
        <v>0</v>
      </c>
      <c r="S38" s="9">
        <v>1</v>
      </c>
      <c r="T38" s="9">
        <v>0</v>
      </c>
      <c r="U38" s="9">
        <v>6</v>
      </c>
      <c r="V38" s="9">
        <v>5</v>
      </c>
      <c r="W38" s="9"/>
      <c r="X38" s="9">
        <v>0</v>
      </c>
      <c r="Y38" s="9">
        <v>2</v>
      </c>
      <c r="Z38" s="9">
        <v>0</v>
      </c>
      <c r="AA38" s="9">
        <v>1</v>
      </c>
      <c r="AB38" s="9">
        <v>1</v>
      </c>
      <c r="AC38" s="9">
        <v>3</v>
      </c>
      <c r="AD38" s="9">
        <v>5</v>
      </c>
      <c r="AE38" s="9">
        <v>1</v>
      </c>
      <c r="AF38" s="9">
        <v>1</v>
      </c>
      <c r="AG38" s="9">
        <v>2</v>
      </c>
      <c r="AH38" s="9">
        <v>2</v>
      </c>
      <c r="AI38" s="9">
        <v>0</v>
      </c>
      <c r="AJ38" s="9">
        <v>1</v>
      </c>
      <c r="AK38" s="9">
        <v>5</v>
      </c>
      <c r="AL38" s="9">
        <v>0</v>
      </c>
      <c r="AM38" s="9">
        <v>3</v>
      </c>
      <c r="AN38" s="9">
        <v>0</v>
      </c>
      <c r="AO38" s="9">
        <v>1</v>
      </c>
      <c r="AP38" s="9">
        <v>3</v>
      </c>
      <c r="AQ38" s="9">
        <v>0</v>
      </c>
      <c r="AR38" s="9">
        <v>0</v>
      </c>
      <c r="AS38" s="9">
        <v>1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1</v>
      </c>
      <c r="BC38" s="9">
        <v>0</v>
      </c>
      <c r="BD38" s="9">
        <v>0</v>
      </c>
      <c r="BE38" s="9">
        <v>0</v>
      </c>
      <c r="BF38" s="9">
        <v>0</v>
      </c>
      <c r="BG38" s="9"/>
      <c r="BH38" s="9"/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W38" s="18">
        <f t="shared" si="130"/>
        <v>7.7777777777777779E-2</v>
      </c>
      <c r="BX38" s="18">
        <f t="shared" si="130"/>
        <v>0.17777777777777778</v>
      </c>
      <c r="BY38" s="18">
        <f t="shared" si="127"/>
        <v>8.5106382978723402E-2</v>
      </c>
      <c r="BZ38" s="18">
        <f t="shared" si="131"/>
        <v>0.22222222222222221</v>
      </c>
      <c r="CA38" s="18">
        <f t="shared" si="131"/>
        <v>0.1</v>
      </c>
      <c r="CB38" s="18">
        <f t="shared" si="132"/>
        <v>9.2592592592592587E-2</v>
      </c>
      <c r="CC38" s="18">
        <f t="shared" si="132"/>
        <v>1.8518518518518517E-2</v>
      </c>
    </row>
    <row r="39" spans="1:81" ht="18.600000000000001" customHeight="1" x14ac:dyDescent="0.25">
      <c r="A39" s="46">
        <v>34</v>
      </c>
      <c r="B39" s="46" t="s">
        <v>691</v>
      </c>
      <c r="C39" s="46" t="str">
        <f>MID($B39,1,2)</f>
        <v>11</v>
      </c>
      <c r="D39" s="46" t="str">
        <f>INDEX(Sheet1!$C:$C,MATCH($B39,Sheet1!$B:$B,0))</f>
        <v>علیرضا آل‌علی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1</v>
      </c>
      <c r="M39" s="47">
        <v>0</v>
      </c>
      <c r="N39" s="47">
        <v>1</v>
      </c>
      <c r="O39" s="47">
        <v>0</v>
      </c>
      <c r="P39" s="47">
        <v>1</v>
      </c>
      <c r="Q39" s="47">
        <v>0</v>
      </c>
      <c r="R39" s="47">
        <v>1</v>
      </c>
      <c r="S39" s="47">
        <v>1</v>
      </c>
      <c r="T39" s="47">
        <v>0</v>
      </c>
      <c r="U39" s="47">
        <v>0</v>
      </c>
      <c r="V39" s="47">
        <v>1</v>
      </c>
      <c r="W39" s="47"/>
      <c r="X39" s="47">
        <v>0</v>
      </c>
      <c r="Y39" s="47">
        <v>1</v>
      </c>
      <c r="Z39" s="47">
        <v>0</v>
      </c>
      <c r="AA39" s="47">
        <v>0</v>
      </c>
      <c r="AB39" s="47">
        <v>1</v>
      </c>
      <c r="AC39" s="47">
        <v>1</v>
      </c>
      <c r="AD39" s="47">
        <v>1</v>
      </c>
      <c r="AE39" s="47">
        <v>1</v>
      </c>
      <c r="AF39" s="47">
        <v>3</v>
      </c>
      <c r="AG39" s="47">
        <v>4</v>
      </c>
      <c r="AH39" s="47">
        <v>1</v>
      </c>
      <c r="AI39" s="47">
        <v>1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1</v>
      </c>
      <c r="AQ39" s="47">
        <v>0</v>
      </c>
      <c r="AR39" s="47">
        <v>1</v>
      </c>
      <c r="AS39" s="47">
        <v>1</v>
      </c>
      <c r="AT39" s="47">
        <v>0</v>
      </c>
      <c r="AU39" s="47">
        <v>0</v>
      </c>
      <c r="AV39" s="47">
        <v>1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/>
      <c r="BH39" s="47"/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/>
      <c r="BU39" s="47"/>
      <c r="BW39" s="18">
        <f t="shared" si="130"/>
        <v>1.1111111111111112E-2</v>
      </c>
      <c r="BX39" s="18">
        <f t="shared" si="130"/>
        <v>5.5555555555555552E-2</v>
      </c>
      <c r="BY39" s="18">
        <f t="shared" si="127"/>
        <v>4.2553191489361701E-2</v>
      </c>
      <c r="BZ39" s="18">
        <f t="shared" si="131"/>
        <v>0.13333333333333333</v>
      </c>
      <c r="CA39" s="18">
        <f t="shared" si="131"/>
        <v>0</v>
      </c>
      <c r="CB39" s="18">
        <f t="shared" si="132"/>
        <v>7.407407407407407E-2</v>
      </c>
      <c r="CC39" s="18">
        <f t="shared" si="132"/>
        <v>0</v>
      </c>
    </row>
    <row r="40" spans="1:81" ht="18.600000000000001" customHeight="1" x14ac:dyDescent="0.25">
      <c r="A40" s="4">
        <v>35</v>
      </c>
      <c r="B40" s="4" t="s">
        <v>498</v>
      </c>
      <c r="C40" s="4" t="str">
        <f t="shared" si="125"/>
        <v>12</v>
      </c>
      <c r="D40" s="4" t="str">
        <f>INDEX(Sheet1!$C:$C,MATCH($B40,Sheet1!$B:$B,0))</f>
        <v>امیرمحمد محمدرضایی</v>
      </c>
      <c r="E40" s="9">
        <v>3</v>
      </c>
      <c r="F40" s="9">
        <v>1</v>
      </c>
      <c r="G40" s="9">
        <v>2</v>
      </c>
      <c r="H40" s="9">
        <v>3</v>
      </c>
      <c r="I40" s="9">
        <v>3</v>
      </c>
      <c r="J40" s="9">
        <v>3</v>
      </c>
      <c r="K40" s="9">
        <v>5</v>
      </c>
      <c r="L40" s="9">
        <v>2</v>
      </c>
      <c r="M40" s="9">
        <v>3</v>
      </c>
      <c r="N40" s="9">
        <v>2</v>
      </c>
      <c r="O40" s="9">
        <v>2</v>
      </c>
      <c r="P40" s="9">
        <v>4</v>
      </c>
      <c r="Q40" s="9">
        <v>2</v>
      </c>
      <c r="R40" s="9">
        <v>4</v>
      </c>
      <c r="S40" s="9">
        <v>5</v>
      </c>
      <c r="T40" s="9">
        <v>3</v>
      </c>
      <c r="U40" s="9">
        <v>2</v>
      </c>
      <c r="V40" s="9">
        <v>1</v>
      </c>
      <c r="W40" s="9"/>
      <c r="X40" s="9">
        <v>3</v>
      </c>
      <c r="Y40" s="9">
        <v>1</v>
      </c>
      <c r="Z40" s="9">
        <v>2</v>
      </c>
      <c r="AA40" s="9">
        <v>3</v>
      </c>
      <c r="AB40" s="9">
        <v>4</v>
      </c>
      <c r="AC40" s="9">
        <v>3</v>
      </c>
      <c r="AD40" s="9">
        <v>0</v>
      </c>
      <c r="AE40" s="9">
        <v>0</v>
      </c>
      <c r="AF40" s="9">
        <v>1</v>
      </c>
      <c r="AG40" s="9">
        <v>3</v>
      </c>
      <c r="AH40" s="9">
        <v>1</v>
      </c>
      <c r="AI40" s="9">
        <v>0</v>
      </c>
      <c r="AJ40" s="9">
        <v>0</v>
      </c>
      <c r="AK40" s="9">
        <v>1</v>
      </c>
      <c r="AL40" s="9">
        <v>2</v>
      </c>
      <c r="AM40" s="9">
        <v>0</v>
      </c>
      <c r="AN40" s="9">
        <v>0</v>
      </c>
      <c r="AO40" s="9">
        <v>1</v>
      </c>
      <c r="AP40" s="9">
        <v>0</v>
      </c>
      <c r="AQ40" s="9">
        <v>0</v>
      </c>
      <c r="AR40" s="9">
        <v>1</v>
      </c>
      <c r="AS40" s="9">
        <v>3</v>
      </c>
      <c r="AT40" s="9">
        <v>0</v>
      </c>
      <c r="AU40" s="9">
        <v>1</v>
      </c>
      <c r="AV40" s="9">
        <v>1</v>
      </c>
      <c r="AW40" s="9">
        <v>1</v>
      </c>
      <c r="AX40" s="9">
        <v>1</v>
      </c>
      <c r="AY40" s="9">
        <v>1</v>
      </c>
      <c r="AZ40" s="9">
        <v>1</v>
      </c>
      <c r="BA40" s="9">
        <v>2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W40" s="18">
        <f t="shared" si="130"/>
        <v>0.27777777777777779</v>
      </c>
      <c r="BX40" s="18">
        <f t="shared" si="130"/>
        <v>0.27777777777777779</v>
      </c>
      <c r="BY40" s="18">
        <f t="shared" si="127"/>
        <v>0.27659574468085107</v>
      </c>
      <c r="BZ40" s="18">
        <f t="shared" si="131"/>
        <v>0.1</v>
      </c>
      <c r="CA40" s="18">
        <f t="shared" si="131"/>
        <v>6.6666666666666666E-2</v>
      </c>
      <c r="CB40" s="18">
        <f t="shared" si="132"/>
        <v>0.14814814814814814</v>
      </c>
      <c r="CC40" s="18">
        <f t="shared" si="132"/>
        <v>9.2592592592592587E-2</v>
      </c>
    </row>
    <row r="41" spans="1:81" ht="18.600000000000001" customHeight="1" x14ac:dyDescent="0.25">
      <c r="A41" s="46">
        <v>36</v>
      </c>
      <c r="B41" s="46" t="s">
        <v>499</v>
      </c>
      <c r="C41" s="46" t="str">
        <f t="shared" si="125"/>
        <v>12</v>
      </c>
      <c r="D41" s="46" t="str">
        <f>INDEX(Sheet1!$C:$C,MATCH($B41,Sheet1!$B:$B,0))</f>
        <v>عبدالرحمان محمدرضایی</v>
      </c>
      <c r="E41" s="47">
        <v>2</v>
      </c>
      <c r="F41" s="47">
        <v>3</v>
      </c>
      <c r="G41" s="47">
        <v>1</v>
      </c>
      <c r="H41" s="47">
        <v>6</v>
      </c>
      <c r="I41" s="47">
        <v>2</v>
      </c>
      <c r="J41" s="47">
        <v>6</v>
      </c>
      <c r="K41" s="47">
        <v>6</v>
      </c>
      <c r="L41" s="47">
        <v>5</v>
      </c>
      <c r="M41" s="47">
        <v>3</v>
      </c>
      <c r="N41" s="47">
        <v>4</v>
      </c>
      <c r="O41" s="47">
        <v>4</v>
      </c>
      <c r="P41" s="47">
        <v>4</v>
      </c>
      <c r="Q41" s="47">
        <v>2</v>
      </c>
      <c r="R41" s="47">
        <v>8</v>
      </c>
      <c r="S41" s="47">
        <v>5</v>
      </c>
      <c r="T41" s="47">
        <v>5</v>
      </c>
      <c r="U41" s="47">
        <v>6</v>
      </c>
      <c r="V41" s="47">
        <v>0</v>
      </c>
      <c r="W41" s="47"/>
      <c r="X41" s="47">
        <v>5</v>
      </c>
      <c r="Y41" s="47">
        <v>4</v>
      </c>
      <c r="Z41" s="47">
        <v>4</v>
      </c>
      <c r="AA41" s="47">
        <v>2</v>
      </c>
      <c r="AB41" s="47">
        <v>3</v>
      </c>
      <c r="AC41" s="47">
        <v>2</v>
      </c>
      <c r="AD41" s="47">
        <v>2</v>
      </c>
      <c r="AE41" s="47">
        <v>3</v>
      </c>
      <c r="AF41" s="47">
        <v>3</v>
      </c>
      <c r="AG41" s="47">
        <v>8</v>
      </c>
      <c r="AH41" s="47">
        <v>6</v>
      </c>
      <c r="AI41" s="47">
        <v>2</v>
      </c>
      <c r="AJ41" s="47">
        <v>0</v>
      </c>
      <c r="AK41" s="47">
        <v>3</v>
      </c>
      <c r="AL41" s="47">
        <v>5</v>
      </c>
      <c r="AM41" s="47">
        <v>0</v>
      </c>
      <c r="AN41" s="47">
        <v>2</v>
      </c>
      <c r="AO41" s="47">
        <v>7</v>
      </c>
      <c r="AP41" s="47">
        <v>1</v>
      </c>
      <c r="AQ41" s="47">
        <v>0</v>
      </c>
      <c r="AR41" s="47">
        <v>4</v>
      </c>
      <c r="AS41" s="47">
        <v>4</v>
      </c>
      <c r="AT41" s="47">
        <v>1</v>
      </c>
      <c r="AU41" s="47">
        <v>0</v>
      </c>
      <c r="AV41" s="47">
        <v>1</v>
      </c>
      <c r="AW41" s="47">
        <v>3</v>
      </c>
      <c r="AX41" s="47">
        <v>3</v>
      </c>
      <c r="AY41" s="47">
        <v>2</v>
      </c>
      <c r="AZ41" s="47">
        <v>1</v>
      </c>
      <c r="BA41" s="47">
        <v>2</v>
      </c>
      <c r="BB41" s="47">
        <v>2</v>
      </c>
      <c r="BC41" s="47">
        <v>0</v>
      </c>
      <c r="BD41" s="47">
        <v>0</v>
      </c>
      <c r="BE41" s="47">
        <v>0</v>
      </c>
      <c r="BF41" s="47">
        <v>1</v>
      </c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W41" s="18">
        <f t="shared" si="130"/>
        <v>0.37777777777777777</v>
      </c>
      <c r="BX41" s="18">
        <f t="shared" si="130"/>
        <v>0.42222222222222222</v>
      </c>
      <c r="BY41" s="18">
        <f t="shared" si="127"/>
        <v>0.38297872340425532</v>
      </c>
      <c r="BZ41" s="18">
        <f t="shared" si="131"/>
        <v>0.32222222222222224</v>
      </c>
      <c r="CA41" s="18">
        <f t="shared" si="131"/>
        <v>0.23333333333333334</v>
      </c>
      <c r="CB41" s="18">
        <f t="shared" si="132"/>
        <v>0.3888888888888889</v>
      </c>
      <c r="CC41" s="18">
        <f t="shared" si="132"/>
        <v>0.20370370370370369</v>
      </c>
    </row>
    <row r="42" spans="1:81" ht="18.600000000000001" customHeight="1" x14ac:dyDescent="0.25">
      <c r="A42" s="4">
        <v>37</v>
      </c>
      <c r="B42" s="4" t="s">
        <v>500</v>
      </c>
      <c r="C42" s="4" t="str">
        <f t="shared" si="125"/>
        <v>12</v>
      </c>
      <c r="D42" s="4" t="str">
        <f>INDEX(Sheet1!$C:$C,MATCH($B42,Sheet1!$B:$B,0))</f>
        <v>علیرضا شهرستانی</v>
      </c>
      <c r="E42" s="9">
        <v>4</v>
      </c>
      <c r="F42" s="9">
        <v>5</v>
      </c>
      <c r="G42" s="9">
        <v>4</v>
      </c>
      <c r="H42" s="9">
        <v>9</v>
      </c>
      <c r="I42" s="9">
        <v>1</v>
      </c>
      <c r="J42" s="9">
        <v>4</v>
      </c>
      <c r="K42" s="9">
        <v>3</v>
      </c>
      <c r="L42" s="9">
        <v>3</v>
      </c>
      <c r="M42" s="9">
        <v>2</v>
      </c>
      <c r="N42" s="9">
        <v>6</v>
      </c>
      <c r="O42" s="9">
        <v>8</v>
      </c>
      <c r="P42" s="9">
        <v>3</v>
      </c>
      <c r="Q42" s="9">
        <v>4</v>
      </c>
      <c r="R42" s="9">
        <v>8</v>
      </c>
      <c r="S42" s="9">
        <v>6</v>
      </c>
      <c r="T42" s="9">
        <v>8</v>
      </c>
      <c r="U42" s="9">
        <v>6</v>
      </c>
      <c r="V42" s="9">
        <v>4</v>
      </c>
      <c r="W42" s="9"/>
      <c r="X42" s="9">
        <v>2</v>
      </c>
      <c r="Y42" s="9">
        <v>1</v>
      </c>
      <c r="Z42" s="9">
        <v>3</v>
      </c>
      <c r="AA42" s="9">
        <v>6</v>
      </c>
      <c r="AB42" s="9">
        <v>2</v>
      </c>
      <c r="AC42" s="9">
        <v>4</v>
      </c>
      <c r="AD42" s="9">
        <v>6</v>
      </c>
      <c r="AE42" s="9">
        <v>6</v>
      </c>
      <c r="AF42" s="9">
        <v>6</v>
      </c>
      <c r="AG42" s="9">
        <v>3</v>
      </c>
      <c r="AH42" s="9">
        <v>3</v>
      </c>
      <c r="AI42" s="9">
        <v>2</v>
      </c>
      <c r="AJ42" s="9">
        <v>0</v>
      </c>
      <c r="AK42" s="9">
        <v>3</v>
      </c>
      <c r="AL42" s="9">
        <v>1</v>
      </c>
      <c r="AM42" s="9">
        <v>1</v>
      </c>
      <c r="AN42" s="9">
        <v>2</v>
      </c>
      <c r="AO42" s="9">
        <v>2</v>
      </c>
      <c r="AP42" s="9">
        <v>1</v>
      </c>
      <c r="AQ42" s="9">
        <v>0</v>
      </c>
      <c r="AR42" s="9">
        <v>2</v>
      </c>
      <c r="AS42" s="9">
        <v>2</v>
      </c>
      <c r="AT42" s="9">
        <v>1</v>
      </c>
      <c r="AU42" s="9">
        <v>1</v>
      </c>
      <c r="AV42" s="9">
        <v>1</v>
      </c>
      <c r="AW42" s="9">
        <v>2</v>
      </c>
      <c r="AX42" s="9">
        <v>0</v>
      </c>
      <c r="AY42" s="9">
        <v>0</v>
      </c>
      <c r="AZ42" s="9">
        <v>0</v>
      </c>
      <c r="BA42" s="9">
        <v>0</v>
      </c>
      <c r="BB42" s="9">
        <v>1</v>
      </c>
      <c r="BC42" s="9">
        <v>0</v>
      </c>
      <c r="BD42" s="9">
        <v>0</v>
      </c>
      <c r="BE42" s="9">
        <v>0</v>
      </c>
      <c r="BF42" s="9">
        <v>0</v>
      </c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W42" s="18">
        <f t="shared" si="130"/>
        <v>0.3888888888888889</v>
      </c>
      <c r="BX42" s="18">
        <f t="shared" si="130"/>
        <v>0.58888888888888891</v>
      </c>
      <c r="BY42" s="18">
        <f t="shared" si="127"/>
        <v>0.2978723404255319</v>
      </c>
      <c r="BZ42" s="18">
        <f t="shared" si="131"/>
        <v>0.36666666666666664</v>
      </c>
      <c r="CA42" s="18">
        <f t="shared" si="131"/>
        <v>0.13333333333333333</v>
      </c>
      <c r="CB42" s="18">
        <f t="shared" si="132"/>
        <v>0.22222222222222221</v>
      </c>
      <c r="CC42" s="18">
        <f t="shared" si="132"/>
        <v>1.8518518518518517E-2</v>
      </c>
    </row>
    <row r="43" spans="1:81" ht="18.600000000000001" customHeight="1" x14ac:dyDescent="0.25">
      <c r="A43" s="46">
        <v>38</v>
      </c>
      <c r="B43" s="46" t="s">
        <v>501</v>
      </c>
      <c r="C43" s="46" t="str">
        <f t="shared" si="125"/>
        <v>12</v>
      </c>
      <c r="D43" s="46" t="str">
        <f>INDEX(Sheet1!$C:$C,MATCH($B43,Sheet1!$B:$B,0))</f>
        <v>امیرعلی خیراندیش</v>
      </c>
      <c r="E43" s="47">
        <v>4</v>
      </c>
      <c r="F43" s="47">
        <v>6</v>
      </c>
      <c r="G43" s="47">
        <v>6</v>
      </c>
      <c r="H43" s="47">
        <v>9</v>
      </c>
      <c r="I43" s="47">
        <v>8</v>
      </c>
      <c r="J43" s="47">
        <v>7</v>
      </c>
      <c r="K43" s="47">
        <v>3</v>
      </c>
      <c r="L43" s="47">
        <v>9</v>
      </c>
      <c r="M43" s="47">
        <v>9</v>
      </c>
      <c r="N43" s="47">
        <v>8</v>
      </c>
      <c r="O43" s="47">
        <v>6</v>
      </c>
      <c r="P43" s="47">
        <v>7</v>
      </c>
      <c r="Q43" s="47">
        <v>8</v>
      </c>
      <c r="R43" s="47">
        <v>7</v>
      </c>
      <c r="S43" s="47">
        <v>4</v>
      </c>
      <c r="T43" s="47">
        <v>6</v>
      </c>
      <c r="U43" s="47">
        <v>7</v>
      </c>
      <c r="V43" s="47">
        <v>3</v>
      </c>
      <c r="W43" s="47"/>
      <c r="X43" s="47">
        <v>3</v>
      </c>
      <c r="Y43" s="47">
        <v>3</v>
      </c>
      <c r="Z43" s="47">
        <v>5</v>
      </c>
      <c r="AA43" s="47">
        <v>7</v>
      </c>
      <c r="AB43" s="47">
        <v>7</v>
      </c>
      <c r="AC43" s="47">
        <v>9</v>
      </c>
      <c r="AD43" s="47">
        <v>9</v>
      </c>
      <c r="AE43" s="47">
        <v>8</v>
      </c>
      <c r="AF43" s="47">
        <v>7</v>
      </c>
      <c r="AG43" s="47">
        <v>4</v>
      </c>
      <c r="AH43" s="47">
        <v>8</v>
      </c>
      <c r="AI43" s="47">
        <v>4</v>
      </c>
      <c r="AJ43" s="47">
        <v>1</v>
      </c>
      <c r="AK43" s="47">
        <v>8</v>
      </c>
      <c r="AL43" s="47">
        <v>5</v>
      </c>
      <c r="AM43" s="47">
        <v>1</v>
      </c>
      <c r="AN43" s="47">
        <v>1</v>
      </c>
      <c r="AO43" s="47">
        <v>5</v>
      </c>
      <c r="AP43" s="47">
        <v>0</v>
      </c>
      <c r="AQ43" s="47">
        <v>1</v>
      </c>
      <c r="AR43" s="47">
        <v>3</v>
      </c>
      <c r="AS43" s="47">
        <v>1</v>
      </c>
      <c r="AT43" s="47">
        <v>1</v>
      </c>
      <c r="AU43" s="47">
        <v>1</v>
      </c>
      <c r="AV43" s="47">
        <v>0</v>
      </c>
      <c r="AW43" s="47">
        <v>1</v>
      </c>
      <c r="AX43" s="47">
        <v>2</v>
      </c>
      <c r="AY43" s="47">
        <v>4</v>
      </c>
      <c r="AZ43" s="47">
        <v>2</v>
      </c>
      <c r="BA43" s="47">
        <v>0</v>
      </c>
      <c r="BB43" s="47">
        <v>0</v>
      </c>
      <c r="BC43" s="47">
        <v>0</v>
      </c>
      <c r="BD43" s="47">
        <v>1</v>
      </c>
      <c r="BE43" s="47">
        <v>1</v>
      </c>
      <c r="BF43" s="47">
        <v>0</v>
      </c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W43" s="18">
        <f t="shared" si="130"/>
        <v>0.67777777777777781</v>
      </c>
      <c r="BX43" s="18">
        <f t="shared" si="130"/>
        <v>0.62222222222222223</v>
      </c>
      <c r="BY43" s="18">
        <f t="shared" si="127"/>
        <v>0.53191489361702127</v>
      </c>
      <c r="BZ43" s="18">
        <f t="shared" si="131"/>
        <v>0.64444444444444449</v>
      </c>
      <c r="CA43" s="18">
        <f t="shared" si="131"/>
        <v>0.23333333333333334</v>
      </c>
      <c r="CB43" s="18">
        <f t="shared" si="132"/>
        <v>0.24074074074074073</v>
      </c>
      <c r="CC43" s="18">
        <f t="shared" si="132"/>
        <v>0.18518518518518517</v>
      </c>
    </row>
    <row r="44" spans="1:81" ht="18.600000000000001" customHeight="1" x14ac:dyDescent="0.25">
      <c r="A44" s="4">
        <v>39</v>
      </c>
      <c r="B44" s="4" t="s">
        <v>502</v>
      </c>
      <c r="C44" s="4" t="str">
        <f t="shared" si="125"/>
        <v>12</v>
      </c>
      <c r="D44" s="4" t="str">
        <f>INDEX(Sheet1!$C:$C,MATCH($B44,Sheet1!$B:$B,0))</f>
        <v>پارسا بابایی مرام</v>
      </c>
      <c r="E44" s="9">
        <v>0</v>
      </c>
      <c r="F44" s="9">
        <v>1</v>
      </c>
      <c r="G44" s="9">
        <v>2</v>
      </c>
      <c r="H44" s="9">
        <v>0</v>
      </c>
      <c r="I44" s="9">
        <v>0</v>
      </c>
      <c r="J44" s="9">
        <v>1</v>
      </c>
      <c r="K44" s="9">
        <v>0</v>
      </c>
      <c r="L44" s="9">
        <v>0</v>
      </c>
      <c r="M44" s="9">
        <v>2</v>
      </c>
      <c r="N44" s="9">
        <v>1</v>
      </c>
      <c r="O44" s="9">
        <v>0</v>
      </c>
      <c r="P44" s="9">
        <v>1</v>
      </c>
      <c r="Q44" s="9">
        <v>0</v>
      </c>
      <c r="R44" s="9">
        <v>1</v>
      </c>
      <c r="S44" s="9">
        <v>0</v>
      </c>
      <c r="T44" s="9">
        <v>0</v>
      </c>
      <c r="U44" s="9">
        <v>0</v>
      </c>
      <c r="V44" s="9">
        <v>0</v>
      </c>
      <c r="W44" s="9"/>
      <c r="X44" s="9">
        <v>2</v>
      </c>
      <c r="Y44" s="9">
        <v>0</v>
      </c>
      <c r="Z44" s="9">
        <v>0</v>
      </c>
      <c r="AA44" s="9">
        <v>2</v>
      </c>
      <c r="AB44" s="9">
        <v>0</v>
      </c>
      <c r="AC44" s="9">
        <v>0</v>
      </c>
      <c r="AD44" s="9">
        <v>0</v>
      </c>
      <c r="AE44" s="9">
        <v>1</v>
      </c>
      <c r="AF44" s="9">
        <v>5</v>
      </c>
      <c r="AG44" s="9">
        <v>2</v>
      </c>
      <c r="AH44" s="9">
        <v>2</v>
      </c>
      <c r="AI44" s="9">
        <v>0</v>
      </c>
      <c r="AJ44" s="9">
        <v>1</v>
      </c>
      <c r="AK44" s="9">
        <v>4</v>
      </c>
      <c r="AL44" s="9">
        <v>2</v>
      </c>
      <c r="AM44" s="9">
        <v>0</v>
      </c>
      <c r="AN44" s="9">
        <v>1</v>
      </c>
      <c r="AO44" s="9">
        <v>0</v>
      </c>
      <c r="AP44" s="9">
        <v>1</v>
      </c>
      <c r="AQ44" s="9">
        <v>0</v>
      </c>
      <c r="AR44" s="9">
        <v>0</v>
      </c>
      <c r="AS44" s="9">
        <v>1</v>
      </c>
      <c r="AT44" s="9">
        <v>1</v>
      </c>
      <c r="AU44" s="9">
        <v>1</v>
      </c>
      <c r="AV44" s="9">
        <v>0</v>
      </c>
      <c r="AW44" s="9">
        <v>1</v>
      </c>
      <c r="AX44" s="9">
        <v>0</v>
      </c>
      <c r="AY44" s="9">
        <v>0</v>
      </c>
      <c r="AZ44" s="9">
        <v>0</v>
      </c>
      <c r="BA44" s="9">
        <v>0</v>
      </c>
      <c r="BB44" s="47">
        <v>0</v>
      </c>
      <c r="BC44" s="9">
        <v>0</v>
      </c>
      <c r="BD44" s="9">
        <v>0</v>
      </c>
      <c r="BE44" s="9">
        <v>0</v>
      </c>
      <c r="BF44" s="47">
        <v>0</v>
      </c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W44" s="18">
        <f t="shared" si="130"/>
        <v>6.6666666666666666E-2</v>
      </c>
      <c r="BX44" s="18">
        <f t="shared" si="130"/>
        <v>3.3333333333333333E-2</v>
      </c>
      <c r="BY44" s="18">
        <f t="shared" si="127"/>
        <v>8.5106382978723402E-2</v>
      </c>
      <c r="BZ44" s="18">
        <f t="shared" si="131"/>
        <v>0.16666666666666666</v>
      </c>
      <c r="CA44" s="18">
        <f t="shared" si="131"/>
        <v>0.1</v>
      </c>
      <c r="CB44" s="18">
        <f t="shared" si="132"/>
        <v>9.2592592592592587E-2</v>
      </c>
      <c r="CC44" s="18">
        <f t="shared" si="132"/>
        <v>0</v>
      </c>
    </row>
    <row r="45" spans="1:81" ht="18.600000000000001" customHeight="1" x14ac:dyDescent="0.25">
      <c r="A45" s="46">
        <v>40</v>
      </c>
      <c r="B45" s="46" t="s">
        <v>503</v>
      </c>
      <c r="C45" s="46" t="str">
        <f t="shared" si="125"/>
        <v>12</v>
      </c>
      <c r="D45" s="46" t="str">
        <f>INDEX(Sheet1!$C:$C,MATCH($B45,Sheet1!$B:$B,0))</f>
        <v>امیرمهدی دولت آبادی</v>
      </c>
      <c r="E45" s="47">
        <v>1</v>
      </c>
      <c r="F45" s="47">
        <v>3</v>
      </c>
      <c r="G45" s="47">
        <v>0</v>
      </c>
      <c r="H45" s="47">
        <v>0</v>
      </c>
      <c r="I45" s="47">
        <v>2</v>
      </c>
      <c r="J45" s="47">
        <v>3</v>
      </c>
      <c r="K45" s="47">
        <v>3</v>
      </c>
      <c r="L45" s="47">
        <v>2</v>
      </c>
      <c r="M45" s="47">
        <v>3</v>
      </c>
      <c r="N45" s="47">
        <v>1</v>
      </c>
      <c r="O45" s="47">
        <v>2</v>
      </c>
      <c r="P45" s="47">
        <v>4</v>
      </c>
      <c r="Q45" s="47">
        <v>6</v>
      </c>
      <c r="R45" s="47">
        <v>4</v>
      </c>
      <c r="S45" s="47">
        <v>1</v>
      </c>
      <c r="T45" s="47">
        <v>0</v>
      </c>
      <c r="U45" s="47">
        <v>2</v>
      </c>
      <c r="V45" s="47">
        <v>0</v>
      </c>
      <c r="W45" s="47"/>
      <c r="X45" s="47">
        <v>1</v>
      </c>
      <c r="Y45" s="47">
        <v>0</v>
      </c>
      <c r="Z45" s="47">
        <v>1</v>
      </c>
      <c r="AA45" s="47">
        <v>1</v>
      </c>
      <c r="AB45" s="47">
        <v>0</v>
      </c>
      <c r="AC45" s="47">
        <v>2</v>
      </c>
      <c r="AD45" s="47">
        <v>5</v>
      </c>
      <c r="AE45" s="47">
        <v>2</v>
      </c>
      <c r="AF45" s="47">
        <v>3</v>
      </c>
      <c r="AG45" s="47">
        <v>4</v>
      </c>
      <c r="AH45" s="47">
        <v>7</v>
      </c>
      <c r="AI45" s="47">
        <v>2</v>
      </c>
      <c r="AJ45" s="47">
        <v>2</v>
      </c>
      <c r="AK45" s="47">
        <v>5</v>
      </c>
      <c r="AL45" s="47">
        <v>1</v>
      </c>
      <c r="AM45" s="47">
        <v>2</v>
      </c>
      <c r="AN45" s="47">
        <v>2</v>
      </c>
      <c r="AO45" s="47">
        <v>1</v>
      </c>
      <c r="AP45" s="47">
        <v>1</v>
      </c>
      <c r="AQ45" s="47">
        <v>0</v>
      </c>
      <c r="AR45" s="47">
        <v>0</v>
      </c>
      <c r="AS45" s="47">
        <v>1</v>
      </c>
      <c r="AT45" s="47">
        <v>1</v>
      </c>
      <c r="AU45" s="47">
        <v>0</v>
      </c>
      <c r="AV45" s="47">
        <v>1</v>
      </c>
      <c r="AW45" s="47">
        <v>1</v>
      </c>
      <c r="AX45" s="9">
        <v>0</v>
      </c>
      <c r="AY45" s="47">
        <v>2</v>
      </c>
      <c r="AZ45" s="9">
        <v>0</v>
      </c>
      <c r="BA45" s="47">
        <v>1</v>
      </c>
      <c r="BB45" s="47">
        <v>0</v>
      </c>
      <c r="BC45" s="47">
        <v>2</v>
      </c>
      <c r="BD45" s="47">
        <v>0</v>
      </c>
      <c r="BE45" s="9">
        <v>0</v>
      </c>
      <c r="BF45" s="47">
        <v>0</v>
      </c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W45" s="18">
        <f t="shared" si="130"/>
        <v>0.18888888888888888</v>
      </c>
      <c r="BX45" s="18">
        <f t="shared" si="130"/>
        <v>0.22222222222222221</v>
      </c>
      <c r="BY45" s="18">
        <f t="shared" si="127"/>
        <v>6.3829787234042548E-2</v>
      </c>
      <c r="BZ45" s="18">
        <f t="shared" si="131"/>
        <v>0.35555555555555557</v>
      </c>
      <c r="CA45" s="18">
        <f t="shared" si="131"/>
        <v>0.16666666666666666</v>
      </c>
      <c r="CB45" s="18">
        <f t="shared" si="132"/>
        <v>0.1111111111111111</v>
      </c>
      <c r="CC45" s="18">
        <f t="shared" si="132"/>
        <v>9.2592592592592587E-2</v>
      </c>
    </row>
    <row r="46" spans="1:81" ht="18.600000000000001" customHeight="1" x14ac:dyDescent="0.25">
      <c r="A46" s="4">
        <v>41</v>
      </c>
      <c r="B46" s="4" t="s">
        <v>504</v>
      </c>
      <c r="C46" s="4" t="str">
        <f t="shared" si="125"/>
        <v>12</v>
      </c>
      <c r="D46" s="4" t="str">
        <f>INDEX(Sheet1!$C:$C,MATCH($B46,Sheet1!$B:$B,0))</f>
        <v>نیما خدابخشی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3</v>
      </c>
      <c r="R46" s="9">
        <v>1</v>
      </c>
      <c r="S46" s="9">
        <v>0</v>
      </c>
      <c r="T46" s="9">
        <v>0</v>
      </c>
      <c r="U46" s="9">
        <v>1</v>
      </c>
      <c r="V46" s="9">
        <v>0</v>
      </c>
      <c r="W46" s="9"/>
      <c r="X46" s="9">
        <v>3</v>
      </c>
      <c r="Y46" s="9">
        <v>0</v>
      </c>
      <c r="Z46" s="9">
        <v>0</v>
      </c>
      <c r="AA46" s="9">
        <v>0</v>
      </c>
      <c r="AB46" s="9">
        <v>2</v>
      </c>
      <c r="AC46" s="9">
        <v>2</v>
      </c>
      <c r="AD46" s="9">
        <v>2</v>
      </c>
      <c r="AE46" s="9">
        <v>1</v>
      </c>
      <c r="AF46" s="9">
        <v>0</v>
      </c>
      <c r="AG46" s="9">
        <v>0</v>
      </c>
      <c r="AH46" s="9">
        <v>5</v>
      </c>
      <c r="AI46" s="9">
        <v>1</v>
      </c>
      <c r="AJ46" s="9">
        <v>2</v>
      </c>
      <c r="AK46" s="9">
        <v>0</v>
      </c>
      <c r="AL46" s="9">
        <v>0</v>
      </c>
      <c r="AM46" s="9">
        <v>0</v>
      </c>
      <c r="AN46" s="9">
        <v>0</v>
      </c>
      <c r="AO46" s="9">
        <v>2</v>
      </c>
      <c r="AP46" s="9">
        <v>0</v>
      </c>
      <c r="AQ46" s="9">
        <v>0</v>
      </c>
      <c r="AR46" s="9">
        <v>1</v>
      </c>
      <c r="AS46" s="9">
        <v>1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47">
        <v>0</v>
      </c>
      <c r="AZ46" s="9">
        <v>0</v>
      </c>
      <c r="BA46" s="9">
        <v>0</v>
      </c>
      <c r="BB46" s="47">
        <v>0</v>
      </c>
      <c r="BC46" s="9">
        <v>0</v>
      </c>
      <c r="BD46" s="9">
        <v>1</v>
      </c>
      <c r="BE46" s="9">
        <v>0</v>
      </c>
      <c r="BF46" s="47">
        <v>0</v>
      </c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W46" s="18">
        <f t="shared" si="130"/>
        <v>2.2222222222222223E-2</v>
      </c>
      <c r="BX46" s="18">
        <f t="shared" si="130"/>
        <v>5.5555555555555552E-2</v>
      </c>
      <c r="BY46" s="18">
        <f t="shared" si="127"/>
        <v>0.10638297872340426</v>
      </c>
      <c r="BZ46" s="18">
        <f t="shared" si="131"/>
        <v>0.14444444444444443</v>
      </c>
      <c r="CA46" s="18">
        <f t="shared" si="131"/>
        <v>0</v>
      </c>
      <c r="CB46" s="18">
        <f t="shared" si="132"/>
        <v>7.407407407407407E-2</v>
      </c>
      <c r="CC46" s="18">
        <f t="shared" si="132"/>
        <v>1.8518518518518517E-2</v>
      </c>
    </row>
    <row r="47" spans="1:81" ht="18.600000000000001" customHeight="1" x14ac:dyDescent="0.25">
      <c r="A47" s="46">
        <v>42</v>
      </c>
      <c r="B47" s="46" t="s">
        <v>505</v>
      </c>
      <c r="C47" s="46" t="str">
        <f t="shared" si="125"/>
        <v>12</v>
      </c>
      <c r="D47" s="46" t="str">
        <f>INDEX(Sheet1!$C:$C,MATCH($B47,Sheet1!$B:$B,0))</f>
        <v>محمدرضا عبدالوند</v>
      </c>
      <c r="E47" s="47">
        <v>0</v>
      </c>
      <c r="F47" s="47">
        <v>0</v>
      </c>
      <c r="G47" s="47">
        <v>1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1</v>
      </c>
      <c r="N47" s="47">
        <v>0</v>
      </c>
      <c r="O47" s="47">
        <v>0</v>
      </c>
      <c r="P47" s="47">
        <v>1</v>
      </c>
      <c r="Q47" s="47">
        <v>0</v>
      </c>
      <c r="R47" s="47">
        <v>1</v>
      </c>
      <c r="S47" s="47">
        <v>0</v>
      </c>
      <c r="T47" s="47">
        <v>0</v>
      </c>
      <c r="U47" s="47">
        <v>0</v>
      </c>
      <c r="V47" s="47">
        <v>0</v>
      </c>
      <c r="W47" s="47"/>
      <c r="X47" s="47">
        <v>0</v>
      </c>
      <c r="Y47" s="47">
        <v>0</v>
      </c>
      <c r="Z47" s="47">
        <v>1</v>
      </c>
      <c r="AA47" s="47">
        <v>1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1</v>
      </c>
      <c r="AH47" s="47">
        <v>0</v>
      </c>
      <c r="AI47" s="47">
        <v>0</v>
      </c>
      <c r="AJ47" s="47">
        <v>0</v>
      </c>
      <c r="AK47" s="47">
        <v>0</v>
      </c>
      <c r="AL47" s="47">
        <v>0</v>
      </c>
      <c r="AM47" s="47">
        <v>0</v>
      </c>
      <c r="AN47" s="47">
        <v>0</v>
      </c>
      <c r="AO47" s="47">
        <v>1</v>
      </c>
      <c r="AP47" s="47">
        <v>0</v>
      </c>
      <c r="AQ47" s="47">
        <v>0</v>
      </c>
      <c r="AR47" s="47">
        <v>1</v>
      </c>
      <c r="AS47" s="47">
        <v>1</v>
      </c>
      <c r="AT47" s="47">
        <v>0</v>
      </c>
      <c r="AU47" s="47">
        <v>0</v>
      </c>
      <c r="AV47" s="47">
        <v>1</v>
      </c>
      <c r="AW47" s="47">
        <v>2</v>
      </c>
      <c r="AX47" s="9">
        <v>0</v>
      </c>
      <c r="AY47" s="47">
        <v>0</v>
      </c>
      <c r="AZ47" s="9">
        <v>0</v>
      </c>
      <c r="BA47" s="47">
        <v>0</v>
      </c>
      <c r="BB47" s="47">
        <v>0</v>
      </c>
      <c r="BC47" s="9">
        <v>0</v>
      </c>
      <c r="BD47" s="47">
        <v>0</v>
      </c>
      <c r="BE47" s="9">
        <v>0</v>
      </c>
      <c r="BF47" s="47">
        <v>0</v>
      </c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W47" s="18">
        <f t="shared" si="130"/>
        <v>2.2222222222222223E-2</v>
      </c>
      <c r="BX47" s="18">
        <f t="shared" si="130"/>
        <v>2.2222222222222223E-2</v>
      </c>
      <c r="BY47" s="18">
        <f t="shared" si="127"/>
        <v>4.2553191489361701E-2</v>
      </c>
      <c r="BZ47" s="18">
        <f t="shared" si="131"/>
        <v>1.1111111111111112E-2</v>
      </c>
      <c r="CA47" s="18">
        <f t="shared" si="131"/>
        <v>0</v>
      </c>
      <c r="CB47" s="18">
        <f t="shared" si="132"/>
        <v>0.1111111111111111</v>
      </c>
      <c r="CC47" s="18">
        <f t="shared" si="132"/>
        <v>0</v>
      </c>
    </row>
    <row r="48" spans="1:81" ht="18.600000000000001" customHeight="1" x14ac:dyDescent="0.25">
      <c r="A48" s="4">
        <v>43</v>
      </c>
      <c r="B48" s="4" t="s">
        <v>506</v>
      </c>
      <c r="C48" s="4" t="str">
        <f t="shared" si="125"/>
        <v>12</v>
      </c>
      <c r="D48" s="4" t="str">
        <f>INDEX(Sheet1!$C:$C,MATCH($B48,Sheet1!$B:$B,0))</f>
        <v>محمدمهدی شفیعی</v>
      </c>
      <c r="E48" s="9">
        <v>2</v>
      </c>
      <c r="F48" s="9">
        <v>1</v>
      </c>
      <c r="G48" s="9">
        <v>1</v>
      </c>
      <c r="H48" s="9">
        <v>2</v>
      </c>
      <c r="I48" s="9">
        <v>2</v>
      </c>
      <c r="J48" s="9">
        <v>2</v>
      </c>
      <c r="K48" s="9">
        <v>2</v>
      </c>
      <c r="L48" s="9">
        <v>3</v>
      </c>
      <c r="M48" s="9">
        <v>5</v>
      </c>
      <c r="N48" s="9">
        <v>1</v>
      </c>
      <c r="O48" s="9">
        <v>4</v>
      </c>
      <c r="P48" s="9">
        <v>5</v>
      </c>
      <c r="Q48" s="9">
        <v>4</v>
      </c>
      <c r="R48" s="9">
        <v>1</v>
      </c>
      <c r="S48" s="9">
        <v>2</v>
      </c>
      <c r="T48" s="9">
        <v>1</v>
      </c>
      <c r="U48" s="9">
        <v>4</v>
      </c>
      <c r="V48" s="9">
        <v>2</v>
      </c>
      <c r="W48" s="9"/>
      <c r="X48" s="9">
        <v>3</v>
      </c>
      <c r="Y48" s="9">
        <v>0</v>
      </c>
      <c r="Z48" s="9">
        <v>0</v>
      </c>
      <c r="AA48" s="9">
        <v>3</v>
      </c>
      <c r="AB48" s="9">
        <v>3</v>
      </c>
      <c r="AC48" s="9">
        <v>5</v>
      </c>
      <c r="AD48" s="9">
        <v>2</v>
      </c>
      <c r="AE48" s="9">
        <v>1</v>
      </c>
      <c r="AF48" s="9">
        <v>3</v>
      </c>
      <c r="AG48" s="9">
        <v>4</v>
      </c>
      <c r="AH48" s="9">
        <v>2</v>
      </c>
      <c r="AI48" s="9">
        <v>2</v>
      </c>
      <c r="AJ48" s="9">
        <v>0</v>
      </c>
      <c r="AK48" s="9">
        <v>3</v>
      </c>
      <c r="AL48" s="9">
        <v>1</v>
      </c>
      <c r="AM48" s="9">
        <v>0</v>
      </c>
      <c r="AN48" s="9">
        <v>0</v>
      </c>
      <c r="AO48" s="9">
        <v>5</v>
      </c>
      <c r="AP48" s="9">
        <v>1</v>
      </c>
      <c r="AQ48" s="9">
        <v>0</v>
      </c>
      <c r="AR48" s="9">
        <v>3</v>
      </c>
      <c r="AS48" s="9">
        <v>1</v>
      </c>
      <c r="AT48" s="9">
        <v>0</v>
      </c>
      <c r="AU48" s="9">
        <v>1</v>
      </c>
      <c r="AV48" s="9">
        <v>1</v>
      </c>
      <c r="AW48" s="9">
        <v>2</v>
      </c>
      <c r="AX48" s="9">
        <v>0</v>
      </c>
      <c r="AY48" s="47">
        <v>0</v>
      </c>
      <c r="AZ48" s="9">
        <v>0</v>
      </c>
      <c r="BA48" s="9">
        <v>1</v>
      </c>
      <c r="BB48" s="47">
        <v>0</v>
      </c>
      <c r="BC48" s="9">
        <v>0</v>
      </c>
      <c r="BD48" s="47">
        <v>0</v>
      </c>
      <c r="BE48" s="9">
        <v>0</v>
      </c>
      <c r="BF48" s="47">
        <v>0</v>
      </c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W48" s="18">
        <f t="shared" si="130"/>
        <v>0.22222222222222221</v>
      </c>
      <c r="BX48" s="18">
        <f t="shared" si="130"/>
        <v>0.26666666666666666</v>
      </c>
      <c r="BY48" s="18">
        <f t="shared" ref="BY48:BY79" si="133">IFERROR(SUMIFS($E48:$BU48,$E$3:$BU$3,BY$3,$E$2:$BU$2,BY$2)/(9.4*(COUNTIFS($E$3:$BU$3,BY$3,$E48:$BU48,"&lt;&gt;"&amp;"",$E$2:$BU$2,BY$2))),"")</f>
        <v>0.19148936170212766</v>
      </c>
      <c r="BZ48" s="18">
        <f t="shared" si="131"/>
        <v>0.24444444444444444</v>
      </c>
      <c r="CA48" s="18">
        <f t="shared" si="131"/>
        <v>3.3333333333333333E-2</v>
      </c>
      <c r="CB48" s="18">
        <f t="shared" si="132"/>
        <v>0.25925925925925924</v>
      </c>
      <c r="CC48" s="18">
        <f t="shared" si="132"/>
        <v>1.8518518518518517E-2</v>
      </c>
    </row>
    <row r="49" spans="1:81" ht="18.600000000000001" customHeight="1" x14ac:dyDescent="0.25">
      <c r="A49" s="46">
        <v>44</v>
      </c>
      <c r="B49" s="46" t="s">
        <v>507</v>
      </c>
      <c r="C49" s="46" t="str">
        <f t="shared" si="125"/>
        <v>12</v>
      </c>
      <c r="D49" s="46" t="str">
        <f>INDEX(Sheet1!$C:$C,MATCH($B49,Sheet1!$B:$B,0))</f>
        <v>محمدپارسا گرشاسبی</v>
      </c>
      <c r="E49" s="47">
        <v>0</v>
      </c>
      <c r="F49" s="47">
        <v>1</v>
      </c>
      <c r="G49" s="47">
        <v>0</v>
      </c>
      <c r="H49" s="47">
        <v>0</v>
      </c>
      <c r="I49" s="47">
        <v>0</v>
      </c>
      <c r="J49" s="47">
        <v>1</v>
      </c>
      <c r="K49" s="47">
        <v>1</v>
      </c>
      <c r="L49" s="47">
        <v>1</v>
      </c>
      <c r="M49" s="47">
        <v>1</v>
      </c>
      <c r="N49" s="47">
        <v>0</v>
      </c>
      <c r="O49" s="47">
        <v>0</v>
      </c>
      <c r="P49" s="47">
        <v>0</v>
      </c>
      <c r="Q49" s="47">
        <v>1</v>
      </c>
      <c r="R49" s="47">
        <v>0</v>
      </c>
      <c r="S49" s="47">
        <v>1</v>
      </c>
      <c r="T49" s="47">
        <v>1</v>
      </c>
      <c r="U49" s="47">
        <v>3</v>
      </c>
      <c r="V49" s="47">
        <v>0</v>
      </c>
      <c r="W49" s="47"/>
      <c r="X49" s="47">
        <v>1</v>
      </c>
      <c r="Y49" s="47">
        <v>0</v>
      </c>
      <c r="Z49" s="47">
        <v>2</v>
      </c>
      <c r="AA49" s="47">
        <v>1</v>
      </c>
      <c r="AB49" s="47">
        <v>0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4</v>
      </c>
      <c r="AN49" s="47">
        <v>0</v>
      </c>
      <c r="AO49" s="47">
        <v>1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1</v>
      </c>
      <c r="AV49" s="47">
        <v>0</v>
      </c>
      <c r="AW49" s="47">
        <v>1</v>
      </c>
      <c r="AX49" s="9">
        <v>0</v>
      </c>
      <c r="AY49" s="47">
        <v>0</v>
      </c>
      <c r="AZ49" s="9">
        <v>0</v>
      </c>
      <c r="BA49" s="47">
        <v>0</v>
      </c>
      <c r="BB49" s="47">
        <v>0</v>
      </c>
      <c r="BC49" s="9">
        <v>0</v>
      </c>
      <c r="BD49" s="47">
        <v>0</v>
      </c>
      <c r="BE49" s="9">
        <v>0</v>
      </c>
      <c r="BF49" s="47">
        <v>0</v>
      </c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W49" s="18">
        <f t="shared" si="130"/>
        <v>5.5555555555555552E-2</v>
      </c>
      <c r="BX49" s="18">
        <f t="shared" si="130"/>
        <v>6.6666666666666666E-2</v>
      </c>
      <c r="BY49" s="18">
        <f t="shared" si="133"/>
        <v>8.5106382978723402E-2</v>
      </c>
      <c r="BZ49" s="18">
        <f t="shared" si="131"/>
        <v>0</v>
      </c>
      <c r="CA49" s="18">
        <f t="shared" si="131"/>
        <v>0.13333333333333333</v>
      </c>
      <c r="CB49" s="18">
        <f t="shared" si="132"/>
        <v>5.5555555555555552E-2</v>
      </c>
      <c r="CC49" s="18">
        <f t="shared" si="132"/>
        <v>0</v>
      </c>
    </row>
    <row r="50" spans="1:81" ht="18.600000000000001" customHeight="1" x14ac:dyDescent="0.25">
      <c r="A50" s="4">
        <v>45</v>
      </c>
      <c r="B50" s="4" t="s">
        <v>508</v>
      </c>
      <c r="C50" s="4" t="str">
        <f t="shared" si="125"/>
        <v>13</v>
      </c>
      <c r="D50" s="4" t="str">
        <f>INDEX(Sheet1!$C:$C,MATCH($B50,Sheet1!$B:$B,0))</f>
        <v>سجاد جوکار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1</v>
      </c>
      <c r="O50" s="9">
        <v>0</v>
      </c>
      <c r="P50" s="9">
        <v>3</v>
      </c>
      <c r="Q50" s="9">
        <v>2</v>
      </c>
      <c r="R50" s="9">
        <v>0</v>
      </c>
      <c r="S50" s="9">
        <v>0</v>
      </c>
      <c r="T50" s="9">
        <v>0</v>
      </c>
      <c r="U50" s="9">
        <v>0</v>
      </c>
      <c r="V50" s="9">
        <v>1</v>
      </c>
      <c r="W50" s="9"/>
      <c r="X50" s="9">
        <v>1</v>
      </c>
      <c r="Y50" s="9">
        <v>1</v>
      </c>
      <c r="Z50" s="9">
        <v>1</v>
      </c>
      <c r="AA50" s="9">
        <v>0</v>
      </c>
      <c r="AB50" s="9">
        <v>2</v>
      </c>
      <c r="AC50" s="9">
        <v>1</v>
      </c>
      <c r="AD50" s="9">
        <v>3</v>
      </c>
      <c r="AE50" s="9">
        <v>7</v>
      </c>
      <c r="AF50" s="9">
        <v>4</v>
      </c>
      <c r="AG50" s="9">
        <v>4</v>
      </c>
      <c r="AH50" s="9">
        <v>5</v>
      </c>
      <c r="AI50" s="9">
        <v>2</v>
      </c>
      <c r="AJ50" s="9">
        <v>0</v>
      </c>
      <c r="AK50" s="9">
        <v>1</v>
      </c>
      <c r="AL50" s="9">
        <v>2</v>
      </c>
      <c r="AM50" s="9">
        <v>0</v>
      </c>
      <c r="AN50" s="9">
        <v>0</v>
      </c>
      <c r="AO50" s="9">
        <v>4</v>
      </c>
      <c r="AP50" s="9">
        <v>3</v>
      </c>
      <c r="AQ50" s="9">
        <v>1</v>
      </c>
      <c r="AR50" s="9">
        <v>2</v>
      </c>
      <c r="AS50" s="9">
        <v>2</v>
      </c>
      <c r="AT50" s="9">
        <v>1</v>
      </c>
      <c r="AU50" s="9">
        <v>2</v>
      </c>
      <c r="AV50" s="9">
        <v>0</v>
      </c>
      <c r="AW50" s="9">
        <v>3</v>
      </c>
      <c r="AX50" s="9">
        <v>1</v>
      </c>
      <c r="AY50" s="9">
        <v>2</v>
      </c>
      <c r="AZ50" s="9">
        <v>2</v>
      </c>
      <c r="BA50" s="9">
        <v>1</v>
      </c>
      <c r="BB50" s="9">
        <v>1</v>
      </c>
      <c r="BC50" s="9">
        <v>0</v>
      </c>
      <c r="BD50" s="47">
        <v>0</v>
      </c>
      <c r="BE50" s="9">
        <v>0</v>
      </c>
      <c r="BF50" s="47">
        <v>0</v>
      </c>
      <c r="BG50" s="9"/>
      <c r="BH50" s="9"/>
      <c r="BI50" s="9">
        <v>2</v>
      </c>
      <c r="BJ50" s="9">
        <v>3</v>
      </c>
      <c r="BK50" s="9">
        <v>0</v>
      </c>
      <c r="BL50" s="9">
        <v>2</v>
      </c>
      <c r="BM50" s="9">
        <v>1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3</v>
      </c>
      <c r="BT50" s="9"/>
      <c r="BU50" s="9"/>
      <c r="BW50" s="18">
        <f t="shared" si="130"/>
        <v>0</v>
      </c>
      <c r="BX50" s="18">
        <f t="shared" si="130"/>
        <v>7.7777777777777779E-2</v>
      </c>
      <c r="BY50" s="18">
        <f t="shared" si="133"/>
        <v>0.10638297872340426</v>
      </c>
      <c r="BZ50" s="18">
        <f t="shared" si="131"/>
        <v>0.3</v>
      </c>
      <c r="CA50" s="18">
        <f t="shared" si="131"/>
        <v>6.6666666666666666E-2</v>
      </c>
      <c r="CB50" s="18">
        <f t="shared" si="132"/>
        <v>0.33333333333333331</v>
      </c>
      <c r="CC50" s="18">
        <f t="shared" si="132"/>
        <v>0.12962962962962962</v>
      </c>
    </row>
    <row r="51" spans="1:81" ht="18.600000000000001" customHeight="1" x14ac:dyDescent="0.25">
      <c r="A51" s="46">
        <v>46</v>
      </c>
      <c r="B51" s="46" t="s">
        <v>509</v>
      </c>
      <c r="C51" s="46" t="str">
        <f t="shared" si="125"/>
        <v>13</v>
      </c>
      <c r="D51" s="46" t="str">
        <f>INDEX(Sheet1!$C:$C,MATCH($B51,Sheet1!$B:$B,0))</f>
        <v>ساجد جوکار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1</v>
      </c>
      <c r="O51" s="47">
        <v>0</v>
      </c>
      <c r="P51" s="47">
        <v>3</v>
      </c>
      <c r="Q51" s="47">
        <v>2</v>
      </c>
      <c r="R51" s="47">
        <v>0</v>
      </c>
      <c r="S51" s="47">
        <v>0</v>
      </c>
      <c r="T51" s="47">
        <v>0</v>
      </c>
      <c r="U51" s="47">
        <v>0</v>
      </c>
      <c r="V51" s="47">
        <v>1</v>
      </c>
      <c r="W51" s="47"/>
      <c r="X51" s="47">
        <v>1</v>
      </c>
      <c r="Y51" s="47">
        <v>1</v>
      </c>
      <c r="Z51" s="47">
        <v>1</v>
      </c>
      <c r="AA51" s="47">
        <v>0</v>
      </c>
      <c r="AB51" s="47">
        <v>2</v>
      </c>
      <c r="AC51" s="47">
        <v>1</v>
      </c>
      <c r="AD51" s="47">
        <v>3</v>
      </c>
      <c r="AE51" s="47">
        <v>7</v>
      </c>
      <c r="AF51" s="47">
        <v>3</v>
      </c>
      <c r="AG51" s="47">
        <v>4</v>
      </c>
      <c r="AH51" s="47">
        <v>5</v>
      </c>
      <c r="AI51" s="47">
        <v>1</v>
      </c>
      <c r="AJ51" s="47">
        <v>1</v>
      </c>
      <c r="AK51" s="47">
        <v>1</v>
      </c>
      <c r="AL51" s="47">
        <v>2</v>
      </c>
      <c r="AM51" s="47">
        <v>0</v>
      </c>
      <c r="AN51" s="47">
        <v>0</v>
      </c>
      <c r="AO51" s="47">
        <v>5</v>
      </c>
      <c r="AP51" s="47">
        <v>4</v>
      </c>
      <c r="AQ51" s="47">
        <v>1</v>
      </c>
      <c r="AR51" s="47">
        <v>0</v>
      </c>
      <c r="AS51" s="47">
        <v>1</v>
      </c>
      <c r="AT51" s="47">
        <v>1</v>
      </c>
      <c r="AU51" s="47">
        <v>2</v>
      </c>
      <c r="AV51" s="47">
        <v>0</v>
      </c>
      <c r="AW51" s="47">
        <v>3</v>
      </c>
      <c r="AX51" s="47">
        <v>1</v>
      </c>
      <c r="AY51" s="47">
        <v>1</v>
      </c>
      <c r="AZ51" s="47">
        <v>2</v>
      </c>
      <c r="BA51" s="47">
        <v>1</v>
      </c>
      <c r="BB51" s="47">
        <v>1</v>
      </c>
      <c r="BC51" s="9">
        <v>0</v>
      </c>
      <c r="BD51" s="47">
        <v>0</v>
      </c>
      <c r="BE51" s="9">
        <v>0</v>
      </c>
      <c r="BF51" s="47">
        <v>0</v>
      </c>
      <c r="BG51" s="47"/>
      <c r="BH51" s="47"/>
      <c r="BI51" s="47">
        <v>2</v>
      </c>
      <c r="BJ51" s="47">
        <v>3</v>
      </c>
      <c r="BK51" s="47">
        <v>0</v>
      </c>
      <c r="BL51" s="47">
        <v>2</v>
      </c>
      <c r="BM51" s="47">
        <v>2</v>
      </c>
      <c r="BN51" s="9">
        <v>0</v>
      </c>
      <c r="BO51" s="9">
        <v>0</v>
      </c>
      <c r="BP51" s="9">
        <v>0</v>
      </c>
      <c r="BQ51" s="47">
        <v>0</v>
      </c>
      <c r="BR51" s="47">
        <v>0</v>
      </c>
      <c r="BS51" s="47">
        <v>3</v>
      </c>
      <c r="BT51" s="47"/>
      <c r="BU51" s="47"/>
      <c r="BW51" s="18">
        <f t="shared" si="130"/>
        <v>0</v>
      </c>
      <c r="BX51" s="18">
        <f t="shared" si="130"/>
        <v>7.7777777777777779E-2</v>
      </c>
      <c r="BY51" s="18">
        <f t="shared" si="133"/>
        <v>0.10638297872340426</v>
      </c>
      <c r="BZ51" s="18">
        <f t="shared" si="131"/>
        <v>0.28888888888888886</v>
      </c>
      <c r="CA51" s="18">
        <f t="shared" si="131"/>
        <v>6.6666666666666666E-2</v>
      </c>
      <c r="CB51" s="18">
        <f t="shared" si="132"/>
        <v>0.31481481481481483</v>
      </c>
      <c r="CC51" s="18">
        <f t="shared" si="132"/>
        <v>0.1111111111111111</v>
      </c>
    </row>
    <row r="52" spans="1:81" ht="18.600000000000001" customHeight="1" x14ac:dyDescent="0.25">
      <c r="A52" s="4">
        <v>47</v>
      </c>
      <c r="B52" s="4" t="s">
        <v>510</v>
      </c>
      <c r="C52" s="4" t="str">
        <f t="shared" si="125"/>
        <v>13</v>
      </c>
      <c r="D52" s="4" t="str">
        <f>INDEX(Sheet1!$C:$C,MATCH($B52,Sheet1!$B:$B,0))</f>
        <v>امین یسلیانی</v>
      </c>
      <c r="E52" s="9">
        <v>3</v>
      </c>
      <c r="F52" s="9">
        <v>1</v>
      </c>
      <c r="G52" s="9">
        <v>2</v>
      </c>
      <c r="H52" s="9">
        <v>3</v>
      </c>
      <c r="I52" s="9">
        <v>6</v>
      </c>
      <c r="J52" s="9">
        <v>1</v>
      </c>
      <c r="K52" s="9">
        <v>2</v>
      </c>
      <c r="L52" s="9">
        <v>2</v>
      </c>
      <c r="M52" s="9">
        <v>7</v>
      </c>
      <c r="N52" s="9">
        <v>4</v>
      </c>
      <c r="O52" s="9">
        <v>2</v>
      </c>
      <c r="P52" s="9">
        <v>2</v>
      </c>
      <c r="Q52" s="9">
        <v>5</v>
      </c>
      <c r="R52" s="9">
        <v>4</v>
      </c>
      <c r="S52" s="9">
        <v>2</v>
      </c>
      <c r="T52" s="9">
        <v>2</v>
      </c>
      <c r="U52" s="9">
        <v>0</v>
      </c>
      <c r="V52" s="9">
        <v>1</v>
      </c>
      <c r="W52" s="9"/>
      <c r="X52" s="9">
        <v>5</v>
      </c>
      <c r="Y52" s="9">
        <v>2</v>
      </c>
      <c r="Z52" s="9">
        <v>3</v>
      </c>
      <c r="AA52" s="9">
        <v>1</v>
      </c>
      <c r="AB52" s="9">
        <v>3</v>
      </c>
      <c r="AC52" s="9">
        <v>5</v>
      </c>
      <c r="AD52" s="9">
        <v>6</v>
      </c>
      <c r="AE52" s="9">
        <v>9</v>
      </c>
      <c r="AF52" s="9">
        <v>4</v>
      </c>
      <c r="AG52" s="9">
        <v>7</v>
      </c>
      <c r="AH52" s="9">
        <v>5</v>
      </c>
      <c r="AI52" s="9">
        <v>2</v>
      </c>
      <c r="AJ52" s="9">
        <v>0</v>
      </c>
      <c r="AK52" s="9">
        <v>1</v>
      </c>
      <c r="AL52" s="9">
        <v>3</v>
      </c>
      <c r="AM52" s="9">
        <v>0</v>
      </c>
      <c r="AN52" s="9">
        <v>2</v>
      </c>
      <c r="AO52" s="9">
        <v>7</v>
      </c>
      <c r="AP52" s="9">
        <v>3</v>
      </c>
      <c r="AQ52" s="9">
        <v>0</v>
      </c>
      <c r="AR52" s="9">
        <v>1</v>
      </c>
      <c r="AS52" s="9">
        <v>1</v>
      </c>
      <c r="AT52" s="9">
        <v>0</v>
      </c>
      <c r="AU52" s="9">
        <v>1</v>
      </c>
      <c r="AV52" s="9">
        <v>0</v>
      </c>
      <c r="AW52" s="9">
        <v>2</v>
      </c>
      <c r="AX52" s="9">
        <v>3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47">
        <v>0</v>
      </c>
      <c r="BE52" s="9">
        <v>0</v>
      </c>
      <c r="BF52" s="47">
        <v>0</v>
      </c>
      <c r="BG52" s="9"/>
      <c r="BH52" s="9"/>
      <c r="BI52" s="9">
        <v>0</v>
      </c>
      <c r="BJ52" s="9">
        <v>2</v>
      </c>
      <c r="BK52" s="9">
        <v>2</v>
      </c>
      <c r="BL52" s="9">
        <v>1</v>
      </c>
      <c r="BM52" s="9">
        <v>2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2</v>
      </c>
      <c r="BT52" s="9"/>
      <c r="BU52" s="9"/>
      <c r="BW52" s="18">
        <f t="shared" si="130"/>
        <v>0.3</v>
      </c>
      <c r="BX52" s="18">
        <f t="shared" si="130"/>
        <v>0.24444444444444444</v>
      </c>
      <c r="BY52" s="18">
        <f t="shared" si="133"/>
        <v>0.2978723404255319</v>
      </c>
      <c r="BZ52" s="18">
        <f t="shared" si="131"/>
        <v>0.43333333333333335</v>
      </c>
      <c r="CA52" s="18">
        <f t="shared" si="131"/>
        <v>0.16666666666666666</v>
      </c>
      <c r="CB52" s="18">
        <f t="shared" si="132"/>
        <v>0.27777777777777779</v>
      </c>
      <c r="CC52" s="18">
        <f t="shared" si="132"/>
        <v>9.2592592592592587E-2</v>
      </c>
    </row>
    <row r="53" spans="1:81" ht="18.600000000000001" customHeight="1" x14ac:dyDescent="0.25">
      <c r="A53" s="46">
        <v>48</v>
      </c>
      <c r="B53" s="46" t="s">
        <v>511</v>
      </c>
      <c r="C53" s="46" t="str">
        <f t="shared" si="125"/>
        <v>13</v>
      </c>
      <c r="D53" s="46" t="str">
        <f>INDEX(Sheet1!$C:$C,MATCH($B53,Sheet1!$B:$B,0))</f>
        <v>سیدامیرحسین عزتی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/>
      <c r="X53" s="47">
        <v>0</v>
      </c>
      <c r="Y53" s="47">
        <v>1</v>
      </c>
      <c r="Z53" s="47">
        <v>0</v>
      </c>
      <c r="AA53" s="47">
        <v>0</v>
      </c>
      <c r="AB53" s="47">
        <v>0</v>
      </c>
      <c r="AC53" s="47">
        <v>0</v>
      </c>
      <c r="AD53" s="47">
        <v>3</v>
      </c>
      <c r="AE53" s="47">
        <v>4</v>
      </c>
      <c r="AF53" s="47">
        <v>2</v>
      </c>
      <c r="AG53" s="47">
        <v>1</v>
      </c>
      <c r="AH53" s="47">
        <v>1</v>
      </c>
      <c r="AI53" s="47">
        <v>1</v>
      </c>
      <c r="AJ53" s="47">
        <v>0</v>
      </c>
      <c r="AK53" s="47">
        <v>0</v>
      </c>
      <c r="AL53" s="47">
        <v>1</v>
      </c>
      <c r="AM53" s="47">
        <v>3</v>
      </c>
      <c r="AN53" s="47">
        <v>0</v>
      </c>
      <c r="AO53" s="47">
        <v>2</v>
      </c>
      <c r="AP53" s="47">
        <v>2</v>
      </c>
      <c r="AQ53" s="47">
        <v>0</v>
      </c>
      <c r="AR53" s="47">
        <v>0</v>
      </c>
      <c r="AS53" s="47">
        <v>1</v>
      </c>
      <c r="AT53" s="47">
        <v>1</v>
      </c>
      <c r="AU53" s="47">
        <v>0</v>
      </c>
      <c r="AV53" s="47">
        <v>0</v>
      </c>
      <c r="AW53" s="47">
        <v>1</v>
      </c>
      <c r="AX53" s="47">
        <v>1</v>
      </c>
      <c r="AY53" s="47">
        <v>0</v>
      </c>
      <c r="AZ53" s="47">
        <v>1</v>
      </c>
      <c r="BA53" s="47">
        <v>0</v>
      </c>
      <c r="BB53" s="47">
        <v>0</v>
      </c>
      <c r="BC53" s="9">
        <v>0</v>
      </c>
      <c r="BD53" s="47">
        <v>0</v>
      </c>
      <c r="BE53" s="9">
        <v>0</v>
      </c>
      <c r="BF53" s="47">
        <v>0</v>
      </c>
      <c r="BG53" s="47"/>
      <c r="BH53" s="47"/>
      <c r="BI53" s="47">
        <v>1</v>
      </c>
      <c r="BJ53" s="47">
        <v>2</v>
      </c>
      <c r="BK53" s="47">
        <v>0</v>
      </c>
      <c r="BL53" s="47">
        <v>1</v>
      </c>
      <c r="BM53" s="47">
        <v>2</v>
      </c>
      <c r="BN53" s="9">
        <v>0</v>
      </c>
      <c r="BO53" s="9">
        <v>0</v>
      </c>
      <c r="BP53" s="9">
        <v>0</v>
      </c>
      <c r="BQ53" s="47">
        <v>0</v>
      </c>
      <c r="BR53" s="47">
        <v>1</v>
      </c>
      <c r="BS53" s="47">
        <v>2</v>
      </c>
      <c r="BT53" s="47"/>
      <c r="BU53" s="47"/>
      <c r="BW53" s="18">
        <f t="shared" si="130"/>
        <v>0</v>
      </c>
      <c r="BX53" s="18">
        <f t="shared" si="130"/>
        <v>0</v>
      </c>
      <c r="BY53" s="18">
        <f t="shared" si="133"/>
        <v>2.1276595744680851E-2</v>
      </c>
      <c r="BZ53" s="18">
        <f t="shared" si="131"/>
        <v>0.13333333333333333</v>
      </c>
      <c r="CA53" s="18">
        <f t="shared" si="131"/>
        <v>0.13333333333333333</v>
      </c>
      <c r="CB53" s="18">
        <f t="shared" si="132"/>
        <v>0.12962962962962962</v>
      </c>
      <c r="CC53" s="18">
        <f t="shared" si="132"/>
        <v>3.7037037037037035E-2</v>
      </c>
    </row>
    <row r="54" spans="1:81" ht="18.600000000000001" customHeight="1" x14ac:dyDescent="0.25">
      <c r="A54" s="4">
        <v>49</v>
      </c>
      <c r="B54" s="4" t="s">
        <v>512</v>
      </c>
      <c r="C54" s="4" t="str">
        <f t="shared" si="125"/>
        <v>13</v>
      </c>
      <c r="D54" s="4" t="str">
        <f>INDEX(Sheet1!$C:$C,MATCH($B54,Sheet1!$B:$B,0))</f>
        <v>رادین فتحعلی‌زاده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>
        <v>0</v>
      </c>
      <c r="AD54" s="9">
        <v>0</v>
      </c>
      <c r="AE54" s="9">
        <v>4</v>
      </c>
      <c r="AF54" s="9">
        <v>6</v>
      </c>
      <c r="AG54" s="9">
        <v>6</v>
      </c>
      <c r="AH54" s="9">
        <v>3</v>
      </c>
      <c r="AI54" s="9">
        <v>2</v>
      </c>
      <c r="AJ54" s="9">
        <v>1</v>
      </c>
      <c r="AK54" s="9">
        <v>5</v>
      </c>
      <c r="AL54" s="9">
        <v>5</v>
      </c>
      <c r="AM54" s="9">
        <v>0</v>
      </c>
      <c r="AN54" s="9">
        <v>0</v>
      </c>
      <c r="AO54" s="9">
        <v>6</v>
      </c>
      <c r="AP54" s="9">
        <v>2</v>
      </c>
      <c r="AQ54" s="9">
        <v>1</v>
      </c>
      <c r="AR54" s="9">
        <v>6</v>
      </c>
      <c r="AS54" s="9">
        <v>1</v>
      </c>
      <c r="AT54" s="9">
        <v>2</v>
      </c>
      <c r="AU54" s="9">
        <v>1</v>
      </c>
      <c r="AV54" s="9">
        <v>0</v>
      </c>
      <c r="AW54" s="9">
        <v>2</v>
      </c>
      <c r="AX54" s="9">
        <v>0</v>
      </c>
      <c r="AY54" s="9">
        <v>1</v>
      </c>
      <c r="AZ54" s="9">
        <v>2</v>
      </c>
      <c r="BA54" s="9">
        <v>1</v>
      </c>
      <c r="BB54" s="9">
        <v>1</v>
      </c>
      <c r="BC54" s="9">
        <v>0</v>
      </c>
      <c r="BD54" s="47">
        <v>0</v>
      </c>
      <c r="BE54" s="9">
        <v>0</v>
      </c>
      <c r="BF54" s="47">
        <v>0</v>
      </c>
      <c r="BG54" s="9"/>
      <c r="BH54" s="9"/>
      <c r="BI54" s="9">
        <v>0</v>
      </c>
      <c r="BJ54" s="9">
        <v>3</v>
      </c>
      <c r="BK54" s="9">
        <v>0</v>
      </c>
      <c r="BL54" s="9">
        <v>1</v>
      </c>
      <c r="BM54" s="9">
        <v>2</v>
      </c>
      <c r="BN54" s="9">
        <v>0</v>
      </c>
      <c r="BO54" s="9">
        <v>0</v>
      </c>
      <c r="BP54" s="9">
        <v>0</v>
      </c>
      <c r="BQ54" s="9">
        <v>0</v>
      </c>
      <c r="BR54" s="9">
        <v>1</v>
      </c>
      <c r="BS54" s="9">
        <v>1</v>
      </c>
      <c r="BT54" s="9"/>
      <c r="BU54" s="9"/>
      <c r="BW54" s="18" t="str">
        <f t="shared" si="130"/>
        <v/>
      </c>
      <c r="BX54" s="18" t="str">
        <f t="shared" si="130"/>
        <v/>
      </c>
      <c r="BY54" s="18" t="str">
        <f t="shared" si="133"/>
        <v/>
      </c>
      <c r="BZ54" s="18">
        <f t="shared" si="131"/>
        <v>0.3</v>
      </c>
      <c r="CA54" s="18">
        <f t="shared" si="131"/>
        <v>0.16666666666666666</v>
      </c>
      <c r="CB54" s="18">
        <f t="shared" si="132"/>
        <v>0.3888888888888889</v>
      </c>
      <c r="CC54" s="18">
        <f t="shared" si="132"/>
        <v>9.2592592592592587E-2</v>
      </c>
    </row>
    <row r="55" spans="1:81" ht="18.600000000000001" customHeight="1" x14ac:dyDescent="0.25">
      <c r="A55" s="46">
        <v>50</v>
      </c>
      <c r="B55" s="46" t="s">
        <v>513</v>
      </c>
      <c r="C55" s="46" t="str">
        <f t="shared" si="125"/>
        <v>13</v>
      </c>
      <c r="D55" s="46" t="str">
        <f>INDEX(Sheet1!$C:$C,MATCH($B55,Sheet1!$B:$B,0))</f>
        <v>محمد شاطریان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>
        <v>0</v>
      </c>
      <c r="AP55" s="47">
        <v>0</v>
      </c>
      <c r="AQ55" s="47">
        <v>0</v>
      </c>
      <c r="AR55" s="47">
        <v>1</v>
      </c>
      <c r="AS55" s="47">
        <v>1</v>
      </c>
      <c r="AT55" s="47">
        <v>0</v>
      </c>
      <c r="AU55" s="47">
        <v>2</v>
      </c>
      <c r="AV55" s="47">
        <v>3</v>
      </c>
      <c r="AW55" s="47">
        <v>4</v>
      </c>
      <c r="AX55" s="47">
        <v>1</v>
      </c>
      <c r="AY55" s="47">
        <v>1</v>
      </c>
      <c r="AZ55" s="47">
        <v>1</v>
      </c>
      <c r="BA55" s="47">
        <v>1</v>
      </c>
      <c r="BB55" s="47">
        <v>1</v>
      </c>
      <c r="BC55" s="9">
        <v>0</v>
      </c>
      <c r="BD55" s="47">
        <v>0</v>
      </c>
      <c r="BE55" s="9">
        <v>0</v>
      </c>
      <c r="BF55" s="47">
        <v>0</v>
      </c>
      <c r="BG55" s="47"/>
      <c r="BH55" s="47"/>
      <c r="BI55" s="47">
        <v>2</v>
      </c>
      <c r="BJ55" s="47">
        <v>3</v>
      </c>
      <c r="BK55" s="47">
        <v>1</v>
      </c>
      <c r="BL55" s="47">
        <v>0</v>
      </c>
      <c r="BM55" s="47">
        <v>3</v>
      </c>
      <c r="BN55" s="9">
        <v>0</v>
      </c>
      <c r="BO55" s="9">
        <v>0</v>
      </c>
      <c r="BP55" s="9">
        <v>0</v>
      </c>
      <c r="BQ55" s="47">
        <v>0</v>
      </c>
      <c r="BR55" s="47">
        <v>1</v>
      </c>
      <c r="BS55" s="47">
        <v>3</v>
      </c>
      <c r="BT55" s="47"/>
      <c r="BU55" s="47"/>
      <c r="BW55" s="18" t="str">
        <f t="shared" si="130"/>
        <v/>
      </c>
      <c r="BX55" s="18" t="str">
        <f t="shared" si="130"/>
        <v/>
      </c>
      <c r="BY55" s="18" t="str">
        <f t="shared" si="133"/>
        <v/>
      </c>
      <c r="BZ55" s="18" t="str">
        <f t="shared" si="131"/>
        <v/>
      </c>
      <c r="CA55" s="18" t="str">
        <f t="shared" si="131"/>
        <v/>
      </c>
      <c r="CB55" s="18">
        <f t="shared" si="132"/>
        <v>0.20370370370370369</v>
      </c>
      <c r="CC55" s="18">
        <f t="shared" si="132"/>
        <v>9.2592592592592587E-2</v>
      </c>
    </row>
    <row r="56" spans="1:81" ht="18.600000000000001" customHeight="1" x14ac:dyDescent="0.25">
      <c r="A56" s="4">
        <v>51</v>
      </c>
      <c r="B56" s="4" t="s">
        <v>514</v>
      </c>
      <c r="C56" s="4" t="str">
        <f t="shared" si="125"/>
        <v>14</v>
      </c>
      <c r="D56" s="4" t="str">
        <f>INDEX(Sheet1!$C:$C,MATCH($B56,Sheet1!$B:$B,0))</f>
        <v xml:space="preserve">حسین رحمتی </v>
      </c>
      <c r="E56" s="9">
        <v>1</v>
      </c>
      <c r="F56" s="9">
        <v>3</v>
      </c>
      <c r="G56" s="9">
        <v>2</v>
      </c>
      <c r="H56" s="9">
        <v>2</v>
      </c>
      <c r="I56" s="9">
        <v>1</v>
      </c>
      <c r="J56" s="9">
        <v>1</v>
      </c>
      <c r="K56" s="9">
        <v>2</v>
      </c>
      <c r="L56" s="9">
        <v>1</v>
      </c>
      <c r="M56" s="9">
        <v>2</v>
      </c>
      <c r="N56" s="9">
        <v>5</v>
      </c>
      <c r="O56" s="9">
        <v>2</v>
      </c>
      <c r="P56" s="9">
        <v>2</v>
      </c>
      <c r="Q56" s="9">
        <v>4</v>
      </c>
      <c r="R56" s="9">
        <v>8</v>
      </c>
      <c r="S56" s="9">
        <v>4</v>
      </c>
      <c r="T56" s="9">
        <v>1</v>
      </c>
      <c r="U56" s="9">
        <v>4</v>
      </c>
      <c r="V56" s="9">
        <v>2</v>
      </c>
      <c r="W56" s="9"/>
      <c r="X56" s="9">
        <v>1</v>
      </c>
      <c r="Y56" s="9">
        <v>2</v>
      </c>
      <c r="Z56" s="9">
        <v>4</v>
      </c>
      <c r="AA56" s="9">
        <v>7</v>
      </c>
      <c r="AB56" s="9">
        <v>8</v>
      </c>
      <c r="AC56" s="9">
        <v>8</v>
      </c>
      <c r="AD56" s="9">
        <v>9</v>
      </c>
      <c r="AE56" s="9">
        <v>9</v>
      </c>
      <c r="AF56" s="9">
        <v>9</v>
      </c>
      <c r="AG56" s="9">
        <v>6</v>
      </c>
      <c r="AH56" s="9">
        <v>9</v>
      </c>
      <c r="AI56" s="9">
        <v>4</v>
      </c>
      <c r="AJ56" s="9">
        <v>2</v>
      </c>
      <c r="AK56" s="9">
        <v>7</v>
      </c>
      <c r="AL56" s="9">
        <v>9</v>
      </c>
      <c r="AM56" s="9">
        <v>0</v>
      </c>
      <c r="AN56" s="9">
        <v>4</v>
      </c>
      <c r="AO56" s="9">
        <v>4</v>
      </c>
      <c r="AP56" s="9">
        <v>0</v>
      </c>
      <c r="AQ56" s="9">
        <v>0</v>
      </c>
      <c r="AR56" s="9">
        <v>3</v>
      </c>
      <c r="AS56" s="9">
        <v>4</v>
      </c>
      <c r="AT56" s="9">
        <v>2</v>
      </c>
      <c r="AU56" s="9">
        <v>2</v>
      </c>
      <c r="AV56" s="9">
        <v>4</v>
      </c>
      <c r="AW56" s="9">
        <v>5</v>
      </c>
      <c r="AX56" s="9">
        <v>3</v>
      </c>
      <c r="AY56" s="9">
        <v>2</v>
      </c>
      <c r="AZ56" s="9">
        <v>2</v>
      </c>
      <c r="BA56" s="9">
        <v>3</v>
      </c>
      <c r="BB56" s="9">
        <v>6</v>
      </c>
      <c r="BC56" s="9">
        <v>2</v>
      </c>
      <c r="BD56" s="47">
        <v>0</v>
      </c>
      <c r="BE56" s="9">
        <v>1</v>
      </c>
      <c r="BF56" s="9">
        <v>1</v>
      </c>
      <c r="BG56" s="9"/>
      <c r="BH56" s="9"/>
      <c r="BI56" s="9">
        <v>5</v>
      </c>
      <c r="BJ56" s="9">
        <v>1</v>
      </c>
      <c r="BK56" s="9">
        <v>2</v>
      </c>
      <c r="BL56" s="9">
        <v>2</v>
      </c>
      <c r="BM56" s="9">
        <v>5</v>
      </c>
      <c r="BN56" s="9">
        <v>0</v>
      </c>
      <c r="BO56" s="9">
        <v>0</v>
      </c>
      <c r="BP56" s="9">
        <v>0</v>
      </c>
      <c r="BQ56" s="9">
        <v>1</v>
      </c>
      <c r="BR56" s="9">
        <v>2</v>
      </c>
      <c r="BS56" s="9">
        <v>1</v>
      </c>
      <c r="BT56" s="9"/>
      <c r="BU56" s="9"/>
      <c r="BW56" s="18">
        <f t="shared" ref="BW56:BX75" si="134">IFERROR(SUMIFS($E56:$BU56,$E$3:$BU$3,BW$3,$E$2:$BU$2,BW$2)/(10*(COUNTIFS($E$3:$BU$3,BW$3,$E56:$BU56,"&lt;&gt;"&amp;"",$E$2:$BU$2,BW$2))),"")</f>
        <v>0.16666666666666666</v>
      </c>
      <c r="BX56" s="18">
        <f t="shared" si="134"/>
        <v>0.35555555555555557</v>
      </c>
      <c r="BY56" s="18">
        <f t="shared" si="133"/>
        <v>0.46808510638297873</v>
      </c>
      <c r="BZ56" s="18">
        <f t="shared" ref="BZ56:CA75" si="135">IFERROR(SUMIFS($E56:$BU56,$E$3:$BU$3,BZ$3,$E$2:$BU$2,BZ$2)/(10*(COUNTIFS($E$3:$BU$3,BZ$3,$E56:$BU56,"&lt;&gt;"&amp;"",$E$2:$BU$2,BZ$2))),"")</f>
        <v>0.7</v>
      </c>
      <c r="CA56" s="18">
        <f t="shared" si="135"/>
        <v>0.43333333333333335</v>
      </c>
      <c r="CB56" s="18">
        <f t="shared" ref="CB56:CC75" si="136">IFERROR(SUMIFS($E56:$BU56,$E$3:$BU$3,CB$3,$E$2:$BU$2,CB$2)/(6*(COUNTIFS($E$3:$BU$3,CB$3,$E56:$BU56,"&lt;&gt;"&amp;"",$E$2:$BU$2,CB$2))),"")</f>
        <v>0.44444444444444442</v>
      </c>
      <c r="CC56" s="18">
        <f t="shared" si="136"/>
        <v>0.37037037037037035</v>
      </c>
    </row>
    <row r="57" spans="1:81" ht="18.600000000000001" customHeight="1" x14ac:dyDescent="0.25">
      <c r="A57" s="46">
        <v>52</v>
      </c>
      <c r="B57" s="46" t="s">
        <v>515</v>
      </c>
      <c r="C57" s="46" t="str">
        <f t="shared" si="125"/>
        <v>14</v>
      </c>
      <c r="D57" s="46" t="str">
        <f>INDEX(Sheet1!$C:$C,MATCH($B57,Sheet1!$B:$B,0))</f>
        <v>طاها طالعی</v>
      </c>
      <c r="E57" s="47">
        <v>1</v>
      </c>
      <c r="F57" s="47">
        <v>3</v>
      </c>
      <c r="G57" s="47">
        <v>0</v>
      </c>
      <c r="H57" s="47">
        <v>1</v>
      </c>
      <c r="I57" s="47">
        <v>2</v>
      </c>
      <c r="J57" s="47">
        <v>0</v>
      </c>
      <c r="K57" s="47">
        <v>3</v>
      </c>
      <c r="L57" s="47">
        <v>0</v>
      </c>
      <c r="M57" s="47">
        <v>1</v>
      </c>
      <c r="N57" s="47">
        <v>1</v>
      </c>
      <c r="O57" s="47">
        <v>0</v>
      </c>
      <c r="P57" s="47">
        <v>0</v>
      </c>
      <c r="Q57" s="47">
        <v>0</v>
      </c>
      <c r="R57" s="47">
        <v>1</v>
      </c>
      <c r="S57" s="47">
        <v>2</v>
      </c>
      <c r="T57" s="47">
        <v>3</v>
      </c>
      <c r="U57" s="47">
        <v>6</v>
      </c>
      <c r="V57" s="47">
        <v>1</v>
      </c>
      <c r="W57" s="47"/>
      <c r="X57" s="47">
        <v>2</v>
      </c>
      <c r="Y57" s="47">
        <v>1</v>
      </c>
      <c r="Z57" s="47">
        <v>1</v>
      </c>
      <c r="AA57" s="47">
        <v>4</v>
      </c>
      <c r="AB57" s="47">
        <v>3</v>
      </c>
      <c r="AC57" s="47">
        <v>9</v>
      </c>
      <c r="AD57" s="47">
        <v>0</v>
      </c>
      <c r="AE57" s="47">
        <v>1</v>
      </c>
      <c r="AF57" s="47">
        <v>3</v>
      </c>
      <c r="AG57" s="47">
        <v>5</v>
      </c>
      <c r="AH57" s="47">
        <v>5</v>
      </c>
      <c r="AI57" s="47">
        <v>1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3</v>
      </c>
      <c r="AP57" s="47">
        <v>2</v>
      </c>
      <c r="AQ57" s="47">
        <v>0</v>
      </c>
      <c r="AR57" s="47">
        <v>0</v>
      </c>
      <c r="AS57" s="47">
        <v>1</v>
      </c>
      <c r="AT57" s="47">
        <v>0</v>
      </c>
      <c r="AU57" s="47">
        <v>0</v>
      </c>
      <c r="AV57" s="47">
        <v>1</v>
      </c>
      <c r="AW57" s="47">
        <v>0</v>
      </c>
      <c r="AX57" s="47">
        <v>1</v>
      </c>
      <c r="AY57" s="47">
        <v>1</v>
      </c>
      <c r="AZ57" s="47">
        <v>0</v>
      </c>
      <c r="BA57" s="47">
        <v>0</v>
      </c>
      <c r="BB57" s="47">
        <v>0</v>
      </c>
      <c r="BC57" s="47">
        <v>0</v>
      </c>
      <c r="BD57" s="47">
        <v>1</v>
      </c>
      <c r="BE57" s="47">
        <v>1</v>
      </c>
      <c r="BF57" s="47">
        <v>0</v>
      </c>
      <c r="BG57" s="47"/>
      <c r="BH57" s="47"/>
      <c r="BI57" s="47">
        <v>1</v>
      </c>
      <c r="BJ57" s="47">
        <v>0</v>
      </c>
      <c r="BK57" s="47">
        <v>0</v>
      </c>
      <c r="BL57" s="47">
        <v>1</v>
      </c>
      <c r="BM57" s="47">
        <v>1</v>
      </c>
      <c r="BN57" s="9">
        <v>0</v>
      </c>
      <c r="BO57" s="9">
        <v>0</v>
      </c>
      <c r="BP57" s="9">
        <v>0</v>
      </c>
      <c r="BQ57" s="47">
        <v>3</v>
      </c>
      <c r="BR57" s="47">
        <v>1</v>
      </c>
      <c r="BS57" s="47">
        <v>2</v>
      </c>
      <c r="BT57" s="47"/>
      <c r="BU57" s="47"/>
      <c r="BW57" s="18">
        <f t="shared" si="134"/>
        <v>0.12222222222222222</v>
      </c>
      <c r="BX57" s="18">
        <f t="shared" si="134"/>
        <v>0.15555555555555556</v>
      </c>
      <c r="BY57" s="18">
        <f t="shared" si="133"/>
        <v>0.23404255319148937</v>
      </c>
      <c r="BZ57" s="18">
        <f t="shared" si="135"/>
        <v>0.26666666666666666</v>
      </c>
      <c r="CA57" s="18">
        <f t="shared" si="135"/>
        <v>0</v>
      </c>
      <c r="CB57" s="18">
        <f t="shared" si="136"/>
        <v>0.12962962962962962</v>
      </c>
      <c r="CC57" s="18">
        <f t="shared" si="136"/>
        <v>7.407407407407407E-2</v>
      </c>
    </row>
    <row r="58" spans="1:81" ht="18.600000000000001" customHeight="1" x14ac:dyDescent="0.25">
      <c r="A58" s="4">
        <v>53</v>
      </c>
      <c r="B58" s="4" t="s">
        <v>516</v>
      </c>
      <c r="C58" s="4" t="str">
        <f t="shared" si="125"/>
        <v>14</v>
      </c>
      <c r="D58" s="4" t="str">
        <f>INDEX(Sheet1!$C:$C,MATCH($B58,Sheet1!$B:$B,0))</f>
        <v>سبحان قاسمی‌نژاد</v>
      </c>
      <c r="E58" s="9">
        <v>6</v>
      </c>
      <c r="F58" s="9">
        <v>7</v>
      </c>
      <c r="G58" s="9">
        <v>7</v>
      </c>
      <c r="H58" s="9">
        <v>9</v>
      </c>
      <c r="I58" s="9">
        <v>6</v>
      </c>
      <c r="J58" s="9">
        <v>2</v>
      </c>
      <c r="K58" s="9">
        <v>4</v>
      </c>
      <c r="L58" s="9">
        <v>4</v>
      </c>
      <c r="M58" s="9">
        <v>7</v>
      </c>
      <c r="N58" s="9">
        <v>7</v>
      </c>
      <c r="O58" s="9">
        <v>7</v>
      </c>
      <c r="P58" s="9">
        <v>5</v>
      </c>
      <c r="Q58" s="9">
        <v>9</v>
      </c>
      <c r="R58" s="9">
        <v>8</v>
      </c>
      <c r="S58" s="9">
        <v>6</v>
      </c>
      <c r="T58" s="9">
        <v>9</v>
      </c>
      <c r="U58" s="9">
        <v>8</v>
      </c>
      <c r="V58" s="9">
        <v>1</v>
      </c>
      <c r="W58" s="9"/>
      <c r="X58" s="9">
        <v>5</v>
      </c>
      <c r="Y58" s="9">
        <v>5</v>
      </c>
      <c r="Z58" s="9">
        <v>7</v>
      </c>
      <c r="AA58" s="9">
        <v>9</v>
      </c>
      <c r="AB58" s="9">
        <v>8</v>
      </c>
      <c r="AC58" s="9">
        <v>7</v>
      </c>
      <c r="AD58" s="9">
        <v>6</v>
      </c>
      <c r="AE58" s="9">
        <v>5</v>
      </c>
      <c r="AF58" s="9">
        <v>4</v>
      </c>
      <c r="AG58" s="9">
        <v>2</v>
      </c>
      <c r="AH58" s="9">
        <v>7</v>
      </c>
      <c r="AI58" s="9">
        <v>3</v>
      </c>
      <c r="AJ58" s="9">
        <v>2</v>
      </c>
      <c r="AK58" s="9">
        <v>8</v>
      </c>
      <c r="AL58" s="9">
        <v>7</v>
      </c>
      <c r="AM58" s="9">
        <v>0</v>
      </c>
      <c r="AN58" s="9">
        <v>6</v>
      </c>
      <c r="AO58" s="9">
        <v>6</v>
      </c>
      <c r="AP58" s="9">
        <v>5</v>
      </c>
      <c r="AQ58" s="9">
        <v>0</v>
      </c>
      <c r="AR58" s="9">
        <v>7</v>
      </c>
      <c r="AS58" s="9">
        <v>8</v>
      </c>
      <c r="AT58" s="9">
        <v>1</v>
      </c>
      <c r="AU58" s="9">
        <v>3</v>
      </c>
      <c r="AV58" s="9">
        <v>7</v>
      </c>
      <c r="AW58" s="9">
        <v>7</v>
      </c>
      <c r="AX58" s="9">
        <v>9</v>
      </c>
      <c r="AY58" s="9">
        <v>7</v>
      </c>
      <c r="AZ58" s="9">
        <v>4</v>
      </c>
      <c r="BA58" s="9">
        <v>5</v>
      </c>
      <c r="BB58" s="9">
        <v>7</v>
      </c>
      <c r="BC58" s="9">
        <v>4</v>
      </c>
      <c r="BD58" s="9">
        <v>2</v>
      </c>
      <c r="BE58" s="9">
        <v>5</v>
      </c>
      <c r="BF58" s="9">
        <v>2</v>
      </c>
      <c r="BG58" s="9"/>
      <c r="BH58" s="9"/>
      <c r="BI58" s="9">
        <v>7</v>
      </c>
      <c r="BJ58" s="9">
        <v>5</v>
      </c>
      <c r="BK58" s="9">
        <v>6</v>
      </c>
      <c r="BL58" s="9">
        <v>8</v>
      </c>
      <c r="BM58" s="9">
        <v>9</v>
      </c>
      <c r="BN58" s="9">
        <v>0</v>
      </c>
      <c r="BO58" s="9">
        <v>0</v>
      </c>
      <c r="BP58" s="9">
        <v>0</v>
      </c>
      <c r="BQ58" s="9">
        <v>4</v>
      </c>
      <c r="BR58" s="9">
        <v>6</v>
      </c>
      <c r="BS58" s="9">
        <v>5</v>
      </c>
      <c r="BT58" s="9"/>
      <c r="BU58" s="9"/>
      <c r="BW58" s="18">
        <f t="shared" si="134"/>
        <v>0.57777777777777772</v>
      </c>
      <c r="BX58" s="18">
        <f t="shared" si="134"/>
        <v>0.66666666666666663</v>
      </c>
      <c r="BY58" s="18">
        <f t="shared" si="133"/>
        <v>0.72340425531914898</v>
      </c>
      <c r="BZ58" s="18">
        <f t="shared" si="135"/>
        <v>0.48888888888888887</v>
      </c>
      <c r="CA58" s="18">
        <f t="shared" si="135"/>
        <v>0.43333333333333335</v>
      </c>
      <c r="CB58" s="18">
        <f t="shared" si="136"/>
        <v>0.81481481481481477</v>
      </c>
      <c r="CC58" s="18">
        <f t="shared" si="136"/>
        <v>0.83333333333333337</v>
      </c>
    </row>
    <row r="59" spans="1:81" ht="18.600000000000001" customHeight="1" x14ac:dyDescent="0.25">
      <c r="A59" s="46">
        <v>54</v>
      </c>
      <c r="B59" s="46" t="s">
        <v>517</v>
      </c>
      <c r="C59" s="46" t="str">
        <f t="shared" si="125"/>
        <v>14</v>
      </c>
      <c r="D59" s="46" t="str">
        <f>INDEX(Sheet1!$C:$C,MATCH($B59,Sheet1!$B:$B,0))</f>
        <v>سیدعلی طباطبایی</v>
      </c>
      <c r="E59" s="47">
        <v>0</v>
      </c>
      <c r="F59" s="47">
        <v>1</v>
      </c>
      <c r="G59" s="47">
        <v>0</v>
      </c>
      <c r="H59" s="47">
        <v>2</v>
      </c>
      <c r="I59" s="47">
        <v>2</v>
      </c>
      <c r="J59" s="47">
        <v>1</v>
      </c>
      <c r="K59" s="47">
        <v>2</v>
      </c>
      <c r="L59" s="47">
        <v>0</v>
      </c>
      <c r="M59" s="47">
        <v>1</v>
      </c>
      <c r="N59" s="47">
        <v>2</v>
      </c>
      <c r="O59" s="47">
        <v>3</v>
      </c>
      <c r="P59" s="47">
        <v>1</v>
      </c>
      <c r="Q59" s="47">
        <v>2</v>
      </c>
      <c r="R59" s="47">
        <v>2</v>
      </c>
      <c r="S59" s="47">
        <v>0</v>
      </c>
      <c r="T59" s="47">
        <v>2</v>
      </c>
      <c r="U59" s="47">
        <v>2</v>
      </c>
      <c r="V59" s="47">
        <v>1</v>
      </c>
      <c r="W59" s="47"/>
      <c r="X59" s="47">
        <v>2</v>
      </c>
      <c r="Y59" s="47">
        <v>3</v>
      </c>
      <c r="Z59" s="47">
        <v>1</v>
      </c>
      <c r="AA59" s="47">
        <v>1</v>
      </c>
      <c r="AB59" s="47">
        <v>1</v>
      </c>
      <c r="AC59" s="47">
        <v>1</v>
      </c>
      <c r="AD59" s="47">
        <v>3</v>
      </c>
      <c r="AE59" s="47">
        <v>3</v>
      </c>
      <c r="AF59" s="47">
        <v>3</v>
      </c>
      <c r="AG59" s="47">
        <v>2</v>
      </c>
      <c r="AH59" s="47">
        <v>4</v>
      </c>
      <c r="AI59" s="47">
        <v>1</v>
      </c>
      <c r="AJ59" s="47">
        <v>0</v>
      </c>
      <c r="AK59" s="47">
        <v>0</v>
      </c>
      <c r="AL59" s="47">
        <v>1</v>
      </c>
      <c r="AM59" s="47">
        <v>0</v>
      </c>
      <c r="AN59" s="47">
        <v>3</v>
      </c>
      <c r="AO59" s="47">
        <v>4</v>
      </c>
      <c r="AP59" s="47">
        <v>3</v>
      </c>
      <c r="AQ59" s="47">
        <v>0</v>
      </c>
      <c r="AR59" s="47">
        <v>2</v>
      </c>
      <c r="AS59" s="47">
        <v>4</v>
      </c>
      <c r="AT59" s="47">
        <v>0</v>
      </c>
      <c r="AU59" s="47">
        <v>1</v>
      </c>
      <c r="AV59" s="47">
        <v>1</v>
      </c>
      <c r="AW59" s="47">
        <v>1</v>
      </c>
      <c r="AX59" s="47">
        <v>1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/>
      <c r="BH59" s="47"/>
      <c r="BI59" s="47">
        <v>3</v>
      </c>
      <c r="BJ59" s="47">
        <v>0</v>
      </c>
      <c r="BK59" s="47">
        <v>0</v>
      </c>
      <c r="BL59" s="47">
        <v>0</v>
      </c>
      <c r="BM59" s="47">
        <v>0</v>
      </c>
      <c r="BN59" s="9">
        <v>0</v>
      </c>
      <c r="BO59" s="9">
        <v>0</v>
      </c>
      <c r="BP59" s="9">
        <v>0</v>
      </c>
      <c r="BQ59" s="47">
        <v>0</v>
      </c>
      <c r="BR59" s="47">
        <v>0</v>
      </c>
      <c r="BS59" s="47">
        <v>1</v>
      </c>
      <c r="BT59" s="47"/>
      <c r="BU59" s="47"/>
      <c r="BW59" s="18">
        <f t="shared" si="134"/>
        <v>0.1</v>
      </c>
      <c r="BX59" s="18">
        <f t="shared" si="134"/>
        <v>0.16666666666666666</v>
      </c>
      <c r="BY59" s="18">
        <f t="shared" si="133"/>
        <v>0.1702127659574468</v>
      </c>
      <c r="BZ59" s="18">
        <f t="shared" si="135"/>
        <v>0.18888888888888888</v>
      </c>
      <c r="CA59" s="18">
        <f t="shared" si="135"/>
        <v>0.13333333333333333</v>
      </c>
      <c r="CB59" s="18">
        <f t="shared" si="136"/>
        <v>0.29629629629629628</v>
      </c>
      <c r="CC59" s="18">
        <f t="shared" si="136"/>
        <v>1.8518518518518517E-2</v>
      </c>
    </row>
    <row r="60" spans="1:81" ht="18.600000000000001" customHeight="1" x14ac:dyDescent="0.25">
      <c r="A60" s="4">
        <v>55</v>
      </c>
      <c r="B60" s="4" t="s">
        <v>518</v>
      </c>
      <c r="C60" s="4" t="str">
        <f t="shared" si="125"/>
        <v>14</v>
      </c>
      <c r="D60" s="4" t="str">
        <f>INDEX(Sheet1!$C:$C,MATCH($B60,Sheet1!$B:$B,0))</f>
        <v>امیرحسین نورعلی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>
        <v>0</v>
      </c>
      <c r="R60" s="9">
        <v>1</v>
      </c>
      <c r="S60" s="9">
        <v>1</v>
      </c>
      <c r="T60" s="9">
        <v>1</v>
      </c>
      <c r="U60" s="9">
        <v>0</v>
      </c>
      <c r="V60" s="9">
        <v>0</v>
      </c>
      <c r="W60" s="9"/>
      <c r="X60" s="9">
        <v>0</v>
      </c>
      <c r="Y60" s="9">
        <v>0</v>
      </c>
      <c r="Z60" s="9">
        <v>1</v>
      </c>
      <c r="AA60" s="9">
        <v>0</v>
      </c>
      <c r="AB60" s="9">
        <v>1</v>
      </c>
      <c r="AC60" s="9">
        <v>5</v>
      </c>
      <c r="AD60" s="9">
        <v>6</v>
      </c>
      <c r="AE60" s="9">
        <v>6</v>
      </c>
      <c r="AF60" s="9">
        <v>5</v>
      </c>
      <c r="AG60" s="9">
        <v>2</v>
      </c>
      <c r="AH60" s="9">
        <v>7</v>
      </c>
      <c r="AI60" s="9">
        <v>3</v>
      </c>
      <c r="AJ60" s="9">
        <v>0</v>
      </c>
      <c r="AK60" s="9">
        <v>5</v>
      </c>
      <c r="AL60" s="9">
        <v>4</v>
      </c>
      <c r="AM60" s="9">
        <v>0</v>
      </c>
      <c r="AN60" s="9">
        <v>3</v>
      </c>
      <c r="AO60" s="9">
        <v>8</v>
      </c>
      <c r="AP60" s="9">
        <v>4</v>
      </c>
      <c r="AQ60" s="9">
        <v>1</v>
      </c>
      <c r="AR60" s="9">
        <v>4</v>
      </c>
      <c r="AS60" s="9">
        <v>2</v>
      </c>
      <c r="AT60" s="9">
        <v>1</v>
      </c>
      <c r="AU60" s="9">
        <v>1</v>
      </c>
      <c r="AV60" s="9">
        <v>1</v>
      </c>
      <c r="AW60" s="9">
        <v>6</v>
      </c>
      <c r="AX60" s="9">
        <v>5</v>
      </c>
      <c r="AY60" s="9">
        <v>2</v>
      </c>
      <c r="AZ60" s="9">
        <v>1</v>
      </c>
      <c r="BA60" s="9">
        <v>4</v>
      </c>
      <c r="BB60" s="9">
        <v>0</v>
      </c>
      <c r="BC60" s="9">
        <v>1</v>
      </c>
      <c r="BD60" s="9">
        <v>1</v>
      </c>
      <c r="BE60" s="9">
        <v>1</v>
      </c>
      <c r="BF60" s="9">
        <v>0</v>
      </c>
      <c r="BG60" s="9"/>
      <c r="BH60" s="9"/>
      <c r="BI60" s="9">
        <v>1</v>
      </c>
      <c r="BJ60" s="9">
        <v>1</v>
      </c>
      <c r="BK60" s="9">
        <v>0</v>
      </c>
      <c r="BL60" s="9">
        <v>0</v>
      </c>
      <c r="BM60" s="9">
        <v>1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4</v>
      </c>
      <c r="BT60" s="9"/>
      <c r="BU60" s="9"/>
      <c r="BW60" s="18" t="str">
        <f t="shared" si="134"/>
        <v/>
      </c>
      <c r="BX60" s="18">
        <f t="shared" si="134"/>
        <v>0.05</v>
      </c>
      <c r="BY60" s="18">
        <f t="shared" si="133"/>
        <v>4.2553191489361701E-2</v>
      </c>
      <c r="BZ60" s="18">
        <f t="shared" si="135"/>
        <v>0.43333333333333335</v>
      </c>
      <c r="CA60" s="18">
        <f t="shared" si="135"/>
        <v>0.23333333333333334</v>
      </c>
      <c r="CB60" s="18">
        <f t="shared" si="136"/>
        <v>0.51851851851851849</v>
      </c>
      <c r="CC60" s="18">
        <f t="shared" si="136"/>
        <v>0.27777777777777779</v>
      </c>
    </row>
    <row r="61" spans="1:81" ht="18.600000000000001" customHeight="1" x14ac:dyDescent="0.25">
      <c r="A61" s="46">
        <v>56</v>
      </c>
      <c r="B61" s="46" t="s">
        <v>519</v>
      </c>
      <c r="C61" s="46" t="str">
        <f t="shared" si="125"/>
        <v>14</v>
      </c>
      <c r="D61" s="46" t="str">
        <f>INDEX(Sheet1!$C:$C,MATCH($B61,Sheet1!$B:$B,0))</f>
        <v>سیدمحمدامین نیکنژاد</v>
      </c>
      <c r="E61" s="47">
        <v>2</v>
      </c>
      <c r="F61" s="47">
        <v>3</v>
      </c>
      <c r="G61" s="47">
        <v>4</v>
      </c>
      <c r="H61" s="47">
        <v>1</v>
      </c>
      <c r="I61" s="47">
        <v>0</v>
      </c>
      <c r="J61" s="47">
        <v>3</v>
      </c>
      <c r="K61" s="47">
        <v>2</v>
      </c>
      <c r="L61" s="47">
        <v>1</v>
      </c>
      <c r="M61" s="47">
        <v>1</v>
      </c>
      <c r="N61" s="47">
        <v>2</v>
      </c>
      <c r="O61" s="47">
        <v>1</v>
      </c>
      <c r="P61" s="47">
        <v>4</v>
      </c>
      <c r="Q61" s="47">
        <v>2</v>
      </c>
      <c r="R61" s="47">
        <v>5</v>
      </c>
      <c r="S61" s="47">
        <v>3</v>
      </c>
      <c r="T61" s="47">
        <v>1</v>
      </c>
      <c r="U61" s="47">
        <v>5</v>
      </c>
      <c r="V61" s="47">
        <v>1</v>
      </c>
      <c r="W61" s="47"/>
      <c r="X61" s="47">
        <v>1</v>
      </c>
      <c r="Y61" s="47">
        <v>1</v>
      </c>
      <c r="Z61" s="47">
        <v>3</v>
      </c>
      <c r="AA61" s="47">
        <v>4</v>
      </c>
      <c r="AB61" s="47">
        <v>4</v>
      </c>
      <c r="AC61" s="47">
        <v>7</v>
      </c>
      <c r="AD61" s="47">
        <v>4</v>
      </c>
      <c r="AE61" s="47">
        <v>5</v>
      </c>
      <c r="AF61" s="47">
        <v>7</v>
      </c>
      <c r="AG61" s="47">
        <v>7</v>
      </c>
      <c r="AH61" s="47">
        <v>1</v>
      </c>
      <c r="AI61" s="47">
        <v>1</v>
      </c>
      <c r="AJ61" s="47">
        <v>1</v>
      </c>
      <c r="AK61" s="47">
        <v>6</v>
      </c>
      <c r="AL61" s="47">
        <v>8</v>
      </c>
      <c r="AM61" s="47">
        <v>0</v>
      </c>
      <c r="AN61" s="47">
        <v>1</v>
      </c>
      <c r="AO61" s="47">
        <v>7</v>
      </c>
      <c r="AP61" s="47">
        <v>5</v>
      </c>
      <c r="AQ61" s="47">
        <v>1</v>
      </c>
      <c r="AR61" s="47">
        <v>1</v>
      </c>
      <c r="AS61" s="47">
        <v>2</v>
      </c>
      <c r="AT61" s="47">
        <v>0</v>
      </c>
      <c r="AU61" s="47">
        <v>2</v>
      </c>
      <c r="AV61" s="47">
        <v>1</v>
      </c>
      <c r="AW61" s="47">
        <v>2</v>
      </c>
      <c r="AX61" s="47">
        <v>3</v>
      </c>
      <c r="AY61" s="47">
        <v>1</v>
      </c>
      <c r="AZ61" s="47">
        <v>1</v>
      </c>
      <c r="BA61" s="47">
        <v>1</v>
      </c>
      <c r="BB61" s="47">
        <v>2</v>
      </c>
      <c r="BC61" s="47">
        <v>0</v>
      </c>
      <c r="BD61" s="47">
        <v>1</v>
      </c>
      <c r="BE61" s="47">
        <v>0</v>
      </c>
      <c r="BF61" s="47">
        <v>1</v>
      </c>
      <c r="BG61" s="47"/>
      <c r="BH61" s="47"/>
      <c r="BI61" s="47">
        <v>3</v>
      </c>
      <c r="BJ61" s="47">
        <v>0</v>
      </c>
      <c r="BK61" s="47">
        <v>0</v>
      </c>
      <c r="BL61" s="47">
        <v>0</v>
      </c>
      <c r="BM61" s="47">
        <v>1</v>
      </c>
      <c r="BN61" s="9">
        <v>0</v>
      </c>
      <c r="BO61" s="9">
        <v>0</v>
      </c>
      <c r="BP61" s="9">
        <v>0</v>
      </c>
      <c r="BQ61" s="47">
        <v>0</v>
      </c>
      <c r="BR61" s="47">
        <v>1</v>
      </c>
      <c r="BS61" s="47">
        <v>3</v>
      </c>
      <c r="BT61" s="47"/>
      <c r="BU61" s="47"/>
      <c r="BW61" s="18">
        <f t="shared" si="134"/>
        <v>0.18888888888888888</v>
      </c>
      <c r="BX61" s="18">
        <f t="shared" si="134"/>
        <v>0.26666666666666666</v>
      </c>
      <c r="BY61" s="18">
        <f t="shared" si="133"/>
        <v>0.27659574468085107</v>
      </c>
      <c r="BZ61" s="18">
        <f t="shared" si="135"/>
        <v>0.43333333333333335</v>
      </c>
      <c r="CA61" s="18">
        <f t="shared" si="135"/>
        <v>0.3</v>
      </c>
      <c r="CB61" s="18">
        <f t="shared" si="136"/>
        <v>0.3888888888888889</v>
      </c>
      <c r="CC61" s="18">
        <f t="shared" si="136"/>
        <v>0.18518518518518517</v>
      </c>
    </row>
    <row r="62" spans="1:81" ht="18.600000000000001" customHeight="1" x14ac:dyDescent="0.25">
      <c r="A62" s="4">
        <v>57</v>
      </c>
      <c r="B62" s="4" t="s">
        <v>520</v>
      </c>
      <c r="C62" s="4" t="str">
        <f t="shared" ref="C62:C120" si="137">MID($B62,1,2)</f>
        <v>14</v>
      </c>
      <c r="D62" s="4" t="str">
        <f>INDEX(Sheet1!$C:$C,MATCH($B62,Sheet1!$B:$B,0))</f>
        <v>فرمهر خلیل‌زاده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>
        <v>2</v>
      </c>
      <c r="AD62" s="9">
        <v>5</v>
      </c>
      <c r="AE62" s="9">
        <v>2</v>
      </c>
      <c r="AF62" s="9">
        <v>1</v>
      </c>
      <c r="AG62" s="9">
        <v>2</v>
      </c>
      <c r="AH62" s="9">
        <v>2</v>
      </c>
      <c r="AI62" s="9">
        <v>0</v>
      </c>
      <c r="AJ62" s="9">
        <v>2</v>
      </c>
      <c r="AK62" s="9">
        <v>3</v>
      </c>
      <c r="AL62" s="9">
        <v>1</v>
      </c>
      <c r="AM62" s="9">
        <v>0</v>
      </c>
      <c r="AN62" s="9">
        <v>1</v>
      </c>
      <c r="AO62" s="9">
        <v>5</v>
      </c>
      <c r="AP62" s="9">
        <v>2</v>
      </c>
      <c r="AQ62" s="9">
        <v>0</v>
      </c>
      <c r="AR62" s="9">
        <v>3</v>
      </c>
      <c r="AS62" s="9">
        <v>3</v>
      </c>
      <c r="AT62" s="9">
        <v>1</v>
      </c>
      <c r="AU62" s="9">
        <v>1</v>
      </c>
      <c r="AV62" s="9">
        <v>3</v>
      </c>
      <c r="AW62" s="9">
        <v>0</v>
      </c>
      <c r="AX62" s="9">
        <v>1</v>
      </c>
      <c r="AY62" s="9">
        <v>3</v>
      </c>
      <c r="AZ62" s="9">
        <v>1</v>
      </c>
      <c r="BA62" s="9">
        <v>1</v>
      </c>
      <c r="BB62" s="9">
        <v>3</v>
      </c>
      <c r="BC62" s="9">
        <v>0</v>
      </c>
      <c r="BD62" s="9">
        <v>0</v>
      </c>
      <c r="BE62" s="9">
        <v>0</v>
      </c>
      <c r="BF62" s="9">
        <v>0</v>
      </c>
      <c r="BG62" s="9"/>
      <c r="BH62" s="9"/>
      <c r="BI62" s="9">
        <v>0</v>
      </c>
      <c r="BJ62" s="9">
        <v>0</v>
      </c>
      <c r="BK62" s="9">
        <v>1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2</v>
      </c>
      <c r="BR62" s="9">
        <v>0</v>
      </c>
      <c r="BS62" s="9">
        <v>0</v>
      </c>
      <c r="BT62" s="9"/>
      <c r="BU62" s="9"/>
      <c r="BW62" s="18" t="str">
        <f t="shared" si="134"/>
        <v/>
      </c>
      <c r="BX62" s="18" t="str">
        <f t="shared" si="134"/>
        <v/>
      </c>
      <c r="BY62" s="18" t="str">
        <f t="shared" si="133"/>
        <v/>
      </c>
      <c r="BZ62" s="18">
        <f t="shared" si="135"/>
        <v>0.21111111111111111</v>
      </c>
      <c r="CA62" s="18">
        <f t="shared" si="135"/>
        <v>6.6666666666666666E-2</v>
      </c>
      <c r="CB62" s="18">
        <f t="shared" si="136"/>
        <v>0.33333333333333331</v>
      </c>
      <c r="CC62" s="18">
        <f t="shared" si="136"/>
        <v>0.16666666666666666</v>
      </c>
    </row>
    <row r="63" spans="1:81" ht="18.600000000000001" customHeight="1" x14ac:dyDescent="0.25">
      <c r="A63" s="46">
        <v>58</v>
      </c>
      <c r="B63" s="46" t="s">
        <v>521</v>
      </c>
      <c r="C63" s="46" t="str">
        <f>MID($B63,1,2)</f>
        <v>14</v>
      </c>
      <c r="D63" s="46" t="str">
        <f>INDEX(Sheet1!$C:$C,MATCH($B63,Sheet1!$B:$B,0))</f>
        <v>سیدحسین متولی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1</v>
      </c>
      <c r="N63" s="47">
        <v>1</v>
      </c>
      <c r="O63" s="47">
        <v>1</v>
      </c>
      <c r="P63" s="47">
        <v>1</v>
      </c>
      <c r="Q63" s="47">
        <v>0</v>
      </c>
      <c r="R63" s="47">
        <v>0</v>
      </c>
      <c r="S63" s="47">
        <v>0</v>
      </c>
      <c r="T63" s="47">
        <v>1</v>
      </c>
      <c r="U63" s="47">
        <v>2</v>
      </c>
      <c r="V63" s="47">
        <v>1</v>
      </c>
      <c r="W63" s="47"/>
      <c r="X63" s="47">
        <v>0</v>
      </c>
      <c r="Y63" s="47">
        <v>0</v>
      </c>
      <c r="Z63" s="47">
        <v>0</v>
      </c>
      <c r="AA63" s="47">
        <v>2</v>
      </c>
      <c r="AB63" s="47">
        <v>0</v>
      </c>
      <c r="AC63" s="47">
        <v>0</v>
      </c>
      <c r="AD63" s="47">
        <v>0</v>
      </c>
      <c r="AE63" s="47">
        <v>1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1</v>
      </c>
      <c r="AL63" s="47">
        <v>2</v>
      </c>
      <c r="AM63" s="47">
        <v>0</v>
      </c>
      <c r="AN63" s="47">
        <v>0</v>
      </c>
      <c r="AO63" s="47">
        <v>0</v>
      </c>
      <c r="AP63" s="47">
        <v>0</v>
      </c>
      <c r="AQ63" s="47">
        <v>1</v>
      </c>
      <c r="AR63" s="47">
        <v>0</v>
      </c>
      <c r="AS63" s="47">
        <v>0</v>
      </c>
      <c r="AT63" s="47">
        <v>0</v>
      </c>
      <c r="AU63" s="47">
        <v>1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1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/>
      <c r="BH63" s="47"/>
      <c r="BI63" s="47">
        <v>0</v>
      </c>
      <c r="BJ63" s="47">
        <v>1</v>
      </c>
      <c r="BK63" s="47">
        <v>0</v>
      </c>
      <c r="BL63" s="47">
        <v>0</v>
      </c>
      <c r="BM63" s="47">
        <v>0</v>
      </c>
      <c r="BN63" s="9">
        <v>0</v>
      </c>
      <c r="BO63" s="9">
        <v>0</v>
      </c>
      <c r="BP63" s="9">
        <v>0</v>
      </c>
      <c r="BQ63" s="47">
        <v>0</v>
      </c>
      <c r="BR63" s="9">
        <v>0</v>
      </c>
      <c r="BS63" s="47">
        <v>0</v>
      </c>
      <c r="BT63" s="47"/>
      <c r="BU63" s="47"/>
      <c r="BW63" s="18">
        <f t="shared" si="134"/>
        <v>1.1111111111111112E-2</v>
      </c>
      <c r="BX63" s="18">
        <f t="shared" si="134"/>
        <v>7.7777777777777779E-2</v>
      </c>
      <c r="BY63" s="18">
        <f t="shared" si="133"/>
        <v>4.2553191489361701E-2</v>
      </c>
      <c r="BZ63" s="18">
        <f t="shared" si="135"/>
        <v>2.2222222222222223E-2</v>
      </c>
      <c r="CA63" s="18">
        <f t="shared" si="135"/>
        <v>6.6666666666666666E-2</v>
      </c>
      <c r="CB63" s="18">
        <f t="shared" si="136"/>
        <v>3.7037037037037035E-2</v>
      </c>
      <c r="CC63" s="18">
        <f t="shared" si="136"/>
        <v>1.8518518518518517E-2</v>
      </c>
    </row>
    <row r="64" spans="1:81" ht="18.600000000000001" customHeight="1" x14ac:dyDescent="0.25">
      <c r="A64" s="4">
        <v>59</v>
      </c>
      <c r="B64" s="4" t="s">
        <v>522</v>
      </c>
      <c r="C64" s="4" t="str">
        <f>MID($B64,1,2)</f>
        <v>14</v>
      </c>
      <c r="D64" s="4" t="str">
        <f>INDEX(Sheet1!$C:$C,MATCH($B64,Sheet1!$B:$B,0))</f>
        <v>محمدحسام جهاندیده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>
        <v>0</v>
      </c>
      <c r="AM64" s="9">
        <v>0</v>
      </c>
      <c r="AN64" s="9">
        <v>2</v>
      </c>
      <c r="AO64" s="9">
        <v>2</v>
      </c>
      <c r="AP64" s="9">
        <v>0</v>
      </c>
      <c r="AQ64" s="9">
        <v>0</v>
      </c>
      <c r="AR64" s="9">
        <v>1</v>
      </c>
      <c r="AS64" s="9">
        <v>2</v>
      </c>
      <c r="AT64" s="9">
        <v>0</v>
      </c>
      <c r="AU64" s="9">
        <v>1</v>
      </c>
      <c r="AV64" s="9">
        <v>1</v>
      </c>
      <c r="AW64" s="9">
        <v>1</v>
      </c>
      <c r="AX64" s="9">
        <v>0</v>
      </c>
      <c r="AY64" s="47">
        <v>0</v>
      </c>
      <c r="AZ64" s="47">
        <v>0</v>
      </c>
      <c r="BA64" s="9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9"/>
      <c r="BH64" s="9"/>
      <c r="BI64" s="9">
        <v>1</v>
      </c>
      <c r="BJ64" s="9">
        <v>0</v>
      </c>
      <c r="BK64" s="9">
        <v>0</v>
      </c>
      <c r="BL64" s="9">
        <v>2</v>
      </c>
      <c r="BM64" s="9">
        <v>0</v>
      </c>
      <c r="BN64" s="9">
        <v>0</v>
      </c>
      <c r="BO64" s="9">
        <v>0</v>
      </c>
      <c r="BP64" s="9">
        <v>0</v>
      </c>
      <c r="BQ64" s="47">
        <v>0</v>
      </c>
      <c r="BR64" s="9">
        <v>0</v>
      </c>
      <c r="BS64" s="9">
        <v>1</v>
      </c>
      <c r="BT64" s="9"/>
      <c r="BU64" s="9"/>
      <c r="BW64" s="18" t="str">
        <f t="shared" si="134"/>
        <v/>
      </c>
      <c r="BX64" s="18" t="str">
        <f t="shared" si="134"/>
        <v/>
      </c>
      <c r="BY64" s="18" t="str">
        <f t="shared" si="133"/>
        <v/>
      </c>
      <c r="BZ64" s="18" t="str">
        <f t="shared" si="135"/>
        <v/>
      </c>
      <c r="CA64" s="18">
        <f t="shared" si="135"/>
        <v>6.6666666666666666E-2</v>
      </c>
      <c r="CB64" s="18">
        <f t="shared" si="136"/>
        <v>0.14814814814814814</v>
      </c>
      <c r="CC64" s="18">
        <f t="shared" si="136"/>
        <v>0</v>
      </c>
    </row>
    <row r="65" spans="1:81" ht="18.600000000000001" customHeight="1" x14ac:dyDescent="0.25">
      <c r="A65" s="46">
        <v>60</v>
      </c>
      <c r="B65" s="46" t="s">
        <v>523</v>
      </c>
      <c r="C65" s="46" t="str">
        <f t="shared" ref="C65:C67" si="138">MID($B65,1,2)</f>
        <v>14</v>
      </c>
      <c r="D65" s="46" t="str">
        <f>INDEX(Sheet1!$C:$C,MATCH($B65,Sheet1!$B:$B,0))</f>
        <v>امیرحسین اینانلو</v>
      </c>
      <c r="E65" s="47">
        <v>0</v>
      </c>
      <c r="F65" s="47">
        <v>1</v>
      </c>
      <c r="G65" s="47">
        <v>0</v>
      </c>
      <c r="H65" s="47">
        <v>0</v>
      </c>
      <c r="I65" s="47">
        <v>1</v>
      </c>
      <c r="J65" s="47">
        <v>0</v>
      </c>
      <c r="K65" s="47">
        <v>0</v>
      </c>
      <c r="L65" s="47">
        <v>0</v>
      </c>
      <c r="M65" s="47">
        <v>1</v>
      </c>
      <c r="N65" s="47">
        <v>1</v>
      </c>
      <c r="O65" s="47">
        <v>0</v>
      </c>
      <c r="P65" s="47">
        <v>2</v>
      </c>
      <c r="Q65" s="47">
        <v>2</v>
      </c>
      <c r="R65" s="47">
        <v>2</v>
      </c>
      <c r="S65" s="47">
        <v>1</v>
      </c>
      <c r="T65" s="47">
        <v>0</v>
      </c>
      <c r="U65" s="47">
        <v>0</v>
      </c>
      <c r="V65" s="47">
        <v>0</v>
      </c>
      <c r="W65" s="47"/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1</v>
      </c>
      <c r="AD65" s="47">
        <v>4</v>
      </c>
      <c r="AE65" s="47">
        <v>4</v>
      </c>
      <c r="AF65" s="47">
        <v>3</v>
      </c>
      <c r="AG65" s="47">
        <v>3</v>
      </c>
      <c r="AH65" s="47">
        <v>2</v>
      </c>
      <c r="AI65" s="47">
        <v>1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5</v>
      </c>
      <c r="AP65" s="47">
        <v>5</v>
      </c>
      <c r="AQ65" s="47">
        <v>0</v>
      </c>
      <c r="AR65" s="47">
        <v>5</v>
      </c>
      <c r="AS65" s="47">
        <v>3</v>
      </c>
      <c r="AT65" s="47">
        <v>2</v>
      </c>
      <c r="AU65" s="47">
        <v>0</v>
      </c>
      <c r="AV65" s="47">
        <v>1</v>
      </c>
      <c r="AW65" s="47">
        <v>3</v>
      </c>
      <c r="AX65" s="47">
        <v>1</v>
      </c>
      <c r="AY65" s="47">
        <v>0</v>
      </c>
      <c r="AZ65" s="47">
        <v>0</v>
      </c>
      <c r="BA65" s="9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/>
      <c r="BH65" s="47"/>
      <c r="BI65" s="47">
        <v>0</v>
      </c>
      <c r="BJ65" s="47">
        <v>0</v>
      </c>
      <c r="BK65" s="47">
        <v>0</v>
      </c>
      <c r="BL65" s="47">
        <v>1</v>
      </c>
      <c r="BM65" s="47">
        <v>0</v>
      </c>
      <c r="BN65" s="9">
        <v>0</v>
      </c>
      <c r="BO65" s="9">
        <v>0</v>
      </c>
      <c r="BP65" s="9">
        <v>0</v>
      </c>
      <c r="BQ65" s="47">
        <v>0</v>
      </c>
      <c r="BR65" s="9">
        <v>0</v>
      </c>
      <c r="BS65" s="47">
        <v>0</v>
      </c>
      <c r="BT65" s="47"/>
      <c r="BU65" s="47"/>
      <c r="BW65" s="18">
        <f t="shared" si="134"/>
        <v>3.3333333333333333E-2</v>
      </c>
      <c r="BX65" s="18">
        <f t="shared" si="134"/>
        <v>8.8888888888888892E-2</v>
      </c>
      <c r="BY65" s="18">
        <f t="shared" si="133"/>
        <v>0</v>
      </c>
      <c r="BZ65" s="18">
        <f t="shared" si="135"/>
        <v>0.2</v>
      </c>
      <c r="CA65" s="18">
        <f t="shared" si="135"/>
        <v>0</v>
      </c>
      <c r="CB65" s="18">
        <f t="shared" si="136"/>
        <v>0.44444444444444442</v>
      </c>
      <c r="CC65" s="18">
        <f t="shared" si="136"/>
        <v>1.8518518518518517E-2</v>
      </c>
    </row>
    <row r="66" spans="1:81" ht="18.600000000000001" customHeight="1" x14ac:dyDescent="0.25">
      <c r="A66" s="4">
        <v>61</v>
      </c>
      <c r="B66" s="4" t="s">
        <v>524</v>
      </c>
      <c r="C66" s="4" t="str">
        <f t="shared" si="138"/>
        <v>14</v>
      </c>
      <c r="D66" s="4" t="str">
        <f>INDEX(Sheet1!$C:$C,MATCH($B66,Sheet1!$B:$B,0))</f>
        <v>امیرمهدی بیگلری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>
        <v>0</v>
      </c>
      <c r="AP66" s="9">
        <v>0</v>
      </c>
      <c r="AQ66" s="9">
        <v>0</v>
      </c>
      <c r="AR66" s="9">
        <v>1</v>
      </c>
      <c r="AS66" s="9">
        <v>0</v>
      </c>
      <c r="AT66" s="9">
        <v>0</v>
      </c>
      <c r="AU66" s="9">
        <v>0</v>
      </c>
      <c r="AV66" s="9">
        <v>0</v>
      </c>
      <c r="AW66" s="9">
        <v>1</v>
      </c>
      <c r="AX66" s="9">
        <v>1</v>
      </c>
      <c r="AY66" s="47">
        <v>0</v>
      </c>
      <c r="AZ66" s="47">
        <v>0</v>
      </c>
      <c r="BA66" s="9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9"/>
      <c r="BH66" s="9"/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47">
        <v>0</v>
      </c>
      <c r="BR66" s="9">
        <v>0</v>
      </c>
      <c r="BS66" s="47">
        <v>0</v>
      </c>
      <c r="BT66" s="9"/>
      <c r="BU66" s="9"/>
      <c r="BW66" s="18" t="str">
        <f t="shared" si="134"/>
        <v/>
      </c>
      <c r="BX66" s="18" t="str">
        <f t="shared" si="134"/>
        <v/>
      </c>
      <c r="BY66" s="18" t="str">
        <f t="shared" si="133"/>
        <v/>
      </c>
      <c r="BZ66" s="18" t="str">
        <f t="shared" si="135"/>
        <v/>
      </c>
      <c r="CA66" s="18" t="str">
        <f t="shared" si="135"/>
        <v/>
      </c>
      <c r="CB66" s="18">
        <f t="shared" si="136"/>
        <v>3.7037037037037035E-2</v>
      </c>
      <c r="CC66" s="18">
        <f t="shared" si="136"/>
        <v>1.8518518518518517E-2</v>
      </c>
    </row>
    <row r="67" spans="1:81" ht="18.600000000000001" customHeight="1" x14ac:dyDescent="0.25">
      <c r="A67" s="46">
        <v>62</v>
      </c>
      <c r="B67" s="46" t="s">
        <v>698</v>
      </c>
      <c r="C67" s="46" t="str">
        <f t="shared" si="138"/>
        <v>14</v>
      </c>
      <c r="D67" s="46" t="str">
        <f>INDEX(Sheet1!$C:$C,MATCH($B67,Sheet1!$B:$B,0))</f>
        <v>حسن شاهوردی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>
        <v>0</v>
      </c>
      <c r="AP67" s="47">
        <v>0</v>
      </c>
      <c r="AQ67" s="47">
        <v>1</v>
      </c>
      <c r="AR67" s="47">
        <v>1</v>
      </c>
      <c r="AS67" s="47">
        <v>0</v>
      </c>
      <c r="AT67" s="47">
        <v>0</v>
      </c>
      <c r="AU67" s="47">
        <v>0</v>
      </c>
      <c r="AV67" s="47">
        <v>0</v>
      </c>
      <c r="AW67" s="47">
        <v>0</v>
      </c>
      <c r="AX67" s="47"/>
      <c r="AY67" s="47">
        <v>0</v>
      </c>
      <c r="AZ67" s="47">
        <v>0</v>
      </c>
      <c r="BA67" s="9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/>
      <c r="BH67" s="47"/>
      <c r="BI67" s="47">
        <v>0</v>
      </c>
      <c r="BJ67" s="47">
        <v>0</v>
      </c>
      <c r="BK67" s="47">
        <v>0</v>
      </c>
      <c r="BL67" s="47">
        <v>0</v>
      </c>
      <c r="BM67" s="47">
        <v>0</v>
      </c>
      <c r="BN67" s="9">
        <v>0</v>
      </c>
      <c r="BO67" s="9">
        <v>0</v>
      </c>
      <c r="BP67" s="9">
        <v>0</v>
      </c>
      <c r="BQ67" s="47">
        <v>0</v>
      </c>
      <c r="BR67" s="9">
        <v>0</v>
      </c>
      <c r="BS67" s="47">
        <v>0</v>
      </c>
      <c r="BT67" s="47"/>
      <c r="BU67" s="47"/>
      <c r="BW67" s="18" t="str">
        <f t="shared" si="134"/>
        <v/>
      </c>
      <c r="BX67" s="18" t="str">
        <f t="shared" si="134"/>
        <v/>
      </c>
      <c r="BY67" s="18" t="str">
        <f t="shared" si="133"/>
        <v/>
      </c>
      <c r="BZ67" s="18" t="str">
        <f t="shared" si="135"/>
        <v/>
      </c>
      <c r="CA67" s="18" t="str">
        <f t="shared" si="135"/>
        <v/>
      </c>
      <c r="CB67" s="18">
        <f t="shared" si="136"/>
        <v>3.7037037037037035E-2</v>
      </c>
      <c r="CC67" s="18">
        <f t="shared" si="136"/>
        <v>0</v>
      </c>
    </row>
    <row r="68" spans="1:81" ht="18.600000000000001" customHeight="1" x14ac:dyDescent="0.25">
      <c r="A68" s="4">
        <v>63</v>
      </c>
      <c r="B68" s="4" t="s">
        <v>525</v>
      </c>
      <c r="C68" s="4" t="str">
        <f t="shared" si="137"/>
        <v>15</v>
      </c>
      <c r="D68" s="4" t="str">
        <f>INDEX(Sheet1!$C:$C,MATCH($B68,Sheet1!$B:$B,0))</f>
        <v>سیدعلی طباطبایی‌نژاد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>
        <v>1</v>
      </c>
      <c r="AD68" s="9">
        <v>0</v>
      </c>
      <c r="AE68" s="9">
        <v>1</v>
      </c>
      <c r="AF68" s="9">
        <v>0</v>
      </c>
      <c r="AG68" s="9">
        <v>1</v>
      </c>
      <c r="AH68" s="9">
        <v>0</v>
      </c>
      <c r="AI68" s="9">
        <v>0</v>
      </c>
      <c r="AJ68" s="9">
        <v>0</v>
      </c>
      <c r="AK68" s="9">
        <v>0</v>
      </c>
      <c r="AL68" s="9">
        <v>1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1</v>
      </c>
      <c r="AV68" s="9">
        <v>1</v>
      </c>
      <c r="AW68" s="9">
        <v>0</v>
      </c>
      <c r="AX68" s="9">
        <v>0</v>
      </c>
      <c r="AY68" s="47">
        <v>0</v>
      </c>
      <c r="AZ68" s="47">
        <v>0</v>
      </c>
      <c r="BA68" s="9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9"/>
      <c r="BH68" s="9"/>
      <c r="BI68" s="9">
        <v>3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47">
        <v>0</v>
      </c>
      <c r="BR68" s="9">
        <v>0</v>
      </c>
      <c r="BS68" s="47">
        <v>0</v>
      </c>
      <c r="BT68" s="9"/>
      <c r="BU68" s="9"/>
      <c r="BW68" s="18" t="str">
        <f t="shared" si="134"/>
        <v/>
      </c>
      <c r="BX68" s="18" t="str">
        <f t="shared" si="134"/>
        <v/>
      </c>
      <c r="BY68" s="18" t="str">
        <f t="shared" si="133"/>
        <v/>
      </c>
      <c r="BZ68" s="18">
        <f t="shared" si="135"/>
        <v>3.3333333333333333E-2</v>
      </c>
      <c r="CA68" s="18">
        <f t="shared" si="135"/>
        <v>3.3333333333333333E-2</v>
      </c>
      <c r="CB68" s="18">
        <f t="shared" si="136"/>
        <v>3.7037037037037035E-2</v>
      </c>
      <c r="CC68" s="18">
        <f t="shared" si="136"/>
        <v>0</v>
      </c>
    </row>
    <row r="69" spans="1:81" ht="18.600000000000001" customHeight="1" x14ac:dyDescent="0.25">
      <c r="A69" s="46">
        <v>64</v>
      </c>
      <c r="B69" s="46" t="s">
        <v>526</v>
      </c>
      <c r="C69" s="46" t="str">
        <f t="shared" si="137"/>
        <v>15</v>
      </c>
      <c r="D69" s="46" t="str">
        <f>INDEX(Sheet1!$C:$C,MATCH($B69,Sheet1!$B:$B,0))</f>
        <v>امیرمحمد لطیفی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>
        <v>0</v>
      </c>
      <c r="AD69" s="47">
        <v>0</v>
      </c>
      <c r="AE69" s="47">
        <v>0</v>
      </c>
      <c r="AF69" s="47">
        <v>0</v>
      </c>
      <c r="AG69" s="47">
        <v>2</v>
      </c>
      <c r="AH69" s="47">
        <v>0</v>
      </c>
      <c r="AI69" s="47">
        <v>0</v>
      </c>
      <c r="AJ69" s="47">
        <v>0</v>
      </c>
      <c r="AK69" s="47">
        <v>1</v>
      </c>
      <c r="AL69" s="47">
        <v>0</v>
      </c>
      <c r="AM69" s="47">
        <v>0</v>
      </c>
      <c r="AN69" s="47">
        <v>0</v>
      </c>
      <c r="AO69" s="47">
        <v>1</v>
      </c>
      <c r="AP69" s="47">
        <v>1</v>
      </c>
      <c r="AQ69" s="47">
        <v>0</v>
      </c>
      <c r="AR69" s="47">
        <v>0</v>
      </c>
      <c r="AS69" s="47">
        <v>1</v>
      </c>
      <c r="AT69" s="47">
        <v>0</v>
      </c>
      <c r="AU69" s="47">
        <v>0</v>
      </c>
      <c r="AV69" s="47">
        <v>0</v>
      </c>
      <c r="AW69" s="47">
        <v>1</v>
      </c>
      <c r="AX69" s="47">
        <v>2</v>
      </c>
      <c r="AY69" s="47">
        <v>1</v>
      </c>
      <c r="AZ69" s="47">
        <v>0</v>
      </c>
      <c r="BA69" s="9">
        <v>0</v>
      </c>
      <c r="BB69" s="47">
        <v>0</v>
      </c>
      <c r="BC69" s="47">
        <v>0</v>
      </c>
      <c r="BD69" s="47">
        <v>0</v>
      </c>
      <c r="BE69" s="47">
        <v>0</v>
      </c>
      <c r="BF69" s="47">
        <v>0</v>
      </c>
      <c r="BG69" s="47"/>
      <c r="BH69" s="47"/>
      <c r="BI69" s="47">
        <v>1</v>
      </c>
      <c r="BJ69" s="47">
        <v>0</v>
      </c>
      <c r="BK69" s="47">
        <v>1</v>
      </c>
      <c r="BL69" s="47">
        <v>0</v>
      </c>
      <c r="BM69" s="47">
        <v>0</v>
      </c>
      <c r="BN69" s="9">
        <v>0</v>
      </c>
      <c r="BO69" s="9">
        <v>0</v>
      </c>
      <c r="BP69" s="9">
        <v>0</v>
      </c>
      <c r="BQ69" s="47">
        <v>0</v>
      </c>
      <c r="BR69" s="9">
        <v>0</v>
      </c>
      <c r="BS69" s="47">
        <v>0</v>
      </c>
      <c r="BT69" s="47"/>
      <c r="BU69" s="47"/>
      <c r="BW69" s="18" t="str">
        <f t="shared" si="134"/>
        <v/>
      </c>
      <c r="BX69" s="18" t="str">
        <f t="shared" si="134"/>
        <v/>
      </c>
      <c r="BY69" s="18" t="str">
        <f t="shared" si="133"/>
        <v/>
      </c>
      <c r="BZ69" s="18">
        <f t="shared" si="135"/>
        <v>3.3333333333333333E-2</v>
      </c>
      <c r="CA69" s="18">
        <f t="shared" si="135"/>
        <v>0</v>
      </c>
      <c r="CB69" s="18">
        <f t="shared" si="136"/>
        <v>7.407407407407407E-2</v>
      </c>
      <c r="CC69" s="18">
        <f t="shared" si="136"/>
        <v>5.5555555555555552E-2</v>
      </c>
    </row>
    <row r="70" spans="1:81" ht="18.600000000000001" customHeight="1" x14ac:dyDescent="0.25">
      <c r="A70" s="4">
        <v>65</v>
      </c>
      <c r="B70" s="4" t="s">
        <v>527</v>
      </c>
      <c r="C70" s="4" t="str">
        <f t="shared" si="137"/>
        <v>15</v>
      </c>
      <c r="D70" s="4" t="str">
        <f>INDEX(Sheet1!$C:$C,MATCH($B70,Sheet1!$B:$B,0))</f>
        <v>محمدرضا صبح خیز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>
        <v>4</v>
      </c>
      <c r="AD70" s="9">
        <v>5</v>
      </c>
      <c r="AE70" s="9">
        <v>1</v>
      </c>
      <c r="AF70" s="9">
        <v>1</v>
      </c>
      <c r="AG70" s="9">
        <v>2</v>
      </c>
      <c r="AH70" s="9">
        <v>3</v>
      </c>
      <c r="AI70" s="9">
        <v>0</v>
      </c>
      <c r="AJ70" s="9">
        <v>1</v>
      </c>
      <c r="AK70" s="9">
        <v>4</v>
      </c>
      <c r="AL70" s="9">
        <v>4</v>
      </c>
      <c r="AM70" s="9">
        <v>0</v>
      </c>
      <c r="AN70" s="9">
        <v>1</v>
      </c>
      <c r="AO70" s="9">
        <v>2</v>
      </c>
      <c r="AP70" s="9">
        <v>0</v>
      </c>
      <c r="AQ70" s="9">
        <v>0</v>
      </c>
      <c r="AR70" s="9">
        <v>1</v>
      </c>
      <c r="AS70" s="9">
        <v>0</v>
      </c>
      <c r="AT70" s="9">
        <v>1</v>
      </c>
      <c r="AU70" s="9">
        <v>0</v>
      </c>
      <c r="AV70" s="9">
        <v>2</v>
      </c>
      <c r="AW70" s="9">
        <v>2</v>
      </c>
      <c r="AX70" s="9">
        <v>0</v>
      </c>
      <c r="AY70" s="9">
        <v>0</v>
      </c>
      <c r="AZ70" s="47">
        <v>0</v>
      </c>
      <c r="BA70" s="9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9"/>
      <c r="BH70" s="9"/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47">
        <v>0</v>
      </c>
      <c r="BR70" s="9">
        <v>0</v>
      </c>
      <c r="BS70" s="47">
        <v>0</v>
      </c>
      <c r="BT70" s="9"/>
      <c r="BU70" s="9"/>
      <c r="BW70" s="18" t="str">
        <f t="shared" si="134"/>
        <v/>
      </c>
      <c r="BX70" s="18" t="str">
        <f t="shared" si="134"/>
        <v/>
      </c>
      <c r="BY70" s="18" t="str">
        <f t="shared" si="133"/>
        <v/>
      </c>
      <c r="BZ70" s="18">
        <f t="shared" si="135"/>
        <v>0.23333333333333334</v>
      </c>
      <c r="CA70" s="18">
        <f t="shared" si="135"/>
        <v>0.16666666666666666</v>
      </c>
      <c r="CB70" s="18">
        <f t="shared" si="136"/>
        <v>0.14814814814814814</v>
      </c>
      <c r="CC70" s="18">
        <f t="shared" si="136"/>
        <v>0</v>
      </c>
    </row>
    <row r="71" spans="1:81" ht="18.600000000000001" customHeight="1" x14ac:dyDescent="0.25">
      <c r="A71" s="46">
        <v>66</v>
      </c>
      <c r="B71" s="46" t="s">
        <v>528</v>
      </c>
      <c r="C71" s="46" t="str">
        <f t="shared" si="137"/>
        <v>15</v>
      </c>
      <c r="D71" s="46" t="str">
        <f>INDEX(Sheet1!$C:$C,MATCH($B71,Sheet1!$B:$B,0))</f>
        <v>امیررضا مقیمی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>
        <v>0</v>
      </c>
      <c r="AD71" s="47">
        <v>3</v>
      </c>
      <c r="AE71" s="47">
        <v>3</v>
      </c>
      <c r="AF71" s="47">
        <v>4</v>
      </c>
      <c r="AG71" s="47">
        <v>2</v>
      </c>
      <c r="AH71" s="47">
        <v>2</v>
      </c>
      <c r="AI71" s="47">
        <v>0</v>
      </c>
      <c r="AJ71" s="47">
        <v>0</v>
      </c>
      <c r="AK71" s="47">
        <v>2</v>
      </c>
      <c r="AL71" s="47">
        <v>1</v>
      </c>
      <c r="AM71" s="47">
        <v>0</v>
      </c>
      <c r="AN71" s="47">
        <v>0</v>
      </c>
      <c r="AO71" s="47">
        <v>1</v>
      </c>
      <c r="AP71" s="47">
        <v>1</v>
      </c>
      <c r="AQ71" s="47">
        <v>0</v>
      </c>
      <c r="AR71" s="47">
        <v>1</v>
      </c>
      <c r="AS71" s="47">
        <v>1</v>
      </c>
      <c r="AT71" s="47">
        <v>0</v>
      </c>
      <c r="AU71" s="47">
        <v>0</v>
      </c>
      <c r="AV71" s="47">
        <v>3</v>
      </c>
      <c r="AW71" s="47">
        <v>2</v>
      </c>
      <c r="AX71" s="47">
        <v>2</v>
      </c>
      <c r="AY71" s="47">
        <v>1</v>
      </c>
      <c r="AZ71" s="47">
        <v>1</v>
      </c>
      <c r="BA71" s="47">
        <v>1</v>
      </c>
      <c r="BB71" s="47">
        <v>2</v>
      </c>
      <c r="BC71" s="47">
        <v>1</v>
      </c>
      <c r="BD71" s="47">
        <v>0</v>
      </c>
      <c r="BE71" s="47">
        <v>0</v>
      </c>
      <c r="BF71" s="47">
        <v>0</v>
      </c>
      <c r="BG71" s="47"/>
      <c r="BH71" s="47"/>
      <c r="BI71" s="47">
        <v>0</v>
      </c>
      <c r="BJ71" s="47">
        <v>1</v>
      </c>
      <c r="BK71" s="47">
        <v>0</v>
      </c>
      <c r="BL71" s="47">
        <v>1</v>
      </c>
      <c r="BM71" s="47">
        <v>0</v>
      </c>
      <c r="BN71" s="9">
        <v>0</v>
      </c>
      <c r="BO71" s="9">
        <v>0</v>
      </c>
      <c r="BP71" s="9">
        <v>0</v>
      </c>
      <c r="BQ71" s="47">
        <v>0</v>
      </c>
      <c r="BR71" s="47">
        <v>1</v>
      </c>
      <c r="BS71" s="47">
        <v>0</v>
      </c>
      <c r="BT71" s="47"/>
      <c r="BU71" s="47"/>
      <c r="BW71" s="18" t="str">
        <f t="shared" si="134"/>
        <v/>
      </c>
      <c r="BX71" s="18" t="str">
        <f t="shared" si="134"/>
        <v/>
      </c>
      <c r="BY71" s="18" t="str">
        <f t="shared" si="133"/>
        <v/>
      </c>
      <c r="BZ71" s="18">
        <f t="shared" si="135"/>
        <v>0.17777777777777778</v>
      </c>
      <c r="CA71" s="18">
        <f t="shared" si="135"/>
        <v>3.3333333333333333E-2</v>
      </c>
      <c r="CB71" s="18">
        <f t="shared" si="136"/>
        <v>0.16666666666666666</v>
      </c>
      <c r="CC71" s="18">
        <f t="shared" si="136"/>
        <v>0.14814814814814814</v>
      </c>
    </row>
    <row r="72" spans="1:81" ht="18.600000000000001" customHeight="1" x14ac:dyDescent="0.25">
      <c r="A72" s="4">
        <v>67</v>
      </c>
      <c r="B72" s="4" t="s">
        <v>529</v>
      </c>
      <c r="C72" s="4" t="str">
        <f t="shared" si="137"/>
        <v>15</v>
      </c>
      <c r="D72" s="4" t="str">
        <f>INDEX(Sheet1!$C:$C,MATCH($B72,Sheet1!$B:$B,0))</f>
        <v>محمدطاها مقیمی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>
        <v>1</v>
      </c>
      <c r="AD72" s="9">
        <v>0</v>
      </c>
      <c r="AE72" s="9">
        <v>0</v>
      </c>
      <c r="AF72" s="9">
        <v>4</v>
      </c>
      <c r="AG72" s="9">
        <v>1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1</v>
      </c>
      <c r="AO72" s="9">
        <v>1</v>
      </c>
      <c r="AP72" s="9">
        <v>0</v>
      </c>
      <c r="AQ72" s="9">
        <v>1</v>
      </c>
      <c r="AR72" s="9">
        <v>1</v>
      </c>
      <c r="AS72" s="9">
        <v>0</v>
      </c>
      <c r="AT72" s="9">
        <v>0</v>
      </c>
      <c r="AU72" s="9">
        <v>0</v>
      </c>
      <c r="AV72" s="9">
        <v>1</v>
      </c>
      <c r="AW72" s="9">
        <v>1</v>
      </c>
      <c r="AX72" s="9">
        <v>1</v>
      </c>
      <c r="AY72" s="9">
        <v>0</v>
      </c>
      <c r="AZ72" s="9">
        <v>1</v>
      </c>
      <c r="BA72" s="9">
        <v>0</v>
      </c>
      <c r="BB72" s="9">
        <v>0</v>
      </c>
      <c r="BC72" s="9">
        <v>1</v>
      </c>
      <c r="BD72" s="47">
        <v>0</v>
      </c>
      <c r="BE72" s="47">
        <v>0</v>
      </c>
      <c r="BF72" s="47">
        <v>0</v>
      </c>
      <c r="BG72" s="9"/>
      <c r="BH72" s="9"/>
      <c r="BI72" s="9">
        <v>0</v>
      </c>
      <c r="BJ72" s="9">
        <v>1</v>
      </c>
      <c r="BK72" s="9">
        <v>0</v>
      </c>
      <c r="BL72" s="9">
        <v>0</v>
      </c>
      <c r="BM72" s="9">
        <v>1</v>
      </c>
      <c r="BN72" s="9">
        <v>0</v>
      </c>
      <c r="BO72" s="9">
        <v>0</v>
      </c>
      <c r="BP72" s="9">
        <v>0</v>
      </c>
      <c r="BQ72" s="47">
        <v>0</v>
      </c>
      <c r="BR72" s="9">
        <v>0</v>
      </c>
      <c r="BS72" s="47">
        <v>0</v>
      </c>
      <c r="BT72" s="9"/>
      <c r="BU72" s="9"/>
      <c r="BW72" s="18" t="str">
        <f t="shared" si="134"/>
        <v/>
      </c>
      <c r="BX72" s="18" t="str">
        <f t="shared" si="134"/>
        <v/>
      </c>
      <c r="BY72" s="18" t="str">
        <f t="shared" si="133"/>
        <v/>
      </c>
      <c r="BZ72" s="18">
        <f t="shared" si="135"/>
        <v>6.6666666666666666E-2</v>
      </c>
      <c r="CA72" s="18">
        <f t="shared" si="135"/>
        <v>3.3333333333333333E-2</v>
      </c>
      <c r="CB72" s="18">
        <f t="shared" si="136"/>
        <v>9.2592592592592587E-2</v>
      </c>
      <c r="CC72" s="18">
        <f t="shared" si="136"/>
        <v>5.5555555555555552E-2</v>
      </c>
    </row>
    <row r="73" spans="1:81" ht="18.600000000000001" customHeight="1" x14ac:dyDescent="0.25">
      <c r="A73" s="46">
        <v>68</v>
      </c>
      <c r="B73" s="46" t="s">
        <v>530</v>
      </c>
      <c r="C73" s="46" t="str">
        <f t="shared" si="137"/>
        <v>15</v>
      </c>
      <c r="D73" s="46" t="str">
        <f>INDEX(Sheet1!$C:$C,MATCH($B73,Sheet1!$B:$B,0))</f>
        <v>شهاب ملانوروزی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>
        <v>2</v>
      </c>
      <c r="AD73" s="47">
        <v>2</v>
      </c>
      <c r="AE73" s="47">
        <v>1</v>
      </c>
      <c r="AF73" s="47">
        <v>4</v>
      </c>
      <c r="AG73" s="47">
        <v>4</v>
      </c>
      <c r="AH73" s="47">
        <v>2</v>
      </c>
      <c r="AI73" s="47">
        <v>0</v>
      </c>
      <c r="AJ73" s="47">
        <v>0</v>
      </c>
      <c r="AK73" s="47">
        <v>0</v>
      </c>
      <c r="AL73" s="47">
        <v>3</v>
      </c>
      <c r="AM73" s="47">
        <v>0</v>
      </c>
      <c r="AN73" s="47">
        <v>0</v>
      </c>
      <c r="AO73" s="47">
        <v>4</v>
      </c>
      <c r="AP73" s="47">
        <v>2</v>
      </c>
      <c r="AQ73" s="47">
        <v>1</v>
      </c>
      <c r="AR73" s="47">
        <v>1</v>
      </c>
      <c r="AS73" s="47">
        <v>4</v>
      </c>
      <c r="AT73" s="47">
        <v>0</v>
      </c>
      <c r="AU73" s="47">
        <v>0</v>
      </c>
      <c r="AV73" s="47">
        <v>0</v>
      </c>
      <c r="AW73" s="47">
        <v>2</v>
      </c>
      <c r="AX73" s="47">
        <v>3</v>
      </c>
      <c r="AY73" s="47">
        <v>1</v>
      </c>
      <c r="AZ73" s="47">
        <v>1</v>
      </c>
      <c r="BA73" s="9">
        <v>0</v>
      </c>
      <c r="BB73" s="9">
        <v>0</v>
      </c>
      <c r="BC73" s="47">
        <v>0</v>
      </c>
      <c r="BD73" s="47">
        <v>0</v>
      </c>
      <c r="BE73" s="47">
        <v>0</v>
      </c>
      <c r="BF73" s="47">
        <v>0</v>
      </c>
      <c r="BG73" s="47"/>
      <c r="BH73" s="47"/>
      <c r="BI73" s="47">
        <v>1</v>
      </c>
      <c r="BJ73" s="47">
        <v>0</v>
      </c>
      <c r="BK73" s="47">
        <v>1</v>
      </c>
      <c r="BL73" s="47">
        <v>0</v>
      </c>
      <c r="BM73" s="47">
        <v>0</v>
      </c>
      <c r="BN73" s="9">
        <v>0</v>
      </c>
      <c r="BO73" s="9">
        <v>0</v>
      </c>
      <c r="BP73" s="9">
        <v>0</v>
      </c>
      <c r="BQ73" s="47">
        <v>0</v>
      </c>
      <c r="BR73" s="47">
        <v>0</v>
      </c>
      <c r="BS73" s="47">
        <v>0</v>
      </c>
      <c r="BT73" s="47"/>
      <c r="BU73" s="47"/>
      <c r="BW73" s="18" t="str">
        <f t="shared" si="134"/>
        <v/>
      </c>
      <c r="BX73" s="18" t="str">
        <f t="shared" si="134"/>
        <v/>
      </c>
      <c r="BY73" s="18" t="str">
        <f t="shared" si="133"/>
        <v/>
      </c>
      <c r="BZ73" s="18">
        <f t="shared" si="135"/>
        <v>0.16666666666666666</v>
      </c>
      <c r="CA73" s="18">
        <f t="shared" si="135"/>
        <v>0.1</v>
      </c>
      <c r="CB73" s="18">
        <f t="shared" si="136"/>
        <v>0.25925925925925924</v>
      </c>
      <c r="CC73" s="18">
        <f t="shared" si="136"/>
        <v>9.2592592592592587E-2</v>
      </c>
    </row>
    <row r="74" spans="1:81" ht="18.600000000000001" customHeight="1" x14ac:dyDescent="0.25">
      <c r="A74" s="4">
        <v>69</v>
      </c>
      <c r="B74" s="4" t="s">
        <v>531</v>
      </c>
      <c r="C74" s="4" t="str">
        <f t="shared" si="137"/>
        <v>15</v>
      </c>
      <c r="D74" s="4" t="str">
        <f>INDEX(Sheet1!$C:$C,MATCH($B74,Sheet1!$B:$B,0))</f>
        <v>امیرحسین اتحادی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>
        <v>0</v>
      </c>
      <c r="AD74" s="9">
        <v>4</v>
      </c>
      <c r="AE74" s="9">
        <v>3</v>
      </c>
      <c r="AF74" s="9">
        <v>7</v>
      </c>
      <c r="AG74" s="9">
        <v>3</v>
      </c>
      <c r="AH74" s="9">
        <v>1</v>
      </c>
      <c r="AI74" s="9">
        <v>0</v>
      </c>
      <c r="AJ74" s="9">
        <v>0</v>
      </c>
      <c r="AK74" s="9">
        <v>1</v>
      </c>
      <c r="AL74" s="9">
        <v>0</v>
      </c>
      <c r="AM74" s="9">
        <v>0</v>
      </c>
      <c r="AN74" s="9">
        <v>0</v>
      </c>
      <c r="AO74" s="9">
        <v>2</v>
      </c>
      <c r="AP74" s="9">
        <v>1</v>
      </c>
      <c r="AQ74" s="9">
        <v>0</v>
      </c>
      <c r="AR74" s="9">
        <v>0</v>
      </c>
      <c r="AS74" s="9">
        <v>3</v>
      </c>
      <c r="AT74" s="9">
        <v>0</v>
      </c>
      <c r="AU74" s="9">
        <v>0</v>
      </c>
      <c r="AV74" s="9">
        <v>1</v>
      </c>
      <c r="AW74" s="9">
        <v>2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47">
        <v>0</v>
      </c>
      <c r="BD74" s="47">
        <v>0</v>
      </c>
      <c r="BE74" s="47">
        <v>0</v>
      </c>
      <c r="BF74" s="47">
        <v>0</v>
      </c>
      <c r="BG74" s="9"/>
      <c r="BH74" s="9"/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47">
        <v>0</v>
      </c>
      <c r="BR74" s="9">
        <v>1</v>
      </c>
      <c r="BS74" s="9">
        <v>1</v>
      </c>
      <c r="BT74" s="9"/>
      <c r="BU74" s="9"/>
      <c r="BW74" s="18" t="str">
        <f t="shared" si="134"/>
        <v/>
      </c>
      <c r="BX74" s="18" t="str">
        <f t="shared" si="134"/>
        <v/>
      </c>
      <c r="BY74" s="18" t="str">
        <f t="shared" si="133"/>
        <v/>
      </c>
      <c r="BZ74" s="18">
        <f t="shared" si="135"/>
        <v>0.21111111111111111</v>
      </c>
      <c r="CA74" s="18">
        <f t="shared" si="135"/>
        <v>0</v>
      </c>
      <c r="CB74" s="18">
        <f t="shared" si="136"/>
        <v>0.16666666666666666</v>
      </c>
      <c r="CC74" s="18">
        <f t="shared" si="136"/>
        <v>0</v>
      </c>
    </row>
    <row r="75" spans="1:81" ht="18.600000000000001" customHeight="1" x14ac:dyDescent="0.25">
      <c r="A75" s="46">
        <v>70</v>
      </c>
      <c r="B75" s="46" t="s">
        <v>532</v>
      </c>
      <c r="C75" s="46" t="str">
        <f t="shared" si="137"/>
        <v>15</v>
      </c>
      <c r="D75" s="46" t="str">
        <f>INDEX(Sheet1!$C:$C,MATCH($B75,Sheet1!$B:$B,0))</f>
        <v>امیرعلی اتحادی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>
        <v>0</v>
      </c>
      <c r="AD75" s="47">
        <v>4</v>
      </c>
      <c r="AE75" s="47">
        <v>3</v>
      </c>
      <c r="AF75" s="47">
        <v>7</v>
      </c>
      <c r="AG75" s="47">
        <v>3</v>
      </c>
      <c r="AH75" s="47">
        <v>1</v>
      </c>
      <c r="AI75" s="47">
        <v>0</v>
      </c>
      <c r="AJ75" s="47">
        <v>0</v>
      </c>
      <c r="AK75" s="47">
        <v>1</v>
      </c>
      <c r="AL75" s="47">
        <v>0</v>
      </c>
      <c r="AM75" s="47">
        <v>0</v>
      </c>
      <c r="AN75" s="47">
        <v>0</v>
      </c>
      <c r="AO75" s="47">
        <v>2</v>
      </c>
      <c r="AP75" s="47">
        <v>1</v>
      </c>
      <c r="AQ75" s="47">
        <v>0</v>
      </c>
      <c r="AR75" s="47">
        <v>0</v>
      </c>
      <c r="AS75" s="47">
        <v>3</v>
      </c>
      <c r="AT75" s="47">
        <v>0</v>
      </c>
      <c r="AU75" s="47">
        <v>0</v>
      </c>
      <c r="AV75" s="47">
        <v>1</v>
      </c>
      <c r="AW75" s="47">
        <v>2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47">
        <v>0</v>
      </c>
      <c r="BD75" s="47">
        <v>0</v>
      </c>
      <c r="BE75" s="47">
        <v>0</v>
      </c>
      <c r="BF75" s="47">
        <v>0</v>
      </c>
      <c r="BG75" s="47"/>
      <c r="BH75" s="47"/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9">
        <v>0</v>
      </c>
      <c r="BO75" s="9">
        <v>0</v>
      </c>
      <c r="BP75" s="9">
        <v>0</v>
      </c>
      <c r="BQ75" s="47">
        <v>0</v>
      </c>
      <c r="BR75" s="47">
        <v>1</v>
      </c>
      <c r="BS75" s="47">
        <v>1</v>
      </c>
      <c r="BT75" s="47"/>
      <c r="BU75" s="47"/>
      <c r="BW75" s="18" t="str">
        <f t="shared" si="134"/>
        <v/>
      </c>
      <c r="BX75" s="18" t="str">
        <f t="shared" si="134"/>
        <v/>
      </c>
      <c r="BY75" s="18" t="str">
        <f t="shared" si="133"/>
        <v/>
      </c>
      <c r="BZ75" s="18">
        <f t="shared" si="135"/>
        <v>0.21111111111111111</v>
      </c>
      <c r="CA75" s="18">
        <f t="shared" si="135"/>
        <v>0</v>
      </c>
      <c r="CB75" s="18">
        <f t="shared" si="136"/>
        <v>0.16666666666666666</v>
      </c>
      <c r="CC75" s="18">
        <f t="shared" si="136"/>
        <v>0</v>
      </c>
    </row>
    <row r="76" spans="1:81" ht="18.600000000000001" customHeight="1" x14ac:dyDescent="0.25">
      <c r="A76" s="4">
        <v>71</v>
      </c>
      <c r="B76" s="4" t="s">
        <v>533</v>
      </c>
      <c r="C76" s="4" t="str">
        <f t="shared" si="137"/>
        <v>15</v>
      </c>
      <c r="D76" s="4" t="str">
        <f>INDEX(Sheet1!$C:$C,MATCH($B76,Sheet1!$B:$B,0))</f>
        <v>محمدرضا مهدویان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>
        <v>0</v>
      </c>
      <c r="AD76" s="9">
        <v>0</v>
      </c>
      <c r="AE76" s="9">
        <v>1</v>
      </c>
      <c r="AF76" s="9">
        <v>0</v>
      </c>
      <c r="AG76" s="9">
        <v>3</v>
      </c>
      <c r="AH76" s="9">
        <v>1</v>
      </c>
      <c r="AI76" s="9">
        <v>1</v>
      </c>
      <c r="AJ76" s="9">
        <v>2</v>
      </c>
      <c r="AK76" s="9">
        <v>1</v>
      </c>
      <c r="AL76" s="9">
        <v>2</v>
      </c>
      <c r="AM76" s="9">
        <v>0</v>
      </c>
      <c r="AN76" s="9">
        <v>1</v>
      </c>
      <c r="AO76" s="9">
        <v>3</v>
      </c>
      <c r="AP76" s="9">
        <v>1</v>
      </c>
      <c r="AQ76" s="9">
        <v>0</v>
      </c>
      <c r="AR76" s="9">
        <v>2</v>
      </c>
      <c r="AS76" s="9">
        <v>0</v>
      </c>
      <c r="AT76" s="9">
        <v>0</v>
      </c>
      <c r="AU76" s="9">
        <v>0</v>
      </c>
      <c r="AV76" s="9">
        <v>1</v>
      </c>
      <c r="AW76" s="9">
        <v>1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47">
        <v>0</v>
      </c>
      <c r="BD76" s="47">
        <v>0</v>
      </c>
      <c r="BE76" s="47">
        <v>0</v>
      </c>
      <c r="BF76" s="47">
        <v>0</v>
      </c>
      <c r="BG76" s="9"/>
      <c r="BH76" s="9"/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47">
        <v>0</v>
      </c>
      <c r="BR76" s="9">
        <v>0</v>
      </c>
      <c r="BS76" s="9">
        <v>0</v>
      </c>
      <c r="BT76" s="9"/>
      <c r="BU76" s="9"/>
      <c r="BW76" s="18" t="str">
        <f t="shared" ref="BW76:BX95" si="139">IFERROR(SUMIFS($E76:$BU76,$E$3:$BU$3,BW$3,$E$2:$BU$2,BW$2)/(10*(COUNTIFS($E$3:$BU$3,BW$3,$E76:$BU76,"&lt;&gt;"&amp;"",$E$2:$BU$2,BW$2))),"")</f>
        <v/>
      </c>
      <c r="BX76" s="18" t="str">
        <f t="shared" si="139"/>
        <v/>
      </c>
      <c r="BY76" s="18" t="str">
        <f t="shared" si="133"/>
        <v/>
      </c>
      <c r="BZ76" s="18">
        <f t="shared" ref="BZ76:CA95" si="140">IFERROR(SUMIFS($E76:$BU76,$E$3:$BU$3,BZ$3,$E$2:$BU$2,BZ$2)/(10*(COUNTIFS($E$3:$BU$3,BZ$3,$E76:$BU76,"&lt;&gt;"&amp;"",$E$2:$BU$2,BZ$2))),"")</f>
        <v>0.1</v>
      </c>
      <c r="CA76" s="18">
        <f t="shared" si="140"/>
        <v>0.1</v>
      </c>
      <c r="CB76" s="18">
        <f t="shared" ref="CB76:CC95" si="141">IFERROR(SUMIFS($E76:$BU76,$E$3:$BU$3,CB$3,$E$2:$BU$2,CB$2)/(6*(COUNTIFS($E$3:$BU$3,CB$3,$E76:$BU76,"&lt;&gt;"&amp;"",$E$2:$BU$2,CB$2))),"")</f>
        <v>0.14814814814814814</v>
      </c>
      <c r="CC76" s="18">
        <f t="shared" si="141"/>
        <v>0</v>
      </c>
    </row>
    <row r="77" spans="1:81" ht="18.600000000000001" customHeight="1" x14ac:dyDescent="0.25">
      <c r="A77" s="46">
        <v>72</v>
      </c>
      <c r="B77" s="46" t="s">
        <v>534</v>
      </c>
      <c r="C77" s="46" t="str">
        <f>MID($B77,1,2)</f>
        <v>15</v>
      </c>
      <c r="D77" s="46" t="str">
        <f>INDEX(Sheet1!$C:$C,MATCH($B77,Sheet1!$B:$B,0))</f>
        <v>علیرضا زینتی‌شایان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>
        <v>0</v>
      </c>
      <c r="AD77" s="47">
        <v>0</v>
      </c>
      <c r="AE77" s="47">
        <v>1</v>
      </c>
      <c r="AF77" s="47">
        <v>1</v>
      </c>
      <c r="AG77" s="47">
        <v>2</v>
      </c>
      <c r="AH77" s="47">
        <v>8</v>
      </c>
      <c r="AI77" s="47">
        <v>3</v>
      </c>
      <c r="AJ77" s="47">
        <v>1</v>
      </c>
      <c r="AK77" s="47">
        <v>4</v>
      </c>
      <c r="AL77" s="47">
        <v>3</v>
      </c>
      <c r="AM77" s="47">
        <v>0</v>
      </c>
      <c r="AN77" s="47">
        <v>1</v>
      </c>
      <c r="AO77" s="47">
        <v>1</v>
      </c>
      <c r="AP77" s="47">
        <v>0</v>
      </c>
      <c r="AQ77" s="47">
        <v>0</v>
      </c>
      <c r="AR77" s="47">
        <v>2</v>
      </c>
      <c r="AS77" s="47">
        <v>5</v>
      </c>
      <c r="AT77" s="47">
        <v>0</v>
      </c>
      <c r="AU77" s="47">
        <v>0</v>
      </c>
      <c r="AV77" s="47">
        <v>2</v>
      </c>
      <c r="AW77" s="47">
        <v>1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47">
        <v>0</v>
      </c>
      <c r="BD77" s="47">
        <v>0</v>
      </c>
      <c r="BE77" s="47">
        <v>0</v>
      </c>
      <c r="BF77" s="47">
        <v>0</v>
      </c>
      <c r="BG77" s="47"/>
      <c r="BH77" s="47"/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9">
        <v>0</v>
      </c>
      <c r="BO77" s="9">
        <v>0</v>
      </c>
      <c r="BP77" s="9">
        <v>0</v>
      </c>
      <c r="BQ77" s="47">
        <v>0</v>
      </c>
      <c r="BR77" s="47">
        <v>0</v>
      </c>
      <c r="BS77" s="47">
        <v>0</v>
      </c>
      <c r="BT77" s="47"/>
      <c r="BU77" s="47"/>
      <c r="BW77" s="18" t="str">
        <f t="shared" si="139"/>
        <v/>
      </c>
      <c r="BX77" s="18" t="str">
        <f t="shared" si="139"/>
        <v/>
      </c>
      <c r="BY77" s="18" t="str">
        <f t="shared" si="133"/>
        <v/>
      </c>
      <c r="BZ77" s="18">
        <f t="shared" si="140"/>
        <v>0.22222222222222221</v>
      </c>
      <c r="CA77" s="18">
        <f t="shared" si="140"/>
        <v>0.13333333333333333</v>
      </c>
      <c r="CB77" s="18">
        <f t="shared" si="141"/>
        <v>0.20370370370370369</v>
      </c>
      <c r="CC77" s="18">
        <f t="shared" si="141"/>
        <v>0</v>
      </c>
    </row>
    <row r="78" spans="1:81" ht="18.600000000000001" customHeight="1" x14ac:dyDescent="0.25">
      <c r="A78" s="4">
        <v>73</v>
      </c>
      <c r="B78" s="4" t="s">
        <v>535</v>
      </c>
      <c r="C78" s="4" t="str">
        <f t="shared" ref="C78:C80" si="142">MID($B78,1,2)</f>
        <v>15</v>
      </c>
      <c r="D78" s="4" t="str">
        <f>INDEX(Sheet1!$C:$C,MATCH($B78,Sheet1!$B:$B,0))</f>
        <v>طاها محسنی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>
        <v>0</v>
      </c>
      <c r="AP78" s="9">
        <v>0</v>
      </c>
      <c r="AQ78" s="9">
        <v>0</v>
      </c>
      <c r="AR78" s="9">
        <v>1</v>
      </c>
      <c r="AS78" s="9">
        <v>1</v>
      </c>
      <c r="AT78" s="9">
        <v>0</v>
      </c>
      <c r="AU78" s="9">
        <v>1</v>
      </c>
      <c r="AV78" s="9">
        <v>2</v>
      </c>
      <c r="AW78" s="9">
        <v>2</v>
      </c>
      <c r="AX78" s="9">
        <v>0</v>
      </c>
      <c r="AY78" s="9">
        <v>2</v>
      </c>
      <c r="AZ78" s="9"/>
      <c r="BA78" s="9">
        <v>1</v>
      </c>
      <c r="BB78" s="9">
        <v>0</v>
      </c>
      <c r="BC78" s="47">
        <v>0</v>
      </c>
      <c r="BD78" s="47">
        <v>0</v>
      </c>
      <c r="BE78" s="47">
        <v>0</v>
      </c>
      <c r="BF78" s="47">
        <v>0</v>
      </c>
      <c r="BG78" s="9"/>
      <c r="BH78" s="9"/>
      <c r="BI78" s="9">
        <v>3</v>
      </c>
      <c r="BJ78" s="9">
        <v>1</v>
      </c>
      <c r="BK78" s="9">
        <v>2</v>
      </c>
      <c r="BL78" s="9">
        <v>4</v>
      </c>
      <c r="BM78" s="9">
        <v>3</v>
      </c>
      <c r="BN78" s="9">
        <v>0</v>
      </c>
      <c r="BO78" s="9">
        <v>0</v>
      </c>
      <c r="BP78" s="9">
        <v>0</v>
      </c>
      <c r="BQ78" s="47">
        <v>0</v>
      </c>
      <c r="BR78" s="9">
        <v>2</v>
      </c>
      <c r="BS78" s="9">
        <v>4</v>
      </c>
      <c r="BT78" s="9"/>
      <c r="BU78" s="9"/>
      <c r="BW78" s="18" t="str">
        <f t="shared" si="139"/>
        <v/>
      </c>
      <c r="BX78" s="18" t="str">
        <f t="shared" si="139"/>
        <v/>
      </c>
      <c r="BY78" s="18" t="str">
        <f t="shared" si="133"/>
        <v/>
      </c>
      <c r="BZ78" s="18" t="str">
        <f t="shared" si="140"/>
        <v/>
      </c>
      <c r="CA78" s="18" t="str">
        <f t="shared" si="140"/>
        <v/>
      </c>
      <c r="CB78" s="18">
        <f t="shared" si="141"/>
        <v>0.12962962962962962</v>
      </c>
      <c r="CC78" s="18">
        <f t="shared" si="141"/>
        <v>6.25E-2</v>
      </c>
    </row>
    <row r="79" spans="1:81" ht="18.600000000000001" customHeight="1" x14ac:dyDescent="0.25">
      <c r="A79" s="46">
        <v>74</v>
      </c>
      <c r="B79" s="46" t="s">
        <v>536</v>
      </c>
      <c r="C79" s="46" t="str">
        <f t="shared" si="142"/>
        <v>15</v>
      </c>
      <c r="D79" s="46" t="str">
        <f>INDEX(Sheet1!$C:$C,MATCH($B79,Sheet1!$B:$B,0))</f>
        <v>نیما شفیعی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>
        <v>2</v>
      </c>
      <c r="AP79" s="47">
        <v>0</v>
      </c>
      <c r="AQ79" s="47">
        <v>0</v>
      </c>
      <c r="AR79" s="47">
        <v>2</v>
      </c>
      <c r="AS79" s="47">
        <v>0</v>
      </c>
      <c r="AT79" s="47">
        <v>0</v>
      </c>
      <c r="AU79" s="47">
        <v>0</v>
      </c>
      <c r="AV79" s="47">
        <v>1</v>
      </c>
      <c r="AW79" s="47">
        <v>0</v>
      </c>
      <c r="AX79" s="47">
        <v>0</v>
      </c>
      <c r="AY79" s="47">
        <v>1</v>
      </c>
      <c r="AZ79" s="47">
        <v>0</v>
      </c>
      <c r="BA79" s="47">
        <v>1</v>
      </c>
      <c r="BB79" s="9">
        <v>0</v>
      </c>
      <c r="BC79" s="47">
        <v>0</v>
      </c>
      <c r="BD79" s="47">
        <v>0</v>
      </c>
      <c r="BE79" s="47">
        <v>0</v>
      </c>
      <c r="BF79" s="47">
        <v>0</v>
      </c>
      <c r="BG79" s="47"/>
      <c r="BH79" s="47"/>
      <c r="BI79" s="47">
        <v>0</v>
      </c>
      <c r="BJ79" s="47">
        <v>0</v>
      </c>
      <c r="BK79" s="47">
        <v>0</v>
      </c>
      <c r="BL79" s="47">
        <v>0</v>
      </c>
      <c r="BM79" s="47">
        <v>0</v>
      </c>
      <c r="BN79" s="9">
        <v>0</v>
      </c>
      <c r="BO79" s="9">
        <v>0</v>
      </c>
      <c r="BP79" s="9">
        <v>0</v>
      </c>
      <c r="BQ79" s="47">
        <v>0</v>
      </c>
      <c r="BR79" s="47">
        <v>0</v>
      </c>
      <c r="BS79" s="47">
        <v>0</v>
      </c>
      <c r="BT79" s="47"/>
      <c r="BU79" s="47"/>
      <c r="BW79" s="18" t="str">
        <f t="shared" si="139"/>
        <v/>
      </c>
      <c r="BX79" s="18" t="str">
        <f t="shared" si="139"/>
        <v/>
      </c>
      <c r="BY79" s="18" t="str">
        <f t="shared" si="133"/>
        <v/>
      </c>
      <c r="BZ79" s="18" t="str">
        <f t="shared" si="140"/>
        <v/>
      </c>
      <c r="CA79" s="18" t="str">
        <f t="shared" si="140"/>
        <v/>
      </c>
      <c r="CB79" s="18">
        <f t="shared" si="141"/>
        <v>9.2592592592592587E-2</v>
      </c>
      <c r="CC79" s="18">
        <f t="shared" si="141"/>
        <v>3.7037037037037035E-2</v>
      </c>
    </row>
    <row r="80" spans="1:81" ht="18.600000000000001" customHeight="1" x14ac:dyDescent="0.25">
      <c r="A80" s="4">
        <v>75</v>
      </c>
      <c r="B80" s="4" t="s">
        <v>701</v>
      </c>
      <c r="C80" s="4" t="str">
        <f t="shared" si="142"/>
        <v>15</v>
      </c>
      <c r="D80" s="4" t="str">
        <f>INDEX(Sheet1!$C:$C,MATCH($B80,Sheet1!$B:$B,0))</f>
        <v>یوسف بخشی‌نیا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>
        <v>2</v>
      </c>
      <c r="AP80" s="9">
        <v>1</v>
      </c>
      <c r="AQ80" s="9">
        <v>1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47">
        <v>0</v>
      </c>
      <c r="BD80" s="47">
        <v>0</v>
      </c>
      <c r="BE80" s="47">
        <v>0</v>
      </c>
      <c r="BF80" s="47">
        <v>0</v>
      </c>
      <c r="BG80" s="9"/>
      <c r="BH80" s="9"/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47">
        <v>0</v>
      </c>
      <c r="BR80" s="9">
        <v>0</v>
      </c>
      <c r="BS80" s="9">
        <v>0</v>
      </c>
      <c r="BT80" s="9"/>
      <c r="BU80" s="9"/>
      <c r="BW80" s="18" t="str">
        <f t="shared" si="139"/>
        <v/>
      </c>
      <c r="BX80" s="18" t="str">
        <f t="shared" si="139"/>
        <v/>
      </c>
      <c r="BY80" s="18" t="str">
        <f t="shared" ref="BY80:BY111" si="143">IFERROR(SUMIFS($E80:$BU80,$E$3:$BU$3,BY$3,$E$2:$BU$2,BY$2)/(9.4*(COUNTIFS($E$3:$BU$3,BY$3,$E80:$BU80,"&lt;&gt;"&amp;"",$E$2:$BU$2,BY$2))),"")</f>
        <v/>
      </c>
      <c r="BZ80" s="18" t="str">
        <f t="shared" si="140"/>
        <v/>
      </c>
      <c r="CA80" s="18" t="str">
        <f t="shared" si="140"/>
        <v/>
      </c>
      <c r="CB80" s="18">
        <f t="shared" si="141"/>
        <v>7.407407407407407E-2</v>
      </c>
      <c r="CC80" s="18">
        <f t="shared" si="141"/>
        <v>0</v>
      </c>
    </row>
    <row r="81" spans="1:81" ht="18.600000000000001" customHeight="1" x14ac:dyDescent="0.25">
      <c r="A81" s="46">
        <v>76</v>
      </c>
      <c r="B81" s="46" t="s">
        <v>767</v>
      </c>
      <c r="C81" s="46" t="str">
        <f>MID($B81,1,2)</f>
        <v>15</v>
      </c>
      <c r="D81" s="46" t="str">
        <f>INDEX(Sheet1!$C:$C,MATCH($B81,Sheet1!$B:$B,0))</f>
        <v>صدرا مقصودی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>
        <v>0</v>
      </c>
      <c r="AP81" s="47">
        <v>1</v>
      </c>
      <c r="AQ81" s="47">
        <v>1</v>
      </c>
      <c r="AR81" s="47">
        <v>0</v>
      </c>
      <c r="AS81" s="47">
        <v>0</v>
      </c>
      <c r="AT81" s="47">
        <v>0</v>
      </c>
      <c r="AU81" s="47">
        <v>0</v>
      </c>
      <c r="AV81" s="47">
        <v>1</v>
      </c>
      <c r="AW81" s="47">
        <v>1</v>
      </c>
      <c r="AX81" s="47">
        <v>1</v>
      </c>
      <c r="AY81" s="47">
        <v>0</v>
      </c>
      <c r="AZ81" s="47">
        <v>0</v>
      </c>
      <c r="BA81" s="47">
        <v>1</v>
      </c>
      <c r="BB81" s="47">
        <v>1</v>
      </c>
      <c r="BC81" s="47">
        <v>0</v>
      </c>
      <c r="BD81" s="47">
        <v>0</v>
      </c>
      <c r="BE81" s="47">
        <v>0</v>
      </c>
      <c r="BF81" s="47">
        <v>0</v>
      </c>
      <c r="BG81" s="47"/>
      <c r="BH81" s="47"/>
      <c r="BI81" s="47">
        <v>0</v>
      </c>
      <c r="BJ81" s="47">
        <v>1</v>
      </c>
      <c r="BK81" s="47"/>
      <c r="BL81" s="47">
        <v>1</v>
      </c>
      <c r="BM81" s="47">
        <v>1</v>
      </c>
      <c r="BN81" s="9">
        <v>0</v>
      </c>
      <c r="BO81" s="9">
        <v>0</v>
      </c>
      <c r="BP81" s="9">
        <v>0</v>
      </c>
      <c r="BQ81" s="47">
        <v>0</v>
      </c>
      <c r="BR81" s="47">
        <v>0</v>
      </c>
      <c r="BS81" s="47">
        <v>0</v>
      </c>
      <c r="BT81" s="47"/>
      <c r="BU81" s="47"/>
      <c r="BW81" s="18" t="str">
        <f t="shared" si="139"/>
        <v/>
      </c>
      <c r="BX81" s="18" t="str">
        <f t="shared" si="139"/>
        <v/>
      </c>
      <c r="BY81" s="18" t="str">
        <f t="shared" si="143"/>
        <v/>
      </c>
      <c r="BZ81" s="18" t="str">
        <f t="shared" si="140"/>
        <v/>
      </c>
      <c r="CA81" s="18" t="str">
        <f t="shared" si="140"/>
        <v/>
      </c>
      <c r="CB81" s="18">
        <f t="shared" si="141"/>
        <v>7.407407407407407E-2</v>
      </c>
      <c r="CC81" s="18">
        <f t="shared" si="141"/>
        <v>5.5555555555555552E-2</v>
      </c>
    </row>
    <row r="82" spans="1:81" ht="18.600000000000001" customHeight="1" x14ac:dyDescent="0.25">
      <c r="A82" s="4">
        <v>77</v>
      </c>
      <c r="B82" s="4" t="s">
        <v>537</v>
      </c>
      <c r="C82" s="4" t="str">
        <f>MID($B82,1,2)</f>
        <v>16</v>
      </c>
      <c r="D82" s="4" t="str">
        <f>INDEX(Sheet1!$C:$C,MATCH($B82,Sheet1!$B:$B,0))</f>
        <v>مجتبی صابری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1</v>
      </c>
      <c r="N82" s="9">
        <v>1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/>
      <c r="X82" s="9">
        <v>0</v>
      </c>
      <c r="Y82" s="9">
        <v>1</v>
      </c>
      <c r="Z82" s="9">
        <v>0</v>
      </c>
      <c r="AA82" s="9">
        <v>4</v>
      </c>
      <c r="AB82" s="9">
        <v>0</v>
      </c>
      <c r="AC82" s="9">
        <v>6</v>
      </c>
      <c r="AD82" s="9">
        <v>7</v>
      </c>
      <c r="AE82" s="9">
        <v>3</v>
      </c>
      <c r="AF82" s="9">
        <v>7</v>
      </c>
      <c r="AG82" s="9">
        <v>7</v>
      </c>
      <c r="AH82" s="9">
        <v>10</v>
      </c>
      <c r="AI82" s="9">
        <v>5</v>
      </c>
      <c r="AJ82" s="9">
        <v>4</v>
      </c>
      <c r="AK82" s="9">
        <v>8</v>
      </c>
      <c r="AL82" s="9">
        <v>7</v>
      </c>
      <c r="AM82" s="9">
        <v>0</v>
      </c>
      <c r="AN82" s="9">
        <v>3</v>
      </c>
      <c r="AO82" s="9">
        <v>9</v>
      </c>
      <c r="AP82" s="9">
        <v>5</v>
      </c>
      <c r="AQ82" s="9">
        <v>1</v>
      </c>
      <c r="AR82" s="9">
        <v>7</v>
      </c>
      <c r="AS82" s="9">
        <v>8</v>
      </c>
      <c r="AT82" s="9">
        <v>1</v>
      </c>
      <c r="AU82" s="9">
        <v>0</v>
      </c>
      <c r="AV82" s="9">
        <v>5</v>
      </c>
      <c r="AW82" s="9">
        <v>4</v>
      </c>
      <c r="AX82" s="9">
        <v>4</v>
      </c>
      <c r="AY82" s="9">
        <v>4</v>
      </c>
      <c r="AZ82" s="9">
        <v>1</v>
      </c>
      <c r="BA82" s="9">
        <v>1</v>
      </c>
      <c r="BB82" s="9">
        <v>2</v>
      </c>
      <c r="BC82" s="9">
        <v>1</v>
      </c>
      <c r="BD82" s="9">
        <v>1</v>
      </c>
      <c r="BE82" s="9">
        <v>3</v>
      </c>
      <c r="BF82" s="9">
        <v>2</v>
      </c>
      <c r="BG82" s="9"/>
      <c r="BH82" s="9"/>
      <c r="BI82" s="9">
        <v>1</v>
      </c>
      <c r="BJ82" s="9">
        <v>5</v>
      </c>
      <c r="BK82" s="9">
        <v>3</v>
      </c>
      <c r="BL82" s="9">
        <v>2</v>
      </c>
      <c r="BM82" s="9">
        <v>0</v>
      </c>
      <c r="BN82" s="9">
        <v>0</v>
      </c>
      <c r="BO82" s="9">
        <v>0</v>
      </c>
      <c r="BP82" s="9">
        <v>0</v>
      </c>
      <c r="BQ82" s="9">
        <v>3</v>
      </c>
      <c r="BR82" s="9">
        <v>2</v>
      </c>
      <c r="BS82" s="9">
        <v>6</v>
      </c>
      <c r="BT82" s="9"/>
      <c r="BU82" s="9"/>
      <c r="BW82" s="18">
        <f t="shared" si="139"/>
        <v>1.1111111111111112E-2</v>
      </c>
      <c r="BX82" s="18">
        <f t="shared" si="139"/>
        <v>1.1111111111111112E-2</v>
      </c>
      <c r="BY82" s="18">
        <f t="shared" si="143"/>
        <v>0.10638297872340426</v>
      </c>
      <c r="BZ82" s="18">
        <f t="shared" si="140"/>
        <v>0.6333333333333333</v>
      </c>
      <c r="CA82" s="18">
        <f t="shared" si="140"/>
        <v>0.33333333333333331</v>
      </c>
      <c r="CB82" s="18">
        <f t="shared" si="141"/>
        <v>0.7407407407407407</v>
      </c>
      <c r="CC82" s="18">
        <f t="shared" si="141"/>
        <v>0.35185185185185186</v>
      </c>
    </row>
    <row r="83" spans="1:81" ht="18.600000000000001" customHeight="1" x14ac:dyDescent="0.25">
      <c r="A83" s="46">
        <v>78</v>
      </c>
      <c r="B83" s="46" t="s">
        <v>538</v>
      </c>
      <c r="C83" s="46" t="str">
        <f>MID($B83,1,2)</f>
        <v>16</v>
      </c>
      <c r="D83" s="46" t="str">
        <f>INDEX(Sheet1!$C:$C,MATCH($B83,Sheet1!$B:$B,0))</f>
        <v>علی یسلیانی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>
        <v>0</v>
      </c>
      <c r="R83" s="47">
        <v>1</v>
      </c>
      <c r="S83" s="47">
        <v>2</v>
      </c>
      <c r="T83" s="47">
        <v>1</v>
      </c>
      <c r="U83" s="47">
        <v>2</v>
      </c>
      <c r="V83" s="47">
        <v>1</v>
      </c>
      <c r="W83" s="47"/>
      <c r="X83" s="47">
        <v>4</v>
      </c>
      <c r="Y83" s="47">
        <v>2</v>
      </c>
      <c r="Z83" s="47">
        <v>1</v>
      </c>
      <c r="AA83" s="47">
        <v>2</v>
      </c>
      <c r="AB83" s="47">
        <v>2</v>
      </c>
      <c r="AC83" s="47">
        <v>0</v>
      </c>
      <c r="AD83" s="47">
        <v>2</v>
      </c>
      <c r="AE83" s="47">
        <v>4</v>
      </c>
      <c r="AF83" s="47">
        <v>2</v>
      </c>
      <c r="AG83" s="47">
        <v>2</v>
      </c>
      <c r="AH83" s="47">
        <v>1</v>
      </c>
      <c r="AI83" s="47">
        <v>0</v>
      </c>
      <c r="AJ83" s="47">
        <v>1</v>
      </c>
      <c r="AK83" s="47">
        <v>1</v>
      </c>
      <c r="AL83" s="47">
        <v>2</v>
      </c>
      <c r="AM83" s="47">
        <v>0</v>
      </c>
      <c r="AN83" s="47">
        <v>1</v>
      </c>
      <c r="AO83" s="47">
        <v>7</v>
      </c>
      <c r="AP83" s="47">
        <v>1</v>
      </c>
      <c r="AQ83" s="47">
        <v>1</v>
      </c>
      <c r="AR83" s="47">
        <v>6</v>
      </c>
      <c r="AS83" s="47">
        <v>5</v>
      </c>
      <c r="AT83" s="47">
        <v>0</v>
      </c>
      <c r="AU83" s="47">
        <v>0</v>
      </c>
      <c r="AV83" s="47">
        <v>3</v>
      </c>
      <c r="AW83" s="47">
        <v>2</v>
      </c>
      <c r="AX83" s="47">
        <v>6</v>
      </c>
      <c r="AY83" s="47">
        <v>3</v>
      </c>
      <c r="AZ83" s="47">
        <v>1</v>
      </c>
      <c r="BA83" s="47">
        <v>3</v>
      </c>
      <c r="BB83" s="47">
        <v>2</v>
      </c>
      <c r="BC83" s="47">
        <v>1</v>
      </c>
      <c r="BD83" s="47">
        <v>1</v>
      </c>
      <c r="BE83" s="47">
        <v>1</v>
      </c>
      <c r="BF83" s="47">
        <v>1</v>
      </c>
      <c r="BG83" s="47"/>
      <c r="BH83" s="47"/>
      <c r="BI83" s="47">
        <v>4</v>
      </c>
      <c r="BJ83" s="47">
        <v>0</v>
      </c>
      <c r="BK83" s="47">
        <v>1</v>
      </c>
      <c r="BL83" s="47">
        <v>0</v>
      </c>
      <c r="BM83" s="47">
        <v>0</v>
      </c>
      <c r="BN83" s="9">
        <v>0</v>
      </c>
      <c r="BO83" s="9">
        <v>0</v>
      </c>
      <c r="BP83" s="9">
        <v>0</v>
      </c>
      <c r="BQ83" s="47">
        <v>1</v>
      </c>
      <c r="BR83" s="47">
        <v>0</v>
      </c>
      <c r="BS83" s="47">
        <v>4</v>
      </c>
      <c r="BT83" s="47"/>
      <c r="BU83" s="47"/>
      <c r="BW83" s="18" t="str">
        <f t="shared" si="139"/>
        <v/>
      </c>
      <c r="BX83" s="18">
        <f t="shared" si="139"/>
        <v>0.11666666666666667</v>
      </c>
      <c r="BY83" s="18">
        <f t="shared" si="143"/>
        <v>0.23404255319148937</v>
      </c>
      <c r="BZ83" s="18">
        <f t="shared" si="140"/>
        <v>0.14444444444444443</v>
      </c>
      <c r="CA83" s="18">
        <f t="shared" si="140"/>
        <v>0.1</v>
      </c>
      <c r="CB83" s="18">
        <f t="shared" si="141"/>
        <v>0.46296296296296297</v>
      </c>
      <c r="CC83" s="18">
        <f t="shared" si="141"/>
        <v>0.35185185185185186</v>
      </c>
    </row>
    <row r="84" spans="1:81" ht="18.600000000000001" customHeight="1" x14ac:dyDescent="0.25">
      <c r="A84" s="4">
        <v>79</v>
      </c>
      <c r="B84" s="4" t="s">
        <v>539</v>
      </c>
      <c r="C84" s="4" t="str">
        <f t="shared" si="137"/>
        <v>16</v>
      </c>
      <c r="D84" s="4" t="str">
        <f>INDEX(Sheet1!$C:$C,MATCH($B84,Sheet1!$B:$B,0))</f>
        <v>امیرعلی نورعلی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>
        <v>3</v>
      </c>
      <c r="AD84" s="9">
        <v>5</v>
      </c>
      <c r="AE84" s="9">
        <v>3</v>
      </c>
      <c r="AF84" s="9">
        <v>5</v>
      </c>
      <c r="AG84" s="9">
        <v>3</v>
      </c>
      <c r="AH84" s="9">
        <v>6</v>
      </c>
      <c r="AI84" s="9">
        <v>3</v>
      </c>
      <c r="AJ84" s="9">
        <v>0</v>
      </c>
      <c r="AK84" s="9">
        <v>5</v>
      </c>
      <c r="AL84" s="9">
        <v>3</v>
      </c>
      <c r="AM84" s="9">
        <v>1</v>
      </c>
      <c r="AN84" s="9">
        <v>2</v>
      </c>
      <c r="AO84" s="9">
        <v>7</v>
      </c>
      <c r="AP84" s="9">
        <v>1</v>
      </c>
      <c r="AQ84" s="9">
        <v>0</v>
      </c>
      <c r="AR84" s="9">
        <v>5</v>
      </c>
      <c r="AS84" s="9">
        <v>4</v>
      </c>
      <c r="AT84" s="9">
        <v>2</v>
      </c>
      <c r="AU84" s="9">
        <v>0</v>
      </c>
      <c r="AV84" s="9">
        <v>1</v>
      </c>
      <c r="AW84" s="9">
        <v>6</v>
      </c>
      <c r="AX84" s="9">
        <v>5</v>
      </c>
      <c r="AY84" s="9">
        <v>2</v>
      </c>
      <c r="AZ84" s="9">
        <v>2</v>
      </c>
      <c r="BA84" s="9">
        <v>4</v>
      </c>
      <c r="BB84" s="9">
        <v>2</v>
      </c>
      <c r="BC84" s="9">
        <v>2</v>
      </c>
      <c r="BD84" s="9">
        <v>1</v>
      </c>
      <c r="BE84" s="9">
        <v>1</v>
      </c>
      <c r="BF84" s="9">
        <v>0</v>
      </c>
      <c r="BG84" s="9"/>
      <c r="BH84" s="9"/>
      <c r="BI84" s="9">
        <v>4</v>
      </c>
      <c r="BJ84" s="9">
        <v>2</v>
      </c>
      <c r="BK84" s="9">
        <v>3</v>
      </c>
      <c r="BL84" s="9">
        <v>1</v>
      </c>
      <c r="BM84" s="9">
        <v>3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2</v>
      </c>
      <c r="BT84" s="9"/>
      <c r="BU84" s="9"/>
      <c r="BW84" s="18" t="str">
        <f t="shared" si="139"/>
        <v/>
      </c>
      <c r="BX84" s="18" t="str">
        <f t="shared" si="139"/>
        <v/>
      </c>
      <c r="BY84" s="18" t="str">
        <f t="shared" si="143"/>
        <v/>
      </c>
      <c r="BZ84" s="18">
        <f t="shared" si="140"/>
        <v>0.36666666666666664</v>
      </c>
      <c r="CA84" s="18">
        <f t="shared" si="140"/>
        <v>0.2</v>
      </c>
      <c r="CB84" s="18">
        <f t="shared" si="141"/>
        <v>0.48148148148148145</v>
      </c>
      <c r="CC84" s="18">
        <f t="shared" si="141"/>
        <v>0.35185185185185186</v>
      </c>
    </row>
    <row r="85" spans="1:81" ht="18.600000000000001" customHeight="1" x14ac:dyDescent="0.25">
      <c r="A85" s="46">
        <v>80</v>
      </c>
      <c r="B85" s="46" t="s">
        <v>540</v>
      </c>
      <c r="C85" s="46" t="str">
        <f t="shared" si="137"/>
        <v>16</v>
      </c>
      <c r="D85" s="46" t="str">
        <f>INDEX(Sheet1!$C:$C,MATCH($B85,Sheet1!$B:$B,0))</f>
        <v>امیرمهدی زیویار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1</v>
      </c>
      <c r="Q85" s="47">
        <v>0</v>
      </c>
      <c r="R85" s="47">
        <v>0</v>
      </c>
      <c r="S85" s="47">
        <v>0</v>
      </c>
      <c r="T85" s="47">
        <v>1</v>
      </c>
      <c r="U85" s="47">
        <v>0</v>
      </c>
      <c r="V85" s="47">
        <v>0</v>
      </c>
      <c r="W85" s="47"/>
      <c r="X85" s="47">
        <v>0</v>
      </c>
      <c r="Y85" s="47">
        <v>1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1</v>
      </c>
      <c r="AF85" s="47">
        <v>0</v>
      </c>
      <c r="AG85" s="47">
        <v>1</v>
      </c>
      <c r="AH85" s="47">
        <v>0</v>
      </c>
      <c r="AI85" s="47">
        <v>1</v>
      </c>
      <c r="AJ85" s="47">
        <v>0</v>
      </c>
      <c r="AK85" s="47">
        <v>0</v>
      </c>
      <c r="AL85" s="47">
        <v>0</v>
      </c>
      <c r="AM85" s="47">
        <v>0</v>
      </c>
      <c r="AN85" s="47">
        <v>0</v>
      </c>
      <c r="AO85" s="47">
        <v>0</v>
      </c>
      <c r="AP85" s="47">
        <v>0</v>
      </c>
      <c r="AQ85" s="47">
        <v>0</v>
      </c>
      <c r="AR85" s="47">
        <v>1</v>
      </c>
      <c r="AS85" s="47">
        <v>0</v>
      </c>
      <c r="AT85" s="47">
        <v>0</v>
      </c>
      <c r="AU85" s="47">
        <v>0</v>
      </c>
      <c r="AV85" s="47">
        <v>0</v>
      </c>
      <c r="AW85" s="47">
        <v>1</v>
      </c>
      <c r="AX85" s="47">
        <v>0</v>
      </c>
      <c r="AY85" s="47">
        <v>0</v>
      </c>
      <c r="AZ85" s="47">
        <v>0</v>
      </c>
      <c r="BA85" s="47">
        <v>0</v>
      </c>
      <c r="BB85" s="47">
        <v>0</v>
      </c>
      <c r="BC85" s="47">
        <v>0</v>
      </c>
      <c r="BD85" s="47">
        <v>0</v>
      </c>
      <c r="BE85" s="47">
        <v>0</v>
      </c>
      <c r="BF85" s="9">
        <v>0</v>
      </c>
      <c r="BG85" s="47"/>
      <c r="BH85" s="47"/>
      <c r="BI85" s="47">
        <v>0</v>
      </c>
      <c r="BJ85" s="47">
        <v>0</v>
      </c>
      <c r="BK85" s="47">
        <v>0</v>
      </c>
      <c r="BL85" s="47">
        <v>0</v>
      </c>
      <c r="BM85" s="47">
        <v>0</v>
      </c>
      <c r="BN85" s="9">
        <v>0</v>
      </c>
      <c r="BO85" s="9">
        <v>0</v>
      </c>
      <c r="BP85" s="9">
        <v>0</v>
      </c>
      <c r="BQ85" s="47">
        <v>0</v>
      </c>
      <c r="BR85" s="47">
        <v>0</v>
      </c>
      <c r="BS85" s="47">
        <v>0</v>
      </c>
      <c r="BT85" s="47"/>
      <c r="BU85" s="47"/>
      <c r="BW85" s="18">
        <f t="shared" si="139"/>
        <v>0</v>
      </c>
      <c r="BX85" s="18">
        <f t="shared" si="139"/>
        <v>3.3333333333333333E-2</v>
      </c>
      <c r="BY85" s="18">
        <f t="shared" si="143"/>
        <v>2.1276595744680851E-2</v>
      </c>
      <c r="BZ85" s="18">
        <f t="shared" si="140"/>
        <v>3.3333333333333333E-2</v>
      </c>
      <c r="CA85" s="18">
        <f t="shared" si="140"/>
        <v>0</v>
      </c>
      <c r="CB85" s="18">
        <f t="shared" si="141"/>
        <v>3.7037037037037035E-2</v>
      </c>
      <c r="CC85" s="18">
        <f t="shared" si="141"/>
        <v>0</v>
      </c>
    </row>
    <row r="86" spans="1:81" ht="18.600000000000001" customHeight="1" x14ac:dyDescent="0.25">
      <c r="A86" s="4">
        <v>81</v>
      </c>
      <c r="B86" s="4" t="s">
        <v>541</v>
      </c>
      <c r="C86" s="4" t="str">
        <f t="shared" si="137"/>
        <v>16</v>
      </c>
      <c r="D86" s="4" t="str">
        <f>INDEX(Sheet1!$C:$C,MATCH($B86,Sheet1!$B:$B,0))</f>
        <v>محمدمتین رشیدی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>
        <v>0</v>
      </c>
      <c r="AD86" s="9">
        <v>1</v>
      </c>
      <c r="AE86" s="9">
        <v>3</v>
      </c>
      <c r="AF86" s="9">
        <v>2</v>
      </c>
      <c r="AG86" s="9">
        <v>3</v>
      </c>
      <c r="AH86" s="9">
        <v>3</v>
      </c>
      <c r="AI86" s="9">
        <v>0</v>
      </c>
      <c r="AJ86" s="9">
        <v>0</v>
      </c>
      <c r="AK86" s="9">
        <v>2</v>
      </c>
      <c r="AL86" s="9">
        <v>0</v>
      </c>
      <c r="AM86" s="9">
        <v>0</v>
      </c>
      <c r="AN86" s="9">
        <v>0</v>
      </c>
      <c r="AO86" s="9">
        <v>3</v>
      </c>
      <c r="AP86" s="9">
        <v>2</v>
      </c>
      <c r="AQ86" s="9">
        <v>0</v>
      </c>
      <c r="AR86" s="9">
        <v>1</v>
      </c>
      <c r="AS86" s="9">
        <v>0</v>
      </c>
      <c r="AT86" s="9">
        <v>0</v>
      </c>
      <c r="AU86" s="9">
        <v>0</v>
      </c>
      <c r="AV86" s="9">
        <v>1</v>
      </c>
      <c r="AW86" s="9">
        <v>0</v>
      </c>
      <c r="AX86" s="47">
        <v>0</v>
      </c>
      <c r="AY86" s="47">
        <v>0</v>
      </c>
      <c r="AZ86" s="47">
        <v>0</v>
      </c>
      <c r="BA86" s="9">
        <v>1</v>
      </c>
      <c r="BB86" s="47">
        <v>0</v>
      </c>
      <c r="BC86" s="47">
        <v>0</v>
      </c>
      <c r="BD86" s="47">
        <v>0</v>
      </c>
      <c r="BE86" s="47">
        <v>0</v>
      </c>
      <c r="BF86" s="9">
        <v>0</v>
      </c>
      <c r="BG86" s="9"/>
      <c r="BH86" s="9"/>
      <c r="BI86" s="9">
        <v>4</v>
      </c>
      <c r="BJ86" s="9">
        <v>5</v>
      </c>
      <c r="BK86" s="9">
        <v>3</v>
      </c>
      <c r="BL86" s="9">
        <v>3</v>
      </c>
      <c r="BM86" s="9">
        <v>6</v>
      </c>
      <c r="BN86" s="9">
        <v>0</v>
      </c>
      <c r="BO86" s="9">
        <v>0</v>
      </c>
      <c r="BP86" s="9">
        <v>0</v>
      </c>
      <c r="BQ86" s="9">
        <v>1</v>
      </c>
      <c r="BR86" s="9">
        <v>3</v>
      </c>
      <c r="BS86" s="9">
        <v>2</v>
      </c>
      <c r="BT86" s="9"/>
      <c r="BU86" s="9"/>
      <c r="BW86" s="18" t="str">
        <f t="shared" si="139"/>
        <v/>
      </c>
      <c r="BX86" s="18" t="str">
        <f t="shared" si="139"/>
        <v/>
      </c>
      <c r="BY86" s="18" t="str">
        <f t="shared" si="143"/>
        <v/>
      </c>
      <c r="BZ86" s="18">
        <f t="shared" si="140"/>
        <v>0.15555555555555556</v>
      </c>
      <c r="CA86" s="18">
        <f t="shared" si="140"/>
        <v>0</v>
      </c>
      <c r="CB86" s="18">
        <f t="shared" si="141"/>
        <v>0.12962962962962962</v>
      </c>
      <c r="CC86" s="18">
        <f t="shared" si="141"/>
        <v>1.8518518518518517E-2</v>
      </c>
    </row>
    <row r="87" spans="1:81" ht="18.600000000000001" customHeight="1" x14ac:dyDescent="0.25">
      <c r="A87" s="46">
        <v>82</v>
      </c>
      <c r="B87" s="46" t="s">
        <v>542</v>
      </c>
      <c r="C87" s="46" t="str">
        <f t="shared" si="137"/>
        <v>16</v>
      </c>
      <c r="D87" s="46" t="str">
        <f>INDEX(Sheet1!$C:$C,MATCH($B87,Sheet1!$B:$B,0))</f>
        <v>امیرمسعود کریمی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>
        <v>0</v>
      </c>
      <c r="AD87" s="47">
        <v>0</v>
      </c>
      <c r="AE87" s="47">
        <v>0</v>
      </c>
      <c r="AF87" s="47">
        <v>0</v>
      </c>
      <c r="AG87" s="47">
        <v>2</v>
      </c>
      <c r="AH87" s="47">
        <v>1</v>
      </c>
      <c r="AI87" s="47">
        <v>0</v>
      </c>
      <c r="AJ87" s="47">
        <v>0</v>
      </c>
      <c r="AK87" s="47">
        <v>0</v>
      </c>
      <c r="AL87" s="47">
        <v>0</v>
      </c>
      <c r="AM87" s="47">
        <v>0</v>
      </c>
      <c r="AN87" s="47">
        <v>1</v>
      </c>
      <c r="AO87" s="47">
        <v>0</v>
      </c>
      <c r="AP87" s="47">
        <v>0</v>
      </c>
      <c r="AQ87" s="47">
        <v>0</v>
      </c>
      <c r="AR87" s="47">
        <v>0</v>
      </c>
      <c r="AS87" s="47">
        <v>0</v>
      </c>
      <c r="AT87" s="47">
        <v>1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>
        <v>0</v>
      </c>
      <c r="BD87" s="47">
        <v>0</v>
      </c>
      <c r="BE87" s="47">
        <v>0</v>
      </c>
      <c r="BF87" s="9">
        <v>0</v>
      </c>
      <c r="BG87" s="47"/>
      <c r="BH87" s="47"/>
      <c r="BI87" s="47">
        <v>3</v>
      </c>
      <c r="BJ87" s="47">
        <v>0</v>
      </c>
      <c r="BK87" s="47">
        <v>0</v>
      </c>
      <c r="BL87" s="47">
        <v>0</v>
      </c>
      <c r="BM87" s="47">
        <v>0</v>
      </c>
      <c r="BN87" s="9">
        <v>0</v>
      </c>
      <c r="BO87" s="9">
        <v>0</v>
      </c>
      <c r="BP87" s="9">
        <v>0</v>
      </c>
      <c r="BQ87" s="47">
        <v>0</v>
      </c>
      <c r="BR87" s="47">
        <v>0</v>
      </c>
      <c r="BS87" s="47">
        <v>0</v>
      </c>
      <c r="BT87" s="47"/>
      <c r="BU87" s="47"/>
      <c r="BW87" s="18" t="str">
        <f t="shared" si="139"/>
        <v/>
      </c>
      <c r="BX87" s="18" t="str">
        <f t="shared" si="139"/>
        <v/>
      </c>
      <c r="BY87" s="18" t="str">
        <f t="shared" si="143"/>
        <v/>
      </c>
      <c r="BZ87" s="18">
        <f t="shared" si="140"/>
        <v>3.3333333333333333E-2</v>
      </c>
      <c r="CA87" s="18">
        <f t="shared" si="140"/>
        <v>3.3333333333333333E-2</v>
      </c>
      <c r="CB87" s="18">
        <f t="shared" si="141"/>
        <v>1.8518518518518517E-2</v>
      </c>
      <c r="CC87" s="18">
        <f t="shared" si="141"/>
        <v>0</v>
      </c>
    </row>
    <row r="88" spans="1:81" ht="18.600000000000001" customHeight="1" x14ac:dyDescent="0.25">
      <c r="A88" s="4">
        <v>83</v>
      </c>
      <c r="B88" s="4" t="s">
        <v>543</v>
      </c>
      <c r="C88" s="4" t="str">
        <f t="shared" si="137"/>
        <v>16</v>
      </c>
      <c r="D88" s="4" t="str">
        <f>INDEX(Sheet1!$C:$C,MATCH($B88,Sheet1!$B:$B,0))</f>
        <v>احمدرضا مهدویان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>
        <v>0</v>
      </c>
      <c r="AD88" s="9">
        <v>0</v>
      </c>
      <c r="AE88" s="9">
        <v>1</v>
      </c>
      <c r="AF88" s="9">
        <v>1</v>
      </c>
      <c r="AG88" s="9">
        <v>2</v>
      </c>
      <c r="AH88" s="9">
        <v>4</v>
      </c>
      <c r="AI88" s="9">
        <v>1</v>
      </c>
      <c r="AJ88" s="9">
        <v>3</v>
      </c>
      <c r="AK88" s="9">
        <v>1</v>
      </c>
      <c r="AL88" s="9">
        <v>2</v>
      </c>
      <c r="AM88" s="9">
        <v>0</v>
      </c>
      <c r="AN88" s="9">
        <v>1</v>
      </c>
      <c r="AO88" s="9">
        <v>4</v>
      </c>
      <c r="AP88" s="9">
        <v>0</v>
      </c>
      <c r="AQ88" s="9">
        <v>0</v>
      </c>
      <c r="AR88" s="9">
        <v>1</v>
      </c>
      <c r="AS88" s="9">
        <v>0</v>
      </c>
      <c r="AT88" s="9">
        <v>0</v>
      </c>
      <c r="AU88" s="9">
        <v>0</v>
      </c>
      <c r="AV88" s="9">
        <v>0</v>
      </c>
      <c r="AW88" s="9">
        <v>1</v>
      </c>
      <c r="AX88" s="47">
        <v>0</v>
      </c>
      <c r="AY88" s="47">
        <v>0</v>
      </c>
      <c r="AZ88" s="47">
        <v>0</v>
      </c>
      <c r="BA88" s="9"/>
      <c r="BB88" s="47">
        <v>0</v>
      </c>
      <c r="BC88" s="47">
        <v>0</v>
      </c>
      <c r="BD88" s="47">
        <v>0</v>
      </c>
      <c r="BE88" s="47">
        <v>0</v>
      </c>
      <c r="BF88" s="9">
        <v>0</v>
      </c>
      <c r="BG88" s="9"/>
      <c r="BH88" s="9"/>
      <c r="BI88" s="9">
        <v>0</v>
      </c>
      <c r="BJ88" s="9">
        <v>0</v>
      </c>
      <c r="BK88" s="47">
        <v>0</v>
      </c>
      <c r="BL88" s="47">
        <v>0</v>
      </c>
      <c r="BM88" s="47">
        <v>0</v>
      </c>
      <c r="BN88" s="9">
        <v>0</v>
      </c>
      <c r="BO88" s="9">
        <v>0</v>
      </c>
      <c r="BP88" s="9">
        <v>0</v>
      </c>
      <c r="BQ88" s="47">
        <v>0</v>
      </c>
      <c r="BR88" s="47">
        <v>0</v>
      </c>
      <c r="BS88" s="47">
        <v>0</v>
      </c>
      <c r="BT88" s="9"/>
      <c r="BU88" s="9"/>
      <c r="BW88" s="18" t="str">
        <f t="shared" si="139"/>
        <v/>
      </c>
      <c r="BX88" s="18" t="str">
        <f t="shared" si="139"/>
        <v/>
      </c>
      <c r="BY88" s="18" t="str">
        <f t="shared" si="143"/>
        <v/>
      </c>
      <c r="BZ88" s="18">
        <f t="shared" si="140"/>
        <v>0.14444444444444443</v>
      </c>
      <c r="CA88" s="18">
        <f t="shared" si="140"/>
        <v>0.1</v>
      </c>
      <c r="CB88" s="18">
        <f t="shared" si="141"/>
        <v>0.1111111111111111</v>
      </c>
      <c r="CC88" s="18">
        <f t="shared" si="141"/>
        <v>0</v>
      </c>
    </row>
    <row r="89" spans="1:81" ht="18.600000000000001" customHeight="1" x14ac:dyDescent="0.25">
      <c r="A89" s="46">
        <v>84</v>
      </c>
      <c r="B89" s="46" t="s">
        <v>544</v>
      </c>
      <c r="C89" s="46" t="str">
        <f t="shared" si="137"/>
        <v>16</v>
      </c>
      <c r="D89" s="46" t="str">
        <f>INDEX(Sheet1!$C:$C,MATCH($B89,Sheet1!$B:$B,0))</f>
        <v>محمدطاها محمدی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>
        <v>0</v>
      </c>
      <c r="AD89" s="47">
        <v>0</v>
      </c>
      <c r="AE89" s="47">
        <v>1</v>
      </c>
      <c r="AF89" s="47">
        <v>2</v>
      </c>
      <c r="AG89" s="47">
        <v>2</v>
      </c>
      <c r="AH89" s="47">
        <v>2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0</v>
      </c>
      <c r="AP89" s="47">
        <v>0</v>
      </c>
      <c r="AQ89" s="47">
        <v>1</v>
      </c>
      <c r="AR89" s="47">
        <v>2</v>
      </c>
      <c r="AS89" s="47">
        <v>0</v>
      </c>
      <c r="AT89" s="47">
        <v>0</v>
      </c>
      <c r="AU89" s="47">
        <v>0</v>
      </c>
      <c r="AV89" s="47">
        <v>1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>
        <v>0</v>
      </c>
      <c r="BD89" s="47">
        <v>0</v>
      </c>
      <c r="BE89" s="47">
        <v>0</v>
      </c>
      <c r="BF89" s="9">
        <v>0</v>
      </c>
      <c r="BG89" s="47"/>
      <c r="BH89" s="47"/>
      <c r="BI89" s="47">
        <v>0</v>
      </c>
      <c r="BJ89" s="47">
        <v>0</v>
      </c>
      <c r="BK89" s="47">
        <v>0</v>
      </c>
      <c r="BL89" s="47">
        <v>0</v>
      </c>
      <c r="BM89" s="47">
        <v>0</v>
      </c>
      <c r="BN89" s="9">
        <v>0</v>
      </c>
      <c r="BO89" s="9">
        <v>0</v>
      </c>
      <c r="BP89" s="9">
        <v>0</v>
      </c>
      <c r="BQ89" s="47">
        <v>0</v>
      </c>
      <c r="BR89" s="47">
        <v>0</v>
      </c>
      <c r="BS89" s="47">
        <v>0</v>
      </c>
      <c r="BT89" s="47"/>
      <c r="BU89" s="47"/>
      <c r="BW89" s="18" t="str">
        <f t="shared" si="139"/>
        <v/>
      </c>
      <c r="BX89" s="18" t="str">
        <f t="shared" si="139"/>
        <v/>
      </c>
      <c r="BY89" s="18" t="str">
        <f t="shared" si="143"/>
        <v/>
      </c>
      <c r="BZ89" s="18">
        <f t="shared" si="140"/>
        <v>7.7777777777777779E-2</v>
      </c>
      <c r="CA89" s="18">
        <f t="shared" si="140"/>
        <v>0</v>
      </c>
      <c r="CB89" s="18">
        <f t="shared" si="141"/>
        <v>7.407407407407407E-2</v>
      </c>
      <c r="CC89" s="18">
        <f t="shared" si="141"/>
        <v>0</v>
      </c>
    </row>
    <row r="90" spans="1:81" ht="18.600000000000001" customHeight="1" x14ac:dyDescent="0.25">
      <c r="A90" s="4">
        <v>85</v>
      </c>
      <c r="B90" s="4" t="s">
        <v>545</v>
      </c>
      <c r="C90" s="4" t="str">
        <f t="shared" si="137"/>
        <v>16</v>
      </c>
      <c r="D90" s="4" t="str">
        <f>INDEX(Sheet1!$C:$C,MATCH($B90,Sheet1!$B:$B,0))</f>
        <v>امیرپارسا جهاندیده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1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47">
        <v>0</v>
      </c>
      <c r="AY90" s="47">
        <v>0</v>
      </c>
      <c r="AZ90" s="47">
        <v>0</v>
      </c>
      <c r="BA90" s="9">
        <v>0</v>
      </c>
      <c r="BB90" s="47">
        <v>0</v>
      </c>
      <c r="BC90" s="47">
        <v>0</v>
      </c>
      <c r="BD90" s="47">
        <v>0</v>
      </c>
      <c r="BE90" s="47">
        <v>0</v>
      </c>
      <c r="BF90" s="9">
        <v>0</v>
      </c>
      <c r="BG90" s="9"/>
      <c r="BH90" s="9"/>
      <c r="BI90" s="9">
        <v>0</v>
      </c>
      <c r="BJ90" s="9">
        <v>0</v>
      </c>
      <c r="BK90" s="47">
        <v>0</v>
      </c>
      <c r="BL90" s="47">
        <v>0</v>
      </c>
      <c r="BM90" s="47">
        <v>0</v>
      </c>
      <c r="BN90" s="9">
        <v>0</v>
      </c>
      <c r="BO90" s="9">
        <v>0</v>
      </c>
      <c r="BP90" s="9">
        <v>0</v>
      </c>
      <c r="BQ90" s="47">
        <v>0</v>
      </c>
      <c r="BR90" s="47">
        <v>0</v>
      </c>
      <c r="BS90" s="47">
        <v>0</v>
      </c>
      <c r="BT90" s="9"/>
      <c r="BU90" s="9"/>
      <c r="BW90" s="18" t="str">
        <f t="shared" si="139"/>
        <v/>
      </c>
      <c r="BX90" s="18" t="str">
        <f t="shared" si="139"/>
        <v/>
      </c>
      <c r="BY90" s="18" t="str">
        <f t="shared" si="143"/>
        <v/>
      </c>
      <c r="BZ90" s="18">
        <f t="shared" si="140"/>
        <v>0</v>
      </c>
      <c r="CA90" s="18">
        <f t="shared" si="140"/>
        <v>0</v>
      </c>
      <c r="CB90" s="18">
        <f t="shared" si="141"/>
        <v>1.8518518518518517E-2</v>
      </c>
      <c r="CC90" s="18">
        <f t="shared" si="141"/>
        <v>0</v>
      </c>
    </row>
    <row r="91" spans="1:81" ht="18.600000000000001" customHeight="1" x14ac:dyDescent="0.25">
      <c r="A91" s="46">
        <v>86</v>
      </c>
      <c r="B91" s="46" t="s">
        <v>546</v>
      </c>
      <c r="C91" s="46" t="str">
        <f t="shared" si="137"/>
        <v>16</v>
      </c>
      <c r="D91" s="46" t="str">
        <f>INDEX(Sheet1!$C:$C,MATCH($B91,Sheet1!$B:$B,0))</f>
        <v>امیررضا اسماعیلی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>
        <v>0</v>
      </c>
      <c r="AP91" s="47">
        <v>0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9">
        <v>0</v>
      </c>
      <c r="BG91" s="47"/>
      <c r="BH91" s="47"/>
      <c r="BI91" s="47">
        <v>0</v>
      </c>
      <c r="BJ91" s="47">
        <v>0</v>
      </c>
      <c r="BK91" s="47">
        <v>0</v>
      </c>
      <c r="BL91" s="47">
        <v>0</v>
      </c>
      <c r="BM91" s="47">
        <v>0</v>
      </c>
      <c r="BN91" s="9">
        <v>0</v>
      </c>
      <c r="BO91" s="9">
        <v>0</v>
      </c>
      <c r="BP91" s="9">
        <v>0</v>
      </c>
      <c r="BQ91" s="47">
        <v>0</v>
      </c>
      <c r="BR91" s="47">
        <v>0</v>
      </c>
      <c r="BS91" s="47">
        <v>0</v>
      </c>
      <c r="BT91" s="47"/>
      <c r="BU91" s="47"/>
      <c r="BW91" s="18" t="str">
        <f t="shared" si="139"/>
        <v/>
      </c>
      <c r="BX91" s="18" t="str">
        <f t="shared" si="139"/>
        <v/>
      </c>
      <c r="BY91" s="18" t="str">
        <f t="shared" si="143"/>
        <v/>
      </c>
      <c r="BZ91" s="18" t="str">
        <f t="shared" si="140"/>
        <v/>
      </c>
      <c r="CA91" s="18" t="str">
        <f t="shared" si="140"/>
        <v/>
      </c>
      <c r="CB91" s="18">
        <f t="shared" si="141"/>
        <v>0</v>
      </c>
      <c r="CC91" s="18">
        <f t="shared" si="141"/>
        <v>0</v>
      </c>
    </row>
    <row r="92" spans="1:81" ht="18.600000000000001" customHeight="1" x14ac:dyDescent="0.25">
      <c r="A92" s="4">
        <v>87</v>
      </c>
      <c r="B92" s="4" t="s">
        <v>547</v>
      </c>
      <c r="C92" s="4" t="str">
        <f t="shared" si="137"/>
        <v>16</v>
      </c>
      <c r="D92" s="4" t="str">
        <f>INDEX(Sheet1!$C:$C,MATCH($B92,Sheet1!$B:$B,0))</f>
        <v>مانی دولت‌‌آبادی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>
        <v>1</v>
      </c>
      <c r="AP92" s="9">
        <v>1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47">
        <v>0</v>
      </c>
      <c r="AY92" s="47">
        <v>0</v>
      </c>
      <c r="AZ92" s="47">
        <v>0</v>
      </c>
      <c r="BA92" s="9">
        <v>1</v>
      </c>
      <c r="BB92" s="47">
        <v>0</v>
      </c>
      <c r="BC92" s="47">
        <v>0</v>
      </c>
      <c r="BD92" s="47">
        <v>0</v>
      </c>
      <c r="BE92" s="47">
        <v>0</v>
      </c>
      <c r="BF92" s="9">
        <v>0</v>
      </c>
      <c r="BG92" s="9"/>
      <c r="BH92" s="9"/>
      <c r="BI92" s="47">
        <v>0</v>
      </c>
      <c r="BJ92" s="9">
        <v>0</v>
      </c>
      <c r="BK92" s="47">
        <v>0</v>
      </c>
      <c r="BL92" s="47">
        <v>0</v>
      </c>
      <c r="BM92" s="47">
        <v>0</v>
      </c>
      <c r="BN92" s="9">
        <v>0</v>
      </c>
      <c r="BO92" s="9">
        <v>0</v>
      </c>
      <c r="BP92" s="9">
        <v>0</v>
      </c>
      <c r="BQ92" s="47">
        <v>0</v>
      </c>
      <c r="BR92" s="47">
        <v>0</v>
      </c>
      <c r="BS92" s="47">
        <v>0</v>
      </c>
      <c r="BT92" s="9"/>
      <c r="BU92" s="9"/>
      <c r="BW92" s="18" t="str">
        <f t="shared" si="139"/>
        <v/>
      </c>
      <c r="BX92" s="18" t="str">
        <f t="shared" si="139"/>
        <v/>
      </c>
      <c r="BY92" s="18" t="str">
        <f t="shared" si="143"/>
        <v/>
      </c>
      <c r="BZ92" s="18" t="str">
        <f t="shared" si="140"/>
        <v/>
      </c>
      <c r="CA92" s="18" t="str">
        <f t="shared" si="140"/>
        <v/>
      </c>
      <c r="CB92" s="18">
        <f t="shared" si="141"/>
        <v>3.7037037037037035E-2</v>
      </c>
      <c r="CC92" s="18">
        <f t="shared" si="141"/>
        <v>1.8518518518518517E-2</v>
      </c>
    </row>
    <row r="93" spans="1:81" ht="18.600000000000001" customHeight="1" x14ac:dyDescent="0.25">
      <c r="A93" s="46">
        <v>88</v>
      </c>
      <c r="B93" s="46" t="s">
        <v>548</v>
      </c>
      <c r="C93" s="46" t="str">
        <f t="shared" si="137"/>
        <v>16</v>
      </c>
      <c r="D93" s="46" t="str">
        <f>INDEX(Sheet1!$C:$C,MATCH($B93,Sheet1!$B:$B,0))</f>
        <v>آدرین خلج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>
        <v>0</v>
      </c>
      <c r="AP93" s="47">
        <v>1</v>
      </c>
      <c r="AQ93" s="47">
        <v>1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7">
        <v>0</v>
      </c>
      <c r="BF93" s="9">
        <v>0</v>
      </c>
      <c r="BG93" s="47"/>
      <c r="BH93" s="47"/>
      <c r="BI93" s="47">
        <v>0</v>
      </c>
      <c r="BJ93" s="47">
        <v>0</v>
      </c>
      <c r="BK93" s="47">
        <v>0</v>
      </c>
      <c r="BL93" s="47">
        <v>0</v>
      </c>
      <c r="BM93" s="47">
        <v>0</v>
      </c>
      <c r="BN93" s="9">
        <v>0</v>
      </c>
      <c r="BO93" s="9">
        <v>0</v>
      </c>
      <c r="BP93" s="9">
        <v>0</v>
      </c>
      <c r="BQ93" s="47">
        <v>0</v>
      </c>
      <c r="BR93" s="47">
        <v>0</v>
      </c>
      <c r="BS93" s="47">
        <v>0</v>
      </c>
      <c r="BT93" s="47"/>
      <c r="BU93" s="47"/>
      <c r="BW93" s="18" t="str">
        <f t="shared" si="139"/>
        <v/>
      </c>
      <c r="BX93" s="18" t="str">
        <f t="shared" si="139"/>
        <v/>
      </c>
      <c r="BY93" s="18" t="str">
        <f t="shared" si="143"/>
        <v/>
      </c>
      <c r="BZ93" s="18" t="str">
        <f t="shared" si="140"/>
        <v/>
      </c>
      <c r="CA93" s="18" t="str">
        <f t="shared" si="140"/>
        <v/>
      </c>
      <c r="CB93" s="18">
        <f t="shared" si="141"/>
        <v>3.7037037037037035E-2</v>
      </c>
      <c r="CC93" s="18">
        <f t="shared" si="141"/>
        <v>0</v>
      </c>
    </row>
    <row r="94" spans="1:81" ht="18.600000000000001" customHeight="1" x14ac:dyDescent="0.25">
      <c r="A94" s="4">
        <v>89</v>
      </c>
      <c r="B94" s="4" t="s">
        <v>549</v>
      </c>
      <c r="C94" s="4" t="str">
        <f t="shared" si="137"/>
        <v>16</v>
      </c>
      <c r="D94" s="4" t="str">
        <f>INDEX(Sheet1!$C:$C,MATCH($B94,Sheet1!$B:$B,0))</f>
        <v>محمدامین سقا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>
        <v>0</v>
      </c>
      <c r="AP94" s="9">
        <v>1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47">
        <v>0</v>
      </c>
      <c r="AY94" s="47">
        <v>0</v>
      </c>
      <c r="AZ94" s="47">
        <v>0</v>
      </c>
      <c r="BA94" s="9">
        <v>0</v>
      </c>
      <c r="BB94" s="47">
        <v>0</v>
      </c>
      <c r="BC94" s="47">
        <v>0</v>
      </c>
      <c r="BD94" s="47">
        <v>0</v>
      </c>
      <c r="BE94" s="47">
        <v>0</v>
      </c>
      <c r="BF94" s="9">
        <v>0</v>
      </c>
      <c r="BG94" s="9"/>
      <c r="BH94" s="9"/>
      <c r="BI94" s="47">
        <v>0</v>
      </c>
      <c r="BJ94" s="9">
        <v>0</v>
      </c>
      <c r="BK94" s="47">
        <v>0</v>
      </c>
      <c r="BL94" s="47">
        <v>0</v>
      </c>
      <c r="BM94" s="47">
        <v>0</v>
      </c>
      <c r="BN94" s="9">
        <v>0</v>
      </c>
      <c r="BO94" s="9">
        <v>0</v>
      </c>
      <c r="BP94" s="9">
        <v>0</v>
      </c>
      <c r="BQ94" s="47">
        <v>0</v>
      </c>
      <c r="BR94" s="47">
        <v>0</v>
      </c>
      <c r="BS94" s="47">
        <v>0</v>
      </c>
      <c r="BT94" s="9"/>
      <c r="BU94" s="9"/>
      <c r="BW94" s="18" t="str">
        <f t="shared" si="139"/>
        <v/>
      </c>
      <c r="BX94" s="18" t="str">
        <f t="shared" si="139"/>
        <v/>
      </c>
      <c r="BY94" s="18" t="str">
        <f t="shared" si="143"/>
        <v/>
      </c>
      <c r="BZ94" s="18" t="str">
        <f t="shared" si="140"/>
        <v/>
      </c>
      <c r="CA94" s="18" t="str">
        <f t="shared" si="140"/>
        <v/>
      </c>
      <c r="CB94" s="18">
        <f t="shared" si="141"/>
        <v>1.8518518518518517E-2</v>
      </c>
      <c r="CC94" s="18">
        <f t="shared" si="141"/>
        <v>0</v>
      </c>
    </row>
    <row r="95" spans="1:81" ht="18.600000000000001" customHeight="1" x14ac:dyDescent="0.25">
      <c r="A95" s="46">
        <v>90</v>
      </c>
      <c r="B95" s="46" t="s">
        <v>550</v>
      </c>
      <c r="C95" s="46" t="str">
        <f t="shared" si="137"/>
        <v>16</v>
      </c>
      <c r="D95" s="46" t="str">
        <f>INDEX(Sheet1!$C:$C,MATCH($B95,Sheet1!$B:$B,0))</f>
        <v>کیان نجفی امامی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>
        <v>2</v>
      </c>
      <c r="AP95" s="47">
        <v>0</v>
      </c>
      <c r="AQ95" s="47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7">
        <v>0</v>
      </c>
      <c r="BF95" s="9">
        <v>0</v>
      </c>
      <c r="BG95" s="47"/>
      <c r="BH95" s="47"/>
      <c r="BI95" s="47">
        <v>0</v>
      </c>
      <c r="BJ95" s="47">
        <v>0</v>
      </c>
      <c r="BK95" s="47">
        <v>0</v>
      </c>
      <c r="BL95" s="47">
        <v>0</v>
      </c>
      <c r="BM95" s="47">
        <v>0</v>
      </c>
      <c r="BN95" s="9">
        <v>0</v>
      </c>
      <c r="BO95" s="9">
        <v>0</v>
      </c>
      <c r="BP95" s="9">
        <v>0</v>
      </c>
      <c r="BQ95" s="47">
        <v>0</v>
      </c>
      <c r="BR95" s="47">
        <v>0</v>
      </c>
      <c r="BS95" s="47">
        <v>0</v>
      </c>
      <c r="BT95" s="47"/>
      <c r="BU95" s="47"/>
      <c r="BW95" s="18" t="str">
        <f t="shared" si="139"/>
        <v/>
      </c>
      <c r="BX95" s="18" t="str">
        <f t="shared" si="139"/>
        <v/>
      </c>
      <c r="BY95" s="18" t="str">
        <f t="shared" si="143"/>
        <v/>
      </c>
      <c r="BZ95" s="18" t="str">
        <f t="shared" si="140"/>
        <v/>
      </c>
      <c r="CA95" s="18" t="str">
        <f t="shared" si="140"/>
        <v/>
      </c>
      <c r="CB95" s="18">
        <f t="shared" si="141"/>
        <v>3.7037037037037035E-2</v>
      </c>
      <c r="CC95" s="18">
        <f t="shared" si="141"/>
        <v>0</v>
      </c>
    </row>
    <row r="96" spans="1:81" ht="18.600000000000001" customHeight="1" x14ac:dyDescent="0.25">
      <c r="A96" s="4">
        <v>91</v>
      </c>
      <c r="B96" s="4" t="s">
        <v>551</v>
      </c>
      <c r="C96" s="4" t="str">
        <f t="shared" si="137"/>
        <v>16</v>
      </c>
      <c r="D96" s="4" t="str">
        <f>INDEX(Sheet1!$C:$C,MATCH($B96,Sheet1!$B:$B,0))</f>
        <v>فربد یسمینا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47">
        <v>0</v>
      </c>
      <c r="AY96" s="47">
        <v>0</v>
      </c>
      <c r="AZ96" s="47">
        <v>0</v>
      </c>
      <c r="BA96" s="9">
        <v>0</v>
      </c>
      <c r="BB96" s="47">
        <v>0</v>
      </c>
      <c r="BC96" s="47">
        <v>0</v>
      </c>
      <c r="BD96" s="47">
        <v>0</v>
      </c>
      <c r="BE96" s="47">
        <v>0</v>
      </c>
      <c r="BF96" s="9">
        <v>0</v>
      </c>
      <c r="BG96" s="9"/>
      <c r="BH96" s="9"/>
      <c r="BI96" s="47">
        <v>0</v>
      </c>
      <c r="BJ96" s="9">
        <v>0</v>
      </c>
      <c r="BK96" s="47">
        <v>0</v>
      </c>
      <c r="BL96" s="47">
        <v>0</v>
      </c>
      <c r="BM96" s="47">
        <v>0</v>
      </c>
      <c r="BN96" s="9">
        <v>0</v>
      </c>
      <c r="BO96" s="9">
        <v>0</v>
      </c>
      <c r="BP96" s="9">
        <v>0</v>
      </c>
      <c r="BQ96" s="47">
        <v>0</v>
      </c>
      <c r="BR96" s="47">
        <v>0</v>
      </c>
      <c r="BS96" s="47">
        <v>0</v>
      </c>
      <c r="BT96" s="9"/>
      <c r="BU96" s="9"/>
      <c r="BW96" s="18" t="str">
        <f t="shared" ref="BW96:BX115" si="144">IFERROR(SUMIFS($E96:$BU96,$E$3:$BU$3,BW$3,$E$2:$BU$2,BW$2)/(10*(COUNTIFS($E$3:$BU$3,BW$3,$E96:$BU96,"&lt;&gt;"&amp;"",$E$2:$BU$2,BW$2))),"")</f>
        <v/>
      </c>
      <c r="BX96" s="18" t="str">
        <f t="shared" si="144"/>
        <v/>
      </c>
      <c r="BY96" s="18" t="str">
        <f t="shared" si="143"/>
        <v/>
      </c>
      <c r="BZ96" s="18" t="str">
        <f t="shared" ref="BZ96:CA115" si="145">IFERROR(SUMIFS($E96:$BU96,$E$3:$BU$3,BZ$3,$E$2:$BU$2,BZ$2)/(10*(COUNTIFS($E$3:$BU$3,BZ$3,$E96:$BU96,"&lt;&gt;"&amp;"",$E$2:$BU$2,BZ$2))),"")</f>
        <v/>
      </c>
      <c r="CA96" s="18" t="str">
        <f t="shared" si="145"/>
        <v/>
      </c>
      <c r="CB96" s="18">
        <f t="shared" ref="CB96:CC115" si="146">IFERROR(SUMIFS($E96:$BU96,$E$3:$BU$3,CB$3,$E$2:$BU$2,CB$2)/(6*(COUNTIFS($E$3:$BU$3,CB$3,$E96:$BU96,"&lt;&gt;"&amp;"",$E$2:$BU$2,CB$2))),"")</f>
        <v>0</v>
      </c>
      <c r="CC96" s="18">
        <f t="shared" si="146"/>
        <v>0</v>
      </c>
    </row>
    <row r="97" spans="1:81" ht="18.600000000000001" customHeight="1" x14ac:dyDescent="0.25">
      <c r="A97" s="46">
        <v>92</v>
      </c>
      <c r="B97" s="46" t="s">
        <v>552</v>
      </c>
      <c r="C97" s="46" t="str">
        <f t="shared" si="137"/>
        <v>16</v>
      </c>
      <c r="D97" s="46" t="str">
        <f>INDEX(Sheet1!$C:$C,MATCH($B97,Sheet1!$B:$B,0))</f>
        <v>امیررضا افشار</v>
      </c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>
        <v>3</v>
      </c>
      <c r="AP97" s="47">
        <v>1</v>
      </c>
      <c r="AQ97" s="47">
        <v>0</v>
      </c>
      <c r="AR97" s="47">
        <v>0</v>
      </c>
      <c r="AS97" s="47">
        <v>1</v>
      </c>
      <c r="AT97" s="47">
        <v>0</v>
      </c>
      <c r="AU97" s="47">
        <v>0</v>
      </c>
      <c r="AV97" s="47">
        <v>0</v>
      </c>
      <c r="AW97" s="47">
        <v>3</v>
      </c>
      <c r="AX97" s="47">
        <v>0</v>
      </c>
      <c r="AY97" s="47">
        <v>1</v>
      </c>
      <c r="AZ97" s="47">
        <v>0</v>
      </c>
      <c r="BA97" s="47">
        <v>2</v>
      </c>
      <c r="BB97" s="47">
        <v>0</v>
      </c>
      <c r="BC97" s="47">
        <v>0</v>
      </c>
      <c r="BD97" s="47">
        <v>0</v>
      </c>
      <c r="BE97" s="47">
        <v>0</v>
      </c>
      <c r="BF97" s="9">
        <v>0</v>
      </c>
      <c r="BG97" s="47"/>
      <c r="BH97" s="47"/>
      <c r="BI97" s="47">
        <v>3</v>
      </c>
      <c r="BJ97" s="47">
        <v>1</v>
      </c>
      <c r="BK97" s="47">
        <v>1</v>
      </c>
      <c r="BL97" s="47">
        <v>0</v>
      </c>
      <c r="BM97" s="47">
        <v>2</v>
      </c>
      <c r="BN97" s="9">
        <v>0</v>
      </c>
      <c r="BO97" s="9">
        <v>0</v>
      </c>
      <c r="BP97" s="9">
        <v>0</v>
      </c>
      <c r="BQ97" s="47">
        <v>0</v>
      </c>
      <c r="BR97" s="47">
        <v>3</v>
      </c>
      <c r="BS97" s="47">
        <v>3</v>
      </c>
      <c r="BT97" s="47"/>
      <c r="BU97" s="47"/>
      <c r="BW97" s="18" t="str">
        <f t="shared" si="144"/>
        <v/>
      </c>
      <c r="BX97" s="18" t="str">
        <f t="shared" si="144"/>
        <v/>
      </c>
      <c r="BY97" s="18" t="str">
        <f t="shared" si="143"/>
        <v/>
      </c>
      <c r="BZ97" s="18" t="str">
        <f t="shared" si="145"/>
        <v/>
      </c>
      <c r="CA97" s="18" t="str">
        <f t="shared" si="145"/>
        <v/>
      </c>
      <c r="CB97" s="18">
        <f t="shared" si="146"/>
        <v>0.14814814814814814</v>
      </c>
      <c r="CC97" s="18">
        <f t="shared" si="146"/>
        <v>5.5555555555555552E-2</v>
      </c>
    </row>
    <row r="98" spans="1:81" ht="18.600000000000001" customHeight="1" x14ac:dyDescent="0.25">
      <c r="A98" s="4">
        <v>93</v>
      </c>
      <c r="B98" s="4" t="s">
        <v>553</v>
      </c>
      <c r="C98" s="4" t="str">
        <f t="shared" si="137"/>
        <v>16</v>
      </c>
      <c r="D98" s="4" t="str">
        <f>INDEX(Sheet1!$C:$C,MATCH($B98,Sheet1!$B:$B,0))</f>
        <v>امیرحسین محمدگنجی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47">
        <v>0</v>
      </c>
      <c r="AY98" s="9">
        <v>0</v>
      </c>
      <c r="AZ98" s="47">
        <v>0</v>
      </c>
      <c r="BA98" s="9">
        <v>0</v>
      </c>
      <c r="BB98" s="47">
        <v>0</v>
      </c>
      <c r="BC98" s="47">
        <v>0</v>
      </c>
      <c r="BD98" s="47">
        <v>0</v>
      </c>
      <c r="BE98" s="47">
        <v>0</v>
      </c>
      <c r="BF98" s="9">
        <v>0</v>
      </c>
      <c r="BG98" s="9"/>
      <c r="BH98" s="9"/>
      <c r="BI98" s="9">
        <v>0</v>
      </c>
      <c r="BJ98" s="9">
        <v>0</v>
      </c>
      <c r="BK98" s="47">
        <v>0</v>
      </c>
      <c r="BL98" s="47">
        <v>0</v>
      </c>
      <c r="BM98" s="47">
        <v>0</v>
      </c>
      <c r="BN98" s="9">
        <v>0</v>
      </c>
      <c r="BO98" s="9">
        <v>0</v>
      </c>
      <c r="BP98" s="9">
        <v>0</v>
      </c>
      <c r="BQ98" s="47">
        <v>0</v>
      </c>
      <c r="BR98" s="9">
        <v>0</v>
      </c>
      <c r="BS98" s="9">
        <v>0</v>
      </c>
      <c r="BT98" s="9"/>
      <c r="BU98" s="9"/>
      <c r="BW98" s="18" t="str">
        <f t="shared" si="144"/>
        <v/>
      </c>
      <c r="BX98" s="18" t="str">
        <f t="shared" si="144"/>
        <v/>
      </c>
      <c r="BY98" s="18" t="str">
        <f t="shared" si="143"/>
        <v/>
      </c>
      <c r="BZ98" s="18" t="str">
        <f t="shared" si="145"/>
        <v/>
      </c>
      <c r="CA98" s="18" t="str">
        <f t="shared" si="145"/>
        <v/>
      </c>
      <c r="CB98" s="18">
        <f t="shared" si="146"/>
        <v>0</v>
      </c>
      <c r="CC98" s="18">
        <f t="shared" si="146"/>
        <v>0</v>
      </c>
    </row>
    <row r="99" spans="1:81" ht="18.600000000000001" customHeight="1" x14ac:dyDescent="0.25">
      <c r="A99" s="46">
        <v>94</v>
      </c>
      <c r="B99" s="46" t="s">
        <v>554</v>
      </c>
      <c r="C99" s="46" t="str">
        <f t="shared" si="137"/>
        <v>16</v>
      </c>
      <c r="D99" s="46" t="str">
        <f>INDEX(Sheet1!$C:$C,MATCH($B99,Sheet1!$B:$B,0))</f>
        <v>محمدماهان متانت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>
        <v>1</v>
      </c>
      <c r="AP99" s="47">
        <v>3</v>
      </c>
      <c r="AQ99" s="47">
        <v>0</v>
      </c>
      <c r="AR99" s="47">
        <v>2</v>
      </c>
      <c r="AS99" s="47">
        <v>0</v>
      </c>
      <c r="AT99" s="47">
        <v>0</v>
      </c>
      <c r="AU99" s="47">
        <v>0</v>
      </c>
      <c r="AV99" s="47">
        <v>1</v>
      </c>
      <c r="AW99" s="47">
        <v>1</v>
      </c>
      <c r="AX99" s="47">
        <v>1</v>
      </c>
      <c r="AY99" s="47">
        <v>0</v>
      </c>
      <c r="AZ99" s="47">
        <v>0</v>
      </c>
      <c r="BA99" s="47">
        <v>0</v>
      </c>
      <c r="BB99" s="47">
        <v>0</v>
      </c>
      <c r="BC99" s="47">
        <v>0</v>
      </c>
      <c r="BD99" s="47">
        <v>0</v>
      </c>
      <c r="BE99" s="47">
        <v>0</v>
      </c>
      <c r="BF99" s="9">
        <v>0</v>
      </c>
      <c r="BG99" s="47"/>
      <c r="BH99" s="47"/>
      <c r="BI99" s="47">
        <v>3</v>
      </c>
      <c r="BJ99" s="47">
        <v>0</v>
      </c>
      <c r="BK99" s="47">
        <v>0</v>
      </c>
      <c r="BL99" s="47">
        <v>0</v>
      </c>
      <c r="BM99" s="47">
        <v>0</v>
      </c>
      <c r="BN99" s="9">
        <v>0</v>
      </c>
      <c r="BO99" s="9">
        <v>0</v>
      </c>
      <c r="BP99" s="9">
        <v>0</v>
      </c>
      <c r="BQ99" s="47">
        <v>0</v>
      </c>
      <c r="BR99" s="47">
        <v>0</v>
      </c>
      <c r="BS99" s="47">
        <v>0</v>
      </c>
      <c r="BT99" s="47"/>
      <c r="BU99" s="47"/>
      <c r="BW99" s="18" t="str">
        <f t="shared" si="144"/>
        <v/>
      </c>
      <c r="BX99" s="18" t="str">
        <f t="shared" si="144"/>
        <v/>
      </c>
      <c r="BY99" s="18" t="str">
        <f t="shared" si="143"/>
        <v/>
      </c>
      <c r="BZ99" s="18" t="str">
        <f t="shared" si="145"/>
        <v/>
      </c>
      <c r="CA99" s="18" t="str">
        <f t="shared" si="145"/>
        <v/>
      </c>
      <c r="CB99" s="18">
        <f t="shared" si="146"/>
        <v>0.14814814814814814</v>
      </c>
      <c r="CC99" s="18">
        <f t="shared" si="146"/>
        <v>1.8518518518518517E-2</v>
      </c>
    </row>
    <row r="100" spans="1:81" ht="18.600000000000001" customHeight="1" x14ac:dyDescent="0.25">
      <c r="A100" s="4">
        <v>95</v>
      </c>
      <c r="B100" s="4" t="s">
        <v>705</v>
      </c>
      <c r="C100" s="4" t="str">
        <f t="shared" si="137"/>
        <v>16</v>
      </c>
      <c r="D100" s="4" t="str">
        <f>INDEX(Sheet1!$C:$C,MATCH($B100,Sheet1!$B:$B,0))</f>
        <v>فرزام عزیزآبادی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47">
        <v>0</v>
      </c>
      <c r="BA100" s="9">
        <v>0</v>
      </c>
      <c r="BB100" s="47">
        <v>0</v>
      </c>
      <c r="BC100" s="47">
        <v>0</v>
      </c>
      <c r="BD100" s="47">
        <v>0</v>
      </c>
      <c r="BE100" s="47">
        <v>0</v>
      </c>
      <c r="BF100" s="9">
        <v>0</v>
      </c>
      <c r="BG100" s="9"/>
      <c r="BH100" s="9"/>
      <c r="BI100" s="9">
        <v>0</v>
      </c>
      <c r="BJ100" s="9">
        <v>0</v>
      </c>
      <c r="BK100" s="47">
        <v>0</v>
      </c>
      <c r="BL100" s="47">
        <v>0</v>
      </c>
      <c r="BM100" s="47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/>
      <c r="BU100" s="9"/>
      <c r="BW100" s="18" t="str">
        <f t="shared" si="144"/>
        <v/>
      </c>
      <c r="BX100" s="18" t="str">
        <f t="shared" si="144"/>
        <v/>
      </c>
      <c r="BY100" s="18" t="str">
        <f t="shared" si="143"/>
        <v/>
      </c>
      <c r="BZ100" s="18" t="str">
        <f t="shared" si="145"/>
        <v/>
      </c>
      <c r="CA100" s="18" t="str">
        <f t="shared" si="145"/>
        <v/>
      </c>
      <c r="CB100" s="18">
        <f t="shared" si="146"/>
        <v>0</v>
      </c>
      <c r="CC100" s="18">
        <f t="shared" si="146"/>
        <v>0</v>
      </c>
    </row>
    <row r="101" spans="1:81" ht="18.600000000000001" customHeight="1" x14ac:dyDescent="0.25">
      <c r="A101" s="46">
        <v>96</v>
      </c>
      <c r="B101" s="46" t="s">
        <v>706</v>
      </c>
      <c r="C101" s="46" t="str">
        <f t="shared" si="137"/>
        <v>16</v>
      </c>
      <c r="D101" s="46" t="str">
        <f>INDEX(Sheet1!$C:$C,MATCH($B101,Sheet1!$B:$B,0))</f>
        <v>محمدحسین مدبر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>
        <v>0</v>
      </c>
      <c r="AP101" s="47">
        <v>2</v>
      </c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2</v>
      </c>
      <c r="AZ101" s="47">
        <v>0</v>
      </c>
      <c r="BA101" s="47">
        <v>1</v>
      </c>
      <c r="BB101" s="47">
        <v>0</v>
      </c>
      <c r="BC101" s="47">
        <v>0</v>
      </c>
      <c r="BD101" s="47">
        <v>0</v>
      </c>
      <c r="BE101" s="47">
        <v>0</v>
      </c>
      <c r="BF101" s="9">
        <v>0</v>
      </c>
      <c r="BG101" s="47"/>
      <c r="BH101" s="47"/>
      <c r="BI101" s="47">
        <v>3</v>
      </c>
      <c r="BJ101" s="47">
        <v>1</v>
      </c>
      <c r="BK101" s="47">
        <v>0</v>
      </c>
      <c r="BL101" s="47">
        <v>0</v>
      </c>
      <c r="BM101" s="47">
        <v>0</v>
      </c>
      <c r="BN101" s="9">
        <v>0</v>
      </c>
      <c r="BO101" s="9">
        <v>0</v>
      </c>
      <c r="BP101" s="9">
        <v>0</v>
      </c>
      <c r="BQ101" s="47">
        <v>1</v>
      </c>
      <c r="BR101" s="47">
        <v>1</v>
      </c>
      <c r="BS101" s="47">
        <v>3</v>
      </c>
      <c r="BT101" s="47"/>
      <c r="BU101" s="47"/>
      <c r="BW101" s="18" t="str">
        <f t="shared" si="144"/>
        <v/>
      </c>
      <c r="BX101" s="18" t="str">
        <f t="shared" si="144"/>
        <v/>
      </c>
      <c r="BY101" s="18" t="str">
        <f t="shared" si="143"/>
        <v/>
      </c>
      <c r="BZ101" s="18" t="str">
        <f t="shared" si="145"/>
        <v/>
      </c>
      <c r="CA101" s="18" t="str">
        <f t="shared" si="145"/>
        <v/>
      </c>
      <c r="CB101" s="18">
        <f t="shared" si="146"/>
        <v>3.7037037037037035E-2</v>
      </c>
      <c r="CC101" s="18">
        <f t="shared" si="146"/>
        <v>5.5555555555555552E-2</v>
      </c>
    </row>
    <row r="102" spans="1:81" ht="18.600000000000001" customHeight="1" x14ac:dyDescent="0.25">
      <c r="A102" s="4">
        <v>97</v>
      </c>
      <c r="B102" s="4" t="s">
        <v>707</v>
      </c>
      <c r="C102" s="4" t="str">
        <f t="shared" si="137"/>
        <v>16</v>
      </c>
      <c r="D102" s="4" t="str">
        <f>INDEX(Sheet1!$C:$C,MATCH($B102,Sheet1!$B:$B,0))</f>
        <v>محمدحسن جعفری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>
        <v>2</v>
      </c>
      <c r="AP102" s="9">
        <v>3</v>
      </c>
      <c r="AQ102" s="9">
        <v>2</v>
      </c>
      <c r="AR102" s="9">
        <v>1</v>
      </c>
      <c r="AS102" s="9">
        <v>0</v>
      </c>
      <c r="AT102" s="9">
        <v>0</v>
      </c>
      <c r="AU102" s="9">
        <v>1</v>
      </c>
      <c r="AV102" s="9">
        <v>0</v>
      </c>
      <c r="AW102" s="9">
        <v>1</v>
      </c>
      <c r="AX102" s="9">
        <v>2</v>
      </c>
      <c r="AY102" s="9">
        <v>0</v>
      </c>
      <c r="AZ102" s="9">
        <v>0</v>
      </c>
      <c r="BA102" s="9">
        <v>0</v>
      </c>
      <c r="BB102" s="47">
        <v>0</v>
      </c>
      <c r="BC102" s="47">
        <v>0</v>
      </c>
      <c r="BD102" s="47">
        <v>0</v>
      </c>
      <c r="BE102" s="47">
        <v>0</v>
      </c>
      <c r="BF102" s="9">
        <v>0</v>
      </c>
      <c r="BG102" s="9"/>
      <c r="BH102" s="9"/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/>
      <c r="BU102" s="9"/>
      <c r="BW102" s="18" t="str">
        <f t="shared" si="144"/>
        <v/>
      </c>
      <c r="BX102" s="18" t="str">
        <f t="shared" si="144"/>
        <v/>
      </c>
      <c r="BY102" s="18" t="str">
        <f t="shared" si="143"/>
        <v/>
      </c>
      <c r="BZ102" s="18" t="str">
        <f t="shared" si="145"/>
        <v/>
      </c>
      <c r="CA102" s="18" t="str">
        <f t="shared" si="145"/>
        <v/>
      </c>
      <c r="CB102" s="18">
        <f t="shared" si="146"/>
        <v>0.18518518518518517</v>
      </c>
      <c r="CC102" s="18">
        <f t="shared" si="146"/>
        <v>3.7037037037037035E-2</v>
      </c>
    </row>
    <row r="103" spans="1:81" ht="18.600000000000001" customHeight="1" x14ac:dyDescent="0.25">
      <c r="A103" s="46">
        <v>98</v>
      </c>
      <c r="B103" s="46" t="s">
        <v>711</v>
      </c>
      <c r="C103" s="46" t="str">
        <f t="shared" si="137"/>
        <v>17</v>
      </c>
      <c r="D103" s="46" t="str">
        <f>INDEX(Sheet1!$C:$C,MATCH($B103,Sheet1!$B:$B,0))</f>
        <v>امیررضا ساجدی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>
        <v>2</v>
      </c>
      <c r="AD103" s="47">
        <v>5</v>
      </c>
      <c r="AE103" s="47">
        <v>6</v>
      </c>
      <c r="AF103" s="47">
        <v>5</v>
      </c>
      <c r="AG103" s="47">
        <v>4</v>
      </c>
      <c r="AH103" s="47">
        <v>9</v>
      </c>
      <c r="AI103" s="47">
        <v>1</v>
      </c>
      <c r="AJ103" s="47">
        <v>1</v>
      </c>
      <c r="AK103" s="47">
        <v>3</v>
      </c>
      <c r="AL103" s="47">
        <v>8</v>
      </c>
      <c r="AM103" s="47">
        <v>4</v>
      </c>
      <c r="AN103" s="47">
        <v>1</v>
      </c>
      <c r="AO103" s="47">
        <v>2</v>
      </c>
      <c r="AP103" s="47">
        <v>4</v>
      </c>
      <c r="AQ103" s="47">
        <v>0</v>
      </c>
      <c r="AR103" s="47">
        <v>2</v>
      </c>
      <c r="AS103" s="47">
        <v>4</v>
      </c>
      <c r="AT103" s="47">
        <v>1</v>
      </c>
      <c r="AU103" s="47">
        <v>0</v>
      </c>
      <c r="AV103" s="47">
        <v>1</v>
      </c>
      <c r="AW103" s="47">
        <v>3</v>
      </c>
      <c r="AX103" s="47">
        <v>3</v>
      </c>
      <c r="AY103" s="47">
        <v>2</v>
      </c>
      <c r="AZ103" s="47">
        <v>3</v>
      </c>
      <c r="BA103" s="47">
        <v>2</v>
      </c>
      <c r="BB103" s="47">
        <v>2</v>
      </c>
      <c r="BC103" s="47">
        <v>0</v>
      </c>
      <c r="BD103" s="47">
        <v>0</v>
      </c>
      <c r="BE103" s="47">
        <v>0</v>
      </c>
      <c r="BF103" s="47">
        <v>1</v>
      </c>
      <c r="BG103" s="47"/>
      <c r="BH103" s="47"/>
      <c r="BI103" s="47">
        <v>3</v>
      </c>
      <c r="BJ103" s="47">
        <v>1</v>
      </c>
      <c r="BK103" s="47">
        <v>2</v>
      </c>
      <c r="BL103" s="47">
        <v>1</v>
      </c>
      <c r="BM103" s="47">
        <v>0</v>
      </c>
      <c r="BN103" s="9">
        <v>0</v>
      </c>
      <c r="BO103" s="9">
        <v>0</v>
      </c>
      <c r="BP103" s="9">
        <v>0</v>
      </c>
      <c r="BQ103" s="47">
        <v>0</v>
      </c>
      <c r="BR103" s="47">
        <v>2</v>
      </c>
      <c r="BS103" s="47">
        <v>2</v>
      </c>
      <c r="BT103" s="47"/>
      <c r="BU103" s="47"/>
      <c r="BW103" s="18" t="str">
        <f t="shared" si="144"/>
        <v/>
      </c>
      <c r="BX103" s="18" t="str">
        <f t="shared" si="144"/>
        <v/>
      </c>
      <c r="BY103" s="18" t="str">
        <f t="shared" si="143"/>
        <v/>
      </c>
      <c r="BZ103" s="18">
        <f t="shared" si="145"/>
        <v>0.4</v>
      </c>
      <c r="CA103" s="18">
        <f t="shared" si="145"/>
        <v>0.43333333333333335</v>
      </c>
      <c r="CB103" s="18">
        <f t="shared" si="146"/>
        <v>0.31481481481481483</v>
      </c>
      <c r="CC103" s="18">
        <f t="shared" si="146"/>
        <v>0.24074074074074073</v>
      </c>
    </row>
    <row r="104" spans="1:81" ht="18.600000000000001" customHeight="1" x14ac:dyDescent="0.25">
      <c r="A104" s="4">
        <v>99</v>
      </c>
      <c r="B104" s="4" t="s">
        <v>712</v>
      </c>
      <c r="C104" s="4" t="str">
        <f t="shared" si="137"/>
        <v>17</v>
      </c>
      <c r="D104" s="4" t="str">
        <f>INDEX(Sheet1!$C:$C,MATCH($B104,Sheet1!$B:$B,0))</f>
        <v>محمدجواد فریادرس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>
        <v>6</v>
      </c>
      <c r="AP104" s="9">
        <v>6</v>
      </c>
      <c r="AQ104" s="9">
        <v>1</v>
      </c>
      <c r="AR104" s="9">
        <v>0</v>
      </c>
      <c r="AS104" s="9">
        <v>3</v>
      </c>
      <c r="AT104" s="9">
        <v>2</v>
      </c>
      <c r="AU104" s="9">
        <v>0</v>
      </c>
      <c r="AV104" s="9">
        <v>5</v>
      </c>
      <c r="AW104" s="9">
        <v>4</v>
      </c>
      <c r="AX104" s="9">
        <v>4</v>
      </c>
      <c r="AY104" s="9">
        <v>6</v>
      </c>
      <c r="AZ104" s="9">
        <v>1</v>
      </c>
      <c r="BA104" s="9">
        <v>3</v>
      </c>
      <c r="BB104" s="9">
        <v>3</v>
      </c>
      <c r="BC104" s="9">
        <v>1</v>
      </c>
      <c r="BD104" s="9">
        <v>0</v>
      </c>
      <c r="BE104" s="47">
        <v>0</v>
      </c>
      <c r="BF104" s="9">
        <v>0</v>
      </c>
      <c r="BG104" s="9"/>
      <c r="BH104" s="9"/>
      <c r="BI104" s="9">
        <v>0</v>
      </c>
      <c r="BJ104" s="9">
        <v>1</v>
      </c>
      <c r="BK104" s="9">
        <v>4</v>
      </c>
      <c r="BL104" s="9">
        <v>2</v>
      </c>
      <c r="BM104" s="9">
        <v>4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/>
      <c r="BU104" s="9"/>
      <c r="BW104" s="18" t="str">
        <f t="shared" si="144"/>
        <v/>
      </c>
      <c r="BX104" s="18" t="str">
        <f t="shared" si="144"/>
        <v/>
      </c>
      <c r="BY104" s="18" t="str">
        <f t="shared" si="143"/>
        <v/>
      </c>
      <c r="BZ104" s="18" t="str">
        <f t="shared" si="145"/>
        <v/>
      </c>
      <c r="CA104" s="18" t="str">
        <f t="shared" si="145"/>
        <v/>
      </c>
      <c r="CB104" s="18">
        <f t="shared" si="146"/>
        <v>0.5</v>
      </c>
      <c r="CC104" s="18">
        <f t="shared" si="146"/>
        <v>0.33333333333333331</v>
      </c>
    </row>
    <row r="105" spans="1:81" ht="18.600000000000001" customHeight="1" x14ac:dyDescent="0.25">
      <c r="A105" s="46">
        <v>100</v>
      </c>
      <c r="B105" s="46" t="s">
        <v>713</v>
      </c>
      <c r="C105" s="46" t="str">
        <f t="shared" si="137"/>
        <v>17</v>
      </c>
      <c r="D105" s="46" t="str">
        <f>INDEX(Sheet1!$C:$C,MATCH($B105,Sheet1!$B:$B,0))</f>
        <v>عرشیا خداوردی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>
        <v>6</v>
      </c>
      <c r="AP105" s="47">
        <v>3</v>
      </c>
      <c r="AQ105" s="47">
        <v>1</v>
      </c>
      <c r="AR105" s="47">
        <v>2</v>
      </c>
      <c r="AS105" s="47">
        <v>5</v>
      </c>
      <c r="AT105" s="47">
        <v>1</v>
      </c>
      <c r="AU105" s="47">
        <v>1</v>
      </c>
      <c r="AV105" s="47">
        <v>1</v>
      </c>
      <c r="AW105" s="47">
        <v>1</v>
      </c>
      <c r="AX105" s="47">
        <v>0</v>
      </c>
      <c r="AY105" s="47">
        <v>1</v>
      </c>
      <c r="AZ105" s="47">
        <v>0</v>
      </c>
      <c r="BA105" s="47">
        <v>1</v>
      </c>
      <c r="BB105" s="47">
        <v>0</v>
      </c>
      <c r="BC105" s="47">
        <v>1</v>
      </c>
      <c r="BD105" s="47">
        <v>0</v>
      </c>
      <c r="BE105" s="47">
        <v>0</v>
      </c>
      <c r="BF105" s="47">
        <v>0</v>
      </c>
      <c r="BG105" s="47"/>
      <c r="BH105" s="47"/>
      <c r="BI105" s="47">
        <v>4</v>
      </c>
      <c r="BJ105" s="47">
        <v>2</v>
      </c>
      <c r="BK105" s="47">
        <v>1</v>
      </c>
      <c r="BL105" s="47">
        <v>1</v>
      </c>
      <c r="BM105" s="47">
        <v>3</v>
      </c>
      <c r="BN105" s="9">
        <v>0</v>
      </c>
      <c r="BO105" s="9">
        <v>0</v>
      </c>
      <c r="BP105" s="9">
        <v>0</v>
      </c>
      <c r="BQ105" s="47">
        <v>1</v>
      </c>
      <c r="BR105" s="47">
        <v>0</v>
      </c>
      <c r="BS105" s="47">
        <v>0</v>
      </c>
      <c r="BT105" s="47"/>
      <c r="BU105" s="47"/>
      <c r="BW105" s="18" t="str">
        <f t="shared" si="144"/>
        <v/>
      </c>
      <c r="BX105" s="18" t="str">
        <f t="shared" si="144"/>
        <v/>
      </c>
      <c r="BY105" s="18" t="str">
        <f t="shared" si="143"/>
        <v/>
      </c>
      <c r="BZ105" s="18" t="str">
        <f t="shared" si="145"/>
        <v/>
      </c>
      <c r="CA105" s="18" t="str">
        <f t="shared" si="145"/>
        <v/>
      </c>
      <c r="CB105" s="18">
        <f t="shared" si="146"/>
        <v>0.3888888888888889</v>
      </c>
      <c r="CC105" s="18">
        <f t="shared" si="146"/>
        <v>5.5555555555555552E-2</v>
      </c>
    </row>
    <row r="106" spans="1:81" ht="18.600000000000001" customHeight="1" x14ac:dyDescent="0.25">
      <c r="A106" s="4">
        <v>101</v>
      </c>
      <c r="B106" s="4" t="s">
        <v>714</v>
      </c>
      <c r="C106" s="4" t="str">
        <f t="shared" si="137"/>
        <v>17</v>
      </c>
      <c r="D106" s="4" t="str">
        <f>INDEX(Sheet1!$C:$C,MATCH($B106,Sheet1!$B:$B,0))</f>
        <v>امیرحسام مرادی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>
        <v>1</v>
      </c>
      <c r="AP106" s="9">
        <v>0</v>
      </c>
      <c r="AQ106" s="9">
        <v>0</v>
      </c>
      <c r="AR106" s="9">
        <v>2</v>
      </c>
      <c r="AS106" s="9">
        <v>2</v>
      </c>
      <c r="AT106" s="9">
        <v>1</v>
      </c>
      <c r="AU106" s="9">
        <v>0</v>
      </c>
      <c r="AV106" s="9">
        <v>0</v>
      </c>
      <c r="AW106" s="9">
        <v>1</v>
      </c>
      <c r="AX106" s="9">
        <v>0</v>
      </c>
      <c r="AY106" s="9">
        <v>0</v>
      </c>
      <c r="AZ106" s="9">
        <v>0</v>
      </c>
      <c r="BA106" s="9">
        <v>1</v>
      </c>
      <c r="BB106" s="9">
        <v>0</v>
      </c>
      <c r="BC106" s="9">
        <v>1</v>
      </c>
      <c r="BD106" s="9">
        <v>0</v>
      </c>
      <c r="BE106" s="9">
        <v>0</v>
      </c>
      <c r="BF106" s="9">
        <v>0</v>
      </c>
      <c r="BG106" s="9"/>
      <c r="BH106" s="9"/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2</v>
      </c>
      <c r="BT106" s="9"/>
      <c r="BU106" s="9"/>
      <c r="BW106" s="18" t="str">
        <f t="shared" si="144"/>
        <v/>
      </c>
      <c r="BX106" s="18" t="str">
        <f t="shared" si="144"/>
        <v/>
      </c>
      <c r="BY106" s="18" t="str">
        <f t="shared" si="143"/>
        <v/>
      </c>
      <c r="BZ106" s="18" t="str">
        <f t="shared" si="145"/>
        <v/>
      </c>
      <c r="CA106" s="18" t="str">
        <f t="shared" si="145"/>
        <v/>
      </c>
      <c r="CB106" s="18">
        <f t="shared" si="146"/>
        <v>0.12962962962962962</v>
      </c>
      <c r="CC106" s="18">
        <f t="shared" si="146"/>
        <v>3.7037037037037035E-2</v>
      </c>
    </row>
    <row r="107" spans="1:81" ht="18.600000000000001" customHeight="1" x14ac:dyDescent="0.25">
      <c r="A107" s="46">
        <v>102</v>
      </c>
      <c r="B107" s="46" t="s">
        <v>715</v>
      </c>
      <c r="C107" s="46" t="str">
        <f t="shared" si="137"/>
        <v>17</v>
      </c>
      <c r="D107" s="46" t="str">
        <f>INDEX(Sheet1!$C:$C,MATCH($B107,Sheet1!$B:$B,0))</f>
        <v>امیرمحمد عبدی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>
        <v>0</v>
      </c>
      <c r="AP107" s="47">
        <v>4</v>
      </c>
      <c r="AQ107" s="47">
        <v>1</v>
      </c>
      <c r="AR107" s="47">
        <v>3</v>
      </c>
      <c r="AS107" s="47">
        <v>4</v>
      </c>
      <c r="AT107" s="47">
        <v>2</v>
      </c>
      <c r="AU107" s="47">
        <v>1</v>
      </c>
      <c r="AV107" s="47">
        <v>5</v>
      </c>
      <c r="AW107" s="47">
        <v>2</v>
      </c>
      <c r="AX107" s="47">
        <v>0</v>
      </c>
      <c r="AY107" s="47">
        <v>2</v>
      </c>
      <c r="AZ107" s="47">
        <v>0</v>
      </c>
      <c r="BA107" s="47">
        <v>1</v>
      </c>
      <c r="BB107" s="47">
        <v>3</v>
      </c>
      <c r="BC107" s="47">
        <v>1</v>
      </c>
      <c r="BD107" s="47">
        <v>0</v>
      </c>
      <c r="BE107" s="47">
        <v>3</v>
      </c>
      <c r="BF107" s="47">
        <v>1</v>
      </c>
      <c r="BG107" s="47"/>
      <c r="BH107" s="47"/>
      <c r="BI107" s="47">
        <v>7</v>
      </c>
      <c r="BJ107" s="47">
        <v>7</v>
      </c>
      <c r="BK107" s="47">
        <v>1</v>
      </c>
      <c r="BL107" s="47">
        <v>1</v>
      </c>
      <c r="BM107" s="47">
        <v>2</v>
      </c>
      <c r="BN107" s="9">
        <v>0</v>
      </c>
      <c r="BO107" s="9">
        <v>0</v>
      </c>
      <c r="BP107" s="9">
        <v>0</v>
      </c>
      <c r="BQ107" s="9">
        <v>0</v>
      </c>
      <c r="BR107" s="47">
        <v>1</v>
      </c>
      <c r="BS107" s="47">
        <v>2</v>
      </c>
      <c r="BT107" s="47"/>
      <c r="BU107" s="47"/>
      <c r="BW107" s="18" t="str">
        <f t="shared" si="144"/>
        <v/>
      </c>
      <c r="BX107" s="18" t="str">
        <f t="shared" si="144"/>
        <v/>
      </c>
      <c r="BY107" s="18" t="str">
        <f t="shared" si="143"/>
        <v/>
      </c>
      <c r="BZ107" s="18" t="str">
        <f t="shared" si="145"/>
        <v/>
      </c>
      <c r="CA107" s="18" t="str">
        <f t="shared" si="145"/>
        <v/>
      </c>
      <c r="CB107" s="18">
        <f t="shared" si="146"/>
        <v>0.40740740740740738</v>
      </c>
      <c r="CC107" s="18">
        <f t="shared" si="146"/>
        <v>0.20370370370370369</v>
      </c>
    </row>
    <row r="108" spans="1:81" ht="18.600000000000001" customHeight="1" x14ac:dyDescent="0.25">
      <c r="A108" s="4">
        <v>103</v>
      </c>
      <c r="B108" s="4" t="s">
        <v>716</v>
      </c>
      <c r="C108" s="4" t="str">
        <f t="shared" si="137"/>
        <v>17</v>
      </c>
      <c r="D108" s="4" t="str">
        <f>INDEX(Sheet1!$C:$C,MATCH($B108,Sheet1!$B:$B,0))</f>
        <v>محمدطاها سعادتی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>
        <v>1</v>
      </c>
      <c r="AP108" s="9">
        <v>3</v>
      </c>
      <c r="AQ108" s="9">
        <v>0</v>
      </c>
      <c r="AR108" s="9">
        <v>3</v>
      </c>
      <c r="AS108" s="9">
        <v>4</v>
      </c>
      <c r="AT108" s="9">
        <v>1</v>
      </c>
      <c r="AU108" s="9">
        <v>0</v>
      </c>
      <c r="AV108" s="9">
        <v>0</v>
      </c>
      <c r="AW108" s="9">
        <v>2</v>
      </c>
      <c r="AX108" s="9">
        <v>1</v>
      </c>
      <c r="AY108" s="9">
        <v>1</v>
      </c>
      <c r="AZ108" s="9">
        <v>0</v>
      </c>
      <c r="BA108" s="9">
        <v>1</v>
      </c>
      <c r="BB108" s="9">
        <v>2</v>
      </c>
      <c r="BC108" s="9">
        <v>0</v>
      </c>
      <c r="BD108" s="9">
        <v>0</v>
      </c>
      <c r="BE108" s="9">
        <v>0</v>
      </c>
      <c r="BF108" s="9">
        <v>1</v>
      </c>
      <c r="BG108" s="9"/>
      <c r="BH108" s="9"/>
      <c r="BI108" s="9">
        <v>3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/>
      <c r="BU108" s="9"/>
      <c r="BW108" s="18" t="str">
        <f t="shared" si="144"/>
        <v/>
      </c>
      <c r="BX108" s="18" t="str">
        <f t="shared" si="144"/>
        <v/>
      </c>
      <c r="BY108" s="18" t="str">
        <f t="shared" si="143"/>
        <v/>
      </c>
      <c r="BZ108" s="18" t="str">
        <f t="shared" si="145"/>
        <v/>
      </c>
      <c r="CA108" s="18" t="str">
        <f t="shared" si="145"/>
        <v/>
      </c>
      <c r="CB108" s="18">
        <f t="shared" si="146"/>
        <v>0.25925925925925924</v>
      </c>
      <c r="CC108" s="18">
        <f t="shared" si="146"/>
        <v>0.1111111111111111</v>
      </c>
    </row>
    <row r="109" spans="1:81" ht="18.600000000000001" customHeight="1" x14ac:dyDescent="0.25">
      <c r="A109" s="46">
        <v>104</v>
      </c>
      <c r="B109" s="46" t="s">
        <v>717</v>
      </c>
      <c r="C109" s="46" t="str">
        <f t="shared" si="137"/>
        <v>17</v>
      </c>
      <c r="D109" s="46" t="str">
        <f>INDEX(Sheet1!$C:$C,MATCH($B109,Sheet1!$B:$B,0))</f>
        <v>ابوالفضل ربانی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>
        <v>0</v>
      </c>
      <c r="AP109" s="47">
        <v>1</v>
      </c>
      <c r="AQ109" s="47">
        <v>0</v>
      </c>
      <c r="AR109" s="47">
        <v>1</v>
      </c>
      <c r="AS109" s="47">
        <v>1</v>
      </c>
      <c r="AT109" s="47">
        <v>1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>
        <v>0</v>
      </c>
      <c r="BD109" s="47">
        <v>0</v>
      </c>
      <c r="BE109" s="47">
        <v>0</v>
      </c>
      <c r="BF109" s="47">
        <v>0</v>
      </c>
      <c r="BG109" s="47"/>
      <c r="BH109" s="47"/>
      <c r="BI109" s="47">
        <v>0</v>
      </c>
      <c r="BJ109" s="47">
        <v>0</v>
      </c>
      <c r="BK109" s="47">
        <v>0</v>
      </c>
      <c r="BL109" s="47">
        <v>0</v>
      </c>
      <c r="BM109" s="47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47">
        <v>0</v>
      </c>
      <c r="BT109" s="47"/>
      <c r="BU109" s="47"/>
      <c r="BW109" s="18" t="str">
        <f t="shared" si="144"/>
        <v/>
      </c>
      <c r="BX109" s="18" t="str">
        <f t="shared" si="144"/>
        <v/>
      </c>
      <c r="BY109" s="18" t="str">
        <f t="shared" si="143"/>
        <v/>
      </c>
      <c r="BZ109" s="18" t="str">
        <f t="shared" si="145"/>
        <v/>
      </c>
      <c r="CA109" s="18" t="str">
        <f t="shared" si="145"/>
        <v/>
      </c>
      <c r="CB109" s="18">
        <f t="shared" si="146"/>
        <v>7.407407407407407E-2</v>
      </c>
      <c r="CC109" s="18">
        <f t="shared" si="146"/>
        <v>0</v>
      </c>
    </row>
    <row r="110" spans="1:81" ht="18.600000000000001" customHeight="1" x14ac:dyDescent="0.25">
      <c r="A110" s="4">
        <v>105</v>
      </c>
      <c r="B110" s="4" t="s">
        <v>718</v>
      </c>
      <c r="C110" s="4" t="str">
        <f t="shared" si="137"/>
        <v>17</v>
      </c>
      <c r="D110" s="4" t="str">
        <f>INDEX(Sheet1!$C:$C,MATCH($B110,Sheet1!$B:$B,0))</f>
        <v>کسری رنجبر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>
        <v>2</v>
      </c>
      <c r="AP110" s="9">
        <v>5</v>
      </c>
      <c r="AQ110" s="9">
        <v>0</v>
      </c>
      <c r="AR110" s="9">
        <v>0</v>
      </c>
      <c r="AS110" s="9">
        <v>2</v>
      </c>
      <c r="AT110" s="9">
        <v>1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2</v>
      </c>
      <c r="BA110" s="9">
        <v>0</v>
      </c>
      <c r="BB110" s="9">
        <v>0</v>
      </c>
      <c r="BC110" s="9">
        <v>1</v>
      </c>
      <c r="BD110" s="9">
        <v>0</v>
      </c>
      <c r="BE110" s="9">
        <v>0</v>
      </c>
      <c r="BF110" s="9">
        <v>1</v>
      </c>
      <c r="BG110" s="9"/>
      <c r="BH110" s="9"/>
      <c r="BI110" s="9">
        <v>0</v>
      </c>
      <c r="BJ110" s="9">
        <v>2</v>
      </c>
      <c r="BK110" s="9">
        <v>2</v>
      </c>
      <c r="BL110" s="9">
        <v>0</v>
      </c>
      <c r="BM110" s="9">
        <v>2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2</v>
      </c>
      <c r="BT110" s="9"/>
      <c r="BU110" s="9"/>
      <c r="BW110" s="18" t="str">
        <f t="shared" si="144"/>
        <v/>
      </c>
      <c r="BX110" s="18" t="str">
        <f t="shared" si="144"/>
        <v/>
      </c>
      <c r="BY110" s="18" t="str">
        <f t="shared" si="143"/>
        <v/>
      </c>
      <c r="BZ110" s="18" t="str">
        <f t="shared" si="145"/>
        <v/>
      </c>
      <c r="CA110" s="18" t="str">
        <f t="shared" si="145"/>
        <v/>
      </c>
      <c r="CB110" s="18">
        <f t="shared" si="146"/>
        <v>0.18518518518518517</v>
      </c>
      <c r="CC110" s="18">
        <f t="shared" si="146"/>
        <v>7.407407407407407E-2</v>
      </c>
    </row>
    <row r="111" spans="1:81" ht="18.600000000000001" customHeight="1" x14ac:dyDescent="0.25">
      <c r="A111" s="46">
        <v>106</v>
      </c>
      <c r="B111" s="46" t="s">
        <v>719</v>
      </c>
      <c r="C111" s="46" t="str">
        <f t="shared" si="137"/>
        <v>17</v>
      </c>
      <c r="D111" s="46" t="str">
        <f>INDEX(Sheet1!$C:$C,MATCH($B111,Sheet1!$B:$B,0))</f>
        <v>امیرحسام بیگلری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>
        <v>1</v>
      </c>
      <c r="AP111" s="47">
        <v>0</v>
      </c>
      <c r="AQ111" s="47">
        <v>0</v>
      </c>
      <c r="AR111" s="47">
        <v>0</v>
      </c>
      <c r="AS111" s="47">
        <v>0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0</v>
      </c>
      <c r="AZ111" s="47">
        <v>0</v>
      </c>
      <c r="BA111" s="47">
        <v>0</v>
      </c>
      <c r="BB111" s="47">
        <v>0</v>
      </c>
      <c r="BC111" s="47">
        <v>0</v>
      </c>
      <c r="BD111" s="47">
        <v>0</v>
      </c>
      <c r="BE111" s="47">
        <v>0</v>
      </c>
      <c r="BF111" s="47">
        <v>0</v>
      </c>
      <c r="BG111" s="47"/>
      <c r="BH111" s="47"/>
      <c r="BI111" s="47">
        <v>0</v>
      </c>
      <c r="BJ111" s="47">
        <v>0</v>
      </c>
      <c r="BK111" s="47">
        <v>0</v>
      </c>
      <c r="BL111" s="47">
        <v>0</v>
      </c>
      <c r="BM111" s="47">
        <v>0</v>
      </c>
      <c r="BN111" s="9">
        <v>0</v>
      </c>
      <c r="BO111" s="9">
        <v>0</v>
      </c>
      <c r="BP111" s="9">
        <v>0</v>
      </c>
      <c r="BQ111" s="9">
        <v>0</v>
      </c>
      <c r="BR111" s="9">
        <v>0</v>
      </c>
      <c r="BS111" s="47">
        <v>0</v>
      </c>
      <c r="BT111" s="47"/>
      <c r="BU111" s="47"/>
      <c r="BW111" s="18" t="str">
        <f t="shared" si="144"/>
        <v/>
      </c>
      <c r="BX111" s="18" t="str">
        <f t="shared" si="144"/>
        <v/>
      </c>
      <c r="BY111" s="18" t="str">
        <f t="shared" si="143"/>
        <v/>
      </c>
      <c r="BZ111" s="18" t="str">
        <f t="shared" si="145"/>
        <v/>
      </c>
      <c r="CA111" s="18" t="str">
        <f t="shared" si="145"/>
        <v/>
      </c>
      <c r="CB111" s="18">
        <f t="shared" si="146"/>
        <v>1.8518518518518517E-2</v>
      </c>
      <c r="CC111" s="18">
        <f t="shared" si="146"/>
        <v>0</v>
      </c>
    </row>
    <row r="112" spans="1:81" ht="18.600000000000001" customHeight="1" x14ac:dyDescent="0.25">
      <c r="A112" s="4">
        <v>107</v>
      </c>
      <c r="B112" s="4" t="s">
        <v>720</v>
      </c>
      <c r="C112" s="4" t="str">
        <f t="shared" si="137"/>
        <v>17</v>
      </c>
      <c r="D112" s="4" t="str">
        <f>INDEX(Sheet1!$C:$C,MATCH($B112,Sheet1!$B:$B,0))</f>
        <v>امیرحسین ماهوتی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>
        <v>1</v>
      </c>
      <c r="AP112" s="9">
        <v>2</v>
      </c>
      <c r="AQ112" s="9">
        <v>0</v>
      </c>
      <c r="AR112" s="9">
        <v>0</v>
      </c>
      <c r="AS112" s="9">
        <v>0</v>
      </c>
      <c r="AT112" s="9">
        <v>1</v>
      </c>
      <c r="AU112" s="9">
        <v>0</v>
      </c>
      <c r="AV112" s="9">
        <v>1</v>
      </c>
      <c r="AW112" s="9">
        <v>2</v>
      </c>
      <c r="AX112" s="9">
        <v>0</v>
      </c>
      <c r="AY112" s="9">
        <v>2</v>
      </c>
      <c r="AZ112" s="9">
        <v>0</v>
      </c>
      <c r="BA112" s="9">
        <v>3</v>
      </c>
      <c r="BB112" s="9">
        <v>0</v>
      </c>
      <c r="BC112" s="9">
        <v>0</v>
      </c>
      <c r="BD112" s="9">
        <v>0</v>
      </c>
      <c r="BE112" s="9">
        <v>1</v>
      </c>
      <c r="BF112" s="9">
        <v>0</v>
      </c>
      <c r="BG112" s="9"/>
      <c r="BH112" s="9"/>
      <c r="BI112" s="9">
        <v>3</v>
      </c>
      <c r="BJ112" s="9">
        <v>1</v>
      </c>
      <c r="BK112" s="9">
        <v>1</v>
      </c>
      <c r="BL112" s="9">
        <v>1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/>
      <c r="BU112" s="9"/>
      <c r="BW112" s="18" t="str">
        <f t="shared" si="144"/>
        <v/>
      </c>
      <c r="BX112" s="18" t="str">
        <f t="shared" si="144"/>
        <v/>
      </c>
      <c r="BY112" s="18" t="str">
        <f t="shared" ref="BY112:BY142" si="147">IFERROR(SUMIFS($E112:$BU112,$E$3:$BU$3,BY$3,$E$2:$BU$2,BY$2)/(9.4*(COUNTIFS($E$3:$BU$3,BY$3,$E112:$BU112,"&lt;&gt;"&amp;"",$E$2:$BU$2,BY$2))),"")</f>
        <v/>
      </c>
      <c r="BZ112" s="18" t="str">
        <f t="shared" si="145"/>
        <v/>
      </c>
      <c r="CA112" s="18" t="str">
        <f t="shared" si="145"/>
        <v/>
      </c>
      <c r="CB112" s="18">
        <f t="shared" si="146"/>
        <v>0.12962962962962962</v>
      </c>
      <c r="CC112" s="18">
        <f t="shared" si="146"/>
        <v>0.1111111111111111</v>
      </c>
    </row>
    <row r="113" spans="1:81" ht="18.600000000000001" customHeight="1" x14ac:dyDescent="0.25">
      <c r="A113" s="46">
        <v>108</v>
      </c>
      <c r="B113" s="46" t="s">
        <v>721</v>
      </c>
      <c r="C113" s="46" t="str">
        <f t="shared" si="137"/>
        <v>17</v>
      </c>
      <c r="D113" s="46" t="str">
        <f>INDEX(Sheet1!$C:$C,MATCH($B113,Sheet1!$B:$B,0))</f>
        <v>امیر احمدی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>
        <v>3</v>
      </c>
      <c r="AP113" s="47">
        <v>2</v>
      </c>
      <c r="AQ113" s="47">
        <v>0</v>
      </c>
      <c r="AR113" s="47">
        <v>2</v>
      </c>
      <c r="AS113" s="47">
        <v>1</v>
      </c>
      <c r="AT113" s="47">
        <v>1</v>
      </c>
      <c r="AU113" s="47">
        <v>0</v>
      </c>
      <c r="AV113" s="47">
        <v>1</v>
      </c>
      <c r="AW113" s="47">
        <v>0</v>
      </c>
      <c r="AX113" s="47">
        <v>0</v>
      </c>
      <c r="AY113" s="47">
        <v>1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/>
      <c r="BH113" s="47"/>
      <c r="BI113" s="47">
        <v>0</v>
      </c>
      <c r="BJ113" s="47">
        <v>1</v>
      </c>
      <c r="BK113" s="47">
        <v>1</v>
      </c>
      <c r="BL113" s="47">
        <v>0</v>
      </c>
      <c r="BM113" s="47">
        <v>1</v>
      </c>
      <c r="BN113" s="9">
        <v>0</v>
      </c>
      <c r="BO113" s="9">
        <v>0</v>
      </c>
      <c r="BP113" s="9">
        <v>0</v>
      </c>
      <c r="BQ113" s="9">
        <v>0</v>
      </c>
      <c r="BR113" s="9">
        <v>0</v>
      </c>
      <c r="BS113" s="47">
        <v>0</v>
      </c>
      <c r="BT113" s="47"/>
      <c r="BU113" s="47"/>
      <c r="BW113" s="18" t="str">
        <f t="shared" si="144"/>
        <v/>
      </c>
      <c r="BX113" s="18" t="str">
        <f t="shared" si="144"/>
        <v/>
      </c>
      <c r="BY113" s="18" t="str">
        <f t="shared" si="147"/>
        <v/>
      </c>
      <c r="BZ113" s="18" t="str">
        <f t="shared" si="145"/>
        <v/>
      </c>
      <c r="CA113" s="18" t="str">
        <f t="shared" si="145"/>
        <v/>
      </c>
      <c r="CB113" s="18">
        <f t="shared" si="146"/>
        <v>0.18518518518518517</v>
      </c>
      <c r="CC113" s="18">
        <f t="shared" si="146"/>
        <v>1.8518518518518517E-2</v>
      </c>
    </row>
    <row r="114" spans="1:81" ht="18.600000000000001" customHeight="1" x14ac:dyDescent="0.25">
      <c r="A114" s="4">
        <v>109</v>
      </c>
      <c r="B114" s="4" t="s">
        <v>722</v>
      </c>
      <c r="C114" s="4" t="str">
        <f t="shared" si="137"/>
        <v>17</v>
      </c>
      <c r="D114" s="4" t="str">
        <f>INDEX(Sheet1!$C:$C,MATCH($B114,Sheet1!$B:$B,0))</f>
        <v>طاها اولادی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>
        <v>0</v>
      </c>
      <c r="AP114" s="9">
        <v>1</v>
      </c>
      <c r="AQ114" s="9">
        <v>0</v>
      </c>
      <c r="AR114" s="9">
        <v>1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1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/>
      <c r="BH114" s="9"/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9">
        <v>0</v>
      </c>
      <c r="BS114" s="9">
        <v>0</v>
      </c>
      <c r="BT114" s="9"/>
      <c r="BU114" s="9"/>
      <c r="BW114" s="18" t="str">
        <f t="shared" si="144"/>
        <v/>
      </c>
      <c r="BX114" s="18" t="str">
        <f t="shared" si="144"/>
        <v/>
      </c>
      <c r="BY114" s="18" t="str">
        <f t="shared" si="147"/>
        <v/>
      </c>
      <c r="BZ114" s="18" t="str">
        <f t="shared" si="145"/>
        <v/>
      </c>
      <c r="CA114" s="18" t="str">
        <f t="shared" si="145"/>
        <v/>
      </c>
      <c r="CB114" s="18">
        <f t="shared" si="146"/>
        <v>3.7037037037037035E-2</v>
      </c>
      <c r="CC114" s="18">
        <f t="shared" si="146"/>
        <v>1.8518518518518517E-2</v>
      </c>
    </row>
    <row r="115" spans="1:81" ht="18.600000000000001" customHeight="1" x14ac:dyDescent="0.25">
      <c r="A115" s="46">
        <v>110</v>
      </c>
      <c r="B115" s="46" t="s">
        <v>723</v>
      </c>
      <c r="C115" s="46" t="str">
        <f t="shared" si="137"/>
        <v>17</v>
      </c>
      <c r="D115" s="46" t="str">
        <f>INDEX(Sheet1!$C:$C,MATCH($B115,Sheet1!$B:$B,0))</f>
        <v>محمدرضا میرزایی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>
        <v>0</v>
      </c>
      <c r="AP115" s="47">
        <v>0</v>
      </c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1</v>
      </c>
      <c r="AZ115" s="47"/>
      <c r="BA115" s="47">
        <v>1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/>
      <c r="BH115" s="47"/>
      <c r="BI115" s="47">
        <v>0</v>
      </c>
      <c r="BJ115" s="47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9">
        <v>0</v>
      </c>
      <c r="BS115" s="47">
        <v>0</v>
      </c>
      <c r="BT115" s="47"/>
      <c r="BU115" s="47"/>
      <c r="BW115" s="18" t="str">
        <f t="shared" si="144"/>
        <v/>
      </c>
      <c r="BX115" s="18" t="str">
        <f t="shared" si="144"/>
        <v/>
      </c>
      <c r="BY115" s="18" t="str">
        <f t="shared" si="147"/>
        <v/>
      </c>
      <c r="BZ115" s="18" t="str">
        <f t="shared" si="145"/>
        <v/>
      </c>
      <c r="CA115" s="18" t="str">
        <f t="shared" si="145"/>
        <v/>
      </c>
      <c r="CB115" s="18">
        <f t="shared" si="146"/>
        <v>0</v>
      </c>
      <c r="CC115" s="18">
        <f t="shared" si="146"/>
        <v>4.1666666666666664E-2</v>
      </c>
    </row>
    <row r="116" spans="1:81" ht="18.600000000000001" customHeight="1" x14ac:dyDescent="0.25">
      <c r="A116" s="4">
        <v>111</v>
      </c>
      <c r="B116" s="4" t="s">
        <v>724</v>
      </c>
      <c r="C116" s="4" t="str">
        <f t="shared" si="137"/>
        <v>17</v>
      </c>
      <c r="D116" s="4" t="str">
        <f>INDEX(Sheet1!$C:$C,MATCH($B116,Sheet1!$B:$B,0))</f>
        <v>امیرحسین قاسم نیا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>
        <v>0</v>
      </c>
      <c r="AP116" s="9">
        <v>1</v>
      </c>
      <c r="AQ116" s="9">
        <v>0</v>
      </c>
      <c r="AR116" s="9">
        <v>2</v>
      </c>
      <c r="AS116" s="9">
        <v>2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1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/>
      <c r="BH116" s="9"/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/>
      <c r="BU116" s="9"/>
      <c r="BW116" s="18" t="str">
        <f t="shared" ref="BW116:BX135" si="148">IFERROR(SUMIFS($E116:$BU116,$E$3:$BU$3,BW$3,$E$2:$BU$2,BW$2)/(10*(COUNTIFS($E$3:$BU$3,BW$3,$E116:$BU116,"&lt;&gt;"&amp;"",$E$2:$BU$2,BW$2))),"")</f>
        <v/>
      </c>
      <c r="BX116" s="18" t="str">
        <f t="shared" si="148"/>
        <v/>
      </c>
      <c r="BY116" s="18" t="str">
        <f t="shared" si="147"/>
        <v/>
      </c>
      <c r="BZ116" s="18" t="str">
        <f t="shared" ref="BZ116:CA135" si="149">IFERROR(SUMIFS($E116:$BU116,$E$3:$BU$3,BZ$3,$E$2:$BU$2,BZ$2)/(10*(COUNTIFS($E$3:$BU$3,BZ$3,$E116:$BU116,"&lt;&gt;"&amp;"",$E$2:$BU$2,BZ$2))),"")</f>
        <v/>
      </c>
      <c r="CA116" s="18" t="str">
        <f t="shared" si="149"/>
        <v/>
      </c>
      <c r="CB116" s="18">
        <f t="shared" ref="CB116:CC135" si="150">IFERROR(SUMIFS($E116:$BU116,$E$3:$BU$3,CB$3,$E$2:$BU$2,CB$2)/(6*(COUNTIFS($E$3:$BU$3,CB$3,$E116:$BU116,"&lt;&gt;"&amp;"",$E$2:$BU$2,CB$2))),"")</f>
        <v>9.2592592592592587E-2</v>
      </c>
      <c r="CC116" s="18">
        <f t="shared" si="150"/>
        <v>1.8518518518518517E-2</v>
      </c>
    </row>
    <row r="117" spans="1:81" ht="18.600000000000001" customHeight="1" x14ac:dyDescent="0.25">
      <c r="A117" s="46">
        <v>112</v>
      </c>
      <c r="B117" s="46" t="s">
        <v>728</v>
      </c>
      <c r="C117" s="46" t="str">
        <f t="shared" si="137"/>
        <v>18</v>
      </c>
      <c r="D117" s="46" t="str">
        <f>INDEX(Sheet1!$C:$C,MATCH($B117,Sheet1!$B:$B,0))</f>
        <v>حسین ساجدی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>
        <v>2</v>
      </c>
      <c r="AD117" s="47">
        <v>2</v>
      </c>
      <c r="AE117" s="47">
        <v>5</v>
      </c>
      <c r="AF117" s="47">
        <v>4</v>
      </c>
      <c r="AG117" s="47">
        <v>1</v>
      </c>
      <c r="AH117" s="47">
        <v>7</v>
      </c>
      <c r="AI117" s="47">
        <v>0</v>
      </c>
      <c r="AJ117" s="47">
        <v>1</v>
      </c>
      <c r="AK117" s="47">
        <v>1</v>
      </c>
      <c r="AL117" s="47">
        <v>1</v>
      </c>
      <c r="AM117" s="47">
        <v>0</v>
      </c>
      <c r="AN117" s="47">
        <v>0</v>
      </c>
      <c r="AO117" s="47">
        <v>0</v>
      </c>
      <c r="AP117" s="47">
        <v>4</v>
      </c>
      <c r="AQ117" s="47">
        <v>0</v>
      </c>
      <c r="AR117" s="47">
        <v>2</v>
      </c>
      <c r="AS117" s="47">
        <v>2</v>
      </c>
      <c r="AT117" s="47">
        <v>0</v>
      </c>
      <c r="AU117" s="47">
        <v>0</v>
      </c>
      <c r="AV117" s="47">
        <v>1</v>
      </c>
      <c r="AW117" s="47">
        <v>2</v>
      </c>
      <c r="AX117" s="47">
        <v>0</v>
      </c>
      <c r="AY117" s="47">
        <v>1</v>
      </c>
      <c r="AZ117" s="47">
        <v>0</v>
      </c>
      <c r="BA117" s="47">
        <v>2</v>
      </c>
      <c r="BB117" s="47">
        <v>0</v>
      </c>
      <c r="BC117" s="47">
        <v>0</v>
      </c>
      <c r="BD117" s="47">
        <v>0</v>
      </c>
      <c r="BE117" s="47">
        <v>0</v>
      </c>
      <c r="BF117" s="47">
        <v>0</v>
      </c>
      <c r="BG117" s="47"/>
      <c r="BH117" s="47"/>
      <c r="BI117" s="47">
        <v>0</v>
      </c>
      <c r="BJ117" s="47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47">
        <v>1</v>
      </c>
      <c r="BT117" s="47"/>
      <c r="BU117" s="47"/>
      <c r="BW117" s="18" t="str">
        <f t="shared" si="148"/>
        <v/>
      </c>
      <c r="BX117" s="18" t="str">
        <f t="shared" si="148"/>
        <v/>
      </c>
      <c r="BY117" s="18" t="str">
        <f t="shared" si="147"/>
        <v/>
      </c>
      <c r="BZ117" s="18">
        <f t="shared" si="149"/>
        <v>0.25555555555555554</v>
      </c>
      <c r="CA117" s="18">
        <f t="shared" si="149"/>
        <v>3.3333333333333333E-2</v>
      </c>
      <c r="CB117" s="18">
        <f t="shared" si="150"/>
        <v>0.20370370370370369</v>
      </c>
      <c r="CC117" s="18">
        <f t="shared" si="150"/>
        <v>5.5555555555555552E-2</v>
      </c>
    </row>
    <row r="118" spans="1:81" ht="18.600000000000001" customHeight="1" x14ac:dyDescent="0.25">
      <c r="A118" s="4">
        <v>113</v>
      </c>
      <c r="B118" s="4" t="s">
        <v>729</v>
      </c>
      <c r="C118" s="4" t="str">
        <f t="shared" si="137"/>
        <v>18</v>
      </c>
      <c r="D118" s="4" t="str">
        <f>INDEX(Sheet1!$C:$C,MATCH($B118,Sheet1!$B:$B,0))</f>
        <v>امیرحسین رهبری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>
        <v>0</v>
      </c>
      <c r="AD118" s="9">
        <v>0</v>
      </c>
      <c r="AE118" s="9">
        <v>2</v>
      </c>
      <c r="AF118" s="9">
        <v>3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2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1</v>
      </c>
      <c r="BC118" s="9">
        <v>0</v>
      </c>
      <c r="BD118" s="9">
        <v>0</v>
      </c>
      <c r="BE118" s="9">
        <v>0</v>
      </c>
      <c r="BF118" s="9">
        <v>0</v>
      </c>
      <c r="BG118" s="9"/>
      <c r="BH118" s="9"/>
      <c r="BI118" s="9">
        <v>0</v>
      </c>
      <c r="BJ118" s="9">
        <v>2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/>
      <c r="BU118" s="9"/>
      <c r="BW118" s="18" t="str">
        <f t="shared" si="148"/>
        <v/>
      </c>
      <c r="BX118" s="18" t="str">
        <f t="shared" si="148"/>
        <v/>
      </c>
      <c r="BY118" s="18" t="str">
        <f t="shared" si="147"/>
        <v/>
      </c>
      <c r="BZ118" s="18">
        <f t="shared" si="149"/>
        <v>5.5555555555555552E-2</v>
      </c>
      <c r="CA118" s="18">
        <f t="shared" si="149"/>
        <v>0</v>
      </c>
      <c r="CB118" s="18">
        <f t="shared" si="150"/>
        <v>3.7037037037037035E-2</v>
      </c>
      <c r="CC118" s="18">
        <f t="shared" si="150"/>
        <v>1.8518518518518517E-2</v>
      </c>
    </row>
    <row r="119" spans="1:81" ht="18.600000000000001" customHeight="1" x14ac:dyDescent="0.25">
      <c r="A119" s="46">
        <v>114</v>
      </c>
      <c r="B119" s="46" t="s">
        <v>730</v>
      </c>
      <c r="C119" s="46" t="str">
        <f t="shared" si="137"/>
        <v>18</v>
      </c>
      <c r="D119" s="46" t="str">
        <f>INDEX(Sheet1!$C:$C,MATCH($B119,Sheet1!$B:$B,0))</f>
        <v>عباس رهبری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>
        <v>0</v>
      </c>
      <c r="AP119" s="47">
        <v>1</v>
      </c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1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/>
      <c r="BH119" s="47"/>
      <c r="BI119" s="47">
        <v>0</v>
      </c>
      <c r="BJ119" s="47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9">
        <v>0</v>
      </c>
      <c r="BS119" s="47">
        <v>0</v>
      </c>
      <c r="BT119" s="47"/>
      <c r="BU119" s="47"/>
      <c r="BW119" s="18" t="str">
        <f t="shared" si="148"/>
        <v/>
      </c>
      <c r="BX119" s="18" t="str">
        <f t="shared" si="148"/>
        <v/>
      </c>
      <c r="BY119" s="18" t="str">
        <f t="shared" si="147"/>
        <v/>
      </c>
      <c r="BZ119" s="18" t="str">
        <f t="shared" si="149"/>
        <v/>
      </c>
      <c r="CA119" s="18" t="str">
        <f t="shared" si="149"/>
        <v/>
      </c>
      <c r="CB119" s="18">
        <f t="shared" si="150"/>
        <v>3.7037037037037035E-2</v>
      </c>
      <c r="CC119" s="18">
        <f t="shared" si="150"/>
        <v>0</v>
      </c>
    </row>
    <row r="120" spans="1:81" ht="18.600000000000001" customHeight="1" x14ac:dyDescent="0.25">
      <c r="A120" s="4">
        <v>115</v>
      </c>
      <c r="B120" s="4" t="s">
        <v>731</v>
      </c>
      <c r="C120" s="4" t="str">
        <f t="shared" si="137"/>
        <v>18</v>
      </c>
      <c r="D120" s="4" t="str">
        <f>INDEX(Sheet1!$C:$C,MATCH($B120,Sheet1!$B:$B,0))</f>
        <v>محمدطاها آذرنیا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>
        <v>4</v>
      </c>
      <c r="AP120" s="9">
        <v>3</v>
      </c>
      <c r="AQ120" s="9">
        <v>0</v>
      </c>
      <c r="AR120" s="9">
        <v>1</v>
      </c>
      <c r="AS120" s="9">
        <v>2</v>
      </c>
      <c r="AT120" s="9">
        <v>0</v>
      </c>
      <c r="AU120" s="9">
        <v>1</v>
      </c>
      <c r="AV120" s="9">
        <v>1</v>
      </c>
      <c r="AW120" s="9">
        <v>3</v>
      </c>
      <c r="AX120" s="9">
        <v>5</v>
      </c>
      <c r="AY120" s="9">
        <v>2</v>
      </c>
      <c r="AZ120" s="9">
        <v>0</v>
      </c>
      <c r="BA120" s="9">
        <v>5</v>
      </c>
      <c r="BB120" s="9">
        <v>4</v>
      </c>
      <c r="BC120" s="9">
        <v>1</v>
      </c>
      <c r="BD120" s="9">
        <v>1</v>
      </c>
      <c r="BE120" s="9">
        <v>0</v>
      </c>
      <c r="BF120" s="9">
        <v>1</v>
      </c>
      <c r="BG120" s="9"/>
      <c r="BH120" s="9"/>
      <c r="BI120" s="9">
        <v>6</v>
      </c>
      <c r="BJ120" s="9">
        <v>3</v>
      </c>
      <c r="BK120" s="9">
        <v>2</v>
      </c>
      <c r="BL120" s="9">
        <v>6</v>
      </c>
      <c r="BM120" s="9">
        <v>6</v>
      </c>
      <c r="BN120" s="9">
        <v>0</v>
      </c>
      <c r="BO120" s="9">
        <v>0</v>
      </c>
      <c r="BP120" s="9">
        <v>0</v>
      </c>
      <c r="BQ120" s="9">
        <v>0</v>
      </c>
      <c r="BR120" s="9">
        <v>2</v>
      </c>
      <c r="BS120" s="9">
        <v>5</v>
      </c>
      <c r="BT120" s="9"/>
      <c r="BU120" s="9"/>
      <c r="BW120" s="18" t="str">
        <f t="shared" si="148"/>
        <v/>
      </c>
      <c r="BX120" s="18" t="str">
        <f t="shared" si="148"/>
        <v/>
      </c>
      <c r="BY120" s="18" t="str">
        <f t="shared" si="147"/>
        <v/>
      </c>
      <c r="BZ120" s="18" t="str">
        <f t="shared" si="149"/>
        <v/>
      </c>
      <c r="CA120" s="18" t="str">
        <f t="shared" si="149"/>
        <v/>
      </c>
      <c r="CB120" s="18">
        <f t="shared" si="150"/>
        <v>0.27777777777777779</v>
      </c>
      <c r="CC120" s="18">
        <f t="shared" si="150"/>
        <v>0.35185185185185186</v>
      </c>
    </row>
    <row r="121" spans="1:81" ht="18.600000000000001" customHeight="1" x14ac:dyDescent="0.25">
      <c r="A121" s="46">
        <v>116</v>
      </c>
      <c r="B121" s="46" t="s">
        <v>732</v>
      </c>
      <c r="C121" s="46" t="str">
        <f t="shared" ref="C121:C142" si="151">MID($B121,1,2)</f>
        <v>18</v>
      </c>
      <c r="D121" s="46" t="str">
        <f>INDEX(Sheet1!$C:$C,MATCH($B121,Sheet1!$B:$B,0))</f>
        <v>حامد بهرامی کیان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>
        <v>0</v>
      </c>
      <c r="AP121" s="47">
        <v>4</v>
      </c>
      <c r="AQ121" s="47">
        <v>1</v>
      </c>
      <c r="AR121" s="47">
        <v>3</v>
      </c>
      <c r="AS121" s="47">
        <v>4</v>
      </c>
      <c r="AT121" s="47">
        <v>1</v>
      </c>
      <c r="AU121" s="47">
        <v>0</v>
      </c>
      <c r="AV121" s="47">
        <v>6</v>
      </c>
      <c r="AW121" s="47">
        <v>4</v>
      </c>
      <c r="AX121" s="47">
        <v>0</v>
      </c>
      <c r="AY121" s="47">
        <v>0</v>
      </c>
      <c r="AZ121" s="47">
        <v>0</v>
      </c>
      <c r="BA121" s="47">
        <v>0</v>
      </c>
      <c r="BB121" s="47">
        <v>1</v>
      </c>
      <c r="BC121" s="47">
        <v>0</v>
      </c>
      <c r="BD121" s="47">
        <v>0</v>
      </c>
      <c r="BE121" s="47">
        <v>0</v>
      </c>
      <c r="BF121" s="47">
        <v>1</v>
      </c>
      <c r="BG121" s="47"/>
      <c r="BH121" s="47"/>
      <c r="BI121" s="47">
        <v>7</v>
      </c>
      <c r="BJ121" s="47">
        <v>5</v>
      </c>
      <c r="BK121" s="47">
        <v>4</v>
      </c>
      <c r="BL121" s="47">
        <v>7</v>
      </c>
      <c r="BM121" s="47">
        <v>7</v>
      </c>
      <c r="BN121" s="9">
        <v>0</v>
      </c>
      <c r="BO121" s="9">
        <v>0</v>
      </c>
      <c r="BP121" s="9">
        <v>0</v>
      </c>
      <c r="BQ121" s="47">
        <v>4</v>
      </c>
      <c r="BR121" s="47">
        <v>7</v>
      </c>
      <c r="BS121" s="47">
        <v>8</v>
      </c>
      <c r="BT121" s="47"/>
      <c r="BU121" s="47"/>
      <c r="BW121" s="18" t="str">
        <f t="shared" si="148"/>
        <v/>
      </c>
      <c r="BX121" s="18" t="str">
        <f t="shared" si="148"/>
        <v/>
      </c>
      <c r="BY121" s="18" t="str">
        <f t="shared" si="147"/>
        <v/>
      </c>
      <c r="BZ121" s="18" t="str">
        <f t="shared" si="149"/>
        <v/>
      </c>
      <c r="CA121" s="18" t="str">
        <f t="shared" si="149"/>
        <v/>
      </c>
      <c r="CB121" s="18">
        <f t="shared" si="150"/>
        <v>0.42592592592592593</v>
      </c>
      <c r="CC121" s="18">
        <f t="shared" si="150"/>
        <v>3.7037037037037035E-2</v>
      </c>
    </row>
    <row r="122" spans="1:81" ht="18.600000000000001" customHeight="1" x14ac:dyDescent="0.25">
      <c r="A122" s="4">
        <v>117</v>
      </c>
      <c r="B122" s="4" t="s">
        <v>733</v>
      </c>
      <c r="C122" s="4" t="str">
        <f t="shared" si="151"/>
        <v>18</v>
      </c>
      <c r="D122" s="4" t="str">
        <f>INDEX(Sheet1!$C:$C,MATCH($B122,Sheet1!$B:$B,0))</f>
        <v>محمدصادق ممدوحی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>
        <v>5</v>
      </c>
      <c r="AP122" s="9">
        <v>3</v>
      </c>
      <c r="AQ122" s="9">
        <v>0</v>
      </c>
      <c r="AR122" s="9">
        <v>2</v>
      </c>
      <c r="AS122" s="9">
        <v>3</v>
      </c>
      <c r="AT122" s="9">
        <v>1</v>
      </c>
      <c r="AU122" s="9">
        <v>1</v>
      </c>
      <c r="AV122" s="9">
        <v>2</v>
      </c>
      <c r="AW122" s="9">
        <v>2</v>
      </c>
      <c r="AX122" s="9">
        <v>1</v>
      </c>
      <c r="AY122" s="9">
        <v>1</v>
      </c>
      <c r="AZ122" s="9">
        <v>0</v>
      </c>
      <c r="BA122" s="9">
        <v>1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/>
      <c r="BH122" s="9"/>
      <c r="BI122" s="9">
        <v>5</v>
      </c>
      <c r="BJ122" s="9">
        <v>4</v>
      </c>
      <c r="BK122" s="9">
        <v>0</v>
      </c>
      <c r="BL122" s="9">
        <v>3</v>
      </c>
      <c r="BM122" s="9">
        <v>2</v>
      </c>
      <c r="BN122" s="9">
        <v>0</v>
      </c>
      <c r="BO122" s="9">
        <v>0</v>
      </c>
      <c r="BP122" s="9">
        <v>0</v>
      </c>
      <c r="BQ122" s="9">
        <v>1</v>
      </c>
      <c r="BR122" s="9">
        <v>0</v>
      </c>
      <c r="BS122" s="9">
        <v>2</v>
      </c>
      <c r="BT122" s="9"/>
      <c r="BU122" s="9"/>
      <c r="BW122" s="18" t="str">
        <f t="shared" si="148"/>
        <v/>
      </c>
      <c r="BX122" s="18" t="str">
        <f t="shared" si="148"/>
        <v/>
      </c>
      <c r="BY122" s="18" t="str">
        <f t="shared" si="147"/>
        <v/>
      </c>
      <c r="BZ122" s="18" t="str">
        <f t="shared" si="149"/>
        <v/>
      </c>
      <c r="CA122" s="18" t="str">
        <f t="shared" si="149"/>
        <v/>
      </c>
      <c r="CB122" s="18">
        <f t="shared" si="150"/>
        <v>0.35185185185185186</v>
      </c>
      <c r="CC122" s="18">
        <f t="shared" si="150"/>
        <v>5.5555555555555552E-2</v>
      </c>
    </row>
    <row r="123" spans="1:81" ht="18.600000000000001" customHeight="1" x14ac:dyDescent="0.25">
      <c r="A123" s="46">
        <v>118</v>
      </c>
      <c r="B123" s="46" t="s">
        <v>734</v>
      </c>
      <c r="C123" s="46" t="str">
        <f t="shared" si="151"/>
        <v>18</v>
      </c>
      <c r="D123" s="46" t="str">
        <f>INDEX(Sheet1!$C:$C,MATCH($B123,Sheet1!$B:$B,0))</f>
        <v>امیرماهان محتشم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>
        <v>2</v>
      </c>
      <c r="AP123" s="47">
        <v>2</v>
      </c>
      <c r="AQ123" s="47">
        <v>1</v>
      </c>
      <c r="AR123" s="47">
        <v>1</v>
      </c>
      <c r="AS123" s="47">
        <v>2</v>
      </c>
      <c r="AT123" s="47">
        <v>0</v>
      </c>
      <c r="AU123" s="47">
        <v>0</v>
      </c>
      <c r="AV123" s="47">
        <v>0</v>
      </c>
      <c r="AW123" s="47">
        <v>2</v>
      </c>
      <c r="AX123" s="47">
        <v>0</v>
      </c>
      <c r="AY123" s="47">
        <v>0</v>
      </c>
      <c r="AZ123" s="47">
        <v>0</v>
      </c>
      <c r="BA123" s="47">
        <v>1</v>
      </c>
      <c r="BB123" s="47">
        <v>0</v>
      </c>
      <c r="BC123" s="47">
        <v>0</v>
      </c>
      <c r="BD123" s="47">
        <v>0</v>
      </c>
      <c r="BE123" s="47">
        <v>0</v>
      </c>
      <c r="BF123" s="47">
        <v>0</v>
      </c>
      <c r="BG123" s="47"/>
      <c r="BH123" s="47"/>
      <c r="BI123" s="47">
        <v>5</v>
      </c>
      <c r="BJ123" s="47">
        <v>2</v>
      </c>
      <c r="BK123" s="47">
        <v>0</v>
      </c>
      <c r="BL123" s="47">
        <v>0</v>
      </c>
      <c r="BM123" s="47">
        <v>1</v>
      </c>
      <c r="BN123" s="9">
        <v>0</v>
      </c>
      <c r="BO123" s="9">
        <v>0</v>
      </c>
      <c r="BP123" s="9">
        <v>0</v>
      </c>
      <c r="BQ123" s="47">
        <v>0</v>
      </c>
      <c r="BR123" s="47">
        <v>0</v>
      </c>
      <c r="BS123" s="47">
        <v>2</v>
      </c>
      <c r="BT123" s="47"/>
      <c r="BU123" s="47"/>
      <c r="BW123" s="18" t="str">
        <f t="shared" si="148"/>
        <v/>
      </c>
      <c r="BX123" s="18" t="str">
        <f t="shared" si="148"/>
        <v/>
      </c>
      <c r="BY123" s="18" t="str">
        <f t="shared" si="147"/>
        <v/>
      </c>
      <c r="BZ123" s="18" t="str">
        <f t="shared" si="149"/>
        <v/>
      </c>
      <c r="CA123" s="18" t="str">
        <f t="shared" si="149"/>
        <v/>
      </c>
      <c r="CB123" s="18">
        <f t="shared" si="150"/>
        <v>0.18518518518518517</v>
      </c>
      <c r="CC123" s="18">
        <f t="shared" si="150"/>
        <v>1.8518518518518517E-2</v>
      </c>
    </row>
    <row r="124" spans="1:81" ht="18.600000000000001" customHeight="1" x14ac:dyDescent="0.25">
      <c r="A124" s="4">
        <v>119</v>
      </c>
      <c r="B124" s="4" t="s">
        <v>735</v>
      </c>
      <c r="C124" s="4" t="str">
        <f t="shared" si="151"/>
        <v>18</v>
      </c>
      <c r="D124" s="4" t="str">
        <f>INDEX(Sheet1!$C:$C,MATCH($B124,Sheet1!$B:$B,0))</f>
        <v>سیدامیرعباس نیکنژاد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>
        <v>1</v>
      </c>
      <c r="AP124" s="9">
        <v>4</v>
      </c>
      <c r="AQ124" s="9">
        <v>1</v>
      </c>
      <c r="AR124" s="9">
        <v>5</v>
      </c>
      <c r="AS124" s="9">
        <v>2</v>
      </c>
      <c r="AT124" s="9">
        <v>1</v>
      </c>
      <c r="AU124" s="9">
        <v>1</v>
      </c>
      <c r="AV124" s="9">
        <v>3</v>
      </c>
      <c r="AW124" s="9">
        <v>4</v>
      </c>
      <c r="AX124" s="9">
        <v>1</v>
      </c>
      <c r="AY124" s="9">
        <v>1</v>
      </c>
      <c r="AZ124" s="9">
        <v>1</v>
      </c>
      <c r="BA124" s="9">
        <v>3</v>
      </c>
      <c r="BB124" s="9">
        <v>1</v>
      </c>
      <c r="BC124" s="9">
        <v>1</v>
      </c>
      <c r="BD124" s="9">
        <v>0</v>
      </c>
      <c r="BE124" s="9">
        <v>1</v>
      </c>
      <c r="BF124" s="9">
        <v>0</v>
      </c>
      <c r="BG124" s="9"/>
      <c r="BH124" s="9"/>
      <c r="BI124" s="9">
        <v>0</v>
      </c>
      <c r="BJ124" s="9">
        <v>0</v>
      </c>
      <c r="BK124" s="9">
        <v>4</v>
      </c>
      <c r="BL124" s="9">
        <v>3</v>
      </c>
      <c r="BM124" s="9">
        <v>3</v>
      </c>
      <c r="BN124" s="9">
        <v>0</v>
      </c>
      <c r="BO124" s="9">
        <v>0</v>
      </c>
      <c r="BP124" s="9">
        <v>0</v>
      </c>
      <c r="BQ124" s="9">
        <v>1</v>
      </c>
      <c r="BR124" s="9">
        <v>3</v>
      </c>
      <c r="BS124" s="9">
        <v>3</v>
      </c>
      <c r="BT124" s="9"/>
      <c r="BU124" s="9"/>
      <c r="BW124" s="18" t="str">
        <f t="shared" si="148"/>
        <v/>
      </c>
      <c r="BX124" s="18" t="str">
        <f t="shared" si="148"/>
        <v/>
      </c>
      <c r="BY124" s="18" t="str">
        <f t="shared" si="147"/>
        <v/>
      </c>
      <c r="BZ124" s="18" t="str">
        <f t="shared" si="149"/>
        <v/>
      </c>
      <c r="CA124" s="18" t="str">
        <f t="shared" si="149"/>
        <v/>
      </c>
      <c r="CB124" s="18">
        <f t="shared" si="150"/>
        <v>0.40740740740740738</v>
      </c>
      <c r="CC124" s="18">
        <f t="shared" si="150"/>
        <v>0.16666666666666666</v>
      </c>
    </row>
    <row r="125" spans="1:81" ht="18.600000000000001" customHeight="1" x14ac:dyDescent="0.25">
      <c r="A125" s="46">
        <v>120</v>
      </c>
      <c r="B125" s="46" t="s">
        <v>736</v>
      </c>
      <c r="C125" s="46" t="str">
        <f t="shared" si="151"/>
        <v>18</v>
      </c>
      <c r="D125" s="46" t="str">
        <f>INDEX(Sheet1!$C:$C,MATCH($B125,Sheet1!$B:$B,0))</f>
        <v>سیدمحمدحسین نیکنژاد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>
        <v>3</v>
      </c>
      <c r="AP125" s="47">
        <v>5</v>
      </c>
      <c r="AQ125" s="47">
        <v>0</v>
      </c>
      <c r="AR125" s="47">
        <v>2</v>
      </c>
      <c r="AS125" s="47">
        <v>1</v>
      </c>
      <c r="AT125" s="47">
        <v>0</v>
      </c>
      <c r="AU125" s="47">
        <v>1</v>
      </c>
      <c r="AV125" s="47">
        <v>1</v>
      </c>
      <c r="AW125" s="47">
        <v>3</v>
      </c>
      <c r="AX125" s="47">
        <v>3</v>
      </c>
      <c r="AY125" s="47">
        <v>1</v>
      </c>
      <c r="AZ125" s="47">
        <v>1</v>
      </c>
      <c r="BA125" s="47">
        <v>1</v>
      </c>
      <c r="BB125" s="47">
        <v>2</v>
      </c>
      <c r="BC125" s="47">
        <v>1</v>
      </c>
      <c r="BD125" s="47">
        <v>1</v>
      </c>
      <c r="BE125" s="47">
        <v>0</v>
      </c>
      <c r="BF125" s="47">
        <v>0</v>
      </c>
      <c r="BG125" s="47"/>
      <c r="BH125" s="47"/>
      <c r="BI125" s="47">
        <v>0</v>
      </c>
      <c r="BJ125" s="47">
        <v>1</v>
      </c>
      <c r="BK125" s="47">
        <v>0</v>
      </c>
      <c r="BL125" s="47">
        <v>0</v>
      </c>
      <c r="BM125" s="47">
        <v>1</v>
      </c>
      <c r="BN125" s="9">
        <v>0</v>
      </c>
      <c r="BO125" s="9">
        <v>0</v>
      </c>
      <c r="BP125" s="9">
        <v>0</v>
      </c>
      <c r="BQ125" s="47">
        <v>0</v>
      </c>
      <c r="BR125" s="47">
        <v>1</v>
      </c>
      <c r="BS125" s="47">
        <v>2</v>
      </c>
      <c r="BT125" s="47"/>
      <c r="BU125" s="47"/>
      <c r="BW125" s="18" t="str">
        <f t="shared" si="148"/>
        <v/>
      </c>
      <c r="BX125" s="18" t="str">
        <f t="shared" si="148"/>
        <v/>
      </c>
      <c r="BY125" s="18" t="str">
        <f t="shared" si="147"/>
        <v/>
      </c>
      <c r="BZ125" s="18" t="str">
        <f t="shared" si="149"/>
        <v/>
      </c>
      <c r="CA125" s="18" t="str">
        <f t="shared" si="149"/>
        <v/>
      </c>
      <c r="CB125" s="18">
        <f t="shared" si="150"/>
        <v>0.29629629629629628</v>
      </c>
      <c r="CC125" s="18">
        <f t="shared" si="150"/>
        <v>0.18518518518518517</v>
      </c>
    </row>
    <row r="126" spans="1:81" ht="18.600000000000001" customHeight="1" x14ac:dyDescent="0.25">
      <c r="A126" s="4">
        <v>121</v>
      </c>
      <c r="B126" s="4" t="s">
        <v>737</v>
      </c>
      <c r="C126" s="4" t="str">
        <f t="shared" si="151"/>
        <v>18</v>
      </c>
      <c r="D126" s="4" t="str">
        <f>INDEX(Sheet1!$C:$C,MATCH($B126,Sheet1!$B:$B,0))</f>
        <v>محمدعلی شاهی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>
        <v>1</v>
      </c>
      <c r="AP126" s="9">
        <v>2</v>
      </c>
      <c r="AQ126" s="9">
        <v>0</v>
      </c>
      <c r="AR126" s="9">
        <v>3</v>
      </c>
      <c r="AS126" s="9">
        <v>2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1</v>
      </c>
      <c r="AZ126" s="9">
        <v>0</v>
      </c>
      <c r="BA126" s="9">
        <v>2</v>
      </c>
      <c r="BB126" s="9">
        <v>0</v>
      </c>
      <c r="BC126" s="9">
        <v>3</v>
      </c>
      <c r="BD126" s="9">
        <v>0</v>
      </c>
      <c r="BE126" s="9">
        <v>1</v>
      </c>
      <c r="BF126" s="9">
        <v>0</v>
      </c>
      <c r="BG126" s="9"/>
      <c r="BH126" s="9"/>
      <c r="BI126" s="9">
        <v>5</v>
      </c>
      <c r="BJ126" s="9">
        <v>1</v>
      </c>
      <c r="BK126" s="9">
        <v>2</v>
      </c>
      <c r="BL126" s="9">
        <v>2</v>
      </c>
      <c r="BM126" s="9">
        <v>7</v>
      </c>
      <c r="BN126" s="9">
        <v>0</v>
      </c>
      <c r="BO126" s="9">
        <v>0</v>
      </c>
      <c r="BP126" s="9">
        <v>0</v>
      </c>
      <c r="BQ126" s="9">
        <v>1</v>
      </c>
      <c r="BR126" s="9">
        <v>1</v>
      </c>
      <c r="BS126" s="9">
        <v>1</v>
      </c>
      <c r="BT126" s="9"/>
      <c r="BU126" s="9"/>
      <c r="BW126" s="18" t="str">
        <f t="shared" si="148"/>
        <v/>
      </c>
      <c r="BX126" s="18" t="str">
        <f t="shared" si="148"/>
        <v/>
      </c>
      <c r="BY126" s="18" t="str">
        <f t="shared" si="147"/>
        <v/>
      </c>
      <c r="BZ126" s="18" t="str">
        <f t="shared" si="149"/>
        <v/>
      </c>
      <c r="CA126" s="18" t="str">
        <f t="shared" si="149"/>
        <v/>
      </c>
      <c r="CB126" s="18">
        <f t="shared" si="150"/>
        <v>0.14814814814814814</v>
      </c>
      <c r="CC126" s="18">
        <f t="shared" si="150"/>
        <v>0.12962962962962962</v>
      </c>
    </row>
    <row r="127" spans="1:81" ht="18.600000000000001" customHeight="1" x14ac:dyDescent="0.25">
      <c r="A127" s="46">
        <v>122</v>
      </c>
      <c r="B127" s="46" t="s">
        <v>738</v>
      </c>
      <c r="C127" s="46" t="str">
        <f t="shared" si="151"/>
        <v>18</v>
      </c>
      <c r="D127" s="46" t="str">
        <f>INDEX(Sheet1!$C:$C,MATCH($B127,Sheet1!$B:$B,0))</f>
        <v>سیدحسن متولی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>
        <v>0</v>
      </c>
      <c r="AG127" s="47">
        <v>0</v>
      </c>
      <c r="AH127" s="47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 s="47">
        <v>0</v>
      </c>
      <c r="AO127" s="47">
        <v>0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>
        <v>0</v>
      </c>
      <c r="BD127" s="47">
        <v>0</v>
      </c>
      <c r="BE127" s="47">
        <v>0</v>
      </c>
      <c r="BF127" s="47">
        <v>0</v>
      </c>
      <c r="BG127" s="47"/>
      <c r="BH127" s="47"/>
      <c r="BI127" s="47">
        <v>0</v>
      </c>
      <c r="BJ127" s="47">
        <v>1</v>
      </c>
      <c r="BK127" s="47">
        <v>0</v>
      </c>
      <c r="BL127" s="47">
        <v>0</v>
      </c>
      <c r="BM127" s="47">
        <v>0</v>
      </c>
      <c r="BN127" s="9">
        <v>0</v>
      </c>
      <c r="BO127" s="9">
        <v>0</v>
      </c>
      <c r="BP127" s="9">
        <v>0</v>
      </c>
      <c r="BQ127" s="47">
        <v>0</v>
      </c>
      <c r="BR127" s="47">
        <v>0</v>
      </c>
      <c r="BS127" s="47">
        <v>1</v>
      </c>
      <c r="BT127" s="47"/>
      <c r="BU127" s="47"/>
      <c r="BW127" s="18" t="str">
        <f t="shared" si="148"/>
        <v/>
      </c>
      <c r="BX127" s="18" t="str">
        <f t="shared" si="148"/>
        <v/>
      </c>
      <c r="BY127" s="18" t="str">
        <f t="shared" si="147"/>
        <v/>
      </c>
      <c r="BZ127" s="18">
        <f t="shared" si="149"/>
        <v>0</v>
      </c>
      <c r="CA127" s="18">
        <f t="shared" si="149"/>
        <v>0</v>
      </c>
      <c r="CB127" s="18">
        <f t="shared" si="150"/>
        <v>0</v>
      </c>
      <c r="CC127" s="18">
        <f t="shared" si="150"/>
        <v>0</v>
      </c>
    </row>
    <row r="128" spans="1:81" ht="18.600000000000001" customHeight="1" x14ac:dyDescent="0.25">
      <c r="A128" s="4">
        <v>123</v>
      </c>
      <c r="B128" s="4" t="s">
        <v>739</v>
      </c>
      <c r="C128" s="4" t="str">
        <f t="shared" si="151"/>
        <v>18</v>
      </c>
      <c r="D128" s="4" t="str">
        <f>INDEX(Sheet1!$C:$C,MATCH($B128,Sheet1!$B:$B,0))</f>
        <v>مهدیار فردوسی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 s="47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 s="47">
        <v>0</v>
      </c>
      <c r="AZ128" s="47">
        <v>0</v>
      </c>
      <c r="BA128" s="47">
        <v>0</v>
      </c>
      <c r="BB128" s="47">
        <v>0</v>
      </c>
      <c r="BC128" s="47">
        <v>0</v>
      </c>
      <c r="BD128" s="47">
        <v>0</v>
      </c>
      <c r="BE128" s="47">
        <v>0</v>
      </c>
      <c r="BF128" s="47">
        <v>0</v>
      </c>
      <c r="BG128" s="9"/>
      <c r="BH128" s="9"/>
      <c r="BI128" s="9">
        <v>0</v>
      </c>
      <c r="BJ128" s="9">
        <v>0</v>
      </c>
      <c r="BK128" s="47">
        <v>0</v>
      </c>
      <c r="BL128" s="47">
        <v>0</v>
      </c>
      <c r="BM128" s="9">
        <v>0</v>
      </c>
      <c r="BN128" s="9">
        <v>0</v>
      </c>
      <c r="BO128" s="9">
        <v>0</v>
      </c>
      <c r="BP128" s="9">
        <v>0</v>
      </c>
      <c r="BQ128" s="47">
        <v>0</v>
      </c>
      <c r="BR128" s="47">
        <v>0</v>
      </c>
      <c r="BS128" s="9">
        <v>0</v>
      </c>
      <c r="BT128" s="9"/>
      <c r="BU128" s="9"/>
      <c r="BW128" s="18" t="str">
        <f t="shared" si="148"/>
        <v/>
      </c>
      <c r="BX128" s="18" t="str">
        <f t="shared" si="148"/>
        <v/>
      </c>
      <c r="BY128" s="18" t="str">
        <f t="shared" si="147"/>
        <v/>
      </c>
      <c r="BZ128" s="18">
        <f t="shared" si="149"/>
        <v>0</v>
      </c>
      <c r="CA128" s="18">
        <f t="shared" si="149"/>
        <v>0</v>
      </c>
      <c r="CB128" s="18">
        <f t="shared" si="150"/>
        <v>0</v>
      </c>
      <c r="CC128" s="18">
        <f t="shared" si="150"/>
        <v>0</v>
      </c>
    </row>
    <row r="129" spans="1:81" ht="18.600000000000001" customHeight="1" x14ac:dyDescent="0.25">
      <c r="A129" s="46">
        <v>124</v>
      </c>
      <c r="B129" s="46" t="s">
        <v>740</v>
      </c>
      <c r="C129" s="46" t="str">
        <f t="shared" si="151"/>
        <v>18</v>
      </c>
      <c r="D129" s="46" t="str">
        <f>INDEX(Sheet1!$C:$C,MATCH($B129,Sheet1!$B:$B,0))</f>
        <v>محمدپارسا پایروند</v>
      </c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>
        <v>0</v>
      </c>
      <c r="AG129" s="47">
        <v>0</v>
      </c>
      <c r="AH129" s="47">
        <v>0</v>
      </c>
      <c r="AI129" s="47">
        <v>0</v>
      </c>
      <c r="AJ129" s="47">
        <v>0</v>
      </c>
      <c r="AK129" s="47">
        <v>0</v>
      </c>
      <c r="AL129" s="47">
        <v>0</v>
      </c>
      <c r="AM129" s="47">
        <v>0</v>
      </c>
      <c r="AN129" s="47">
        <v>0</v>
      </c>
      <c r="AO129" s="47">
        <v>0</v>
      </c>
      <c r="AP129" s="47">
        <v>0</v>
      </c>
      <c r="AQ129" s="47">
        <v>0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 s="47">
        <v>0</v>
      </c>
      <c r="AZ129" s="47">
        <v>0</v>
      </c>
      <c r="BA129" s="47">
        <v>0</v>
      </c>
      <c r="BB129" s="47">
        <v>0</v>
      </c>
      <c r="BC129" s="47">
        <v>0</v>
      </c>
      <c r="BD129" s="47">
        <v>0</v>
      </c>
      <c r="BE129" s="47">
        <v>0</v>
      </c>
      <c r="BF129" s="47">
        <v>0</v>
      </c>
      <c r="BG129" s="47"/>
      <c r="BH129" s="47"/>
      <c r="BI129" s="47">
        <v>0</v>
      </c>
      <c r="BJ129" s="47">
        <v>0</v>
      </c>
      <c r="BK129" s="47">
        <v>0</v>
      </c>
      <c r="BL129" s="47">
        <v>0</v>
      </c>
      <c r="BM129" s="47">
        <v>0</v>
      </c>
      <c r="BN129" s="9">
        <v>0</v>
      </c>
      <c r="BO129" s="9">
        <v>0</v>
      </c>
      <c r="BP129" s="9">
        <v>0</v>
      </c>
      <c r="BQ129" s="47">
        <v>0</v>
      </c>
      <c r="BR129" s="47">
        <v>0</v>
      </c>
      <c r="BS129" s="9">
        <v>0</v>
      </c>
      <c r="BT129" s="47"/>
      <c r="BU129" s="47"/>
      <c r="BW129" s="18" t="str">
        <f t="shared" si="148"/>
        <v/>
      </c>
      <c r="BX129" s="18" t="str">
        <f t="shared" si="148"/>
        <v/>
      </c>
      <c r="BY129" s="18" t="str">
        <f t="shared" si="147"/>
        <v/>
      </c>
      <c r="BZ129" s="18">
        <f t="shared" si="149"/>
        <v>0</v>
      </c>
      <c r="CA129" s="18">
        <f t="shared" si="149"/>
        <v>0</v>
      </c>
      <c r="CB129" s="18">
        <f t="shared" si="150"/>
        <v>0</v>
      </c>
      <c r="CC129" s="18">
        <f t="shared" si="150"/>
        <v>0</v>
      </c>
    </row>
    <row r="130" spans="1:81" ht="18.600000000000001" customHeight="1" x14ac:dyDescent="0.25">
      <c r="A130" s="4">
        <v>125</v>
      </c>
      <c r="B130" s="4" t="s">
        <v>741</v>
      </c>
      <c r="C130" s="4" t="str">
        <f t="shared" si="151"/>
        <v>18</v>
      </c>
      <c r="D130" s="4" t="str">
        <f>INDEX(Sheet1!$C:$C,MATCH($B130,Sheet1!$B:$B,0))</f>
        <v>حسین شاهوردی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47">
        <v>0</v>
      </c>
      <c r="AG130" s="47">
        <v>0</v>
      </c>
      <c r="AH130" s="47">
        <v>0</v>
      </c>
      <c r="AI130" s="47">
        <v>0</v>
      </c>
      <c r="AJ130" s="47">
        <v>0</v>
      </c>
      <c r="AK130" s="47">
        <v>0</v>
      </c>
      <c r="AL130" s="47">
        <v>0</v>
      </c>
      <c r="AM130" s="47">
        <v>0</v>
      </c>
      <c r="AN130" s="47">
        <v>0</v>
      </c>
      <c r="AO130" s="47">
        <v>0</v>
      </c>
      <c r="AP130" s="47">
        <v>0</v>
      </c>
      <c r="AQ130" s="47">
        <v>0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 s="47">
        <v>0</v>
      </c>
      <c r="AZ130" s="47">
        <v>0</v>
      </c>
      <c r="BA130" s="47">
        <v>0</v>
      </c>
      <c r="BB130" s="47">
        <v>0</v>
      </c>
      <c r="BC130" s="47">
        <v>0</v>
      </c>
      <c r="BD130" s="47">
        <v>0</v>
      </c>
      <c r="BE130" s="47">
        <v>0</v>
      </c>
      <c r="BF130" s="47">
        <v>0</v>
      </c>
      <c r="BG130" s="9"/>
      <c r="BH130" s="9"/>
      <c r="BI130" s="9">
        <v>0</v>
      </c>
      <c r="BJ130" s="9">
        <v>0</v>
      </c>
      <c r="BK130" s="47">
        <v>0</v>
      </c>
      <c r="BL130" s="47">
        <v>0</v>
      </c>
      <c r="BM130" s="9">
        <v>0</v>
      </c>
      <c r="BN130" s="9">
        <v>0</v>
      </c>
      <c r="BO130" s="9">
        <v>0</v>
      </c>
      <c r="BP130" s="9">
        <v>0</v>
      </c>
      <c r="BQ130" s="47">
        <v>0</v>
      </c>
      <c r="BR130" s="47">
        <v>0</v>
      </c>
      <c r="BS130" s="9">
        <v>0</v>
      </c>
      <c r="BT130" s="9"/>
      <c r="BU130" s="9"/>
      <c r="BW130" s="18" t="str">
        <f t="shared" si="148"/>
        <v/>
      </c>
      <c r="BX130" s="18" t="str">
        <f t="shared" si="148"/>
        <v/>
      </c>
      <c r="BY130" s="18" t="str">
        <f t="shared" si="147"/>
        <v/>
      </c>
      <c r="BZ130" s="18">
        <f t="shared" si="149"/>
        <v>0</v>
      </c>
      <c r="CA130" s="18">
        <f t="shared" si="149"/>
        <v>0</v>
      </c>
      <c r="CB130" s="18">
        <f t="shared" si="150"/>
        <v>0</v>
      </c>
      <c r="CC130" s="18">
        <f t="shared" si="150"/>
        <v>0</v>
      </c>
    </row>
    <row r="131" spans="1:81" ht="18.600000000000001" customHeight="1" x14ac:dyDescent="0.25">
      <c r="A131" s="46">
        <v>126</v>
      </c>
      <c r="B131" s="46" t="s">
        <v>742</v>
      </c>
      <c r="C131" s="46" t="str">
        <f t="shared" si="151"/>
        <v>18</v>
      </c>
      <c r="D131" s="46" t="str">
        <f>INDEX(Sheet1!$C:$C,MATCH($B131,Sheet1!$B:$B,0))</f>
        <v>علی کشوری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>
        <v>0</v>
      </c>
      <c r="AG131" s="47">
        <v>0</v>
      </c>
      <c r="AH131" s="47">
        <v>0</v>
      </c>
      <c r="AI131" s="47">
        <v>0</v>
      </c>
      <c r="AJ131" s="47">
        <v>0</v>
      </c>
      <c r="AK131" s="47">
        <v>0</v>
      </c>
      <c r="AL131" s="47">
        <v>0</v>
      </c>
      <c r="AM131" s="47">
        <v>0</v>
      </c>
      <c r="AN131" s="47">
        <v>0</v>
      </c>
      <c r="AO131" s="47">
        <v>0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 s="47">
        <v>0</v>
      </c>
      <c r="AZ131" s="47">
        <v>0</v>
      </c>
      <c r="BA131" s="47">
        <v>0</v>
      </c>
      <c r="BB131" s="47">
        <v>0</v>
      </c>
      <c r="BC131" s="47">
        <v>0</v>
      </c>
      <c r="BD131" s="47">
        <v>0</v>
      </c>
      <c r="BE131" s="47">
        <v>0</v>
      </c>
      <c r="BF131" s="47">
        <v>0</v>
      </c>
      <c r="BG131" s="47"/>
      <c r="BH131" s="47"/>
      <c r="BI131" s="47">
        <v>0</v>
      </c>
      <c r="BJ131" s="47">
        <v>0</v>
      </c>
      <c r="BK131" s="47">
        <v>0</v>
      </c>
      <c r="BL131" s="47">
        <v>0</v>
      </c>
      <c r="BM131" s="47">
        <v>0</v>
      </c>
      <c r="BN131" s="9">
        <v>0</v>
      </c>
      <c r="BO131" s="9">
        <v>0</v>
      </c>
      <c r="BP131" s="9">
        <v>0</v>
      </c>
      <c r="BQ131" s="47">
        <v>0</v>
      </c>
      <c r="BR131" s="47">
        <v>0</v>
      </c>
      <c r="BS131" s="9">
        <v>0</v>
      </c>
      <c r="BT131" s="47"/>
      <c r="BU131" s="47"/>
      <c r="BW131" s="18" t="str">
        <f t="shared" si="148"/>
        <v/>
      </c>
      <c r="BX131" s="18" t="str">
        <f t="shared" si="148"/>
        <v/>
      </c>
      <c r="BY131" s="18" t="str">
        <f t="shared" si="147"/>
        <v/>
      </c>
      <c r="BZ131" s="18">
        <f t="shared" si="149"/>
        <v>0</v>
      </c>
      <c r="CA131" s="18">
        <f t="shared" si="149"/>
        <v>0</v>
      </c>
      <c r="CB131" s="18">
        <f t="shared" si="150"/>
        <v>0</v>
      </c>
      <c r="CC131" s="18">
        <f t="shared" si="150"/>
        <v>0</v>
      </c>
    </row>
    <row r="132" spans="1:81" ht="18.600000000000001" customHeight="1" x14ac:dyDescent="0.25">
      <c r="A132" s="4">
        <v>127</v>
      </c>
      <c r="B132" s="4" t="s">
        <v>743</v>
      </c>
      <c r="C132" s="4" t="str">
        <f t="shared" si="151"/>
        <v>18</v>
      </c>
      <c r="D132" s="4" t="str">
        <f>INDEX(Sheet1!$C:$C,MATCH($B132,Sheet1!$B:$B,0))</f>
        <v>محمدیاسین احمدی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47">
        <v>0</v>
      </c>
      <c r="AG132" s="47">
        <v>0</v>
      </c>
      <c r="AH132" s="47">
        <v>0</v>
      </c>
      <c r="AI132" s="47">
        <v>0</v>
      </c>
      <c r="AJ132" s="47">
        <v>0</v>
      </c>
      <c r="AK132" s="47">
        <v>0</v>
      </c>
      <c r="AL132" s="47">
        <v>0</v>
      </c>
      <c r="AM132" s="47">
        <v>0</v>
      </c>
      <c r="AN132" s="47">
        <v>0</v>
      </c>
      <c r="AO132" s="47">
        <v>0</v>
      </c>
      <c r="AP132" s="47">
        <v>0</v>
      </c>
      <c r="AQ132" s="47">
        <v>0</v>
      </c>
      <c r="AR132" s="47">
        <v>0</v>
      </c>
      <c r="AS132" s="47">
        <v>0</v>
      </c>
      <c r="AT132" s="47">
        <v>0</v>
      </c>
      <c r="AU132" s="47">
        <v>0</v>
      </c>
      <c r="AV132" s="47">
        <v>0</v>
      </c>
      <c r="AW132" s="47">
        <v>0</v>
      </c>
      <c r="AX132" s="47">
        <v>0</v>
      </c>
      <c r="AY132" s="47">
        <v>0</v>
      </c>
      <c r="AZ132" s="47">
        <v>0</v>
      </c>
      <c r="BA132" s="47">
        <v>0</v>
      </c>
      <c r="BB132" s="47">
        <v>0</v>
      </c>
      <c r="BC132" s="47">
        <v>0</v>
      </c>
      <c r="BD132" s="47">
        <v>0</v>
      </c>
      <c r="BE132" s="47">
        <v>0</v>
      </c>
      <c r="BF132" s="47">
        <v>0</v>
      </c>
      <c r="BG132" s="9"/>
      <c r="BH132" s="9"/>
      <c r="BI132" s="9">
        <v>0</v>
      </c>
      <c r="BJ132" s="9">
        <v>0</v>
      </c>
      <c r="BK132" s="47">
        <v>0</v>
      </c>
      <c r="BL132" s="47">
        <v>0</v>
      </c>
      <c r="BM132" s="9">
        <v>0</v>
      </c>
      <c r="BN132" s="9">
        <v>0</v>
      </c>
      <c r="BO132" s="9">
        <v>0</v>
      </c>
      <c r="BP132" s="9">
        <v>0</v>
      </c>
      <c r="BQ132" s="47">
        <v>0</v>
      </c>
      <c r="BR132" s="47">
        <v>0</v>
      </c>
      <c r="BS132" s="9">
        <v>0</v>
      </c>
      <c r="BT132" s="9"/>
      <c r="BU132" s="9"/>
      <c r="BW132" s="18" t="str">
        <f t="shared" si="148"/>
        <v/>
      </c>
      <c r="BX132" s="18" t="str">
        <f t="shared" si="148"/>
        <v/>
      </c>
      <c r="BY132" s="18" t="str">
        <f t="shared" si="147"/>
        <v/>
      </c>
      <c r="BZ132" s="18">
        <f t="shared" si="149"/>
        <v>0</v>
      </c>
      <c r="CA132" s="18">
        <f t="shared" si="149"/>
        <v>0</v>
      </c>
      <c r="CB132" s="18">
        <f t="shared" si="150"/>
        <v>0</v>
      </c>
      <c r="CC132" s="18">
        <f t="shared" si="150"/>
        <v>0</v>
      </c>
    </row>
    <row r="133" spans="1:81" ht="18.600000000000001" customHeight="1" x14ac:dyDescent="0.25">
      <c r="A133" s="46">
        <v>128</v>
      </c>
      <c r="B133" s="46" t="s">
        <v>744</v>
      </c>
      <c r="C133" s="46" t="str">
        <f t="shared" si="151"/>
        <v>18</v>
      </c>
      <c r="D133" s="46" t="str">
        <f>INDEX(Sheet1!$C:$C,MATCH($B133,Sheet1!$B:$B,0))</f>
        <v>مهدی یحیی‌زاده</v>
      </c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>
        <v>0</v>
      </c>
      <c r="AG133" s="47">
        <v>0</v>
      </c>
      <c r="AH133" s="47">
        <v>0</v>
      </c>
      <c r="AI133" s="47">
        <v>0</v>
      </c>
      <c r="AJ133" s="47">
        <v>0</v>
      </c>
      <c r="AK133" s="47">
        <v>0</v>
      </c>
      <c r="AL133" s="47">
        <v>0</v>
      </c>
      <c r="AM133" s="47">
        <v>0</v>
      </c>
      <c r="AN133" s="47">
        <v>0</v>
      </c>
      <c r="AO133" s="47">
        <v>0</v>
      </c>
      <c r="AP133" s="47">
        <v>0</v>
      </c>
      <c r="AQ133" s="47">
        <v>0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0</v>
      </c>
      <c r="AY133" s="47">
        <v>0</v>
      </c>
      <c r="AZ133" s="47">
        <v>0</v>
      </c>
      <c r="BA133" s="47">
        <v>0</v>
      </c>
      <c r="BB133" s="47">
        <v>0</v>
      </c>
      <c r="BC133" s="47">
        <v>0</v>
      </c>
      <c r="BD133" s="47">
        <v>0</v>
      </c>
      <c r="BE133" s="47">
        <v>0</v>
      </c>
      <c r="BF133" s="47">
        <v>0</v>
      </c>
      <c r="BG133" s="47"/>
      <c r="BH133" s="47"/>
      <c r="BI133" s="47">
        <v>0</v>
      </c>
      <c r="BJ133" s="47">
        <v>0</v>
      </c>
      <c r="BK133" s="47">
        <v>0</v>
      </c>
      <c r="BL133" s="47">
        <v>0</v>
      </c>
      <c r="BM133" s="47">
        <v>0</v>
      </c>
      <c r="BN133" s="9">
        <v>0</v>
      </c>
      <c r="BO133" s="9">
        <v>0</v>
      </c>
      <c r="BP133" s="9">
        <v>0</v>
      </c>
      <c r="BQ133" s="47">
        <v>0</v>
      </c>
      <c r="BR133" s="47">
        <v>0</v>
      </c>
      <c r="BS133" s="9">
        <v>0</v>
      </c>
      <c r="BT133" s="47"/>
      <c r="BU133" s="47"/>
      <c r="BW133" s="18" t="str">
        <f t="shared" si="148"/>
        <v/>
      </c>
      <c r="BX133" s="18" t="str">
        <f t="shared" si="148"/>
        <v/>
      </c>
      <c r="BY133" s="18" t="str">
        <f t="shared" si="147"/>
        <v/>
      </c>
      <c r="BZ133" s="18">
        <f t="shared" si="149"/>
        <v>0</v>
      </c>
      <c r="CA133" s="18">
        <f t="shared" si="149"/>
        <v>0</v>
      </c>
      <c r="CB133" s="18">
        <f t="shared" si="150"/>
        <v>0</v>
      </c>
      <c r="CC133" s="18">
        <f t="shared" si="150"/>
        <v>0</v>
      </c>
    </row>
    <row r="134" spans="1:81" ht="18.600000000000001" customHeight="1" x14ac:dyDescent="0.25">
      <c r="A134" s="4">
        <v>129</v>
      </c>
      <c r="B134" s="4" t="s">
        <v>745</v>
      </c>
      <c r="C134" s="4" t="str">
        <f t="shared" si="151"/>
        <v>18</v>
      </c>
      <c r="D134" s="4" t="str">
        <f>INDEX(Sheet1!$C:$C,MATCH($B134,Sheet1!$B:$B,0))</f>
        <v>امیرحسین باقرپور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47">
        <v>0</v>
      </c>
      <c r="AG134" s="47">
        <v>0</v>
      </c>
      <c r="AH134" s="47">
        <v>0</v>
      </c>
      <c r="AI134" s="47">
        <v>0</v>
      </c>
      <c r="AJ134" s="47">
        <v>0</v>
      </c>
      <c r="AK134" s="47">
        <v>0</v>
      </c>
      <c r="AL134" s="47">
        <v>0</v>
      </c>
      <c r="AM134" s="47">
        <v>0</v>
      </c>
      <c r="AN134" s="47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0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 s="47">
        <v>0</v>
      </c>
      <c r="AZ134" s="47">
        <v>0</v>
      </c>
      <c r="BA134" s="47">
        <v>0</v>
      </c>
      <c r="BB134" s="47">
        <v>0</v>
      </c>
      <c r="BC134" s="47">
        <v>0</v>
      </c>
      <c r="BD134" s="47">
        <v>0</v>
      </c>
      <c r="BE134" s="47">
        <v>0</v>
      </c>
      <c r="BF134" s="47">
        <v>0</v>
      </c>
      <c r="BG134" s="9"/>
      <c r="BH134" s="9"/>
      <c r="BI134" s="9">
        <v>0</v>
      </c>
      <c r="BJ134" s="9">
        <v>0</v>
      </c>
      <c r="BK134" s="47">
        <v>0</v>
      </c>
      <c r="BL134" s="47">
        <v>0</v>
      </c>
      <c r="BM134" s="9">
        <v>1</v>
      </c>
      <c r="BN134" s="9">
        <v>0</v>
      </c>
      <c r="BO134" s="9">
        <v>0</v>
      </c>
      <c r="BP134" s="9">
        <v>0</v>
      </c>
      <c r="BQ134" s="47">
        <v>0</v>
      </c>
      <c r="BR134" s="47">
        <v>0</v>
      </c>
      <c r="BS134" s="9">
        <v>0</v>
      </c>
      <c r="BT134" s="9"/>
      <c r="BU134" s="9"/>
      <c r="BW134" s="18" t="str">
        <f t="shared" si="148"/>
        <v/>
      </c>
      <c r="BX134" s="18" t="str">
        <f t="shared" si="148"/>
        <v/>
      </c>
      <c r="BY134" s="18" t="str">
        <f t="shared" si="147"/>
        <v/>
      </c>
      <c r="BZ134" s="18">
        <f t="shared" si="149"/>
        <v>0</v>
      </c>
      <c r="CA134" s="18">
        <f t="shared" si="149"/>
        <v>0</v>
      </c>
      <c r="CB134" s="18">
        <f t="shared" si="150"/>
        <v>0</v>
      </c>
      <c r="CC134" s="18">
        <f t="shared" si="150"/>
        <v>0</v>
      </c>
    </row>
    <row r="135" spans="1:81" ht="18.600000000000001" customHeight="1" x14ac:dyDescent="0.25">
      <c r="A135" s="46">
        <v>130</v>
      </c>
      <c r="B135" s="46" t="s">
        <v>746</v>
      </c>
      <c r="C135" s="46" t="str">
        <f t="shared" si="151"/>
        <v>18</v>
      </c>
      <c r="D135" s="46" t="str">
        <f>INDEX(Sheet1!$C:$C,MATCH($B135,Sheet1!$B:$B,0))</f>
        <v>مانی احمدی</v>
      </c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>
        <v>0</v>
      </c>
      <c r="BD135" s="47">
        <v>0</v>
      </c>
      <c r="BE135" s="47">
        <v>0</v>
      </c>
      <c r="BF135" s="47">
        <v>0</v>
      </c>
      <c r="BG135" s="47"/>
      <c r="BH135" s="47"/>
      <c r="BI135" s="47">
        <v>0</v>
      </c>
      <c r="BJ135" s="47">
        <v>0</v>
      </c>
      <c r="BK135" s="47">
        <v>0</v>
      </c>
      <c r="BL135" s="47">
        <v>0</v>
      </c>
      <c r="BM135" s="47">
        <v>0</v>
      </c>
      <c r="BN135" s="9">
        <v>0</v>
      </c>
      <c r="BO135" s="9">
        <v>0</v>
      </c>
      <c r="BP135" s="9">
        <v>0</v>
      </c>
      <c r="BQ135" s="47">
        <v>0</v>
      </c>
      <c r="BR135" s="47">
        <v>0</v>
      </c>
      <c r="BS135" s="9">
        <v>0</v>
      </c>
      <c r="BT135" s="47"/>
      <c r="BU135" s="47"/>
      <c r="BW135" s="18" t="str">
        <f t="shared" si="148"/>
        <v/>
      </c>
      <c r="BX135" s="18" t="str">
        <f t="shared" si="148"/>
        <v/>
      </c>
      <c r="BY135" s="18" t="str">
        <f t="shared" si="147"/>
        <v/>
      </c>
      <c r="BZ135" s="18">
        <f t="shared" si="149"/>
        <v>0</v>
      </c>
      <c r="CA135" s="18">
        <f t="shared" si="149"/>
        <v>0</v>
      </c>
      <c r="CB135" s="18">
        <f t="shared" si="150"/>
        <v>0</v>
      </c>
      <c r="CC135" s="18">
        <f t="shared" si="150"/>
        <v>0</v>
      </c>
    </row>
    <row r="136" spans="1:81" ht="18.600000000000001" customHeight="1" x14ac:dyDescent="0.25">
      <c r="A136" s="4">
        <v>131</v>
      </c>
      <c r="B136" s="4" t="s">
        <v>747</v>
      </c>
      <c r="C136" s="4" t="str">
        <f t="shared" si="151"/>
        <v>18</v>
      </c>
      <c r="D136" s="4" t="str">
        <f>INDEX(Sheet1!$C:$C,MATCH($B136,Sheet1!$B:$B,0))</f>
        <v>طاها حیدری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 s="47">
        <v>0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>
        <v>0</v>
      </c>
      <c r="BD136" s="47">
        <v>0</v>
      </c>
      <c r="BE136" s="47">
        <v>0</v>
      </c>
      <c r="BF136" s="47">
        <v>0</v>
      </c>
      <c r="BG136" s="9"/>
      <c r="BH136" s="9"/>
      <c r="BI136" s="9">
        <v>0</v>
      </c>
      <c r="BJ136" s="9">
        <v>0</v>
      </c>
      <c r="BK136" s="47">
        <v>0</v>
      </c>
      <c r="BL136" s="47">
        <v>0</v>
      </c>
      <c r="BM136" s="9">
        <v>0</v>
      </c>
      <c r="BN136" s="9">
        <v>0</v>
      </c>
      <c r="BO136" s="9">
        <v>0</v>
      </c>
      <c r="BP136" s="9">
        <v>0</v>
      </c>
      <c r="BQ136" s="47">
        <v>0</v>
      </c>
      <c r="BR136" s="47">
        <v>0</v>
      </c>
      <c r="BS136" s="9">
        <v>0</v>
      </c>
      <c r="BT136" s="9"/>
      <c r="BU136" s="9"/>
      <c r="BW136" s="18" t="str">
        <f t="shared" ref="BW136:BX142" si="152">IFERROR(SUMIFS($E136:$BU136,$E$3:$BU$3,BW$3,$E$2:$BU$2,BW$2)/(10*(COUNTIFS($E$3:$BU$3,BW$3,$E136:$BU136,"&lt;&gt;"&amp;"",$E$2:$BU$2,BW$2))),"")</f>
        <v/>
      </c>
      <c r="BX136" s="18" t="str">
        <f t="shared" si="152"/>
        <v/>
      </c>
      <c r="BY136" s="18" t="str">
        <f t="shared" si="147"/>
        <v/>
      </c>
      <c r="BZ136" s="18">
        <f t="shared" ref="BZ136:CA142" si="153">IFERROR(SUMIFS($E136:$BU136,$E$3:$BU$3,BZ$3,$E$2:$BU$2,BZ$2)/(10*(COUNTIFS($E$3:$BU$3,BZ$3,$E136:$BU136,"&lt;&gt;"&amp;"",$E$2:$BU$2,BZ$2))),"")</f>
        <v>0</v>
      </c>
      <c r="CA136" s="18">
        <f t="shared" si="153"/>
        <v>0</v>
      </c>
      <c r="CB136" s="18">
        <f t="shared" ref="CB136:CC142" si="154">IFERROR(SUMIFS($E136:$BU136,$E$3:$BU$3,CB$3,$E$2:$BU$2,CB$2)/(6*(COUNTIFS($E$3:$BU$3,CB$3,$E136:$BU136,"&lt;&gt;"&amp;"",$E$2:$BU$2,CB$2))),"")</f>
        <v>0</v>
      </c>
      <c r="CC136" s="18">
        <f t="shared" si="154"/>
        <v>0</v>
      </c>
    </row>
    <row r="137" spans="1:81" ht="18.600000000000001" customHeight="1" x14ac:dyDescent="0.25">
      <c r="A137" s="46">
        <v>132</v>
      </c>
      <c r="B137" s="46" t="s">
        <v>748</v>
      </c>
      <c r="C137" s="46" t="str">
        <f t="shared" si="151"/>
        <v>18</v>
      </c>
      <c r="D137" s="46" t="str">
        <f>INDEX(Sheet1!$C:$C,MATCH($B137,Sheet1!$B:$B,0))</f>
        <v>حسام شاملو</v>
      </c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 s="4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>
        <v>0</v>
      </c>
      <c r="BD137" s="47">
        <v>0</v>
      </c>
      <c r="BE137" s="47">
        <v>0</v>
      </c>
      <c r="BF137" s="47">
        <v>0</v>
      </c>
      <c r="BG137" s="47"/>
      <c r="BH137" s="47"/>
      <c r="BI137" s="47">
        <v>0</v>
      </c>
      <c r="BJ137" s="47">
        <v>0</v>
      </c>
      <c r="BK137" s="47">
        <v>0</v>
      </c>
      <c r="BL137" s="47">
        <v>0</v>
      </c>
      <c r="BM137" s="47">
        <v>0</v>
      </c>
      <c r="BN137" s="9">
        <v>0</v>
      </c>
      <c r="BO137" s="9">
        <v>0</v>
      </c>
      <c r="BP137" s="9">
        <v>0</v>
      </c>
      <c r="BQ137" s="47">
        <v>0</v>
      </c>
      <c r="BR137" s="47">
        <v>0</v>
      </c>
      <c r="BS137" s="9">
        <v>0</v>
      </c>
      <c r="BT137" s="47"/>
      <c r="BU137" s="47"/>
      <c r="BW137" s="18" t="str">
        <f t="shared" si="152"/>
        <v/>
      </c>
      <c r="BX137" s="18" t="str">
        <f t="shared" si="152"/>
        <v/>
      </c>
      <c r="BY137" s="18" t="str">
        <f t="shared" si="147"/>
        <v/>
      </c>
      <c r="BZ137" s="18">
        <f t="shared" si="153"/>
        <v>0</v>
      </c>
      <c r="CA137" s="18">
        <f t="shared" si="153"/>
        <v>0</v>
      </c>
      <c r="CB137" s="18">
        <f t="shared" si="154"/>
        <v>0</v>
      </c>
      <c r="CC137" s="18">
        <f t="shared" si="154"/>
        <v>0</v>
      </c>
    </row>
    <row r="138" spans="1:81" ht="18.600000000000001" customHeight="1" x14ac:dyDescent="0.25">
      <c r="A138" s="4">
        <v>133</v>
      </c>
      <c r="B138" s="4" t="s">
        <v>749</v>
      </c>
      <c r="C138" s="4" t="str">
        <f t="shared" si="151"/>
        <v>18</v>
      </c>
      <c r="D138" s="4" t="str">
        <f>INDEX(Sheet1!$C:$C,MATCH($B138,Sheet1!$B:$B,0))</f>
        <v>محمدمتین پایروند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47">
        <v>0</v>
      </c>
      <c r="AG138" s="47">
        <v>0</v>
      </c>
      <c r="AH138" s="47">
        <v>0</v>
      </c>
      <c r="AI138" s="47">
        <v>0</v>
      </c>
      <c r="AJ138" s="47">
        <v>0</v>
      </c>
      <c r="AK138" s="47">
        <v>0</v>
      </c>
      <c r="AL138" s="47">
        <v>0</v>
      </c>
      <c r="AM138" s="47">
        <v>0</v>
      </c>
      <c r="AN138" s="47">
        <v>0</v>
      </c>
      <c r="AO138" s="47">
        <v>0</v>
      </c>
      <c r="AP138" s="47">
        <v>0</v>
      </c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>
        <v>0</v>
      </c>
      <c r="BD138" s="47">
        <v>0</v>
      </c>
      <c r="BE138" s="47">
        <v>0</v>
      </c>
      <c r="BF138" s="47">
        <v>0</v>
      </c>
      <c r="BG138" s="9"/>
      <c r="BH138" s="9"/>
      <c r="BI138" s="9">
        <v>0</v>
      </c>
      <c r="BJ138" s="9">
        <v>0</v>
      </c>
      <c r="BK138" s="47">
        <v>0</v>
      </c>
      <c r="BL138" s="47">
        <v>0</v>
      </c>
      <c r="BM138" s="9">
        <v>0</v>
      </c>
      <c r="BN138" s="9">
        <v>0</v>
      </c>
      <c r="BO138" s="9">
        <v>0</v>
      </c>
      <c r="BP138" s="9">
        <v>0</v>
      </c>
      <c r="BQ138" s="47">
        <v>0</v>
      </c>
      <c r="BR138" s="47">
        <v>0</v>
      </c>
      <c r="BS138" s="9">
        <v>0</v>
      </c>
      <c r="BT138" s="9"/>
      <c r="BU138" s="9"/>
      <c r="BW138" s="18" t="str">
        <f t="shared" si="152"/>
        <v/>
      </c>
      <c r="BX138" s="18" t="str">
        <f t="shared" si="152"/>
        <v/>
      </c>
      <c r="BY138" s="18" t="str">
        <f t="shared" si="147"/>
        <v/>
      </c>
      <c r="BZ138" s="18">
        <f t="shared" si="153"/>
        <v>0</v>
      </c>
      <c r="CA138" s="18">
        <f t="shared" si="153"/>
        <v>0</v>
      </c>
      <c r="CB138" s="18">
        <f t="shared" si="154"/>
        <v>0</v>
      </c>
      <c r="CC138" s="18">
        <f t="shared" si="154"/>
        <v>0</v>
      </c>
    </row>
    <row r="139" spans="1:81" ht="18.600000000000001" customHeight="1" x14ac:dyDescent="0.25">
      <c r="A139" s="46">
        <v>134</v>
      </c>
      <c r="B139" s="46" t="s">
        <v>750</v>
      </c>
      <c r="C139" s="46" t="str">
        <f t="shared" si="151"/>
        <v>18</v>
      </c>
      <c r="D139" s="46" t="str">
        <f>INDEX(Sheet1!$C:$C,MATCH($B139,Sheet1!$B:$B,0))</f>
        <v>محمدعلی آفاقی</v>
      </c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>
        <v>0</v>
      </c>
      <c r="AP139" s="47">
        <v>1</v>
      </c>
      <c r="AQ139" s="47">
        <v>0</v>
      </c>
      <c r="AR139" s="47">
        <v>1</v>
      </c>
      <c r="AS139" s="47">
        <v>4</v>
      </c>
      <c r="AT139" s="47">
        <v>0</v>
      </c>
      <c r="AU139" s="47">
        <v>0</v>
      </c>
      <c r="AV139" s="47">
        <v>0</v>
      </c>
      <c r="AW139" s="47">
        <v>1</v>
      </c>
      <c r="AX139" s="47">
        <v>0</v>
      </c>
      <c r="AY139" s="47">
        <v>1</v>
      </c>
      <c r="AZ139" s="47">
        <v>0</v>
      </c>
      <c r="BA139" s="47">
        <v>1</v>
      </c>
      <c r="BB139" s="47">
        <v>1</v>
      </c>
      <c r="BC139" s="47">
        <v>2</v>
      </c>
      <c r="BD139" s="47">
        <v>1</v>
      </c>
      <c r="BE139" s="47">
        <v>2</v>
      </c>
      <c r="BF139" s="47">
        <v>1</v>
      </c>
      <c r="BG139" s="47"/>
      <c r="BH139" s="47"/>
      <c r="BI139" s="47">
        <v>5</v>
      </c>
      <c r="BJ139" s="47">
        <v>2</v>
      </c>
      <c r="BK139" s="47"/>
      <c r="BL139" s="47">
        <v>2</v>
      </c>
      <c r="BM139" s="47">
        <v>6</v>
      </c>
      <c r="BN139" s="9">
        <v>0</v>
      </c>
      <c r="BO139" s="9">
        <v>0</v>
      </c>
      <c r="BP139" s="9">
        <v>0</v>
      </c>
      <c r="BQ139" s="47">
        <v>0</v>
      </c>
      <c r="BR139" s="47">
        <v>5</v>
      </c>
      <c r="BS139" s="47">
        <v>6</v>
      </c>
      <c r="BT139" s="47"/>
      <c r="BU139" s="47"/>
      <c r="BW139" s="18" t="str">
        <f t="shared" si="152"/>
        <v/>
      </c>
      <c r="BX139" s="18" t="str">
        <f t="shared" si="152"/>
        <v/>
      </c>
      <c r="BY139" s="18" t="str">
        <f t="shared" si="147"/>
        <v/>
      </c>
      <c r="BZ139" s="18" t="str">
        <f t="shared" si="153"/>
        <v/>
      </c>
      <c r="CA139" s="18" t="str">
        <f t="shared" si="153"/>
        <v/>
      </c>
      <c r="CB139" s="18">
        <f t="shared" si="154"/>
        <v>0.12962962962962962</v>
      </c>
      <c r="CC139" s="18">
        <f t="shared" si="154"/>
        <v>0.16666666666666666</v>
      </c>
    </row>
    <row r="140" spans="1:81" ht="18.600000000000001" customHeight="1" x14ac:dyDescent="0.25">
      <c r="A140" s="4">
        <v>135</v>
      </c>
      <c r="B140" s="4" t="s">
        <v>751</v>
      </c>
      <c r="C140" s="4" t="str">
        <f t="shared" si="151"/>
        <v>18</v>
      </c>
      <c r="D140" s="4" t="str">
        <f>INDEX(Sheet1!$C:$C,MATCH($B140,Sheet1!$B:$B,0))</f>
        <v>محمدرضا رجب‌زاده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>
        <v>0</v>
      </c>
      <c r="AP140" s="9">
        <v>0</v>
      </c>
      <c r="AQ140" s="9">
        <v>0</v>
      </c>
      <c r="AR140" s="9">
        <v>0</v>
      </c>
      <c r="AS140" s="9">
        <v>3</v>
      </c>
      <c r="AT140" s="9">
        <v>0</v>
      </c>
      <c r="AU140" s="9">
        <v>0</v>
      </c>
      <c r="AV140" s="9">
        <v>0</v>
      </c>
      <c r="AW140" s="9">
        <v>1</v>
      </c>
      <c r="AX140" s="9">
        <v>0</v>
      </c>
      <c r="AY140" s="9">
        <v>0</v>
      </c>
      <c r="AZ140" s="9">
        <v>1</v>
      </c>
      <c r="BA140" s="9">
        <v>2</v>
      </c>
      <c r="BB140" s="9">
        <v>1</v>
      </c>
      <c r="BC140" s="9">
        <v>2</v>
      </c>
      <c r="BD140" s="9">
        <v>0</v>
      </c>
      <c r="BE140" s="9">
        <v>0</v>
      </c>
      <c r="BF140" s="9">
        <v>0</v>
      </c>
      <c r="BG140" s="9"/>
      <c r="BH140" s="9"/>
      <c r="BI140" s="9">
        <v>5</v>
      </c>
      <c r="BJ140" s="9">
        <v>0</v>
      </c>
      <c r="BK140" s="9">
        <v>2</v>
      </c>
      <c r="BL140" s="9">
        <v>2</v>
      </c>
      <c r="BM140" s="9">
        <v>3</v>
      </c>
      <c r="BN140" s="9">
        <v>0</v>
      </c>
      <c r="BO140" s="9">
        <v>0</v>
      </c>
      <c r="BP140" s="9">
        <v>0</v>
      </c>
      <c r="BQ140" s="47">
        <v>0</v>
      </c>
      <c r="BR140" s="9">
        <v>2</v>
      </c>
      <c r="BS140" s="9">
        <v>6</v>
      </c>
      <c r="BT140" s="9"/>
      <c r="BU140" s="9"/>
      <c r="BW140" s="18" t="str">
        <f t="shared" si="152"/>
        <v/>
      </c>
      <c r="BX140" s="18" t="str">
        <f t="shared" si="152"/>
        <v/>
      </c>
      <c r="BY140" s="18" t="str">
        <f t="shared" si="147"/>
        <v/>
      </c>
      <c r="BZ140" s="18" t="str">
        <f t="shared" si="153"/>
        <v/>
      </c>
      <c r="CA140" s="18" t="str">
        <f t="shared" si="153"/>
        <v/>
      </c>
      <c r="CB140" s="18">
        <f t="shared" si="154"/>
        <v>7.407407407407407E-2</v>
      </c>
      <c r="CC140" s="18">
        <f t="shared" si="154"/>
        <v>0.1111111111111111</v>
      </c>
    </row>
    <row r="141" spans="1:81" ht="18.600000000000001" customHeight="1" x14ac:dyDescent="0.25">
      <c r="A141" s="46">
        <v>136</v>
      </c>
      <c r="B141" s="46" t="s">
        <v>752</v>
      </c>
      <c r="C141" s="46" t="str">
        <f t="shared" si="151"/>
        <v>18</v>
      </c>
      <c r="D141" s="46" t="str">
        <f>INDEX(Sheet1!$C:$C,MATCH($B141,Sheet1!$B:$B,0))</f>
        <v>محمدحسین صابری</v>
      </c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>
        <v>0</v>
      </c>
      <c r="AP141" s="47">
        <v>1</v>
      </c>
      <c r="AQ141" s="47">
        <v>0</v>
      </c>
      <c r="AR141" s="47">
        <v>3</v>
      </c>
      <c r="AS141" s="47">
        <v>3</v>
      </c>
      <c r="AT141" s="47">
        <v>0</v>
      </c>
      <c r="AU141" s="47">
        <v>0</v>
      </c>
      <c r="AV141" s="47">
        <v>3</v>
      </c>
      <c r="AW141" s="47">
        <v>2</v>
      </c>
      <c r="AX141" s="47">
        <v>0</v>
      </c>
      <c r="AY141" s="47">
        <v>0</v>
      </c>
      <c r="AZ141" s="47">
        <v>0</v>
      </c>
      <c r="BA141" s="47">
        <v>1</v>
      </c>
      <c r="BB141" s="47">
        <v>0</v>
      </c>
      <c r="BC141" s="47">
        <v>0</v>
      </c>
      <c r="BD141" s="47">
        <v>0</v>
      </c>
      <c r="BE141" s="47">
        <v>0</v>
      </c>
      <c r="BF141" s="47">
        <v>1</v>
      </c>
      <c r="BG141" s="47"/>
      <c r="BH141" s="47"/>
      <c r="BI141" s="47">
        <v>0</v>
      </c>
      <c r="BJ141" s="47">
        <v>0</v>
      </c>
      <c r="BK141" s="47">
        <v>1</v>
      </c>
      <c r="BL141" s="47">
        <v>2</v>
      </c>
      <c r="BM141" s="47">
        <v>0</v>
      </c>
      <c r="BN141" s="9">
        <v>0</v>
      </c>
      <c r="BO141" s="9">
        <v>0</v>
      </c>
      <c r="BP141" s="9">
        <v>0</v>
      </c>
      <c r="BQ141" s="47">
        <v>0</v>
      </c>
      <c r="BR141" s="47">
        <v>2</v>
      </c>
      <c r="BS141" s="47">
        <v>2</v>
      </c>
      <c r="BT141" s="47"/>
      <c r="BU141" s="47"/>
      <c r="BW141" s="18" t="str">
        <f t="shared" si="152"/>
        <v/>
      </c>
      <c r="BX141" s="18" t="str">
        <f t="shared" si="152"/>
        <v/>
      </c>
      <c r="BY141" s="18" t="str">
        <f t="shared" si="147"/>
        <v/>
      </c>
      <c r="BZ141" s="18" t="str">
        <f t="shared" si="153"/>
        <v/>
      </c>
      <c r="CA141" s="18" t="str">
        <f t="shared" si="153"/>
        <v/>
      </c>
      <c r="CB141" s="18">
        <f t="shared" si="154"/>
        <v>0.22222222222222221</v>
      </c>
      <c r="CC141" s="18">
        <f t="shared" si="154"/>
        <v>3.7037037037037035E-2</v>
      </c>
    </row>
    <row r="142" spans="1:81" ht="18.600000000000001" customHeight="1" x14ac:dyDescent="0.25">
      <c r="A142" s="4">
        <v>137</v>
      </c>
      <c r="B142" s="4" t="s">
        <v>753</v>
      </c>
      <c r="C142" s="4" t="str">
        <f t="shared" si="151"/>
        <v>18</v>
      </c>
      <c r="D142" s="4" t="str">
        <f>INDEX(Sheet1!$C:$C,MATCH($B142,Sheet1!$B:$B,0))</f>
        <v>محمدعلی پورعبادی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>
        <v>0</v>
      </c>
      <c r="AP142" s="9">
        <v>0</v>
      </c>
      <c r="AQ142" s="9">
        <v>0</v>
      </c>
      <c r="AR142" s="9">
        <v>2</v>
      </c>
      <c r="AS142" s="9">
        <v>1</v>
      </c>
      <c r="AT142" s="9">
        <v>0</v>
      </c>
      <c r="AU142" s="9">
        <v>0</v>
      </c>
      <c r="AV142" s="9">
        <v>1</v>
      </c>
      <c r="AW142" s="9">
        <v>2</v>
      </c>
      <c r="AX142" s="9">
        <v>0</v>
      </c>
      <c r="AY142" s="9">
        <v>0</v>
      </c>
      <c r="AZ142" s="9">
        <v>0</v>
      </c>
      <c r="BA142" s="9">
        <v>1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/>
      <c r="BH142" s="9"/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47">
        <v>0</v>
      </c>
      <c r="BR142" s="9">
        <v>0</v>
      </c>
      <c r="BS142" s="9">
        <v>0</v>
      </c>
      <c r="BT142" s="9"/>
      <c r="BU142" s="9"/>
      <c r="BW142" s="18" t="str">
        <f t="shared" si="152"/>
        <v/>
      </c>
      <c r="BX142" s="18" t="str">
        <f t="shared" si="152"/>
        <v/>
      </c>
      <c r="BY142" s="18" t="str">
        <f t="shared" si="147"/>
        <v/>
      </c>
      <c r="BZ142" s="18" t="str">
        <f t="shared" si="153"/>
        <v/>
      </c>
      <c r="CA142" s="18" t="str">
        <f t="shared" si="153"/>
        <v/>
      </c>
      <c r="CB142" s="18">
        <f t="shared" si="154"/>
        <v>0.1111111111111111</v>
      </c>
      <c r="CC142" s="18">
        <f t="shared" si="154"/>
        <v>1.8518518518518517E-2</v>
      </c>
    </row>
  </sheetData>
  <mergeCells count="8">
    <mergeCell ref="BW4:BW5"/>
    <mergeCell ref="BX4:BX5"/>
    <mergeCell ref="BY4:BY5"/>
    <mergeCell ref="BZ4:BZ5"/>
    <mergeCell ref="CE3:CE4"/>
    <mergeCell ref="CA4:CA5"/>
    <mergeCell ref="CB4:CB5"/>
    <mergeCell ref="CC4:CC5"/>
  </mergeCells>
  <phoneticPr fontId="2" type="noConversion"/>
  <conditionalFormatting sqref="BW6:CC142">
    <cfRule type="expression" dxfId="88" priority="1">
      <formula>AND(COUNTIFS($E$3:$BU$3,BW$3,$E6:$BU6,"&lt;&gt;"&amp;"")&gt;0,BW6&lt;0.099999)</formula>
    </cfRule>
    <cfRule type="cellIs" dxfId="87" priority="2" operator="between">
      <formula>0.299</formula>
      <formula>1</formula>
    </cfRule>
  </conditionalFormatting>
  <pageMargins left="0.7" right="0.7" top="0.75" bottom="0.75" header="0.3" footer="0.3"/>
  <pageSetup orientation="portrait" r:id="rId1"/>
  <ignoredErrors>
    <ignoredError sqref="B6:B55 B56:B81 B82:B96 B97:B102 B117:B127 B128:B142 B103:B116" numberStoredAsText="1"/>
    <ignoredError sqref="BY6:BY14 BY82:BY102 BY16:BY80 BY113:BY116 BY103:BY112 BY117:BY14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9" tint="-0.249977111117893"/>
  </sheetPr>
  <dimension ref="A1:DG125"/>
  <sheetViews>
    <sheetView rightToLeft="1" zoomScale="120" zoomScaleNormal="120" workbookViewId="0">
      <pane xSplit="4" ySplit="5" topLeftCell="CF106" activePane="bottomRight" state="frozen"/>
      <selection activeCell="A2" sqref="A2"/>
      <selection pane="topRight" activeCell="E2" sqref="E2"/>
      <selection pane="bottomLeft" activeCell="A6" sqref="A6"/>
      <selection pane="bottomRight" activeCell="CV125" sqref="CV125"/>
    </sheetView>
  </sheetViews>
  <sheetFormatPr defaultRowHeight="15" x14ac:dyDescent="0.25"/>
  <cols>
    <col min="1" max="1" width="4.7109375" bestFit="1" customWidth="1"/>
    <col min="2" max="3" width="7.7109375" customWidth="1"/>
    <col min="4" max="4" width="20.140625" bestFit="1" customWidth="1"/>
    <col min="5" max="83" width="8.7109375" hidden="1" customWidth="1"/>
    <col min="84" max="102" width="8.7109375" customWidth="1"/>
    <col min="103" max="109" width="9.7109375" customWidth="1"/>
    <col min="111" max="111" width="19.140625" customWidth="1"/>
  </cols>
  <sheetData>
    <row r="1" spans="1:111" x14ac:dyDescent="0.25">
      <c r="D1" s="1" t="s">
        <v>459</v>
      </c>
      <c r="E1" s="1" t="str">
        <f t="shared" ref="E1:AJ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14013</v>
      </c>
      <c r="M1" s="1" t="str">
        <f t="shared" si="0"/>
        <v>14013</v>
      </c>
      <c r="N1" s="1" t="str">
        <f t="shared" si="0"/>
        <v>14013</v>
      </c>
      <c r="O1" s="1" t="str">
        <f t="shared" si="0"/>
        <v>14013</v>
      </c>
      <c r="P1" s="1" t="str">
        <f t="shared" si="0"/>
        <v>14014</v>
      </c>
      <c r="Q1" s="1" t="str">
        <f t="shared" si="0"/>
        <v>14014</v>
      </c>
      <c r="R1" s="1" t="str">
        <f t="shared" si="0"/>
        <v>14014</v>
      </c>
      <c r="S1" s="1" t="str">
        <f t="shared" si="0"/>
        <v>14014</v>
      </c>
      <c r="T1" s="1" t="str">
        <f t="shared" si="0"/>
        <v>14014</v>
      </c>
      <c r="U1" s="1" t="str">
        <f t="shared" si="0"/>
        <v>14014</v>
      </c>
      <c r="V1" s="1" t="str">
        <f t="shared" si="0"/>
        <v>14014</v>
      </c>
      <c r="W1" s="1" t="str">
        <f t="shared" si="0"/>
        <v>14014</v>
      </c>
      <c r="X1" s="1" t="str">
        <f t="shared" si="0"/>
        <v>14014</v>
      </c>
      <c r="Y1" s="1" t="str">
        <f t="shared" si="0"/>
        <v>14014</v>
      </c>
      <c r="Z1" s="1" t="str">
        <f t="shared" si="0"/>
        <v>14014</v>
      </c>
      <c r="AA1" s="1" t="str">
        <f t="shared" si="0"/>
        <v>14021</v>
      </c>
      <c r="AB1" s="1" t="str">
        <f t="shared" si="0"/>
        <v>14021</v>
      </c>
      <c r="AC1" s="1" t="str">
        <f t="shared" si="0"/>
        <v>14021</v>
      </c>
      <c r="AD1" s="1" t="str">
        <f t="shared" si="0"/>
        <v>14021</v>
      </c>
      <c r="AE1" s="1" t="str">
        <f t="shared" si="0"/>
        <v>14021</v>
      </c>
      <c r="AF1" s="1" t="str">
        <f t="shared" si="0"/>
        <v>14021</v>
      </c>
      <c r="AG1" s="1" t="str">
        <f t="shared" si="0"/>
        <v>14021</v>
      </c>
      <c r="AH1" s="1" t="str">
        <f t="shared" si="0"/>
        <v>14021</v>
      </c>
      <c r="AI1" s="1" t="str">
        <f t="shared" si="0"/>
        <v>14021</v>
      </c>
      <c r="AJ1" s="1" t="str">
        <f t="shared" si="0"/>
        <v>14021</v>
      </c>
      <c r="AK1" s="1" t="str">
        <f t="shared" ref="AK1:CW1" si="1">AK$2&amp;AK$3</f>
        <v>14022</v>
      </c>
      <c r="AL1" s="1" t="str">
        <f t="shared" si="1"/>
        <v>14022</v>
      </c>
      <c r="AM1" s="1" t="str">
        <f t="shared" si="1"/>
        <v>14022</v>
      </c>
      <c r="AN1" s="1" t="str">
        <f t="shared" si="1"/>
        <v>14022</v>
      </c>
      <c r="AO1" s="1" t="str">
        <f t="shared" si="1"/>
        <v>14022</v>
      </c>
      <c r="AP1" s="1" t="str">
        <f t="shared" si="1"/>
        <v>14022</v>
      </c>
      <c r="AQ1" s="1" t="str">
        <f t="shared" si="1"/>
        <v>14022</v>
      </c>
      <c r="AR1" s="1" t="str">
        <f t="shared" si="1"/>
        <v>14022</v>
      </c>
      <c r="AS1" s="1" t="str">
        <f t="shared" si="1"/>
        <v>14022</v>
      </c>
      <c r="AT1" s="1" t="str">
        <f t="shared" si="1"/>
        <v>14022</v>
      </c>
      <c r="AU1" s="1" t="str">
        <f t="shared" si="1"/>
        <v>14022</v>
      </c>
      <c r="AV1" s="1" t="str">
        <f t="shared" si="1"/>
        <v>14022</v>
      </c>
      <c r="AW1" s="1" t="str">
        <f t="shared" si="1"/>
        <v>14022</v>
      </c>
      <c r="AX1" s="1" t="str">
        <f t="shared" si="1"/>
        <v>14022</v>
      </c>
      <c r="AY1" s="1" t="str">
        <f t="shared" si="1"/>
        <v>14022</v>
      </c>
      <c r="AZ1" s="1" t="str">
        <f t="shared" si="1"/>
        <v>14022</v>
      </c>
      <c r="BA1" s="1" t="str">
        <f t="shared" si="1"/>
        <v>14022</v>
      </c>
      <c r="BB1" s="1" t="str">
        <f t="shared" si="1"/>
        <v>14022</v>
      </c>
      <c r="BC1" s="1" t="str">
        <f t="shared" si="1"/>
        <v>14022</v>
      </c>
      <c r="BD1" s="1" t="str">
        <f t="shared" si="1"/>
        <v>14023</v>
      </c>
      <c r="BE1" s="1" t="str">
        <f t="shared" si="1"/>
        <v>14023</v>
      </c>
      <c r="BF1" s="1" t="str">
        <f t="shared" si="1"/>
        <v>14023</v>
      </c>
      <c r="BG1" s="1" t="str">
        <f t="shared" si="1"/>
        <v>14023</v>
      </c>
      <c r="BH1" s="1" t="str">
        <f t="shared" si="1"/>
        <v>14032</v>
      </c>
      <c r="BI1" s="1" t="str">
        <f t="shared" si="1"/>
        <v>14032</v>
      </c>
      <c r="BJ1" s="1" t="str">
        <f t="shared" si="1"/>
        <v>14032</v>
      </c>
      <c r="BK1" s="1" t="str">
        <f t="shared" si="1"/>
        <v>14032</v>
      </c>
      <c r="BL1" s="1" t="str">
        <f t="shared" si="1"/>
        <v>14032</v>
      </c>
      <c r="BM1" s="1" t="str">
        <f t="shared" si="1"/>
        <v>14032</v>
      </c>
      <c r="BN1" s="1" t="str">
        <f t="shared" si="1"/>
        <v>14032</v>
      </c>
      <c r="BO1" s="1" t="str">
        <f t="shared" si="1"/>
        <v>14032</v>
      </c>
      <c r="BP1" s="1" t="str">
        <f t="shared" si="1"/>
        <v>14032</v>
      </c>
      <c r="BQ1" s="1" t="str">
        <f t="shared" si="1"/>
        <v>14032</v>
      </c>
      <c r="BR1" s="1" t="str">
        <f t="shared" si="1"/>
        <v>14032</v>
      </c>
      <c r="BS1" s="1" t="str">
        <f t="shared" si="1"/>
        <v>14032</v>
      </c>
      <c r="BT1" s="1" t="str">
        <f t="shared" si="1"/>
        <v>14033</v>
      </c>
      <c r="BU1" s="1" t="str">
        <f t="shared" si="1"/>
        <v>14033</v>
      </c>
      <c r="BV1" s="1" t="str">
        <f t="shared" si="1"/>
        <v>14033</v>
      </c>
      <c r="BW1" s="1" t="str">
        <f t="shared" si="1"/>
        <v>14033</v>
      </c>
      <c r="BX1" s="1" t="str">
        <f t="shared" si="1"/>
        <v>14033</v>
      </c>
      <c r="BY1" s="1" t="str">
        <f t="shared" si="1"/>
        <v>14033</v>
      </c>
      <c r="BZ1" s="1" t="str">
        <f t="shared" si="1"/>
        <v>14033</v>
      </c>
      <c r="CA1" s="1" t="str">
        <f t="shared" si="1"/>
        <v>14033</v>
      </c>
      <c r="CB1" s="1" t="str">
        <f t="shared" si="1"/>
        <v>14033</v>
      </c>
      <c r="CC1" s="1" t="str">
        <f t="shared" si="1"/>
        <v>14033</v>
      </c>
      <c r="CD1" s="1" t="str">
        <f t="shared" si="1"/>
        <v>14033</v>
      </c>
      <c r="CE1" s="1" t="str">
        <f t="shared" si="1"/>
        <v>14033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tr">
        <f t="shared" si="1"/>
        <v/>
      </c>
      <c r="CX1" s="1"/>
      <c r="CY1" s="1" t="str">
        <f t="shared" ref="CY1:DA1" si="2">CY$2&amp;CY$3</f>
        <v>14013</v>
      </c>
      <c r="CZ1" s="1" t="str">
        <f t="shared" si="2"/>
        <v>14014</v>
      </c>
      <c r="DA1" s="1" t="str">
        <f t="shared" si="2"/>
        <v>14021</v>
      </c>
      <c r="DB1" s="1" t="str">
        <f>DB$2&amp;DB$3</f>
        <v>14022</v>
      </c>
      <c r="DC1" s="1" t="str">
        <f t="shared" ref="DC1:DE1" si="3">DC$2&amp;DC$3</f>
        <v>14023</v>
      </c>
      <c r="DD1" s="1" t="str">
        <f t="shared" si="3"/>
        <v>14032</v>
      </c>
      <c r="DE1" s="1" t="str">
        <f t="shared" si="3"/>
        <v>14033</v>
      </c>
    </row>
    <row r="2" spans="1:111" ht="18.75" customHeight="1" x14ac:dyDescent="0.25">
      <c r="A2" s="36"/>
      <c r="B2" s="36"/>
      <c r="C2" s="36"/>
      <c r="D2" s="36" t="s">
        <v>49</v>
      </c>
      <c r="E2" s="124">
        <v>1401</v>
      </c>
      <c r="F2" s="124">
        <f t="shared" ref="F2:AN2" si="4">IF(E$4=F$4,E$2,IF(E$4&gt;F$4,E$2+1,E$2))</f>
        <v>1401</v>
      </c>
      <c r="G2" s="125">
        <f t="shared" si="4"/>
        <v>1401</v>
      </c>
      <c r="H2" s="125">
        <f t="shared" si="4"/>
        <v>1401</v>
      </c>
      <c r="I2" s="125">
        <f t="shared" si="4"/>
        <v>1401</v>
      </c>
      <c r="J2" s="125">
        <f t="shared" si="4"/>
        <v>1401</v>
      </c>
      <c r="K2" s="124">
        <f t="shared" si="4"/>
        <v>1401</v>
      </c>
      <c r="L2" s="124">
        <f t="shared" si="4"/>
        <v>1401</v>
      </c>
      <c r="M2" s="124">
        <f t="shared" si="4"/>
        <v>1401</v>
      </c>
      <c r="N2" s="124">
        <f t="shared" si="4"/>
        <v>1401</v>
      </c>
      <c r="O2" s="124">
        <f t="shared" si="4"/>
        <v>1401</v>
      </c>
      <c r="P2" s="125">
        <f t="shared" si="4"/>
        <v>1401</v>
      </c>
      <c r="Q2" s="125">
        <f t="shared" si="4"/>
        <v>1401</v>
      </c>
      <c r="R2" s="125">
        <f t="shared" si="4"/>
        <v>1401</v>
      </c>
      <c r="S2" s="124">
        <f t="shared" si="4"/>
        <v>1401</v>
      </c>
      <c r="T2" s="124">
        <f t="shared" si="4"/>
        <v>1401</v>
      </c>
      <c r="U2" s="124">
        <f t="shared" si="4"/>
        <v>1401</v>
      </c>
      <c r="V2" s="124">
        <f t="shared" si="4"/>
        <v>1401</v>
      </c>
      <c r="W2" s="125">
        <f t="shared" si="4"/>
        <v>1401</v>
      </c>
      <c r="X2" s="125">
        <f t="shared" si="4"/>
        <v>1401</v>
      </c>
      <c r="Y2" s="125">
        <f t="shared" si="4"/>
        <v>1401</v>
      </c>
      <c r="Z2" s="125">
        <f t="shared" si="4"/>
        <v>1401</v>
      </c>
      <c r="AA2" s="124">
        <f t="shared" si="4"/>
        <v>1402</v>
      </c>
      <c r="AB2" s="124">
        <f t="shared" si="4"/>
        <v>1402</v>
      </c>
      <c r="AC2" s="125">
        <f t="shared" si="4"/>
        <v>1402</v>
      </c>
      <c r="AD2" s="125">
        <f t="shared" si="4"/>
        <v>1402</v>
      </c>
      <c r="AE2" s="125">
        <f t="shared" si="4"/>
        <v>1402</v>
      </c>
      <c r="AF2" s="125">
        <f t="shared" si="4"/>
        <v>1402</v>
      </c>
      <c r="AG2" s="124">
        <f t="shared" si="4"/>
        <v>1402</v>
      </c>
      <c r="AH2" s="124">
        <f t="shared" si="4"/>
        <v>1402</v>
      </c>
      <c r="AI2" s="124">
        <f t="shared" si="4"/>
        <v>1402</v>
      </c>
      <c r="AJ2" s="124">
        <f t="shared" si="4"/>
        <v>1402</v>
      </c>
      <c r="AK2" s="125">
        <f t="shared" si="4"/>
        <v>1402</v>
      </c>
      <c r="AL2" s="125">
        <f t="shared" si="4"/>
        <v>1402</v>
      </c>
      <c r="AM2" s="125">
        <f t="shared" si="4"/>
        <v>1402</v>
      </c>
      <c r="AN2" s="125">
        <f t="shared" si="4"/>
        <v>1402</v>
      </c>
      <c r="AO2" s="125">
        <v>1402</v>
      </c>
      <c r="AP2" s="125">
        <f>IF(AO$4=AP$4,AO$2,IF(AO$4&gt;AP$4,AO$2+1,AO$2))</f>
        <v>1402</v>
      </c>
      <c r="AQ2" s="125">
        <f>IF(AP$4=AQ$4,AP$2,IF(AP$4&gt;AQ$4,AP$2+1,AP$2))</f>
        <v>1402</v>
      </c>
      <c r="AR2" s="124">
        <f>IF(AN$4=AR$4,AN$2,IF(AN$4&gt;AR$4,AN$2+1,AN$2))</f>
        <v>1402</v>
      </c>
      <c r="AS2" s="124">
        <f>IF(AR$4=AS$4,AR$2,IF(AR$4&gt;AS$4,AR$2+1,AR$2))</f>
        <v>1402</v>
      </c>
      <c r="AT2" s="124">
        <f>IF(AS$4=AT$4,AS$2,IF(AS$4&gt;AT$4,AS$2+1,AS$2))</f>
        <v>1402</v>
      </c>
      <c r="AU2" s="124">
        <f>IF(AT$4=AU$4,AT$2,IF(AT$4&gt;AU$4,AT$2+1,AT$2))</f>
        <v>1402</v>
      </c>
      <c r="AV2" s="124">
        <f>IF(AQ$4=AV$4,AQ$2,IF(AQ$4&gt;AV$4,AQ$2+1,AQ$2))</f>
        <v>1402</v>
      </c>
      <c r="AW2" s="124">
        <f>IF(AV$4=AW$4,AV$2,IF(AV$4&gt;AW$4,AV$2+1,AV$2))</f>
        <v>1402</v>
      </c>
      <c r="AX2" s="124">
        <f>IF(AW$4=AX$4,AW$2,IF(AW$4&gt;AX$4,AW$2+1,AW$2))</f>
        <v>1402</v>
      </c>
      <c r="AY2" s="124">
        <f>IF(AX$4=AY$4,AX$2,IF(AX$4&gt;AY$4,AX$2+1,AX$2))</f>
        <v>1402</v>
      </c>
      <c r="AZ2" s="125">
        <f>IF(AU$4=AZ$4,AU$2,IF(AU$4&gt;AZ$4,AU$2+1,AU$2))</f>
        <v>1402</v>
      </c>
      <c r="BA2" s="125">
        <f>IF(AZ$4=BA$4,AZ$2,IF(AZ$4&gt;BA$4,AZ$2+1,AZ$2))</f>
        <v>1402</v>
      </c>
      <c r="BB2" s="125">
        <f>IF(BA$4=BB$4,BA$2,IF(BA$4&gt;BB$4,BA$2+1,BA$2))</f>
        <v>1402</v>
      </c>
      <c r="BC2" s="125">
        <f>IF(AY$4=BC$4,AY$2,IF(AY$4&gt;BC$4,AY$2+1,AY$2))</f>
        <v>1402</v>
      </c>
      <c r="BD2" s="124">
        <f>IF(AY$4=BD$4,AY$2,IF(AY$4&gt;BD$4,AY$2+1,AY$2))</f>
        <v>1402</v>
      </c>
      <c r="BE2" s="124">
        <v>1402</v>
      </c>
      <c r="BF2" s="124">
        <v>1402</v>
      </c>
      <c r="BG2" s="124">
        <v>1402</v>
      </c>
      <c r="BH2" s="125">
        <v>1403</v>
      </c>
      <c r="BI2" s="125">
        <v>1403</v>
      </c>
      <c r="BJ2" s="125">
        <v>1403</v>
      </c>
      <c r="BK2" s="125">
        <v>1403</v>
      </c>
      <c r="BL2" s="124">
        <v>1403</v>
      </c>
      <c r="BM2" s="124">
        <v>1403</v>
      </c>
      <c r="BN2" s="124">
        <v>1403</v>
      </c>
      <c r="BO2" s="124">
        <v>1403</v>
      </c>
      <c r="BP2" s="125">
        <v>1403</v>
      </c>
      <c r="BQ2" s="125">
        <v>1403</v>
      </c>
      <c r="BR2" s="125">
        <v>1403</v>
      </c>
      <c r="BS2" s="125">
        <v>1403</v>
      </c>
      <c r="BT2" s="124">
        <v>1403</v>
      </c>
      <c r="BU2" s="124">
        <v>1403</v>
      </c>
      <c r="BV2" s="124">
        <v>1403</v>
      </c>
      <c r="BW2" s="124">
        <v>1403</v>
      </c>
      <c r="BX2" s="125">
        <v>1403</v>
      </c>
      <c r="BY2" s="125">
        <v>1403</v>
      </c>
      <c r="BZ2" s="125">
        <v>1403</v>
      </c>
      <c r="CA2" s="125">
        <v>1403</v>
      </c>
      <c r="CB2" s="124">
        <v>1403</v>
      </c>
      <c r="CC2" s="124">
        <v>1403</v>
      </c>
      <c r="CD2" s="124">
        <v>1403</v>
      </c>
      <c r="CE2" s="124">
        <v>1403</v>
      </c>
      <c r="CF2" s="124">
        <v>1403</v>
      </c>
      <c r="CG2" s="124">
        <v>1403</v>
      </c>
      <c r="CH2" s="124">
        <v>1403</v>
      </c>
      <c r="CI2" s="124">
        <v>1403</v>
      </c>
      <c r="CJ2" s="124">
        <v>1403</v>
      </c>
      <c r="CK2" s="124">
        <v>1403</v>
      </c>
      <c r="CL2" s="124">
        <v>1403</v>
      </c>
      <c r="CM2" s="124">
        <v>1403</v>
      </c>
      <c r="CN2" s="124">
        <v>1403</v>
      </c>
      <c r="CO2" s="124">
        <v>1403</v>
      </c>
      <c r="CP2" s="124">
        <v>1403</v>
      </c>
      <c r="CQ2" s="124">
        <v>1403</v>
      </c>
      <c r="CR2" s="124">
        <v>1404</v>
      </c>
      <c r="CS2" s="124">
        <v>1404</v>
      </c>
      <c r="CT2" s="124">
        <v>1404</v>
      </c>
      <c r="CU2" s="124">
        <v>1404</v>
      </c>
      <c r="CV2" s="124">
        <v>1404</v>
      </c>
      <c r="CW2" s="124"/>
      <c r="CY2" s="125">
        <v>1401</v>
      </c>
      <c r="CZ2" s="125">
        <v>1401</v>
      </c>
      <c r="DA2" s="125">
        <v>1402</v>
      </c>
      <c r="DB2" s="125">
        <v>1402</v>
      </c>
      <c r="DC2" s="125">
        <v>1402</v>
      </c>
      <c r="DD2" s="125">
        <v>1403</v>
      </c>
      <c r="DE2" s="125">
        <v>1403</v>
      </c>
    </row>
    <row r="3" spans="1:111" ht="18.75" x14ac:dyDescent="0.25">
      <c r="A3" s="37"/>
      <c r="B3" s="37"/>
      <c r="C3" s="37"/>
      <c r="D3" s="37" t="s">
        <v>177</v>
      </c>
      <c r="E3" s="37">
        <v>3</v>
      </c>
      <c r="F3" s="37">
        <v>3</v>
      </c>
      <c r="G3" s="33">
        <v>3</v>
      </c>
      <c r="H3" s="33">
        <v>3</v>
      </c>
      <c r="I3" s="33">
        <v>3</v>
      </c>
      <c r="J3" s="33">
        <v>3</v>
      </c>
      <c r="K3" s="37">
        <v>3</v>
      </c>
      <c r="L3" s="37">
        <v>3</v>
      </c>
      <c r="M3" s="37">
        <v>3</v>
      </c>
      <c r="N3" s="37">
        <v>3</v>
      </c>
      <c r="O3" s="37">
        <v>3</v>
      </c>
      <c r="P3" s="33">
        <v>4</v>
      </c>
      <c r="Q3" s="33">
        <v>4</v>
      </c>
      <c r="R3" s="33">
        <v>4</v>
      </c>
      <c r="S3" s="37">
        <v>4</v>
      </c>
      <c r="T3" s="37">
        <v>4</v>
      </c>
      <c r="U3" s="37">
        <v>4</v>
      </c>
      <c r="V3" s="37">
        <v>4</v>
      </c>
      <c r="W3" s="33">
        <v>4</v>
      </c>
      <c r="X3" s="33">
        <v>4</v>
      </c>
      <c r="Y3" s="33">
        <v>4</v>
      </c>
      <c r="Z3" s="33">
        <v>4</v>
      </c>
      <c r="AA3" s="37">
        <v>1</v>
      </c>
      <c r="AB3" s="37">
        <v>1</v>
      </c>
      <c r="AC3" s="33">
        <v>1</v>
      </c>
      <c r="AD3" s="33">
        <v>1</v>
      </c>
      <c r="AE3" s="33">
        <v>1</v>
      </c>
      <c r="AF3" s="33">
        <v>1</v>
      </c>
      <c r="AG3" s="37">
        <v>1</v>
      </c>
      <c r="AH3" s="37">
        <v>1</v>
      </c>
      <c r="AI3" s="37">
        <v>1</v>
      </c>
      <c r="AJ3" s="37">
        <v>1</v>
      </c>
      <c r="AK3" s="33">
        <v>2</v>
      </c>
      <c r="AL3" s="33">
        <v>2</v>
      </c>
      <c r="AM3" s="33">
        <v>2</v>
      </c>
      <c r="AN3" s="33">
        <v>2</v>
      </c>
      <c r="AO3" s="33">
        <v>2</v>
      </c>
      <c r="AP3" s="33">
        <v>2</v>
      </c>
      <c r="AQ3" s="33">
        <v>2</v>
      </c>
      <c r="AR3" s="37">
        <v>2</v>
      </c>
      <c r="AS3" s="37">
        <v>2</v>
      </c>
      <c r="AT3" s="37">
        <v>2</v>
      </c>
      <c r="AU3" s="37">
        <v>2</v>
      </c>
      <c r="AV3" s="37">
        <v>2</v>
      </c>
      <c r="AW3" s="37">
        <v>2</v>
      </c>
      <c r="AX3" s="37">
        <v>2</v>
      </c>
      <c r="AY3" s="37">
        <v>2</v>
      </c>
      <c r="AZ3" s="33">
        <v>2</v>
      </c>
      <c r="BA3" s="33">
        <v>2</v>
      </c>
      <c r="BB3" s="33">
        <v>2</v>
      </c>
      <c r="BC3" s="33">
        <v>2</v>
      </c>
      <c r="BD3" s="37">
        <v>3</v>
      </c>
      <c r="BE3" s="37">
        <v>3</v>
      </c>
      <c r="BF3" s="37">
        <v>3</v>
      </c>
      <c r="BG3" s="37">
        <v>3</v>
      </c>
      <c r="BH3" s="33">
        <v>2</v>
      </c>
      <c r="BI3" s="33">
        <v>2</v>
      </c>
      <c r="BJ3" s="33">
        <v>2</v>
      </c>
      <c r="BK3" s="33">
        <v>2</v>
      </c>
      <c r="BL3" s="37">
        <v>2</v>
      </c>
      <c r="BM3" s="37">
        <v>2</v>
      </c>
      <c r="BN3" s="37">
        <v>2</v>
      </c>
      <c r="BO3" s="37">
        <v>2</v>
      </c>
      <c r="BP3" s="33">
        <v>2</v>
      </c>
      <c r="BQ3" s="33">
        <v>2</v>
      </c>
      <c r="BR3" s="33">
        <v>2</v>
      </c>
      <c r="BS3" s="33">
        <v>2</v>
      </c>
      <c r="BT3" s="37">
        <v>3</v>
      </c>
      <c r="BU3" s="37">
        <v>3</v>
      </c>
      <c r="BV3" s="37">
        <v>3</v>
      </c>
      <c r="BW3" s="37">
        <v>3</v>
      </c>
      <c r="BX3" s="33">
        <v>3</v>
      </c>
      <c r="BY3" s="33">
        <v>3</v>
      </c>
      <c r="BZ3" s="33">
        <v>3</v>
      </c>
      <c r="CA3" s="33">
        <v>3</v>
      </c>
      <c r="CB3" s="37">
        <v>3</v>
      </c>
      <c r="CC3" s="37">
        <v>3</v>
      </c>
      <c r="CD3" s="37">
        <v>3</v>
      </c>
      <c r="CE3" s="37">
        <v>3</v>
      </c>
      <c r="CF3" s="37">
        <v>4</v>
      </c>
      <c r="CG3" s="37">
        <v>4</v>
      </c>
      <c r="CH3" s="37">
        <v>4</v>
      </c>
      <c r="CI3" s="37">
        <v>4</v>
      </c>
      <c r="CJ3" s="37">
        <v>4</v>
      </c>
      <c r="CK3" s="37">
        <v>4</v>
      </c>
      <c r="CL3" s="37">
        <v>4</v>
      </c>
      <c r="CM3" s="37">
        <v>4</v>
      </c>
      <c r="CN3" s="37">
        <v>4</v>
      </c>
      <c r="CO3" s="37">
        <v>4</v>
      </c>
      <c r="CP3" s="37">
        <v>4</v>
      </c>
      <c r="CQ3" s="37">
        <v>4</v>
      </c>
      <c r="CR3" s="37">
        <v>1</v>
      </c>
      <c r="CS3" s="37">
        <v>1</v>
      </c>
      <c r="CT3" s="37">
        <v>1</v>
      </c>
      <c r="CU3" s="37">
        <v>1</v>
      </c>
      <c r="CV3" s="37">
        <v>1</v>
      </c>
      <c r="CW3" s="37"/>
      <c r="CY3" s="33">
        <v>3</v>
      </c>
      <c r="CZ3" s="33">
        <f>IF(COUNTIFS(CY$3,CY$3)&lt;1,CY$3,IF(CY$3=4,1,CY$3+1))</f>
        <v>4</v>
      </c>
      <c r="DA3" s="33">
        <f t="shared" ref="DA3:DB3" si="5">IF(COUNTIFS(CZ$3,CZ$3)&lt;1,CZ$3,IF(CZ$3=4,1,CZ$3+1))</f>
        <v>1</v>
      </c>
      <c r="DB3" s="33">
        <f t="shared" si="5"/>
        <v>2</v>
      </c>
      <c r="DC3" s="33">
        <f t="shared" ref="DC3" si="6">IF(COUNTIFS(DB$3,DB$3)&lt;1,DB$3,IF(DB$3=4,1,DB$3+1))</f>
        <v>3</v>
      </c>
      <c r="DD3" s="33">
        <v>2</v>
      </c>
      <c r="DE3" s="33">
        <v>3</v>
      </c>
      <c r="DG3" s="249" t="s">
        <v>391</v>
      </c>
    </row>
    <row r="4" spans="1:111" ht="18.75" customHeight="1" x14ac:dyDescent="0.25">
      <c r="A4" s="49"/>
      <c r="B4" s="49"/>
      <c r="C4" s="49"/>
      <c r="D4" s="49" t="s">
        <v>50</v>
      </c>
      <c r="E4" s="49">
        <v>7</v>
      </c>
      <c r="F4" s="49">
        <v>7</v>
      </c>
      <c r="G4" s="34">
        <v>8</v>
      </c>
      <c r="H4" s="34">
        <v>8</v>
      </c>
      <c r="I4" s="34">
        <v>8</v>
      </c>
      <c r="J4" s="34">
        <v>8</v>
      </c>
      <c r="K4" s="49">
        <v>9</v>
      </c>
      <c r="L4" s="49">
        <v>9</v>
      </c>
      <c r="M4" s="49">
        <v>9</v>
      </c>
      <c r="N4" s="49">
        <v>9</v>
      </c>
      <c r="O4" s="49">
        <v>9</v>
      </c>
      <c r="P4" s="34">
        <v>10</v>
      </c>
      <c r="Q4" s="34">
        <v>10</v>
      </c>
      <c r="R4" s="34">
        <v>10</v>
      </c>
      <c r="S4" s="49">
        <v>11</v>
      </c>
      <c r="T4" s="49">
        <v>11</v>
      </c>
      <c r="U4" s="49">
        <v>11</v>
      </c>
      <c r="V4" s="49">
        <v>11</v>
      </c>
      <c r="W4" s="34">
        <v>12</v>
      </c>
      <c r="X4" s="34">
        <v>12</v>
      </c>
      <c r="Y4" s="34">
        <v>12</v>
      </c>
      <c r="Z4" s="34">
        <v>12</v>
      </c>
      <c r="AA4" s="49">
        <v>1</v>
      </c>
      <c r="AB4" s="49">
        <v>1</v>
      </c>
      <c r="AC4" s="123">
        <v>2</v>
      </c>
      <c r="AD4" s="123">
        <v>2</v>
      </c>
      <c r="AE4" s="123">
        <v>2</v>
      </c>
      <c r="AF4" s="123">
        <v>2</v>
      </c>
      <c r="AG4" s="49">
        <v>3</v>
      </c>
      <c r="AH4" s="49">
        <v>3</v>
      </c>
      <c r="AI4" s="49">
        <v>3</v>
      </c>
      <c r="AJ4" s="49">
        <v>3</v>
      </c>
      <c r="AK4" s="34">
        <v>4</v>
      </c>
      <c r="AL4" s="34">
        <v>4</v>
      </c>
      <c r="AM4" s="34">
        <v>4</v>
      </c>
      <c r="AN4" s="34">
        <v>4</v>
      </c>
      <c r="AO4" s="34">
        <v>4</v>
      </c>
      <c r="AP4" s="34">
        <v>4</v>
      </c>
      <c r="AQ4" s="34">
        <v>4</v>
      </c>
      <c r="AR4" s="49">
        <v>5</v>
      </c>
      <c r="AS4" s="49">
        <v>5</v>
      </c>
      <c r="AT4" s="49">
        <v>5</v>
      </c>
      <c r="AU4" s="49">
        <v>5</v>
      </c>
      <c r="AV4" s="49">
        <v>5</v>
      </c>
      <c r="AW4" s="49">
        <v>5</v>
      </c>
      <c r="AX4" s="49">
        <v>5</v>
      </c>
      <c r="AY4" s="49">
        <v>5</v>
      </c>
      <c r="AZ4" s="34" t="s">
        <v>596</v>
      </c>
      <c r="BA4" s="34" t="s">
        <v>596</v>
      </c>
      <c r="BB4" s="34" t="s">
        <v>596</v>
      </c>
      <c r="BC4" s="34">
        <v>6</v>
      </c>
      <c r="BD4" s="49">
        <v>7</v>
      </c>
      <c r="BE4" s="49">
        <v>7</v>
      </c>
      <c r="BF4" s="49">
        <v>7</v>
      </c>
      <c r="BG4" s="49">
        <v>7</v>
      </c>
      <c r="BH4" s="34" t="s">
        <v>757</v>
      </c>
      <c r="BI4" s="34" t="s">
        <v>757</v>
      </c>
      <c r="BJ4" s="34" t="s">
        <v>757</v>
      </c>
      <c r="BK4" s="34" t="s">
        <v>757</v>
      </c>
      <c r="BL4" s="49">
        <v>5</v>
      </c>
      <c r="BM4" s="49">
        <v>5</v>
      </c>
      <c r="BN4" s="49">
        <v>5</v>
      </c>
      <c r="BO4" s="49">
        <v>5</v>
      </c>
      <c r="BP4" s="34">
        <v>6</v>
      </c>
      <c r="BQ4" s="34">
        <v>6</v>
      </c>
      <c r="BR4" s="34">
        <v>6</v>
      </c>
      <c r="BS4" s="34">
        <v>6</v>
      </c>
      <c r="BT4" s="49">
        <v>7</v>
      </c>
      <c r="BU4" s="49">
        <v>7</v>
      </c>
      <c r="BV4" s="49">
        <v>7</v>
      </c>
      <c r="BW4" s="49">
        <v>7</v>
      </c>
      <c r="BX4" s="123">
        <v>8</v>
      </c>
      <c r="BY4" s="123">
        <v>8</v>
      </c>
      <c r="BZ4" s="123">
        <v>8</v>
      </c>
      <c r="CA4" s="123">
        <v>8</v>
      </c>
      <c r="CB4" s="49">
        <v>9</v>
      </c>
      <c r="CC4" s="49">
        <v>9</v>
      </c>
      <c r="CD4" s="49">
        <v>9</v>
      </c>
      <c r="CE4" s="49">
        <v>9</v>
      </c>
      <c r="CF4" s="49">
        <v>10</v>
      </c>
      <c r="CG4" s="49">
        <v>10</v>
      </c>
      <c r="CH4" s="49">
        <v>10</v>
      </c>
      <c r="CI4" s="49">
        <v>10</v>
      </c>
      <c r="CJ4" s="49">
        <v>11</v>
      </c>
      <c r="CK4" s="49">
        <v>11</v>
      </c>
      <c r="CL4" s="49">
        <v>11</v>
      </c>
      <c r="CM4" s="49">
        <v>11</v>
      </c>
      <c r="CN4" s="49">
        <v>12</v>
      </c>
      <c r="CO4" s="49">
        <v>12</v>
      </c>
      <c r="CP4" s="49">
        <v>12</v>
      </c>
      <c r="CQ4" s="49">
        <v>12</v>
      </c>
      <c r="CR4" s="49">
        <v>1</v>
      </c>
      <c r="CS4" s="49">
        <v>1</v>
      </c>
      <c r="CT4" s="49">
        <v>1</v>
      </c>
      <c r="CU4" s="49">
        <v>1</v>
      </c>
      <c r="CV4" s="49">
        <v>2</v>
      </c>
      <c r="CW4" s="49"/>
      <c r="CY4" s="247" t="s">
        <v>404</v>
      </c>
      <c r="CZ4" s="247" t="s">
        <v>405</v>
      </c>
      <c r="DA4" s="247" t="s">
        <v>406</v>
      </c>
      <c r="DB4" s="247" t="s">
        <v>460</v>
      </c>
      <c r="DC4" s="247" t="s">
        <v>613</v>
      </c>
      <c r="DD4" s="247" t="s">
        <v>756</v>
      </c>
      <c r="DE4" s="247" t="s">
        <v>792</v>
      </c>
      <c r="DG4" s="249"/>
    </row>
    <row r="5" spans="1:111" ht="37.5" x14ac:dyDescent="0.25">
      <c r="A5" s="50" t="s">
        <v>13</v>
      </c>
      <c r="B5" s="50" t="s">
        <v>8</v>
      </c>
      <c r="C5" s="50" t="s">
        <v>12</v>
      </c>
      <c r="D5" s="50" t="s">
        <v>173</v>
      </c>
      <c r="E5" s="50" t="s">
        <v>76</v>
      </c>
      <c r="F5" s="50" t="s">
        <v>77</v>
      </c>
      <c r="G5" s="48" t="s">
        <v>76</v>
      </c>
      <c r="H5" s="48" t="s">
        <v>77</v>
      </c>
      <c r="I5" s="48" t="s">
        <v>139</v>
      </c>
      <c r="J5" s="48" t="s">
        <v>140</v>
      </c>
      <c r="K5" s="50" t="s">
        <v>76</v>
      </c>
      <c r="L5" s="50" t="s">
        <v>77</v>
      </c>
      <c r="M5" s="50" t="s">
        <v>139</v>
      </c>
      <c r="N5" s="50" t="s">
        <v>140</v>
      </c>
      <c r="O5" s="50" t="s">
        <v>141</v>
      </c>
      <c r="P5" s="48" t="s">
        <v>76</v>
      </c>
      <c r="Q5" s="48" t="s">
        <v>77</v>
      </c>
      <c r="R5" s="48" t="s">
        <v>139</v>
      </c>
      <c r="S5" s="50" t="s">
        <v>76</v>
      </c>
      <c r="T5" s="50" t="s">
        <v>77</v>
      </c>
      <c r="U5" s="50" t="s">
        <v>139</v>
      </c>
      <c r="V5" s="50" t="s">
        <v>140</v>
      </c>
      <c r="W5" s="48" t="s">
        <v>76</v>
      </c>
      <c r="X5" s="48" t="s">
        <v>77</v>
      </c>
      <c r="Y5" s="48" t="s">
        <v>139</v>
      </c>
      <c r="Z5" s="48" t="s">
        <v>140</v>
      </c>
      <c r="AA5" s="50" t="s">
        <v>76</v>
      </c>
      <c r="AB5" s="50" t="s">
        <v>77</v>
      </c>
      <c r="AC5" s="48" t="s">
        <v>76</v>
      </c>
      <c r="AD5" s="48" t="s">
        <v>77</v>
      </c>
      <c r="AE5" s="48" t="s">
        <v>139</v>
      </c>
      <c r="AF5" s="48" t="s">
        <v>140</v>
      </c>
      <c r="AG5" s="50" t="s">
        <v>76</v>
      </c>
      <c r="AH5" s="50" t="s">
        <v>77</v>
      </c>
      <c r="AI5" s="50" t="s">
        <v>139</v>
      </c>
      <c r="AJ5" s="50" t="s">
        <v>140</v>
      </c>
      <c r="AK5" s="206" t="s">
        <v>561</v>
      </c>
      <c r="AL5" s="206" t="s">
        <v>562</v>
      </c>
      <c r="AM5" s="206" t="s">
        <v>563</v>
      </c>
      <c r="AN5" s="206" t="s">
        <v>564</v>
      </c>
      <c r="AO5" s="206" t="s">
        <v>565</v>
      </c>
      <c r="AP5" s="206" t="s">
        <v>566</v>
      </c>
      <c r="AQ5" s="206" t="s">
        <v>567</v>
      </c>
      <c r="AR5" s="207" t="s">
        <v>581</v>
      </c>
      <c r="AS5" s="207" t="s">
        <v>582</v>
      </c>
      <c r="AT5" s="207" t="s">
        <v>584</v>
      </c>
      <c r="AU5" s="207" t="s">
        <v>585</v>
      </c>
      <c r="AV5" s="207" t="s">
        <v>572</v>
      </c>
      <c r="AW5" s="207" t="s">
        <v>583</v>
      </c>
      <c r="AX5" s="207" t="s">
        <v>586</v>
      </c>
      <c r="AY5" s="207" t="s">
        <v>587</v>
      </c>
      <c r="AZ5" s="206" t="s">
        <v>593</v>
      </c>
      <c r="BA5" s="206" t="s">
        <v>594</v>
      </c>
      <c r="BB5" s="206" t="s">
        <v>595</v>
      </c>
      <c r="BC5" s="206" t="s">
        <v>597</v>
      </c>
      <c r="BD5" s="227" t="s">
        <v>76</v>
      </c>
      <c r="BE5" s="227" t="s">
        <v>77</v>
      </c>
      <c r="BF5" s="227" t="s">
        <v>139</v>
      </c>
      <c r="BG5" s="227" t="s">
        <v>140</v>
      </c>
      <c r="BH5" s="206" t="s">
        <v>76</v>
      </c>
      <c r="BI5" s="206" t="s">
        <v>77</v>
      </c>
      <c r="BJ5" s="206" t="s">
        <v>139</v>
      </c>
      <c r="BK5" s="206" t="s">
        <v>140</v>
      </c>
      <c r="BL5" s="227" t="s">
        <v>141</v>
      </c>
      <c r="BM5" s="227" t="s">
        <v>606</v>
      </c>
      <c r="BN5" s="227" t="s">
        <v>607</v>
      </c>
      <c r="BO5" s="227" t="s">
        <v>608</v>
      </c>
      <c r="BP5" s="206" t="s">
        <v>609</v>
      </c>
      <c r="BQ5" s="206" t="s">
        <v>610</v>
      </c>
      <c r="BR5" s="206" t="s">
        <v>611</v>
      </c>
      <c r="BS5" s="206" t="s">
        <v>612</v>
      </c>
      <c r="BT5" s="227" t="s">
        <v>76</v>
      </c>
      <c r="BU5" s="227" t="s">
        <v>77</v>
      </c>
      <c r="BV5" s="227" t="s">
        <v>139</v>
      </c>
      <c r="BW5" s="227" t="s">
        <v>140</v>
      </c>
      <c r="BX5" s="206" t="s">
        <v>141</v>
      </c>
      <c r="BY5" s="206" t="s">
        <v>606</v>
      </c>
      <c r="BZ5" s="206" t="s">
        <v>607</v>
      </c>
      <c r="CA5" s="206" t="s">
        <v>608</v>
      </c>
      <c r="CB5" s="227" t="s">
        <v>609</v>
      </c>
      <c r="CC5" s="227" t="s">
        <v>610</v>
      </c>
      <c r="CD5" s="227" t="s">
        <v>611</v>
      </c>
      <c r="CE5" s="227" t="s">
        <v>612</v>
      </c>
      <c r="CF5" s="227" t="s">
        <v>76</v>
      </c>
      <c r="CG5" s="227" t="s">
        <v>77</v>
      </c>
      <c r="CH5" s="227" t="s">
        <v>139</v>
      </c>
      <c r="CI5" s="227" t="s">
        <v>140</v>
      </c>
      <c r="CJ5" s="227" t="s">
        <v>141</v>
      </c>
      <c r="CK5" s="227" t="s">
        <v>606</v>
      </c>
      <c r="CL5" s="227" t="s">
        <v>607</v>
      </c>
      <c r="CM5" s="227" t="s">
        <v>608</v>
      </c>
      <c r="CN5" s="227" t="s">
        <v>609</v>
      </c>
      <c r="CO5" s="227" t="s">
        <v>610</v>
      </c>
      <c r="CP5" s="227" t="s">
        <v>611</v>
      </c>
      <c r="CQ5" s="227" t="s">
        <v>612</v>
      </c>
      <c r="CR5" s="227" t="s">
        <v>76</v>
      </c>
      <c r="CS5" s="227" t="s">
        <v>77</v>
      </c>
      <c r="CT5" s="227" t="s">
        <v>139</v>
      </c>
      <c r="CU5" s="227" t="s">
        <v>140</v>
      </c>
      <c r="CV5" s="227" t="s">
        <v>141</v>
      </c>
      <c r="CW5" s="50"/>
      <c r="CY5" s="248"/>
      <c r="CZ5" s="248"/>
      <c r="DA5" s="248"/>
      <c r="DB5" s="248"/>
      <c r="DC5" s="248"/>
      <c r="DD5" s="248"/>
      <c r="DE5" s="248"/>
      <c r="DG5" s="142" t="s">
        <v>392</v>
      </c>
    </row>
    <row r="6" spans="1:111" ht="18.600000000000001" hidden="1" customHeight="1" x14ac:dyDescent="0.25">
      <c r="A6" s="4">
        <v>1</v>
      </c>
      <c r="B6" s="4" t="s">
        <v>477</v>
      </c>
      <c r="C6" s="4" t="str">
        <f t="shared" ref="C6:C50" si="7">MID($B6,1,2)</f>
        <v>09</v>
      </c>
      <c r="D6" s="4" t="str">
        <f>INDEX(Sheet1!$C:$C,MATCH($B6,Sheet1!$B:$B,0))</f>
        <v>احسان خامه</v>
      </c>
      <c r="E6" s="9">
        <v>1</v>
      </c>
      <c r="F6" s="9">
        <v>0</v>
      </c>
      <c r="G6" s="9">
        <v>1</v>
      </c>
      <c r="H6" s="9">
        <v>1</v>
      </c>
      <c r="I6" s="9">
        <v>1</v>
      </c>
      <c r="J6" s="9"/>
      <c r="K6" s="9">
        <v>1</v>
      </c>
      <c r="L6" s="9">
        <v>1</v>
      </c>
      <c r="M6" s="9">
        <v>0</v>
      </c>
      <c r="N6" s="9">
        <v>0</v>
      </c>
      <c r="O6" s="9"/>
      <c r="P6" s="9">
        <v>1</v>
      </c>
      <c r="Q6" s="9">
        <v>1</v>
      </c>
      <c r="R6" s="9">
        <v>1</v>
      </c>
      <c r="S6" s="9">
        <v>1</v>
      </c>
      <c r="T6" s="9">
        <v>0</v>
      </c>
      <c r="U6" s="9">
        <v>1</v>
      </c>
      <c r="V6" s="9"/>
      <c r="W6" s="9">
        <v>1</v>
      </c>
      <c r="X6" s="9">
        <v>1</v>
      </c>
      <c r="Y6" s="9"/>
      <c r="Z6" s="9"/>
      <c r="AA6" s="9">
        <v>1</v>
      </c>
      <c r="AB6" s="9">
        <v>1</v>
      </c>
      <c r="AC6" s="9">
        <v>1</v>
      </c>
      <c r="AD6" s="9">
        <v>0</v>
      </c>
      <c r="AE6" s="9">
        <v>1</v>
      </c>
      <c r="AF6" s="9">
        <v>0</v>
      </c>
      <c r="AG6" s="9">
        <v>1</v>
      </c>
      <c r="AH6" s="9">
        <v>1</v>
      </c>
      <c r="AI6" s="9">
        <v>1</v>
      </c>
      <c r="AJ6" s="9">
        <v>0</v>
      </c>
      <c r="AK6" s="9">
        <v>1</v>
      </c>
      <c r="AL6" s="9">
        <v>0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0</v>
      </c>
      <c r="AU6" s="9">
        <v>1</v>
      </c>
      <c r="AV6" s="9">
        <v>1</v>
      </c>
      <c r="AW6" s="9">
        <v>0</v>
      </c>
      <c r="AX6" s="9">
        <v>0</v>
      </c>
      <c r="AY6" s="9">
        <v>0</v>
      </c>
      <c r="AZ6" s="9">
        <v>1</v>
      </c>
      <c r="BA6" s="9"/>
      <c r="BB6" s="9"/>
      <c r="BC6" s="9">
        <v>0</v>
      </c>
      <c r="BD6" s="9"/>
      <c r="BE6" s="9"/>
      <c r="BF6" s="9"/>
      <c r="BG6" s="9"/>
      <c r="BH6" s="9"/>
      <c r="BI6" s="9"/>
      <c r="BJ6" s="9"/>
      <c r="BK6" s="9"/>
      <c r="BL6" s="9"/>
      <c r="BM6" s="9"/>
      <c r="BN6" s="9">
        <v>0</v>
      </c>
      <c r="BO6" s="9">
        <v>0</v>
      </c>
      <c r="BP6" s="9">
        <v>0</v>
      </c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Y6" s="18"/>
      <c r="CZ6" s="18"/>
      <c r="DA6" s="18">
        <f t="shared" ref="DA6:DE15" si="8">IFERROR(SUMIFS($E6:$CW6,$E$3:$CW$3,DA$3,$E$2:$CW$2,DA$2)/(COUNTIFS($E$3:$CW$3,DA$3,$E6:$CW6,"&lt;&gt;"&amp;"",$E$2:$CW$2,DA$2)),"")</f>
        <v>0.7</v>
      </c>
      <c r="DB6" s="18">
        <f t="shared" si="8"/>
        <v>0.6470588235294118</v>
      </c>
      <c r="DC6" s="18" t="str">
        <f t="shared" si="8"/>
        <v/>
      </c>
      <c r="DD6" s="18">
        <f t="shared" si="8"/>
        <v>0</v>
      </c>
      <c r="DE6" s="18" t="str">
        <f t="shared" si="8"/>
        <v/>
      </c>
    </row>
    <row r="7" spans="1:111" ht="18.600000000000001" hidden="1" customHeight="1" x14ac:dyDescent="0.25">
      <c r="A7" s="46">
        <v>2</v>
      </c>
      <c r="B7" s="46" t="s">
        <v>478</v>
      </c>
      <c r="C7" s="46" t="str">
        <f t="shared" si="7"/>
        <v>09</v>
      </c>
      <c r="D7" s="46" t="str">
        <f>INDEX(Sheet1!$C:$C,MATCH($B7,Sheet1!$B:$B,0))</f>
        <v>نیما ربانی پور</v>
      </c>
      <c r="E7" s="47">
        <v>1</v>
      </c>
      <c r="F7" s="47">
        <v>0</v>
      </c>
      <c r="G7" s="47">
        <v>1</v>
      </c>
      <c r="H7" s="47">
        <v>1</v>
      </c>
      <c r="I7" s="47">
        <v>1</v>
      </c>
      <c r="J7" s="47"/>
      <c r="K7" s="47">
        <v>0</v>
      </c>
      <c r="L7" s="47">
        <v>0</v>
      </c>
      <c r="M7" s="47">
        <v>0</v>
      </c>
      <c r="N7" s="47">
        <v>1</v>
      </c>
      <c r="O7" s="47"/>
      <c r="P7" s="47">
        <v>1</v>
      </c>
      <c r="Q7" s="47">
        <v>1</v>
      </c>
      <c r="R7" s="47">
        <v>1</v>
      </c>
      <c r="S7" s="47">
        <v>0</v>
      </c>
      <c r="T7" s="47">
        <v>1</v>
      </c>
      <c r="U7" s="47">
        <v>0</v>
      </c>
      <c r="V7" s="47"/>
      <c r="W7" s="47">
        <v>1</v>
      </c>
      <c r="X7" s="47">
        <v>0</v>
      </c>
      <c r="Y7" s="47"/>
      <c r="Z7" s="47"/>
      <c r="AA7" s="47">
        <v>0</v>
      </c>
      <c r="AB7" s="47">
        <v>1</v>
      </c>
      <c r="AC7" s="47">
        <v>0</v>
      </c>
      <c r="AD7" s="47">
        <v>1</v>
      </c>
      <c r="AE7" s="47">
        <v>0</v>
      </c>
      <c r="AF7" s="47">
        <v>0</v>
      </c>
      <c r="AG7" s="47">
        <v>1</v>
      </c>
      <c r="AH7" s="47">
        <v>1</v>
      </c>
      <c r="AI7" s="47">
        <v>0</v>
      </c>
      <c r="AJ7" s="47">
        <v>1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1</v>
      </c>
      <c r="AU7" s="47">
        <v>0</v>
      </c>
      <c r="AV7" s="47">
        <v>0</v>
      </c>
      <c r="AW7" s="47">
        <v>0</v>
      </c>
      <c r="AX7" s="47">
        <v>0</v>
      </c>
      <c r="AY7" s="47">
        <v>0</v>
      </c>
      <c r="AZ7" s="47">
        <v>1</v>
      </c>
      <c r="BA7" s="47"/>
      <c r="BB7" s="47"/>
      <c r="BC7" s="47">
        <v>0</v>
      </c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>
        <v>0</v>
      </c>
      <c r="BO7" s="47">
        <v>0</v>
      </c>
      <c r="BP7" s="47">
        <v>0</v>
      </c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Y7" s="18"/>
      <c r="CZ7" s="18"/>
      <c r="DA7" s="18">
        <f t="shared" si="8"/>
        <v>0.5</v>
      </c>
      <c r="DB7" s="18">
        <f t="shared" si="8"/>
        <v>0.11764705882352941</v>
      </c>
      <c r="DC7" s="18" t="str">
        <f t="shared" si="8"/>
        <v/>
      </c>
      <c r="DD7" s="18">
        <f t="shared" si="8"/>
        <v>0</v>
      </c>
      <c r="DE7" s="18" t="str">
        <f t="shared" si="8"/>
        <v/>
      </c>
    </row>
    <row r="8" spans="1:111" ht="18.600000000000001" hidden="1" customHeight="1" x14ac:dyDescent="0.25">
      <c r="A8" s="4">
        <v>3</v>
      </c>
      <c r="B8" s="4" t="s">
        <v>479</v>
      </c>
      <c r="C8" s="4" t="str">
        <f t="shared" si="7"/>
        <v>09</v>
      </c>
      <c r="D8" s="4" t="str">
        <f>INDEX(Sheet1!$C:$C,MATCH($B8,Sheet1!$B:$B,0))</f>
        <v>محمدمهدی آذری</v>
      </c>
      <c r="E8" s="9">
        <v>1</v>
      </c>
      <c r="F8" s="9">
        <v>1</v>
      </c>
      <c r="G8" s="9">
        <v>0</v>
      </c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/>
      <c r="P8" s="9">
        <v>0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/>
      <c r="W8" s="9">
        <v>0</v>
      </c>
      <c r="X8" s="9">
        <v>1</v>
      </c>
      <c r="Y8" s="9"/>
      <c r="Z8" s="9"/>
      <c r="AA8" s="9">
        <v>1</v>
      </c>
      <c r="AB8" s="9">
        <v>0</v>
      </c>
      <c r="AC8" s="9">
        <v>0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0</v>
      </c>
      <c r="AK8" s="9">
        <v>0</v>
      </c>
      <c r="AL8" s="9">
        <v>0</v>
      </c>
      <c r="AM8" s="9">
        <v>1</v>
      </c>
      <c r="AN8" s="9">
        <v>1</v>
      </c>
      <c r="AO8" s="9">
        <v>0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0</v>
      </c>
      <c r="AX8" s="9">
        <v>0</v>
      </c>
      <c r="AY8" s="9">
        <v>0</v>
      </c>
      <c r="AZ8" s="9">
        <v>1</v>
      </c>
      <c r="BA8" s="9"/>
      <c r="BB8" s="9"/>
      <c r="BC8" s="9">
        <v>0</v>
      </c>
      <c r="BD8" s="9"/>
      <c r="BE8" s="9"/>
      <c r="BF8" s="9"/>
      <c r="BG8" s="9"/>
      <c r="BH8" s="9"/>
      <c r="BI8" s="9"/>
      <c r="BJ8" s="9"/>
      <c r="BK8" s="9"/>
      <c r="BL8" s="9"/>
      <c r="BM8" s="9"/>
      <c r="BN8" s="9">
        <v>0</v>
      </c>
      <c r="BO8" s="9">
        <v>0</v>
      </c>
      <c r="BP8" s="9">
        <v>0</v>
      </c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Y8" s="18"/>
      <c r="CZ8" s="18"/>
      <c r="DA8" s="18">
        <f t="shared" si="8"/>
        <v>0.7</v>
      </c>
      <c r="DB8" s="18">
        <f t="shared" si="8"/>
        <v>0.58823529411764708</v>
      </c>
      <c r="DC8" s="18" t="str">
        <f t="shared" si="8"/>
        <v/>
      </c>
      <c r="DD8" s="18">
        <f t="shared" si="8"/>
        <v>0</v>
      </c>
      <c r="DE8" s="18" t="str">
        <f t="shared" si="8"/>
        <v/>
      </c>
    </row>
    <row r="9" spans="1:111" ht="18.600000000000001" hidden="1" customHeight="1" x14ac:dyDescent="0.25">
      <c r="A9" s="46">
        <v>4</v>
      </c>
      <c r="B9" s="46" t="s">
        <v>480</v>
      </c>
      <c r="C9" s="46" t="str">
        <f t="shared" si="7"/>
        <v>09</v>
      </c>
      <c r="D9" s="46" t="str">
        <f>INDEX(Sheet1!$C:$C,MATCH($B9,Sheet1!$B:$B,0))</f>
        <v>ابوالفضل طرفی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/>
      <c r="K9" s="47">
        <v>0</v>
      </c>
      <c r="L9" s="47">
        <v>0</v>
      </c>
      <c r="M9" s="47">
        <v>0</v>
      </c>
      <c r="N9" s="47">
        <v>0</v>
      </c>
      <c r="O9" s="47"/>
      <c r="P9" s="47">
        <v>1</v>
      </c>
      <c r="Q9" s="47">
        <v>0</v>
      </c>
      <c r="R9" s="47">
        <v>0</v>
      </c>
      <c r="S9" s="47">
        <v>0</v>
      </c>
      <c r="T9" s="47">
        <v>0</v>
      </c>
      <c r="U9" s="47">
        <v>1</v>
      </c>
      <c r="V9" s="47"/>
      <c r="W9" s="47">
        <v>1</v>
      </c>
      <c r="X9" s="47">
        <v>0</v>
      </c>
      <c r="Y9" s="47"/>
      <c r="Z9" s="47"/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0</v>
      </c>
      <c r="AG9" s="47">
        <v>1</v>
      </c>
      <c r="AH9" s="47">
        <v>1</v>
      </c>
      <c r="AI9" s="47">
        <v>0</v>
      </c>
      <c r="AJ9" s="47">
        <v>0</v>
      </c>
      <c r="AK9" s="47">
        <v>0</v>
      </c>
      <c r="AL9" s="47">
        <v>1</v>
      </c>
      <c r="AM9" s="47">
        <v>1</v>
      </c>
      <c r="AN9" s="47">
        <v>0</v>
      </c>
      <c r="AO9" s="47">
        <v>1</v>
      </c>
      <c r="AP9" s="47">
        <v>1</v>
      </c>
      <c r="AQ9" s="47">
        <v>1</v>
      </c>
      <c r="AR9" s="47">
        <v>1</v>
      </c>
      <c r="AS9" s="47">
        <v>0</v>
      </c>
      <c r="AT9" s="47">
        <v>1</v>
      </c>
      <c r="AU9" s="47">
        <v>1</v>
      </c>
      <c r="AV9" s="47">
        <v>1</v>
      </c>
      <c r="AW9" s="47">
        <v>0</v>
      </c>
      <c r="AX9" s="47">
        <v>1</v>
      </c>
      <c r="AY9" s="47">
        <v>1</v>
      </c>
      <c r="AZ9" s="47">
        <v>1</v>
      </c>
      <c r="BA9" s="47"/>
      <c r="BB9" s="47"/>
      <c r="BC9" s="47">
        <v>0</v>
      </c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>
        <v>0</v>
      </c>
      <c r="BO9" s="47">
        <v>0</v>
      </c>
      <c r="BP9" s="47">
        <v>0</v>
      </c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Y9" s="18"/>
      <c r="CZ9" s="18"/>
      <c r="DA9" s="18">
        <f t="shared" si="8"/>
        <v>0.7</v>
      </c>
      <c r="DB9" s="18">
        <f t="shared" si="8"/>
        <v>0.70588235294117652</v>
      </c>
      <c r="DC9" s="18" t="str">
        <f t="shared" si="8"/>
        <v/>
      </c>
      <c r="DD9" s="18">
        <f t="shared" si="8"/>
        <v>0</v>
      </c>
      <c r="DE9" s="18" t="str">
        <f t="shared" si="8"/>
        <v/>
      </c>
    </row>
    <row r="10" spans="1:111" ht="18.600000000000001" hidden="1" customHeight="1" x14ac:dyDescent="0.25">
      <c r="A10" s="4">
        <v>5</v>
      </c>
      <c r="B10" s="4" t="s">
        <v>481</v>
      </c>
      <c r="C10" s="4" t="str">
        <f t="shared" si="7"/>
        <v>09</v>
      </c>
      <c r="D10" s="4" t="str">
        <f>INDEX(Sheet1!$C:$C,MATCH($B10,Sheet1!$B:$B,0))</f>
        <v>روح الامین کمیلی</v>
      </c>
      <c r="E10" s="9">
        <v>0</v>
      </c>
      <c r="F10" s="9">
        <v>0</v>
      </c>
      <c r="G10" s="9">
        <v>1</v>
      </c>
      <c r="H10" s="9">
        <v>1</v>
      </c>
      <c r="I10" s="9">
        <v>1</v>
      </c>
      <c r="J10" s="9"/>
      <c r="K10" s="9">
        <v>0</v>
      </c>
      <c r="L10" s="9">
        <v>0</v>
      </c>
      <c r="M10" s="9">
        <v>0</v>
      </c>
      <c r="N10" s="9">
        <v>0</v>
      </c>
      <c r="O10" s="9"/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/>
      <c r="W10" s="9">
        <v>0</v>
      </c>
      <c r="X10" s="9">
        <v>1</v>
      </c>
      <c r="Y10" s="9"/>
      <c r="Z10" s="9"/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 s="9">
        <v>0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1</v>
      </c>
      <c r="AV10" s="9">
        <v>0</v>
      </c>
      <c r="AW10" s="9">
        <v>0</v>
      </c>
      <c r="AX10" s="9">
        <v>0</v>
      </c>
      <c r="AY10" s="9">
        <v>0</v>
      </c>
      <c r="AZ10" s="9">
        <v>1</v>
      </c>
      <c r="BA10" s="9"/>
      <c r="BB10" s="9"/>
      <c r="BC10" s="9">
        <v>0</v>
      </c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>
        <v>0</v>
      </c>
      <c r="BO10" s="9">
        <v>0</v>
      </c>
      <c r="BP10" s="9">
        <v>0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Y10" s="18"/>
      <c r="CZ10" s="18"/>
      <c r="DA10" s="18">
        <f t="shared" si="8"/>
        <v>0.5</v>
      </c>
      <c r="DB10" s="18">
        <f t="shared" si="8"/>
        <v>0.17647058823529413</v>
      </c>
      <c r="DC10" s="18" t="str">
        <f t="shared" si="8"/>
        <v/>
      </c>
      <c r="DD10" s="18">
        <f t="shared" si="8"/>
        <v>0</v>
      </c>
      <c r="DE10" s="18" t="str">
        <f t="shared" si="8"/>
        <v/>
      </c>
    </row>
    <row r="11" spans="1:111" ht="18.600000000000001" hidden="1" customHeight="1" x14ac:dyDescent="0.25">
      <c r="A11" s="46">
        <v>6</v>
      </c>
      <c r="B11" s="46" t="s">
        <v>482</v>
      </c>
      <c r="C11" s="46" t="str">
        <f t="shared" si="7"/>
        <v>09</v>
      </c>
      <c r="D11" s="46" t="str">
        <f>INDEX(Sheet1!$C:$C,MATCH($B11,Sheet1!$B:$B,0))</f>
        <v>امیرطاها رحیم دل</v>
      </c>
      <c r="E11" s="47">
        <v>1</v>
      </c>
      <c r="F11" s="47">
        <v>1</v>
      </c>
      <c r="G11" s="47">
        <v>0</v>
      </c>
      <c r="H11" s="47">
        <v>0</v>
      </c>
      <c r="I11" s="47">
        <v>1</v>
      </c>
      <c r="J11" s="47"/>
      <c r="K11" s="47">
        <v>1</v>
      </c>
      <c r="L11" s="47">
        <v>1</v>
      </c>
      <c r="M11" s="47">
        <v>1</v>
      </c>
      <c r="N11" s="47">
        <v>1</v>
      </c>
      <c r="O11" s="47"/>
      <c r="P11" s="47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/>
      <c r="W11" s="47">
        <v>1</v>
      </c>
      <c r="X11" s="47">
        <v>1</v>
      </c>
      <c r="Y11" s="47"/>
      <c r="Z11" s="47"/>
      <c r="AA11" s="47">
        <v>1</v>
      </c>
      <c r="AB11" s="47">
        <v>1</v>
      </c>
      <c r="AC11" s="47">
        <v>1</v>
      </c>
      <c r="AD11" s="47">
        <v>1</v>
      </c>
      <c r="AE11" s="47">
        <v>1</v>
      </c>
      <c r="AF11" s="47">
        <v>0</v>
      </c>
      <c r="AG11" s="47">
        <v>1</v>
      </c>
      <c r="AH11" s="47">
        <v>1</v>
      </c>
      <c r="AI11" s="47">
        <v>1</v>
      </c>
      <c r="AJ11" s="47">
        <v>0</v>
      </c>
      <c r="AK11" s="47">
        <v>1</v>
      </c>
      <c r="AL11" s="47">
        <v>1</v>
      </c>
      <c r="AM11" s="47">
        <v>1</v>
      </c>
      <c r="AN11" s="47">
        <v>1</v>
      </c>
      <c r="AO11" s="47">
        <v>1</v>
      </c>
      <c r="AP11" s="47">
        <v>1</v>
      </c>
      <c r="AQ11" s="47">
        <v>0</v>
      </c>
      <c r="AR11" s="47">
        <v>1</v>
      </c>
      <c r="AS11" s="47">
        <v>1</v>
      </c>
      <c r="AT11" s="47">
        <v>1</v>
      </c>
      <c r="AU11" s="47">
        <v>1</v>
      </c>
      <c r="AV11" s="47">
        <v>1</v>
      </c>
      <c r="AW11" s="47">
        <v>0</v>
      </c>
      <c r="AX11" s="47">
        <v>0</v>
      </c>
      <c r="AY11" s="47">
        <v>0</v>
      </c>
      <c r="AZ11" s="47">
        <v>1</v>
      </c>
      <c r="BA11" s="47"/>
      <c r="BB11" s="47"/>
      <c r="BC11" s="47">
        <v>0</v>
      </c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>
        <v>0</v>
      </c>
      <c r="BO11" s="47">
        <v>0</v>
      </c>
      <c r="BP11" s="47">
        <v>0</v>
      </c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Y11" s="18"/>
      <c r="CZ11" s="18"/>
      <c r="DA11" s="18">
        <f t="shared" si="8"/>
        <v>0.8</v>
      </c>
      <c r="DB11" s="18">
        <f t="shared" si="8"/>
        <v>0.70588235294117652</v>
      </c>
      <c r="DC11" s="18" t="str">
        <f t="shared" si="8"/>
        <v/>
      </c>
      <c r="DD11" s="18">
        <f t="shared" si="8"/>
        <v>0</v>
      </c>
      <c r="DE11" s="18" t="str">
        <f t="shared" si="8"/>
        <v/>
      </c>
    </row>
    <row r="12" spans="1:111" ht="18.600000000000001" hidden="1" customHeight="1" x14ac:dyDescent="0.25">
      <c r="A12" s="4">
        <v>7</v>
      </c>
      <c r="B12" s="4" t="s">
        <v>483</v>
      </c>
      <c r="C12" s="4" t="str">
        <f t="shared" si="7"/>
        <v>09</v>
      </c>
      <c r="D12" s="4" t="str">
        <f>INDEX(Sheet1!$C:$C,MATCH($B12,Sheet1!$B:$B,0))</f>
        <v>محمدجواد علی‌لو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/>
      <c r="K12" s="9">
        <v>1</v>
      </c>
      <c r="L12" s="9">
        <v>0</v>
      </c>
      <c r="M12" s="9">
        <v>1</v>
      </c>
      <c r="N12" s="9">
        <v>1</v>
      </c>
      <c r="O12" s="9"/>
      <c r="P12" s="9">
        <v>0</v>
      </c>
      <c r="Q12" s="9">
        <v>0</v>
      </c>
      <c r="R12" s="9">
        <v>0</v>
      </c>
      <c r="S12" s="9">
        <v>1</v>
      </c>
      <c r="T12" s="9">
        <v>1</v>
      </c>
      <c r="U12" s="9">
        <v>0</v>
      </c>
      <c r="V12" s="9"/>
      <c r="W12" s="9">
        <v>1</v>
      </c>
      <c r="X12" s="9">
        <v>0</v>
      </c>
      <c r="Y12" s="9"/>
      <c r="Z12" s="9"/>
      <c r="AA12" s="9">
        <v>1</v>
      </c>
      <c r="AB12" s="9">
        <v>0</v>
      </c>
      <c r="AC12" s="9">
        <v>1</v>
      </c>
      <c r="AD12" s="9">
        <v>1</v>
      </c>
      <c r="AE12" s="9">
        <v>0</v>
      </c>
      <c r="AF12" s="9">
        <v>0</v>
      </c>
      <c r="AG12" s="9">
        <v>1</v>
      </c>
      <c r="AH12" s="9">
        <v>0</v>
      </c>
      <c r="AI12" s="9">
        <v>0</v>
      </c>
      <c r="AJ12" s="9">
        <v>1</v>
      </c>
      <c r="AK12" s="9">
        <v>0</v>
      </c>
      <c r="AL12" s="9">
        <v>1</v>
      </c>
      <c r="AM12" s="9">
        <v>0</v>
      </c>
      <c r="AN12" s="9">
        <v>0</v>
      </c>
      <c r="AO12" s="9">
        <v>1</v>
      </c>
      <c r="AP12" s="9">
        <v>1</v>
      </c>
      <c r="AQ12" s="9">
        <v>1</v>
      </c>
      <c r="AR12" s="9">
        <v>1</v>
      </c>
      <c r="AS12" s="9">
        <v>0</v>
      </c>
      <c r="AT12" s="9">
        <v>1</v>
      </c>
      <c r="AU12" s="9">
        <v>1</v>
      </c>
      <c r="AV12" s="9">
        <v>1</v>
      </c>
      <c r="AW12" s="9">
        <v>0</v>
      </c>
      <c r="AX12" s="9">
        <v>1</v>
      </c>
      <c r="AY12" s="9">
        <v>1</v>
      </c>
      <c r="AZ12" s="9">
        <v>0</v>
      </c>
      <c r="BA12" s="9"/>
      <c r="BB12" s="9"/>
      <c r="BC12" s="9">
        <v>0</v>
      </c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>
        <v>0</v>
      </c>
      <c r="BO12" s="9">
        <v>0</v>
      </c>
      <c r="BP12" s="9">
        <v>0</v>
      </c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Y12" s="18"/>
      <c r="CZ12" s="18"/>
      <c r="DA12" s="18">
        <f t="shared" si="8"/>
        <v>0.5</v>
      </c>
      <c r="DB12" s="18">
        <f t="shared" si="8"/>
        <v>0.58823529411764708</v>
      </c>
      <c r="DC12" s="18" t="str">
        <f t="shared" si="8"/>
        <v/>
      </c>
      <c r="DD12" s="18">
        <f t="shared" si="8"/>
        <v>0</v>
      </c>
      <c r="DE12" s="18" t="str">
        <f t="shared" si="8"/>
        <v/>
      </c>
    </row>
    <row r="13" spans="1:111" ht="18.600000000000001" customHeight="1" x14ac:dyDescent="0.25">
      <c r="A13" s="46">
        <v>8</v>
      </c>
      <c r="B13" s="46" t="s">
        <v>489</v>
      </c>
      <c r="C13" s="46" t="str">
        <f t="shared" si="7"/>
        <v>11</v>
      </c>
      <c r="D13" s="46" t="str">
        <f>INDEX(Sheet1!$C:$C,MATCH($B13,Sheet1!$B:$B,0))</f>
        <v>محمدحسین هداوند</v>
      </c>
      <c r="E13" s="47">
        <v>0</v>
      </c>
      <c r="F13" s="47">
        <v>1</v>
      </c>
      <c r="G13" s="47">
        <v>1</v>
      </c>
      <c r="H13" s="47">
        <v>1</v>
      </c>
      <c r="I13" s="47">
        <v>1</v>
      </c>
      <c r="J13" s="47"/>
      <c r="K13" s="47">
        <v>0</v>
      </c>
      <c r="L13" s="47">
        <v>1</v>
      </c>
      <c r="M13" s="47">
        <v>0</v>
      </c>
      <c r="N13" s="47"/>
      <c r="O13" s="47"/>
      <c r="P13" s="47"/>
      <c r="Q13" s="47"/>
      <c r="R13" s="47"/>
      <c r="S13" s="47">
        <v>0</v>
      </c>
      <c r="T13" s="47">
        <v>1</v>
      </c>
      <c r="U13" s="47"/>
      <c r="V13" s="47"/>
      <c r="W13" s="47">
        <v>1</v>
      </c>
      <c r="X13" s="47">
        <v>1</v>
      </c>
      <c r="Y13" s="47"/>
      <c r="Z13" s="47"/>
      <c r="AA13" s="47"/>
      <c r="AB13" s="47"/>
      <c r="AC13" s="47">
        <v>1</v>
      </c>
      <c r="AD13" s="47"/>
      <c r="AE13" s="47"/>
      <c r="AF13" s="47"/>
      <c r="AG13" s="47">
        <v>1</v>
      </c>
      <c r="AH13" s="47"/>
      <c r="AI13" s="47"/>
      <c r="AJ13" s="47"/>
      <c r="AK13" s="47">
        <v>1</v>
      </c>
      <c r="AL13" s="47">
        <v>1</v>
      </c>
      <c r="AM13" s="47">
        <v>1</v>
      </c>
      <c r="AN13" s="47">
        <v>1</v>
      </c>
      <c r="AO13" s="47">
        <v>1</v>
      </c>
      <c r="AP13" s="47">
        <v>1</v>
      </c>
      <c r="AQ13" s="47">
        <v>1</v>
      </c>
      <c r="AR13" s="47"/>
      <c r="AS13" s="47">
        <v>1</v>
      </c>
      <c r="AT13" s="47">
        <v>1</v>
      </c>
      <c r="AU13" s="47">
        <v>1</v>
      </c>
      <c r="AV13" s="47">
        <v>1</v>
      </c>
      <c r="AW13" s="47">
        <v>0</v>
      </c>
      <c r="AX13" s="47">
        <v>1</v>
      </c>
      <c r="AY13" s="47">
        <v>1</v>
      </c>
      <c r="AZ13" s="47">
        <v>0</v>
      </c>
      <c r="BA13" s="47">
        <v>1</v>
      </c>
      <c r="BB13" s="47">
        <v>0</v>
      </c>
      <c r="BC13" s="47">
        <v>1</v>
      </c>
      <c r="BD13" s="47">
        <v>0</v>
      </c>
      <c r="BE13" s="47">
        <v>1</v>
      </c>
      <c r="BF13" s="47"/>
      <c r="BG13" s="47"/>
      <c r="BH13" s="47"/>
      <c r="BI13" s="47"/>
      <c r="BJ13" s="47"/>
      <c r="BK13" s="47"/>
      <c r="BL13" s="47"/>
      <c r="BM13" s="47"/>
      <c r="BN13" s="47">
        <v>0</v>
      </c>
      <c r="BO13" s="47">
        <v>1</v>
      </c>
      <c r="BP13" s="47">
        <v>0</v>
      </c>
      <c r="BQ13" s="47">
        <v>0</v>
      </c>
      <c r="BR13" s="47">
        <v>1</v>
      </c>
      <c r="BS13" s="47"/>
      <c r="BT13" s="47">
        <v>0</v>
      </c>
      <c r="BU13" s="47">
        <v>1</v>
      </c>
      <c r="BV13" s="47">
        <v>1</v>
      </c>
      <c r="BW13" s="47">
        <v>1</v>
      </c>
      <c r="BX13" s="47">
        <v>1</v>
      </c>
      <c r="BY13" s="47">
        <v>1</v>
      </c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>
        <v>1</v>
      </c>
      <c r="CK13" s="47">
        <v>0</v>
      </c>
      <c r="CL13" s="47"/>
      <c r="CM13" s="47"/>
      <c r="CN13" s="47">
        <v>1</v>
      </c>
      <c r="CO13" s="47"/>
      <c r="CP13" s="47"/>
      <c r="CQ13" s="47"/>
      <c r="CR13" s="47"/>
      <c r="CS13" s="47"/>
      <c r="CT13" s="47"/>
      <c r="CU13" s="47"/>
      <c r="CV13" s="47"/>
      <c r="CW13" s="47"/>
      <c r="CY13" s="18"/>
      <c r="CZ13" s="18"/>
      <c r="DA13" s="18">
        <f t="shared" si="8"/>
        <v>1</v>
      </c>
      <c r="DB13" s="18">
        <f t="shared" si="8"/>
        <v>0.83333333333333337</v>
      </c>
      <c r="DC13" s="18">
        <f t="shared" si="8"/>
        <v>0.5</v>
      </c>
      <c r="DD13" s="18">
        <f t="shared" si="8"/>
        <v>0.4</v>
      </c>
      <c r="DE13" s="18">
        <f t="shared" si="8"/>
        <v>0.83333333333333337</v>
      </c>
    </row>
    <row r="14" spans="1:111" ht="18.600000000000001" customHeight="1" x14ac:dyDescent="0.25">
      <c r="A14" s="4">
        <v>9</v>
      </c>
      <c r="B14" s="4" t="s">
        <v>490</v>
      </c>
      <c r="C14" s="4" t="str">
        <f t="shared" si="7"/>
        <v>11</v>
      </c>
      <c r="D14" s="4" t="str">
        <f>INDEX(Sheet1!$C:$C,MATCH($B14,Sheet1!$B:$B,0))</f>
        <v>محمدمهدی هداوند</v>
      </c>
      <c r="E14" s="9">
        <v>0</v>
      </c>
      <c r="F14" s="9">
        <v>1</v>
      </c>
      <c r="G14" s="9">
        <v>1</v>
      </c>
      <c r="H14" s="9">
        <v>1</v>
      </c>
      <c r="I14" s="9">
        <v>1</v>
      </c>
      <c r="J14" s="9"/>
      <c r="K14" s="9">
        <v>0</v>
      </c>
      <c r="L14" s="9">
        <v>1</v>
      </c>
      <c r="M14" s="9">
        <v>0</v>
      </c>
      <c r="N14" s="9"/>
      <c r="O14" s="9"/>
      <c r="P14" s="9"/>
      <c r="Q14" s="9"/>
      <c r="R14" s="9"/>
      <c r="S14" s="9">
        <v>0</v>
      </c>
      <c r="T14" s="9">
        <v>1</v>
      </c>
      <c r="U14" s="9"/>
      <c r="V14" s="9"/>
      <c r="W14" s="9">
        <v>1</v>
      </c>
      <c r="X14" s="9">
        <v>1</v>
      </c>
      <c r="Y14" s="9"/>
      <c r="Z14" s="9"/>
      <c r="AA14" s="9"/>
      <c r="AB14" s="9"/>
      <c r="AC14" s="9">
        <v>1</v>
      </c>
      <c r="AD14" s="9"/>
      <c r="AE14" s="9"/>
      <c r="AF14" s="9"/>
      <c r="AG14" s="9">
        <v>1</v>
      </c>
      <c r="AH14" s="9"/>
      <c r="AI14" s="9"/>
      <c r="AJ14" s="9"/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/>
      <c r="AS14" s="9">
        <v>1</v>
      </c>
      <c r="AT14" s="9">
        <v>1</v>
      </c>
      <c r="AU14" s="9">
        <v>1</v>
      </c>
      <c r="AV14" s="9">
        <v>1</v>
      </c>
      <c r="AW14" s="9">
        <v>0</v>
      </c>
      <c r="AX14" s="9">
        <v>1</v>
      </c>
      <c r="AY14" s="9">
        <v>1</v>
      </c>
      <c r="AZ14" s="9">
        <v>0</v>
      </c>
      <c r="BA14" s="9">
        <v>1</v>
      </c>
      <c r="BB14" s="9">
        <v>0</v>
      </c>
      <c r="BC14" s="9">
        <v>1</v>
      </c>
      <c r="BD14" s="9">
        <v>0</v>
      </c>
      <c r="BE14" s="9">
        <v>1</v>
      </c>
      <c r="BF14" s="9"/>
      <c r="BG14" s="9"/>
      <c r="BH14" s="9"/>
      <c r="BI14" s="9"/>
      <c r="BJ14" s="9"/>
      <c r="BK14" s="9"/>
      <c r="BL14" s="9"/>
      <c r="BM14" s="9"/>
      <c r="BN14" s="9">
        <v>0</v>
      </c>
      <c r="BO14" s="9">
        <v>1</v>
      </c>
      <c r="BP14" s="9">
        <v>0</v>
      </c>
      <c r="BQ14" s="9">
        <v>0</v>
      </c>
      <c r="BR14" s="9">
        <v>1</v>
      </c>
      <c r="BS14" s="9"/>
      <c r="BT14" s="9">
        <v>0</v>
      </c>
      <c r="BU14" s="9">
        <v>1</v>
      </c>
      <c r="BV14" s="9">
        <v>1</v>
      </c>
      <c r="BW14" s="9">
        <v>1</v>
      </c>
      <c r="BX14" s="9">
        <v>1</v>
      </c>
      <c r="BY14" s="9">
        <v>1</v>
      </c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>
        <v>1</v>
      </c>
      <c r="CK14" s="9">
        <v>0</v>
      </c>
      <c r="CL14" s="9"/>
      <c r="CM14" s="9"/>
      <c r="CN14" s="9">
        <v>1</v>
      </c>
      <c r="CO14" s="9"/>
      <c r="CP14" s="9"/>
      <c r="CQ14" s="9"/>
      <c r="CR14" s="9"/>
      <c r="CS14" s="9"/>
      <c r="CT14" s="9"/>
      <c r="CU14" s="9"/>
      <c r="CV14" s="9"/>
      <c r="CW14" s="9"/>
      <c r="CY14" s="18"/>
      <c r="CZ14" s="18"/>
      <c r="DA14" s="18">
        <f t="shared" si="8"/>
        <v>1</v>
      </c>
      <c r="DB14" s="18">
        <f t="shared" si="8"/>
        <v>0.83333333333333337</v>
      </c>
      <c r="DC14" s="18">
        <f t="shared" si="8"/>
        <v>0.5</v>
      </c>
      <c r="DD14" s="18">
        <f t="shared" si="8"/>
        <v>0.4</v>
      </c>
      <c r="DE14" s="18">
        <f t="shared" si="8"/>
        <v>0.83333333333333337</v>
      </c>
    </row>
    <row r="15" spans="1:111" ht="18.600000000000001" customHeight="1" x14ac:dyDescent="0.25">
      <c r="A15" s="46">
        <v>10</v>
      </c>
      <c r="B15" s="46" t="s">
        <v>491</v>
      </c>
      <c r="C15" s="46" t="str">
        <f t="shared" si="7"/>
        <v>11</v>
      </c>
      <c r="D15" s="46" t="str">
        <f>INDEX(Sheet1!$C:$C,MATCH($B15,Sheet1!$B:$B,0))</f>
        <v>محمدمهدی مشکور</v>
      </c>
      <c r="E15" s="47">
        <v>1</v>
      </c>
      <c r="F15" s="47">
        <v>0</v>
      </c>
      <c r="G15" s="47">
        <v>0</v>
      </c>
      <c r="H15" s="47">
        <v>0</v>
      </c>
      <c r="I15" s="47">
        <v>0</v>
      </c>
      <c r="J15" s="47"/>
      <c r="K15" s="47">
        <v>1</v>
      </c>
      <c r="L15" s="47">
        <v>1</v>
      </c>
      <c r="M15" s="47">
        <v>1</v>
      </c>
      <c r="N15" s="47"/>
      <c r="O15" s="47"/>
      <c r="P15" s="47"/>
      <c r="Q15" s="47"/>
      <c r="R15" s="47"/>
      <c r="S15" s="47">
        <v>1</v>
      </c>
      <c r="T15" s="47">
        <v>1</v>
      </c>
      <c r="U15" s="47"/>
      <c r="V15" s="47"/>
      <c r="W15" s="47">
        <v>1</v>
      </c>
      <c r="X15" s="47">
        <v>1</v>
      </c>
      <c r="Y15" s="47"/>
      <c r="Z15" s="47"/>
      <c r="AA15" s="47"/>
      <c r="AB15" s="47"/>
      <c r="AC15" s="47">
        <v>1</v>
      </c>
      <c r="AD15" s="47"/>
      <c r="AE15" s="47"/>
      <c r="AF15" s="47"/>
      <c r="AG15" s="47">
        <v>1</v>
      </c>
      <c r="AH15" s="47"/>
      <c r="AI15" s="47"/>
      <c r="AJ15" s="47"/>
      <c r="AK15" s="47">
        <v>1</v>
      </c>
      <c r="AL15" s="47">
        <v>1</v>
      </c>
      <c r="AM15" s="47">
        <v>1</v>
      </c>
      <c r="AN15" s="47">
        <v>1</v>
      </c>
      <c r="AO15" s="47">
        <v>1</v>
      </c>
      <c r="AP15" s="47">
        <v>1</v>
      </c>
      <c r="AQ15" s="47">
        <v>1</v>
      </c>
      <c r="AR15" s="47"/>
      <c r="AS15" s="47">
        <v>1</v>
      </c>
      <c r="AT15" s="47">
        <v>0</v>
      </c>
      <c r="AU15" s="47">
        <v>1</v>
      </c>
      <c r="AV15" s="47">
        <v>1</v>
      </c>
      <c r="AW15" s="47">
        <v>1</v>
      </c>
      <c r="AX15" s="47">
        <v>1</v>
      </c>
      <c r="AY15" s="47">
        <v>1</v>
      </c>
      <c r="AZ15" s="47">
        <v>1</v>
      </c>
      <c r="BA15" s="47">
        <v>1</v>
      </c>
      <c r="BB15" s="47">
        <v>1</v>
      </c>
      <c r="BC15" s="47">
        <v>1</v>
      </c>
      <c r="BD15" s="47">
        <v>1</v>
      </c>
      <c r="BE15" s="47">
        <v>1</v>
      </c>
      <c r="BF15" s="47"/>
      <c r="BG15" s="47"/>
      <c r="BH15" s="47"/>
      <c r="BI15" s="47"/>
      <c r="BJ15" s="47"/>
      <c r="BK15" s="47"/>
      <c r="BL15" s="47"/>
      <c r="BM15" s="47"/>
      <c r="BN15" s="47">
        <v>1</v>
      </c>
      <c r="BO15" s="47">
        <v>0</v>
      </c>
      <c r="BP15" s="47">
        <v>1</v>
      </c>
      <c r="BQ15" s="47">
        <v>1</v>
      </c>
      <c r="BR15" s="47">
        <v>1</v>
      </c>
      <c r="BS15" s="47"/>
      <c r="BT15" s="47">
        <v>1</v>
      </c>
      <c r="BU15" s="47">
        <v>1</v>
      </c>
      <c r="BV15" s="47">
        <v>1</v>
      </c>
      <c r="BW15" s="47">
        <v>1</v>
      </c>
      <c r="BX15" s="47">
        <v>1</v>
      </c>
      <c r="BY15" s="47">
        <v>1</v>
      </c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>
        <v>1</v>
      </c>
      <c r="CK15" s="47">
        <v>1</v>
      </c>
      <c r="CL15" s="47"/>
      <c r="CM15" s="47"/>
      <c r="CN15" s="47">
        <v>1</v>
      </c>
      <c r="CO15" s="47"/>
      <c r="CP15" s="47"/>
      <c r="CQ15" s="47"/>
      <c r="CR15" s="47"/>
      <c r="CS15" s="47"/>
      <c r="CT15" s="47"/>
      <c r="CU15" s="47"/>
      <c r="CV15" s="47"/>
      <c r="CW15" s="47"/>
      <c r="CY15" s="18"/>
      <c r="CZ15" s="18"/>
      <c r="DA15" s="18">
        <f t="shared" si="8"/>
        <v>1</v>
      </c>
      <c r="DB15" s="18">
        <f t="shared" si="8"/>
        <v>0.94444444444444442</v>
      </c>
      <c r="DC15" s="18">
        <f t="shared" si="8"/>
        <v>1</v>
      </c>
      <c r="DD15" s="18">
        <f t="shared" si="8"/>
        <v>0.8</v>
      </c>
      <c r="DE15" s="18">
        <f t="shared" si="8"/>
        <v>1</v>
      </c>
    </row>
    <row r="16" spans="1:111" ht="18.600000000000001" customHeight="1" x14ac:dyDescent="0.25">
      <c r="A16" s="4">
        <v>11</v>
      </c>
      <c r="B16" s="4" t="s">
        <v>492</v>
      </c>
      <c r="C16" s="4" t="str">
        <f t="shared" si="7"/>
        <v>11</v>
      </c>
      <c r="D16" s="4" t="str">
        <f>INDEX(Sheet1!$C:$C,MATCH($B16,Sheet1!$B:$B,0))</f>
        <v>امیرمحمد کمیلی</v>
      </c>
      <c r="E16" s="9">
        <v>0</v>
      </c>
      <c r="F16" s="9">
        <v>0</v>
      </c>
      <c r="G16" s="9">
        <v>1</v>
      </c>
      <c r="H16" s="9">
        <v>1</v>
      </c>
      <c r="I16" s="9">
        <v>1</v>
      </c>
      <c r="J16" s="9"/>
      <c r="K16" s="9">
        <v>1</v>
      </c>
      <c r="L16" s="9">
        <v>1</v>
      </c>
      <c r="M16" s="9">
        <v>0</v>
      </c>
      <c r="N16" s="9"/>
      <c r="O16" s="9"/>
      <c r="P16" s="9"/>
      <c r="Q16" s="9"/>
      <c r="R16" s="9"/>
      <c r="S16" s="9">
        <v>0</v>
      </c>
      <c r="T16" s="9">
        <v>0</v>
      </c>
      <c r="U16" s="9"/>
      <c r="V16" s="9"/>
      <c r="W16" s="9">
        <v>1</v>
      </c>
      <c r="X16" s="9">
        <v>0</v>
      </c>
      <c r="Y16" s="9"/>
      <c r="Z16" s="9"/>
      <c r="AA16" s="9"/>
      <c r="AB16" s="9"/>
      <c r="AC16" s="9">
        <v>0</v>
      </c>
      <c r="AD16" s="9"/>
      <c r="AE16" s="9"/>
      <c r="AF16" s="9"/>
      <c r="AG16" s="9">
        <v>1</v>
      </c>
      <c r="AH16" s="9"/>
      <c r="AI16" s="9"/>
      <c r="AJ16" s="9"/>
      <c r="AK16" s="9">
        <v>1</v>
      </c>
      <c r="AL16" s="9">
        <v>1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/>
      <c r="AS16" s="9">
        <v>1</v>
      </c>
      <c r="AT16" s="9">
        <v>0</v>
      </c>
      <c r="AU16" s="9">
        <v>1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1</v>
      </c>
      <c r="BB16" s="9">
        <v>0</v>
      </c>
      <c r="BC16" s="9">
        <v>0</v>
      </c>
      <c r="BD16" s="9">
        <v>1</v>
      </c>
      <c r="BE16" s="9">
        <v>1</v>
      </c>
      <c r="BF16" s="9"/>
      <c r="BG16" s="9"/>
      <c r="BH16" s="9"/>
      <c r="BI16" s="9"/>
      <c r="BJ16" s="9"/>
      <c r="BK16" s="9"/>
      <c r="BL16" s="9"/>
      <c r="BM16" s="9"/>
      <c r="BN16" s="9">
        <v>1</v>
      </c>
      <c r="BO16" s="9">
        <v>0</v>
      </c>
      <c r="BP16" s="9">
        <v>1</v>
      </c>
      <c r="BQ16" s="9">
        <v>0</v>
      </c>
      <c r="BR16" s="9">
        <v>1</v>
      </c>
      <c r="BS16" s="9"/>
      <c r="BT16" s="9">
        <v>0</v>
      </c>
      <c r="BU16" s="9">
        <v>0</v>
      </c>
      <c r="BV16" s="9">
        <v>1</v>
      </c>
      <c r="BW16" s="9">
        <v>0</v>
      </c>
      <c r="BX16" s="9">
        <v>1</v>
      </c>
      <c r="BY16" s="9">
        <v>1</v>
      </c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>
        <v>1</v>
      </c>
      <c r="CK16" s="9">
        <v>1</v>
      </c>
      <c r="CL16" s="9"/>
      <c r="CM16" s="9"/>
      <c r="CN16" s="9">
        <v>1</v>
      </c>
      <c r="CO16" s="9"/>
      <c r="CP16" s="9"/>
      <c r="CQ16" s="9"/>
      <c r="CR16" s="9"/>
      <c r="CS16" s="9"/>
      <c r="CT16" s="9"/>
      <c r="CU16" s="9"/>
      <c r="CV16" s="9"/>
      <c r="CW16" s="9"/>
      <c r="CY16" s="18"/>
      <c r="CZ16" s="18"/>
      <c r="DA16" s="18">
        <f t="shared" ref="DA16:DE25" si="9">IFERROR(SUMIFS($E16:$CW16,$E$3:$CW$3,DA$3,$E$2:$CW$2,DA$2)/(COUNTIFS($E$3:$CW$3,DA$3,$E16:$CW16,"&lt;&gt;"&amp;"",$E$2:$CW$2,DA$2)),"")</f>
        <v>0.5</v>
      </c>
      <c r="DB16" s="18">
        <f t="shared" si="9"/>
        <v>0.27777777777777779</v>
      </c>
      <c r="DC16" s="18">
        <f t="shared" si="9"/>
        <v>1</v>
      </c>
      <c r="DD16" s="18">
        <f t="shared" si="9"/>
        <v>0.6</v>
      </c>
      <c r="DE16" s="18">
        <f t="shared" si="9"/>
        <v>0.5</v>
      </c>
    </row>
    <row r="17" spans="1:109" ht="18.600000000000001" customHeight="1" x14ac:dyDescent="0.25">
      <c r="A17" s="46">
        <v>12</v>
      </c>
      <c r="B17" s="46" t="s">
        <v>493</v>
      </c>
      <c r="C17" s="46" t="str">
        <f t="shared" si="7"/>
        <v>11</v>
      </c>
      <c r="D17" s="46" t="str">
        <f>INDEX(Sheet1!$C:$C,MATCH($B17,Sheet1!$B:$B,0))</f>
        <v>امیرمحمد رهبری</v>
      </c>
      <c r="E17" s="47">
        <v>0</v>
      </c>
      <c r="F17" s="47">
        <v>1</v>
      </c>
      <c r="G17" s="47">
        <v>0</v>
      </c>
      <c r="H17" s="47">
        <v>0</v>
      </c>
      <c r="I17" s="47">
        <v>1</v>
      </c>
      <c r="J17" s="47"/>
      <c r="K17" s="47">
        <v>0</v>
      </c>
      <c r="L17" s="47">
        <v>0</v>
      </c>
      <c r="M17" s="47">
        <v>1</v>
      </c>
      <c r="N17" s="47"/>
      <c r="O17" s="47"/>
      <c r="P17" s="47"/>
      <c r="Q17" s="47"/>
      <c r="R17" s="47"/>
      <c r="S17" s="47">
        <v>1</v>
      </c>
      <c r="T17" s="47">
        <v>1</v>
      </c>
      <c r="U17" s="47"/>
      <c r="V17" s="47"/>
      <c r="W17" s="47">
        <v>0</v>
      </c>
      <c r="X17" s="47">
        <v>1</v>
      </c>
      <c r="Y17" s="47"/>
      <c r="Z17" s="47"/>
      <c r="AA17" s="47"/>
      <c r="AB17" s="47"/>
      <c r="AC17" s="47">
        <v>0</v>
      </c>
      <c r="AD17" s="47"/>
      <c r="AE17" s="47"/>
      <c r="AF17" s="47"/>
      <c r="AG17" s="47">
        <v>1</v>
      </c>
      <c r="AH17" s="47"/>
      <c r="AI17" s="47"/>
      <c r="AJ17" s="47"/>
      <c r="AK17" s="47">
        <v>1</v>
      </c>
      <c r="AL17" s="47">
        <v>1</v>
      </c>
      <c r="AM17" s="47">
        <v>0</v>
      </c>
      <c r="AN17" s="47">
        <v>1</v>
      </c>
      <c r="AO17" s="47">
        <v>0</v>
      </c>
      <c r="AP17" s="47">
        <v>0</v>
      </c>
      <c r="AQ17" s="47">
        <v>0</v>
      </c>
      <c r="AR17" s="47"/>
      <c r="AS17" s="47">
        <v>1</v>
      </c>
      <c r="AT17" s="47">
        <v>1</v>
      </c>
      <c r="AU17" s="47">
        <v>1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/>
      <c r="BG17" s="47"/>
      <c r="BH17" s="47"/>
      <c r="BI17" s="47"/>
      <c r="BJ17" s="47"/>
      <c r="BK17" s="47"/>
      <c r="BL17" s="47"/>
      <c r="BM17" s="47"/>
      <c r="BN17" s="47">
        <v>0</v>
      </c>
      <c r="BO17" s="47">
        <v>1</v>
      </c>
      <c r="BP17" s="47">
        <v>1</v>
      </c>
      <c r="BQ17" s="47">
        <v>0</v>
      </c>
      <c r="BR17" s="47">
        <v>1</v>
      </c>
      <c r="BS17" s="47"/>
      <c r="BT17" s="47">
        <v>1</v>
      </c>
      <c r="BU17" s="47">
        <v>1</v>
      </c>
      <c r="BV17" s="47">
        <v>1</v>
      </c>
      <c r="BW17" s="47">
        <v>1</v>
      </c>
      <c r="BX17" s="47">
        <v>1</v>
      </c>
      <c r="BY17" s="47">
        <v>1</v>
      </c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>
        <v>1</v>
      </c>
      <c r="CK17" s="47">
        <v>1</v>
      </c>
      <c r="CL17" s="47"/>
      <c r="CM17" s="47"/>
      <c r="CN17" s="47">
        <v>1</v>
      </c>
      <c r="CO17" s="47"/>
      <c r="CP17" s="47"/>
      <c r="CQ17" s="47"/>
      <c r="CR17" s="47"/>
      <c r="CS17" s="47"/>
      <c r="CT17" s="47"/>
      <c r="CU17" s="47"/>
      <c r="CV17" s="47"/>
      <c r="CW17" s="47"/>
      <c r="CY17" s="18"/>
      <c r="CZ17" s="18"/>
      <c r="DA17" s="18">
        <f t="shared" si="9"/>
        <v>0.5</v>
      </c>
      <c r="DB17" s="18">
        <f t="shared" si="9"/>
        <v>0.33333333333333331</v>
      </c>
      <c r="DC17" s="18">
        <f t="shared" si="9"/>
        <v>0</v>
      </c>
      <c r="DD17" s="18">
        <f t="shared" si="9"/>
        <v>0.6</v>
      </c>
      <c r="DE17" s="18">
        <f t="shared" si="9"/>
        <v>1</v>
      </c>
    </row>
    <row r="18" spans="1:109" ht="18.600000000000001" customHeight="1" x14ac:dyDescent="0.25">
      <c r="A18" s="4">
        <v>13</v>
      </c>
      <c r="B18" s="4" t="s">
        <v>494</v>
      </c>
      <c r="C18" s="4" t="str">
        <f t="shared" si="7"/>
        <v>11</v>
      </c>
      <c r="D18" s="4" t="str">
        <f>INDEX(Sheet1!$C:$C,MATCH($B18,Sheet1!$B:$B,0))</f>
        <v>مهرداد ملک محمدی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/>
      <c r="K18" s="9">
        <v>1</v>
      </c>
      <c r="L18" s="9">
        <v>1</v>
      </c>
      <c r="M18" s="9">
        <v>0</v>
      </c>
      <c r="N18" s="9"/>
      <c r="O18" s="9"/>
      <c r="P18" s="9"/>
      <c r="Q18" s="9"/>
      <c r="R18" s="9"/>
      <c r="S18" s="9">
        <v>1</v>
      </c>
      <c r="T18" s="9">
        <v>1</v>
      </c>
      <c r="U18" s="9"/>
      <c r="V18" s="9"/>
      <c r="W18" s="9">
        <v>0</v>
      </c>
      <c r="X18" s="9">
        <v>1</v>
      </c>
      <c r="Y18" s="9"/>
      <c r="Z18" s="9"/>
      <c r="AA18" s="9"/>
      <c r="AB18" s="9"/>
      <c r="AC18" s="9">
        <v>1</v>
      </c>
      <c r="AD18" s="9"/>
      <c r="AE18" s="9"/>
      <c r="AF18" s="9"/>
      <c r="AG18" s="9">
        <v>1</v>
      </c>
      <c r="AH18" s="9"/>
      <c r="AI18" s="9"/>
      <c r="AJ18" s="9"/>
      <c r="AK18" s="9">
        <v>1</v>
      </c>
      <c r="AL18" s="9">
        <v>0</v>
      </c>
      <c r="AM18" s="9">
        <v>1</v>
      </c>
      <c r="AN18" s="9">
        <v>1</v>
      </c>
      <c r="AO18" s="9">
        <v>0</v>
      </c>
      <c r="AP18" s="9">
        <v>0</v>
      </c>
      <c r="AQ18" s="9">
        <v>0</v>
      </c>
      <c r="AR18" s="9"/>
      <c r="AS18" s="9">
        <v>1</v>
      </c>
      <c r="AT18" s="9">
        <v>1</v>
      </c>
      <c r="AU18" s="9">
        <v>1</v>
      </c>
      <c r="AV18" s="9">
        <v>0</v>
      </c>
      <c r="AW18" s="9">
        <v>0</v>
      </c>
      <c r="AX18" s="9">
        <v>0</v>
      </c>
      <c r="AY18" s="9">
        <v>0</v>
      </c>
      <c r="AZ18" s="9">
        <v>1</v>
      </c>
      <c r="BA18" s="9">
        <v>1</v>
      </c>
      <c r="BB18" s="9">
        <v>1</v>
      </c>
      <c r="BC18" s="9">
        <v>0</v>
      </c>
      <c r="BD18" s="9">
        <v>1</v>
      </c>
      <c r="BE18" s="9">
        <v>0</v>
      </c>
      <c r="BF18" s="9"/>
      <c r="BG18" s="9"/>
      <c r="BH18" s="9"/>
      <c r="BI18" s="9"/>
      <c r="BJ18" s="9"/>
      <c r="BK18" s="9"/>
      <c r="BL18" s="9"/>
      <c r="BM18" s="9"/>
      <c r="BN18" s="9">
        <v>1</v>
      </c>
      <c r="BO18" s="9">
        <v>0</v>
      </c>
      <c r="BP18" s="9">
        <v>0</v>
      </c>
      <c r="BQ18" s="9">
        <v>0</v>
      </c>
      <c r="BR18" s="9">
        <v>0</v>
      </c>
      <c r="BS18" s="9"/>
      <c r="BT18" s="9">
        <v>0</v>
      </c>
      <c r="BU18" s="9">
        <v>1</v>
      </c>
      <c r="BV18" s="9">
        <v>1</v>
      </c>
      <c r="BW18" s="9">
        <v>1</v>
      </c>
      <c r="BX18" s="9">
        <v>1</v>
      </c>
      <c r="BY18" s="9">
        <v>1</v>
      </c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>
        <v>1</v>
      </c>
      <c r="CK18" s="9">
        <v>1</v>
      </c>
      <c r="CL18" s="9"/>
      <c r="CM18" s="9"/>
      <c r="CN18" s="9">
        <v>0</v>
      </c>
      <c r="CO18" s="9"/>
      <c r="CP18" s="9"/>
      <c r="CQ18" s="9"/>
      <c r="CR18" s="9"/>
      <c r="CS18" s="9"/>
      <c r="CT18" s="9"/>
      <c r="CU18" s="9"/>
      <c r="CV18" s="9"/>
      <c r="CW18" s="9"/>
      <c r="CY18" s="18"/>
      <c r="CZ18" s="18"/>
      <c r="DA18" s="18">
        <f t="shared" si="9"/>
        <v>1</v>
      </c>
      <c r="DB18" s="18">
        <f t="shared" si="9"/>
        <v>0.5</v>
      </c>
      <c r="DC18" s="18">
        <f t="shared" si="9"/>
        <v>0.5</v>
      </c>
      <c r="DD18" s="18">
        <f t="shared" si="9"/>
        <v>0.2</v>
      </c>
      <c r="DE18" s="18">
        <f t="shared" si="9"/>
        <v>0.83333333333333337</v>
      </c>
    </row>
    <row r="19" spans="1:109" ht="18.600000000000001" customHeight="1" x14ac:dyDescent="0.25">
      <c r="A19" s="46">
        <v>14</v>
      </c>
      <c r="B19" s="46" t="s">
        <v>495</v>
      </c>
      <c r="C19" s="46" t="str">
        <f t="shared" si="7"/>
        <v>11</v>
      </c>
      <c r="D19" s="46" t="str">
        <f>INDEX(Sheet1!$C:$C,MATCH($B19,Sheet1!$B:$B,0))</f>
        <v>مصطفی جهانگیری</v>
      </c>
      <c r="E19" s="47">
        <v>0</v>
      </c>
      <c r="F19" s="47">
        <v>1</v>
      </c>
      <c r="G19" s="47">
        <v>0</v>
      </c>
      <c r="H19" s="47">
        <v>1</v>
      </c>
      <c r="I19" s="47">
        <v>0</v>
      </c>
      <c r="J19" s="47"/>
      <c r="K19" s="47">
        <v>0</v>
      </c>
      <c r="L19" s="47">
        <v>1</v>
      </c>
      <c r="M19" s="47">
        <v>0</v>
      </c>
      <c r="N19" s="47"/>
      <c r="O19" s="47"/>
      <c r="P19" s="47"/>
      <c r="Q19" s="47"/>
      <c r="R19" s="47"/>
      <c r="S19" s="47">
        <v>0</v>
      </c>
      <c r="T19" s="47">
        <v>0</v>
      </c>
      <c r="U19" s="47"/>
      <c r="V19" s="47"/>
      <c r="W19" s="47">
        <v>1</v>
      </c>
      <c r="X19" s="47">
        <v>1</v>
      </c>
      <c r="Y19" s="47"/>
      <c r="Z19" s="47"/>
      <c r="AA19" s="47"/>
      <c r="AB19" s="47"/>
      <c r="AC19" s="47">
        <v>0</v>
      </c>
      <c r="AD19" s="47"/>
      <c r="AE19" s="47"/>
      <c r="AF19" s="47"/>
      <c r="AG19" s="47">
        <v>1</v>
      </c>
      <c r="AH19" s="47"/>
      <c r="AI19" s="47"/>
      <c r="AJ19" s="47"/>
      <c r="AK19" s="47">
        <v>1</v>
      </c>
      <c r="AL19" s="47">
        <v>1</v>
      </c>
      <c r="AM19" s="47">
        <v>1</v>
      </c>
      <c r="AN19" s="47">
        <v>0</v>
      </c>
      <c r="AO19" s="47">
        <v>0</v>
      </c>
      <c r="AP19" s="47">
        <v>1</v>
      </c>
      <c r="AQ19" s="47">
        <v>0</v>
      </c>
      <c r="AR19" s="47"/>
      <c r="AS19" s="47">
        <v>1</v>
      </c>
      <c r="AT19" s="47">
        <v>1</v>
      </c>
      <c r="AU19" s="47">
        <v>1</v>
      </c>
      <c r="AV19" s="47">
        <v>0</v>
      </c>
      <c r="AW19" s="47">
        <v>1</v>
      </c>
      <c r="AX19" s="47">
        <v>0</v>
      </c>
      <c r="AY19" s="47">
        <v>0</v>
      </c>
      <c r="AZ19" s="47">
        <v>1</v>
      </c>
      <c r="BA19" s="47">
        <v>1</v>
      </c>
      <c r="BB19" s="47">
        <v>1</v>
      </c>
      <c r="BC19" s="47">
        <v>0</v>
      </c>
      <c r="BD19" s="47">
        <v>1</v>
      </c>
      <c r="BE19" s="47">
        <v>1</v>
      </c>
      <c r="BF19" s="47"/>
      <c r="BG19" s="47"/>
      <c r="BH19" s="47"/>
      <c r="BI19" s="47"/>
      <c r="BJ19" s="47"/>
      <c r="BK19" s="47"/>
      <c r="BL19" s="47"/>
      <c r="BM19" s="47"/>
      <c r="BN19" s="47">
        <v>1</v>
      </c>
      <c r="BO19" s="47">
        <v>1</v>
      </c>
      <c r="BP19" s="47">
        <v>1</v>
      </c>
      <c r="BQ19" s="47">
        <v>1</v>
      </c>
      <c r="BR19" s="47">
        <v>1</v>
      </c>
      <c r="BS19" s="47"/>
      <c r="BT19" s="47">
        <v>1</v>
      </c>
      <c r="BU19" s="47">
        <v>1</v>
      </c>
      <c r="BV19" s="47">
        <v>1</v>
      </c>
      <c r="BW19" s="47">
        <v>0</v>
      </c>
      <c r="BX19" s="47">
        <v>0</v>
      </c>
      <c r="BY19" s="47">
        <v>0</v>
      </c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>
        <v>1</v>
      </c>
      <c r="CK19" s="47">
        <v>0</v>
      </c>
      <c r="CL19" s="47"/>
      <c r="CM19" s="47"/>
      <c r="CN19" s="47">
        <v>1</v>
      </c>
      <c r="CO19" s="47"/>
      <c r="CP19" s="47"/>
      <c r="CQ19" s="47"/>
      <c r="CR19" s="47"/>
      <c r="CS19" s="47"/>
      <c r="CT19" s="47"/>
      <c r="CU19" s="47"/>
      <c r="CV19" s="47"/>
      <c r="CW19" s="47"/>
      <c r="CY19" s="18"/>
      <c r="CZ19" s="18"/>
      <c r="DA19" s="18">
        <f t="shared" si="9"/>
        <v>0.5</v>
      </c>
      <c r="DB19" s="18">
        <f t="shared" si="9"/>
        <v>0.61111111111111116</v>
      </c>
      <c r="DC19" s="18">
        <f t="shared" si="9"/>
        <v>1</v>
      </c>
      <c r="DD19" s="18">
        <f t="shared" si="9"/>
        <v>1</v>
      </c>
      <c r="DE19" s="18">
        <f t="shared" si="9"/>
        <v>0.5</v>
      </c>
    </row>
    <row r="20" spans="1:109" ht="18.600000000000001" customHeight="1" x14ac:dyDescent="0.25">
      <c r="A20" s="4">
        <v>15</v>
      </c>
      <c r="B20" s="4" t="s">
        <v>496</v>
      </c>
      <c r="C20" s="4" t="str">
        <f t="shared" si="7"/>
        <v>11</v>
      </c>
      <c r="D20" s="4" t="str">
        <f>INDEX(Sheet1!$C:$C,MATCH($B20,Sheet1!$B:$B,0))</f>
        <v>محمدعرفان احمدی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/>
      <c r="K20" s="9">
        <v>0</v>
      </c>
      <c r="L20" s="9">
        <v>0</v>
      </c>
      <c r="M20" s="9">
        <v>0</v>
      </c>
      <c r="N20" s="9"/>
      <c r="O20" s="9"/>
      <c r="P20" s="9"/>
      <c r="Q20" s="9"/>
      <c r="R20" s="9"/>
      <c r="S20" s="9">
        <v>0</v>
      </c>
      <c r="T20" s="9">
        <v>0</v>
      </c>
      <c r="U20" s="9"/>
      <c r="V20" s="9"/>
      <c r="W20" s="9">
        <v>0</v>
      </c>
      <c r="X20" s="9">
        <v>0</v>
      </c>
      <c r="Y20" s="9"/>
      <c r="Z20" s="9"/>
      <c r="AA20" s="9"/>
      <c r="AB20" s="9"/>
      <c r="AC20" s="9">
        <v>1</v>
      </c>
      <c r="AD20" s="9"/>
      <c r="AE20" s="9"/>
      <c r="AF20" s="9"/>
      <c r="AG20" s="9">
        <v>1</v>
      </c>
      <c r="AH20" s="9"/>
      <c r="AI20" s="9"/>
      <c r="AJ20" s="9"/>
      <c r="AK20" s="9">
        <v>0</v>
      </c>
      <c r="AL20" s="9">
        <v>1</v>
      </c>
      <c r="AM20" s="9">
        <v>1</v>
      </c>
      <c r="AN20" s="9">
        <v>0</v>
      </c>
      <c r="AO20" s="9">
        <v>0</v>
      </c>
      <c r="AP20" s="9">
        <v>0</v>
      </c>
      <c r="AQ20" s="9">
        <v>1</v>
      </c>
      <c r="AR20" s="9"/>
      <c r="AS20" s="9">
        <v>1</v>
      </c>
      <c r="AT20" s="9">
        <v>1</v>
      </c>
      <c r="AU20" s="9">
        <v>1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1</v>
      </c>
      <c r="BB20" s="9">
        <v>1</v>
      </c>
      <c r="BC20" s="9">
        <v>0</v>
      </c>
      <c r="BD20" s="9">
        <v>1</v>
      </c>
      <c r="BE20" s="9">
        <v>1</v>
      </c>
      <c r="BF20" s="9"/>
      <c r="BG20" s="9"/>
      <c r="BH20" s="9"/>
      <c r="BI20" s="9"/>
      <c r="BJ20" s="9"/>
      <c r="BK20" s="9"/>
      <c r="BL20" s="9"/>
      <c r="BM20" s="9"/>
      <c r="BN20" s="9">
        <v>1</v>
      </c>
      <c r="BO20" s="9">
        <v>1</v>
      </c>
      <c r="BP20" s="9">
        <v>0</v>
      </c>
      <c r="BQ20" s="9">
        <v>1</v>
      </c>
      <c r="BR20" s="9">
        <v>1</v>
      </c>
      <c r="BS20" s="9"/>
      <c r="BT20" s="9">
        <v>0</v>
      </c>
      <c r="BU20" s="9">
        <v>1</v>
      </c>
      <c r="BV20" s="9">
        <v>1</v>
      </c>
      <c r="BW20" s="9">
        <v>1</v>
      </c>
      <c r="BX20" s="9">
        <v>1</v>
      </c>
      <c r="BY20" s="9">
        <v>1</v>
      </c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>
        <v>0</v>
      </c>
      <c r="CK20" s="9">
        <v>1</v>
      </c>
      <c r="CL20" s="9"/>
      <c r="CM20" s="9"/>
      <c r="CN20" s="9">
        <v>0</v>
      </c>
      <c r="CO20" s="9"/>
      <c r="CP20" s="9"/>
      <c r="CQ20" s="9"/>
      <c r="CR20" s="9"/>
      <c r="CS20" s="9"/>
      <c r="CT20" s="9"/>
      <c r="CU20" s="9"/>
      <c r="CV20" s="9"/>
      <c r="CW20" s="9"/>
      <c r="CY20" s="18"/>
      <c r="CZ20" s="18"/>
      <c r="DA20" s="18">
        <f t="shared" si="9"/>
        <v>1</v>
      </c>
      <c r="DB20" s="18">
        <f t="shared" si="9"/>
        <v>0.44444444444444442</v>
      </c>
      <c r="DC20" s="18">
        <f t="shared" si="9"/>
        <v>1</v>
      </c>
      <c r="DD20" s="18">
        <f t="shared" si="9"/>
        <v>0.8</v>
      </c>
      <c r="DE20" s="18">
        <f t="shared" si="9"/>
        <v>0.83333333333333337</v>
      </c>
    </row>
    <row r="21" spans="1:109" ht="18.600000000000001" customHeight="1" x14ac:dyDescent="0.25">
      <c r="A21" s="46">
        <v>16</v>
      </c>
      <c r="B21" s="46" t="s">
        <v>497</v>
      </c>
      <c r="C21" s="46" t="str">
        <f t="shared" si="7"/>
        <v>11</v>
      </c>
      <c r="D21" s="46" t="str">
        <f>INDEX(Sheet1!$C:$C,MATCH($B21,Sheet1!$B:$B,0))</f>
        <v>محمدمهدی صابری</v>
      </c>
      <c r="E21" s="47">
        <v>1</v>
      </c>
      <c r="F21" s="47">
        <v>0</v>
      </c>
      <c r="G21" s="47">
        <v>0</v>
      </c>
      <c r="H21" s="47">
        <v>1</v>
      </c>
      <c r="I21" s="47">
        <v>0</v>
      </c>
      <c r="J21" s="47"/>
      <c r="K21" s="47">
        <v>1</v>
      </c>
      <c r="L21" s="47">
        <v>0</v>
      </c>
      <c r="M21" s="47">
        <v>0</v>
      </c>
      <c r="N21" s="47">
        <v>1</v>
      </c>
      <c r="O21" s="47"/>
      <c r="P21" s="47">
        <v>1</v>
      </c>
      <c r="Q21" s="47">
        <v>0</v>
      </c>
      <c r="R21" s="47">
        <v>1</v>
      </c>
      <c r="S21" s="47">
        <v>0</v>
      </c>
      <c r="T21" s="47">
        <v>0</v>
      </c>
      <c r="U21" s="47">
        <v>1</v>
      </c>
      <c r="V21" s="47"/>
      <c r="W21" s="47">
        <v>1</v>
      </c>
      <c r="X21" s="47">
        <v>1</v>
      </c>
      <c r="Y21" s="47"/>
      <c r="Z21" s="47"/>
      <c r="AA21" s="47">
        <v>0</v>
      </c>
      <c r="AB21" s="47">
        <v>1</v>
      </c>
      <c r="AC21" s="47">
        <v>1</v>
      </c>
      <c r="AD21" s="47">
        <v>0</v>
      </c>
      <c r="AE21" s="47">
        <v>0</v>
      </c>
      <c r="AF21" s="47">
        <v>0</v>
      </c>
      <c r="AG21" s="47">
        <v>1</v>
      </c>
      <c r="AH21" s="47">
        <v>1</v>
      </c>
      <c r="AI21" s="47">
        <v>0</v>
      </c>
      <c r="AJ21" s="47">
        <v>0</v>
      </c>
      <c r="AK21" s="47">
        <v>1</v>
      </c>
      <c r="AL21" s="47">
        <v>1</v>
      </c>
      <c r="AM21" s="47">
        <v>1</v>
      </c>
      <c r="AN21" s="47">
        <v>1</v>
      </c>
      <c r="AO21" s="47">
        <v>1</v>
      </c>
      <c r="AP21" s="47">
        <v>1</v>
      </c>
      <c r="AQ21" s="47">
        <v>1</v>
      </c>
      <c r="AR21" s="47">
        <v>1</v>
      </c>
      <c r="AS21" s="47">
        <v>1</v>
      </c>
      <c r="AT21" s="47">
        <v>0</v>
      </c>
      <c r="AU21" s="47">
        <v>1</v>
      </c>
      <c r="AV21" s="47">
        <v>1</v>
      </c>
      <c r="AW21" s="47">
        <v>1</v>
      </c>
      <c r="AX21" s="47">
        <v>0</v>
      </c>
      <c r="AY21" s="47">
        <v>0</v>
      </c>
      <c r="AZ21" s="47">
        <v>1</v>
      </c>
      <c r="BA21" s="47"/>
      <c r="BB21" s="47"/>
      <c r="BC21" s="47">
        <v>0</v>
      </c>
      <c r="BD21" s="47">
        <v>1</v>
      </c>
      <c r="BE21" s="47"/>
      <c r="BF21" s="47"/>
      <c r="BG21" s="47"/>
      <c r="BH21" s="47"/>
      <c r="BI21" s="47"/>
      <c r="BJ21" s="47"/>
      <c r="BK21" s="47"/>
      <c r="BL21" s="47"/>
      <c r="BM21" s="47"/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/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>
        <v>0</v>
      </c>
      <c r="CK21" s="47">
        <v>0</v>
      </c>
      <c r="CL21" s="47"/>
      <c r="CM21" s="47"/>
      <c r="CN21" s="47">
        <v>0</v>
      </c>
      <c r="CO21" s="47"/>
      <c r="CP21" s="47"/>
      <c r="CQ21" s="47"/>
      <c r="CR21" s="47"/>
      <c r="CS21" s="47"/>
      <c r="CT21" s="47"/>
      <c r="CU21" s="47"/>
      <c r="CV21" s="47"/>
      <c r="CW21" s="47"/>
      <c r="CY21" s="18"/>
      <c r="CZ21" s="18"/>
      <c r="DA21" s="18">
        <f t="shared" si="9"/>
        <v>0.4</v>
      </c>
      <c r="DB21" s="18">
        <f t="shared" si="9"/>
        <v>0.76470588235294112</v>
      </c>
      <c r="DC21" s="18">
        <f t="shared" si="9"/>
        <v>1</v>
      </c>
      <c r="DD21" s="18">
        <f t="shared" si="9"/>
        <v>0</v>
      </c>
      <c r="DE21" s="18">
        <f t="shared" si="9"/>
        <v>0</v>
      </c>
    </row>
    <row r="22" spans="1:109" ht="18.600000000000001" customHeight="1" x14ac:dyDescent="0.25">
      <c r="A22" s="4">
        <v>17</v>
      </c>
      <c r="B22" s="4" t="s">
        <v>691</v>
      </c>
      <c r="C22" s="4" t="str">
        <f t="shared" si="7"/>
        <v>11</v>
      </c>
      <c r="D22" s="4" t="str">
        <f>INDEX(Sheet1!$C:$C,MATCH($B22,Sheet1!$B:$B,0))</f>
        <v>علیرضا آل‌علی</v>
      </c>
      <c r="E22" s="9">
        <v>0</v>
      </c>
      <c r="F22" s="9">
        <v>0</v>
      </c>
      <c r="G22" s="9">
        <v>1</v>
      </c>
      <c r="H22" s="9">
        <v>1</v>
      </c>
      <c r="I22" s="9">
        <v>1</v>
      </c>
      <c r="J22" s="9"/>
      <c r="K22" s="9">
        <v>1</v>
      </c>
      <c r="L22" s="9">
        <v>0</v>
      </c>
      <c r="M22" s="9">
        <v>0</v>
      </c>
      <c r="N22" s="9">
        <v>1</v>
      </c>
      <c r="O22" s="9"/>
      <c r="P22" s="9"/>
      <c r="Q22" s="9"/>
      <c r="R22" s="9"/>
      <c r="S22" s="9">
        <v>1</v>
      </c>
      <c r="T22" s="9">
        <v>1</v>
      </c>
      <c r="U22" s="9"/>
      <c r="V22" s="9"/>
      <c r="W22" s="9">
        <v>0</v>
      </c>
      <c r="X22" s="9">
        <v>1</v>
      </c>
      <c r="Y22" s="9">
        <v>1</v>
      </c>
      <c r="Z22" s="9">
        <v>1</v>
      </c>
      <c r="AA22" s="9">
        <v>1</v>
      </c>
      <c r="AB22" s="9"/>
      <c r="AC22" s="9"/>
      <c r="AD22" s="9"/>
      <c r="AE22" s="9"/>
      <c r="AF22" s="9">
        <v>1</v>
      </c>
      <c r="AG22" s="9"/>
      <c r="AH22" s="9"/>
      <c r="AI22" s="9"/>
      <c r="AJ22" s="9"/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0</v>
      </c>
      <c r="AU22" s="9"/>
      <c r="AV22" s="9">
        <v>1</v>
      </c>
      <c r="AW22" s="9">
        <v>1</v>
      </c>
      <c r="AX22" s="9">
        <v>1</v>
      </c>
      <c r="AY22" s="9">
        <v>0</v>
      </c>
      <c r="AZ22" s="9">
        <v>1</v>
      </c>
      <c r="BA22" s="9">
        <v>0</v>
      </c>
      <c r="BB22" s="9">
        <v>1</v>
      </c>
      <c r="BC22" s="9">
        <v>0</v>
      </c>
      <c r="BD22" s="9">
        <v>0</v>
      </c>
      <c r="BE22" s="9"/>
      <c r="BF22" s="9"/>
      <c r="BG22" s="9"/>
      <c r="BH22" s="9"/>
      <c r="BI22" s="9"/>
      <c r="BJ22" s="9"/>
      <c r="BK22" s="9"/>
      <c r="BL22" s="9"/>
      <c r="BM22" s="9"/>
      <c r="BN22" s="9">
        <v>1</v>
      </c>
      <c r="BO22" s="9">
        <v>1</v>
      </c>
      <c r="BP22" s="9">
        <v>0</v>
      </c>
      <c r="BQ22" s="9">
        <v>0</v>
      </c>
      <c r="BR22" s="9">
        <v>0</v>
      </c>
      <c r="BS22" s="9"/>
      <c r="BT22" s="9">
        <v>0</v>
      </c>
      <c r="BU22" s="9">
        <v>1</v>
      </c>
      <c r="BV22" s="9">
        <v>0</v>
      </c>
      <c r="BW22" s="9">
        <v>1</v>
      </c>
      <c r="BX22" s="9">
        <v>0</v>
      </c>
      <c r="BY22" s="9">
        <v>1</v>
      </c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>
        <v>1</v>
      </c>
      <c r="CK22" s="9">
        <v>1</v>
      </c>
      <c r="CL22" s="9"/>
      <c r="CM22" s="9"/>
      <c r="CN22" s="9">
        <v>1</v>
      </c>
      <c r="CO22" s="9"/>
      <c r="CP22" s="9"/>
      <c r="CQ22" s="9"/>
      <c r="CR22" s="9"/>
      <c r="CS22" s="9"/>
      <c r="CT22" s="9"/>
      <c r="CU22" s="9"/>
      <c r="CV22" s="9"/>
      <c r="CW22" s="9"/>
      <c r="CY22" s="18"/>
      <c r="CZ22" s="18"/>
      <c r="DA22" s="18">
        <f t="shared" si="9"/>
        <v>1</v>
      </c>
      <c r="DB22" s="18">
        <f t="shared" si="9"/>
        <v>0.77777777777777779</v>
      </c>
      <c r="DC22" s="18">
        <f t="shared" si="9"/>
        <v>0</v>
      </c>
      <c r="DD22" s="18">
        <f t="shared" si="9"/>
        <v>0.4</v>
      </c>
      <c r="DE22" s="18">
        <f t="shared" si="9"/>
        <v>0.5</v>
      </c>
    </row>
    <row r="23" spans="1:109" ht="18.600000000000001" customHeight="1" x14ac:dyDescent="0.25">
      <c r="A23" s="46">
        <v>18</v>
      </c>
      <c r="B23" s="46" t="s">
        <v>498</v>
      </c>
      <c r="C23" s="46" t="str">
        <f t="shared" si="7"/>
        <v>12</v>
      </c>
      <c r="D23" s="46" t="str">
        <f>INDEX(Sheet1!$C:$C,MATCH($B23,Sheet1!$B:$B,0))</f>
        <v>امیرمحمد محمدرضایی</v>
      </c>
      <c r="E23" s="47">
        <v>1</v>
      </c>
      <c r="F23" s="47">
        <v>1</v>
      </c>
      <c r="G23" s="47">
        <v>0</v>
      </c>
      <c r="H23" s="47">
        <v>1</v>
      </c>
      <c r="I23" s="47">
        <v>0</v>
      </c>
      <c r="J23" s="47">
        <v>1</v>
      </c>
      <c r="K23" s="47">
        <v>1</v>
      </c>
      <c r="L23" s="47">
        <v>1</v>
      </c>
      <c r="M23" s="47">
        <v>1</v>
      </c>
      <c r="N23" s="47">
        <v>1</v>
      </c>
      <c r="O23" s="47"/>
      <c r="P23" s="47"/>
      <c r="Q23" s="47"/>
      <c r="R23" s="47"/>
      <c r="S23" s="47">
        <v>1</v>
      </c>
      <c r="T23" s="47">
        <v>0</v>
      </c>
      <c r="U23" s="47">
        <v>0</v>
      </c>
      <c r="V23" s="47"/>
      <c r="W23" s="47">
        <v>0</v>
      </c>
      <c r="X23" s="47"/>
      <c r="Y23" s="47"/>
      <c r="Z23" s="47"/>
      <c r="AA23" s="47"/>
      <c r="AB23" s="47"/>
      <c r="AC23" s="47">
        <v>1</v>
      </c>
      <c r="AD23" s="47"/>
      <c r="AE23" s="47"/>
      <c r="AF23" s="47"/>
      <c r="AG23" s="47">
        <v>1</v>
      </c>
      <c r="AH23" s="47"/>
      <c r="AI23" s="47"/>
      <c r="AJ23" s="47"/>
      <c r="AK23" s="47"/>
      <c r="AL23" s="47">
        <v>1</v>
      </c>
      <c r="AM23" s="47">
        <v>0</v>
      </c>
      <c r="AN23" s="47">
        <v>1</v>
      </c>
      <c r="AO23" s="47">
        <v>0</v>
      </c>
      <c r="AP23" s="47">
        <v>0</v>
      </c>
      <c r="AQ23" s="47">
        <v>1</v>
      </c>
      <c r="AR23" s="47">
        <v>1</v>
      </c>
      <c r="AS23" s="47">
        <v>1</v>
      </c>
      <c r="AT23" s="47">
        <v>0</v>
      </c>
      <c r="AU23" s="47">
        <v>0</v>
      </c>
      <c r="AV23" s="47">
        <v>1</v>
      </c>
      <c r="AW23" s="47">
        <v>1</v>
      </c>
      <c r="AX23" s="47">
        <v>0</v>
      </c>
      <c r="AY23" s="47">
        <v>0</v>
      </c>
      <c r="AZ23" s="47">
        <v>1</v>
      </c>
      <c r="BA23" s="47">
        <v>0</v>
      </c>
      <c r="BB23" s="47">
        <v>1</v>
      </c>
      <c r="BC23" s="47">
        <v>0</v>
      </c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>
        <v>1</v>
      </c>
      <c r="BO23" s="47">
        <v>1</v>
      </c>
      <c r="BP23" s="47">
        <v>0</v>
      </c>
      <c r="BQ23" s="47">
        <v>0</v>
      </c>
      <c r="BR23" s="47">
        <v>0</v>
      </c>
      <c r="BS23" s="47"/>
      <c r="BT23" s="47">
        <v>1</v>
      </c>
      <c r="BU23" s="47">
        <v>1</v>
      </c>
      <c r="BV23" s="47">
        <v>0</v>
      </c>
      <c r="BW23" s="47">
        <v>0</v>
      </c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Y23" s="18"/>
      <c r="CZ23" s="18"/>
      <c r="DA23" s="18">
        <f t="shared" si="9"/>
        <v>1</v>
      </c>
      <c r="DB23" s="18">
        <f t="shared" si="9"/>
        <v>0.5</v>
      </c>
      <c r="DC23" s="18" t="str">
        <f t="shared" si="9"/>
        <v/>
      </c>
      <c r="DD23" s="18">
        <f t="shared" si="9"/>
        <v>0.4</v>
      </c>
      <c r="DE23" s="18">
        <f t="shared" si="9"/>
        <v>0.5</v>
      </c>
    </row>
    <row r="24" spans="1:109" ht="18.600000000000001" customHeight="1" x14ac:dyDescent="0.25">
      <c r="A24" s="4">
        <v>19</v>
      </c>
      <c r="B24" s="4" t="s">
        <v>499</v>
      </c>
      <c r="C24" s="4" t="str">
        <f t="shared" si="7"/>
        <v>12</v>
      </c>
      <c r="D24" s="4" t="str">
        <f>INDEX(Sheet1!$C:$C,MATCH($B24,Sheet1!$B:$B,0))</f>
        <v>عبدالرحمان محمدرضایی</v>
      </c>
      <c r="E24" s="9">
        <v>1</v>
      </c>
      <c r="F24" s="9">
        <v>1</v>
      </c>
      <c r="G24" s="9">
        <v>0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/>
      <c r="P24" s="9">
        <v>1</v>
      </c>
      <c r="Q24" s="9"/>
      <c r="R24" s="9"/>
      <c r="S24" s="9">
        <v>1</v>
      </c>
      <c r="T24" s="9">
        <v>0</v>
      </c>
      <c r="U24" s="9">
        <v>1</v>
      </c>
      <c r="V24" s="9"/>
      <c r="W24" s="9">
        <v>1</v>
      </c>
      <c r="X24" s="9"/>
      <c r="Y24" s="9"/>
      <c r="Z24" s="9"/>
      <c r="AA24" s="9"/>
      <c r="AB24" s="9"/>
      <c r="AC24" s="9">
        <v>1</v>
      </c>
      <c r="AD24" s="9"/>
      <c r="AE24" s="9"/>
      <c r="AF24" s="9"/>
      <c r="AG24" s="9">
        <v>1</v>
      </c>
      <c r="AH24" s="9"/>
      <c r="AI24" s="9"/>
      <c r="AJ24" s="9"/>
      <c r="AK24" s="9"/>
      <c r="AL24" s="9">
        <v>1</v>
      </c>
      <c r="AM24" s="9">
        <v>0</v>
      </c>
      <c r="AN24" s="9">
        <v>1</v>
      </c>
      <c r="AO24" s="9">
        <v>0</v>
      </c>
      <c r="AP24" s="9">
        <v>0</v>
      </c>
      <c r="AQ24" s="9">
        <v>1</v>
      </c>
      <c r="AR24" s="9">
        <v>1</v>
      </c>
      <c r="AS24" s="9">
        <v>1</v>
      </c>
      <c r="AT24" s="9">
        <v>1</v>
      </c>
      <c r="AU24" s="9">
        <v>0</v>
      </c>
      <c r="AV24" s="9">
        <v>1</v>
      </c>
      <c r="AW24" s="9">
        <v>1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>
        <v>1</v>
      </c>
      <c r="BO24" s="9">
        <v>1</v>
      </c>
      <c r="BP24" s="9">
        <v>1</v>
      </c>
      <c r="BQ24" s="9">
        <v>0</v>
      </c>
      <c r="BR24" s="9">
        <v>0</v>
      </c>
      <c r="BS24" s="9"/>
      <c r="BT24" s="9">
        <v>1</v>
      </c>
      <c r="BU24" s="9">
        <v>0</v>
      </c>
      <c r="BV24" s="9">
        <v>0</v>
      </c>
      <c r="BW24" s="9">
        <v>0</v>
      </c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Y24" s="18"/>
      <c r="CZ24" s="18"/>
      <c r="DA24" s="18">
        <f t="shared" si="9"/>
        <v>1</v>
      </c>
      <c r="DB24" s="18">
        <f t="shared" si="9"/>
        <v>0.44444444444444442</v>
      </c>
      <c r="DC24" s="18" t="str">
        <f t="shared" si="9"/>
        <v/>
      </c>
      <c r="DD24" s="18">
        <f t="shared" si="9"/>
        <v>0.6</v>
      </c>
      <c r="DE24" s="18">
        <f t="shared" si="9"/>
        <v>0.25</v>
      </c>
    </row>
    <row r="25" spans="1:109" ht="18.600000000000001" customHeight="1" x14ac:dyDescent="0.25">
      <c r="A25" s="46">
        <v>20</v>
      </c>
      <c r="B25" s="46" t="s">
        <v>500</v>
      </c>
      <c r="C25" s="46" t="str">
        <f t="shared" si="7"/>
        <v>12</v>
      </c>
      <c r="D25" s="46" t="str">
        <f>INDEX(Sheet1!$C:$C,MATCH($B25,Sheet1!$B:$B,0))</f>
        <v>علیرضا شهرستانی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>
        <v>1</v>
      </c>
      <c r="K25" s="47">
        <v>1</v>
      </c>
      <c r="L25" s="47">
        <v>1</v>
      </c>
      <c r="M25" s="47">
        <v>0</v>
      </c>
      <c r="N25" s="47">
        <v>1</v>
      </c>
      <c r="O25" s="47"/>
      <c r="P25" s="47">
        <v>0</v>
      </c>
      <c r="Q25" s="47"/>
      <c r="R25" s="47"/>
      <c r="S25" s="47">
        <v>0</v>
      </c>
      <c r="T25" s="47">
        <v>1</v>
      </c>
      <c r="U25" s="47">
        <v>1</v>
      </c>
      <c r="V25" s="47"/>
      <c r="W25" s="47">
        <v>1</v>
      </c>
      <c r="X25" s="47"/>
      <c r="Y25" s="47"/>
      <c r="Z25" s="47"/>
      <c r="AA25" s="47"/>
      <c r="AB25" s="47"/>
      <c r="AC25" s="47">
        <v>1</v>
      </c>
      <c r="AD25" s="47"/>
      <c r="AE25" s="47"/>
      <c r="AF25" s="47"/>
      <c r="AG25" s="47">
        <v>1</v>
      </c>
      <c r="AH25" s="47"/>
      <c r="AI25" s="47"/>
      <c r="AJ25" s="47"/>
      <c r="AK25" s="47"/>
      <c r="AL25" s="47">
        <v>1</v>
      </c>
      <c r="AM25" s="47">
        <v>1</v>
      </c>
      <c r="AN25" s="47">
        <v>1</v>
      </c>
      <c r="AO25" s="47">
        <v>1</v>
      </c>
      <c r="AP25" s="47">
        <v>1</v>
      </c>
      <c r="AQ25" s="47">
        <v>1</v>
      </c>
      <c r="AR25" s="47">
        <v>1</v>
      </c>
      <c r="AS25" s="47">
        <v>1</v>
      </c>
      <c r="AT25" s="47">
        <v>0</v>
      </c>
      <c r="AU25" s="47">
        <v>1</v>
      </c>
      <c r="AV25" s="47">
        <v>1</v>
      </c>
      <c r="AW25" s="47">
        <v>1</v>
      </c>
      <c r="AX25" s="47">
        <v>0</v>
      </c>
      <c r="AY25" s="47">
        <v>0</v>
      </c>
      <c r="AZ25" s="47">
        <v>1</v>
      </c>
      <c r="BA25" s="47">
        <v>1</v>
      </c>
      <c r="BB25" s="47">
        <v>1</v>
      </c>
      <c r="BC25" s="47">
        <v>0</v>
      </c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>
        <v>0</v>
      </c>
      <c r="BO25" s="47">
        <v>1</v>
      </c>
      <c r="BP25" s="47">
        <v>1</v>
      </c>
      <c r="BQ25" s="47">
        <v>0</v>
      </c>
      <c r="BR25" s="47">
        <v>0</v>
      </c>
      <c r="BS25" s="47"/>
      <c r="BT25" s="47">
        <v>0</v>
      </c>
      <c r="BU25" s="47">
        <v>0</v>
      </c>
      <c r="BV25" s="47">
        <v>0</v>
      </c>
      <c r="BW25" s="47">
        <v>0</v>
      </c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Y25" s="18"/>
      <c r="CZ25" s="18"/>
      <c r="DA25" s="18">
        <f t="shared" si="9"/>
        <v>1</v>
      </c>
      <c r="DB25" s="18">
        <f t="shared" si="9"/>
        <v>0.77777777777777779</v>
      </c>
      <c r="DC25" s="18" t="str">
        <f t="shared" si="9"/>
        <v/>
      </c>
      <c r="DD25" s="18">
        <f t="shared" si="9"/>
        <v>0.4</v>
      </c>
      <c r="DE25" s="18">
        <f t="shared" si="9"/>
        <v>0</v>
      </c>
    </row>
    <row r="26" spans="1:109" ht="18.600000000000001" customHeight="1" x14ac:dyDescent="0.25">
      <c r="A26" s="4">
        <v>21</v>
      </c>
      <c r="B26" s="4" t="s">
        <v>501</v>
      </c>
      <c r="C26" s="4" t="str">
        <f t="shared" si="7"/>
        <v>12</v>
      </c>
      <c r="D26" s="4" t="str">
        <f>INDEX(Sheet1!$C:$C,MATCH($B26,Sheet1!$B:$B,0))</f>
        <v>امیرعلی خیراندیش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/>
      <c r="P26" s="9">
        <v>1</v>
      </c>
      <c r="Q26" s="9"/>
      <c r="R26" s="9"/>
      <c r="S26" s="9">
        <v>1</v>
      </c>
      <c r="T26" s="9">
        <v>1</v>
      </c>
      <c r="U26" s="9">
        <v>1</v>
      </c>
      <c r="V26" s="9"/>
      <c r="W26" s="9">
        <v>1</v>
      </c>
      <c r="X26" s="9"/>
      <c r="Y26" s="9"/>
      <c r="Z26" s="9"/>
      <c r="AA26" s="9"/>
      <c r="AB26" s="9"/>
      <c r="AC26" s="9">
        <v>1</v>
      </c>
      <c r="AD26" s="9"/>
      <c r="AE26" s="9"/>
      <c r="AF26" s="9"/>
      <c r="AG26" s="9">
        <v>1</v>
      </c>
      <c r="AH26" s="9"/>
      <c r="AI26" s="9"/>
      <c r="AJ26" s="9"/>
      <c r="AK26" s="9"/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0</v>
      </c>
      <c r="AU26" s="9">
        <v>1</v>
      </c>
      <c r="AV26" s="9">
        <v>1</v>
      </c>
      <c r="AW26" s="9">
        <v>0</v>
      </c>
      <c r="AX26" s="9">
        <v>0</v>
      </c>
      <c r="AY26" s="9">
        <v>0</v>
      </c>
      <c r="AZ26" s="9">
        <v>1</v>
      </c>
      <c r="BA26" s="9">
        <v>1</v>
      </c>
      <c r="BB26" s="9">
        <v>1</v>
      </c>
      <c r="BC26" s="9">
        <v>0</v>
      </c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>
        <v>0</v>
      </c>
      <c r="BO26" s="9">
        <v>1</v>
      </c>
      <c r="BP26" s="9">
        <v>1</v>
      </c>
      <c r="BQ26" s="9">
        <v>0</v>
      </c>
      <c r="BR26" s="9">
        <v>0</v>
      </c>
      <c r="BS26" s="9"/>
      <c r="BT26" s="9">
        <v>1</v>
      </c>
      <c r="BU26" s="9">
        <v>1</v>
      </c>
      <c r="BV26" s="9">
        <v>0</v>
      </c>
      <c r="BW26" s="9">
        <v>0</v>
      </c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Y26" s="18"/>
      <c r="CZ26" s="18"/>
      <c r="DA26" s="18">
        <f t="shared" ref="DA26:DE35" si="10">IFERROR(SUMIFS($E26:$CW26,$E$3:$CW$3,DA$3,$E$2:$CW$2,DA$2)/(COUNTIFS($E$3:$CW$3,DA$3,$E26:$CW26,"&lt;&gt;"&amp;"",$E$2:$CW$2,DA$2)),"")</f>
        <v>1</v>
      </c>
      <c r="DB26" s="18">
        <f t="shared" si="10"/>
        <v>0.72222222222222221</v>
      </c>
      <c r="DC26" s="18" t="str">
        <f t="shared" si="10"/>
        <v/>
      </c>
      <c r="DD26" s="18">
        <f t="shared" si="10"/>
        <v>0.4</v>
      </c>
      <c r="DE26" s="18">
        <f t="shared" si="10"/>
        <v>0.5</v>
      </c>
    </row>
    <row r="27" spans="1:109" ht="18.600000000000001" customHeight="1" x14ac:dyDescent="0.25">
      <c r="A27" s="46">
        <v>22</v>
      </c>
      <c r="B27" s="46" t="s">
        <v>502</v>
      </c>
      <c r="C27" s="46" t="str">
        <f t="shared" si="7"/>
        <v>12</v>
      </c>
      <c r="D27" s="46" t="str">
        <f>INDEX(Sheet1!$C:$C,MATCH($B27,Sheet1!$B:$B,0))</f>
        <v>پارسا بابایی مرام</v>
      </c>
      <c r="E27" s="47">
        <v>1</v>
      </c>
      <c r="F27" s="47">
        <v>1</v>
      </c>
      <c r="G27" s="47">
        <v>1</v>
      </c>
      <c r="H27" s="47">
        <v>1</v>
      </c>
      <c r="I27" s="47">
        <v>1</v>
      </c>
      <c r="J27" s="47">
        <v>0</v>
      </c>
      <c r="K27" s="47">
        <v>1</v>
      </c>
      <c r="L27" s="47">
        <v>0</v>
      </c>
      <c r="M27" s="47">
        <v>0</v>
      </c>
      <c r="N27" s="47">
        <v>1</v>
      </c>
      <c r="O27" s="47"/>
      <c r="P27" s="47">
        <v>1</v>
      </c>
      <c r="Q27" s="47"/>
      <c r="R27" s="47"/>
      <c r="S27" s="47">
        <v>1</v>
      </c>
      <c r="T27" s="47">
        <v>0</v>
      </c>
      <c r="U27" s="47">
        <v>0</v>
      </c>
      <c r="V27" s="47"/>
      <c r="W27" s="47">
        <v>0</v>
      </c>
      <c r="X27" s="47"/>
      <c r="Y27" s="47"/>
      <c r="Z27" s="47"/>
      <c r="AA27" s="47"/>
      <c r="AB27" s="47"/>
      <c r="AC27" s="47">
        <v>0</v>
      </c>
      <c r="AD27" s="47"/>
      <c r="AE27" s="47"/>
      <c r="AF27" s="47"/>
      <c r="AG27" s="47">
        <v>1</v>
      </c>
      <c r="AH27" s="47"/>
      <c r="AI27" s="47"/>
      <c r="AJ27" s="47"/>
      <c r="AK27" s="47"/>
      <c r="AL27" s="47">
        <v>0</v>
      </c>
      <c r="AM27" s="47">
        <v>0</v>
      </c>
      <c r="AN27" s="47">
        <v>1</v>
      </c>
      <c r="AO27" s="47">
        <v>0</v>
      </c>
      <c r="AP27" s="47">
        <v>0</v>
      </c>
      <c r="AQ27" s="47">
        <v>0</v>
      </c>
      <c r="AR27" s="47">
        <v>1</v>
      </c>
      <c r="AS27" s="47">
        <v>0</v>
      </c>
      <c r="AT27" s="47">
        <v>1</v>
      </c>
      <c r="AU27" s="47">
        <v>1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1</v>
      </c>
      <c r="BB27" s="47">
        <v>1</v>
      </c>
      <c r="BC27" s="47">
        <v>0</v>
      </c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>
        <v>1</v>
      </c>
      <c r="BO27" s="47">
        <v>0</v>
      </c>
      <c r="BP27" s="47">
        <v>1</v>
      </c>
      <c r="BQ27" s="47">
        <v>0</v>
      </c>
      <c r="BR27" s="47">
        <v>0</v>
      </c>
      <c r="BS27" s="47"/>
      <c r="BT27" s="47">
        <v>1</v>
      </c>
      <c r="BU27" s="47">
        <v>1</v>
      </c>
      <c r="BV27" s="47">
        <v>0</v>
      </c>
      <c r="BW27" s="47">
        <v>0</v>
      </c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Y27" s="18"/>
      <c r="CZ27" s="18"/>
      <c r="DA27" s="18">
        <f t="shared" si="10"/>
        <v>0.5</v>
      </c>
      <c r="DB27" s="18">
        <f t="shared" si="10"/>
        <v>0.33333333333333331</v>
      </c>
      <c r="DC27" s="18" t="str">
        <f t="shared" si="10"/>
        <v/>
      </c>
      <c r="DD27" s="18">
        <f t="shared" si="10"/>
        <v>0.4</v>
      </c>
      <c r="DE27" s="18">
        <f t="shared" si="10"/>
        <v>0.5</v>
      </c>
    </row>
    <row r="28" spans="1:109" ht="18.600000000000001" customHeight="1" x14ac:dyDescent="0.25">
      <c r="A28" s="4">
        <v>23</v>
      </c>
      <c r="B28" s="4" t="s">
        <v>503</v>
      </c>
      <c r="C28" s="4" t="str">
        <f t="shared" si="7"/>
        <v>12</v>
      </c>
      <c r="D28" s="4" t="str">
        <f>INDEX(Sheet1!$C:$C,MATCH($B28,Sheet1!$B:$B,0))</f>
        <v>امیرمهدی دولت آبادی</v>
      </c>
      <c r="E28" s="9">
        <v>1</v>
      </c>
      <c r="F28" s="9">
        <v>0</v>
      </c>
      <c r="G28" s="9">
        <v>0</v>
      </c>
      <c r="H28" s="9">
        <v>1</v>
      </c>
      <c r="I28" s="9">
        <v>0</v>
      </c>
      <c r="J28" s="9">
        <v>1</v>
      </c>
      <c r="K28" s="9">
        <v>1</v>
      </c>
      <c r="L28" s="9">
        <v>1</v>
      </c>
      <c r="M28" s="9">
        <v>1</v>
      </c>
      <c r="N28" s="9">
        <v>0</v>
      </c>
      <c r="O28" s="9"/>
      <c r="P28" s="9">
        <v>1</v>
      </c>
      <c r="Q28" s="9"/>
      <c r="R28" s="9"/>
      <c r="S28" s="9">
        <v>1</v>
      </c>
      <c r="T28" s="9">
        <v>0</v>
      </c>
      <c r="U28" s="9">
        <v>0</v>
      </c>
      <c r="V28" s="9"/>
      <c r="W28" s="9">
        <v>0</v>
      </c>
      <c r="X28" s="9"/>
      <c r="Y28" s="9"/>
      <c r="Z28" s="9"/>
      <c r="AA28" s="9"/>
      <c r="AB28" s="9"/>
      <c r="AC28" s="9">
        <v>1</v>
      </c>
      <c r="AD28" s="9"/>
      <c r="AE28" s="9"/>
      <c r="AF28" s="9"/>
      <c r="AG28" s="9">
        <v>1</v>
      </c>
      <c r="AH28" s="9"/>
      <c r="AI28" s="9"/>
      <c r="AJ28" s="9"/>
      <c r="AK28" s="9"/>
      <c r="AL28" s="9">
        <v>0</v>
      </c>
      <c r="AM28" s="9">
        <v>0</v>
      </c>
      <c r="AN28" s="9">
        <v>1</v>
      </c>
      <c r="AO28" s="9">
        <v>1</v>
      </c>
      <c r="AP28" s="9">
        <v>0</v>
      </c>
      <c r="AQ28" s="9">
        <v>1</v>
      </c>
      <c r="AR28" s="9">
        <v>1</v>
      </c>
      <c r="AS28" s="9">
        <v>1</v>
      </c>
      <c r="AT28" s="9">
        <v>0</v>
      </c>
      <c r="AU28" s="9">
        <v>0</v>
      </c>
      <c r="AV28" s="9">
        <v>0</v>
      </c>
      <c r="AW28" s="9">
        <v>1</v>
      </c>
      <c r="AX28" s="9">
        <v>0</v>
      </c>
      <c r="AY28" s="9">
        <v>0</v>
      </c>
      <c r="AZ28" s="9">
        <v>1</v>
      </c>
      <c r="BA28" s="9">
        <v>1</v>
      </c>
      <c r="BB28" s="9">
        <v>1</v>
      </c>
      <c r="BC28" s="9">
        <v>0</v>
      </c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>
        <v>0</v>
      </c>
      <c r="BO28" s="9">
        <v>1</v>
      </c>
      <c r="BP28" s="9">
        <v>0</v>
      </c>
      <c r="BQ28" s="9">
        <v>0</v>
      </c>
      <c r="BR28" s="9">
        <v>0</v>
      </c>
      <c r="BS28" s="9"/>
      <c r="BT28" s="9">
        <v>1</v>
      </c>
      <c r="BU28" s="9">
        <v>1</v>
      </c>
      <c r="BV28" s="9">
        <v>0</v>
      </c>
      <c r="BW28" s="9">
        <v>0</v>
      </c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Y28" s="18"/>
      <c r="CZ28" s="18"/>
      <c r="DA28" s="18">
        <f t="shared" si="10"/>
        <v>1</v>
      </c>
      <c r="DB28" s="18">
        <f t="shared" si="10"/>
        <v>0.5</v>
      </c>
      <c r="DC28" s="18" t="str">
        <f t="shared" si="10"/>
        <v/>
      </c>
      <c r="DD28" s="18">
        <f t="shared" si="10"/>
        <v>0.2</v>
      </c>
      <c r="DE28" s="18">
        <f t="shared" si="10"/>
        <v>0.5</v>
      </c>
    </row>
    <row r="29" spans="1:109" ht="18.600000000000001" customHeight="1" x14ac:dyDescent="0.25">
      <c r="A29" s="46">
        <v>24</v>
      </c>
      <c r="B29" s="46" t="s">
        <v>504</v>
      </c>
      <c r="C29" s="46" t="str">
        <f t="shared" si="7"/>
        <v>12</v>
      </c>
      <c r="D29" s="46" t="str">
        <f>INDEX(Sheet1!$C:$C,MATCH($B29,Sheet1!$B:$B,0))</f>
        <v>نیما خدابخشی</v>
      </c>
      <c r="E29" s="47">
        <v>0</v>
      </c>
      <c r="F29" s="47">
        <v>1</v>
      </c>
      <c r="G29" s="47">
        <v>0</v>
      </c>
      <c r="H29" s="47">
        <v>0</v>
      </c>
      <c r="I29" s="47">
        <v>1</v>
      </c>
      <c r="J29" s="47">
        <v>0</v>
      </c>
      <c r="K29" s="47">
        <v>0</v>
      </c>
      <c r="L29" s="47">
        <v>1</v>
      </c>
      <c r="M29" s="47">
        <v>0</v>
      </c>
      <c r="N29" s="47">
        <v>0</v>
      </c>
      <c r="O29" s="47"/>
      <c r="P29" s="47">
        <v>1</v>
      </c>
      <c r="Q29" s="47"/>
      <c r="R29" s="47"/>
      <c r="S29" s="47">
        <v>1</v>
      </c>
      <c r="T29" s="47">
        <v>0</v>
      </c>
      <c r="U29" s="47">
        <v>0</v>
      </c>
      <c r="V29" s="47"/>
      <c r="W29" s="47">
        <v>1</v>
      </c>
      <c r="X29" s="47"/>
      <c r="Y29" s="47"/>
      <c r="Z29" s="47"/>
      <c r="AA29" s="47"/>
      <c r="AB29" s="47"/>
      <c r="AC29" s="47">
        <v>0</v>
      </c>
      <c r="AD29" s="47"/>
      <c r="AE29" s="47"/>
      <c r="AF29" s="47"/>
      <c r="AG29" s="47">
        <v>1</v>
      </c>
      <c r="AH29" s="47"/>
      <c r="AI29" s="47"/>
      <c r="AJ29" s="47"/>
      <c r="AK29" s="47"/>
      <c r="AL29" s="47">
        <v>1</v>
      </c>
      <c r="AM29" s="47">
        <v>1</v>
      </c>
      <c r="AN29" s="47">
        <v>0</v>
      </c>
      <c r="AO29" s="47">
        <v>1</v>
      </c>
      <c r="AP29" s="47">
        <v>1</v>
      </c>
      <c r="AQ29" s="47">
        <v>0</v>
      </c>
      <c r="AR29" s="47">
        <v>1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1</v>
      </c>
      <c r="BC29" s="47">
        <v>0</v>
      </c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/>
      <c r="BT29" s="47">
        <v>1</v>
      </c>
      <c r="BU29" s="47">
        <v>0</v>
      </c>
      <c r="BV29" s="47">
        <v>0</v>
      </c>
      <c r="BW29" s="47">
        <v>0</v>
      </c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Y29" s="18"/>
      <c r="CZ29" s="18"/>
      <c r="DA29" s="18">
        <f t="shared" si="10"/>
        <v>0.5</v>
      </c>
      <c r="DB29" s="18">
        <f t="shared" si="10"/>
        <v>0.33333333333333331</v>
      </c>
      <c r="DC29" s="18" t="str">
        <f t="shared" si="10"/>
        <v/>
      </c>
      <c r="DD29" s="18">
        <f t="shared" si="10"/>
        <v>0</v>
      </c>
      <c r="DE29" s="18">
        <f t="shared" si="10"/>
        <v>0.25</v>
      </c>
    </row>
    <row r="30" spans="1:109" ht="18.600000000000001" customHeight="1" x14ac:dyDescent="0.25">
      <c r="A30" s="4">
        <v>25</v>
      </c>
      <c r="B30" s="4" t="s">
        <v>505</v>
      </c>
      <c r="C30" s="4" t="str">
        <f t="shared" si="7"/>
        <v>12</v>
      </c>
      <c r="D30" s="4" t="str">
        <f>INDEX(Sheet1!$C:$C,MATCH($B30,Sheet1!$B:$B,0))</f>
        <v>محمدرضا عبدالوند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9">
        <v>1</v>
      </c>
      <c r="O30" s="9"/>
      <c r="P30" s="9">
        <v>1</v>
      </c>
      <c r="Q30" s="9"/>
      <c r="R30" s="9"/>
      <c r="S30" s="9">
        <v>0</v>
      </c>
      <c r="T30" s="9">
        <v>0</v>
      </c>
      <c r="U30" s="9">
        <v>1</v>
      </c>
      <c r="V30" s="9"/>
      <c r="W30" s="9">
        <v>0</v>
      </c>
      <c r="X30" s="9"/>
      <c r="Y30" s="9"/>
      <c r="Z30" s="9"/>
      <c r="AA30" s="9"/>
      <c r="AB30" s="9"/>
      <c r="AC30" s="9">
        <v>1</v>
      </c>
      <c r="AD30" s="9"/>
      <c r="AE30" s="9"/>
      <c r="AF30" s="9"/>
      <c r="AG30" s="9">
        <v>0</v>
      </c>
      <c r="AH30" s="9"/>
      <c r="AI30" s="9"/>
      <c r="AJ30" s="9"/>
      <c r="AK30" s="9"/>
      <c r="AL30" s="9">
        <v>1</v>
      </c>
      <c r="AM30" s="9">
        <v>1</v>
      </c>
      <c r="AN30" s="9">
        <v>1</v>
      </c>
      <c r="AO30" s="9">
        <v>0</v>
      </c>
      <c r="AP30" s="9">
        <v>0</v>
      </c>
      <c r="AQ30" s="9">
        <v>0</v>
      </c>
      <c r="AR30" s="9">
        <v>1</v>
      </c>
      <c r="AS30" s="9">
        <v>0</v>
      </c>
      <c r="AT30" s="9">
        <v>0</v>
      </c>
      <c r="AU30" s="9">
        <v>1</v>
      </c>
      <c r="AV30" s="9">
        <v>0</v>
      </c>
      <c r="AW30" s="9">
        <v>0</v>
      </c>
      <c r="AX30" s="9">
        <v>0</v>
      </c>
      <c r="AY30" s="9">
        <v>0</v>
      </c>
      <c r="AZ30" s="9">
        <v>1</v>
      </c>
      <c r="BA30" s="9">
        <v>0</v>
      </c>
      <c r="BB30" s="9">
        <v>1</v>
      </c>
      <c r="BC30" s="9">
        <v>0</v>
      </c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>
        <v>0</v>
      </c>
      <c r="BO30" s="9">
        <v>0</v>
      </c>
      <c r="BP30" s="9">
        <v>1</v>
      </c>
      <c r="BQ30" s="9">
        <v>0</v>
      </c>
      <c r="BR30" s="9">
        <v>0</v>
      </c>
      <c r="BS30" s="9"/>
      <c r="BT30" s="9">
        <v>1</v>
      </c>
      <c r="BU30" s="9">
        <v>1</v>
      </c>
      <c r="BV30" s="9">
        <v>0</v>
      </c>
      <c r="BW30" s="9">
        <v>0</v>
      </c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Y30" s="18"/>
      <c r="CZ30" s="18"/>
      <c r="DA30" s="18">
        <f t="shared" si="10"/>
        <v>0.5</v>
      </c>
      <c r="DB30" s="18">
        <f t="shared" si="10"/>
        <v>0.3888888888888889</v>
      </c>
      <c r="DC30" s="18" t="str">
        <f t="shared" si="10"/>
        <v/>
      </c>
      <c r="DD30" s="18">
        <f t="shared" si="10"/>
        <v>0.2</v>
      </c>
      <c r="DE30" s="18">
        <f t="shared" si="10"/>
        <v>0.5</v>
      </c>
    </row>
    <row r="31" spans="1:109" ht="18.600000000000001" customHeight="1" x14ac:dyDescent="0.25">
      <c r="A31" s="46">
        <v>26</v>
      </c>
      <c r="B31" s="46" t="s">
        <v>506</v>
      </c>
      <c r="C31" s="46" t="str">
        <f t="shared" si="7"/>
        <v>12</v>
      </c>
      <c r="D31" s="46" t="str">
        <f>INDEX(Sheet1!$C:$C,MATCH($B31,Sheet1!$B:$B,0))</f>
        <v>محمدمهدی شفیعی</v>
      </c>
      <c r="E31" s="47">
        <v>0</v>
      </c>
      <c r="F31" s="47">
        <v>0</v>
      </c>
      <c r="G31" s="47">
        <v>1</v>
      </c>
      <c r="H31" s="47">
        <v>1</v>
      </c>
      <c r="I31" s="47">
        <v>0</v>
      </c>
      <c r="J31" s="47">
        <v>1</v>
      </c>
      <c r="K31" s="47">
        <v>1</v>
      </c>
      <c r="L31" s="47">
        <v>1</v>
      </c>
      <c r="M31" s="47">
        <v>1</v>
      </c>
      <c r="N31" s="47">
        <v>1</v>
      </c>
      <c r="O31" s="47"/>
      <c r="P31" s="47">
        <v>1</v>
      </c>
      <c r="Q31" s="47"/>
      <c r="R31" s="47"/>
      <c r="S31" s="47">
        <v>1</v>
      </c>
      <c r="T31" s="47">
        <v>0</v>
      </c>
      <c r="U31" s="47">
        <v>0</v>
      </c>
      <c r="V31" s="47"/>
      <c r="W31" s="47">
        <v>1</v>
      </c>
      <c r="X31" s="47"/>
      <c r="Y31" s="47"/>
      <c r="Z31" s="47"/>
      <c r="AA31" s="47"/>
      <c r="AB31" s="47"/>
      <c r="AC31" s="47">
        <v>0</v>
      </c>
      <c r="AD31" s="47"/>
      <c r="AE31" s="47"/>
      <c r="AF31" s="47"/>
      <c r="AG31" s="47">
        <v>0</v>
      </c>
      <c r="AH31" s="47"/>
      <c r="AI31" s="47"/>
      <c r="AJ31" s="47"/>
      <c r="AK31" s="47"/>
      <c r="AL31" s="47">
        <v>1</v>
      </c>
      <c r="AM31" s="47">
        <v>0</v>
      </c>
      <c r="AN31" s="47">
        <v>1</v>
      </c>
      <c r="AO31" s="47">
        <v>0</v>
      </c>
      <c r="AP31" s="47">
        <v>0</v>
      </c>
      <c r="AQ31" s="47">
        <v>1</v>
      </c>
      <c r="AR31" s="47">
        <v>1</v>
      </c>
      <c r="AS31" s="47">
        <v>0</v>
      </c>
      <c r="AT31" s="47">
        <v>0</v>
      </c>
      <c r="AU31" s="47">
        <v>1</v>
      </c>
      <c r="AV31" s="47">
        <v>0</v>
      </c>
      <c r="AW31" s="47">
        <v>0</v>
      </c>
      <c r="AX31" s="47">
        <v>0</v>
      </c>
      <c r="AY31" s="47">
        <v>0</v>
      </c>
      <c r="AZ31" s="47">
        <v>1</v>
      </c>
      <c r="BA31" s="47">
        <v>0</v>
      </c>
      <c r="BB31" s="47">
        <v>0</v>
      </c>
      <c r="BC31" s="47">
        <v>0</v>
      </c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/>
      <c r="BT31" s="47">
        <v>1</v>
      </c>
      <c r="BU31" s="47">
        <v>0</v>
      </c>
      <c r="BV31" s="47">
        <v>0</v>
      </c>
      <c r="BW31" s="47">
        <v>0</v>
      </c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Y31" s="18"/>
      <c r="CZ31" s="18"/>
      <c r="DA31" s="18">
        <f t="shared" si="10"/>
        <v>0</v>
      </c>
      <c r="DB31" s="18">
        <f t="shared" si="10"/>
        <v>0.33333333333333331</v>
      </c>
      <c r="DC31" s="18" t="str">
        <f t="shared" si="10"/>
        <v/>
      </c>
      <c r="DD31" s="18">
        <f t="shared" si="10"/>
        <v>0</v>
      </c>
      <c r="DE31" s="18">
        <f t="shared" si="10"/>
        <v>0.25</v>
      </c>
    </row>
    <row r="32" spans="1:109" ht="18.600000000000001" customHeight="1" x14ac:dyDescent="0.25">
      <c r="A32" s="4">
        <v>27</v>
      </c>
      <c r="B32" s="4" t="s">
        <v>507</v>
      </c>
      <c r="C32" s="4" t="str">
        <f t="shared" si="7"/>
        <v>12</v>
      </c>
      <c r="D32" s="4" t="str">
        <f>INDEX(Sheet1!$C:$C,MATCH($B32,Sheet1!$B:$B,0))</f>
        <v>محمدپارسا گرشاسبی</v>
      </c>
      <c r="E32" s="9">
        <v>1</v>
      </c>
      <c r="F32" s="9">
        <v>0</v>
      </c>
      <c r="G32" s="9">
        <v>0</v>
      </c>
      <c r="H32" s="9">
        <v>1</v>
      </c>
      <c r="I32" s="9">
        <v>1</v>
      </c>
      <c r="J32" s="9">
        <v>0</v>
      </c>
      <c r="K32" s="9">
        <v>1</v>
      </c>
      <c r="L32" s="9">
        <v>1</v>
      </c>
      <c r="M32" s="9">
        <v>1</v>
      </c>
      <c r="N32" s="9">
        <v>1</v>
      </c>
      <c r="O32" s="9"/>
      <c r="P32" s="9">
        <v>1</v>
      </c>
      <c r="Q32" s="9"/>
      <c r="R32" s="9"/>
      <c r="S32" s="9">
        <v>1</v>
      </c>
      <c r="T32" s="9">
        <v>1</v>
      </c>
      <c r="U32" s="9">
        <v>1</v>
      </c>
      <c r="V32" s="9"/>
      <c r="W32" s="9">
        <v>0</v>
      </c>
      <c r="X32" s="9"/>
      <c r="Y32" s="9"/>
      <c r="Z32" s="9"/>
      <c r="AA32" s="9"/>
      <c r="AB32" s="9"/>
      <c r="AC32" s="9">
        <v>1</v>
      </c>
      <c r="AD32" s="9"/>
      <c r="AE32" s="9"/>
      <c r="AF32" s="9"/>
      <c r="AG32" s="9">
        <v>1</v>
      </c>
      <c r="AH32" s="9"/>
      <c r="AI32" s="9"/>
      <c r="AJ32" s="9"/>
      <c r="AK32" s="9"/>
      <c r="AL32" s="9">
        <v>1</v>
      </c>
      <c r="AM32" s="9">
        <v>1</v>
      </c>
      <c r="AN32" s="9">
        <v>1</v>
      </c>
      <c r="AO32" s="9">
        <v>0</v>
      </c>
      <c r="AP32" s="9">
        <v>1</v>
      </c>
      <c r="AQ32" s="9">
        <v>0</v>
      </c>
      <c r="AR32" s="9">
        <v>1</v>
      </c>
      <c r="AS32" s="9">
        <v>0</v>
      </c>
      <c r="AT32" s="9">
        <v>1</v>
      </c>
      <c r="AU32" s="9">
        <v>1</v>
      </c>
      <c r="AV32" s="9">
        <v>0</v>
      </c>
      <c r="AW32" s="9">
        <v>0</v>
      </c>
      <c r="AX32" s="9">
        <v>0</v>
      </c>
      <c r="AY32" s="9">
        <v>0</v>
      </c>
      <c r="AZ32" s="9">
        <v>1</v>
      </c>
      <c r="BA32" s="9">
        <v>0</v>
      </c>
      <c r="BB32" s="9">
        <v>1</v>
      </c>
      <c r="BC32" s="9">
        <v>0</v>
      </c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>
        <v>1</v>
      </c>
      <c r="BO32" s="9">
        <v>0</v>
      </c>
      <c r="BP32" s="9">
        <v>1</v>
      </c>
      <c r="BQ32" s="9">
        <v>0</v>
      </c>
      <c r="BR32" s="9">
        <v>0</v>
      </c>
      <c r="BS32" s="9"/>
      <c r="BT32" s="9">
        <v>1</v>
      </c>
      <c r="BU32" s="9">
        <v>1</v>
      </c>
      <c r="BV32" s="9">
        <v>0</v>
      </c>
      <c r="BW32" s="9">
        <v>0</v>
      </c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Y32" s="18"/>
      <c r="CZ32" s="18"/>
      <c r="DA32" s="18">
        <f t="shared" si="10"/>
        <v>1</v>
      </c>
      <c r="DB32" s="18">
        <f t="shared" si="10"/>
        <v>0.5</v>
      </c>
      <c r="DC32" s="18" t="str">
        <f t="shared" si="10"/>
        <v/>
      </c>
      <c r="DD32" s="18">
        <f t="shared" si="10"/>
        <v>0.4</v>
      </c>
      <c r="DE32" s="18">
        <f t="shared" si="10"/>
        <v>0.5</v>
      </c>
    </row>
    <row r="33" spans="1:109" ht="18.600000000000001" customHeight="1" x14ac:dyDescent="0.25">
      <c r="A33" s="46">
        <v>28</v>
      </c>
      <c r="B33" s="46" t="s">
        <v>508</v>
      </c>
      <c r="C33" s="46" t="str">
        <f t="shared" si="7"/>
        <v>13</v>
      </c>
      <c r="D33" s="46" t="str">
        <f>INDEX(Sheet1!$C:$C,MATCH($B33,Sheet1!$B:$B,0))</f>
        <v>سجاد جوکار</v>
      </c>
      <c r="E33" s="47">
        <v>0</v>
      </c>
      <c r="F33" s="47">
        <v>0</v>
      </c>
      <c r="G33" s="47">
        <v>0</v>
      </c>
      <c r="H33" s="47">
        <v>1</v>
      </c>
      <c r="I33" s="47">
        <v>1</v>
      </c>
      <c r="J33" s="47"/>
      <c r="K33" s="47">
        <v>1</v>
      </c>
      <c r="L33" s="47">
        <v>1</v>
      </c>
      <c r="M33" s="47">
        <v>1</v>
      </c>
      <c r="N33" s="47">
        <v>1</v>
      </c>
      <c r="O33" s="47"/>
      <c r="P33" s="47"/>
      <c r="Q33" s="47"/>
      <c r="R33" s="47"/>
      <c r="S33" s="47">
        <v>1</v>
      </c>
      <c r="T33" s="47">
        <v>1</v>
      </c>
      <c r="U33" s="47"/>
      <c r="V33" s="47"/>
      <c r="W33" s="47">
        <v>1</v>
      </c>
      <c r="X33" s="47">
        <v>1</v>
      </c>
      <c r="Y33" s="47">
        <v>1</v>
      </c>
      <c r="Z33" s="47">
        <v>1</v>
      </c>
      <c r="AA33" s="47">
        <v>1</v>
      </c>
      <c r="AB33" s="47"/>
      <c r="AC33" s="47"/>
      <c r="AD33" s="47"/>
      <c r="AE33" s="47"/>
      <c r="AF33" s="47">
        <v>1</v>
      </c>
      <c r="AG33" s="47"/>
      <c r="AH33" s="47"/>
      <c r="AI33" s="47"/>
      <c r="AJ33" s="47"/>
      <c r="AK33" s="47">
        <v>1</v>
      </c>
      <c r="AL33" s="47">
        <v>1</v>
      </c>
      <c r="AM33" s="47">
        <v>1</v>
      </c>
      <c r="AN33" s="47">
        <v>1</v>
      </c>
      <c r="AO33" s="47">
        <v>1</v>
      </c>
      <c r="AP33" s="47">
        <v>1</v>
      </c>
      <c r="AQ33" s="47">
        <v>1</v>
      </c>
      <c r="AR33" s="47">
        <v>1</v>
      </c>
      <c r="AS33" s="47">
        <v>1</v>
      </c>
      <c r="AT33" s="47">
        <v>1</v>
      </c>
      <c r="AU33" s="47"/>
      <c r="AV33" s="47">
        <v>1</v>
      </c>
      <c r="AW33" s="47">
        <v>1</v>
      </c>
      <c r="AX33" s="47">
        <v>1</v>
      </c>
      <c r="AY33" s="47">
        <v>1</v>
      </c>
      <c r="AZ33" s="47">
        <v>1</v>
      </c>
      <c r="BA33" s="47">
        <v>1</v>
      </c>
      <c r="BB33" s="47">
        <v>0</v>
      </c>
      <c r="BC33" s="47">
        <v>1</v>
      </c>
      <c r="BD33" s="47">
        <v>1</v>
      </c>
      <c r="BE33" s="47"/>
      <c r="BF33" s="47"/>
      <c r="BG33" s="47"/>
      <c r="BH33" s="47"/>
      <c r="BI33" s="47"/>
      <c r="BJ33" s="47"/>
      <c r="BK33" s="47"/>
      <c r="BL33" s="47"/>
      <c r="BM33" s="47"/>
      <c r="BN33" s="47">
        <v>1</v>
      </c>
      <c r="BO33" s="47">
        <v>1</v>
      </c>
      <c r="BP33" s="47">
        <v>1</v>
      </c>
      <c r="BQ33" s="47">
        <v>1</v>
      </c>
      <c r="BR33" s="47"/>
      <c r="BS33" s="47"/>
      <c r="BT33" s="47">
        <v>1</v>
      </c>
      <c r="BU33" s="47">
        <v>0</v>
      </c>
      <c r="BV33" s="47">
        <v>0</v>
      </c>
      <c r="BW33" s="47">
        <v>0</v>
      </c>
      <c r="BX33" s="47">
        <v>1</v>
      </c>
      <c r="BY33" s="47">
        <v>1</v>
      </c>
      <c r="BZ33" s="47">
        <v>1</v>
      </c>
      <c r="CA33" s="47">
        <v>0</v>
      </c>
      <c r="CB33" s="47">
        <v>1</v>
      </c>
      <c r="CC33" s="47">
        <v>1</v>
      </c>
      <c r="CD33" s="47">
        <v>1</v>
      </c>
      <c r="CE33" s="47"/>
      <c r="CF33" s="47">
        <v>1</v>
      </c>
      <c r="CG33" s="47">
        <v>1</v>
      </c>
      <c r="CH33" s="47">
        <v>1</v>
      </c>
      <c r="CI33" s="47"/>
      <c r="CJ33" s="47">
        <v>1</v>
      </c>
      <c r="CK33" s="47"/>
      <c r="CL33" s="47"/>
      <c r="CM33" s="47"/>
      <c r="CN33" s="47">
        <v>1</v>
      </c>
      <c r="CO33" s="47">
        <v>1</v>
      </c>
      <c r="CP33" s="47">
        <v>1</v>
      </c>
      <c r="CQ33" s="47"/>
      <c r="CR33" s="47">
        <v>1</v>
      </c>
      <c r="CS33" s="47">
        <v>1</v>
      </c>
      <c r="CT33" s="47"/>
      <c r="CU33" s="47"/>
      <c r="CV33" s="47">
        <v>1</v>
      </c>
      <c r="CW33" s="47"/>
      <c r="CY33" s="18"/>
      <c r="CZ33" s="18"/>
      <c r="DA33" s="18">
        <f t="shared" si="10"/>
        <v>1</v>
      </c>
      <c r="DB33" s="18">
        <f t="shared" si="10"/>
        <v>0.94444444444444442</v>
      </c>
      <c r="DC33" s="18">
        <f t="shared" si="10"/>
        <v>1</v>
      </c>
      <c r="DD33" s="18">
        <f t="shared" si="10"/>
        <v>1</v>
      </c>
      <c r="DE33" s="18">
        <f t="shared" si="10"/>
        <v>0.63636363636363635</v>
      </c>
    </row>
    <row r="34" spans="1:109" ht="18.600000000000001" customHeight="1" x14ac:dyDescent="0.25">
      <c r="A34" s="4">
        <v>29</v>
      </c>
      <c r="B34" s="4" t="s">
        <v>509</v>
      </c>
      <c r="C34" s="4" t="str">
        <f t="shared" si="7"/>
        <v>13</v>
      </c>
      <c r="D34" s="4" t="str">
        <f>INDEX(Sheet1!$C:$C,MATCH($B34,Sheet1!$B:$B,0))</f>
        <v>ساجد جوکار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/>
      <c r="K34" s="9">
        <v>1</v>
      </c>
      <c r="L34" s="9">
        <v>1</v>
      </c>
      <c r="M34" s="9">
        <v>1</v>
      </c>
      <c r="N34" s="9">
        <v>1</v>
      </c>
      <c r="O34" s="9"/>
      <c r="P34" s="9"/>
      <c r="Q34" s="9"/>
      <c r="R34" s="9"/>
      <c r="S34" s="9">
        <v>1</v>
      </c>
      <c r="T34" s="9">
        <v>1</v>
      </c>
      <c r="U34" s="9"/>
      <c r="V34" s="9"/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/>
      <c r="AC34" s="9"/>
      <c r="AD34" s="9"/>
      <c r="AE34" s="9"/>
      <c r="AF34" s="9">
        <v>1</v>
      </c>
      <c r="AG34" s="9"/>
      <c r="AH34" s="9"/>
      <c r="AI34" s="9"/>
      <c r="AJ34" s="9"/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/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0</v>
      </c>
      <c r="BC34" s="9">
        <v>1</v>
      </c>
      <c r="BD34" s="9">
        <v>1</v>
      </c>
      <c r="BE34" s="9"/>
      <c r="BF34" s="9"/>
      <c r="BG34" s="9"/>
      <c r="BH34" s="9"/>
      <c r="BI34" s="9"/>
      <c r="BJ34" s="9"/>
      <c r="BK34" s="9"/>
      <c r="BL34" s="9"/>
      <c r="BM34" s="9"/>
      <c r="BN34" s="9">
        <v>1</v>
      </c>
      <c r="BO34" s="9">
        <v>1</v>
      </c>
      <c r="BP34" s="9">
        <v>1</v>
      </c>
      <c r="BQ34" s="9">
        <v>1</v>
      </c>
      <c r="BR34" s="9"/>
      <c r="BS34" s="9"/>
      <c r="BT34" s="9">
        <v>1</v>
      </c>
      <c r="BU34" s="9">
        <v>0</v>
      </c>
      <c r="BV34" s="9">
        <v>0</v>
      </c>
      <c r="BW34" s="9">
        <v>0</v>
      </c>
      <c r="BX34" s="9">
        <v>1</v>
      </c>
      <c r="BY34" s="9">
        <v>1</v>
      </c>
      <c r="BZ34" s="9">
        <v>1</v>
      </c>
      <c r="CA34" s="9">
        <v>0</v>
      </c>
      <c r="CB34" s="9">
        <v>1</v>
      </c>
      <c r="CC34" s="9">
        <v>1</v>
      </c>
      <c r="CD34" s="9">
        <v>1</v>
      </c>
      <c r="CE34" s="9"/>
      <c r="CF34" s="9">
        <v>1</v>
      </c>
      <c r="CG34" s="9">
        <v>1</v>
      </c>
      <c r="CH34" s="9">
        <v>1</v>
      </c>
      <c r="CI34" s="9"/>
      <c r="CJ34" s="9">
        <v>1</v>
      </c>
      <c r="CK34" s="9"/>
      <c r="CL34" s="9"/>
      <c r="CM34" s="9"/>
      <c r="CN34" s="9">
        <v>1</v>
      </c>
      <c r="CO34" s="9">
        <v>1</v>
      </c>
      <c r="CP34" s="9">
        <v>1</v>
      </c>
      <c r="CQ34" s="9"/>
      <c r="CR34" s="9">
        <v>1</v>
      </c>
      <c r="CS34" s="9">
        <v>1</v>
      </c>
      <c r="CT34" s="9"/>
      <c r="CU34" s="9"/>
      <c r="CV34" s="9">
        <v>1</v>
      </c>
      <c r="CW34" s="9"/>
      <c r="CY34" s="18"/>
      <c r="CZ34" s="18"/>
      <c r="DA34" s="18">
        <f t="shared" si="10"/>
        <v>1</v>
      </c>
      <c r="DB34" s="18">
        <f t="shared" si="10"/>
        <v>0.94444444444444442</v>
      </c>
      <c r="DC34" s="18">
        <f t="shared" si="10"/>
        <v>1</v>
      </c>
      <c r="DD34" s="18">
        <f t="shared" si="10"/>
        <v>1</v>
      </c>
      <c r="DE34" s="18">
        <f t="shared" si="10"/>
        <v>0.63636363636363635</v>
      </c>
    </row>
    <row r="35" spans="1:109" ht="18.600000000000001" customHeight="1" x14ac:dyDescent="0.25">
      <c r="A35" s="46">
        <v>30</v>
      </c>
      <c r="B35" s="46" t="s">
        <v>510</v>
      </c>
      <c r="C35" s="46" t="str">
        <f t="shared" si="7"/>
        <v>13</v>
      </c>
      <c r="D35" s="46" t="str">
        <f>INDEX(Sheet1!$C:$C,MATCH($B35,Sheet1!$B:$B,0))</f>
        <v>امین یسلیانی</v>
      </c>
      <c r="E35" s="47">
        <v>1</v>
      </c>
      <c r="F35" s="47">
        <v>0</v>
      </c>
      <c r="G35" s="47">
        <v>0</v>
      </c>
      <c r="H35" s="47">
        <v>0</v>
      </c>
      <c r="I35" s="47">
        <v>0</v>
      </c>
      <c r="J35" s="47"/>
      <c r="K35" s="47">
        <v>1</v>
      </c>
      <c r="L35" s="47">
        <v>0</v>
      </c>
      <c r="M35" s="47">
        <v>1</v>
      </c>
      <c r="N35" s="47"/>
      <c r="O35" s="47"/>
      <c r="P35" s="47"/>
      <c r="Q35" s="47"/>
      <c r="R35" s="47"/>
      <c r="S35" s="47">
        <v>1</v>
      </c>
      <c r="T35" s="47">
        <v>1</v>
      </c>
      <c r="U35" s="47"/>
      <c r="V35" s="47"/>
      <c r="W35" s="47">
        <v>1</v>
      </c>
      <c r="X35" s="47">
        <v>0</v>
      </c>
      <c r="Y35" s="47"/>
      <c r="Z35" s="47"/>
      <c r="AA35" s="47">
        <v>1</v>
      </c>
      <c r="AB35" s="47"/>
      <c r="AC35" s="47"/>
      <c r="AD35" s="47"/>
      <c r="AE35" s="47"/>
      <c r="AF35" s="47">
        <v>1</v>
      </c>
      <c r="AG35" s="47"/>
      <c r="AH35" s="47"/>
      <c r="AI35" s="47"/>
      <c r="AJ35" s="47"/>
      <c r="AK35" s="47">
        <v>1</v>
      </c>
      <c r="AL35" s="47">
        <v>1</v>
      </c>
      <c r="AM35" s="47">
        <v>1</v>
      </c>
      <c r="AN35" s="47">
        <v>1</v>
      </c>
      <c r="AO35" s="47">
        <v>1</v>
      </c>
      <c r="AP35" s="47">
        <v>1</v>
      </c>
      <c r="AQ35" s="47">
        <v>1</v>
      </c>
      <c r="AR35" s="47">
        <v>1</v>
      </c>
      <c r="AS35" s="47">
        <v>1</v>
      </c>
      <c r="AT35" s="47">
        <v>1</v>
      </c>
      <c r="AU35" s="47"/>
      <c r="AV35" s="47">
        <v>1</v>
      </c>
      <c r="AW35" s="47">
        <v>1</v>
      </c>
      <c r="AX35" s="47">
        <v>1</v>
      </c>
      <c r="AY35" s="47">
        <v>1</v>
      </c>
      <c r="AZ35" s="47">
        <v>1</v>
      </c>
      <c r="BA35" s="47">
        <v>0</v>
      </c>
      <c r="BB35" s="47">
        <v>0</v>
      </c>
      <c r="BC35" s="47">
        <v>1</v>
      </c>
      <c r="BD35" s="47">
        <v>1</v>
      </c>
      <c r="BE35" s="47"/>
      <c r="BF35" s="47"/>
      <c r="BG35" s="47"/>
      <c r="BH35" s="47"/>
      <c r="BI35" s="47"/>
      <c r="BJ35" s="47"/>
      <c r="BK35" s="47"/>
      <c r="BL35" s="47"/>
      <c r="BM35" s="47"/>
      <c r="BN35" s="47">
        <v>1</v>
      </c>
      <c r="BO35" s="47">
        <v>1</v>
      </c>
      <c r="BP35" s="47">
        <v>0</v>
      </c>
      <c r="BQ35" s="47">
        <v>1</v>
      </c>
      <c r="BR35" s="47"/>
      <c r="BS35" s="47"/>
      <c r="BT35" s="47">
        <v>1</v>
      </c>
      <c r="BU35" s="47">
        <v>0</v>
      </c>
      <c r="BV35" s="47">
        <v>0</v>
      </c>
      <c r="BW35" s="47">
        <v>0</v>
      </c>
      <c r="BX35" s="47">
        <v>0</v>
      </c>
      <c r="BY35" s="47">
        <v>1</v>
      </c>
      <c r="BZ35" s="47">
        <v>1</v>
      </c>
      <c r="CA35" s="47">
        <v>0</v>
      </c>
      <c r="CB35" s="47">
        <v>1</v>
      </c>
      <c r="CC35" s="47">
        <v>1</v>
      </c>
      <c r="CD35" s="47">
        <v>1</v>
      </c>
      <c r="CE35" s="47"/>
      <c r="CF35" s="47">
        <v>1</v>
      </c>
      <c r="CG35" s="47">
        <v>1</v>
      </c>
      <c r="CH35" s="47">
        <v>1</v>
      </c>
      <c r="CI35" s="47"/>
      <c r="CJ35" s="47">
        <v>1</v>
      </c>
      <c r="CK35" s="47"/>
      <c r="CL35" s="47"/>
      <c r="CM35" s="47"/>
      <c r="CN35" s="47">
        <v>1</v>
      </c>
      <c r="CO35" s="47">
        <v>1</v>
      </c>
      <c r="CP35" s="47">
        <v>1</v>
      </c>
      <c r="CQ35" s="47"/>
      <c r="CR35" s="47">
        <v>1</v>
      </c>
      <c r="CS35" s="47">
        <v>1</v>
      </c>
      <c r="CT35" s="47"/>
      <c r="CU35" s="47"/>
      <c r="CV35" s="47">
        <v>1</v>
      </c>
      <c r="CW35" s="47"/>
      <c r="CY35" s="18"/>
      <c r="CZ35" s="18"/>
      <c r="DA35" s="18">
        <f t="shared" si="10"/>
        <v>1</v>
      </c>
      <c r="DB35" s="18">
        <f t="shared" si="10"/>
        <v>0.88888888888888884</v>
      </c>
      <c r="DC35" s="18">
        <f t="shared" si="10"/>
        <v>1</v>
      </c>
      <c r="DD35" s="18">
        <f t="shared" si="10"/>
        <v>0.75</v>
      </c>
      <c r="DE35" s="18">
        <f t="shared" si="10"/>
        <v>0.54545454545454541</v>
      </c>
    </row>
    <row r="36" spans="1:109" ht="18.600000000000001" customHeight="1" x14ac:dyDescent="0.25">
      <c r="A36" s="4">
        <v>31</v>
      </c>
      <c r="B36" s="4" t="s">
        <v>511</v>
      </c>
      <c r="C36" s="4" t="str">
        <f t="shared" si="7"/>
        <v>13</v>
      </c>
      <c r="D36" s="4" t="str">
        <f>INDEX(Sheet1!$C:$C,MATCH($B36,Sheet1!$B:$B,0))</f>
        <v>سیدامیرحسین عزتی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/>
      <c r="K36" s="9">
        <v>0</v>
      </c>
      <c r="L36" s="9">
        <v>0</v>
      </c>
      <c r="M36" s="9">
        <v>0</v>
      </c>
      <c r="N36" s="9"/>
      <c r="O36" s="9"/>
      <c r="P36" s="9"/>
      <c r="Q36" s="9"/>
      <c r="R36" s="9"/>
      <c r="S36" s="9">
        <v>0</v>
      </c>
      <c r="T36" s="9">
        <v>0</v>
      </c>
      <c r="U36" s="9"/>
      <c r="V36" s="9"/>
      <c r="W36" s="9">
        <v>0</v>
      </c>
      <c r="X36" s="9">
        <v>0</v>
      </c>
      <c r="Y36" s="9"/>
      <c r="Z36" s="9"/>
      <c r="AA36" s="9">
        <v>1</v>
      </c>
      <c r="AB36" s="9"/>
      <c r="AC36" s="9"/>
      <c r="AD36" s="9"/>
      <c r="AE36" s="9"/>
      <c r="AF36" s="9">
        <v>0</v>
      </c>
      <c r="AG36" s="9"/>
      <c r="AH36" s="9"/>
      <c r="AI36" s="9"/>
      <c r="AJ36" s="9"/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0</v>
      </c>
      <c r="AR36" s="9">
        <v>0</v>
      </c>
      <c r="AS36" s="9">
        <v>0</v>
      </c>
      <c r="AT36" s="9">
        <v>0</v>
      </c>
      <c r="AU36" s="9"/>
      <c r="AV36" s="9">
        <v>1</v>
      </c>
      <c r="AW36" s="9">
        <v>0</v>
      </c>
      <c r="AX36" s="9">
        <v>0</v>
      </c>
      <c r="AY36" s="9">
        <v>0</v>
      </c>
      <c r="AZ36" s="9">
        <v>1</v>
      </c>
      <c r="BA36" s="9">
        <v>0</v>
      </c>
      <c r="BB36" s="9">
        <v>1</v>
      </c>
      <c r="BC36" s="9">
        <v>0</v>
      </c>
      <c r="BD36" s="9">
        <v>1</v>
      </c>
      <c r="BE36" s="9"/>
      <c r="BF36" s="9"/>
      <c r="BG36" s="9"/>
      <c r="BH36" s="9"/>
      <c r="BI36" s="9"/>
      <c r="BJ36" s="9"/>
      <c r="BK36" s="9"/>
      <c r="BL36" s="9"/>
      <c r="BM36" s="9"/>
      <c r="BN36" s="9">
        <v>0</v>
      </c>
      <c r="BO36" s="9">
        <v>0</v>
      </c>
      <c r="BP36" s="9">
        <v>0</v>
      </c>
      <c r="BQ36" s="9">
        <v>1</v>
      </c>
      <c r="BR36" s="9"/>
      <c r="BS36" s="9"/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1</v>
      </c>
      <c r="CA36" s="9">
        <v>0</v>
      </c>
      <c r="CB36" s="9">
        <v>0</v>
      </c>
      <c r="CC36" s="9">
        <v>0</v>
      </c>
      <c r="CD36" s="9">
        <v>1</v>
      </c>
      <c r="CE36" s="9"/>
      <c r="CF36" s="9">
        <v>1</v>
      </c>
      <c r="CG36" s="9">
        <v>1</v>
      </c>
      <c r="CH36" s="9">
        <v>1</v>
      </c>
      <c r="CI36" s="9"/>
      <c r="CJ36" s="9">
        <v>1</v>
      </c>
      <c r="CK36" s="9"/>
      <c r="CL36" s="9"/>
      <c r="CM36" s="9"/>
      <c r="CN36" s="9">
        <v>0</v>
      </c>
      <c r="CO36" s="9">
        <v>1</v>
      </c>
      <c r="CP36" s="9">
        <v>1</v>
      </c>
      <c r="CQ36" s="9"/>
      <c r="CR36" s="9">
        <v>0</v>
      </c>
      <c r="CS36" s="9">
        <v>1</v>
      </c>
      <c r="CT36" s="9"/>
      <c r="CU36" s="9"/>
      <c r="CV36" s="9">
        <v>0</v>
      </c>
      <c r="CW36" s="9"/>
      <c r="CY36" s="18"/>
      <c r="CZ36" s="18"/>
      <c r="DA36" s="18">
        <f t="shared" ref="DA36:DE45" si="11">IFERROR(SUMIFS($E36:$CW36,$E$3:$CW$3,DA$3,$E$2:$CW$2,DA$2)/(COUNTIFS($E$3:$CW$3,DA$3,$E36:$CW36,"&lt;&gt;"&amp;"",$E$2:$CW$2,DA$2)),"")</f>
        <v>0.5</v>
      </c>
      <c r="DB36" s="18">
        <f t="shared" si="11"/>
        <v>0.5</v>
      </c>
      <c r="DC36" s="18">
        <f t="shared" si="11"/>
        <v>1</v>
      </c>
      <c r="DD36" s="18">
        <f t="shared" si="11"/>
        <v>0.25</v>
      </c>
      <c r="DE36" s="18">
        <f t="shared" si="11"/>
        <v>0.18181818181818182</v>
      </c>
    </row>
    <row r="37" spans="1:109" ht="18.600000000000001" customHeight="1" x14ac:dyDescent="0.25">
      <c r="A37" s="46">
        <v>32</v>
      </c>
      <c r="B37" s="46" t="s">
        <v>512</v>
      </c>
      <c r="C37" s="46" t="str">
        <f t="shared" si="7"/>
        <v>13</v>
      </c>
      <c r="D37" s="46" t="str">
        <f>INDEX(Sheet1!$C:$C,MATCH($B37,Sheet1!$B:$B,0))</f>
        <v>رادین فتحعلی‌زاده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>
        <v>1</v>
      </c>
      <c r="AL37" s="47">
        <v>1</v>
      </c>
      <c r="AM37" s="47">
        <v>1</v>
      </c>
      <c r="AN37" s="47">
        <v>1</v>
      </c>
      <c r="AO37" s="47">
        <v>1</v>
      </c>
      <c r="AP37" s="47">
        <v>1</v>
      </c>
      <c r="AQ37" s="47">
        <v>1</v>
      </c>
      <c r="AR37" s="47">
        <v>1</v>
      </c>
      <c r="AS37" s="47">
        <v>1</v>
      </c>
      <c r="AT37" s="47">
        <v>1</v>
      </c>
      <c r="AU37" s="47"/>
      <c r="AV37" s="47">
        <v>1</v>
      </c>
      <c r="AW37" s="47">
        <v>1</v>
      </c>
      <c r="AX37" s="47">
        <v>1</v>
      </c>
      <c r="AY37" s="47">
        <v>1</v>
      </c>
      <c r="AZ37" s="47">
        <v>1</v>
      </c>
      <c r="BA37" s="47">
        <v>1</v>
      </c>
      <c r="BB37" s="47">
        <v>1</v>
      </c>
      <c r="BC37" s="47">
        <v>0</v>
      </c>
      <c r="BD37" s="47">
        <v>1</v>
      </c>
      <c r="BE37" s="47"/>
      <c r="BF37" s="47"/>
      <c r="BG37" s="47"/>
      <c r="BH37" s="47"/>
      <c r="BI37" s="47"/>
      <c r="BJ37" s="47"/>
      <c r="BK37" s="47"/>
      <c r="BL37" s="47"/>
      <c r="BM37" s="47"/>
      <c r="BN37" s="47">
        <v>1</v>
      </c>
      <c r="BO37" s="47">
        <v>1</v>
      </c>
      <c r="BP37" s="47">
        <v>1</v>
      </c>
      <c r="BQ37" s="47">
        <v>0</v>
      </c>
      <c r="BR37" s="47"/>
      <c r="BS37" s="47"/>
      <c r="BT37" s="47">
        <v>1</v>
      </c>
      <c r="BU37" s="47">
        <v>0</v>
      </c>
      <c r="BV37" s="47">
        <v>0</v>
      </c>
      <c r="BW37" s="47">
        <v>0</v>
      </c>
      <c r="BX37" s="47">
        <v>1</v>
      </c>
      <c r="BY37" s="47">
        <v>1</v>
      </c>
      <c r="BZ37" s="47">
        <v>0</v>
      </c>
      <c r="CA37" s="47">
        <v>0</v>
      </c>
      <c r="CB37" s="47">
        <v>1</v>
      </c>
      <c r="CC37" s="47">
        <v>1</v>
      </c>
      <c r="CD37" s="47">
        <v>1</v>
      </c>
      <c r="CE37" s="47"/>
      <c r="CF37" s="47">
        <v>1</v>
      </c>
      <c r="CG37" s="47">
        <v>1</v>
      </c>
      <c r="CH37" s="47">
        <v>1</v>
      </c>
      <c r="CI37" s="47"/>
      <c r="CJ37" s="47">
        <v>1</v>
      </c>
      <c r="CK37" s="47"/>
      <c r="CL37" s="47"/>
      <c r="CM37" s="47"/>
      <c r="CN37" s="47">
        <v>1</v>
      </c>
      <c r="CO37" s="47">
        <v>0</v>
      </c>
      <c r="CP37" s="47">
        <v>1</v>
      </c>
      <c r="CQ37" s="47"/>
      <c r="CR37" s="47">
        <v>1</v>
      </c>
      <c r="CS37" s="47">
        <v>1</v>
      </c>
      <c r="CT37" s="47"/>
      <c r="CU37" s="47"/>
      <c r="CV37" s="47">
        <v>1</v>
      </c>
      <c r="CW37" s="47"/>
      <c r="CY37" s="18"/>
      <c r="CZ37" s="18"/>
      <c r="DA37" s="18" t="str">
        <f t="shared" si="11"/>
        <v/>
      </c>
      <c r="DB37" s="18">
        <f t="shared" si="11"/>
        <v>0.94444444444444442</v>
      </c>
      <c r="DC37" s="18">
        <f t="shared" si="11"/>
        <v>1</v>
      </c>
      <c r="DD37" s="18">
        <f t="shared" si="11"/>
        <v>0.75</v>
      </c>
      <c r="DE37" s="18">
        <f t="shared" si="11"/>
        <v>0.54545454545454541</v>
      </c>
    </row>
    <row r="38" spans="1:109" ht="18.600000000000001" customHeight="1" x14ac:dyDescent="0.25">
      <c r="A38" s="4">
        <v>33</v>
      </c>
      <c r="B38" s="4" t="s">
        <v>513</v>
      </c>
      <c r="C38" s="4" t="str">
        <f t="shared" si="7"/>
        <v>13</v>
      </c>
      <c r="D38" s="4" t="str">
        <f>INDEX(Sheet1!$C:$C,MATCH($B38,Sheet1!$B:$B,0))</f>
        <v>محمد شاطریان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>
        <v>1</v>
      </c>
      <c r="BO38" s="9">
        <v>1</v>
      </c>
      <c r="BP38" s="9">
        <v>1</v>
      </c>
      <c r="BQ38" s="9">
        <v>1</v>
      </c>
      <c r="BR38" s="9"/>
      <c r="BS38" s="9"/>
      <c r="BT38" s="9">
        <v>1</v>
      </c>
      <c r="BU38" s="9">
        <v>0</v>
      </c>
      <c r="BV38" s="9">
        <v>0</v>
      </c>
      <c r="BW38" s="9">
        <v>0</v>
      </c>
      <c r="BX38" s="9">
        <v>1</v>
      </c>
      <c r="BY38" s="9">
        <v>1</v>
      </c>
      <c r="BZ38" s="9">
        <v>0</v>
      </c>
      <c r="CA38" s="9">
        <v>0</v>
      </c>
      <c r="CB38" s="9">
        <v>1</v>
      </c>
      <c r="CC38" s="9">
        <v>1</v>
      </c>
      <c r="CD38" s="9">
        <v>1</v>
      </c>
      <c r="CE38" s="9"/>
      <c r="CF38" s="9">
        <v>1</v>
      </c>
      <c r="CG38" s="9">
        <v>1</v>
      </c>
      <c r="CH38" s="9">
        <v>1</v>
      </c>
      <c r="CI38" s="9"/>
      <c r="CJ38" s="9">
        <v>1</v>
      </c>
      <c r="CK38" s="9"/>
      <c r="CL38" s="9"/>
      <c r="CM38" s="9"/>
      <c r="CN38" s="9">
        <v>1</v>
      </c>
      <c r="CO38" s="9">
        <v>1</v>
      </c>
      <c r="CP38" s="9">
        <v>1</v>
      </c>
      <c r="CQ38" s="9"/>
      <c r="CR38" s="9">
        <v>1</v>
      </c>
      <c r="CS38" s="9">
        <v>1</v>
      </c>
      <c r="CT38" s="9"/>
      <c r="CU38" s="9"/>
      <c r="CV38" s="9">
        <v>1</v>
      </c>
      <c r="CW38" s="9"/>
      <c r="CY38" s="18"/>
      <c r="CZ38" s="18"/>
      <c r="DA38" s="18" t="str">
        <f t="shared" si="11"/>
        <v/>
      </c>
      <c r="DB38" s="18" t="str">
        <f t="shared" si="11"/>
        <v/>
      </c>
      <c r="DC38" s="18" t="str">
        <f t="shared" si="11"/>
        <v/>
      </c>
      <c r="DD38" s="18">
        <f t="shared" si="11"/>
        <v>1</v>
      </c>
      <c r="DE38" s="18">
        <f t="shared" si="11"/>
        <v>0.54545454545454541</v>
      </c>
    </row>
    <row r="39" spans="1:109" ht="18.600000000000001" customHeight="1" x14ac:dyDescent="0.25">
      <c r="A39" s="46">
        <v>34</v>
      </c>
      <c r="B39" s="46" t="s">
        <v>514</v>
      </c>
      <c r="C39" s="46" t="str">
        <f t="shared" si="7"/>
        <v>14</v>
      </c>
      <c r="D39" s="46" t="str">
        <f>INDEX(Sheet1!$C:$C,MATCH($B39,Sheet1!$B:$B,0))</f>
        <v xml:space="preserve">حسین رحمتی </v>
      </c>
      <c r="E39" s="47">
        <v>1</v>
      </c>
      <c r="F39" s="47"/>
      <c r="G39" s="47">
        <v>1</v>
      </c>
      <c r="H39" s="47">
        <v>1</v>
      </c>
      <c r="I39" s="47">
        <v>1</v>
      </c>
      <c r="J39" s="47">
        <v>1</v>
      </c>
      <c r="K39" s="47">
        <v>0</v>
      </c>
      <c r="L39" s="47">
        <v>1</v>
      </c>
      <c r="M39" s="47">
        <v>1</v>
      </c>
      <c r="N39" s="47">
        <v>1</v>
      </c>
      <c r="O39" s="47">
        <v>1</v>
      </c>
      <c r="P39" s="47">
        <v>1</v>
      </c>
      <c r="Q39" s="47">
        <v>0</v>
      </c>
      <c r="R39" s="47"/>
      <c r="S39" s="47">
        <v>1</v>
      </c>
      <c r="T39" s="47">
        <v>1</v>
      </c>
      <c r="U39" s="47"/>
      <c r="V39" s="47"/>
      <c r="W39" s="47">
        <v>0</v>
      </c>
      <c r="X39" s="47">
        <v>0</v>
      </c>
      <c r="Y39" s="47">
        <v>1</v>
      </c>
      <c r="Z39" s="47">
        <v>0</v>
      </c>
      <c r="AA39" s="47">
        <v>1</v>
      </c>
      <c r="AB39" s="47">
        <v>0</v>
      </c>
      <c r="AC39" s="47">
        <v>0</v>
      </c>
      <c r="AD39" s="47">
        <v>1</v>
      </c>
      <c r="AE39" s="47"/>
      <c r="AF39" s="47"/>
      <c r="AG39" s="47">
        <v>1</v>
      </c>
      <c r="AH39" s="47"/>
      <c r="AI39" s="47"/>
      <c r="AJ39" s="47"/>
      <c r="AK39" s="47">
        <v>1</v>
      </c>
      <c r="AL39" s="47">
        <v>0</v>
      </c>
      <c r="AM39" s="47">
        <v>1</v>
      </c>
      <c r="AN39" s="47">
        <v>1</v>
      </c>
      <c r="AO39" s="47">
        <v>0</v>
      </c>
      <c r="AP39" s="47">
        <v>0</v>
      </c>
      <c r="AQ39" s="47">
        <v>0</v>
      </c>
      <c r="AR39" s="47">
        <v>1</v>
      </c>
      <c r="AS39" s="47">
        <v>1</v>
      </c>
      <c r="AT39" s="47">
        <v>0</v>
      </c>
      <c r="AU39" s="47">
        <v>1</v>
      </c>
      <c r="AV39" s="47">
        <v>0</v>
      </c>
      <c r="AW39" s="47">
        <v>0</v>
      </c>
      <c r="AX39" s="47">
        <v>0</v>
      </c>
      <c r="AY39" s="47">
        <v>0</v>
      </c>
      <c r="AZ39" s="47">
        <v>1</v>
      </c>
      <c r="BA39" s="47"/>
      <c r="BB39" s="47"/>
      <c r="BC39" s="47">
        <v>0</v>
      </c>
      <c r="BD39" s="47">
        <v>1</v>
      </c>
      <c r="BE39" s="47">
        <v>1</v>
      </c>
      <c r="BF39" s="47"/>
      <c r="BG39" s="47"/>
      <c r="BH39" s="47"/>
      <c r="BI39" s="47"/>
      <c r="BJ39" s="47"/>
      <c r="BK39" s="47"/>
      <c r="BL39" s="47"/>
      <c r="BM39" s="47"/>
      <c r="BN39" s="47"/>
      <c r="BO39" s="47">
        <v>1</v>
      </c>
      <c r="BP39" s="47">
        <v>0</v>
      </c>
      <c r="BQ39" s="47">
        <v>1</v>
      </c>
      <c r="BR39" s="47">
        <v>0</v>
      </c>
      <c r="BS39" s="47">
        <v>1</v>
      </c>
      <c r="BT39" s="47">
        <v>1</v>
      </c>
      <c r="BU39" s="47">
        <v>0</v>
      </c>
      <c r="BV39" s="47">
        <v>1</v>
      </c>
      <c r="BW39" s="47">
        <v>1</v>
      </c>
      <c r="BX39" s="47">
        <v>1</v>
      </c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>
        <v>1</v>
      </c>
      <c r="CO39" s="47">
        <v>1</v>
      </c>
      <c r="CP39" s="47">
        <v>1</v>
      </c>
      <c r="CQ39" s="47">
        <v>1</v>
      </c>
      <c r="CR39" s="47"/>
      <c r="CS39" s="47">
        <v>0</v>
      </c>
      <c r="CT39" s="47">
        <v>1</v>
      </c>
      <c r="CU39" s="47">
        <v>0</v>
      </c>
      <c r="CV39" s="47">
        <v>1</v>
      </c>
      <c r="CW39" s="47"/>
      <c r="CY39" s="18"/>
      <c r="CZ39" s="18"/>
      <c r="DA39" s="18">
        <f t="shared" si="11"/>
        <v>0.6</v>
      </c>
      <c r="DB39" s="18">
        <f t="shared" si="11"/>
        <v>0.41176470588235292</v>
      </c>
      <c r="DC39" s="18">
        <f t="shared" si="11"/>
        <v>1</v>
      </c>
      <c r="DD39" s="18">
        <f t="shared" si="11"/>
        <v>0.6</v>
      </c>
      <c r="DE39" s="18">
        <f t="shared" si="11"/>
        <v>0.8</v>
      </c>
    </row>
    <row r="40" spans="1:109" ht="18.600000000000001" customHeight="1" x14ac:dyDescent="0.25">
      <c r="A40" s="4">
        <v>35</v>
      </c>
      <c r="B40" s="4" t="s">
        <v>515</v>
      </c>
      <c r="C40" s="4" t="str">
        <f t="shared" si="7"/>
        <v>14</v>
      </c>
      <c r="D40" s="4" t="str">
        <f>INDEX(Sheet1!$C:$C,MATCH($B40,Sheet1!$B:$B,0))</f>
        <v>طاها طالعی</v>
      </c>
      <c r="E40" s="9">
        <v>1</v>
      </c>
      <c r="F40" s="9"/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0</v>
      </c>
      <c r="O40" s="9">
        <v>1</v>
      </c>
      <c r="P40" s="9">
        <v>1</v>
      </c>
      <c r="Q40" s="9">
        <v>0</v>
      </c>
      <c r="R40" s="9"/>
      <c r="S40" s="9">
        <v>1</v>
      </c>
      <c r="T40" s="9">
        <v>0</v>
      </c>
      <c r="U40" s="9"/>
      <c r="V40" s="9"/>
      <c r="W40" s="9">
        <v>1</v>
      </c>
      <c r="X40" s="9">
        <v>1</v>
      </c>
      <c r="Y40" s="9">
        <v>0</v>
      </c>
      <c r="Z40" s="9">
        <v>1</v>
      </c>
      <c r="AA40" s="9">
        <v>1</v>
      </c>
      <c r="AB40" s="9">
        <v>1</v>
      </c>
      <c r="AC40" s="9">
        <v>0</v>
      </c>
      <c r="AD40" s="9">
        <v>0</v>
      </c>
      <c r="AE40" s="9"/>
      <c r="AF40" s="9"/>
      <c r="AG40" s="9">
        <v>0</v>
      </c>
      <c r="AH40" s="9"/>
      <c r="AI40" s="9"/>
      <c r="AJ40" s="9"/>
      <c r="AK40" s="9">
        <v>1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0</v>
      </c>
      <c r="AV40" s="9">
        <v>1</v>
      </c>
      <c r="AW40" s="9">
        <v>1</v>
      </c>
      <c r="AX40" s="9">
        <v>1</v>
      </c>
      <c r="AY40" s="9">
        <v>0</v>
      </c>
      <c r="AZ40" s="9">
        <v>0</v>
      </c>
      <c r="BA40" s="9"/>
      <c r="BB40" s="9"/>
      <c r="BC40" s="9">
        <v>0</v>
      </c>
      <c r="BD40" s="9">
        <v>1</v>
      </c>
      <c r="BE40" s="9">
        <v>1</v>
      </c>
      <c r="BF40" s="9"/>
      <c r="BG40" s="9"/>
      <c r="BH40" s="9"/>
      <c r="BI40" s="9"/>
      <c r="BJ40" s="9"/>
      <c r="BK40" s="9"/>
      <c r="BL40" s="9"/>
      <c r="BM40" s="9"/>
      <c r="BN40" s="9"/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1</v>
      </c>
      <c r="BU40" s="9">
        <v>1</v>
      </c>
      <c r="BV40" s="9">
        <v>0</v>
      </c>
      <c r="BW40" s="9">
        <v>1</v>
      </c>
      <c r="BX40" s="9">
        <v>1</v>
      </c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>
        <v>1</v>
      </c>
      <c r="CO40" s="9">
        <v>1</v>
      </c>
      <c r="CP40" s="9">
        <v>1</v>
      </c>
      <c r="CQ40" s="9">
        <v>1</v>
      </c>
      <c r="CR40" s="9"/>
      <c r="CS40" s="9">
        <v>1</v>
      </c>
      <c r="CT40" s="9">
        <v>1</v>
      </c>
      <c r="CU40" s="9">
        <v>0</v>
      </c>
      <c r="CV40" s="9">
        <v>1</v>
      </c>
      <c r="CW40" s="9"/>
      <c r="CY40" s="18"/>
      <c r="CZ40" s="18"/>
      <c r="DA40" s="18">
        <f t="shared" si="11"/>
        <v>0.4</v>
      </c>
      <c r="DB40" s="18">
        <f t="shared" si="11"/>
        <v>0.41176470588235292</v>
      </c>
      <c r="DC40" s="18">
        <f t="shared" si="11"/>
        <v>1</v>
      </c>
      <c r="DD40" s="18">
        <f t="shared" si="11"/>
        <v>0</v>
      </c>
      <c r="DE40" s="18">
        <f t="shared" si="11"/>
        <v>0.8</v>
      </c>
    </row>
    <row r="41" spans="1:109" ht="18.600000000000001" customHeight="1" x14ac:dyDescent="0.25">
      <c r="A41" s="46">
        <v>36</v>
      </c>
      <c r="B41" s="46" t="s">
        <v>516</v>
      </c>
      <c r="C41" s="46" t="str">
        <f t="shared" si="7"/>
        <v>14</v>
      </c>
      <c r="D41" s="46" t="str">
        <f>INDEX(Sheet1!$C:$C,MATCH($B41,Sheet1!$B:$B,0))</f>
        <v>سبحان قاسمی‌نژاد</v>
      </c>
      <c r="E41" s="47">
        <v>1</v>
      </c>
      <c r="F41" s="47"/>
      <c r="G41" s="47">
        <v>1</v>
      </c>
      <c r="H41" s="47">
        <v>1</v>
      </c>
      <c r="I41" s="47">
        <v>1</v>
      </c>
      <c r="J41" s="47">
        <v>1</v>
      </c>
      <c r="K41" s="47">
        <v>1</v>
      </c>
      <c r="L41" s="47">
        <v>1</v>
      </c>
      <c r="M41" s="47">
        <v>1</v>
      </c>
      <c r="N41" s="47">
        <v>1</v>
      </c>
      <c r="O41" s="47">
        <v>1</v>
      </c>
      <c r="P41" s="47">
        <v>1</v>
      </c>
      <c r="Q41" s="47">
        <v>0</v>
      </c>
      <c r="R41" s="47"/>
      <c r="S41" s="47">
        <v>1</v>
      </c>
      <c r="T41" s="47">
        <v>1</v>
      </c>
      <c r="U41" s="47"/>
      <c r="V41" s="47"/>
      <c r="W41" s="47">
        <v>1</v>
      </c>
      <c r="X41" s="47">
        <v>1</v>
      </c>
      <c r="Y41" s="47">
        <v>1</v>
      </c>
      <c r="Z41" s="47">
        <v>0</v>
      </c>
      <c r="AA41" s="47">
        <v>1</v>
      </c>
      <c r="AB41" s="47">
        <v>0</v>
      </c>
      <c r="AC41" s="47">
        <v>0</v>
      </c>
      <c r="AD41" s="47">
        <v>1</v>
      </c>
      <c r="AE41" s="47"/>
      <c r="AF41" s="47"/>
      <c r="AG41" s="47">
        <v>1</v>
      </c>
      <c r="AH41" s="47"/>
      <c r="AI41" s="47"/>
      <c r="AJ41" s="47"/>
      <c r="AK41" s="47">
        <v>1</v>
      </c>
      <c r="AL41" s="47">
        <v>0</v>
      </c>
      <c r="AM41" s="47">
        <v>1</v>
      </c>
      <c r="AN41" s="47">
        <v>1</v>
      </c>
      <c r="AO41" s="47">
        <v>0</v>
      </c>
      <c r="AP41" s="47">
        <v>1</v>
      </c>
      <c r="AQ41" s="47">
        <v>1</v>
      </c>
      <c r="AR41" s="47">
        <v>1</v>
      </c>
      <c r="AS41" s="47">
        <v>1</v>
      </c>
      <c r="AT41" s="47">
        <v>1</v>
      </c>
      <c r="AU41" s="47">
        <v>1</v>
      </c>
      <c r="AV41" s="47">
        <v>1</v>
      </c>
      <c r="AW41" s="47">
        <v>0</v>
      </c>
      <c r="AX41" s="47">
        <v>1</v>
      </c>
      <c r="AY41" s="47">
        <v>0</v>
      </c>
      <c r="AZ41" s="47">
        <v>0</v>
      </c>
      <c r="BA41" s="47"/>
      <c r="BB41" s="47"/>
      <c r="BC41" s="47">
        <v>1</v>
      </c>
      <c r="BD41" s="47">
        <v>1</v>
      </c>
      <c r="BE41" s="47">
        <v>0</v>
      </c>
      <c r="BF41" s="47"/>
      <c r="BG41" s="47"/>
      <c r="BH41" s="47"/>
      <c r="BI41" s="47"/>
      <c r="BJ41" s="47"/>
      <c r="BK41" s="47"/>
      <c r="BL41" s="47"/>
      <c r="BM41" s="47"/>
      <c r="BN41" s="47"/>
      <c r="BO41" s="47">
        <v>1</v>
      </c>
      <c r="BP41" s="47">
        <v>1</v>
      </c>
      <c r="BQ41" s="47">
        <v>1</v>
      </c>
      <c r="BR41" s="47">
        <v>1</v>
      </c>
      <c r="BS41" s="47">
        <v>1</v>
      </c>
      <c r="BT41" s="47">
        <v>1</v>
      </c>
      <c r="BU41" s="47">
        <v>1</v>
      </c>
      <c r="BV41" s="47">
        <v>1</v>
      </c>
      <c r="BW41" s="47">
        <v>1</v>
      </c>
      <c r="BX41" s="47">
        <v>1</v>
      </c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>
        <v>1</v>
      </c>
      <c r="CO41" s="47">
        <v>1</v>
      </c>
      <c r="CP41" s="47">
        <v>1</v>
      </c>
      <c r="CQ41" s="47">
        <v>1</v>
      </c>
      <c r="CR41" s="47"/>
      <c r="CS41" s="47">
        <v>1</v>
      </c>
      <c r="CT41" s="47">
        <v>1</v>
      </c>
      <c r="CU41" s="47">
        <v>1</v>
      </c>
      <c r="CV41" s="47">
        <v>1</v>
      </c>
      <c r="CW41" s="47"/>
      <c r="CY41" s="18"/>
      <c r="CZ41" s="18"/>
      <c r="DA41" s="18">
        <f t="shared" si="11"/>
        <v>0.6</v>
      </c>
      <c r="DB41" s="18">
        <f t="shared" si="11"/>
        <v>0.70588235294117652</v>
      </c>
      <c r="DC41" s="18">
        <f t="shared" si="11"/>
        <v>0.5</v>
      </c>
      <c r="DD41" s="18">
        <f t="shared" si="11"/>
        <v>1</v>
      </c>
      <c r="DE41" s="18">
        <f t="shared" si="11"/>
        <v>1</v>
      </c>
    </row>
    <row r="42" spans="1:109" ht="18.600000000000001" customHeight="1" x14ac:dyDescent="0.25">
      <c r="A42" s="4">
        <v>37</v>
      </c>
      <c r="B42" s="4" t="s">
        <v>517</v>
      </c>
      <c r="C42" s="4" t="str">
        <f t="shared" si="7"/>
        <v>14</v>
      </c>
      <c r="D42" s="4" t="str">
        <f>INDEX(Sheet1!$C:$C,MATCH($B42,Sheet1!$B:$B,0))</f>
        <v>سیدعلی طباطبایی</v>
      </c>
      <c r="E42" s="9">
        <v>1</v>
      </c>
      <c r="F42" s="9"/>
      <c r="G42" s="9">
        <v>1</v>
      </c>
      <c r="H42" s="9">
        <v>1</v>
      </c>
      <c r="I42" s="9">
        <v>0</v>
      </c>
      <c r="J42" s="9">
        <v>1</v>
      </c>
      <c r="K42" s="9">
        <v>1</v>
      </c>
      <c r="L42" s="9">
        <v>1</v>
      </c>
      <c r="M42" s="9">
        <v>0</v>
      </c>
      <c r="N42" s="9">
        <v>1</v>
      </c>
      <c r="O42" s="9">
        <v>0</v>
      </c>
      <c r="P42" s="9">
        <v>1</v>
      </c>
      <c r="Q42" s="9">
        <v>1</v>
      </c>
      <c r="R42" s="9"/>
      <c r="S42" s="9">
        <v>1</v>
      </c>
      <c r="T42" s="9">
        <v>1</v>
      </c>
      <c r="U42" s="9"/>
      <c r="V42" s="9"/>
      <c r="W42" s="9">
        <v>1</v>
      </c>
      <c r="X42" s="9">
        <v>1</v>
      </c>
      <c r="Y42" s="9">
        <v>1</v>
      </c>
      <c r="Z42" s="9">
        <v>1</v>
      </c>
      <c r="AA42" s="9">
        <v>1</v>
      </c>
      <c r="AB42" s="9">
        <v>1</v>
      </c>
      <c r="AC42" s="9">
        <v>1</v>
      </c>
      <c r="AD42" s="9">
        <v>1</v>
      </c>
      <c r="AE42" s="9"/>
      <c r="AF42" s="9"/>
      <c r="AG42" s="9">
        <v>1</v>
      </c>
      <c r="AH42" s="9"/>
      <c r="AI42" s="9"/>
      <c r="AJ42" s="9"/>
      <c r="AK42" s="9">
        <v>0</v>
      </c>
      <c r="AL42" s="9">
        <v>1</v>
      </c>
      <c r="AM42" s="9">
        <v>1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0</v>
      </c>
      <c r="AW42" s="9">
        <v>0</v>
      </c>
      <c r="AX42" s="9">
        <v>1</v>
      </c>
      <c r="AY42" s="9">
        <v>1</v>
      </c>
      <c r="AZ42" s="9">
        <v>1</v>
      </c>
      <c r="BA42" s="9"/>
      <c r="BB42" s="9"/>
      <c r="BC42" s="9">
        <v>0</v>
      </c>
      <c r="BD42" s="9">
        <v>1</v>
      </c>
      <c r="BE42" s="9">
        <v>1</v>
      </c>
      <c r="BF42" s="9"/>
      <c r="BG42" s="9"/>
      <c r="BH42" s="9"/>
      <c r="BI42" s="9"/>
      <c r="BJ42" s="9"/>
      <c r="BK42" s="9"/>
      <c r="BL42" s="9"/>
      <c r="BM42" s="9"/>
      <c r="BN42" s="9"/>
      <c r="BO42" s="9">
        <v>1</v>
      </c>
      <c r="BP42" s="9">
        <v>0</v>
      </c>
      <c r="BQ42" s="9">
        <v>1</v>
      </c>
      <c r="BR42" s="9">
        <v>1</v>
      </c>
      <c r="BS42" s="9">
        <v>1</v>
      </c>
      <c r="BT42" s="9">
        <v>1</v>
      </c>
      <c r="BU42" s="9">
        <v>0</v>
      </c>
      <c r="BV42" s="9">
        <v>1</v>
      </c>
      <c r="BW42" s="9">
        <v>0</v>
      </c>
      <c r="BX42" s="9">
        <v>1</v>
      </c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>
        <v>1</v>
      </c>
      <c r="CO42" s="9">
        <v>1</v>
      </c>
      <c r="CP42" s="9">
        <v>1</v>
      </c>
      <c r="CQ42" s="9">
        <v>1</v>
      </c>
      <c r="CR42" s="9"/>
      <c r="CS42" s="9"/>
      <c r="CT42" s="9">
        <v>0</v>
      </c>
      <c r="CU42" s="9">
        <v>1</v>
      </c>
      <c r="CV42" s="9">
        <v>1</v>
      </c>
      <c r="CW42" s="9"/>
      <c r="CY42" s="18"/>
      <c r="CZ42" s="18"/>
      <c r="DA42" s="18">
        <f t="shared" si="11"/>
        <v>1</v>
      </c>
      <c r="DB42" s="18">
        <f t="shared" si="11"/>
        <v>0.76470588235294112</v>
      </c>
      <c r="DC42" s="18">
        <f t="shared" si="11"/>
        <v>1</v>
      </c>
      <c r="DD42" s="18">
        <f t="shared" si="11"/>
        <v>0.8</v>
      </c>
      <c r="DE42" s="18">
        <f t="shared" si="11"/>
        <v>0.6</v>
      </c>
    </row>
    <row r="43" spans="1:109" ht="18.600000000000001" customHeight="1" x14ac:dyDescent="0.25">
      <c r="A43" s="46">
        <v>38</v>
      </c>
      <c r="B43" s="46" t="s">
        <v>518</v>
      </c>
      <c r="C43" s="46" t="str">
        <f t="shared" si="7"/>
        <v>14</v>
      </c>
      <c r="D43" s="46" t="str">
        <f>INDEX(Sheet1!$C:$C,MATCH($B43,Sheet1!$B:$B,0))</f>
        <v>امیرحسین نورعلی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/>
      <c r="K43" s="47">
        <v>0</v>
      </c>
      <c r="L43" s="47">
        <v>0</v>
      </c>
      <c r="M43" s="47">
        <v>0</v>
      </c>
      <c r="N43" s="47">
        <v>0</v>
      </c>
      <c r="O43" s="47"/>
      <c r="P43" s="47"/>
      <c r="Q43" s="47"/>
      <c r="R43" s="47"/>
      <c r="S43" s="47">
        <v>0</v>
      </c>
      <c r="T43" s="47">
        <v>0</v>
      </c>
      <c r="U43" s="47"/>
      <c r="V43" s="47"/>
      <c r="W43" s="47">
        <v>1</v>
      </c>
      <c r="X43" s="47">
        <v>0</v>
      </c>
      <c r="Y43" s="47">
        <v>0</v>
      </c>
      <c r="Z43" s="47">
        <v>0</v>
      </c>
      <c r="AA43" s="47">
        <v>0</v>
      </c>
      <c r="AB43" s="47"/>
      <c r="AC43" s="47"/>
      <c r="AD43" s="47"/>
      <c r="AE43" s="47"/>
      <c r="AF43" s="47">
        <v>0</v>
      </c>
      <c r="AG43" s="47">
        <v>0</v>
      </c>
      <c r="AH43" s="47"/>
      <c r="AI43" s="47"/>
      <c r="AJ43" s="47"/>
      <c r="AK43" s="47">
        <v>1</v>
      </c>
      <c r="AL43" s="47">
        <v>1</v>
      </c>
      <c r="AM43" s="47">
        <v>1</v>
      </c>
      <c r="AN43" s="47">
        <v>0</v>
      </c>
      <c r="AO43" s="47">
        <v>1</v>
      </c>
      <c r="AP43" s="47">
        <v>1</v>
      </c>
      <c r="AQ43" s="47">
        <v>1</v>
      </c>
      <c r="AR43" s="47">
        <v>1</v>
      </c>
      <c r="AS43" s="47">
        <v>1</v>
      </c>
      <c r="AT43" s="47">
        <v>1</v>
      </c>
      <c r="AU43" s="47">
        <v>1</v>
      </c>
      <c r="AV43" s="47">
        <v>0</v>
      </c>
      <c r="AW43" s="47">
        <v>1</v>
      </c>
      <c r="AX43" s="47">
        <v>1</v>
      </c>
      <c r="AY43" s="47">
        <v>1</v>
      </c>
      <c r="AZ43" s="47">
        <v>1</v>
      </c>
      <c r="BA43" s="47"/>
      <c r="BB43" s="47"/>
      <c r="BC43" s="47">
        <v>0</v>
      </c>
      <c r="BD43" s="47">
        <v>1</v>
      </c>
      <c r="BE43" s="47">
        <v>0</v>
      </c>
      <c r="BF43" s="47"/>
      <c r="BG43" s="47"/>
      <c r="BH43" s="47"/>
      <c r="BI43" s="47"/>
      <c r="BJ43" s="47"/>
      <c r="BK43" s="47"/>
      <c r="BL43" s="47"/>
      <c r="BM43" s="47"/>
      <c r="BN43" s="47"/>
      <c r="BO43" s="47">
        <v>1</v>
      </c>
      <c r="BP43" s="47">
        <v>1</v>
      </c>
      <c r="BQ43" s="47">
        <v>1</v>
      </c>
      <c r="BR43" s="47">
        <v>1</v>
      </c>
      <c r="BS43" s="47">
        <v>1</v>
      </c>
      <c r="BT43" s="47">
        <v>0</v>
      </c>
      <c r="BU43" s="47">
        <v>1</v>
      </c>
      <c r="BV43" s="47">
        <v>0</v>
      </c>
      <c r="BW43" s="47">
        <v>0</v>
      </c>
      <c r="BX43" s="47">
        <v>1</v>
      </c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>
        <v>1</v>
      </c>
      <c r="CO43" s="47">
        <v>1</v>
      </c>
      <c r="CP43" s="47">
        <v>1</v>
      </c>
      <c r="CQ43" s="47">
        <v>1</v>
      </c>
      <c r="CR43" s="47"/>
      <c r="CS43" s="47">
        <v>1</v>
      </c>
      <c r="CT43" s="47">
        <v>1</v>
      </c>
      <c r="CU43" s="47">
        <v>0</v>
      </c>
      <c r="CV43" s="47">
        <v>1</v>
      </c>
      <c r="CW43" s="47"/>
      <c r="CY43" s="18"/>
      <c r="CZ43" s="18"/>
      <c r="DA43" s="18">
        <f t="shared" si="11"/>
        <v>0</v>
      </c>
      <c r="DB43" s="18">
        <f t="shared" si="11"/>
        <v>0.82352941176470584</v>
      </c>
      <c r="DC43" s="18">
        <f t="shared" si="11"/>
        <v>0.5</v>
      </c>
      <c r="DD43" s="18">
        <f t="shared" si="11"/>
        <v>1</v>
      </c>
      <c r="DE43" s="18">
        <f t="shared" si="11"/>
        <v>0.4</v>
      </c>
    </row>
    <row r="44" spans="1:109" ht="18.600000000000001" customHeight="1" x14ac:dyDescent="0.25">
      <c r="A44" s="4">
        <v>39</v>
      </c>
      <c r="B44" s="4" t="s">
        <v>519</v>
      </c>
      <c r="C44" s="4" t="str">
        <f t="shared" si="7"/>
        <v>14</v>
      </c>
      <c r="D44" s="4" t="str">
        <f>INDEX(Sheet1!$C:$C,MATCH($B44,Sheet1!$B:$B,0))</f>
        <v>سیدمحمدامین نیکنژاد</v>
      </c>
      <c r="E44" s="9">
        <v>0</v>
      </c>
      <c r="F44" s="9">
        <v>1</v>
      </c>
      <c r="G44" s="9">
        <v>0</v>
      </c>
      <c r="H44" s="9">
        <v>1</v>
      </c>
      <c r="I44" s="9">
        <v>1</v>
      </c>
      <c r="J44" s="9"/>
      <c r="K44" s="9">
        <v>1</v>
      </c>
      <c r="L44" s="9">
        <v>0</v>
      </c>
      <c r="M44" s="9">
        <v>1</v>
      </c>
      <c r="N44" s="9"/>
      <c r="O44" s="9"/>
      <c r="P44" s="9"/>
      <c r="Q44" s="9"/>
      <c r="R44" s="9"/>
      <c r="S44" s="9">
        <v>1</v>
      </c>
      <c r="T44" s="9">
        <v>1</v>
      </c>
      <c r="U44" s="9"/>
      <c r="V44" s="9"/>
      <c r="W44" s="9">
        <v>1</v>
      </c>
      <c r="X44" s="9">
        <v>1</v>
      </c>
      <c r="Y44" s="9"/>
      <c r="Z44" s="9"/>
      <c r="AA44" s="9"/>
      <c r="AB44" s="9"/>
      <c r="AC44" s="9">
        <v>1</v>
      </c>
      <c r="AD44" s="9"/>
      <c r="AE44" s="9"/>
      <c r="AF44" s="9"/>
      <c r="AG44" s="9">
        <v>0</v>
      </c>
      <c r="AH44" s="9"/>
      <c r="AI44" s="9"/>
      <c r="AJ44" s="9"/>
      <c r="AK44" s="9">
        <v>0</v>
      </c>
      <c r="AL44" s="9">
        <v>0</v>
      </c>
      <c r="AM44" s="9">
        <v>1</v>
      </c>
      <c r="AN44" s="9">
        <v>1</v>
      </c>
      <c r="AO44" s="9">
        <v>0</v>
      </c>
      <c r="AP44" s="9">
        <v>1</v>
      </c>
      <c r="AQ44" s="9">
        <v>1</v>
      </c>
      <c r="AR44" s="9"/>
      <c r="AS44" s="9">
        <v>1</v>
      </c>
      <c r="AT44" s="9">
        <v>0</v>
      </c>
      <c r="AU44" s="9">
        <v>0</v>
      </c>
      <c r="AV44" s="9">
        <v>1</v>
      </c>
      <c r="AW44" s="9">
        <v>1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/>
      <c r="BG44" s="9"/>
      <c r="BH44" s="9"/>
      <c r="BI44" s="9"/>
      <c r="BJ44" s="9"/>
      <c r="BK44" s="9"/>
      <c r="BL44" s="9"/>
      <c r="BM44" s="9"/>
      <c r="BN44" s="9"/>
      <c r="BO44" s="9">
        <v>1</v>
      </c>
      <c r="BP44" s="9">
        <v>1</v>
      </c>
      <c r="BQ44" s="9">
        <v>1</v>
      </c>
      <c r="BR44" s="9">
        <v>1</v>
      </c>
      <c r="BS44" s="9">
        <v>1</v>
      </c>
      <c r="BT44" s="9">
        <v>1</v>
      </c>
      <c r="BU44" s="9">
        <v>0</v>
      </c>
      <c r="BV44" s="9">
        <v>0</v>
      </c>
      <c r="BW44" s="9">
        <v>1</v>
      </c>
      <c r="BX44" s="9">
        <v>1</v>
      </c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>
        <v>1</v>
      </c>
      <c r="CO44" s="9">
        <v>0</v>
      </c>
      <c r="CP44" s="9">
        <v>1</v>
      </c>
      <c r="CQ44" s="9">
        <v>0</v>
      </c>
      <c r="CR44" s="9"/>
      <c r="CS44" s="9">
        <v>1</v>
      </c>
      <c r="CT44" s="9">
        <v>0</v>
      </c>
      <c r="CU44" s="9">
        <v>1</v>
      </c>
      <c r="CV44" s="9">
        <v>0</v>
      </c>
      <c r="CW44" s="9"/>
      <c r="CY44" s="18"/>
      <c r="CZ44" s="18"/>
      <c r="DA44" s="18">
        <f t="shared" si="11"/>
        <v>0.5</v>
      </c>
      <c r="DB44" s="18">
        <f t="shared" si="11"/>
        <v>0.3888888888888889</v>
      </c>
      <c r="DC44" s="18">
        <f t="shared" si="11"/>
        <v>0</v>
      </c>
      <c r="DD44" s="18">
        <f t="shared" si="11"/>
        <v>1</v>
      </c>
      <c r="DE44" s="18">
        <f t="shared" si="11"/>
        <v>0.6</v>
      </c>
    </row>
    <row r="45" spans="1:109" ht="18.600000000000001" customHeight="1" x14ac:dyDescent="0.25">
      <c r="A45" s="46">
        <v>40</v>
      </c>
      <c r="B45" s="46" t="s">
        <v>520</v>
      </c>
      <c r="C45" s="46" t="str">
        <f t="shared" si="7"/>
        <v>14</v>
      </c>
      <c r="D45" s="46" t="str">
        <f>INDEX(Sheet1!$C:$C,MATCH($B45,Sheet1!$B:$B,0))</f>
        <v>فرمهر خلیل‌زاده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>
        <v>1</v>
      </c>
      <c r="AH45" s="47"/>
      <c r="AI45" s="47"/>
      <c r="AJ45" s="47"/>
      <c r="AK45" s="47">
        <v>0</v>
      </c>
      <c r="AL45" s="47">
        <v>0</v>
      </c>
      <c r="AM45" s="47">
        <v>1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7">
        <v>0</v>
      </c>
      <c r="AT45" s="47">
        <v>1</v>
      </c>
      <c r="AU45" s="47">
        <v>0</v>
      </c>
      <c r="AV45" s="47">
        <v>0</v>
      </c>
      <c r="AW45" s="47">
        <v>0</v>
      </c>
      <c r="AX45" s="47">
        <v>1</v>
      </c>
      <c r="AY45" s="47">
        <v>0</v>
      </c>
      <c r="AZ45" s="47">
        <v>0</v>
      </c>
      <c r="BA45" s="47"/>
      <c r="BB45" s="47"/>
      <c r="BC45" s="47">
        <v>0</v>
      </c>
      <c r="BD45" s="47">
        <v>1</v>
      </c>
      <c r="BE45" s="47">
        <v>1</v>
      </c>
      <c r="BF45" s="47"/>
      <c r="BG45" s="47"/>
      <c r="BH45" s="47"/>
      <c r="BI45" s="47"/>
      <c r="BJ45" s="47"/>
      <c r="BK45" s="47"/>
      <c r="BL45" s="47"/>
      <c r="BM45" s="47"/>
      <c r="BN45" s="47"/>
      <c r="BO45" s="47">
        <v>0</v>
      </c>
      <c r="BP45" s="47">
        <v>1</v>
      </c>
      <c r="BQ45" s="47">
        <v>1</v>
      </c>
      <c r="BR45" s="47">
        <v>1</v>
      </c>
      <c r="BS45" s="47">
        <v>0</v>
      </c>
      <c r="BT45" s="47">
        <v>1</v>
      </c>
      <c r="BU45" s="47">
        <v>1</v>
      </c>
      <c r="BV45" s="47">
        <v>1</v>
      </c>
      <c r="BW45" s="47">
        <v>1</v>
      </c>
      <c r="BX45" s="47">
        <v>0</v>
      </c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>
        <v>1</v>
      </c>
      <c r="CO45" s="47">
        <v>1</v>
      </c>
      <c r="CP45" s="47">
        <v>1</v>
      </c>
      <c r="CQ45" s="47">
        <v>0</v>
      </c>
      <c r="CR45" s="47"/>
      <c r="CS45" s="47">
        <v>0</v>
      </c>
      <c r="CT45" s="47">
        <v>1</v>
      </c>
      <c r="CU45" s="47">
        <v>1</v>
      </c>
      <c r="CV45" s="47">
        <v>1</v>
      </c>
      <c r="CW45" s="47"/>
      <c r="CY45" s="18"/>
      <c r="CZ45" s="18"/>
      <c r="DA45" s="18">
        <f t="shared" si="11"/>
        <v>1</v>
      </c>
      <c r="DB45" s="18">
        <f t="shared" si="11"/>
        <v>0.17647058823529413</v>
      </c>
      <c r="DC45" s="18">
        <f t="shared" si="11"/>
        <v>1</v>
      </c>
      <c r="DD45" s="18">
        <f t="shared" si="11"/>
        <v>0.6</v>
      </c>
      <c r="DE45" s="18">
        <f t="shared" si="11"/>
        <v>0.8</v>
      </c>
    </row>
    <row r="46" spans="1:109" ht="18.600000000000001" customHeight="1" x14ac:dyDescent="0.25">
      <c r="A46" s="4">
        <v>41</v>
      </c>
      <c r="B46" s="4" t="s">
        <v>521</v>
      </c>
      <c r="C46" s="4" t="str">
        <f t="shared" si="7"/>
        <v>14</v>
      </c>
      <c r="D46" s="4" t="str">
        <f>INDEX(Sheet1!$C:$C,MATCH($B46,Sheet1!$B:$B,0))</f>
        <v>سیدحسین متولی</v>
      </c>
      <c r="E46" s="9">
        <v>0</v>
      </c>
      <c r="F46" s="9"/>
      <c r="G46" s="9">
        <v>1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/>
      <c r="S46" s="9">
        <v>0</v>
      </c>
      <c r="T46" s="9">
        <v>1</v>
      </c>
      <c r="U46" s="9"/>
      <c r="V46" s="9"/>
      <c r="W46" s="9">
        <v>0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1</v>
      </c>
      <c r="AE46" s="9"/>
      <c r="AF46" s="9"/>
      <c r="AG46" s="9">
        <v>0</v>
      </c>
      <c r="AH46" s="9"/>
      <c r="AI46" s="9"/>
      <c r="AJ46" s="9"/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1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1</v>
      </c>
      <c r="AX46" s="9">
        <v>1</v>
      </c>
      <c r="AY46" s="9">
        <v>1</v>
      </c>
      <c r="AZ46" s="9">
        <v>0</v>
      </c>
      <c r="BA46" s="9"/>
      <c r="BB46" s="9"/>
      <c r="BC46" s="9">
        <v>0</v>
      </c>
      <c r="BD46" s="9">
        <v>1</v>
      </c>
      <c r="BE46" s="9">
        <v>0</v>
      </c>
      <c r="BF46" s="9"/>
      <c r="BG46" s="9"/>
      <c r="BH46" s="9"/>
      <c r="BI46" s="9"/>
      <c r="BJ46" s="9"/>
      <c r="BK46" s="9"/>
      <c r="BL46" s="9"/>
      <c r="BM46" s="9"/>
      <c r="BN46" s="9"/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>
        <v>0</v>
      </c>
      <c r="CO46" s="9">
        <v>0</v>
      </c>
      <c r="CP46" s="9">
        <v>0</v>
      </c>
      <c r="CQ46" s="9">
        <v>0</v>
      </c>
      <c r="CR46" s="9"/>
      <c r="CS46" s="9">
        <v>0</v>
      </c>
      <c r="CT46" s="9">
        <v>0</v>
      </c>
      <c r="CU46" s="9">
        <v>0</v>
      </c>
      <c r="CV46" s="9">
        <v>0</v>
      </c>
      <c r="CW46" s="9"/>
      <c r="CY46" s="18"/>
      <c r="CZ46" s="18"/>
      <c r="DA46" s="18">
        <f t="shared" ref="DA46:DE60" si="12">IFERROR(SUMIFS($E46:$CW46,$E$3:$CW$3,DA$3,$E$2:$CW$2,DA$2)/(COUNTIFS($E$3:$CW$3,DA$3,$E46:$CW46,"&lt;&gt;"&amp;"",$E$2:$CW$2,DA$2)),"")</f>
        <v>0.4</v>
      </c>
      <c r="DB46" s="18">
        <f t="shared" si="12"/>
        <v>0.29411764705882354</v>
      </c>
      <c r="DC46" s="18">
        <f t="shared" si="12"/>
        <v>0.5</v>
      </c>
      <c r="DD46" s="18">
        <f t="shared" si="12"/>
        <v>0</v>
      </c>
      <c r="DE46" s="18">
        <f t="shared" si="12"/>
        <v>0</v>
      </c>
    </row>
    <row r="47" spans="1:109" ht="18.600000000000001" customHeight="1" x14ac:dyDescent="0.25">
      <c r="A47" s="46">
        <v>42</v>
      </c>
      <c r="B47" s="46" t="s">
        <v>522</v>
      </c>
      <c r="C47" s="46" t="str">
        <f t="shared" si="7"/>
        <v>14</v>
      </c>
      <c r="D47" s="46" t="str">
        <f>INDEX(Sheet1!$C:$C,MATCH($B47,Sheet1!$B:$B,0))</f>
        <v>محمدحسام جهاندیده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>
        <v>0</v>
      </c>
      <c r="BP47" s="47">
        <v>1</v>
      </c>
      <c r="BQ47" s="47">
        <v>1</v>
      </c>
      <c r="BR47" s="47"/>
      <c r="BS47" s="47">
        <v>0</v>
      </c>
      <c r="BT47" s="47">
        <v>0</v>
      </c>
      <c r="BU47" s="47">
        <v>1</v>
      </c>
      <c r="BV47" s="47">
        <v>1</v>
      </c>
      <c r="BW47" s="47">
        <v>0</v>
      </c>
      <c r="BX47" s="47">
        <v>1</v>
      </c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>
        <v>1</v>
      </c>
      <c r="CO47" s="47">
        <v>0</v>
      </c>
      <c r="CP47" s="47">
        <v>1</v>
      </c>
      <c r="CQ47" s="47">
        <v>1</v>
      </c>
      <c r="CR47" s="47"/>
      <c r="CS47" s="47">
        <v>0</v>
      </c>
      <c r="CT47" s="47">
        <v>0</v>
      </c>
      <c r="CU47" s="47">
        <v>0</v>
      </c>
      <c r="CV47" s="47">
        <v>0</v>
      </c>
      <c r="CW47" s="47"/>
      <c r="CY47" s="18"/>
      <c r="CZ47" s="18"/>
      <c r="DA47" s="18" t="str">
        <f t="shared" si="12"/>
        <v/>
      </c>
      <c r="DB47" s="18" t="str">
        <f t="shared" si="12"/>
        <v/>
      </c>
      <c r="DC47" s="18" t="str">
        <f t="shared" si="12"/>
        <v/>
      </c>
      <c r="DD47" s="18">
        <f t="shared" si="12"/>
        <v>0.5</v>
      </c>
      <c r="DE47" s="18">
        <f t="shared" si="12"/>
        <v>0.6</v>
      </c>
    </row>
    <row r="48" spans="1:109" ht="18.600000000000001" customHeight="1" x14ac:dyDescent="0.25">
      <c r="A48" s="4">
        <v>43</v>
      </c>
      <c r="B48" s="4" t="s">
        <v>523</v>
      </c>
      <c r="C48" s="4" t="str">
        <f t="shared" si="7"/>
        <v>14</v>
      </c>
      <c r="D48" s="4" t="str">
        <f>INDEX(Sheet1!$C:$C,MATCH($B48,Sheet1!$B:$B,0))</f>
        <v>امیرحسین اینانلو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/>
      <c r="K48" s="9">
        <v>0</v>
      </c>
      <c r="L48" s="9">
        <v>0</v>
      </c>
      <c r="M48" s="9">
        <v>0</v>
      </c>
      <c r="N48" s="9">
        <v>1</v>
      </c>
      <c r="O48" s="9"/>
      <c r="P48" s="9"/>
      <c r="Q48" s="9"/>
      <c r="R48" s="9"/>
      <c r="S48" s="9">
        <v>1</v>
      </c>
      <c r="T48" s="9">
        <v>0</v>
      </c>
      <c r="U48" s="9"/>
      <c r="V48" s="9"/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/>
      <c r="AC48" s="9"/>
      <c r="AD48" s="9"/>
      <c r="AE48" s="9"/>
      <c r="AF48" s="9">
        <v>0</v>
      </c>
      <c r="AG48" s="9"/>
      <c r="AH48" s="9"/>
      <c r="AI48" s="9"/>
      <c r="AJ48" s="9"/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1</v>
      </c>
      <c r="AS48" s="9">
        <v>1</v>
      </c>
      <c r="AT48" s="9">
        <v>0</v>
      </c>
      <c r="AU48" s="9"/>
      <c r="AV48" s="9">
        <v>0</v>
      </c>
      <c r="AW48" s="9">
        <v>1</v>
      </c>
      <c r="AX48" s="9">
        <v>0</v>
      </c>
      <c r="AY48" s="9">
        <v>0</v>
      </c>
      <c r="AZ48" s="9">
        <v>0</v>
      </c>
      <c r="BA48" s="9">
        <v>1</v>
      </c>
      <c r="BB48" s="9">
        <v>0</v>
      </c>
      <c r="BC48" s="9">
        <v>0</v>
      </c>
      <c r="BD48" s="9">
        <v>1</v>
      </c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>
        <v>1</v>
      </c>
      <c r="BP48" s="9">
        <v>0</v>
      </c>
      <c r="BQ48" s="9">
        <v>1</v>
      </c>
      <c r="BR48" s="9">
        <v>1</v>
      </c>
      <c r="BS48" s="9">
        <v>0</v>
      </c>
      <c r="BT48" s="9">
        <v>0</v>
      </c>
      <c r="BU48" s="9">
        <v>1</v>
      </c>
      <c r="BV48" s="9">
        <v>1</v>
      </c>
      <c r="BW48" s="9">
        <v>1</v>
      </c>
      <c r="BX48" s="9">
        <v>1</v>
      </c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>
        <v>1</v>
      </c>
      <c r="CO48" s="9">
        <v>0</v>
      </c>
      <c r="CP48" s="9">
        <v>1</v>
      </c>
      <c r="CQ48" s="9">
        <v>1</v>
      </c>
      <c r="CR48" s="9"/>
      <c r="CS48" s="9">
        <v>0</v>
      </c>
      <c r="CT48" s="9">
        <v>0</v>
      </c>
      <c r="CU48" s="9">
        <v>0</v>
      </c>
      <c r="CV48" s="9">
        <v>0</v>
      </c>
      <c r="CW48" s="9"/>
      <c r="CY48" s="18"/>
      <c r="CZ48" s="18"/>
      <c r="DA48" s="18">
        <f t="shared" si="12"/>
        <v>0</v>
      </c>
      <c r="DB48" s="18">
        <f t="shared" si="12"/>
        <v>0.33333333333333331</v>
      </c>
      <c r="DC48" s="18">
        <f t="shared" si="12"/>
        <v>1</v>
      </c>
      <c r="DD48" s="18">
        <f t="shared" si="12"/>
        <v>0.6</v>
      </c>
      <c r="DE48" s="18">
        <f t="shared" si="12"/>
        <v>0.8</v>
      </c>
    </row>
    <row r="49" spans="1:109" ht="18.600000000000001" customHeight="1" x14ac:dyDescent="0.25">
      <c r="A49" s="46">
        <v>44</v>
      </c>
      <c r="B49" s="46" t="s">
        <v>524</v>
      </c>
      <c r="C49" s="46" t="str">
        <f t="shared" si="7"/>
        <v>14</v>
      </c>
      <c r="D49" s="46" t="str">
        <f>INDEX(Sheet1!$C:$C,MATCH($B49,Sheet1!$B:$B,0))</f>
        <v>امیرمهدی بیگلری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>
        <v>1</v>
      </c>
      <c r="BP49" s="47">
        <v>0</v>
      </c>
      <c r="BQ49" s="47">
        <v>0</v>
      </c>
      <c r="BR49" s="47">
        <v>0</v>
      </c>
      <c r="BS49" s="47">
        <v>0</v>
      </c>
      <c r="BT49" s="47">
        <v>1</v>
      </c>
      <c r="BU49" s="47">
        <v>1</v>
      </c>
      <c r="BV49" s="47">
        <v>1</v>
      </c>
      <c r="BW49" s="47">
        <v>1</v>
      </c>
      <c r="BX49" s="47">
        <v>1</v>
      </c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>
        <v>1</v>
      </c>
      <c r="CO49" s="47">
        <v>0</v>
      </c>
      <c r="CP49" s="47">
        <v>1</v>
      </c>
      <c r="CQ49" s="47">
        <v>0</v>
      </c>
      <c r="CR49" s="47"/>
      <c r="CS49" s="47">
        <v>1</v>
      </c>
      <c r="CT49" s="47">
        <v>1</v>
      </c>
      <c r="CU49" s="47">
        <v>0</v>
      </c>
      <c r="CV49" s="47">
        <v>1</v>
      </c>
      <c r="CW49" s="47"/>
      <c r="CY49" s="18"/>
      <c r="CZ49" s="18"/>
      <c r="DA49" s="18" t="str">
        <f t="shared" si="12"/>
        <v/>
      </c>
      <c r="DB49" s="18" t="str">
        <f t="shared" si="12"/>
        <v/>
      </c>
      <c r="DC49" s="18" t="str">
        <f t="shared" si="12"/>
        <v/>
      </c>
      <c r="DD49" s="18">
        <f t="shared" si="12"/>
        <v>0.2</v>
      </c>
      <c r="DE49" s="18">
        <f t="shared" si="12"/>
        <v>1</v>
      </c>
    </row>
    <row r="50" spans="1:109" ht="18.600000000000001" customHeight="1" x14ac:dyDescent="0.25">
      <c r="A50" s="4">
        <v>45</v>
      </c>
      <c r="B50" s="4" t="s">
        <v>698</v>
      </c>
      <c r="C50" s="4" t="str">
        <f t="shared" si="7"/>
        <v>14</v>
      </c>
      <c r="D50" s="4" t="str">
        <f>INDEX(Sheet1!$C:$C,MATCH($B50,Sheet1!$B:$B,0))</f>
        <v>حسن شاهوردی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>
        <v>1</v>
      </c>
      <c r="BP50" s="9">
        <v>1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>
        <v>0</v>
      </c>
      <c r="CO50" s="9">
        <v>0</v>
      </c>
      <c r="CP50" s="9">
        <v>0</v>
      </c>
      <c r="CQ50" s="9">
        <v>0</v>
      </c>
      <c r="CR50" s="9"/>
      <c r="CS50" s="9">
        <v>0</v>
      </c>
      <c r="CT50" s="9">
        <v>0</v>
      </c>
      <c r="CU50" s="9">
        <v>0</v>
      </c>
      <c r="CV50" s="9">
        <v>0</v>
      </c>
      <c r="CW50" s="9"/>
      <c r="CY50" s="18"/>
      <c r="CZ50" s="18"/>
      <c r="DA50" s="18" t="str">
        <f t="shared" si="12"/>
        <v/>
      </c>
      <c r="DB50" s="18" t="str">
        <f t="shared" si="12"/>
        <v/>
      </c>
      <c r="DC50" s="18" t="str">
        <f t="shared" si="12"/>
        <v/>
      </c>
      <c r="DD50" s="18">
        <f t="shared" si="12"/>
        <v>0.4</v>
      </c>
      <c r="DE50" s="18">
        <f t="shared" si="12"/>
        <v>0</v>
      </c>
    </row>
    <row r="51" spans="1:109" ht="18.600000000000001" customHeight="1" x14ac:dyDescent="0.25">
      <c r="A51" s="46">
        <v>46</v>
      </c>
      <c r="B51" s="46" t="s">
        <v>525</v>
      </c>
      <c r="C51" s="46" t="str">
        <f t="shared" ref="C51:C70" si="13">MID($B51,1,2)</f>
        <v>15</v>
      </c>
      <c r="D51" s="46" t="str">
        <f>INDEX(Sheet1!$C:$C,MATCH($B51,Sheet1!$B:$B,0))</f>
        <v>سیدعلی طباطبایی‌نژاد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>
        <v>1</v>
      </c>
      <c r="AL51" s="47">
        <v>0</v>
      </c>
      <c r="AM51" s="47">
        <v>0</v>
      </c>
      <c r="AN51" s="47">
        <v>0</v>
      </c>
      <c r="AO51" s="47">
        <v>0</v>
      </c>
      <c r="AP51" s="47">
        <v>1</v>
      </c>
      <c r="AQ51" s="47">
        <v>0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/>
      <c r="BB51" s="47"/>
      <c r="BC51" s="47">
        <v>0</v>
      </c>
      <c r="BD51" s="47">
        <v>0</v>
      </c>
      <c r="BE51" s="47"/>
      <c r="BF51" s="47"/>
      <c r="BG51" s="47"/>
      <c r="BH51" s="47"/>
      <c r="BI51" s="47"/>
      <c r="BJ51" s="47"/>
      <c r="BK51" s="47"/>
      <c r="BL51" s="47"/>
      <c r="BM51" s="47"/>
      <c r="BN51" s="47">
        <v>1</v>
      </c>
      <c r="BO51" s="47">
        <v>0</v>
      </c>
      <c r="BP51" s="47">
        <v>1</v>
      </c>
      <c r="BQ51" s="47">
        <v>0</v>
      </c>
      <c r="BR51" s="47">
        <v>0</v>
      </c>
      <c r="BS51" s="47"/>
      <c r="BT51" s="47">
        <v>1</v>
      </c>
      <c r="BU51" s="47">
        <v>0</v>
      </c>
      <c r="BV51" s="47"/>
      <c r="BW51" s="47"/>
      <c r="BX51" s="47">
        <v>0</v>
      </c>
      <c r="BY51" s="47">
        <v>0</v>
      </c>
      <c r="BZ51" s="47">
        <v>1</v>
      </c>
      <c r="CA51" s="47">
        <v>0</v>
      </c>
      <c r="CB51" s="47"/>
      <c r="CC51" s="47"/>
      <c r="CD51" s="47"/>
      <c r="CE51" s="47"/>
      <c r="CF51" s="47">
        <v>0</v>
      </c>
      <c r="CG51" s="47">
        <v>0</v>
      </c>
      <c r="CH51" s="47">
        <v>0</v>
      </c>
      <c r="CI51" s="47"/>
      <c r="CJ51" s="47">
        <v>0</v>
      </c>
      <c r="CK51" s="47"/>
      <c r="CL51" s="47">
        <v>0</v>
      </c>
      <c r="CM51" s="47">
        <v>1</v>
      </c>
      <c r="CN51" s="47">
        <v>0</v>
      </c>
      <c r="CO51" s="47">
        <v>1</v>
      </c>
      <c r="CP51" s="47">
        <v>1</v>
      </c>
      <c r="CQ51" s="47">
        <v>1</v>
      </c>
      <c r="CR51" s="47">
        <v>0</v>
      </c>
      <c r="CS51" s="47"/>
      <c r="CT51" s="47"/>
      <c r="CU51" s="47">
        <v>0</v>
      </c>
      <c r="CV51" s="47"/>
      <c r="CW51" s="47"/>
      <c r="CY51" s="18"/>
      <c r="CZ51" s="18"/>
      <c r="DA51" s="18" t="str">
        <f t="shared" si="12"/>
        <v/>
      </c>
      <c r="DB51" s="18">
        <f t="shared" si="12"/>
        <v>0.11764705882352941</v>
      </c>
      <c r="DC51" s="18">
        <f t="shared" si="12"/>
        <v>0</v>
      </c>
      <c r="DD51" s="18">
        <f t="shared" si="12"/>
        <v>0.4</v>
      </c>
      <c r="DE51" s="18">
        <f t="shared" si="12"/>
        <v>0.33333333333333331</v>
      </c>
    </row>
    <row r="52" spans="1:109" ht="18.600000000000001" customHeight="1" x14ac:dyDescent="0.25">
      <c r="A52" s="4">
        <v>47</v>
      </c>
      <c r="B52" s="4" t="s">
        <v>526</v>
      </c>
      <c r="C52" s="4" t="str">
        <f t="shared" si="13"/>
        <v>15</v>
      </c>
      <c r="D52" s="4" t="str">
        <f>INDEX(Sheet1!$C:$C,MATCH($B52,Sheet1!$B:$B,0))</f>
        <v>امیرمحمد لطیفی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1</v>
      </c>
      <c r="BA52" s="9"/>
      <c r="BB52" s="9"/>
      <c r="BC52" s="9">
        <v>0</v>
      </c>
      <c r="BD52" s="9">
        <v>1</v>
      </c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>
        <v>1</v>
      </c>
      <c r="BP52" s="9">
        <v>0</v>
      </c>
      <c r="BQ52" s="9">
        <v>0</v>
      </c>
      <c r="BR52" s="9">
        <v>0</v>
      </c>
      <c r="BS52" s="9"/>
      <c r="BT52" s="9">
        <v>0</v>
      </c>
      <c r="BU52" s="9">
        <v>1</v>
      </c>
      <c r="BV52" s="9"/>
      <c r="BW52" s="9"/>
      <c r="BX52" s="9">
        <v>0</v>
      </c>
      <c r="BY52" s="9">
        <v>1</v>
      </c>
      <c r="BZ52" s="9">
        <v>1</v>
      </c>
      <c r="CA52" s="9">
        <v>0</v>
      </c>
      <c r="CB52" s="9"/>
      <c r="CC52" s="9"/>
      <c r="CD52" s="9"/>
      <c r="CE52" s="9"/>
      <c r="CF52" s="9">
        <v>1</v>
      </c>
      <c r="CG52" s="9">
        <v>1</v>
      </c>
      <c r="CH52" s="9">
        <v>1</v>
      </c>
      <c r="CI52" s="9"/>
      <c r="CJ52" s="9">
        <v>0</v>
      </c>
      <c r="CK52" s="9">
        <v>1</v>
      </c>
      <c r="CL52" s="9">
        <v>0</v>
      </c>
      <c r="CM52" s="9">
        <v>0</v>
      </c>
      <c r="CN52" s="9">
        <v>1</v>
      </c>
      <c r="CO52" s="9">
        <v>1</v>
      </c>
      <c r="CP52" s="9">
        <v>1</v>
      </c>
      <c r="CQ52" s="9">
        <v>1</v>
      </c>
      <c r="CR52" s="9">
        <v>1</v>
      </c>
      <c r="CS52" s="9"/>
      <c r="CT52" s="9"/>
      <c r="CU52" s="9">
        <v>1</v>
      </c>
      <c r="CV52" s="9"/>
      <c r="CW52" s="9"/>
      <c r="CY52" s="18"/>
      <c r="CZ52" s="18"/>
      <c r="DA52" s="18" t="str">
        <f t="shared" si="12"/>
        <v/>
      </c>
      <c r="DB52" s="18">
        <f t="shared" si="12"/>
        <v>5.8823529411764705E-2</v>
      </c>
      <c r="DC52" s="18">
        <f t="shared" si="12"/>
        <v>1</v>
      </c>
      <c r="DD52" s="18">
        <f t="shared" si="12"/>
        <v>0.25</v>
      </c>
      <c r="DE52" s="18">
        <f t="shared" si="12"/>
        <v>0.5</v>
      </c>
    </row>
    <row r="53" spans="1:109" ht="18.600000000000001" customHeight="1" x14ac:dyDescent="0.25">
      <c r="A53" s="46">
        <v>48</v>
      </c>
      <c r="B53" s="46" t="s">
        <v>527</v>
      </c>
      <c r="C53" s="46" t="str">
        <f t="shared" si="13"/>
        <v>15</v>
      </c>
      <c r="D53" s="46" t="str">
        <f>INDEX(Sheet1!$C:$C,MATCH($B53,Sheet1!$B:$B,0))</f>
        <v>محمدرضا صبح خیز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>
        <v>1</v>
      </c>
      <c r="AL53" s="47">
        <v>1</v>
      </c>
      <c r="AM53" s="47">
        <v>1</v>
      </c>
      <c r="AN53" s="47">
        <v>1</v>
      </c>
      <c r="AO53" s="47">
        <v>1</v>
      </c>
      <c r="AP53" s="47">
        <v>1</v>
      </c>
      <c r="AQ53" s="47">
        <v>1</v>
      </c>
      <c r="AR53" s="47">
        <v>0</v>
      </c>
      <c r="AS53" s="47">
        <v>1</v>
      </c>
      <c r="AT53" s="47">
        <v>1</v>
      </c>
      <c r="AU53" s="47">
        <v>1</v>
      </c>
      <c r="AV53" s="47">
        <v>0</v>
      </c>
      <c r="AW53" s="47">
        <v>1</v>
      </c>
      <c r="AX53" s="47">
        <v>0</v>
      </c>
      <c r="AY53" s="47">
        <v>0</v>
      </c>
      <c r="AZ53" s="47">
        <v>1</v>
      </c>
      <c r="BA53" s="47"/>
      <c r="BB53" s="47"/>
      <c r="BC53" s="47">
        <v>1</v>
      </c>
      <c r="BD53" s="47">
        <v>1</v>
      </c>
      <c r="BE53" s="47"/>
      <c r="BF53" s="47"/>
      <c r="BG53" s="47"/>
      <c r="BH53" s="47"/>
      <c r="BI53" s="47"/>
      <c r="BJ53" s="47"/>
      <c r="BK53" s="47"/>
      <c r="BL53" s="47"/>
      <c r="BM53" s="47"/>
      <c r="BN53" s="47">
        <v>1</v>
      </c>
      <c r="BO53" s="47">
        <v>0</v>
      </c>
      <c r="BP53" s="47">
        <v>0</v>
      </c>
      <c r="BQ53" s="47">
        <v>0</v>
      </c>
      <c r="BR53" s="47">
        <v>1</v>
      </c>
      <c r="BS53" s="47"/>
      <c r="BT53" s="47">
        <v>0</v>
      </c>
      <c r="BU53" s="47">
        <v>0</v>
      </c>
      <c r="BV53" s="47"/>
      <c r="BW53" s="47"/>
      <c r="BX53" s="47">
        <v>0</v>
      </c>
      <c r="BY53" s="47">
        <v>0</v>
      </c>
      <c r="BZ53" s="47">
        <v>0</v>
      </c>
      <c r="CA53" s="47">
        <v>0</v>
      </c>
      <c r="CB53" s="47"/>
      <c r="CC53" s="47"/>
      <c r="CD53" s="47"/>
      <c r="CE53" s="47"/>
      <c r="CF53" s="47">
        <v>0</v>
      </c>
      <c r="CG53" s="47">
        <v>0</v>
      </c>
      <c r="CH53" s="47">
        <v>0</v>
      </c>
      <c r="CI53" s="47"/>
      <c r="CJ53" s="47">
        <v>0</v>
      </c>
      <c r="CK53" s="47">
        <v>0</v>
      </c>
      <c r="CL53" s="47">
        <v>0</v>
      </c>
      <c r="CM53" s="47">
        <v>0</v>
      </c>
      <c r="CN53" s="47">
        <v>0</v>
      </c>
      <c r="CO53" s="47">
        <v>0</v>
      </c>
      <c r="CP53" s="47">
        <v>0</v>
      </c>
      <c r="CQ53" s="47">
        <v>0</v>
      </c>
      <c r="CR53" s="47">
        <v>0</v>
      </c>
      <c r="CS53" s="47"/>
      <c r="CT53" s="47"/>
      <c r="CU53" s="47">
        <v>0</v>
      </c>
      <c r="CV53" s="47"/>
      <c r="CW53" s="47"/>
      <c r="CY53" s="18"/>
      <c r="CZ53" s="18"/>
      <c r="DA53" s="18" t="str">
        <f t="shared" si="12"/>
        <v/>
      </c>
      <c r="DB53" s="18">
        <f t="shared" si="12"/>
        <v>0.76470588235294112</v>
      </c>
      <c r="DC53" s="18">
        <f t="shared" si="12"/>
        <v>1</v>
      </c>
      <c r="DD53" s="18">
        <f t="shared" si="12"/>
        <v>0.4</v>
      </c>
      <c r="DE53" s="18">
        <f t="shared" si="12"/>
        <v>0</v>
      </c>
    </row>
    <row r="54" spans="1:109" ht="18.600000000000001" customHeight="1" x14ac:dyDescent="0.25">
      <c r="A54" s="4">
        <v>49</v>
      </c>
      <c r="B54" s="4" t="s">
        <v>528</v>
      </c>
      <c r="C54" s="4" t="str">
        <f t="shared" si="13"/>
        <v>15</v>
      </c>
      <c r="D54" s="4" t="str">
        <f>INDEX(Sheet1!$C:$C,MATCH($B54,Sheet1!$B:$B,0))</f>
        <v>امیررضا مقیمی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>
        <v>0</v>
      </c>
      <c r="AL54" s="9">
        <v>0</v>
      </c>
      <c r="AM54" s="9">
        <v>1</v>
      </c>
      <c r="AN54" s="9">
        <v>1</v>
      </c>
      <c r="AO54" s="9">
        <v>0</v>
      </c>
      <c r="AP54" s="9">
        <v>1</v>
      </c>
      <c r="AQ54" s="9">
        <v>1</v>
      </c>
      <c r="AR54" s="9">
        <v>1</v>
      </c>
      <c r="AS54" s="9">
        <v>1</v>
      </c>
      <c r="AT54" s="9">
        <v>0</v>
      </c>
      <c r="AU54" s="9">
        <v>1</v>
      </c>
      <c r="AV54" s="9">
        <v>1</v>
      </c>
      <c r="AW54" s="9">
        <v>1</v>
      </c>
      <c r="AX54" s="9">
        <v>0</v>
      </c>
      <c r="AY54" s="9">
        <v>0</v>
      </c>
      <c r="AZ54" s="9">
        <v>0</v>
      </c>
      <c r="BA54" s="9"/>
      <c r="BB54" s="9"/>
      <c r="BC54" s="9">
        <v>1</v>
      </c>
      <c r="BD54" s="9">
        <v>1</v>
      </c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>
        <v>0</v>
      </c>
      <c r="BQ54" s="9">
        <v>1</v>
      </c>
      <c r="BR54" s="9">
        <v>0</v>
      </c>
      <c r="BS54" s="9"/>
      <c r="BT54" s="9">
        <v>1</v>
      </c>
      <c r="BU54" s="9">
        <v>1</v>
      </c>
      <c r="BV54" s="9"/>
      <c r="BW54" s="9"/>
      <c r="BX54" s="9">
        <v>0</v>
      </c>
      <c r="BY54" s="9">
        <v>1</v>
      </c>
      <c r="BZ54" s="9">
        <v>0</v>
      </c>
      <c r="CA54" s="9">
        <v>0</v>
      </c>
      <c r="CB54" s="9"/>
      <c r="CC54" s="9"/>
      <c r="CD54" s="9"/>
      <c r="CE54" s="9"/>
      <c r="CF54" s="9">
        <v>1</v>
      </c>
      <c r="CG54" s="9">
        <v>1</v>
      </c>
      <c r="CH54" s="9">
        <v>1</v>
      </c>
      <c r="CI54" s="9"/>
      <c r="CJ54" s="9">
        <v>0</v>
      </c>
      <c r="CK54" s="9">
        <v>1</v>
      </c>
      <c r="CL54" s="9">
        <v>0</v>
      </c>
      <c r="CM54" s="9">
        <v>1</v>
      </c>
      <c r="CN54" s="9">
        <v>1</v>
      </c>
      <c r="CO54" s="9">
        <v>1</v>
      </c>
      <c r="CP54" s="9">
        <v>1</v>
      </c>
      <c r="CQ54" s="9">
        <v>1</v>
      </c>
      <c r="CR54" s="9">
        <v>1</v>
      </c>
      <c r="CS54" s="9"/>
      <c r="CT54" s="9"/>
      <c r="CU54" s="9">
        <v>1</v>
      </c>
      <c r="CV54" s="9"/>
      <c r="CW54" s="9"/>
      <c r="CY54" s="18"/>
      <c r="CZ54" s="18"/>
      <c r="DA54" s="18" t="str">
        <f t="shared" si="12"/>
        <v/>
      </c>
      <c r="DB54" s="18">
        <f t="shared" si="12"/>
        <v>0.58823529411764708</v>
      </c>
      <c r="DC54" s="18">
        <f t="shared" si="12"/>
        <v>1</v>
      </c>
      <c r="DD54" s="18">
        <f t="shared" si="12"/>
        <v>0.33333333333333331</v>
      </c>
      <c r="DE54" s="18">
        <f t="shared" si="12"/>
        <v>0.5</v>
      </c>
    </row>
    <row r="55" spans="1:109" ht="18.600000000000001" customHeight="1" x14ac:dyDescent="0.25">
      <c r="A55" s="46">
        <v>50</v>
      </c>
      <c r="B55" s="46" t="s">
        <v>529</v>
      </c>
      <c r="C55" s="46" t="str">
        <f t="shared" si="13"/>
        <v>15</v>
      </c>
      <c r="D55" s="46" t="str">
        <f>INDEX(Sheet1!$C:$C,MATCH($B55,Sheet1!$B:$B,0))</f>
        <v>محمدطاها مقیمی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>
        <v>1</v>
      </c>
      <c r="AL55" s="47">
        <v>1</v>
      </c>
      <c r="AM55" s="47">
        <v>1</v>
      </c>
      <c r="AN55" s="47">
        <v>1</v>
      </c>
      <c r="AO55" s="47">
        <v>1</v>
      </c>
      <c r="AP55" s="47">
        <v>1</v>
      </c>
      <c r="AQ55" s="47">
        <v>1</v>
      </c>
      <c r="AR55" s="47">
        <v>1</v>
      </c>
      <c r="AS55" s="47">
        <v>1</v>
      </c>
      <c r="AT55" s="47">
        <v>0</v>
      </c>
      <c r="AU55" s="47">
        <v>1</v>
      </c>
      <c r="AV55" s="47">
        <v>1</v>
      </c>
      <c r="AW55" s="47">
        <v>1</v>
      </c>
      <c r="AX55" s="47">
        <v>0</v>
      </c>
      <c r="AY55" s="47">
        <v>0</v>
      </c>
      <c r="AZ55" s="47">
        <v>1</v>
      </c>
      <c r="BA55" s="47"/>
      <c r="BB55" s="47"/>
      <c r="BC55" s="47">
        <v>1</v>
      </c>
      <c r="BD55" s="47">
        <v>0</v>
      </c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>
        <v>1</v>
      </c>
      <c r="BP55" s="47">
        <v>1</v>
      </c>
      <c r="BQ55" s="47">
        <v>0</v>
      </c>
      <c r="BR55" s="47">
        <v>0</v>
      </c>
      <c r="BS55" s="47"/>
      <c r="BT55" s="47">
        <v>1</v>
      </c>
      <c r="BU55" s="47">
        <v>0</v>
      </c>
      <c r="BV55" s="47"/>
      <c r="BW55" s="47"/>
      <c r="BX55" s="47">
        <v>0</v>
      </c>
      <c r="BY55" s="47">
        <v>1</v>
      </c>
      <c r="BZ55" s="47">
        <v>1</v>
      </c>
      <c r="CA55" s="47">
        <v>0</v>
      </c>
      <c r="CB55" s="47"/>
      <c r="CC55" s="47"/>
      <c r="CD55" s="47"/>
      <c r="CE55" s="47"/>
      <c r="CF55" s="47">
        <v>1</v>
      </c>
      <c r="CG55" s="47">
        <v>0</v>
      </c>
      <c r="CH55" s="47">
        <v>0</v>
      </c>
      <c r="CI55" s="47"/>
      <c r="CJ55" s="47">
        <v>0</v>
      </c>
      <c r="CK55" s="47">
        <v>0</v>
      </c>
      <c r="CL55" s="47">
        <v>0</v>
      </c>
      <c r="CM55" s="47">
        <v>0</v>
      </c>
      <c r="CN55" s="47">
        <v>0</v>
      </c>
      <c r="CO55" s="47">
        <v>0</v>
      </c>
      <c r="CP55" s="47">
        <v>0</v>
      </c>
      <c r="CQ55" s="47">
        <v>1</v>
      </c>
      <c r="CR55" s="47">
        <v>1</v>
      </c>
      <c r="CS55" s="47"/>
      <c r="CT55" s="47"/>
      <c r="CU55" s="47">
        <v>0</v>
      </c>
      <c r="CV55" s="47"/>
      <c r="CW55" s="47"/>
      <c r="CY55" s="18"/>
      <c r="CZ55" s="18"/>
      <c r="DA55" s="18" t="str">
        <f t="shared" si="12"/>
        <v/>
      </c>
      <c r="DB55" s="18">
        <f t="shared" si="12"/>
        <v>0.82352941176470584</v>
      </c>
      <c r="DC55" s="18">
        <f t="shared" si="12"/>
        <v>0</v>
      </c>
      <c r="DD55" s="18">
        <f t="shared" si="12"/>
        <v>0.5</v>
      </c>
      <c r="DE55" s="18">
        <f t="shared" si="12"/>
        <v>0.5</v>
      </c>
    </row>
    <row r="56" spans="1:109" ht="18.600000000000001" customHeight="1" x14ac:dyDescent="0.25">
      <c r="A56" s="4">
        <v>51</v>
      </c>
      <c r="B56" s="4" t="s">
        <v>530</v>
      </c>
      <c r="C56" s="4" t="str">
        <f t="shared" si="13"/>
        <v>15</v>
      </c>
      <c r="D56" s="4" t="str">
        <f>INDEX(Sheet1!$C:$C,MATCH($B56,Sheet1!$B:$B,0))</f>
        <v>شهاب ملانوروزی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>
        <v>0</v>
      </c>
      <c r="AL56" s="9">
        <v>1</v>
      </c>
      <c r="AM56" s="9">
        <v>1</v>
      </c>
      <c r="AN56" s="9">
        <v>1</v>
      </c>
      <c r="AO56" s="9">
        <v>1</v>
      </c>
      <c r="AP56" s="9">
        <v>1</v>
      </c>
      <c r="AQ56" s="9">
        <v>1</v>
      </c>
      <c r="AR56" s="9">
        <v>1</v>
      </c>
      <c r="AS56" s="9">
        <v>1</v>
      </c>
      <c r="AT56" s="9">
        <v>1</v>
      </c>
      <c r="AU56" s="9">
        <v>0</v>
      </c>
      <c r="AV56" s="9">
        <v>1</v>
      </c>
      <c r="AW56" s="9">
        <v>1</v>
      </c>
      <c r="AX56" s="9">
        <v>1</v>
      </c>
      <c r="AY56" s="9">
        <v>0</v>
      </c>
      <c r="AZ56" s="9">
        <v>1</v>
      </c>
      <c r="BA56" s="9"/>
      <c r="BB56" s="9"/>
      <c r="BC56" s="9">
        <v>0</v>
      </c>
      <c r="BD56" s="9">
        <v>1</v>
      </c>
      <c r="BE56" s="9"/>
      <c r="BF56" s="9"/>
      <c r="BG56" s="9"/>
      <c r="BH56" s="9"/>
      <c r="BI56" s="9"/>
      <c r="BJ56" s="9"/>
      <c r="BK56" s="9"/>
      <c r="BL56" s="9"/>
      <c r="BM56" s="9"/>
      <c r="BN56" s="9">
        <v>1</v>
      </c>
      <c r="BO56" s="9">
        <v>1</v>
      </c>
      <c r="BP56" s="9">
        <v>0</v>
      </c>
      <c r="BQ56" s="9">
        <v>0</v>
      </c>
      <c r="BR56" s="9">
        <v>0</v>
      </c>
      <c r="BS56" s="9"/>
      <c r="BT56" s="9">
        <v>0</v>
      </c>
      <c r="BU56" s="9">
        <v>1</v>
      </c>
      <c r="BV56" s="9"/>
      <c r="BW56" s="9"/>
      <c r="BX56" s="9">
        <v>0</v>
      </c>
      <c r="BY56" s="9">
        <v>1</v>
      </c>
      <c r="BZ56" s="9">
        <v>1</v>
      </c>
      <c r="CA56" s="9">
        <v>0</v>
      </c>
      <c r="CB56" s="9"/>
      <c r="CC56" s="9"/>
      <c r="CD56" s="9"/>
      <c r="CE56" s="9"/>
      <c r="CF56" s="9">
        <v>1</v>
      </c>
      <c r="CG56" s="9">
        <v>1</v>
      </c>
      <c r="CH56" s="9">
        <v>1</v>
      </c>
      <c r="CI56" s="9"/>
      <c r="CJ56" s="9">
        <v>0</v>
      </c>
      <c r="CK56" s="9">
        <v>1</v>
      </c>
      <c r="CL56" s="9">
        <v>0</v>
      </c>
      <c r="CM56" s="9">
        <v>0</v>
      </c>
      <c r="CN56" s="9">
        <v>1</v>
      </c>
      <c r="CO56" s="9">
        <v>1</v>
      </c>
      <c r="CP56" s="9">
        <v>0</v>
      </c>
      <c r="CQ56" s="9">
        <v>1</v>
      </c>
      <c r="CR56" s="9">
        <v>1</v>
      </c>
      <c r="CS56" s="9"/>
      <c r="CT56" s="9"/>
      <c r="CU56" s="9">
        <v>1</v>
      </c>
      <c r="CV56" s="9"/>
      <c r="CW56" s="9"/>
      <c r="CY56" s="18"/>
      <c r="CZ56" s="18"/>
      <c r="DA56" s="18" t="str">
        <f t="shared" si="12"/>
        <v/>
      </c>
      <c r="DB56" s="18">
        <f t="shared" si="12"/>
        <v>0.76470588235294112</v>
      </c>
      <c r="DC56" s="18">
        <f t="shared" si="12"/>
        <v>1</v>
      </c>
      <c r="DD56" s="18">
        <f t="shared" si="12"/>
        <v>0.4</v>
      </c>
      <c r="DE56" s="18">
        <f t="shared" si="12"/>
        <v>0.5</v>
      </c>
    </row>
    <row r="57" spans="1:109" ht="18.600000000000001" customHeight="1" x14ac:dyDescent="0.25">
      <c r="A57" s="46">
        <v>52</v>
      </c>
      <c r="B57" s="46" t="s">
        <v>531</v>
      </c>
      <c r="C57" s="46" t="str">
        <f t="shared" si="13"/>
        <v>15</v>
      </c>
      <c r="D57" s="46" t="str">
        <f>INDEX(Sheet1!$C:$C,MATCH($B57,Sheet1!$B:$B,0))</f>
        <v>امیرحسین اتحادی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>
        <v>0</v>
      </c>
      <c r="AL57" s="47">
        <v>0</v>
      </c>
      <c r="AM57" s="47">
        <v>1</v>
      </c>
      <c r="AN57" s="47">
        <v>1</v>
      </c>
      <c r="AO57" s="47">
        <v>0</v>
      </c>
      <c r="AP57" s="47">
        <v>1</v>
      </c>
      <c r="AQ57" s="47">
        <v>1</v>
      </c>
      <c r="AR57" s="47">
        <v>1</v>
      </c>
      <c r="AS57" s="47">
        <v>1</v>
      </c>
      <c r="AT57" s="47">
        <v>0</v>
      </c>
      <c r="AU57" s="47">
        <v>1</v>
      </c>
      <c r="AV57" s="47">
        <v>1</v>
      </c>
      <c r="AW57" s="47">
        <v>1</v>
      </c>
      <c r="AX57" s="47">
        <v>0</v>
      </c>
      <c r="AY57" s="47">
        <v>0</v>
      </c>
      <c r="AZ57" s="47">
        <v>0</v>
      </c>
      <c r="BA57" s="47"/>
      <c r="BB57" s="47"/>
      <c r="BC57" s="47">
        <v>0</v>
      </c>
      <c r="BD57" s="47">
        <v>1</v>
      </c>
      <c r="BE57" s="47"/>
      <c r="BF57" s="47"/>
      <c r="BG57" s="47"/>
      <c r="BH57" s="47"/>
      <c r="BI57" s="47"/>
      <c r="BJ57" s="47"/>
      <c r="BK57" s="47"/>
      <c r="BL57" s="47"/>
      <c r="BM57" s="47"/>
      <c r="BN57" s="47">
        <v>1</v>
      </c>
      <c r="BO57" s="47"/>
      <c r="BP57" s="47">
        <v>1</v>
      </c>
      <c r="BQ57" s="47">
        <v>1</v>
      </c>
      <c r="BR57" s="47">
        <v>1</v>
      </c>
      <c r="BS57" s="47"/>
      <c r="BT57" s="47">
        <v>0</v>
      </c>
      <c r="BU57" s="47">
        <v>0</v>
      </c>
      <c r="BV57" s="47"/>
      <c r="BW57" s="47"/>
      <c r="BX57" s="47">
        <v>1</v>
      </c>
      <c r="BY57" s="47">
        <v>1</v>
      </c>
      <c r="BZ57" s="47">
        <v>1</v>
      </c>
      <c r="CA57" s="47">
        <v>0</v>
      </c>
      <c r="CB57" s="47"/>
      <c r="CC57" s="47"/>
      <c r="CD57" s="47"/>
      <c r="CE57" s="47"/>
      <c r="CF57" s="47">
        <v>1</v>
      </c>
      <c r="CG57" s="47">
        <v>1</v>
      </c>
      <c r="CH57" s="47">
        <v>0</v>
      </c>
      <c r="CI57" s="47"/>
      <c r="CJ57" s="47">
        <v>1</v>
      </c>
      <c r="CK57" s="47">
        <v>0</v>
      </c>
      <c r="CL57" s="47">
        <v>1</v>
      </c>
      <c r="CM57" s="47">
        <v>0</v>
      </c>
      <c r="CN57" s="47">
        <v>1</v>
      </c>
      <c r="CO57" s="47">
        <v>1</v>
      </c>
      <c r="CP57" s="47">
        <v>1</v>
      </c>
      <c r="CQ57" s="47">
        <v>1</v>
      </c>
      <c r="CR57" s="47">
        <v>1</v>
      </c>
      <c r="CS57" s="47"/>
      <c r="CT57" s="47"/>
      <c r="CU57" s="47">
        <v>1</v>
      </c>
      <c r="CV57" s="47"/>
      <c r="CW57" s="47"/>
      <c r="CY57" s="18"/>
      <c r="CZ57" s="18"/>
      <c r="DA57" s="18" t="str">
        <f t="shared" si="12"/>
        <v/>
      </c>
      <c r="DB57" s="18">
        <f t="shared" si="12"/>
        <v>0.52941176470588236</v>
      </c>
      <c r="DC57" s="18">
        <f t="shared" si="12"/>
        <v>1</v>
      </c>
      <c r="DD57" s="18">
        <f t="shared" si="12"/>
        <v>1</v>
      </c>
      <c r="DE57" s="18">
        <f t="shared" si="12"/>
        <v>0.5</v>
      </c>
    </row>
    <row r="58" spans="1:109" ht="18.600000000000001" customHeight="1" x14ac:dyDescent="0.25">
      <c r="A58" s="4">
        <v>53</v>
      </c>
      <c r="B58" s="4" t="s">
        <v>532</v>
      </c>
      <c r="C58" s="4" t="str">
        <f t="shared" si="13"/>
        <v>15</v>
      </c>
      <c r="D58" s="4" t="str">
        <f>INDEX(Sheet1!$C:$C,MATCH($B58,Sheet1!$B:$B,0))</f>
        <v>امیرعلی اتحادی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>
        <v>0</v>
      </c>
      <c r="AL58" s="9">
        <v>0</v>
      </c>
      <c r="AM58" s="9">
        <v>1</v>
      </c>
      <c r="AN58" s="9">
        <v>1</v>
      </c>
      <c r="AO58" s="9">
        <v>0</v>
      </c>
      <c r="AP58" s="9">
        <v>1</v>
      </c>
      <c r="AQ58" s="9">
        <v>1</v>
      </c>
      <c r="AR58" s="9">
        <v>1</v>
      </c>
      <c r="AS58" s="9">
        <v>1</v>
      </c>
      <c r="AT58" s="9">
        <v>0</v>
      </c>
      <c r="AU58" s="9">
        <v>1</v>
      </c>
      <c r="AV58" s="9">
        <v>1</v>
      </c>
      <c r="AW58" s="9">
        <v>1</v>
      </c>
      <c r="AX58" s="9">
        <v>0</v>
      </c>
      <c r="AY58" s="9">
        <v>0</v>
      </c>
      <c r="AZ58" s="9">
        <v>0</v>
      </c>
      <c r="BA58" s="9"/>
      <c r="BB58" s="9"/>
      <c r="BC58" s="9">
        <v>0</v>
      </c>
      <c r="BD58" s="9">
        <v>1</v>
      </c>
      <c r="BE58" s="9"/>
      <c r="BF58" s="9"/>
      <c r="BG58" s="9"/>
      <c r="BH58" s="9"/>
      <c r="BI58" s="9"/>
      <c r="BJ58" s="9"/>
      <c r="BK58" s="9"/>
      <c r="BL58" s="9"/>
      <c r="BM58" s="9"/>
      <c r="BN58" s="9">
        <v>1</v>
      </c>
      <c r="BO58" s="9"/>
      <c r="BP58" s="9">
        <v>1</v>
      </c>
      <c r="BQ58" s="9">
        <v>1</v>
      </c>
      <c r="BR58" s="9">
        <v>1</v>
      </c>
      <c r="BS58" s="9"/>
      <c r="BT58" s="9">
        <v>0</v>
      </c>
      <c r="BU58" s="9">
        <v>0</v>
      </c>
      <c r="BV58" s="9"/>
      <c r="BW58" s="9"/>
      <c r="BX58" s="9">
        <v>1</v>
      </c>
      <c r="BY58" s="9">
        <v>1</v>
      </c>
      <c r="BZ58" s="9">
        <v>1</v>
      </c>
      <c r="CA58" s="9">
        <v>0</v>
      </c>
      <c r="CB58" s="9"/>
      <c r="CC58" s="9"/>
      <c r="CD58" s="9"/>
      <c r="CE58" s="9"/>
      <c r="CF58" s="9">
        <v>1</v>
      </c>
      <c r="CG58" s="9">
        <v>1</v>
      </c>
      <c r="CH58" s="9">
        <v>0</v>
      </c>
      <c r="CI58" s="9"/>
      <c r="CJ58" s="9">
        <v>1</v>
      </c>
      <c r="CK58" s="9">
        <v>0</v>
      </c>
      <c r="CL58" s="9">
        <v>1</v>
      </c>
      <c r="CM58" s="9">
        <v>1</v>
      </c>
      <c r="CN58" s="9">
        <v>1</v>
      </c>
      <c r="CO58" s="9">
        <v>1</v>
      </c>
      <c r="CP58" s="9">
        <v>1</v>
      </c>
      <c r="CQ58" s="9">
        <v>1</v>
      </c>
      <c r="CR58" s="9">
        <v>1</v>
      </c>
      <c r="CS58" s="9"/>
      <c r="CT58" s="9"/>
      <c r="CU58" s="9">
        <v>1</v>
      </c>
      <c r="CV58" s="9"/>
      <c r="CW58" s="9"/>
      <c r="CY58" s="18"/>
      <c r="CZ58" s="18"/>
      <c r="DA58" s="18" t="str">
        <f t="shared" si="12"/>
        <v/>
      </c>
      <c r="DB58" s="18">
        <f t="shared" si="12"/>
        <v>0.52941176470588236</v>
      </c>
      <c r="DC58" s="18">
        <f t="shared" si="12"/>
        <v>1</v>
      </c>
      <c r="DD58" s="18">
        <f t="shared" si="12"/>
        <v>1</v>
      </c>
      <c r="DE58" s="18">
        <f t="shared" si="12"/>
        <v>0.5</v>
      </c>
    </row>
    <row r="59" spans="1:109" ht="18.600000000000001" customHeight="1" x14ac:dyDescent="0.25">
      <c r="A59" s="46">
        <v>54</v>
      </c>
      <c r="B59" s="46" t="s">
        <v>533</v>
      </c>
      <c r="C59" s="46" t="str">
        <f t="shared" si="13"/>
        <v>15</v>
      </c>
      <c r="D59" s="46" t="str">
        <f>INDEX(Sheet1!$C:$C,MATCH($B59,Sheet1!$B:$B,0))</f>
        <v>محمدرضا مهدویان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>
        <v>0</v>
      </c>
      <c r="AL59" s="47">
        <v>0</v>
      </c>
      <c r="AM59" s="47">
        <v>1</v>
      </c>
      <c r="AN59" s="47">
        <v>1</v>
      </c>
      <c r="AO59" s="47">
        <v>0</v>
      </c>
      <c r="AP59" s="47">
        <v>1</v>
      </c>
      <c r="AQ59" s="47">
        <v>1</v>
      </c>
      <c r="AR59" s="47">
        <v>0</v>
      </c>
      <c r="AS59" s="47">
        <v>1</v>
      </c>
      <c r="AT59" s="47">
        <v>1</v>
      </c>
      <c r="AU59" s="47">
        <v>1</v>
      </c>
      <c r="AV59" s="47">
        <v>0</v>
      </c>
      <c r="AW59" s="47">
        <v>0</v>
      </c>
      <c r="AX59" s="47">
        <v>1</v>
      </c>
      <c r="AY59" s="47">
        <v>1</v>
      </c>
      <c r="AZ59" s="47">
        <v>1</v>
      </c>
      <c r="BA59" s="47"/>
      <c r="BB59" s="47"/>
      <c r="BC59" s="47">
        <v>0</v>
      </c>
      <c r="BD59" s="47">
        <v>1</v>
      </c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>
        <v>1</v>
      </c>
      <c r="BQ59" s="47">
        <v>1</v>
      </c>
      <c r="BR59" s="47">
        <v>0</v>
      </c>
      <c r="BS59" s="47"/>
      <c r="BT59" s="47">
        <v>0</v>
      </c>
      <c r="BU59" s="47">
        <v>0</v>
      </c>
      <c r="BV59" s="47"/>
      <c r="BW59" s="47"/>
      <c r="BX59" s="47">
        <v>0</v>
      </c>
      <c r="BY59" s="47">
        <v>0</v>
      </c>
      <c r="BZ59" s="47">
        <v>0</v>
      </c>
      <c r="CA59" s="47">
        <v>0</v>
      </c>
      <c r="CB59" s="47"/>
      <c r="CC59" s="47"/>
      <c r="CD59" s="47"/>
      <c r="CE59" s="47"/>
      <c r="CF59" s="47">
        <v>0</v>
      </c>
      <c r="CG59" s="47">
        <v>0</v>
      </c>
      <c r="CH59" s="47">
        <v>0</v>
      </c>
      <c r="CI59" s="47"/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  <c r="CQ59" s="47">
        <v>0</v>
      </c>
      <c r="CR59" s="47">
        <v>0</v>
      </c>
      <c r="CS59" s="47"/>
      <c r="CT59" s="47"/>
      <c r="CU59" s="47">
        <v>0</v>
      </c>
      <c r="CV59" s="47"/>
      <c r="CW59" s="47"/>
      <c r="CY59" s="18"/>
      <c r="CZ59" s="18"/>
      <c r="DA59" s="18" t="str">
        <f t="shared" si="12"/>
        <v/>
      </c>
      <c r="DB59" s="18">
        <f t="shared" si="12"/>
        <v>0.58823529411764708</v>
      </c>
      <c r="DC59" s="18">
        <f t="shared" si="12"/>
        <v>1</v>
      </c>
      <c r="DD59" s="18">
        <f t="shared" si="12"/>
        <v>0.66666666666666663</v>
      </c>
      <c r="DE59" s="18">
        <f t="shared" si="12"/>
        <v>0</v>
      </c>
    </row>
    <row r="60" spans="1:109" ht="18.600000000000001" customHeight="1" x14ac:dyDescent="0.25">
      <c r="A60" s="4">
        <v>55</v>
      </c>
      <c r="B60" s="4" t="s">
        <v>534</v>
      </c>
      <c r="C60" s="4" t="str">
        <f>MID($B60,1,2)</f>
        <v>15</v>
      </c>
      <c r="D60" s="4" t="str">
        <f>INDEX(Sheet1!$C:$C,MATCH($B60,Sheet1!$B:$B,0))</f>
        <v>علیرضا زینتی‌شایان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1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/>
      <c r="BA60" s="9"/>
      <c r="BB60" s="9"/>
      <c r="BC60" s="9">
        <v>0</v>
      </c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>
        <v>1</v>
      </c>
      <c r="BQ60" s="9">
        <v>0</v>
      </c>
      <c r="BR60" s="9">
        <v>0</v>
      </c>
      <c r="BS60" s="9"/>
      <c r="BT60" s="9">
        <v>0</v>
      </c>
      <c r="BU60" s="9">
        <v>0</v>
      </c>
      <c r="BV60" s="9"/>
      <c r="BW60" s="9"/>
      <c r="BX60" s="9">
        <v>0</v>
      </c>
      <c r="BY60" s="9">
        <v>0</v>
      </c>
      <c r="BZ60" s="9">
        <v>0</v>
      </c>
      <c r="CA60" s="9">
        <v>0</v>
      </c>
      <c r="CB60" s="9"/>
      <c r="CC60" s="9"/>
      <c r="CD60" s="9"/>
      <c r="CE60" s="9"/>
      <c r="CF60" s="9">
        <v>0</v>
      </c>
      <c r="CG60" s="9">
        <v>0</v>
      </c>
      <c r="CH60" s="9">
        <v>0</v>
      </c>
      <c r="CI60" s="9"/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/>
      <c r="CT60" s="9"/>
      <c r="CU60" s="9">
        <v>0</v>
      </c>
      <c r="CV60" s="9"/>
      <c r="CW60" s="9"/>
      <c r="CY60" s="18"/>
      <c r="CZ60" s="18"/>
      <c r="DA60" s="18" t="str">
        <f t="shared" si="12"/>
        <v/>
      </c>
      <c r="DB60" s="18">
        <f t="shared" si="12"/>
        <v>6.25E-2</v>
      </c>
      <c r="DC60" s="18" t="str">
        <f t="shared" si="12"/>
        <v/>
      </c>
      <c r="DD60" s="18">
        <f t="shared" si="12"/>
        <v>0.33333333333333331</v>
      </c>
      <c r="DE60" s="18">
        <f t="shared" si="12"/>
        <v>0</v>
      </c>
    </row>
    <row r="61" spans="1:109" ht="18.600000000000001" customHeight="1" x14ac:dyDescent="0.25">
      <c r="A61" s="46">
        <v>56</v>
      </c>
      <c r="B61" s="46" t="s">
        <v>535</v>
      </c>
      <c r="C61" s="46" t="str">
        <f t="shared" ref="C61:C63" si="14">MID($B61,1,2)</f>
        <v>15</v>
      </c>
      <c r="D61" s="46" t="str">
        <f>INDEX(Sheet1!$C:$C,MATCH($B61,Sheet1!$B:$B,0))</f>
        <v>طاها محسنی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>
        <v>1</v>
      </c>
      <c r="BO61" s="47">
        <v>1</v>
      </c>
      <c r="BP61" s="47">
        <v>1</v>
      </c>
      <c r="BQ61" s="47">
        <v>0</v>
      </c>
      <c r="BR61" s="47">
        <v>1</v>
      </c>
      <c r="BS61" s="47"/>
      <c r="BT61" s="47">
        <v>1</v>
      </c>
      <c r="BU61" s="47">
        <v>1</v>
      </c>
      <c r="BV61" s="47"/>
      <c r="BW61" s="47"/>
      <c r="BX61" s="47">
        <v>1</v>
      </c>
      <c r="BY61" s="47">
        <v>1</v>
      </c>
      <c r="BZ61" s="47">
        <v>1</v>
      </c>
      <c r="CA61" s="47">
        <v>0</v>
      </c>
      <c r="CB61" s="47"/>
      <c r="CC61" s="47"/>
      <c r="CD61" s="47"/>
      <c r="CE61" s="47"/>
      <c r="CF61" s="47">
        <v>1</v>
      </c>
      <c r="CG61" s="47">
        <v>1</v>
      </c>
      <c r="CH61" s="47">
        <v>0</v>
      </c>
      <c r="CI61" s="47"/>
      <c r="CJ61" s="47">
        <v>0</v>
      </c>
      <c r="CK61" s="47">
        <v>1</v>
      </c>
      <c r="CL61" s="47">
        <v>1</v>
      </c>
      <c r="CM61" s="47">
        <v>1</v>
      </c>
      <c r="CN61" s="47">
        <v>1</v>
      </c>
      <c r="CO61" s="47">
        <v>1</v>
      </c>
      <c r="CP61" s="47">
        <v>1</v>
      </c>
      <c r="CQ61" s="47">
        <v>1</v>
      </c>
      <c r="CR61" s="47">
        <v>1</v>
      </c>
      <c r="CS61" s="47"/>
      <c r="CT61" s="47"/>
      <c r="CU61" s="47">
        <v>1</v>
      </c>
      <c r="CV61" s="47"/>
      <c r="CW61" s="47"/>
      <c r="CY61" s="18"/>
      <c r="CZ61" s="18"/>
      <c r="DA61" s="18"/>
      <c r="DB61" s="18"/>
      <c r="DC61" s="18"/>
      <c r="DD61" s="18"/>
      <c r="DE61" s="18">
        <f t="shared" ref="DE61:DE92" si="15">IFERROR(SUMIFS($E61:$CW61,$E$3:$CW$3,DE$3,$E$2:$CW$2,DE$2)/(COUNTIFS($E$3:$CW$3,DE$3,$E61:$CW61,"&lt;&gt;"&amp;"",$E$2:$CW$2,DE$2)),"")</f>
        <v>0.83333333333333337</v>
      </c>
    </row>
    <row r="62" spans="1:109" ht="18.600000000000001" customHeight="1" x14ac:dyDescent="0.25">
      <c r="A62" s="4">
        <v>57</v>
      </c>
      <c r="B62" s="4" t="s">
        <v>536</v>
      </c>
      <c r="C62" s="4" t="str">
        <f t="shared" si="14"/>
        <v>15</v>
      </c>
      <c r="D62" s="4" t="str">
        <f>INDEX(Sheet1!$C:$C,MATCH($B62,Sheet1!$B:$B,0))</f>
        <v>نیما شفیعی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>
        <v>1</v>
      </c>
      <c r="BO62" s="9"/>
      <c r="BP62" s="9">
        <v>1</v>
      </c>
      <c r="BQ62" s="9">
        <v>1</v>
      </c>
      <c r="BR62" s="9">
        <v>1</v>
      </c>
      <c r="BS62" s="9"/>
      <c r="BT62" s="9">
        <v>0</v>
      </c>
      <c r="BU62" s="9">
        <v>1</v>
      </c>
      <c r="BV62" s="9"/>
      <c r="BW62" s="9"/>
      <c r="BX62" s="9">
        <v>0</v>
      </c>
      <c r="BY62" s="9">
        <v>1</v>
      </c>
      <c r="BZ62" s="9">
        <v>0</v>
      </c>
      <c r="CA62" s="9">
        <v>0</v>
      </c>
      <c r="CB62" s="9"/>
      <c r="CC62" s="9"/>
      <c r="CD62" s="9"/>
      <c r="CE62" s="9"/>
      <c r="CF62" s="9">
        <v>1</v>
      </c>
      <c r="CG62" s="9">
        <v>1</v>
      </c>
      <c r="CH62" s="9">
        <v>1</v>
      </c>
      <c r="CI62" s="9"/>
      <c r="CJ62" s="9">
        <v>1</v>
      </c>
      <c r="CK62" s="9">
        <v>1</v>
      </c>
      <c r="CL62" s="9">
        <v>1</v>
      </c>
      <c r="CM62" s="9">
        <v>0</v>
      </c>
      <c r="CN62" s="9">
        <v>1</v>
      </c>
      <c r="CO62" s="9">
        <v>1</v>
      </c>
      <c r="CP62" s="9">
        <v>1</v>
      </c>
      <c r="CQ62" s="9">
        <v>1</v>
      </c>
      <c r="CR62" s="9">
        <v>1</v>
      </c>
      <c r="CS62" s="9"/>
      <c r="CT62" s="9"/>
      <c r="CU62" s="9">
        <v>1</v>
      </c>
      <c r="CV62" s="9"/>
      <c r="CW62" s="9"/>
      <c r="CY62" s="18"/>
      <c r="CZ62" s="18"/>
      <c r="DA62" s="18"/>
      <c r="DB62" s="18"/>
      <c r="DC62" s="18"/>
      <c r="DD62" s="18"/>
      <c r="DE62" s="18">
        <f t="shared" si="15"/>
        <v>0.33333333333333331</v>
      </c>
    </row>
    <row r="63" spans="1:109" ht="18.600000000000001" customHeight="1" x14ac:dyDescent="0.25">
      <c r="A63" s="46">
        <v>58</v>
      </c>
      <c r="B63" s="46" t="s">
        <v>701</v>
      </c>
      <c r="C63" s="46" t="str">
        <f t="shared" si="14"/>
        <v>15</v>
      </c>
      <c r="D63" s="46" t="str">
        <f>INDEX(Sheet1!$C:$C,MATCH($B63,Sheet1!$B:$B,0))</f>
        <v>یوسف بخشی‌نیا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>
        <v>0</v>
      </c>
      <c r="BQ63" s="47">
        <v>0</v>
      </c>
      <c r="BR63" s="47">
        <v>0</v>
      </c>
      <c r="BS63" s="47"/>
      <c r="BT63" s="47">
        <v>0</v>
      </c>
      <c r="BU63" s="47">
        <v>0</v>
      </c>
      <c r="BV63" s="47"/>
      <c r="BW63" s="47"/>
      <c r="BX63" s="47">
        <v>0</v>
      </c>
      <c r="BY63" s="47">
        <v>0</v>
      </c>
      <c r="BZ63" s="47">
        <v>0</v>
      </c>
      <c r="CA63" s="47">
        <v>0</v>
      </c>
      <c r="CB63" s="47"/>
      <c r="CC63" s="47"/>
      <c r="CD63" s="47"/>
      <c r="CE63" s="47"/>
      <c r="CF63" s="47">
        <v>0</v>
      </c>
      <c r="CG63" s="47">
        <v>0</v>
      </c>
      <c r="CH63" s="47">
        <v>0</v>
      </c>
      <c r="CI63" s="47"/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0</v>
      </c>
      <c r="CQ63" s="47">
        <v>0</v>
      </c>
      <c r="CR63" s="47">
        <v>0</v>
      </c>
      <c r="CS63" s="47"/>
      <c r="CT63" s="47"/>
      <c r="CU63" s="47">
        <v>0</v>
      </c>
      <c r="CV63" s="47"/>
      <c r="CW63" s="47"/>
      <c r="CY63" s="18"/>
      <c r="CZ63" s="18"/>
      <c r="DA63" s="18"/>
      <c r="DB63" s="18"/>
      <c r="DC63" s="18"/>
      <c r="DD63" s="18"/>
      <c r="DE63" s="18">
        <f t="shared" si="15"/>
        <v>0</v>
      </c>
    </row>
    <row r="64" spans="1:109" ht="18.600000000000001" customHeight="1" x14ac:dyDescent="0.25">
      <c r="A64" s="4">
        <v>59</v>
      </c>
      <c r="B64" s="4" t="s">
        <v>767</v>
      </c>
      <c r="C64" s="4" t="str">
        <f>MID($B64,1,2)</f>
        <v>15</v>
      </c>
      <c r="D64" s="4" t="str">
        <f>INDEX(Sheet1!$C:$C,MATCH($B64,Sheet1!$B:$B,0))</f>
        <v>صدرا مقصودی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>
        <v>1</v>
      </c>
      <c r="BO64" s="9">
        <v>1</v>
      </c>
      <c r="BP64" s="9">
        <v>0</v>
      </c>
      <c r="BQ64" s="9">
        <v>0</v>
      </c>
      <c r="BR64" s="9">
        <v>0</v>
      </c>
      <c r="BS64" s="9"/>
      <c r="BT64" s="9">
        <v>1</v>
      </c>
      <c r="BU64" s="9">
        <v>0</v>
      </c>
      <c r="BV64" s="9"/>
      <c r="BW64" s="9"/>
      <c r="BX64" s="9">
        <v>0</v>
      </c>
      <c r="BY64" s="9">
        <v>1</v>
      </c>
      <c r="BZ64" s="9">
        <v>1</v>
      </c>
      <c r="CA64" s="9">
        <v>0</v>
      </c>
      <c r="CB64" s="9"/>
      <c r="CC64" s="9"/>
      <c r="CD64" s="9"/>
      <c r="CE64" s="9"/>
      <c r="CF64" s="9">
        <v>1</v>
      </c>
      <c r="CG64" s="9">
        <v>0</v>
      </c>
      <c r="CH64" s="9">
        <v>0</v>
      </c>
      <c r="CI64" s="9"/>
      <c r="CJ64" s="9">
        <v>0</v>
      </c>
      <c r="CK64" s="9">
        <v>0</v>
      </c>
      <c r="CL64" s="9">
        <v>0</v>
      </c>
      <c r="CM64" s="9">
        <v>1</v>
      </c>
      <c r="CN64" s="9">
        <v>0</v>
      </c>
      <c r="CO64" s="9">
        <v>1</v>
      </c>
      <c r="CP64" s="9">
        <v>1</v>
      </c>
      <c r="CQ64" s="9">
        <v>1</v>
      </c>
      <c r="CR64" s="9">
        <v>1</v>
      </c>
      <c r="CS64" s="9"/>
      <c r="CT64" s="9"/>
      <c r="CU64" s="9">
        <v>0</v>
      </c>
      <c r="CV64" s="9"/>
      <c r="CW64" s="9"/>
      <c r="CY64" s="18"/>
      <c r="CZ64" s="18"/>
      <c r="DA64" s="18"/>
      <c r="DB64" s="18"/>
      <c r="DC64" s="18"/>
      <c r="DD64" s="18"/>
      <c r="DE64" s="18">
        <f t="shared" si="15"/>
        <v>0.5</v>
      </c>
    </row>
    <row r="65" spans="1:109" ht="18.600000000000001" customHeight="1" x14ac:dyDescent="0.25">
      <c r="A65" s="46">
        <v>60</v>
      </c>
      <c r="B65" s="46" t="s">
        <v>537</v>
      </c>
      <c r="C65" s="46" t="str">
        <f>MID($B65,1,2)</f>
        <v>16</v>
      </c>
      <c r="D65" s="46" t="str">
        <f>INDEX(Sheet1!$C:$C,MATCH($B65,Sheet1!$B:$B,0))</f>
        <v>مجتبی صابری</v>
      </c>
      <c r="E65" s="47">
        <v>0</v>
      </c>
      <c r="F65" s="47"/>
      <c r="G65" s="47">
        <v>0</v>
      </c>
      <c r="H65" s="47">
        <v>0</v>
      </c>
      <c r="I65" s="47">
        <v>1</v>
      </c>
      <c r="J65" s="47">
        <v>1</v>
      </c>
      <c r="K65" s="47">
        <v>0</v>
      </c>
      <c r="L65" s="47">
        <v>1</v>
      </c>
      <c r="M65" s="47">
        <v>1</v>
      </c>
      <c r="N65" s="47">
        <v>0</v>
      </c>
      <c r="O65" s="47">
        <v>0</v>
      </c>
      <c r="P65" s="47">
        <v>0</v>
      </c>
      <c r="Q65" s="47">
        <v>0</v>
      </c>
      <c r="R65" s="47"/>
      <c r="S65" s="47">
        <v>0</v>
      </c>
      <c r="T65" s="47">
        <v>0</v>
      </c>
      <c r="U65" s="47"/>
      <c r="V65" s="47"/>
      <c r="W65" s="47">
        <v>0</v>
      </c>
      <c r="X65" s="47">
        <v>0</v>
      </c>
      <c r="Y65" s="47">
        <v>1</v>
      </c>
      <c r="Z65" s="47">
        <v>1</v>
      </c>
      <c r="AA65" s="47">
        <v>0</v>
      </c>
      <c r="AB65" s="47">
        <v>0</v>
      </c>
      <c r="AC65" s="47">
        <v>0</v>
      </c>
      <c r="AD65" s="47">
        <v>0</v>
      </c>
      <c r="AE65" s="47"/>
      <c r="AF65" s="47"/>
      <c r="AG65" s="47"/>
      <c r="AH65" s="47"/>
      <c r="AI65" s="47"/>
      <c r="AJ65" s="47"/>
      <c r="AK65" s="47">
        <v>1</v>
      </c>
      <c r="AL65" s="47">
        <v>1</v>
      </c>
      <c r="AM65" s="47">
        <v>1</v>
      </c>
      <c r="AN65" s="47">
        <v>1</v>
      </c>
      <c r="AO65" s="47">
        <v>1</v>
      </c>
      <c r="AP65" s="47">
        <v>1</v>
      </c>
      <c r="AQ65" s="47">
        <v>1</v>
      </c>
      <c r="AR65" s="47">
        <v>1</v>
      </c>
      <c r="AS65" s="47">
        <v>1</v>
      </c>
      <c r="AT65" s="47">
        <v>1</v>
      </c>
      <c r="AU65" s="47">
        <v>1</v>
      </c>
      <c r="AV65" s="47">
        <v>1</v>
      </c>
      <c r="AW65" s="47">
        <v>1</v>
      </c>
      <c r="AX65" s="47">
        <v>1</v>
      </c>
      <c r="AY65" s="47">
        <v>1</v>
      </c>
      <c r="AZ65" s="47">
        <v>1</v>
      </c>
      <c r="BA65" s="47"/>
      <c r="BB65" s="47"/>
      <c r="BC65" s="47">
        <v>1</v>
      </c>
      <c r="BD65" s="47">
        <v>1</v>
      </c>
      <c r="BE65" s="47">
        <v>0</v>
      </c>
      <c r="BF65" s="47"/>
      <c r="BG65" s="47"/>
      <c r="BH65" s="47"/>
      <c r="BI65" s="47"/>
      <c r="BJ65" s="47"/>
      <c r="BK65" s="47"/>
      <c r="BL65" s="47"/>
      <c r="BM65" s="47"/>
      <c r="BN65" s="47">
        <v>1</v>
      </c>
      <c r="BO65" s="47"/>
      <c r="BP65" s="47">
        <v>1</v>
      </c>
      <c r="BQ65" s="47">
        <v>1</v>
      </c>
      <c r="BR65" s="47"/>
      <c r="BS65" s="47"/>
      <c r="BT65" s="47">
        <v>1</v>
      </c>
      <c r="BU65" s="47">
        <v>1</v>
      </c>
      <c r="BV65" s="47"/>
      <c r="BW65" s="47"/>
      <c r="BX65" s="47">
        <v>0</v>
      </c>
      <c r="BY65" s="47">
        <v>0</v>
      </c>
      <c r="BZ65" s="47">
        <v>0</v>
      </c>
      <c r="CA65" s="47">
        <v>0</v>
      </c>
      <c r="CB65" s="47">
        <v>1</v>
      </c>
      <c r="CC65" s="47">
        <v>1</v>
      </c>
      <c r="CD65" s="47"/>
      <c r="CE65" s="47"/>
      <c r="CF65" s="47"/>
      <c r="CG65" s="47"/>
      <c r="CH65" s="47"/>
      <c r="CI65" s="47"/>
      <c r="CJ65" s="47">
        <v>1</v>
      </c>
      <c r="CK65" s="47">
        <v>1</v>
      </c>
      <c r="CL65" s="47">
        <v>1</v>
      </c>
      <c r="CM65" s="47"/>
      <c r="CN65" s="47">
        <v>1</v>
      </c>
      <c r="CO65" s="47">
        <v>1</v>
      </c>
      <c r="CP65" s="47">
        <v>0</v>
      </c>
      <c r="CQ65" s="47"/>
      <c r="CR65" s="47">
        <v>1</v>
      </c>
      <c r="CS65" s="47">
        <v>0</v>
      </c>
      <c r="CT65" s="47"/>
      <c r="CU65" s="47"/>
      <c r="CV65" s="47"/>
      <c r="CW65" s="47"/>
      <c r="CY65" s="18">
        <f t="shared" ref="CY65:DD66" si="16">IFERROR(SUMIFS($E65:$CW65,$E$3:$CW$3,CY$3,$E$2:$CW$2,CY$2)/(COUNTIFS($E$3:$CW$3,CY$3,$E65:$CW65,"&lt;&gt;"&amp;"",$E$2:$CW$2,CY$2)),"")</f>
        <v>0.4</v>
      </c>
      <c r="CZ65" s="18">
        <f t="shared" si="16"/>
        <v>0.25</v>
      </c>
      <c r="DA65" s="18">
        <f t="shared" si="16"/>
        <v>0</v>
      </c>
      <c r="DB65" s="18">
        <f t="shared" si="16"/>
        <v>1</v>
      </c>
      <c r="DC65" s="18">
        <f t="shared" si="16"/>
        <v>0.5</v>
      </c>
      <c r="DD65" s="18">
        <f t="shared" si="16"/>
        <v>1</v>
      </c>
      <c r="DE65" s="18">
        <f t="shared" si="15"/>
        <v>0.5</v>
      </c>
    </row>
    <row r="66" spans="1:109" ht="18.600000000000001" customHeight="1" x14ac:dyDescent="0.25">
      <c r="A66" s="4">
        <v>61</v>
      </c>
      <c r="B66" s="4" t="s">
        <v>538</v>
      </c>
      <c r="C66" s="4" t="str">
        <f t="shared" si="13"/>
        <v>16</v>
      </c>
      <c r="D66" s="4" t="str">
        <f>INDEX(Sheet1!$C:$C,MATCH($B66,Sheet1!$B:$B,0))</f>
        <v>علی یسلیانی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>
        <v>1</v>
      </c>
      <c r="T66" s="9">
        <v>1</v>
      </c>
      <c r="U66" s="9"/>
      <c r="V66" s="9"/>
      <c r="W66" s="9">
        <v>1</v>
      </c>
      <c r="X66" s="9">
        <v>1</v>
      </c>
      <c r="Y66" s="9">
        <v>1</v>
      </c>
      <c r="Z66" s="9">
        <v>0</v>
      </c>
      <c r="AA66" s="9">
        <v>1</v>
      </c>
      <c r="AB66" s="9">
        <v>0</v>
      </c>
      <c r="AC66" s="9">
        <v>0</v>
      </c>
      <c r="AD66" s="9">
        <v>1</v>
      </c>
      <c r="AE66" s="9"/>
      <c r="AF66" s="9"/>
      <c r="AG66" s="9"/>
      <c r="AH66" s="9"/>
      <c r="AI66" s="9"/>
      <c r="AJ66" s="9"/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1</v>
      </c>
      <c r="AS66" s="9">
        <v>1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/>
      <c r="BA66" s="9"/>
      <c r="BB66" s="9"/>
      <c r="BC66" s="9">
        <v>0</v>
      </c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>
        <v>1</v>
      </c>
      <c r="BO66" s="9">
        <v>1</v>
      </c>
      <c r="BP66" s="9">
        <v>0</v>
      </c>
      <c r="BQ66" s="9">
        <v>1</v>
      </c>
      <c r="BR66" s="9"/>
      <c r="BS66" s="9"/>
      <c r="BT66" s="9">
        <v>1</v>
      </c>
      <c r="BU66" s="9">
        <v>1</v>
      </c>
      <c r="BV66" s="9"/>
      <c r="BW66" s="9"/>
      <c r="BX66" s="9">
        <v>1</v>
      </c>
      <c r="BY66" s="9"/>
      <c r="BZ66" s="9"/>
      <c r="CA66" s="9"/>
      <c r="CB66" s="9">
        <v>1</v>
      </c>
      <c r="CC66" s="9">
        <v>1</v>
      </c>
      <c r="CD66" s="9"/>
      <c r="CE66" s="9"/>
      <c r="CF66" s="9"/>
      <c r="CG66" s="9"/>
      <c r="CH66" s="9"/>
      <c r="CI66" s="9"/>
      <c r="CJ66" s="9">
        <v>0</v>
      </c>
      <c r="CK66" s="9">
        <v>0</v>
      </c>
      <c r="CL66" s="9">
        <v>1</v>
      </c>
      <c r="CM66" s="9"/>
      <c r="CN66" s="9">
        <v>1</v>
      </c>
      <c r="CO66" s="9">
        <v>1</v>
      </c>
      <c r="CP66" s="9">
        <v>1</v>
      </c>
      <c r="CQ66" s="9"/>
      <c r="CR66" s="9">
        <v>1</v>
      </c>
      <c r="CS66" s="9">
        <v>0</v>
      </c>
      <c r="CT66" s="9"/>
      <c r="CU66" s="9"/>
      <c r="CV66" s="9"/>
      <c r="CW66" s="9"/>
      <c r="CY66" s="18" t="str">
        <f t="shared" si="16"/>
        <v/>
      </c>
      <c r="CZ66" s="18">
        <f t="shared" si="16"/>
        <v>0.83333333333333337</v>
      </c>
      <c r="DA66" s="18">
        <f t="shared" si="16"/>
        <v>0.5</v>
      </c>
      <c r="DB66" s="18">
        <f t="shared" si="16"/>
        <v>0.1875</v>
      </c>
      <c r="DC66" s="18" t="str">
        <f t="shared" si="16"/>
        <v/>
      </c>
      <c r="DD66" s="18">
        <f t="shared" si="16"/>
        <v>0.75</v>
      </c>
      <c r="DE66" s="18">
        <f t="shared" si="15"/>
        <v>1</v>
      </c>
    </row>
    <row r="67" spans="1:109" ht="18.600000000000001" customHeight="1" x14ac:dyDescent="0.25">
      <c r="A67" s="46">
        <v>62</v>
      </c>
      <c r="B67" s="46" t="s">
        <v>539</v>
      </c>
      <c r="C67" s="46" t="str">
        <f t="shared" si="13"/>
        <v>16</v>
      </c>
      <c r="D67" s="46" t="str">
        <f>INDEX(Sheet1!$C:$C,MATCH($B67,Sheet1!$B:$B,0))</f>
        <v>امیرعلی نورعلی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>
        <v>1</v>
      </c>
      <c r="AL67" s="47">
        <v>1</v>
      </c>
      <c r="AM67" s="47">
        <v>1</v>
      </c>
      <c r="AN67" s="47">
        <v>1</v>
      </c>
      <c r="AO67" s="47">
        <v>1</v>
      </c>
      <c r="AP67" s="47">
        <v>1</v>
      </c>
      <c r="AQ67" s="47">
        <v>1</v>
      </c>
      <c r="AR67" s="47">
        <v>1</v>
      </c>
      <c r="AS67" s="47">
        <v>1</v>
      </c>
      <c r="AT67" s="47">
        <v>1</v>
      </c>
      <c r="AU67" s="47">
        <v>1</v>
      </c>
      <c r="AV67" s="47">
        <v>1</v>
      </c>
      <c r="AW67" s="47">
        <v>1</v>
      </c>
      <c r="AX67" s="47">
        <v>1</v>
      </c>
      <c r="AY67" s="47">
        <v>1</v>
      </c>
      <c r="AZ67" s="47"/>
      <c r="BA67" s="47"/>
      <c r="BB67" s="47"/>
      <c r="BC67" s="47">
        <v>1</v>
      </c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>
        <v>1</v>
      </c>
      <c r="BO67" s="47">
        <v>1</v>
      </c>
      <c r="BP67" s="47">
        <v>1</v>
      </c>
      <c r="BQ67" s="47">
        <v>1</v>
      </c>
      <c r="BR67" s="47"/>
      <c r="BS67" s="47"/>
      <c r="BT67" s="47">
        <v>1</v>
      </c>
      <c r="BU67" s="47">
        <v>1</v>
      </c>
      <c r="BV67" s="47"/>
      <c r="BW67" s="47"/>
      <c r="BX67" s="47">
        <v>1</v>
      </c>
      <c r="BY67" s="47"/>
      <c r="BZ67" s="47"/>
      <c r="CA67" s="47"/>
      <c r="CB67" s="47">
        <v>1</v>
      </c>
      <c r="CC67" s="47"/>
      <c r="CD67" s="47"/>
      <c r="CE67" s="47"/>
      <c r="CF67" s="47"/>
      <c r="CG67" s="47"/>
      <c r="CH67" s="47"/>
      <c r="CI67" s="47"/>
      <c r="CJ67" s="47">
        <v>1</v>
      </c>
      <c r="CK67" s="47">
        <v>1</v>
      </c>
      <c r="CL67" s="47">
        <v>0</v>
      </c>
      <c r="CM67" s="47"/>
      <c r="CN67" s="47">
        <v>1</v>
      </c>
      <c r="CO67" s="47">
        <v>1</v>
      </c>
      <c r="CP67" s="47">
        <v>0</v>
      </c>
      <c r="CQ67" s="47"/>
      <c r="CR67" s="47">
        <v>0</v>
      </c>
      <c r="CS67" s="47">
        <v>0</v>
      </c>
      <c r="CT67" s="47"/>
      <c r="CU67" s="47"/>
      <c r="CV67" s="47"/>
      <c r="CW67" s="47"/>
      <c r="CY67" s="18"/>
      <c r="CZ67" s="18"/>
      <c r="DA67" s="18" t="str">
        <f t="shared" ref="DA67:DD72" si="17">IFERROR(SUMIFS($E67:$CW67,$E$3:$CW$3,DA$3,$E$2:$CW$2,DA$2)/(COUNTIFS($E$3:$CW$3,DA$3,$E67:$CW67,"&lt;&gt;"&amp;"",$E$2:$CW$2,DA$2)),"")</f>
        <v/>
      </c>
      <c r="DB67" s="18">
        <f t="shared" si="17"/>
        <v>1</v>
      </c>
      <c r="DC67" s="18" t="str">
        <f t="shared" si="17"/>
        <v/>
      </c>
      <c r="DD67" s="18">
        <f t="shared" si="17"/>
        <v>1</v>
      </c>
      <c r="DE67" s="18">
        <f t="shared" si="15"/>
        <v>1</v>
      </c>
    </row>
    <row r="68" spans="1:109" ht="18.600000000000001" customHeight="1" x14ac:dyDescent="0.25">
      <c r="A68" s="4">
        <v>63</v>
      </c>
      <c r="B68" s="4" t="s">
        <v>540</v>
      </c>
      <c r="C68" s="4" t="str">
        <f t="shared" si="13"/>
        <v>16</v>
      </c>
      <c r="D68" s="4" t="str">
        <f>INDEX(Sheet1!$C:$C,MATCH($B68,Sheet1!$B:$B,0))</f>
        <v>امیرمهدی زیویار</v>
      </c>
      <c r="E68" s="9">
        <v>1</v>
      </c>
      <c r="F68" s="9">
        <v>1</v>
      </c>
      <c r="G68" s="9">
        <v>1</v>
      </c>
      <c r="H68" s="9">
        <v>0</v>
      </c>
      <c r="I68" s="9">
        <v>1</v>
      </c>
      <c r="J68" s="9"/>
      <c r="K68" s="9">
        <v>1</v>
      </c>
      <c r="L68" s="9">
        <v>1</v>
      </c>
      <c r="M68" s="9">
        <v>1</v>
      </c>
      <c r="N68" s="9">
        <v>1</v>
      </c>
      <c r="O68" s="9"/>
      <c r="P68" s="9"/>
      <c r="Q68" s="9"/>
      <c r="R68" s="9"/>
      <c r="S68" s="9">
        <v>1</v>
      </c>
      <c r="T68" s="9">
        <v>0</v>
      </c>
      <c r="U68" s="9"/>
      <c r="V68" s="9"/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/>
      <c r="AC68" s="9"/>
      <c r="AD68" s="9"/>
      <c r="AE68" s="9"/>
      <c r="AF68" s="9">
        <v>1</v>
      </c>
      <c r="AG68" s="9"/>
      <c r="AH68" s="9"/>
      <c r="AI68" s="9"/>
      <c r="AJ68" s="9"/>
      <c r="AK68" s="9">
        <v>1</v>
      </c>
      <c r="AL68" s="9">
        <v>1</v>
      </c>
      <c r="AM68" s="9">
        <v>1</v>
      </c>
      <c r="AN68" s="9">
        <v>1</v>
      </c>
      <c r="AO68" s="9">
        <v>1</v>
      </c>
      <c r="AP68" s="9">
        <v>1</v>
      </c>
      <c r="AQ68" s="9">
        <v>1</v>
      </c>
      <c r="AR68" s="9">
        <v>0</v>
      </c>
      <c r="AS68" s="9">
        <v>0</v>
      </c>
      <c r="AT68" s="9">
        <v>1</v>
      </c>
      <c r="AU68" s="9">
        <v>1</v>
      </c>
      <c r="AV68" s="9">
        <v>0</v>
      </c>
      <c r="AW68" s="9">
        <v>0</v>
      </c>
      <c r="AX68" s="9">
        <v>1</v>
      </c>
      <c r="AY68" s="9">
        <v>0</v>
      </c>
      <c r="AZ68" s="9"/>
      <c r="BA68" s="9"/>
      <c r="BB68" s="9"/>
      <c r="BC68" s="9">
        <v>0</v>
      </c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>
        <v>1</v>
      </c>
      <c r="BP68" s="9">
        <v>1</v>
      </c>
      <c r="BQ68" s="9">
        <v>0</v>
      </c>
      <c r="BR68" s="9"/>
      <c r="BS68" s="9"/>
      <c r="BT68" s="9">
        <v>0</v>
      </c>
      <c r="BU68" s="9">
        <v>0</v>
      </c>
      <c r="BV68" s="9"/>
      <c r="BW68" s="9"/>
      <c r="BX68" s="9">
        <v>0</v>
      </c>
      <c r="BY68" s="9"/>
      <c r="BZ68" s="9"/>
      <c r="CA68" s="9"/>
      <c r="CB68" s="9">
        <v>0</v>
      </c>
      <c r="CC68" s="9"/>
      <c r="CD68" s="9"/>
      <c r="CE68" s="9"/>
      <c r="CF68" s="9"/>
      <c r="CG68" s="9"/>
      <c r="CH68" s="9"/>
      <c r="CI68" s="9"/>
      <c r="CJ68" s="9">
        <v>0</v>
      </c>
      <c r="CK68" s="9">
        <v>0</v>
      </c>
      <c r="CL68" s="9">
        <v>0</v>
      </c>
      <c r="CM68" s="9"/>
      <c r="CN68" s="9">
        <v>0</v>
      </c>
      <c r="CO68" s="9">
        <v>0</v>
      </c>
      <c r="CP68" s="9">
        <v>0</v>
      </c>
      <c r="CQ68" s="9"/>
      <c r="CR68" s="9">
        <v>0</v>
      </c>
      <c r="CS68" s="9">
        <v>0</v>
      </c>
      <c r="CT68" s="9"/>
      <c r="CU68" s="9"/>
      <c r="CV68" s="9"/>
      <c r="CW68" s="9"/>
      <c r="CY68" s="18">
        <f>IFERROR(SUMIFS($E68:$CW68,$E$3:$CW$3,CY$3,$E$2:$CW$2,CY$2)/(COUNTIFS($E$3:$CW$3,CY$3,$E68:$CW68,"&lt;&gt;"&amp;"",$E$2:$CW$2,CY$2)),"")</f>
        <v>0.88888888888888884</v>
      </c>
      <c r="CZ68" s="18">
        <f>IFERROR(SUMIFS($E68:$CW68,$E$3:$CW$3,CZ$3,$E$2:$CW$2,CZ$2)/(COUNTIFS($E$3:$CW$3,CZ$3,$E68:$CW68,"&lt;&gt;"&amp;"",$E$2:$CW$2,CZ$2)),"")</f>
        <v>0.16666666666666666</v>
      </c>
      <c r="DA68" s="18">
        <f t="shared" si="17"/>
        <v>1</v>
      </c>
      <c r="DB68" s="18">
        <f t="shared" si="17"/>
        <v>0.625</v>
      </c>
      <c r="DC68" s="18" t="str">
        <f t="shared" si="17"/>
        <v/>
      </c>
      <c r="DD68" s="18">
        <f t="shared" si="17"/>
        <v>0.66666666666666663</v>
      </c>
      <c r="DE68" s="18">
        <f t="shared" si="15"/>
        <v>0</v>
      </c>
    </row>
    <row r="69" spans="1:109" ht="18.600000000000001" customHeight="1" x14ac:dyDescent="0.25">
      <c r="A69" s="46">
        <v>64</v>
      </c>
      <c r="B69" s="46" t="s">
        <v>541</v>
      </c>
      <c r="C69" s="46" t="str">
        <f t="shared" si="13"/>
        <v>16</v>
      </c>
      <c r="D69" s="46" t="str">
        <f>INDEX(Sheet1!$C:$C,MATCH($B69,Sheet1!$B:$B,0))</f>
        <v>محمدمتین رشیدی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>
        <v>1</v>
      </c>
      <c r="AL69" s="47">
        <v>1</v>
      </c>
      <c r="AM69" s="47">
        <v>1</v>
      </c>
      <c r="AN69" s="47">
        <v>1</v>
      </c>
      <c r="AO69" s="47">
        <v>1</v>
      </c>
      <c r="AP69" s="47">
        <v>1</v>
      </c>
      <c r="AQ69" s="47">
        <v>1</v>
      </c>
      <c r="AR69" s="47">
        <v>1</v>
      </c>
      <c r="AS69" s="47">
        <v>1</v>
      </c>
      <c r="AT69" s="47">
        <v>1</v>
      </c>
      <c r="AU69" s="47">
        <v>1</v>
      </c>
      <c r="AV69" s="47">
        <v>1</v>
      </c>
      <c r="AW69" s="47">
        <v>1</v>
      </c>
      <c r="AX69" s="47">
        <v>1</v>
      </c>
      <c r="AY69" s="47">
        <v>1</v>
      </c>
      <c r="AZ69" s="47"/>
      <c r="BA69" s="47"/>
      <c r="BB69" s="47"/>
      <c r="BC69" s="47">
        <v>1</v>
      </c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>
        <v>1</v>
      </c>
      <c r="BP69" s="47">
        <v>1</v>
      </c>
      <c r="BQ69" s="47">
        <v>1</v>
      </c>
      <c r="BR69" s="47"/>
      <c r="BS69" s="47"/>
      <c r="BT69" s="47">
        <v>0</v>
      </c>
      <c r="BU69" s="47">
        <v>1</v>
      </c>
      <c r="BV69" s="47"/>
      <c r="BW69" s="47"/>
      <c r="BX69" s="47">
        <v>0</v>
      </c>
      <c r="BY69" s="47"/>
      <c r="BZ69" s="47"/>
      <c r="CA69" s="47"/>
      <c r="CB69" s="47">
        <v>1</v>
      </c>
      <c r="CC69" s="47">
        <v>1</v>
      </c>
      <c r="CD69" s="47"/>
      <c r="CE69" s="47"/>
      <c r="CF69" s="47"/>
      <c r="CG69" s="47"/>
      <c r="CH69" s="47"/>
      <c r="CI69" s="47"/>
      <c r="CJ69" s="47">
        <v>1</v>
      </c>
      <c r="CK69" s="47">
        <v>1</v>
      </c>
      <c r="CL69" s="47">
        <v>0</v>
      </c>
      <c r="CM69" s="47"/>
      <c r="CN69" s="47">
        <v>1</v>
      </c>
      <c r="CO69" s="47">
        <v>1</v>
      </c>
      <c r="CP69" s="47">
        <v>1</v>
      </c>
      <c r="CQ69" s="47"/>
      <c r="CR69" s="47">
        <v>1</v>
      </c>
      <c r="CS69" s="47">
        <v>1</v>
      </c>
      <c r="CT69" s="47"/>
      <c r="CU69" s="47"/>
      <c r="CV69" s="47"/>
      <c r="CW69" s="47"/>
      <c r="CY69" s="18"/>
      <c r="CZ69" s="18"/>
      <c r="DA69" s="18" t="str">
        <f t="shared" si="17"/>
        <v/>
      </c>
      <c r="DB69" s="18">
        <f t="shared" si="17"/>
        <v>1</v>
      </c>
      <c r="DC69" s="18" t="str">
        <f t="shared" si="17"/>
        <v/>
      </c>
      <c r="DD69" s="18">
        <f t="shared" si="17"/>
        <v>1</v>
      </c>
      <c r="DE69" s="18">
        <f t="shared" si="15"/>
        <v>0.6</v>
      </c>
    </row>
    <row r="70" spans="1:109" ht="18.600000000000001" customHeight="1" x14ac:dyDescent="0.25">
      <c r="A70" s="4">
        <v>65</v>
      </c>
      <c r="B70" s="4" t="s">
        <v>542</v>
      </c>
      <c r="C70" s="4" t="str">
        <f t="shared" si="13"/>
        <v>16</v>
      </c>
      <c r="D70" s="4" t="str">
        <f>INDEX(Sheet1!$C:$C,MATCH($B70,Sheet1!$B:$B,0))</f>
        <v>امیرمسعود کریمی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>
        <v>1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1</v>
      </c>
      <c r="AT70" s="9">
        <v>0</v>
      </c>
      <c r="AU70" s="9">
        <v>0</v>
      </c>
      <c r="AV70" s="9">
        <v>0</v>
      </c>
      <c r="AW70" s="9">
        <v>1</v>
      </c>
      <c r="AX70" s="9">
        <v>0</v>
      </c>
      <c r="AY70" s="9">
        <v>0</v>
      </c>
      <c r="AZ70" s="9"/>
      <c r="BA70" s="9"/>
      <c r="BB70" s="9"/>
      <c r="BC70" s="9">
        <v>0</v>
      </c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>
        <v>0</v>
      </c>
      <c r="BQ70" s="9">
        <v>1</v>
      </c>
      <c r="BR70" s="9"/>
      <c r="BS70" s="9"/>
      <c r="BT70" s="9">
        <v>0</v>
      </c>
      <c r="BU70" s="9">
        <v>0</v>
      </c>
      <c r="BV70" s="9"/>
      <c r="BW70" s="9"/>
      <c r="BX70" s="9">
        <v>0</v>
      </c>
      <c r="BY70" s="9"/>
      <c r="BZ70" s="9"/>
      <c r="CA70" s="9"/>
      <c r="CB70" s="9">
        <v>0</v>
      </c>
      <c r="CC70" s="9"/>
      <c r="CD70" s="9"/>
      <c r="CE70" s="9"/>
      <c r="CF70" s="9"/>
      <c r="CG70" s="9"/>
      <c r="CH70" s="9"/>
      <c r="CI70" s="9"/>
      <c r="CJ70" s="9">
        <v>0</v>
      </c>
      <c r="CK70" s="9">
        <v>0</v>
      </c>
      <c r="CL70" s="9">
        <v>0</v>
      </c>
      <c r="CM70" s="9"/>
      <c r="CN70" s="9">
        <v>0</v>
      </c>
      <c r="CO70" s="9">
        <v>0</v>
      </c>
      <c r="CP70" s="9">
        <v>0</v>
      </c>
      <c r="CQ70" s="9"/>
      <c r="CR70" s="9">
        <v>0</v>
      </c>
      <c r="CS70" s="9">
        <v>0</v>
      </c>
      <c r="CT70" s="9"/>
      <c r="CU70" s="9"/>
      <c r="CV70" s="9"/>
      <c r="CW70" s="9"/>
      <c r="CY70" s="18"/>
      <c r="CZ70" s="18"/>
      <c r="DA70" s="18" t="str">
        <f t="shared" si="17"/>
        <v/>
      </c>
      <c r="DB70" s="18">
        <f t="shared" si="17"/>
        <v>0.1875</v>
      </c>
      <c r="DC70" s="18" t="str">
        <f t="shared" si="17"/>
        <v/>
      </c>
      <c r="DD70" s="18">
        <f t="shared" si="17"/>
        <v>0.5</v>
      </c>
      <c r="DE70" s="18">
        <f t="shared" si="15"/>
        <v>0</v>
      </c>
    </row>
    <row r="71" spans="1:109" ht="18.600000000000001" customHeight="1" x14ac:dyDescent="0.25">
      <c r="A71" s="46">
        <v>66</v>
      </c>
      <c r="B71" s="46" t="s">
        <v>543</v>
      </c>
      <c r="C71" s="46" t="str">
        <f t="shared" ref="C71:C125" si="18">MID($B71,1,2)</f>
        <v>16</v>
      </c>
      <c r="D71" s="46" t="str">
        <f>INDEX(Sheet1!$C:$C,MATCH($B71,Sheet1!$B:$B,0))</f>
        <v>احمدرضا مهدویان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>
        <v>0</v>
      </c>
      <c r="AL71" s="47">
        <v>0</v>
      </c>
      <c r="AM71" s="47">
        <v>1</v>
      </c>
      <c r="AN71" s="47">
        <v>1</v>
      </c>
      <c r="AO71" s="47">
        <v>0</v>
      </c>
      <c r="AP71" s="47">
        <v>1</v>
      </c>
      <c r="AQ71" s="47">
        <v>1</v>
      </c>
      <c r="AR71" s="47">
        <v>0</v>
      </c>
      <c r="AS71" s="47">
        <v>1</v>
      </c>
      <c r="AT71" s="47">
        <v>1</v>
      </c>
      <c r="AU71" s="47">
        <v>1</v>
      </c>
      <c r="AV71" s="47">
        <v>0</v>
      </c>
      <c r="AW71" s="47">
        <v>1</v>
      </c>
      <c r="AX71" s="47">
        <v>1</v>
      </c>
      <c r="AY71" s="47">
        <v>1</v>
      </c>
      <c r="AZ71" s="47"/>
      <c r="BA71" s="47"/>
      <c r="BB71" s="47"/>
      <c r="BC71" s="47">
        <v>0</v>
      </c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>
        <v>1</v>
      </c>
      <c r="BQ71" s="47">
        <v>0</v>
      </c>
      <c r="BR71" s="47"/>
      <c r="BS71" s="47"/>
      <c r="BT71" s="47">
        <v>0</v>
      </c>
      <c r="BU71" s="47">
        <v>0</v>
      </c>
      <c r="BV71" s="47"/>
      <c r="BW71" s="47"/>
      <c r="BX71" s="47">
        <v>0</v>
      </c>
      <c r="BY71" s="47"/>
      <c r="BZ71" s="47"/>
      <c r="CA71" s="47"/>
      <c r="CB71" s="47">
        <v>0</v>
      </c>
      <c r="CC71" s="47"/>
      <c r="CD71" s="47"/>
      <c r="CE71" s="47"/>
      <c r="CF71" s="47"/>
      <c r="CG71" s="47"/>
      <c r="CH71" s="47"/>
      <c r="CI71" s="47"/>
      <c r="CJ71" s="9">
        <v>0</v>
      </c>
      <c r="CK71" s="9">
        <v>0</v>
      </c>
      <c r="CL71" s="9">
        <v>0</v>
      </c>
      <c r="CM71" s="47"/>
      <c r="CN71" s="9">
        <v>0</v>
      </c>
      <c r="CO71" s="9">
        <v>0</v>
      </c>
      <c r="CP71" s="9">
        <v>0</v>
      </c>
      <c r="CQ71" s="47"/>
      <c r="CR71" s="9">
        <v>0</v>
      </c>
      <c r="CS71" s="9">
        <v>0</v>
      </c>
      <c r="CT71" s="47"/>
      <c r="CU71" s="47"/>
      <c r="CV71" s="47"/>
      <c r="CW71" s="47"/>
      <c r="CY71" s="18"/>
      <c r="CZ71" s="18"/>
      <c r="DA71" s="18" t="str">
        <f t="shared" si="17"/>
        <v/>
      </c>
      <c r="DB71" s="18">
        <f t="shared" si="17"/>
        <v>0.625</v>
      </c>
      <c r="DC71" s="18" t="str">
        <f t="shared" si="17"/>
        <v/>
      </c>
      <c r="DD71" s="18">
        <f t="shared" si="17"/>
        <v>0.5</v>
      </c>
      <c r="DE71" s="18">
        <f t="shared" si="15"/>
        <v>0</v>
      </c>
    </row>
    <row r="72" spans="1:109" ht="18.600000000000001" customHeight="1" x14ac:dyDescent="0.25">
      <c r="A72" s="4">
        <v>67</v>
      </c>
      <c r="B72" s="4" t="s">
        <v>544</v>
      </c>
      <c r="C72" s="4" t="str">
        <f t="shared" si="18"/>
        <v>16</v>
      </c>
      <c r="D72" s="4" t="str">
        <f>INDEX(Sheet1!$C:$C,MATCH($B72,Sheet1!$B:$B,0))</f>
        <v>محمدطاها محمدی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>
        <v>0</v>
      </c>
      <c r="AL72" s="9">
        <v>1</v>
      </c>
      <c r="AM72" s="9">
        <v>1</v>
      </c>
      <c r="AN72" s="9">
        <v>0</v>
      </c>
      <c r="AO72" s="9">
        <v>1</v>
      </c>
      <c r="AP72" s="9">
        <v>1</v>
      </c>
      <c r="AQ72" s="9">
        <v>0</v>
      </c>
      <c r="AR72" s="9">
        <v>1</v>
      </c>
      <c r="AS72" s="9">
        <v>0</v>
      </c>
      <c r="AT72" s="9">
        <v>0</v>
      </c>
      <c r="AU72" s="9">
        <v>0</v>
      </c>
      <c r="AV72" s="9">
        <v>1</v>
      </c>
      <c r="AW72" s="9">
        <v>1</v>
      </c>
      <c r="AX72" s="9">
        <v>0</v>
      </c>
      <c r="AY72" s="9">
        <v>1</v>
      </c>
      <c r="AZ72" s="9"/>
      <c r="BA72" s="9"/>
      <c r="BB72" s="9"/>
      <c r="BC72" s="9">
        <v>0</v>
      </c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>
        <v>0</v>
      </c>
      <c r="BQ72" s="9">
        <v>0</v>
      </c>
      <c r="BR72" s="9"/>
      <c r="BS72" s="9"/>
      <c r="BT72" s="9">
        <v>0</v>
      </c>
      <c r="BU72" s="9">
        <v>0</v>
      </c>
      <c r="BV72" s="9"/>
      <c r="BW72" s="9"/>
      <c r="BX72" s="9">
        <v>0</v>
      </c>
      <c r="BY72" s="9"/>
      <c r="BZ72" s="9"/>
      <c r="CA72" s="9"/>
      <c r="CB72" s="9">
        <v>0</v>
      </c>
      <c r="CC72" s="9"/>
      <c r="CD72" s="9"/>
      <c r="CE72" s="9"/>
      <c r="CF72" s="9"/>
      <c r="CG72" s="9"/>
      <c r="CH72" s="9"/>
      <c r="CI72" s="9"/>
      <c r="CJ72" s="9">
        <v>0</v>
      </c>
      <c r="CK72" s="9">
        <v>0</v>
      </c>
      <c r="CL72" s="9">
        <v>0</v>
      </c>
      <c r="CM72" s="9"/>
      <c r="CN72" s="9">
        <v>0</v>
      </c>
      <c r="CO72" s="9">
        <v>0</v>
      </c>
      <c r="CP72" s="9">
        <v>0</v>
      </c>
      <c r="CQ72" s="9"/>
      <c r="CR72" s="9">
        <v>0</v>
      </c>
      <c r="CS72" s="9">
        <v>0</v>
      </c>
      <c r="CT72" s="9"/>
      <c r="CU72" s="9"/>
      <c r="CV72" s="9"/>
      <c r="CW72" s="9"/>
      <c r="CY72" s="18"/>
      <c r="CZ72" s="18"/>
      <c r="DA72" s="18" t="str">
        <f t="shared" si="17"/>
        <v/>
      </c>
      <c r="DB72" s="18">
        <f t="shared" si="17"/>
        <v>0.5</v>
      </c>
      <c r="DC72" s="18" t="str">
        <f t="shared" si="17"/>
        <v/>
      </c>
      <c r="DD72" s="18">
        <f t="shared" si="17"/>
        <v>0</v>
      </c>
      <c r="DE72" s="18">
        <f t="shared" si="15"/>
        <v>0</v>
      </c>
    </row>
    <row r="73" spans="1:109" ht="18.600000000000001" customHeight="1" x14ac:dyDescent="0.25">
      <c r="A73" s="46">
        <v>68</v>
      </c>
      <c r="B73" s="46" t="s">
        <v>545</v>
      </c>
      <c r="C73" s="46" t="str">
        <f t="shared" si="18"/>
        <v>16</v>
      </c>
      <c r="D73" s="46" t="str">
        <f>INDEX(Sheet1!$C:$C,MATCH($B73,Sheet1!$B:$B,0))</f>
        <v>امیرپارسا جهاندیده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>
        <v>0</v>
      </c>
      <c r="BQ73" s="47">
        <v>0</v>
      </c>
      <c r="BR73" s="47"/>
      <c r="BS73" s="47"/>
      <c r="BT73" s="47">
        <v>0</v>
      </c>
      <c r="BU73" s="47">
        <v>0</v>
      </c>
      <c r="BV73" s="47"/>
      <c r="BW73" s="47"/>
      <c r="BX73" s="47">
        <v>0</v>
      </c>
      <c r="BY73" s="47"/>
      <c r="BZ73" s="47"/>
      <c r="CA73" s="47"/>
      <c r="CB73" s="47">
        <v>0</v>
      </c>
      <c r="CC73" s="47"/>
      <c r="CD73" s="47"/>
      <c r="CE73" s="47"/>
      <c r="CF73" s="47"/>
      <c r="CG73" s="47"/>
      <c r="CH73" s="47"/>
      <c r="CI73" s="47"/>
      <c r="CJ73" s="9">
        <v>0</v>
      </c>
      <c r="CK73" s="9">
        <v>0</v>
      </c>
      <c r="CL73" s="9">
        <v>0</v>
      </c>
      <c r="CM73" s="47"/>
      <c r="CN73" s="9">
        <v>0</v>
      </c>
      <c r="CO73" s="9">
        <v>0</v>
      </c>
      <c r="CP73" s="9">
        <v>0</v>
      </c>
      <c r="CQ73" s="47"/>
      <c r="CR73" s="9">
        <v>0</v>
      </c>
      <c r="CS73" s="9">
        <v>0</v>
      </c>
      <c r="CT73" s="47"/>
      <c r="CU73" s="47"/>
      <c r="CV73" s="47"/>
      <c r="CW73" s="47"/>
      <c r="CY73" s="18"/>
      <c r="CZ73" s="18"/>
      <c r="DA73" s="18"/>
      <c r="DB73" s="18"/>
      <c r="DC73" s="18"/>
      <c r="DD73" s="18"/>
      <c r="DE73" s="18">
        <f t="shared" si="15"/>
        <v>0</v>
      </c>
    </row>
    <row r="74" spans="1:109" ht="18.600000000000001" customHeight="1" x14ac:dyDescent="0.25">
      <c r="A74" s="4">
        <v>69</v>
      </c>
      <c r="B74" s="4" t="s">
        <v>546</v>
      </c>
      <c r="C74" s="4" t="str">
        <f t="shared" si="18"/>
        <v>16</v>
      </c>
      <c r="D74" s="4" t="str">
        <f>INDEX(Sheet1!$C:$C,MATCH($B74,Sheet1!$B:$B,0))</f>
        <v>امیررضا اسماعیلی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>
        <v>0</v>
      </c>
      <c r="BQ74" s="9">
        <v>0</v>
      </c>
      <c r="BR74" s="9"/>
      <c r="BS74" s="9"/>
      <c r="BT74" s="9">
        <v>0</v>
      </c>
      <c r="BU74" s="9">
        <v>0</v>
      </c>
      <c r="BV74" s="9"/>
      <c r="BW74" s="9"/>
      <c r="BX74" s="9">
        <v>0</v>
      </c>
      <c r="BY74" s="9"/>
      <c r="BZ74" s="9"/>
      <c r="CA74" s="9"/>
      <c r="CB74" s="9">
        <v>0</v>
      </c>
      <c r="CC74" s="9"/>
      <c r="CD74" s="9"/>
      <c r="CE74" s="9"/>
      <c r="CF74" s="9"/>
      <c r="CG74" s="9"/>
      <c r="CH74" s="9"/>
      <c r="CI74" s="9"/>
      <c r="CJ74" s="9">
        <v>0</v>
      </c>
      <c r="CK74" s="9">
        <v>0</v>
      </c>
      <c r="CL74" s="9">
        <v>0</v>
      </c>
      <c r="CM74" s="9"/>
      <c r="CN74" s="9">
        <v>0</v>
      </c>
      <c r="CO74" s="9">
        <v>0</v>
      </c>
      <c r="CP74" s="9">
        <v>0</v>
      </c>
      <c r="CQ74" s="9"/>
      <c r="CR74" s="9">
        <v>0</v>
      </c>
      <c r="CS74" s="9">
        <v>0</v>
      </c>
      <c r="CT74" s="9"/>
      <c r="CU74" s="9"/>
      <c r="CV74" s="9"/>
      <c r="CW74" s="9"/>
      <c r="CY74" s="18"/>
      <c r="CZ74" s="18"/>
      <c r="DA74" s="18"/>
      <c r="DB74" s="18"/>
      <c r="DC74" s="18"/>
      <c r="DD74" s="18"/>
      <c r="DE74" s="18">
        <f t="shared" si="15"/>
        <v>0</v>
      </c>
    </row>
    <row r="75" spans="1:109" ht="18.600000000000001" customHeight="1" x14ac:dyDescent="0.25">
      <c r="A75" s="46">
        <v>70</v>
      </c>
      <c r="B75" s="46" t="s">
        <v>547</v>
      </c>
      <c r="C75" s="46" t="str">
        <f t="shared" si="18"/>
        <v>16</v>
      </c>
      <c r="D75" s="46" t="str">
        <f>INDEX(Sheet1!$C:$C,MATCH($B75,Sheet1!$B:$B,0))</f>
        <v>مانی دولت‌‌آبادی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>
        <v>1</v>
      </c>
      <c r="BO75" s="47">
        <v>1</v>
      </c>
      <c r="BP75" s="47">
        <v>0</v>
      </c>
      <c r="BQ75" s="47">
        <v>0</v>
      </c>
      <c r="BR75" s="47"/>
      <c r="BS75" s="47"/>
      <c r="BT75" s="47">
        <v>0</v>
      </c>
      <c r="BU75" s="47">
        <v>0</v>
      </c>
      <c r="BV75" s="47"/>
      <c r="BW75" s="47"/>
      <c r="BX75" s="47">
        <v>1</v>
      </c>
      <c r="BY75" s="47"/>
      <c r="BZ75" s="47"/>
      <c r="CA75" s="47"/>
      <c r="CB75" s="47">
        <v>0</v>
      </c>
      <c r="CC75" s="47"/>
      <c r="CD75" s="47"/>
      <c r="CE75" s="47"/>
      <c r="CF75" s="47"/>
      <c r="CG75" s="47"/>
      <c r="CH75" s="47"/>
      <c r="CI75" s="47"/>
      <c r="CJ75" s="9">
        <v>0</v>
      </c>
      <c r="CK75" s="9">
        <v>0</v>
      </c>
      <c r="CL75" s="9">
        <v>0</v>
      </c>
      <c r="CM75" s="47"/>
      <c r="CN75" s="9">
        <v>0</v>
      </c>
      <c r="CO75" s="9">
        <v>0</v>
      </c>
      <c r="CP75" s="9">
        <v>0</v>
      </c>
      <c r="CQ75" s="47"/>
      <c r="CR75" s="9">
        <v>0</v>
      </c>
      <c r="CS75" s="9">
        <v>0</v>
      </c>
      <c r="CT75" s="47"/>
      <c r="CU75" s="47"/>
      <c r="CV75" s="47"/>
      <c r="CW75" s="47"/>
      <c r="CY75" s="18"/>
      <c r="CZ75" s="18"/>
      <c r="DA75" s="18"/>
      <c r="DB75" s="18"/>
      <c r="DC75" s="18"/>
      <c r="DD75" s="18"/>
      <c r="DE75" s="18">
        <f t="shared" si="15"/>
        <v>0.25</v>
      </c>
    </row>
    <row r="76" spans="1:109" ht="18.600000000000001" customHeight="1" x14ac:dyDescent="0.25">
      <c r="A76" s="4">
        <v>71</v>
      </c>
      <c r="B76" s="4" t="s">
        <v>548</v>
      </c>
      <c r="C76" s="4" t="str">
        <f t="shared" si="18"/>
        <v>16</v>
      </c>
      <c r="D76" s="4" t="str">
        <f>INDEX(Sheet1!$C:$C,MATCH($B76,Sheet1!$B:$B,0))</f>
        <v>آدرین خلج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>
        <v>0</v>
      </c>
      <c r="BQ76" s="9">
        <v>0</v>
      </c>
      <c r="BR76" s="9"/>
      <c r="BS76" s="9"/>
      <c r="BT76" s="9">
        <v>0</v>
      </c>
      <c r="BU76" s="9">
        <v>0</v>
      </c>
      <c r="BV76" s="9"/>
      <c r="BW76" s="9"/>
      <c r="BX76" s="9">
        <v>0</v>
      </c>
      <c r="BY76" s="9"/>
      <c r="BZ76" s="9"/>
      <c r="CA76" s="9"/>
      <c r="CB76" s="9">
        <v>0</v>
      </c>
      <c r="CC76" s="9"/>
      <c r="CD76" s="9"/>
      <c r="CE76" s="9"/>
      <c r="CF76" s="9"/>
      <c r="CG76" s="9"/>
      <c r="CH76" s="9"/>
      <c r="CI76" s="9"/>
      <c r="CJ76" s="9">
        <v>0</v>
      </c>
      <c r="CK76" s="9">
        <v>1</v>
      </c>
      <c r="CL76" s="9">
        <v>0</v>
      </c>
      <c r="CM76" s="9"/>
      <c r="CN76" s="9">
        <v>0</v>
      </c>
      <c r="CO76" s="9">
        <v>0</v>
      </c>
      <c r="CP76" s="9">
        <v>0</v>
      </c>
      <c r="CQ76" s="9"/>
      <c r="CR76" s="9">
        <v>0</v>
      </c>
      <c r="CS76" s="9">
        <v>0</v>
      </c>
      <c r="CT76" s="9"/>
      <c r="CU76" s="9"/>
      <c r="CV76" s="9"/>
      <c r="CW76" s="9"/>
      <c r="CY76" s="18"/>
      <c r="CZ76" s="18"/>
      <c r="DA76" s="18"/>
      <c r="DB76" s="18"/>
      <c r="DC76" s="18"/>
      <c r="DD76" s="18"/>
      <c r="DE76" s="18">
        <f t="shared" si="15"/>
        <v>0</v>
      </c>
    </row>
    <row r="77" spans="1:109" ht="18.600000000000001" customHeight="1" x14ac:dyDescent="0.25">
      <c r="A77" s="46">
        <v>72</v>
      </c>
      <c r="B77" s="46" t="s">
        <v>549</v>
      </c>
      <c r="C77" s="46" t="str">
        <f t="shared" si="18"/>
        <v>16</v>
      </c>
      <c r="D77" s="46" t="str">
        <f>INDEX(Sheet1!$C:$C,MATCH($B77,Sheet1!$B:$B,0))</f>
        <v>محمدامین سقا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>
        <v>0</v>
      </c>
      <c r="BQ77" s="47">
        <v>0</v>
      </c>
      <c r="BR77" s="47"/>
      <c r="BS77" s="47"/>
      <c r="BT77" s="47">
        <v>0</v>
      </c>
      <c r="BU77" s="47">
        <v>0</v>
      </c>
      <c r="BV77" s="47"/>
      <c r="BW77" s="47"/>
      <c r="BX77" s="47">
        <v>0</v>
      </c>
      <c r="BY77" s="47"/>
      <c r="BZ77" s="47"/>
      <c r="CA77" s="47"/>
      <c r="CB77" s="47">
        <v>0</v>
      </c>
      <c r="CC77" s="47"/>
      <c r="CD77" s="47"/>
      <c r="CE77" s="47"/>
      <c r="CF77" s="47"/>
      <c r="CG77" s="47"/>
      <c r="CH77" s="47"/>
      <c r="CI77" s="47"/>
      <c r="CJ77" s="9">
        <v>0</v>
      </c>
      <c r="CK77" s="47">
        <v>0</v>
      </c>
      <c r="CL77" s="9">
        <v>0</v>
      </c>
      <c r="CM77" s="47"/>
      <c r="CN77" s="9">
        <v>0</v>
      </c>
      <c r="CO77" s="9">
        <v>0</v>
      </c>
      <c r="CP77" s="9">
        <v>0</v>
      </c>
      <c r="CQ77" s="47"/>
      <c r="CR77" s="9">
        <v>0</v>
      </c>
      <c r="CS77" s="9">
        <v>0</v>
      </c>
      <c r="CT77" s="47"/>
      <c r="CU77" s="47"/>
      <c r="CV77" s="47"/>
      <c r="CW77" s="47"/>
      <c r="CY77" s="18"/>
      <c r="CZ77" s="18"/>
      <c r="DA77" s="18"/>
      <c r="DB77" s="18"/>
      <c r="DC77" s="18"/>
      <c r="DD77" s="18"/>
      <c r="DE77" s="18">
        <f t="shared" si="15"/>
        <v>0</v>
      </c>
    </row>
    <row r="78" spans="1:109" ht="18.600000000000001" customHeight="1" x14ac:dyDescent="0.25">
      <c r="A78" s="4">
        <v>73</v>
      </c>
      <c r="B78" s="4" t="s">
        <v>550</v>
      </c>
      <c r="C78" s="4" t="str">
        <f t="shared" si="18"/>
        <v>16</v>
      </c>
      <c r="D78" s="4" t="str">
        <f>INDEX(Sheet1!$C:$C,MATCH($B78,Sheet1!$B:$B,0))</f>
        <v>کیان نجفی امامی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>
        <v>1</v>
      </c>
      <c r="BO78" s="9">
        <v>1</v>
      </c>
      <c r="BP78" s="9">
        <v>0</v>
      </c>
      <c r="BQ78" s="9">
        <v>1</v>
      </c>
      <c r="BR78" s="9"/>
      <c r="BS78" s="9"/>
      <c r="BT78" s="9">
        <v>0</v>
      </c>
      <c r="BU78" s="9">
        <v>0</v>
      </c>
      <c r="BV78" s="9"/>
      <c r="BW78" s="9"/>
      <c r="BX78" s="9">
        <v>1</v>
      </c>
      <c r="BY78" s="9"/>
      <c r="BZ78" s="9"/>
      <c r="CA78" s="9"/>
      <c r="CB78" s="9">
        <v>1</v>
      </c>
      <c r="CC78" s="9"/>
      <c r="CD78" s="9"/>
      <c r="CE78" s="9"/>
      <c r="CF78" s="9"/>
      <c r="CG78" s="9"/>
      <c r="CH78" s="9"/>
      <c r="CI78" s="9"/>
      <c r="CJ78" s="9">
        <v>0</v>
      </c>
      <c r="CK78" s="9">
        <v>1</v>
      </c>
      <c r="CL78" s="9">
        <v>0</v>
      </c>
      <c r="CM78" s="9"/>
      <c r="CN78" s="9">
        <v>0</v>
      </c>
      <c r="CO78" s="9">
        <v>0</v>
      </c>
      <c r="CP78" s="9">
        <v>0</v>
      </c>
      <c r="CQ78" s="9"/>
      <c r="CR78" s="9">
        <v>0</v>
      </c>
      <c r="CS78" s="9">
        <v>0</v>
      </c>
      <c r="CT78" s="9"/>
      <c r="CU78" s="9"/>
      <c r="CV78" s="9"/>
      <c r="CW78" s="9"/>
      <c r="CY78" s="18"/>
      <c r="CZ78" s="18"/>
      <c r="DA78" s="18"/>
      <c r="DB78" s="18"/>
      <c r="DC78" s="18"/>
      <c r="DD78" s="18"/>
      <c r="DE78" s="18">
        <f t="shared" si="15"/>
        <v>0.5</v>
      </c>
    </row>
    <row r="79" spans="1:109" ht="18.600000000000001" customHeight="1" x14ac:dyDescent="0.25">
      <c r="A79" s="46">
        <v>74</v>
      </c>
      <c r="B79" s="46" t="s">
        <v>551</v>
      </c>
      <c r="C79" s="46" t="str">
        <f t="shared" si="18"/>
        <v>16</v>
      </c>
      <c r="D79" s="46" t="str">
        <f>INDEX(Sheet1!$C:$C,MATCH($B79,Sheet1!$B:$B,0))</f>
        <v>فربد یسمینا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>
        <v>0</v>
      </c>
      <c r="BQ79" s="47">
        <v>0</v>
      </c>
      <c r="BR79" s="47"/>
      <c r="BS79" s="47"/>
      <c r="BT79" s="47">
        <v>0</v>
      </c>
      <c r="BU79" s="47">
        <v>0</v>
      </c>
      <c r="BV79" s="47"/>
      <c r="BW79" s="47"/>
      <c r="BX79" s="47"/>
      <c r="BY79" s="47"/>
      <c r="BZ79" s="47"/>
      <c r="CA79" s="47"/>
      <c r="CB79" s="47">
        <v>0</v>
      </c>
      <c r="CC79" s="47"/>
      <c r="CD79" s="47"/>
      <c r="CE79" s="47"/>
      <c r="CF79" s="47"/>
      <c r="CG79" s="47"/>
      <c r="CH79" s="47"/>
      <c r="CI79" s="47"/>
      <c r="CJ79" s="9">
        <v>0</v>
      </c>
      <c r="CK79" s="47">
        <v>0</v>
      </c>
      <c r="CL79" s="9">
        <v>0</v>
      </c>
      <c r="CM79" s="47"/>
      <c r="CN79" s="9">
        <v>0</v>
      </c>
      <c r="CO79" s="9">
        <v>0</v>
      </c>
      <c r="CP79" s="9">
        <v>0</v>
      </c>
      <c r="CQ79" s="47"/>
      <c r="CR79" s="9">
        <v>0</v>
      </c>
      <c r="CS79" s="9">
        <v>0</v>
      </c>
      <c r="CT79" s="47"/>
      <c r="CU79" s="47"/>
      <c r="CV79" s="47"/>
      <c r="CW79" s="47"/>
      <c r="CY79" s="18"/>
      <c r="CZ79" s="18"/>
      <c r="DA79" s="18"/>
      <c r="DB79" s="18"/>
      <c r="DC79" s="18"/>
      <c r="DD79" s="18"/>
      <c r="DE79" s="18">
        <f t="shared" si="15"/>
        <v>0</v>
      </c>
    </row>
    <row r="80" spans="1:109" ht="18.600000000000001" customHeight="1" x14ac:dyDescent="0.25">
      <c r="A80" s="4">
        <v>75</v>
      </c>
      <c r="B80" s="4" t="s">
        <v>552</v>
      </c>
      <c r="C80" s="4" t="str">
        <f t="shared" si="18"/>
        <v>16</v>
      </c>
      <c r="D80" s="4" t="str">
        <f>INDEX(Sheet1!$C:$C,MATCH($B80,Sheet1!$B:$B,0))</f>
        <v>امیررضا افشار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>
        <v>1</v>
      </c>
      <c r="BO80" s="9">
        <v>1</v>
      </c>
      <c r="BP80" s="9">
        <v>1</v>
      </c>
      <c r="BQ80" s="9">
        <v>1</v>
      </c>
      <c r="BR80" s="9"/>
      <c r="BS80" s="9"/>
      <c r="BT80" s="9">
        <v>1</v>
      </c>
      <c r="BU80" s="9">
        <v>0</v>
      </c>
      <c r="BV80" s="9"/>
      <c r="BW80" s="9"/>
      <c r="BX80" s="9">
        <v>1</v>
      </c>
      <c r="BY80" s="9"/>
      <c r="BZ80" s="9"/>
      <c r="CA80" s="9"/>
      <c r="CB80" s="9">
        <v>1</v>
      </c>
      <c r="CC80" s="9">
        <v>1</v>
      </c>
      <c r="CD80" s="9"/>
      <c r="CE80" s="9"/>
      <c r="CF80" s="9"/>
      <c r="CG80" s="9"/>
      <c r="CH80" s="9"/>
      <c r="CI80" s="9"/>
      <c r="CJ80" s="9">
        <v>0</v>
      </c>
      <c r="CK80" s="9">
        <v>1</v>
      </c>
      <c r="CL80" s="9">
        <v>1</v>
      </c>
      <c r="CM80" s="9"/>
      <c r="CN80" s="9">
        <v>1</v>
      </c>
      <c r="CO80" s="9">
        <v>1</v>
      </c>
      <c r="CP80" s="9">
        <v>1</v>
      </c>
      <c r="CQ80" s="9"/>
      <c r="CR80" s="9">
        <v>1</v>
      </c>
      <c r="CS80" s="9">
        <v>1</v>
      </c>
      <c r="CT80" s="9"/>
      <c r="CU80" s="9"/>
      <c r="CV80" s="9"/>
      <c r="CW80" s="9"/>
      <c r="CY80" s="18"/>
      <c r="CZ80" s="18"/>
      <c r="DA80" s="18"/>
      <c r="DB80" s="18"/>
      <c r="DC80" s="18"/>
      <c r="DD80" s="18"/>
      <c r="DE80" s="18">
        <f t="shared" si="15"/>
        <v>0.8</v>
      </c>
    </row>
    <row r="81" spans="1:109" ht="18.600000000000001" customHeight="1" x14ac:dyDescent="0.25">
      <c r="A81" s="46">
        <v>76</v>
      </c>
      <c r="B81" s="46" t="s">
        <v>553</v>
      </c>
      <c r="C81" s="46" t="str">
        <f t="shared" si="18"/>
        <v>16</v>
      </c>
      <c r="D81" s="46" t="str">
        <f>INDEX(Sheet1!$C:$C,MATCH($B81,Sheet1!$B:$B,0))</f>
        <v>امیرحسین محمدگنجی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>
        <v>0</v>
      </c>
      <c r="BQ81" s="47">
        <v>0</v>
      </c>
      <c r="BR81" s="47"/>
      <c r="BS81" s="47"/>
      <c r="BT81" s="47">
        <v>0</v>
      </c>
      <c r="BU81" s="47">
        <v>0</v>
      </c>
      <c r="BV81" s="47"/>
      <c r="BW81" s="47"/>
      <c r="BX81" s="47"/>
      <c r="BY81" s="47"/>
      <c r="BZ81" s="47"/>
      <c r="CA81" s="47"/>
      <c r="CB81" s="47">
        <v>0</v>
      </c>
      <c r="CC81" s="47"/>
      <c r="CD81" s="47"/>
      <c r="CE81" s="47"/>
      <c r="CF81" s="47"/>
      <c r="CG81" s="47"/>
      <c r="CH81" s="47"/>
      <c r="CI81" s="47"/>
      <c r="CJ81" s="9">
        <v>0</v>
      </c>
      <c r="CK81" s="47">
        <v>0</v>
      </c>
      <c r="CL81" s="47">
        <v>0</v>
      </c>
      <c r="CM81" s="47"/>
      <c r="CN81" s="47">
        <v>0</v>
      </c>
      <c r="CO81" s="47">
        <v>0</v>
      </c>
      <c r="CP81" s="47">
        <v>0</v>
      </c>
      <c r="CQ81" s="47"/>
      <c r="CR81" s="47">
        <v>0</v>
      </c>
      <c r="CS81" s="47"/>
      <c r="CT81" s="47"/>
      <c r="CU81" s="47"/>
      <c r="CV81" s="47"/>
      <c r="CW81" s="47"/>
      <c r="CY81" s="18"/>
      <c r="CZ81" s="18"/>
      <c r="DA81" s="18"/>
      <c r="DB81" s="18"/>
      <c r="DC81" s="18"/>
      <c r="DD81" s="18"/>
      <c r="DE81" s="18">
        <f t="shared" si="15"/>
        <v>0</v>
      </c>
    </row>
    <row r="82" spans="1:109" ht="18.600000000000001" customHeight="1" x14ac:dyDescent="0.25">
      <c r="A82" s="4">
        <v>77</v>
      </c>
      <c r="B82" s="4" t="s">
        <v>554</v>
      </c>
      <c r="C82" s="4" t="str">
        <f t="shared" si="18"/>
        <v>16</v>
      </c>
      <c r="D82" s="4" t="str">
        <f>INDEX(Sheet1!$C:$C,MATCH($B82,Sheet1!$B:$B,0))</f>
        <v>محمدماهان متانت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>
        <v>0</v>
      </c>
      <c r="BQ82" s="9">
        <v>0</v>
      </c>
      <c r="BR82" s="9"/>
      <c r="BS82" s="9"/>
      <c r="BT82" s="9">
        <v>0</v>
      </c>
      <c r="BU82" s="9">
        <v>1</v>
      </c>
      <c r="BV82" s="9"/>
      <c r="BW82" s="9"/>
      <c r="BX82" s="9">
        <v>1</v>
      </c>
      <c r="BY82" s="9"/>
      <c r="BZ82" s="9"/>
      <c r="CA82" s="9"/>
      <c r="CB82" s="9">
        <v>0</v>
      </c>
      <c r="CC82" s="9"/>
      <c r="CD82" s="9"/>
      <c r="CE82" s="9"/>
      <c r="CF82" s="9"/>
      <c r="CG82" s="9"/>
      <c r="CH82" s="9"/>
      <c r="CI82" s="9"/>
      <c r="CJ82" s="9">
        <v>0</v>
      </c>
      <c r="CK82" s="9">
        <v>1</v>
      </c>
      <c r="CL82" s="9">
        <v>0</v>
      </c>
      <c r="CM82" s="9"/>
      <c r="CN82" s="9">
        <v>1</v>
      </c>
      <c r="CO82" s="9">
        <v>0</v>
      </c>
      <c r="CP82" s="9">
        <v>0</v>
      </c>
      <c r="CQ82" s="9"/>
      <c r="CR82" s="9">
        <v>0</v>
      </c>
      <c r="CS82" s="9">
        <v>1</v>
      </c>
      <c r="CT82" s="9"/>
      <c r="CU82" s="9"/>
      <c r="CV82" s="9"/>
      <c r="CW82" s="9"/>
      <c r="CY82" s="18"/>
      <c r="CZ82" s="18"/>
      <c r="DA82" s="18"/>
      <c r="DB82" s="18"/>
      <c r="DC82" s="18"/>
      <c r="DD82" s="18"/>
      <c r="DE82" s="18">
        <f t="shared" si="15"/>
        <v>0.5</v>
      </c>
    </row>
    <row r="83" spans="1:109" ht="18.600000000000001" customHeight="1" x14ac:dyDescent="0.25">
      <c r="A83" s="46">
        <v>78</v>
      </c>
      <c r="B83" s="46" t="s">
        <v>705</v>
      </c>
      <c r="C83" s="46" t="str">
        <f t="shared" si="18"/>
        <v>16</v>
      </c>
      <c r="D83" s="46" t="str">
        <f>INDEX(Sheet1!$C:$C,MATCH($B83,Sheet1!$B:$B,0))</f>
        <v>فرزام عزیزآبادی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>
        <v>0</v>
      </c>
      <c r="BQ83" s="47">
        <v>0</v>
      </c>
      <c r="BR83" s="47"/>
      <c r="BS83" s="47"/>
      <c r="BT83" s="47">
        <v>0</v>
      </c>
      <c r="BU83" s="47">
        <v>0</v>
      </c>
      <c r="BV83" s="47"/>
      <c r="BW83" s="47"/>
      <c r="BX83" s="47"/>
      <c r="BY83" s="47"/>
      <c r="BZ83" s="47"/>
      <c r="CA83" s="47"/>
      <c r="CB83" s="47">
        <v>0</v>
      </c>
      <c r="CC83" s="47"/>
      <c r="CD83" s="47"/>
      <c r="CE83" s="47"/>
      <c r="CF83" s="47"/>
      <c r="CG83" s="47"/>
      <c r="CH83" s="47"/>
      <c r="CI83" s="47"/>
      <c r="CJ83" s="9">
        <v>0</v>
      </c>
      <c r="CK83" s="47">
        <v>0</v>
      </c>
      <c r="CL83" s="47">
        <v>0</v>
      </c>
      <c r="CM83" s="47"/>
      <c r="CN83" s="47">
        <v>0</v>
      </c>
      <c r="CO83" s="47">
        <v>0</v>
      </c>
      <c r="CP83" s="47">
        <v>0</v>
      </c>
      <c r="CQ83" s="47"/>
      <c r="CR83" s="47">
        <v>0</v>
      </c>
      <c r="CS83" s="47"/>
      <c r="CT83" s="47"/>
      <c r="CU83" s="47"/>
      <c r="CV83" s="47"/>
      <c r="CW83" s="47"/>
      <c r="CY83" s="18"/>
      <c r="CZ83" s="18"/>
      <c r="DA83" s="18"/>
      <c r="DB83" s="18"/>
      <c r="DC83" s="18"/>
      <c r="DD83" s="18"/>
      <c r="DE83" s="18">
        <f t="shared" si="15"/>
        <v>0</v>
      </c>
    </row>
    <row r="84" spans="1:109" ht="18.600000000000001" customHeight="1" x14ac:dyDescent="0.25">
      <c r="A84" s="4">
        <v>79</v>
      </c>
      <c r="B84" s="4" t="s">
        <v>706</v>
      </c>
      <c r="C84" s="4" t="str">
        <f t="shared" si="18"/>
        <v>16</v>
      </c>
      <c r="D84" s="4" t="str">
        <f>INDEX(Sheet1!$C:$C,MATCH($B84,Sheet1!$B:$B,0))</f>
        <v>محمدحسین مدبر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>
        <v>0</v>
      </c>
      <c r="BQ84" s="9">
        <v>0</v>
      </c>
      <c r="BR84" s="9"/>
      <c r="BS84" s="9"/>
      <c r="BT84" s="9">
        <v>1</v>
      </c>
      <c r="BU84" s="9">
        <v>1</v>
      </c>
      <c r="BV84" s="9"/>
      <c r="BW84" s="9"/>
      <c r="BX84" s="9">
        <v>0</v>
      </c>
      <c r="BY84" s="9"/>
      <c r="BZ84" s="9"/>
      <c r="CA84" s="9"/>
      <c r="CB84" s="9">
        <v>1</v>
      </c>
      <c r="CC84" s="9"/>
      <c r="CD84" s="9"/>
      <c r="CE84" s="9"/>
      <c r="CF84" s="9"/>
      <c r="CG84" s="9"/>
      <c r="CH84" s="9"/>
      <c r="CI84" s="9"/>
      <c r="CJ84" s="9">
        <v>0</v>
      </c>
      <c r="CK84" s="9">
        <v>1</v>
      </c>
      <c r="CL84" s="9">
        <v>1</v>
      </c>
      <c r="CM84" s="9"/>
      <c r="CN84" s="9">
        <v>1</v>
      </c>
      <c r="CO84" s="9">
        <v>1</v>
      </c>
      <c r="CP84" s="9">
        <v>0</v>
      </c>
      <c r="CQ84" s="9"/>
      <c r="CR84" s="9">
        <v>0</v>
      </c>
      <c r="CS84" s="9">
        <v>1</v>
      </c>
      <c r="CT84" s="9"/>
      <c r="CU84" s="9"/>
      <c r="CV84" s="9"/>
      <c r="CW84" s="9"/>
      <c r="CY84" s="18"/>
      <c r="CZ84" s="18"/>
      <c r="DA84" s="18"/>
      <c r="DB84" s="18"/>
      <c r="DC84" s="18"/>
      <c r="DD84" s="18"/>
      <c r="DE84" s="18">
        <f t="shared" si="15"/>
        <v>0.75</v>
      </c>
    </row>
    <row r="85" spans="1:109" ht="18.600000000000001" customHeight="1" x14ac:dyDescent="0.25">
      <c r="A85" s="46">
        <v>80</v>
      </c>
      <c r="B85" s="46" t="s">
        <v>707</v>
      </c>
      <c r="C85" s="46" t="str">
        <f t="shared" si="18"/>
        <v>16</v>
      </c>
      <c r="D85" s="46" t="str">
        <f>INDEX(Sheet1!$C:$C,MATCH($B85,Sheet1!$B:$B,0))</f>
        <v>محمدحسن جعفری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>
        <v>1</v>
      </c>
      <c r="BO85" s="47">
        <v>1</v>
      </c>
      <c r="BP85" s="47">
        <v>0</v>
      </c>
      <c r="BQ85" s="47">
        <v>0</v>
      </c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>
        <v>0</v>
      </c>
      <c r="CC85" s="47"/>
      <c r="CD85" s="47"/>
      <c r="CE85" s="47"/>
      <c r="CF85" s="47"/>
      <c r="CG85" s="47"/>
      <c r="CH85" s="47"/>
      <c r="CI85" s="47"/>
      <c r="CJ85" s="47">
        <v>0</v>
      </c>
      <c r="CK85" s="47">
        <v>0</v>
      </c>
      <c r="CL85" s="47">
        <v>0</v>
      </c>
      <c r="CM85" s="47"/>
      <c r="CN85" s="47">
        <v>0</v>
      </c>
      <c r="CO85" s="47">
        <v>0</v>
      </c>
      <c r="CP85" s="47">
        <v>0</v>
      </c>
      <c r="CQ85" s="47"/>
      <c r="CR85" s="47">
        <v>0</v>
      </c>
      <c r="CS85" s="47">
        <v>0</v>
      </c>
      <c r="CT85" s="47"/>
      <c r="CU85" s="47"/>
      <c r="CV85" s="47"/>
      <c r="CW85" s="47"/>
      <c r="CY85" s="18"/>
      <c r="CZ85" s="18"/>
      <c r="DA85" s="18"/>
      <c r="DB85" s="18"/>
      <c r="DC85" s="18"/>
      <c r="DD85" s="18"/>
      <c r="DE85" s="18">
        <f t="shared" si="15"/>
        <v>0</v>
      </c>
    </row>
    <row r="86" spans="1:109" ht="18.600000000000001" customHeight="1" x14ac:dyDescent="0.25">
      <c r="A86" s="4">
        <v>81</v>
      </c>
      <c r="B86" s="4" t="s">
        <v>711</v>
      </c>
      <c r="C86" s="4" t="str">
        <f t="shared" si="18"/>
        <v>17</v>
      </c>
      <c r="D86" s="4" t="str">
        <f>INDEX(Sheet1!$C:$C,MATCH($B86,Sheet1!$B:$B,0))</f>
        <v>امیررضا ساجدی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>
        <v>0</v>
      </c>
      <c r="AL86" s="9">
        <v>1</v>
      </c>
      <c r="AM86" s="9">
        <v>1</v>
      </c>
      <c r="AN86" s="9">
        <v>1</v>
      </c>
      <c r="AO86" s="9">
        <v>1</v>
      </c>
      <c r="AP86" s="9">
        <v>1</v>
      </c>
      <c r="AQ86" s="9">
        <v>1</v>
      </c>
      <c r="AR86" s="9">
        <v>0</v>
      </c>
      <c r="AS86" s="9">
        <v>1</v>
      </c>
      <c r="AT86" s="9">
        <v>0</v>
      </c>
      <c r="AU86" s="9">
        <v>1</v>
      </c>
      <c r="AV86" s="9">
        <v>0</v>
      </c>
      <c r="AW86" s="9">
        <v>1</v>
      </c>
      <c r="AX86" s="9">
        <v>0</v>
      </c>
      <c r="AY86" s="9">
        <v>1</v>
      </c>
      <c r="AZ86" s="9"/>
      <c r="BA86" s="9"/>
      <c r="BB86" s="9"/>
      <c r="BC86" s="9">
        <v>1</v>
      </c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>
        <v>1</v>
      </c>
      <c r="BO86" s="9">
        <v>1</v>
      </c>
      <c r="BP86" s="9">
        <v>1</v>
      </c>
      <c r="BQ86" s="9">
        <v>1</v>
      </c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>
        <v>0</v>
      </c>
      <c r="CC86" s="9"/>
      <c r="CD86" s="9"/>
      <c r="CE86" s="9"/>
      <c r="CF86" s="9">
        <v>1</v>
      </c>
      <c r="CG86" s="9">
        <v>0</v>
      </c>
      <c r="CH86" s="9">
        <v>1</v>
      </c>
      <c r="CI86" s="9"/>
      <c r="CJ86" s="9">
        <v>0</v>
      </c>
      <c r="CK86" s="9">
        <v>0</v>
      </c>
      <c r="CL86" s="9">
        <v>0</v>
      </c>
      <c r="CM86" s="9"/>
      <c r="CN86" s="9">
        <v>1</v>
      </c>
      <c r="CO86" s="9">
        <v>0</v>
      </c>
      <c r="CP86" s="9"/>
      <c r="CQ86" s="9"/>
      <c r="CR86" s="9">
        <v>1</v>
      </c>
      <c r="CS86" s="9"/>
      <c r="CT86" s="9"/>
      <c r="CU86" s="9"/>
      <c r="CV86" s="9">
        <v>1</v>
      </c>
      <c r="CW86" s="9"/>
      <c r="CY86" s="18"/>
      <c r="CZ86" s="18"/>
      <c r="DA86" s="18" t="str">
        <f>IFERROR(SUMIFS($E86:$CW86,$E$3:$CW$3,DA$3,$E$2:$CW$2,DA$2)/(COUNTIFS($E$3:$CW$3,DA$3,$E86:$CW86,"&lt;&gt;"&amp;"",$E$2:$CW$2,DA$2)),"")</f>
        <v/>
      </c>
      <c r="DB86" s="18">
        <f>IFERROR(SUMIFS($E86:$CW86,$E$3:$CW$3,DB$3,$E$2:$CW$2,DB$2)/(COUNTIFS($E$3:$CW$3,DB$3,$E86:$CW86,"&lt;&gt;"&amp;"",$E$2:$CW$2,DB$2)),"")</f>
        <v>0.6875</v>
      </c>
      <c r="DC86" s="18" t="str">
        <f>IFERROR(SUMIFS($E86:$CW86,$E$3:$CW$3,DC$3,$E$2:$CW$2,DC$2)/(COUNTIFS($E$3:$CW$3,DC$3,$E86:$CW86,"&lt;&gt;"&amp;"",$E$2:$CW$2,DC$2)),"")</f>
        <v/>
      </c>
      <c r="DD86" s="18">
        <f>IFERROR(SUMIFS($E86:$CW86,$E$3:$CW$3,DD$3,$E$2:$CW$2,DD$2)/(COUNTIFS($E$3:$CW$3,DD$3,$E86:$CW86,"&lt;&gt;"&amp;"",$E$2:$CW$2,DD$2)),"")</f>
        <v>1</v>
      </c>
      <c r="DE86" s="18">
        <f t="shared" si="15"/>
        <v>0</v>
      </c>
    </row>
    <row r="87" spans="1:109" ht="18.600000000000001" customHeight="1" x14ac:dyDescent="0.25">
      <c r="A87" s="46">
        <v>82</v>
      </c>
      <c r="B87" s="46" t="s">
        <v>712</v>
      </c>
      <c r="C87" s="46" t="str">
        <f t="shared" si="18"/>
        <v>17</v>
      </c>
      <c r="D87" s="46" t="str">
        <f>INDEX(Sheet1!$C:$C,MATCH($B87,Sheet1!$B:$B,0))</f>
        <v>محمدجواد فریادرس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>
        <v>1</v>
      </c>
      <c r="BO87" s="47">
        <v>1</v>
      </c>
      <c r="BP87" s="47">
        <v>1</v>
      </c>
      <c r="BQ87" s="47">
        <v>0</v>
      </c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>
        <v>0</v>
      </c>
      <c r="CC87" s="47"/>
      <c r="CD87" s="47"/>
      <c r="CE87" s="47"/>
      <c r="CF87" s="47">
        <v>1</v>
      </c>
      <c r="CG87" s="47">
        <v>0</v>
      </c>
      <c r="CH87" s="47">
        <v>1</v>
      </c>
      <c r="CI87" s="47"/>
      <c r="CJ87" s="47">
        <v>0</v>
      </c>
      <c r="CK87" s="47">
        <v>1</v>
      </c>
      <c r="CL87" s="47">
        <v>1</v>
      </c>
      <c r="CM87" s="47"/>
      <c r="CN87" s="47">
        <v>1</v>
      </c>
      <c r="CO87" s="47">
        <v>1</v>
      </c>
      <c r="CP87" s="47"/>
      <c r="CQ87" s="47"/>
      <c r="CR87" s="47">
        <v>1</v>
      </c>
      <c r="CS87" s="47"/>
      <c r="CT87" s="47"/>
      <c r="CU87" s="47"/>
      <c r="CV87" s="47">
        <v>0</v>
      </c>
      <c r="CW87" s="47"/>
      <c r="CY87" s="18"/>
      <c r="CZ87" s="18"/>
      <c r="DA87" s="18"/>
      <c r="DB87" s="18"/>
      <c r="DC87" s="18"/>
      <c r="DD87" s="18"/>
      <c r="DE87" s="18">
        <f t="shared" si="15"/>
        <v>0</v>
      </c>
    </row>
    <row r="88" spans="1:109" ht="18.600000000000001" customHeight="1" x14ac:dyDescent="0.25">
      <c r="A88" s="4">
        <v>83</v>
      </c>
      <c r="B88" s="4" t="s">
        <v>713</v>
      </c>
      <c r="C88" s="4" t="str">
        <f t="shared" si="18"/>
        <v>17</v>
      </c>
      <c r="D88" s="4" t="str">
        <f>INDEX(Sheet1!$C:$C,MATCH($B88,Sheet1!$B:$B,0))</f>
        <v>عرشیا خداوردی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>
        <v>1</v>
      </c>
      <c r="BO88" s="9">
        <v>1</v>
      </c>
      <c r="BP88" s="9">
        <v>1</v>
      </c>
      <c r="BQ88" s="9">
        <v>1</v>
      </c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>
        <v>0</v>
      </c>
      <c r="CC88" s="9"/>
      <c r="CD88" s="9"/>
      <c r="CE88" s="9"/>
      <c r="CF88" s="9">
        <v>1</v>
      </c>
      <c r="CG88" s="9">
        <v>1</v>
      </c>
      <c r="CH88" s="9">
        <v>1</v>
      </c>
      <c r="CI88" s="9"/>
      <c r="CJ88" s="9">
        <v>1</v>
      </c>
      <c r="CK88" s="9">
        <v>0</v>
      </c>
      <c r="CL88" s="9">
        <v>1</v>
      </c>
      <c r="CM88" s="9"/>
      <c r="CN88" s="9">
        <v>1</v>
      </c>
      <c r="CO88" s="9">
        <v>1</v>
      </c>
      <c r="CP88" s="9"/>
      <c r="CQ88" s="9"/>
      <c r="CR88" s="9">
        <v>1</v>
      </c>
      <c r="CS88" s="9"/>
      <c r="CT88" s="9"/>
      <c r="CU88" s="9"/>
      <c r="CV88" s="9">
        <v>1</v>
      </c>
      <c r="CW88" s="9"/>
      <c r="CY88" s="18"/>
      <c r="CZ88" s="18"/>
      <c r="DA88" s="18"/>
      <c r="DB88" s="18"/>
      <c r="DC88" s="18"/>
      <c r="DD88" s="18"/>
      <c r="DE88" s="18">
        <f t="shared" si="15"/>
        <v>0</v>
      </c>
    </row>
    <row r="89" spans="1:109" ht="18.600000000000001" customHeight="1" x14ac:dyDescent="0.25">
      <c r="A89" s="46">
        <v>84</v>
      </c>
      <c r="B89" s="46" t="s">
        <v>714</v>
      </c>
      <c r="C89" s="46" t="str">
        <f t="shared" si="18"/>
        <v>17</v>
      </c>
      <c r="D89" s="46" t="str">
        <f>INDEX(Sheet1!$C:$C,MATCH($B89,Sheet1!$B:$B,0))</f>
        <v>امیرحسام مرادی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>
        <v>1</v>
      </c>
      <c r="BO89" s="47">
        <v>1</v>
      </c>
      <c r="BP89" s="47">
        <v>1</v>
      </c>
      <c r="BQ89" s="47">
        <v>0</v>
      </c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>
        <v>0</v>
      </c>
      <c r="CC89" s="47"/>
      <c r="CD89" s="47"/>
      <c r="CE89" s="47"/>
      <c r="CF89" s="47">
        <v>1</v>
      </c>
      <c r="CG89" s="47">
        <v>0</v>
      </c>
      <c r="CH89" s="47">
        <v>1</v>
      </c>
      <c r="CI89" s="47"/>
      <c r="CJ89" s="47">
        <v>1</v>
      </c>
      <c r="CK89" s="47">
        <v>1</v>
      </c>
      <c r="CL89" s="47">
        <v>0</v>
      </c>
      <c r="CM89" s="47"/>
      <c r="CN89" s="47">
        <v>1</v>
      </c>
      <c r="CO89" s="47">
        <v>1</v>
      </c>
      <c r="CP89" s="47"/>
      <c r="CQ89" s="47"/>
      <c r="CR89" s="47">
        <v>1</v>
      </c>
      <c r="CS89" s="47"/>
      <c r="CT89" s="47"/>
      <c r="CU89" s="47"/>
      <c r="CV89" s="47">
        <v>0</v>
      </c>
      <c r="CW89" s="47"/>
      <c r="CY89" s="18"/>
      <c r="CZ89" s="18"/>
      <c r="DA89" s="18"/>
      <c r="DB89" s="18"/>
      <c r="DC89" s="18"/>
      <c r="DD89" s="18"/>
      <c r="DE89" s="18">
        <f t="shared" si="15"/>
        <v>0</v>
      </c>
    </row>
    <row r="90" spans="1:109" ht="18.600000000000001" customHeight="1" x14ac:dyDescent="0.25">
      <c r="A90" s="4">
        <v>85</v>
      </c>
      <c r="B90" s="4" t="s">
        <v>715</v>
      </c>
      <c r="C90" s="4" t="str">
        <f t="shared" si="18"/>
        <v>17</v>
      </c>
      <c r="D90" s="4" t="str">
        <f>INDEX(Sheet1!$C:$C,MATCH($B90,Sheet1!$B:$B,0))</f>
        <v>امیرمحمد عبدی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>
        <v>1</v>
      </c>
      <c r="BO90" s="9">
        <v>1</v>
      </c>
      <c r="BP90" s="9">
        <v>1</v>
      </c>
      <c r="BQ90" s="9">
        <v>1</v>
      </c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>
        <v>0</v>
      </c>
      <c r="CC90" s="9"/>
      <c r="CD90" s="9"/>
      <c r="CE90" s="9"/>
      <c r="CF90" s="9">
        <v>1</v>
      </c>
      <c r="CG90" s="9">
        <v>1</v>
      </c>
      <c r="CH90" s="9">
        <v>1</v>
      </c>
      <c r="CI90" s="9"/>
      <c r="CJ90" s="9">
        <v>1</v>
      </c>
      <c r="CK90" s="9">
        <v>1</v>
      </c>
      <c r="CL90" s="9">
        <v>1</v>
      </c>
      <c r="CM90" s="9"/>
      <c r="CN90" s="9">
        <v>1</v>
      </c>
      <c r="CO90" s="9">
        <v>0</v>
      </c>
      <c r="CP90" s="9"/>
      <c r="CQ90" s="9"/>
      <c r="CR90" s="9">
        <v>0</v>
      </c>
      <c r="CS90" s="9"/>
      <c r="CT90" s="9"/>
      <c r="CU90" s="9"/>
      <c r="CV90" s="9">
        <v>0</v>
      </c>
      <c r="CW90" s="9"/>
      <c r="CY90" s="18"/>
      <c r="CZ90" s="18"/>
      <c r="DA90" s="18"/>
      <c r="DB90" s="18"/>
      <c r="DC90" s="18"/>
      <c r="DD90" s="18"/>
      <c r="DE90" s="18">
        <f t="shared" si="15"/>
        <v>0</v>
      </c>
    </row>
    <row r="91" spans="1:109" ht="18.600000000000001" customHeight="1" x14ac:dyDescent="0.25">
      <c r="A91" s="46">
        <v>86</v>
      </c>
      <c r="B91" s="46" t="s">
        <v>716</v>
      </c>
      <c r="C91" s="46" t="str">
        <f t="shared" si="18"/>
        <v>17</v>
      </c>
      <c r="D91" s="46" t="str">
        <f>INDEX(Sheet1!$C:$C,MATCH($B91,Sheet1!$B:$B,0))</f>
        <v>محمدطاها سعادتی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>
        <v>1</v>
      </c>
      <c r="BO91" s="47">
        <v>1</v>
      </c>
      <c r="BP91" s="47">
        <v>1</v>
      </c>
      <c r="BQ91" s="47">
        <v>1</v>
      </c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>
        <v>0</v>
      </c>
      <c r="CG91" s="47">
        <v>0</v>
      </c>
      <c r="CH91" s="47">
        <v>1</v>
      </c>
      <c r="CI91" s="47"/>
      <c r="CJ91" s="47">
        <v>0</v>
      </c>
      <c r="CK91" s="47">
        <v>0</v>
      </c>
      <c r="CL91" s="47">
        <v>0</v>
      </c>
      <c r="CM91" s="47"/>
      <c r="CN91" s="47">
        <v>0</v>
      </c>
      <c r="CO91" s="47">
        <v>0</v>
      </c>
      <c r="CP91" s="47"/>
      <c r="CQ91" s="47"/>
      <c r="CR91" s="47">
        <v>1</v>
      </c>
      <c r="CS91" s="47"/>
      <c r="CT91" s="47"/>
      <c r="CU91" s="47"/>
      <c r="CV91" s="47">
        <v>0</v>
      </c>
      <c r="CW91" s="47"/>
      <c r="CY91" s="18"/>
      <c r="CZ91" s="18"/>
      <c r="DA91" s="18"/>
      <c r="DB91" s="18"/>
      <c r="DC91" s="18"/>
      <c r="DD91" s="18"/>
      <c r="DE91" s="18" t="str">
        <f t="shared" si="15"/>
        <v/>
      </c>
    </row>
    <row r="92" spans="1:109" ht="18.600000000000001" customHeight="1" x14ac:dyDescent="0.25">
      <c r="A92" s="4">
        <v>87</v>
      </c>
      <c r="B92" s="4" t="s">
        <v>717</v>
      </c>
      <c r="C92" s="4" t="str">
        <f t="shared" si="18"/>
        <v>17</v>
      </c>
      <c r="D92" s="4" t="str">
        <f>INDEX(Sheet1!$C:$C,MATCH($B92,Sheet1!$B:$B,0))</f>
        <v>ابوالفضل ربانی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>
        <v>0</v>
      </c>
      <c r="BQ92" s="9">
        <v>0</v>
      </c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>
        <v>0</v>
      </c>
      <c r="CG92" s="9">
        <v>0</v>
      </c>
      <c r="CH92" s="9">
        <v>0</v>
      </c>
      <c r="CI92" s="9"/>
      <c r="CJ92" s="9">
        <v>0</v>
      </c>
      <c r="CK92" s="9">
        <v>0</v>
      </c>
      <c r="CL92" s="9">
        <v>0</v>
      </c>
      <c r="CM92" s="9"/>
      <c r="CN92" s="9">
        <v>0</v>
      </c>
      <c r="CO92" s="9">
        <v>0</v>
      </c>
      <c r="CP92" s="9"/>
      <c r="CQ92" s="9"/>
      <c r="CR92" s="9">
        <v>0</v>
      </c>
      <c r="CS92" s="9"/>
      <c r="CT92" s="9"/>
      <c r="CU92" s="9"/>
      <c r="CV92" s="9">
        <v>0</v>
      </c>
      <c r="CW92" s="9"/>
      <c r="CY92" s="18"/>
      <c r="CZ92" s="18"/>
      <c r="DA92" s="18"/>
      <c r="DB92" s="18"/>
      <c r="DC92" s="18"/>
      <c r="DD92" s="18"/>
      <c r="DE92" s="18" t="str">
        <f t="shared" si="15"/>
        <v/>
      </c>
    </row>
    <row r="93" spans="1:109" ht="18.600000000000001" customHeight="1" x14ac:dyDescent="0.25">
      <c r="A93" s="46">
        <v>88</v>
      </c>
      <c r="B93" s="46" t="s">
        <v>718</v>
      </c>
      <c r="C93" s="46" t="str">
        <f t="shared" si="18"/>
        <v>17</v>
      </c>
      <c r="D93" s="46" t="str">
        <f>INDEX(Sheet1!$C:$C,MATCH($B93,Sheet1!$B:$B,0))</f>
        <v>کسری رنجبر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>
        <v>1</v>
      </c>
      <c r="BP93" s="47">
        <v>0</v>
      </c>
      <c r="BQ93" s="47">
        <v>1</v>
      </c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>
        <v>1</v>
      </c>
      <c r="CG93" s="47">
        <v>1</v>
      </c>
      <c r="CH93" s="47">
        <v>1</v>
      </c>
      <c r="CI93" s="47"/>
      <c r="CJ93" s="47">
        <v>1</v>
      </c>
      <c r="CK93" s="47">
        <v>1</v>
      </c>
      <c r="CL93" s="47">
        <v>0</v>
      </c>
      <c r="CM93" s="47"/>
      <c r="CN93" s="47">
        <v>1</v>
      </c>
      <c r="CO93" s="47">
        <v>1</v>
      </c>
      <c r="CP93" s="47"/>
      <c r="CQ93" s="47"/>
      <c r="CR93" s="47">
        <v>0</v>
      </c>
      <c r="CS93" s="47"/>
      <c r="CT93" s="47"/>
      <c r="CU93" s="47"/>
      <c r="CV93" s="47">
        <v>0</v>
      </c>
      <c r="CW93" s="47"/>
      <c r="CY93" s="18"/>
      <c r="CZ93" s="18"/>
      <c r="DA93" s="18"/>
      <c r="DB93" s="18"/>
      <c r="DC93" s="18"/>
      <c r="DD93" s="18"/>
      <c r="DE93" s="18" t="str">
        <f t="shared" ref="DE93:DE125" si="19">IFERROR(SUMIFS($E93:$CW93,$E$3:$CW$3,DE$3,$E$2:$CW$2,DE$2)/(COUNTIFS($E$3:$CW$3,DE$3,$E93:$CW93,"&lt;&gt;"&amp;"",$E$2:$CW$2,DE$2)),"")</f>
        <v/>
      </c>
    </row>
    <row r="94" spans="1:109" ht="18.600000000000001" customHeight="1" x14ac:dyDescent="0.25">
      <c r="A94" s="4">
        <v>89</v>
      </c>
      <c r="B94" s="4" t="s">
        <v>719</v>
      </c>
      <c r="C94" s="4" t="str">
        <f t="shared" si="18"/>
        <v>17</v>
      </c>
      <c r="D94" s="4" t="str">
        <f>INDEX(Sheet1!$C:$C,MATCH($B94,Sheet1!$B:$B,0))</f>
        <v>امیرحسام بیگلری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>
        <v>0</v>
      </c>
      <c r="BQ94" s="9">
        <v>0</v>
      </c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>
        <v>0</v>
      </c>
      <c r="CG94" s="9">
        <v>0</v>
      </c>
      <c r="CH94" s="9">
        <v>0</v>
      </c>
      <c r="CI94" s="9"/>
      <c r="CJ94" s="9">
        <v>0</v>
      </c>
      <c r="CK94" s="9">
        <v>0</v>
      </c>
      <c r="CL94" s="9">
        <v>0</v>
      </c>
      <c r="CM94" s="9"/>
      <c r="CN94" s="9">
        <v>0</v>
      </c>
      <c r="CO94" s="9">
        <v>0</v>
      </c>
      <c r="CP94" s="9"/>
      <c r="CQ94" s="9"/>
      <c r="CR94" s="9">
        <v>0</v>
      </c>
      <c r="CS94" s="9"/>
      <c r="CT94" s="9"/>
      <c r="CU94" s="9"/>
      <c r="CV94" s="9">
        <v>0</v>
      </c>
      <c r="CW94" s="9"/>
      <c r="CY94" s="18"/>
      <c r="CZ94" s="18"/>
      <c r="DA94" s="18"/>
      <c r="DB94" s="18"/>
      <c r="DC94" s="18"/>
      <c r="DD94" s="18"/>
      <c r="DE94" s="18" t="str">
        <f t="shared" si="19"/>
        <v/>
      </c>
    </row>
    <row r="95" spans="1:109" ht="18.600000000000001" customHeight="1" x14ac:dyDescent="0.25">
      <c r="A95" s="46">
        <v>90</v>
      </c>
      <c r="B95" s="46" t="s">
        <v>720</v>
      </c>
      <c r="C95" s="46" t="str">
        <f t="shared" si="18"/>
        <v>17</v>
      </c>
      <c r="D95" s="46" t="str">
        <f>INDEX(Sheet1!$C:$C,MATCH($B95,Sheet1!$B:$B,0))</f>
        <v>امیرحسین ماهوتی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>
        <v>1</v>
      </c>
      <c r="BO95" s="47">
        <v>1</v>
      </c>
      <c r="BP95" s="47">
        <v>0</v>
      </c>
      <c r="BQ95" s="47">
        <v>1</v>
      </c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>
        <v>0</v>
      </c>
      <c r="CG95" s="47">
        <v>0</v>
      </c>
      <c r="CH95" s="47">
        <v>0</v>
      </c>
      <c r="CI95" s="47"/>
      <c r="CJ95" s="47">
        <v>0</v>
      </c>
      <c r="CK95" s="47">
        <v>1</v>
      </c>
      <c r="CL95" s="47">
        <v>0</v>
      </c>
      <c r="CM95" s="47"/>
      <c r="CN95" s="47">
        <v>0</v>
      </c>
      <c r="CO95" s="47">
        <v>0</v>
      </c>
      <c r="CP95" s="47"/>
      <c r="CQ95" s="47"/>
      <c r="CR95" s="47">
        <v>0</v>
      </c>
      <c r="CS95" s="47"/>
      <c r="CT95" s="47"/>
      <c r="CU95" s="47"/>
      <c r="CV95" s="47">
        <v>0</v>
      </c>
      <c r="CW95" s="47"/>
      <c r="CY95" s="18"/>
      <c r="CZ95" s="18"/>
      <c r="DA95" s="18"/>
      <c r="DB95" s="18"/>
      <c r="DC95" s="18"/>
      <c r="DD95" s="18"/>
      <c r="DE95" s="18" t="str">
        <f t="shared" si="19"/>
        <v/>
      </c>
    </row>
    <row r="96" spans="1:109" ht="18.600000000000001" customHeight="1" x14ac:dyDescent="0.25">
      <c r="A96" s="4">
        <v>91</v>
      </c>
      <c r="B96" s="4" t="s">
        <v>721</v>
      </c>
      <c r="C96" s="4" t="str">
        <f t="shared" si="18"/>
        <v>17</v>
      </c>
      <c r="D96" s="4" t="str">
        <f>INDEX(Sheet1!$C:$C,MATCH($B96,Sheet1!$B:$B,0))</f>
        <v>امیر احمدی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>
        <v>1</v>
      </c>
      <c r="BO96" s="9">
        <v>1</v>
      </c>
      <c r="BP96" s="9">
        <v>1</v>
      </c>
      <c r="BQ96" s="9">
        <v>1</v>
      </c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>
        <v>1</v>
      </c>
      <c r="CG96" s="9">
        <v>0</v>
      </c>
      <c r="CH96" s="9">
        <v>1</v>
      </c>
      <c r="CI96" s="9"/>
      <c r="CJ96" s="9">
        <v>1</v>
      </c>
      <c r="CK96" s="9">
        <v>0</v>
      </c>
      <c r="CL96" s="9">
        <v>0</v>
      </c>
      <c r="CM96" s="9"/>
      <c r="CN96" s="9">
        <v>0</v>
      </c>
      <c r="CO96" s="9">
        <v>0</v>
      </c>
      <c r="CP96" s="9"/>
      <c r="CQ96" s="9"/>
      <c r="CR96" s="9">
        <v>1</v>
      </c>
      <c r="CS96" s="9"/>
      <c r="CT96" s="9"/>
      <c r="CU96" s="9"/>
      <c r="CV96" s="9">
        <v>1</v>
      </c>
      <c r="CW96" s="9"/>
      <c r="CY96" s="18"/>
      <c r="CZ96" s="18"/>
      <c r="DA96" s="18"/>
      <c r="DB96" s="18"/>
      <c r="DC96" s="18"/>
      <c r="DD96" s="18"/>
      <c r="DE96" s="18" t="str">
        <f t="shared" si="19"/>
        <v/>
      </c>
    </row>
    <row r="97" spans="1:109" ht="18.600000000000001" customHeight="1" x14ac:dyDescent="0.25">
      <c r="A97" s="46">
        <v>92</v>
      </c>
      <c r="B97" s="46" t="s">
        <v>722</v>
      </c>
      <c r="C97" s="46" t="str">
        <f t="shared" si="18"/>
        <v>17</v>
      </c>
      <c r="D97" s="46" t="str">
        <f>INDEX(Sheet1!$C:$C,MATCH($B97,Sheet1!$B:$B,0))</f>
        <v>طاها اولادی</v>
      </c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>
        <v>1</v>
      </c>
      <c r="BP97" s="47">
        <v>0</v>
      </c>
      <c r="BQ97" s="47">
        <v>0</v>
      </c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>
        <v>0</v>
      </c>
      <c r="CG97" s="47">
        <v>0</v>
      </c>
      <c r="CH97" s="47">
        <v>0</v>
      </c>
      <c r="CI97" s="47"/>
      <c r="CJ97" s="47">
        <v>0</v>
      </c>
      <c r="CK97" s="47">
        <v>1</v>
      </c>
      <c r="CL97" s="47">
        <v>0</v>
      </c>
      <c r="CM97" s="47"/>
      <c r="CN97" s="47">
        <v>0</v>
      </c>
      <c r="CO97" s="47">
        <v>0</v>
      </c>
      <c r="CP97" s="47"/>
      <c r="CQ97" s="47"/>
      <c r="CR97" s="47">
        <v>0</v>
      </c>
      <c r="CS97" s="47"/>
      <c r="CT97" s="47"/>
      <c r="CU97" s="47"/>
      <c r="CV97" s="47">
        <v>0</v>
      </c>
      <c r="CW97" s="47"/>
      <c r="CY97" s="18"/>
      <c r="CZ97" s="18"/>
      <c r="DA97" s="18"/>
      <c r="DB97" s="18"/>
      <c r="DC97" s="18"/>
      <c r="DD97" s="18"/>
      <c r="DE97" s="18" t="str">
        <f t="shared" si="19"/>
        <v/>
      </c>
    </row>
    <row r="98" spans="1:109" ht="18.600000000000001" customHeight="1" x14ac:dyDescent="0.25">
      <c r="A98" s="4">
        <v>93</v>
      </c>
      <c r="B98" s="4" t="s">
        <v>723</v>
      </c>
      <c r="C98" s="4" t="str">
        <f t="shared" si="18"/>
        <v>17</v>
      </c>
      <c r="D98" s="4" t="str">
        <f>INDEX(Sheet1!$C:$C,MATCH($B98,Sheet1!$B:$B,0))</f>
        <v>محمدرضا میرزایی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>
        <v>1</v>
      </c>
      <c r="BO98" s="9">
        <v>1</v>
      </c>
      <c r="BP98" s="9">
        <v>0</v>
      </c>
      <c r="BQ98" s="9">
        <v>1</v>
      </c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>
        <v>0</v>
      </c>
      <c r="CG98" s="9">
        <v>0</v>
      </c>
      <c r="CH98" s="9">
        <v>0</v>
      </c>
      <c r="CI98" s="9"/>
      <c r="CJ98" s="9">
        <v>0</v>
      </c>
      <c r="CK98" s="9">
        <v>0</v>
      </c>
      <c r="CL98" s="9">
        <v>0</v>
      </c>
      <c r="CM98" s="9"/>
      <c r="CN98" s="9">
        <v>0</v>
      </c>
      <c r="CO98" s="9">
        <v>0</v>
      </c>
      <c r="CP98" s="9"/>
      <c r="CQ98" s="9"/>
      <c r="CR98" s="9">
        <v>0</v>
      </c>
      <c r="CS98" s="9"/>
      <c r="CT98" s="9"/>
      <c r="CU98" s="9"/>
      <c r="CV98" s="9">
        <v>0</v>
      </c>
      <c r="CW98" s="9"/>
      <c r="CY98" s="18"/>
      <c r="CZ98" s="18"/>
      <c r="DA98" s="18"/>
      <c r="DB98" s="18"/>
      <c r="DC98" s="18"/>
      <c r="DD98" s="18"/>
      <c r="DE98" s="18" t="str">
        <f t="shared" si="19"/>
        <v/>
      </c>
    </row>
    <row r="99" spans="1:109" ht="18.600000000000001" customHeight="1" x14ac:dyDescent="0.25">
      <c r="A99" s="46">
        <v>94</v>
      </c>
      <c r="B99" s="46" t="s">
        <v>724</v>
      </c>
      <c r="C99" s="46" t="str">
        <f t="shared" si="18"/>
        <v>17</v>
      </c>
      <c r="D99" s="46" t="str">
        <f>INDEX(Sheet1!$C:$C,MATCH($B99,Sheet1!$B:$B,0))</f>
        <v>امیرحسین قاسم نیا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>
        <v>1</v>
      </c>
      <c r="BO99" s="47">
        <v>1</v>
      </c>
      <c r="BP99" s="47">
        <v>0</v>
      </c>
      <c r="BQ99" s="47">
        <v>0</v>
      </c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>
        <v>0</v>
      </c>
      <c r="CG99" s="47">
        <v>0</v>
      </c>
      <c r="CH99" s="47">
        <v>0</v>
      </c>
      <c r="CI99" s="47"/>
      <c r="CJ99" s="47">
        <v>0</v>
      </c>
      <c r="CK99" s="47">
        <v>0</v>
      </c>
      <c r="CL99" s="47">
        <v>0</v>
      </c>
      <c r="CM99" s="47"/>
      <c r="CN99" s="47">
        <v>0</v>
      </c>
      <c r="CO99" s="47">
        <v>0</v>
      </c>
      <c r="CP99" s="47"/>
      <c r="CQ99" s="47"/>
      <c r="CR99" s="47">
        <v>0</v>
      </c>
      <c r="CS99" s="47"/>
      <c r="CT99" s="47"/>
      <c r="CU99" s="47"/>
      <c r="CV99" s="47">
        <v>0</v>
      </c>
      <c r="CW99" s="47"/>
      <c r="CY99" s="18"/>
      <c r="CZ99" s="18"/>
      <c r="DA99" s="18"/>
      <c r="DB99" s="18"/>
      <c r="DC99" s="18"/>
      <c r="DD99" s="18"/>
      <c r="DE99" s="18" t="str">
        <f t="shared" si="19"/>
        <v/>
      </c>
    </row>
    <row r="100" spans="1:109" ht="18.600000000000001" customHeight="1" x14ac:dyDescent="0.25">
      <c r="A100" s="4">
        <v>95</v>
      </c>
      <c r="B100" s="4" t="s">
        <v>728</v>
      </c>
      <c r="C100" s="4" t="str">
        <f t="shared" si="18"/>
        <v>18</v>
      </c>
      <c r="D100" s="4" t="str">
        <f>INDEX(Sheet1!$C:$C,MATCH($B100,Sheet1!$B:$B,0))</f>
        <v>حسین ساجدی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>
        <v>0</v>
      </c>
      <c r="AL100" s="9">
        <v>1</v>
      </c>
      <c r="AM100" s="9">
        <v>0</v>
      </c>
      <c r="AN100" s="9">
        <v>0</v>
      </c>
      <c r="AO100" s="9">
        <v>1</v>
      </c>
      <c r="AP100" s="9">
        <v>1</v>
      </c>
      <c r="AQ100" s="9">
        <v>0</v>
      </c>
      <c r="AR100" s="9">
        <v>0</v>
      </c>
      <c r="AS100" s="9">
        <v>1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/>
      <c r="BA100" s="9"/>
      <c r="BB100" s="9"/>
      <c r="BC100" s="9">
        <v>0</v>
      </c>
      <c r="BD100" s="9"/>
      <c r="BE100" s="9"/>
      <c r="BF100" s="9"/>
      <c r="BG100" s="9"/>
      <c r="BH100" s="9"/>
      <c r="BI100" s="9"/>
      <c r="BJ100" s="9"/>
      <c r="BK100" s="9"/>
      <c r="BL100" s="9">
        <v>1</v>
      </c>
      <c r="BM100" s="9">
        <v>1</v>
      </c>
      <c r="BN100" s="9">
        <v>1</v>
      </c>
      <c r="BO100" s="9"/>
      <c r="BP100" s="9">
        <v>1</v>
      </c>
      <c r="BQ100" s="9">
        <v>1</v>
      </c>
      <c r="BR100" s="9"/>
      <c r="BS100" s="9"/>
      <c r="BT100" s="9">
        <v>1</v>
      </c>
      <c r="BU100" s="9">
        <v>1</v>
      </c>
      <c r="BV100" s="9"/>
      <c r="BW100" s="9"/>
      <c r="BX100" s="9">
        <v>1</v>
      </c>
      <c r="BY100" s="9">
        <v>1</v>
      </c>
      <c r="BZ100" s="9"/>
      <c r="CA100" s="9"/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/>
      <c r="CH100" s="9"/>
      <c r="CI100" s="9"/>
      <c r="CJ100" s="9">
        <v>0</v>
      </c>
      <c r="CK100" s="9">
        <v>0</v>
      </c>
      <c r="CL100" s="9">
        <v>0</v>
      </c>
      <c r="CM100" s="9"/>
      <c r="CN100" s="9">
        <v>0</v>
      </c>
      <c r="CO100" s="9"/>
      <c r="CP100" s="9"/>
      <c r="CQ100" s="9"/>
      <c r="CR100" s="9">
        <v>1</v>
      </c>
      <c r="CS100" s="9"/>
      <c r="CT100" s="9"/>
      <c r="CU100" s="9"/>
      <c r="CV100" s="9">
        <v>1</v>
      </c>
      <c r="CW100" s="9"/>
      <c r="CY100" s="18"/>
      <c r="CZ100" s="18"/>
      <c r="DA100" s="18" t="str">
        <f t="shared" ref="DA100:DD101" si="20">IFERROR(SUMIFS($E100:$CW100,$E$3:$CW$3,DA$3,$E$2:$CW$2,DA$2)/(COUNTIFS($E$3:$CW$3,DA$3,$E100:$CW100,"&lt;&gt;"&amp;"",$E$2:$CW$2,DA$2)),"")</f>
        <v/>
      </c>
      <c r="DB100" s="18">
        <f t="shared" si="20"/>
        <v>0.25</v>
      </c>
      <c r="DC100" s="18" t="str">
        <f t="shared" si="20"/>
        <v/>
      </c>
      <c r="DD100" s="18">
        <f t="shared" si="20"/>
        <v>1</v>
      </c>
      <c r="DE100" s="18">
        <f t="shared" si="19"/>
        <v>0.5</v>
      </c>
    </row>
    <row r="101" spans="1:109" ht="18.600000000000001" customHeight="1" x14ac:dyDescent="0.25">
      <c r="A101" s="46">
        <v>96</v>
      </c>
      <c r="B101" s="46" t="s">
        <v>729</v>
      </c>
      <c r="C101" s="46" t="str">
        <f t="shared" si="18"/>
        <v>18</v>
      </c>
      <c r="D101" s="46" t="str">
        <f>INDEX(Sheet1!$C:$C,MATCH($B101,Sheet1!$B:$B,0))</f>
        <v>امیرحسین رهبری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>
        <v>0</v>
      </c>
      <c r="AL101" s="47">
        <v>1</v>
      </c>
      <c r="AM101" s="47">
        <v>1</v>
      </c>
      <c r="AN101" s="47">
        <v>1</v>
      </c>
      <c r="AO101" s="47">
        <v>1</v>
      </c>
      <c r="AP101" s="47">
        <v>1</v>
      </c>
      <c r="AQ101" s="47">
        <v>1</v>
      </c>
      <c r="AR101" s="47">
        <v>0</v>
      </c>
      <c r="AS101" s="47">
        <v>0</v>
      </c>
      <c r="AT101" s="47">
        <v>1</v>
      </c>
      <c r="AU101" s="47">
        <v>1</v>
      </c>
      <c r="AV101" s="47">
        <v>1</v>
      </c>
      <c r="AW101" s="47">
        <v>0</v>
      </c>
      <c r="AX101" s="47">
        <v>1</v>
      </c>
      <c r="AY101" s="47">
        <v>0</v>
      </c>
      <c r="AZ101" s="47"/>
      <c r="BA101" s="47"/>
      <c r="BB101" s="47"/>
      <c r="BC101" s="47">
        <v>1</v>
      </c>
      <c r="BD101" s="47"/>
      <c r="BE101" s="47"/>
      <c r="BF101" s="47"/>
      <c r="BG101" s="47"/>
      <c r="BH101" s="47"/>
      <c r="BI101" s="47"/>
      <c r="BJ101" s="47"/>
      <c r="BK101" s="47"/>
      <c r="BL101" s="47"/>
      <c r="BM101" s="47">
        <v>0</v>
      </c>
      <c r="BN101" s="47">
        <v>1</v>
      </c>
      <c r="BO101" s="47"/>
      <c r="BP101" s="47">
        <v>0</v>
      </c>
      <c r="BQ101" s="47">
        <v>0</v>
      </c>
      <c r="BR101" s="47"/>
      <c r="BS101" s="47"/>
      <c r="BT101" s="47">
        <v>0</v>
      </c>
      <c r="BU101" s="47">
        <v>0</v>
      </c>
      <c r="BV101" s="47"/>
      <c r="BW101" s="47"/>
      <c r="BX101" s="47">
        <v>1</v>
      </c>
      <c r="BY101" s="47">
        <v>1</v>
      </c>
      <c r="BZ101" s="47"/>
      <c r="CA101" s="47"/>
      <c r="CB101" s="47">
        <v>1</v>
      </c>
      <c r="CC101" s="47">
        <v>0</v>
      </c>
      <c r="CD101" s="47">
        <v>0</v>
      </c>
      <c r="CE101" s="47">
        <v>0</v>
      </c>
      <c r="CF101" s="47">
        <v>1</v>
      </c>
      <c r="CG101" s="47"/>
      <c r="CH101" s="47"/>
      <c r="CI101" s="47"/>
      <c r="CJ101" s="47">
        <v>1</v>
      </c>
      <c r="CK101" s="47">
        <v>1</v>
      </c>
      <c r="CL101" s="47">
        <v>0</v>
      </c>
      <c r="CM101" s="47"/>
      <c r="CN101" s="47">
        <v>0</v>
      </c>
      <c r="CO101" s="47"/>
      <c r="CP101" s="47"/>
      <c r="CQ101" s="47"/>
      <c r="CR101" s="47">
        <v>0</v>
      </c>
      <c r="CS101" s="47"/>
      <c r="CT101" s="47"/>
      <c r="CU101" s="47"/>
      <c r="CV101" s="47">
        <v>0</v>
      </c>
      <c r="CW101" s="47"/>
      <c r="CY101" s="18"/>
      <c r="CZ101" s="18"/>
      <c r="DA101" s="18" t="str">
        <f t="shared" si="20"/>
        <v/>
      </c>
      <c r="DB101" s="18">
        <f t="shared" si="20"/>
        <v>0.6875</v>
      </c>
      <c r="DC101" s="18" t="str">
        <f t="shared" si="20"/>
        <v/>
      </c>
      <c r="DD101" s="18">
        <f t="shared" si="20"/>
        <v>0.25</v>
      </c>
      <c r="DE101" s="18">
        <f t="shared" si="19"/>
        <v>0.375</v>
      </c>
    </row>
    <row r="102" spans="1:109" ht="18.600000000000001" customHeight="1" x14ac:dyDescent="0.25">
      <c r="A102" s="4">
        <v>97</v>
      </c>
      <c r="B102" s="4" t="s">
        <v>730</v>
      </c>
      <c r="C102" s="4" t="str">
        <f t="shared" si="18"/>
        <v>18</v>
      </c>
      <c r="D102" s="4" t="str">
        <f>INDEX(Sheet1!$C:$C,MATCH($B102,Sheet1!$B:$B,0))</f>
        <v>عباس رهبری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>
        <v>0</v>
      </c>
      <c r="BN102" s="9">
        <v>1</v>
      </c>
      <c r="BO102" s="9"/>
      <c r="BP102" s="9">
        <v>0</v>
      </c>
      <c r="BQ102" s="9">
        <v>0</v>
      </c>
      <c r="BR102" s="9"/>
      <c r="BS102" s="9"/>
      <c r="BT102" s="9">
        <v>0</v>
      </c>
      <c r="BU102" s="9">
        <v>0</v>
      </c>
      <c r="BV102" s="9"/>
      <c r="BW102" s="9"/>
      <c r="BX102" s="9">
        <v>0</v>
      </c>
      <c r="BY102" s="9">
        <v>0</v>
      </c>
      <c r="BZ102" s="9"/>
      <c r="CA102" s="9"/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/>
      <c r="CH102" s="9"/>
      <c r="CI102" s="9"/>
      <c r="CJ102" s="9">
        <v>0</v>
      </c>
      <c r="CK102" s="9">
        <v>1</v>
      </c>
      <c r="CL102" s="9">
        <v>0</v>
      </c>
      <c r="CM102" s="9"/>
      <c r="CN102" s="9">
        <v>0</v>
      </c>
      <c r="CO102" s="9"/>
      <c r="CP102" s="9"/>
      <c r="CQ102" s="9"/>
      <c r="CR102" s="9">
        <v>0</v>
      </c>
      <c r="CS102" s="9"/>
      <c r="CT102" s="9"/>
      <c r="CU102" s="9"/>
      <c r="CV102" s="9">
        <v>0</v>
      </c>
      <c r="CW102" s="9"/>
      <c r="CY102" s="18"/>
      <c r="CZ102" s="18"/>
      <c r="DA102" s="18"/>
      <c r="DB102" s="18"/>
      <c r="DC102" s="18"/>
      <c r="DD102" s="18"/>
      <c r="DE102" s="18">
        <f t="shared" si="19"/>
        <v>0</v>
      </c>
    </row>
    <row r="103" spans="1:109" ht="18.600000000000001" customHeight="1" x14ac:dyDescent="0.25">
      <c r="A103" s="46">
        <v>98</v>
      </c>
      <c r="B103" s="46" t="s">
        <v>731</v>
      </c>
      <c r="C103" s="46" t="str">
        <f t="shared" si="18"/>
        <v>18</v>
      </c>
      <c r="D103" s="46" t="str">
        <f>INDEX(Sheet1!$C:$C,MATCH($B103,Sheet1!$B:$B,0))</f>
        <v>محمدطاها آذرنیا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>
        <v>0</v>
      </c>
      <c r="BN103" s="47">
        <v>1</v>
      </c>
      <c r="BO103" s="47"/>
      <c r="BP103" s="47">
        <v>0</v>
      </c>
      <c r="BQ103" s="47">
        <v>0</v>
      </c>
      <c r="BR103" s="47"/>
      <c r="BS103" s="47"/>
      <c r="BT103" s="47"/>
      <c r="BU103" s="47">
        <v>1</v>
      </c>
      <c r="BV103" s="47"/>
      <c r="BW103" s="47"/>
      <c r="BX103" s="47">
        <v>1</v>
      </c>
      <c r="BY103" s="47">
        <v>1</v>
      </c>
      <c r="BZ103" s="47"/>
      <c r="CA103" s="47"/>
      <c r="CB103" s="47">
        <v>1</v>
      </c>
      <c r="CC103" s="47">
        <v>1</v>
      </c>
      <c r="CD103" s="47">
        <v>0</v>
      </c>
      <c r="CE103" s="47">
        <v>0</v>
      </c>
      <c r="CF103" s="47">
        <v>1</v>
      </c>
      <c r="CG103" s="47"/>
      <c r="CH103" s="47"/>
      <c r="CI103" s="47"/>
      <c r="CJ103" s="47">
        <v>1</v>
      </c>
      <c r="CK103" s="47">
        <v>1</v>
      </c>
      <c r="CL103" s="47">
        <v>1</v>
      </c>
      <c r="CM103" s="47"/>
      <c r="CN103" s="47">
        <v>1</v>
      </c>
      <c r="CO103" s="47"/>
      <c r="CP103" s="47"/>
      <c r="CQ103" s="47"/>
      <c r="CR103" s="47">
        <v>0</v>
      </c>
      <c r="CS103" s="47"/>
      <c r="CT103" s="47"/>
      <c r="CU103" s="47"/>
      <c r="CV103" s="47">
        <v>1</v>
      </c>
      <c r="CW103" s="47"/>
      <c r="CY103" s="18"/>
      <c r="CZ103" s="18"/>
      <c r="DA103" s="18"/>
      <c r="DB103" s="18"/>
      <c r="DC103" s="18"/>
      <c r="DD103" s="18"/>
      <c r="DE103" s="18">
        <f t="shared" si="19"/>
        <v>0.7142857142857143</v>
      </c>
    </row>
    <row r="104" spans="1:109" ht="18.600000000000001" customHeight="1" x14ac:dyDescent="0.25">
      <c r="A104" s="4">
        <v>99</v>
      </c>
      <c r="B104" s="4" t="s">
        <v>732</v>
      </c>
      <c r="C104" s="4" t="str">
        <f t="shared" si="18"/>
        <v>18</v>
      </c>
      <c r="D104" s="4" t="str">
        <f>INDEX(Sheet1!$C:$C,MATCH($B104,Sheet1!$B:$B,0))</f>
        <v>حامد بهرامی کیان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>
        <v>1</v>
      </c>
      <c r="BM104" s="9">
        <v>0</v>
      </c>
      <c r="BN104" s="9">
        <v>1</v>
      </c>
      <c r="BO104" s="9"/>
      <c r="BP104" s="9">
        <v>0</v>
      </c>
      <c r="BQ104" s="9">
        <v>1</v>
      </c>
      <c r="BR104" s="9"/>
      <c r="BS104" s="9"/>
      <c r="BT104" s="9">
        <v>0</v>
      </c>
      <c r="BU104" s="9">
        <v>0</v>
      </c>
      <c r="BV104" s="9"/>
      <c r="BW104" s="9"/>
      <c r="BX104" s="9">
        <v>0</v>
      </c>
      <c r="BY104" s="9">
        <v>0</v>
      </c>
      <c r="BZ104" s="9"/>
      <c r="CA104" s="9"/>
      <c r="CB104" s="9">
        <v>0</v>
      </c>
      <c r="CC104" s="9">
        <v>1</v>
      </c>
      <c r="CD104" s="9">
        <v>0</v>
      </c>
      <c r="CE104" s="9">
        <v>1</v>
      </c>
      <c r="CF104" s="9">
        <v>0</v>
      </c>
      <c r="CG104" s="9"/>
      <c r="CH104" s="9"/>
      <c r="CI104" s="9"/>
      <c r="CJ104" s="9">
        <v>0</v>
      </c>
      <c r="CK104" s="9">
        <v>1</v>
      </c>
      <c r="CL104" s="9">
        <v>0</v>
      </c>
      <c r="CM104" s="9"/>
      <c r="CN104" s="9">
        <v>0</v>
      </c>
      <c r="CO104" s="9"/>
      <c r="CP104" s="9"/>
      <c r="CQ104" s="9"/>
      <c r="CR104" s="9">
        <v>1</v>
      </c>
      <c r="CS104" s="9"/>
      <c r="CT104" s="9"/>
      <c r="CU104" s="9"/>
      <c r="CV104" s="9">
        <v>1</v>
      </c>
      <c r="CW104" s="9"/>
      <c r="CY104" s="18"/>
      <c r="CZ104" s="18"/>
      <c r="DA104" s="18"/>
      <c r="DB104" s="18"/>
      <c r="DC104" s="18"/>
      <c r="DD104" s="18"/>
      <c r="DE104" s="18">
        <f t="shared" si="19"/>
        <v>0.25</v>
      </c>
    </row>
    <row r="105" spans="1:109" ht="18.600000000000001" customHeight="1" x14ac:dyDescent="0.25">
      <c r="A105" s="46">
        <v>100</v>
      </c>
      <c r="B105" s="46" t="s">
        <v>733</v>
      </c>
      <c r="C105" s="46" t="str">
        <f t="shared" si="18"/>
        <v>18</v>
      </c>
      <c r="D105" s="46" t="str">
        <f>INDEX(Sheet1!$C:$C,MATCH($B105,Sheet1!$B:$B,0))</f>
        <v>محمدصادق ممدوحی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>
        <v>1</v>
      </c>
      <c r="BN105" s="47">
        <v>1</v>
      </c>
      <c r="BO105" s="47"/>
      <c r="BP105" s="47">
        <v>0</v>
      </c>
      <c r="BQ105" s="47">
        <v>1</v>
      </c>
      <c r="BR105" s="47"/>
      <c r="BS105" s="47"/>
      <c r="BT105" s="47">
        <v>0</v>
      </c>
      <c r="BU105" s="47">
        <v>1</v>
      </c>
      <c r="BV105" s="47"/>
      <c r="BW105" s="47"/>
      <c r="BX105" s="47">
        <v>0</v>
      </c>
      <c r="BY105" s="47">
        <v>1</v>
      </c>
      <c r="BZ105" s="47"/>
      <c r="CA105" s="47"/>
      <c r="CB105" s="47">
        <v>1</v>
      </c>
      <c r="CC105" s="47">
        <v>1</v>
      </c>
      <c r="CD105" s="47">
        <v>0</v>
      </c>
      <c r="CE105" s="47">
        <v>0</v>
      </c>
      <c r="CF105" s="47">
        <v>1</v>
      </c>
      <c r="CG105" s="47"/>
      <c r="CH105" s="47"/>
      <c r="CI105" s="47"/>
      <c r="CJ105" s="47">
        <v>0</v>
      </c>
      <c r="CK105" s="47">
        <v>1</v>
      </c>
      <c r="CL105" s="47">
        <v>1</v>
      </c>
      <c r="CM105" s="47"/>
      <c r="CN105" s="47">
        <v>0</v>
      </c>
      <c r="CO105" s="47"/>
      <c r="CP105" s="47"/>
      <c r="CQ105" s="47"/>
      <c r="CR105" s="47">
        <v>1</v>
      </c>
      <c r="CS105" s="47"/>
      <c r="CT105" s="47"/>
      <c r="CU105" s="47"/>
      <c r="CV105" s="47">
        <v>1</v>
      </c>
      <c r="CW105" s="47"/>
      <c r="CY105" s="18"/>
      <c r="CZ105" s="18"/>
      <c r="DA105" s="18"/>
      <c r="DB105" s="18"/>
      <c r="DC105" s="18"/>
      <c r="DD105" s="18"/>
      <c r="DE105" s="18">
        <f t="shared" si="19"/>
        <v>0.5</v>
      </c>
    </row>
    <row r="106" spans="1:109" ht="18.600000000000001" customHeight="1" x14ac:dyDescent="0.25">
      <c r="A106" s="4">
        <v>101</v>
      </c>
      <c r="B106" s="4" t="s">
        <v>734</v>
      </c>
      <c r="C106" s="4" t="str">
        <f t="shared" si="18"/>
        <v>18</v>
      </c>
      <c r="D106" s="4" t="str">
        <f>INDEX(Sheet1!$C:$C,MATCH($B106,Sheet1!$B:$B,0))</f>
        <v>امیرماهان محتشم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>
        <v>1</v>
      </c>
      <c r="BN106" s="9"/>
      <c r="BO106" s="9"/>
      <c r="BP106" s="9">
        <v>0</v>
      </c>
      <c r="BQ106" s="9">
        <v>1</v>
      </c>
      <c r="BR106" s="9"/>
      <c r="BS106" s="9"/>
      <c r="BT106" s="9">
        <v>1</v>
      </c>
      <c r="BU106" s="9">
        <v>1</v>
      </c>
      <c r="BV106" s="9"/>
      <c r="BW106" s="9"/>
      <c r="BX106" s="9">
        <v>1</v>
      </c>
      <c r="BY106" s="9">
        <v>1</v>
      </c>
      <c r="BZ106" s="9"/>
      <c r="CA106" s="9"/>
      <c r="CB106" s="9">
        <v>0</v>
      </c>
      <c r="CC106" s="9">
        <v>1</v>
      </c>
      <c r="CD106" s="9">
        <v>1</v>
      </c>
      <c r="CE106" s="9">
        <v>1</v>
      </c>
      <c r="CF106" s="9">
        <v>1</v>
      </c>
      <c r="CG106" s="9"/>
      <c r="CH106" s="9"/>
      <c r="CI106" s="9"/>
      <c r="CJ106" s="9">
        <v>1</v>
      </c>
      <c r="CK106" s="9">
        <v>1</v>
      </c>
      <c r="CL106" s="9">
        <v>1</v>
      </c>
      <c r="CM106" s="9"/>
      <c r="CN106" s="9">
        <v>1</v>
      </c>
      <c r="CO106" s="9"/>
      <c r="CP106" s="9"/>
      <c r="CQ106" s="9"/>
      <c r="CR106" s="9">
        <v>1</v>
      </c>
      <c r="CS106" s="9"/>
      <c r="CT106" s="9"/>
      <c r="CU106" s="9"/>
      <c r="CV106" s="9">
        <v>1</v>
      </c>
      <c r="CW106" s="9"/>
      <c r="CY106" s="18"/>
      <c r="CZ106" s="18"/>
      <c r="DA106" s="18"/>
      <c r="DB106" s="18"/>
      <c r="DC106" s="18"/>
      <c r="DD106" s="18"/>
      <c r="DE106" s="18">
        <f t="shared" si="19"/>
        <v>0.875</v>
      </c>
    </row>
    <row r="107" spans="1:109" ht="18.600000000000001" customHeight="1" x14ac:dyDescent="0.25">
      <c r="A107" s="46">
        <v>102</v>
      </c>
      <c r="B107" s="46" t="s">
        <v>735</v>
      </c>
      <c r="C107" s="46" t="str">
        <f t="shared" si="18"/>
        <v>18</v>
      </c>
      <c r="D107" s="46" t="str">
        <f>INDEX(Sheet1!$C:$C,MATCH($B107,Sheet1!$B:$B,0))</f>
        <v>سیدامیرعباس نیکنژاد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>
        <v>1</v>
      </c>
      <c r="BM107" s="47">
        <v>1</v>
      </c>
      <c r="BN107" s="47">
        <v>1</v>
      </c>
      <c r="BO107" s="47"/>
      <c r="BP107" s="47">
        <v>0</v>
      </c>
      <c r="BQ107" s="47">
        <v>1</v>
      </c>
      <c r="BR107" s="47"/>
      <c r="BS107" s="47"/>
      <c r="BT107" s="47">
        <v>1</v>
      </c>
      <c r="BU107" s="47">
        <v>1</v>
      </c>
      <c r="BV107" s="47"/>
      <c r="BW107" s="47"/>
      <c r="BX107" s="47">
        <v>1</v>
      </c>
      <c r="BY107" s="47">
        <v>1</v>
      </c>
      <c r="BZ107" s="47"/>
      <c r="CA107" s="47"/>
      <c r="CB107" s="47">
        <v>1</v>
      </c>
      <c r="CC107" s="47">
        <v>1</v>
      </c>
      <c r="CD107" s="47">
        <v>0</v>
      </c>
      <c r="CE107" s="47">
        <v>0</v>
      </c>
      <c r="CF107" s="47">
        <v>0</v>
      </c>
      <c r="CG107" s="47"/>
      <c r="CH107" s="47"/>
      <c r="CI107" s="47"/>
      <c r="CJ107" s="47">
        <v>0</v>
      </c>
      <c r="CK107" s="47">
        <v>0</v>
      </c>
      <c r="CL107" s="47">
        <v>1</v>
      </c>
      <c r="CM107" s="47"/>
      <c r="CN107" s="47">
        <v>0</v>
      </c>
      <c r="CO107" s="47"/>
      <c r="CP107" s="47"/>
      <c r="CQ107" s="47"/>
      <c r="CR107" s="47">
        <v>1</v>
      </c>
      <c r="CS107" s="47"/>
      <c r="CT107" s="47"/>
      <c r="CU107" s="47"/>
      <c r="CV107" s="47">
        <v>1</v>
      </c>
      <c r="CW107" s="47"/>
      <c r="CY107" s="18"/>
      <c r="CZ107" s="18"/>
      <c r="DA107" s="18"/>
      <c r="DB107" s="18"/>
      <c r="DC107" s="18"/>
      <c r="DD107" s="18"/>
      <c r="DE107" s="18">
        <f t="shared" si="19"/>
        <v>0.75</v>
      </c>
    </row>
    <row r="108" spans="1:109" ht="18.600000000000001" customHeight="1" x14ac:dyDescent="0.25">
      <c r="A108" s="4">
        <v>103</v>
      </c>
      <c r="B108" s="4" t="s">
        <v>736</v>
      </c>
      <c r="C108" s="4" t="str">
        <f t="shared" si="18"/>
        <v>18</v>
      </c>
      <c r="D108" s="4" t="str">
        <f>INDEX(Sheet1!$C:$C,MATCH($B108,Sheet1!$B:$B,0))</f>
        <v>سیدمحمدحسین نیکنژاد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>
        <v>1</v>
      </c>
      <c r="BM108" s="9">
        <v>1</v>
      </c>
      <c r="BN108" s="9">
        <v>1</v>
      </c>
      <c r="BO108" s="9"/>
      <c r="BP108" s="9">
        <v>0</v>
      </c>
      <c r="BQ108" s="9">
        <v>0</v>
      </c>
      <c r="BR108" s="9"/>
      <c r="BS108" s="9"/>
      <c r="BT108" s="9">
        <v>0</v>
      </c>
      <c r="BU108" s="9">
        <v>1</v>
      </c>
      <c r="BV108" s="9"/>
      <c r="BW108" s="9"/>
      <c r="BX108" s="9">
        <v>1</v>
      </c>
      <c r="BY108" s="9">
        <v>0</v>
      </c>
      <c r="BZ108" s="9"/>
      <c r="CA108" s="9"/>
      <c r="CB108" s="9">
        <v>0</v>
      </c>
      <c r="CC108" s="9">
        <v>0</v>
      </c>
      <c r="CD108" s="9">
        <v>0</v>
      </c>
      <c r="CE108" s="9">
        <v>1</v>
      </c>
      <c r="CF108" s="9">
        <v>1</v>
      </c>
      <c r="CG108" s="9"/>
      <c r="CH108" s="9"/>
      <c r="CI108" s="9"/>
      <c r="CJ108" s="9">
        <v>0</v>
      </c>
      <c r="CK108" s="9">
        <v>0</v>
      </c>
      <c r="CL108" s="9">
        <v>0</v>
      </c>
      <c r="CM108" s="9"/>
      <c r="CN108" s="9">
        <v>0</v>
      </c>
      <c r="CO108" s="9"/>
      <c r="CP108" s="9"/>
      <c r="CQ108" s="9"/>
      <c r="CR108" s="9">
        <v>1</v>
      </c>
      <c r="CS108" s="9"/>
      <c r="CT108" s="9"/>
      <c r="CU108" s="9"/>
      <c r="CV108" s="9">
        <v>0</v>
      </c>
      <c r="CW108" s="9"/>
      <c r="CY108" s="18"/>
      <c r="CZ108" s="18"/>
      <c r="DA108" s="18"/>
      <c r="DB108" s="18"/>
      <c r="DC108" s="18"/>
      <c r="DD108" s="18"/>
      <c r="DE108" s="18">
        <f t="shared" si="19"/>
        <v>0.375</v>
      </c>
    </row>
    <row r="109" spans="1:109" ht="18.600000000000001" customHeight="1" x14ac:dyDescent="0.25">
      <c r="A109" s="46">
        <v>104</v>
      </c>
      <c r="B109" s="46" t="s">
        <v>737</v>
      </c>
      <c r="C109" s="46" t="str">
        <f t="shared" si="18"/>
        <v>18</v>
      </c>
      <c r="D109" s="46" t="str">
        <f>INDEX(Sheet1!$C:$C,MATCH($B109,Sheet1!$B:$B,0))</f>
        <v>محمدعلی شاهی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>
        <v>0</v>
      </c>
      <c r="BN109" s="47"/>
      <c r="BO109" s="47"/>
      <c r="BP109" s="47">
        <v>0</v>
      </c>
      <c r="BQ109" s="47">
        <v>0</v>
      </c>
      <c r="BR109" s="47"/>
      <c r="BS109" s="47"/>
      <c r="BT109" s="47">
        <v>0</v>
      </c>
      <c r="BU109" s="47">
        <v>1</v>
      </c>
      <c r="BV109" s="47"/>
      <c r="BW109" s="47"/>
      <c r="BX109" s="47">
        <v>0</v>
      </c>
      <c r="BY109" s="47">
        <v>0</v>
      </c>
      <c r="BZ109" s="47"/>
      <c r="CA109" s="47"/>
      <c r="CB109" s="47">
        <v>1</v>
      </c>
      <c r="CC109" s="47">
        <v>1</v>
      </c>
      <c r="CD109" s="47">
        <v>0</v>
      </c>
      <c r="CE109" s="47">
        <v>0</v>
      </c>
      <c r="CF109" s="47">
        <v>1</v>
      </c>
      <c r="CG109" s="47"/>
      <c r="CH109" s="47"/>
      <c r="CI109" s="47"/>
      <c r="CJ109" s="47">
        <v>0</v>
      </c>
      <c r="CK109" s="9">
        <v>0</v>
      </c>
      <c r="CL109" s="9">
        <v>0</v>
      </c>
      <c r="CM109" s="47"/>
      <c r="CN109" s="47">
        <v>0</v>
      </c>
      <c r="CO109" s="47"/>
      <c r="CP109" s="47"/>
      <c r="CQ109" s="47"/>
      <c r="CR109" s="47">
        <v>0</v>
      </c>
      <c r="CS109" s="47"/>
      <c r="CT109" s="47"/>
      <c r="CU109" s="47"/>
      <c r="CV109" s="47">
        <v>0</v>
      </c>
      <c r="CW109" s="47"/>
      <c r="CY109" s="18"/>
      <c r="CZ109" s="18"/>
      <c r="DA109" s="18"/>
      <c r="DB109" s="18"/>
      <c r="DC109" s="18"/>
      <c r="DD109" s="18"/>
      <c r="DE109" s="18">
        <f t="shared" si="19"/>
        <v>0.375</v>
      </c>
    </row>
    <row r="110" spans="1:109" ht="18.600000000000001" customHeight="1" x14ac:dyDescent="0.25">
      <c r="A110" s="4">
        <v>105</v>
      </c>
      <c r="B110" s="4" t="s">
        <v>738</v>
      </c>
      <c r="C110" s="4" t="str">
        <f t="shared" si="18"/>
        <v>18</v>
      </c>
      <c r="D110" s="4" t="str">
        <f>INDEX(Sheet1!$C:$C,MATCH($B110,Sheet1!$B:$B,0))</f>
        <v>سیدحسن متولی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>
        <v>0</v>
      </c>
      <c r="BN110" s="9"/>
      <c r="BO110" s="9"/>
      <c r="BP110" s="9">
        <v>0</v>
      </c>
      <c r="BQ110" s="9">
        <v>0</v>
      </c>
      <c r="BR110" s="9"/>
      <c r="BS110" s="9"/>
      <c r="BT110" s="9">
        <v>0</v>
      </c>
      <c r="BU110" s="9">
        <v>0</v>
      </c>
      <c r="BV110" s="9"/>
      <c r="BW110" s="9"/>
      <c r="BX110" s="9">
        <v>0</v>
      </c>
      <c r="BY110" s="9">
        <v>1</v>
      </c>
      <c r="BZ110" s="9"/>
      <c r="CA110" s="9"/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/>
      <c r="CH110" s="9"/>
      <c r="CI110" s="9"/>
      <c r="CJ110" s="9">
        <v>1</v>
      </c>
      <c r="CK110" s="9">
        <v>0</v>
      </c>
      <c r="CL110" s="9">
        <v>0</v>
      </c>
      <c r="CM110" s="9"/>
      <c r="CN110" s="9">
        <v>0</v>
      </c>
      <c r="CO110" s="9"/>
      <c r="CP110" s="9"/>
      <c r="CQ110" s="9"/>
      <c r="CR110" s="47">
        <v>0</v>
      </c>
      <c r="CS110" s="9"/>
      <c r="CT110" s="9"/>
      <c r="CU110" s="9"/>
      <c r="CV110" s="9">
        <v>1</v>
      </c>
      <c r="CW110" s="9"/>
      <c r="CY110" s="18"/>
      <c r="CZ110" s="18"/>
      <c r="DA110" s="18"/>
      <c r="DB110" s="18"/>
      <c r="DC110" s="18"/>
      <c r="DD110" s="18"/>
      <c r="DE110" s="18">
        <f t="shared" si="19"/>
        <v>0.125</v>
      </c>
    </row>
    <row r="111" spans="1:109" ht="18.600000000000001" customHeight="1" x14ac:dyDescent="0.25">
      <c r="A111" s="46">
        <v>106</v>
      </c>
      <c r="B111" s="46" t="s">
        <v>739</v>
      </c>
      <c r="C111" s="46" t="str">
        <f t="shared" si="18"/>
        <v>18</v>
      </c>
      <c r="D111" s="46" t="str">
        <f>INDEX(Sheet1!$C:$C,MATCH($B111,Sheet1!$B:$B,0))</f>
        <v>مهدیار فردوسی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>
        <v>0</v>
      </c>
      <c r="BN111" s="47"/>
      <c r="BO111" s="47"/>
      <c r="BP111" s="47">
        <v>0</v>
      </c>
      <c r="BQ111" s="47">
        <v>0</v>
      </c>
      <c r="BR111" s="47"/>
      <c r="BS111" s="47"/>
      <c r="BT111" s="47">
        <v>0</v>
      </c>
      <c r="BU111" s="47">
        <v>0</v>
      </c>
      <c r="BV111" s="47"/>
      <c r="BW111" s="47"/>
      <c r="BX111" s="47">
        <v>0</v>
      </c>
      <c r="BY111" s="47">
        <v>0</v>
      </c>
      <c r="BZ111" s="47"/>
      <c r="CA111" s="47"/>
      <c r="CB111" s="47">
        <v>0</v>
      </c>
      <c r="CC111" s="47">
        <v>0</v>
      </c>
      <c r="CD111" s="47">
        <v>0</v>
      </c>
      <c r="CE111" s="47">
        <v>0</v>
      </c>
      <c r="CF111" s="47">
        <v>0</v>
      </c>
      <c r="CG111" s="47"/>
      <c r="CH111" s="47"/>
      <c r="CI111" s="47"/>
      <c r="CJ111" s="47">
        <v>0</v>
      </c>
      <c r="CK111" s="9">
        <v>0</v>
      </c>
      <c r="CL111" s="9">
        <v>0</v>
      </c>
      <c r="CM111" s="47"/>
      <c r="CN111" s="47">
        <v>0</v>
      </c>
      <c r="CO111" s="47"/>
      <c r="CP111" s="47"/>
      <c r="CQ111" s="47"/>
      <c r="CR111" s="47">
        <v>0</v>
      </c>
      <c r="CS111" s="47"/>
      <c r="CT111" s="47"/>
      <c r="CU111" s="47"/>
      <c r="CV111" s="47">
        <v>0</v>
      </c>
      <c r="CW111" s="47"/>
      <c r="CY111" s="18"/>
      <c r="CZ111" s="18"/>
      <c r="DA111" s="18"/>
      <c r="DB111" s="18"/>
      <c r="DC111" s="18"/>
      <c r="DD111" s="18"/>
      <c r="DE111" s="18">
        <f t="shared" si="19"/>
        <v>0</v>
      </c>
    </row>
    <row r="112" spans="1:109" ht="18.600000000000001" customHeight="1" x14ac:dyDescent="0.25">
      <c r="A112" s="4">
        <v>107</v>
      </c>
      <c r="B112" s="4" t="s">
        <v>740</v>
      </c>
      <c r="C112" s="4" t="str">
        <f t="shared" si="18"/>
        <v>18</v>
      </c>
      <c r="D112" s="4" t="str">
        <f>INDEX(Sheet1!$C:$C,MATCH($B112,Sheet1!$B:$B,0))</f>
        <v>محمدپارسا پایروند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>
        <v>0</v>
      </c>
      <c r="BN112" s="9">
        <v>1</v>
      </c>
      <c r="BO112" s="9"/>
      <c r="BP112" s="9">
        <v>1</v>
      </c>
      <c r="BQ112" s="9">
        <v>1</v>
      </c>
      <c r="BR112" s="9"/>
      <c r="BS112" s="9"/>
      <c r="BT112" s="9">
        <v>0</v>
      </c>
      <c r="BU112" s="9">
        <v>0</v>
      </c>
      <c r="BV112" s="9"/>
      <c r="BW112" s="9"/>
      <c r="BX112" s="9">
        <v>0</v>
      </c>
      <c r="BY112" s="9">
        <v>0</v>
      </c>
      <c r="BZ112" s="9"/>
      <c r="CA112" s="9"/>
      <c r="CB112" s="9">
        <v>0</v>
      </c>
      <c r="CC112" s="9">
        <v>0</v>
      </c>
      <c r="CD112" s="9">
        <v>1</v>
      </c>
      <c r="CE112" s="9">
        <v>0</v>
      </c>
      <c r="CF112" s="9">
        <v>0</v>
      </c>
      <c r="CG112" s="9"/>
      <c r="CH112" s="9"/>
      <c r="CI112" s="9"/>
      <c r="CJ112" s="9">
        <v>0</v>
      </c>
      <c r="CK112" s="9">
        <v>0</v>
      </c>
      <c r="CL112" s="9">
        <v>0</v>
      </c>
      <c r="CM112" s="9"/>
      <c r="CN112" s="9">
        <v>0</v>
      </c>
      <c r="CO112" s="9"/>
      <c r="CP112" s="9"/>
      <c r="CQ112" s="9"/>
      <c r="CR112" s="47">
        <v>0</v>
      </c>
      <c r="CS112" s="9"/>
      <c r="CT112" s="9"/>
      <c r="CU112" s="9"/>
      <c r="CV112" s="9">
        <v>0</v>
      </c>
      <c r="CW112" s="9"/>
      <c r="CY112" s="18"/>
      <c r="CZ112" s="18"/>
      <c r="DA112" s="18"/>
      <c r="DB112" s="18"/>
      <c r="DC112" s="18"/>
      <c r="DD112" s="18"/>
      <c r="DE112" s="18">
        <f t="shared" si="19"/>
        <v>0.125</v>
      </c>
    </row>
    <row r="113" spans="1:109" ht="18.600000000000001" customHeight="1" x14ac:dyDescent="0.25">
      <c r="A113" s="46">
        <v>108</v>
      </c>
      <c r="B113" s="46" t="s">
        <v>741</v>
      </c>
      <c r="C113" s="46" t="str">
        <f t="shared" si="18"/>
        <v>18</v>
      </c>
      <c r="D113" s="46" t="str">
        <f>INDEX(Sheet1!$C:$C,MATCH($B113,Sheet1!$B:$B,0))</f>
        <v>حسین شاهوردی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>
        <v>0</v>
      </c>
      <c r="BN113" s="47"/>
      <c r="BO113" s="47"/>
      <c r="BP113" s="47">
        <v>1</v>
      </c>
      <c r="BQ113" s="47">
        <v>0</v>
      </c>
      <c r="BR113" s="47"/>
      <c r="BS113" s="47"/>
      <c r="BT113" s="47">
        <v>0</v>
      </c>
      <c r="BU113" s="47">
        <v>0</v>
      </c>
      <c r="BV113" s="47"/>
      <c r="BW113" s="47"/>
      <c r="BX113" s="47">
        <v>0</v>
      </c>
      <c r="BY113" s="47">
        <v>0</v>
      </c>
      <c r="BZ113" s="47"/>
      <c r="CA113" s="47"/>
      <c r="CB113" s="47">
        <v>0</v>
      </c>
      <c r="CC113" s="47">
        <v>0</v>
      </c>
      <c r="CD113" s="47">
        <v>0</v>
      </c>
      <c r="CE113" s="47">
        <v>0</v>
      </c>
      <c r="CF113" s="47">
        <v>0</v>
      </c>
      <c r="CG113" s="47"/>
      <c r="CH113" s="47"/>
      <c r="CI113" s="47"/>
      <c r="CJ113" s="47">
        <v>0</v>
      </c>
      <c r="CK113" s="9">
        <v>0</v>
      </c>
      <c r="CL113" s="9">
        <v>0</v>
      </c>
      <c r="CM113" s="47"/>
      <c r="CN113" s="47">
        <v>0</v>
      </c>
      <c r="CO113" s="47"/>
      <c r="CP113" s="47"/>
      <c r="CQ113" s="47"/>
      <c r="CR113" s="47">
        <v>0</v>
      </c>
      <c r="CS113" s="47"/>
      <c r="CT113" s="47"/>
      <c r="CU113" s="47"/>
      <c r="CV113" s="47">
        <v>0</v>
      </c>
      <c r="CW113" s="47"/>
      <c r="CY113" s="18"/>
      <c r="CZ113" s="18"/>
      <c r="DA113" s="18"/>
      <c r="DB113" s="18"/>
      <c r="DC113" s="18"/>
      <c r="DD113" s="18"/>
      <c r="DE113" s="18">
        <f t="shared" si="19"/>
        <v>0</v>
      </c>
    </row>
    <row r="114" spans="1:109" ht="18.600000000000001" customHeight="1" x14ac:dyDescent="0.25">
      <c r="A114" s="4">
        <v>109</v>
      </c>
      <c r="B114" s="4" t="s">
        <v>742</v>
      </c>
      <c r="C114" s="4" t="str">
        <f t="shared" si="18"/>
        <v>18</v>
      </c>
      <c r="D114" s="4" t="str">
        <f>INDEX(Sheet1!$C:$C,MATCH($B114,Sheet1!$B:$B,0))</f>
        <v>علی کشوری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>
        <v>0</v>
      </c>
      <c r="BN114" s="9"/>
      <c r="BO114" s="9"/>
      <c r="BP114" s="9">
        <v>0</v>
      </c>
      <c r="BQ114" s="9">
        <v>0</v>
      </c>
      <c r="BR114" s="9"/>
      <c r="BS114" s="9"/>
      <c r="BT114" s="9">
        <v>0</v>
      </c>
      <c r="BU114" s="9">
        <v>0</v>
      </c>
      <c r="BV114" s="9"/>
      <c r="BW114" s="9"/>
      <c r="BX114" s="9">
        <v>0</v>
      </c>
      <c r="BY114" s="9">
        <v>0</v>
      </c>
      <c r="BZ114" s="9"/>
      <c r="CA114" s="9"/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/>
      <c r="CH114" s="9"/>
      <c r="CI114" s="9"/>
      <c r="CJ114" s="9">
        <v>0</v>
      </c>
      <c r="CK114" s="9">
        <v>0</v>
      </c>
      <c r="CL114" s="9">
        <v>0</v>
      </c>
      <c r="CM114" s="9"/>
      <c r="CN114" s="9">
        <v>0</v>
      </c>
      <c r="CO114" s="9"/>
      <c r="CP114" s="9"/>
      <c r="CQ114" s="9"/>
      <c r="CR114" s="47">
        <v>0</v>
      </c>
      <c r="CS114" s="9"/>
      <c r="CT114" s="9"/>
      <c r="CU114" s="9"/>
      <c r="CV114" s="9">
        <v>0</v>
      </c>
      <c r="CW114" s="9"/>
      <c r="CY114" s="18"/>
      <c r="CZ114" s="18"/>
      <c r="DA114" s="18"/>
      <c r="DB114" s="18"/>
      <c r="DC114" s="18"/>
      <c r="DD114" s="18"/>
      <c r="DE114" s="18">
        <f t="shared" si="19"/>
        <v>0</v>
      </c>
    </row>
    <row r="115" spans="1:109" ht="18.600000000000001" customHeight="1" x14ac:dyDescent="0.25">
      <c r="A115" s="46">
        <v>110</v>
      </c>
      <c r="B115" s="46" t="s">
        <v>743</v>
      </c>
      <c r="C115" s="46" t="str">
        <f t="shared" si="18"/>
        <v>18</v>
      </c>
      <c r="D115" s="46" t="str">
        <f>INDEX(Sheet1!$C:$C,MATCH($B115,Sheet1!$B:$B,0))</f>
        <v>محمدیاسین احمدی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>
        <v>1</v>
      </c>
      <c r="BN115" s="47">
        <v>1</v>
      </c>
      <c r="BO115" s="47"/>
      <c r="BP115" s="47">
        <v>0</v>
      </c>
      <c r="BQ115" s="47">
        <v>0</v>
      </c>
      <c r="BR115" s="47"/>
      <c r="BS115" s="47"/>
      <c r="BT115" s="47">
        <v>1</v>
      </c>
      <c r="BU115" s="47">
        <v>1</v>
      </c>
      <c r="BV115" s="47"/>
      <c r="BW115" s="47"/>
      <c r="BX115" s="47">
        <v>1</v>
      </c>
      <c r="BY115" s="47">
        <v>1</v>
      </c>
      <c r="BZ115" s="47"/>
      <c r="CA115" s="47"/>
      <c r="CB115" s="47">
        <v>1</v>
      </c>
      <c r="CC115" s="47">
        <v>1</v>
      </c>
      <c r="CD115" s="47">
        <v>1</v>
      </c>
      <c r="CE115" s="47">
        <v>1</v>
      </c>
      <c r="CF115" s="47">
        <v>0</v>
      </c>
      <c r="CG115" s="47"/>
      <c r="CH115" s="47"/>
      <c r="CI115" s="47"/>
      <c r="CJ115" s="47">
        <v>1</v>
      </c>
      <c r="CK115" s="9">
        <v>0</v>
      </c>
      <c r="CL115" s="9">
        <v>0</v>
      </c>
      <c r="CM115" s="47"/>
      <c r="CN115" s="47">
        <v>0</v>
      </c>
      <c r="CO115" s="47"/>
      <c r="CP115" s="47"/>
      <c r="CQ115" s="47"/>
      <c r="CR115" s="47">
        <v>1</v>
      </c>
      <c r="CS115" s="47"/>
      <c r="CT115" s="47"/>
      <c r="CU115" s="47"/>
      <c r="CV115" s="47">
        <v>1</v>
      </c>
      <c r="CW115" s="47"/>
      <c r="CY115" s="18"/>
      <c r="CZ115" s="18"/>
      <c r="DA115" s="18"/>
      <c r="DB115" s="18"/>
      <c r="DC115" s="18"/>
      <c r="DD115" s="18"/>
      <c r="DE115" s="18">
        <f t="shared" si="19"/>
        <v>1</v>
      </c>
    </row>
    <row r="116" spans="1:109" ht="18.600000000000001" customHeight="1" x14ac:dyDescent="0.25">
      <c r="A116" s="4">
        <v>111</v>
      </c>
      <c r="B116" s="4" t="s">
        <v>744</v>
      </c>
      <c r="C116" s="4" t="str">
        <f t="shared" si="18"/>
        <v>18</v>
      </c>
      <c r="D116" s="4" t="str">
        <f>INDEX(Sheet1!$C:$C,MATCH($B116,Sheet1!$B:$B,0))</f>
        <v>مهدی یحیی‌زاده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>
        <v>0</v>
      </c>
      <c r="BN116" s="9"/>
      <c r="BO116" s="9"/>
      <c r="BP116" s="9">
        <v>0</v>
      </c>
      <c r="BQ116" s="9">
        <v>0</v>
      </c>
      <c r="BR116" s="9"/>
      <c r="BS116" s="9"/>
      <c r="BT116" s="9">
        <v>0</v>
      </c>
      <c r="BU116" s="9">
        <v>0</v>
      </c>
      <c r="BV116" s="9"/>
      <c r="BW116" s="9"/>
      <c r="BX116" s="9">
        <v>0</v>
      </c>
      <c r="BY116" s="9">
        <v>0</v>
      </c>
      <c r="BZ116" s="9"/>
      <c r="CA116" s="9"/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/>
      <c r="CH116" s="9"/>
      <c r="CI116" s="9"/>
      <c r="CJ116" s="9">
        <v>0</v>
      </c>
      <c r="CK116" s="9">
        <v>0</v>
      </c>
      <c r="CL116" s="9">
        <v>0</v>
      </c>
      <c r="CM116" s="9"/>
      <c r="CN116" s="9">
        <v>0</v>
      </c>
      <c r="CO116" s="9"/>
      <c r="CP116" s="9"/>
      <c r="CQ116" s="9"/>
      <c r="CR116" s="9">
        <v>0</v>
      </c>
      <c r="CS116" s="9"/>
      <c r="CT116" s="9"/>
      <c r="CU116" s="9"/>
      <c r="CV116" s="9">
        <v>0</v>
      </c>
      <c r="CW116" s="9"/>
      <c r="CY116" s="18"/>
      <c r="CZ116" s="18"/>
      <c r="DA116" s="18"/>
      <c r="DB116" s="18"/>
      <c r="DC116" s="18"/>
      <c r="DD116" s="18"/>
      <c r="DE116" s="18">
        <f t="shared" si="19"/>
        <v>0</v>
      </c>
    </row>
    <row r="117" spans="1:109" ht="18.600000000000001" customHeight="1" x14ac:dyDescent="0.25">
      <c r="A117" s="46">
        <v>112</v>
      </c>
      <c r="B117" s="46" t="s">
        <v>745</v>
      </c>
      <c r="C117" s="46" t="str">
        <f t="shared" si="18"/>
        <v>18</v>
      </c>
      <c r="D117" s="46" t="str">
        <f>INDEX(Sheet1!$C:$C,MATCH($B117,Sheet1!$B:$B,0))</f>
        <v>امیرحسین باقرپور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>
        <v>1</v>
      </c>
      <c r="BN117" s="47">
        <v>1</v>
      </c>
      <c r="BO117" s="47"/>
      <c r="BP117" s="47">
        <v>0</v>
      </c>
      <c r="BQ117" s="47">
        <v>0</v>
      </c>
      <c r="BR117" s="47"/>
      <c r="BS117" s="47"/>
      <c r="BT117" s="47">
        <v>1</v>
      </c>
      <c r="BU117" s="47">
        <v>1</v>
      </c>
      <c r="BV117" s="47"/>
      <c r="BW117" s="47"/>
      <c r="BX117" s="47">
        <v>0</v>
      </c>
      <c r="BY117" s="47">
        <v>1</v>
      </c>
      <c r="BZ117" s="47"/>
      <c r="CA117" s="47"/>
      <c r="CB117" s="47">
        <v>0</v>
      </c>
      <c r="CC117" s="47">
        <v>0</v>
      </c>
      <c r="CD117" s="47">
        <v>0</v>
      </c>
      <c r="CE117" s="47">
        <v>1</v>
      </c>
      <c r="CF117" s="47">
        <v>0</v>
      </c>
      <c r="CG117" s="47"/>
      <c r="CH117" s="47"/>
      <c r="CI117" s="47"/>
      <c r="CJ117" s="47">
        <v>0</v>
      </c>
      <c r="CK117" s="9">
        <v>0</v>
      </c>
      <c r="CL117" s="9">
        <v>0</v>
      </c>
      <c r="CM117" s="47"/>
      <c r="CN117" s="9">
        <v>0</v>
      </c>
      <c r="CO117" s="47"/>
      <c r="CP117" s="47"/>
      <c r="CQ117" s="47"/>
      <c r="CR117" s="9">
        <v>0</v>
      </c>
      <c r="CS117" s="47"/>
      <c r="CT117" s="47"/>
      <c r="CU117" s="47"/>
      <c r="CV117" s="47">
        <v>1</v>
      </c>
      <c r="CW117" s="47"/>
      <c r="CY117" s="18"/>
      <c r="CZ117" s="18"/>
      <c r="DA117" s="18"/>
      <c r="DB117" s="18"/>
      <c r="DC117" s="18"/>
      <c r="DD117" s="18"/>
      <c r="DE117" s="18">
        <f t="shared" si="19"/>
        <v>0.5</v>
      </c>
    </row>
    <row r="118" spans="1:109" ht="18.600000000000001" customHeight="1" x14ac:dyDescent="0.25">
      <c r="A118" s="4">
        <v>113</v>
      </c>
      <c r="B118" s="4" t="s">
        <v>746</v>
      </c>
      <c r="C118" s="4" t="str">
        <f t="shared" si="18"/>
        <v>18</v>
      </c>
      <c r="D118" s="4" t="str">
        <f>INDEX(Sheet1!$C:$C,MATCH($B118,Sheet1!$B:$B,0))</f>
        <v>مانی احمدی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>
        <v>1</v>
      </c>
      <c r="BM118" s="9">
        <v>0</v>
      </c>
      <c r="BN118" s="9"/>
      <c r="BO118" s="9"/>
      <c r="BP118" s="9">
        <v>0</v>
      </c>
      <c r="BQ118" s="9">
        <v>0</v>
      </c>
      <c r="BR118" s="9"/>
      <c r="BS118" s="9"/>
      <c r="BT118" s="9"/>
      <c r="BU118" s="9"/>
      <c r="BV118" s="9"/>
      <c r="BW118" s="9"/>
      <c r="BX118" s="9">
        <v>0</v>
      </c>
      <c r="BY118" s="9">
        <v>0</v>
      </c>
      <c r="BZ118" s="9"/>
      <c r="CA118" s="9"/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/>
      <c r="CH118" s="9"/>
      <c r="CI118" s="9"/>
      <c r="CJ118" s="9">
        <v>0</v>
      </c>
      <c r="CK118" s="9">
        <v>0</v>
      </c>
      <c r="CL118" s="9">
        <v>0</v>
      </c>
      <c r="CM118" s="9"/>
      <c r="CN118" s="9">
        <v>0</v>
      </c>
      <c r="CO118" s="9"/>
      <c r="CP118" s="9"/>
      <c r="CQ118" s="9"/>
      <c r="CR118" s="9">
        <v>0</v>
      </c>
      <c r="CS118" s="9"/>
      <c r="CT118" s="9"/>
      <c r="CU118" s="9"/>
      <c r="CV118" s="9">
        <v>0</v>
      </c>
      <c r="CW118" s="9"/>
      <c r="CY118" s="18"/>
      <c r="CZ118" s="18"/>
      <c r="DA118" s="18"/>
      <c r="DB118" s="18"/>
      <c r="DC118" s="18"/>
      <c r="DD118" s="18"/>
      <c r="DE118" s="18">
        <f t="shared" si="19"/>
        <v>0</v>
      </c>
    </row>
    <row r="119" spans="1:109" ht="18.600000000000001" customHeight="1" x14ac:dyDescent="0.25">
      <c r="A119" s="46">
        <v>114</v>
      </c>
      <c r="B119" s="46" t="s">
        <v>747</v>
      </c>
      <c r="C119" s="46" t="str">
        <f t="shared" si="18"/>
        <v>18</v>
      </c>
      <c r="D119" s="46" t="str">
        <f>INDEX(Sheet1!$C:$C,MATCH($B119,Sheet1!$B:$B,0))</f>
        <v>طاها حیدری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>
        <v>1</v>
      </c>
      <c r="BM119" s="47">
        <v>1</v>
      </c>
      <c r="BN119" s="47">
        <v>1</v>
      </c>
      <c r="BO119" s="47"/>
      <c r="BP119" s="47">
        <v>0</v>
      </c>
      <c r="BQ119" s="47">
        <v>1</v>
      </c>
      <c r="BR119" s="47"/>
      <c r="BS119" s="47"/>
      <c r="BT119" s="47">
        <v>1</v>
      </c>
      <c r="BU119" s="47">
        <v>1</v>
      </c>
      <c r="BV119" s="47"/>
      <c r="BW119" s="47"/>
      <c r="BX119" s="47">
        <v>1</v>
      </c>
      <c r="BY119" s="47">
        <v>1</v>
      </c>
      <c r="BZ119" s="47"/>
      <c r="CA119" s="47"/>
      <c r="CB119" s="47">
        <v>0</v>
      </c>
      <c r="CC119" s="47">
        <v>1</v>
      </c>
      <c r="CD119" s="47">
        <v>0</v>
      </c>
      <c r="CE119" s="47">
        <v>1</v>
      </c>
      <c r="CF119" s="47">
        <v>1</v>
      </c>
      <c r="CG119" s="47"/>
      <c r="CH119" s="47"/>
      <c r="CI119" s="47"/>
      <c r="CJ119" s="47">
        <v>0</v>
      </c>
      <c r="CK119" s="47">
        <v>0</v>
      </c>
      <c r="CL119" s="47">
        <v>1</v>
      </c>
      <c r="CM119" s="47"/>
      <c r="CN119" s="9">
        <v>0</v>
      </c>
      <c r="CO119" s="47"/>
      <c r="CP119" s="47"/>
      <c r="CQ119" s="47"/>
      <c r="CR119" s="9">
        <v>0</v>
      </c>
      <c r="CS119" s="47"/>
      <c r="CT119" s="47"/>
      <c r="CU119" s="47"/>
      <c r="CV119" s="47">
        <v>1</v>
      </c>
      <c r="CW119" s="47"/>
      <c r="CY119" s="18"/>
      <c r="CZ119" s="18"/>
      <c r="DA119" s="18"/>
      <c r="DB119" s="18"/>
      <c r="DC119" s="18"/>
      <c r="DD119" s="18"/>
      <c r="DE119" s="18">
        <f t="shared" si="19"/>
        <v>0.75</v>
      </c>
    </row>
    <row r="120" spans="1:109" ht="18.600000000000001" customHeight="1" x14ac:dyDescent="0.25">
      <c r="A120" s="4">
        <v>115</v>
      </c>
      <c r="B120" s="4" t="s">
        <v>748</v>
      </c>
      <c r="C120" s="4" t="str">
        <f t="shared" si="18"/>
        <v>18</v>
      </c>
      <c r="D120" s="4" t="str">
        <f>INDEX(Sheet1!$C:$C,MATCH($B120,Sheet1!$B:$B,0))</f>
        <v>حسام شاملو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>
        <v>1</v>
      </c>
      <c r="BM120" s="9">
        <v>1</v>
      </c>
      <c r="BN120" s="9">
        <v>1</v>
      </c>
      <c r="BO120" s="9"/>
      <c r="BP120" s="9">
        <v>0</v>
      </c>
      <c r="BQ120" s="9">
        <v>0</v>
      </c>
      <c r="BR120" s="9"/>
      <c r="BS120" s="9"/>
      <c r="BT120" s="9">
        <v>0</v>
      </c>
      <c r="BU120" s="9">
        <v>0</v>
      </c>
      <c r="BV120" s="9"/>
      <c r="BW120" s="9"/>
      <c r="BX120" s="9">
        <v>1</v>
      </c>
      <c r="BY120" s="9">
        <v>1</v>
      </c>
      <c r="BZ120" s="9"/>
      <c r="CA120" s="9"/>
      <c r="CB120" s="9">
        <v>0</v>
      </c>
      <c r="CC120" s="9">
        <v>0</v>
      </c>
      <c r="CD120" s="9">
        <v>0</v>
      </c>
      <c r="CE120" s="9">
        <v>1</v>
      </c>
      <c r="CF120" s="9">
        <v>0</v>
      </c>
      <c r="CG120" s="9"/>
      <c r="CH120" s="9"/>
      <c r="CI120" s="9"/>
      <c r="CJ120" s="9">
        <v>0</v>
      </c>
      <c r="CK120" s="9">
        <v>0</v>
      </c>
      <c r="CL120" s="9">
        <v>0</v>
      </c>
      <c r="CM120" s="9"/>
      <c r="CN120" s="9">
        <v>0</v>
      </c>
      <c r="CO120" s="9"/>
      <c r="CP120" s="9"/>
      <c r="CQ120" s="9"/>
      <c r="CR120" s="9">
        <v>0</v>
      </c>
      <c r="CS120" s="9"/>
      <c r="CT120" s="9"/>
      <c r="CU120" s="9"/>
      <c r="CV120" s="9">
        <v>0</v>
      </c>
      <c r="CW120" s="9"/>
      <c r="CY120" s="18"/>
      <c r="CZ120" s="18"/>
      <c r="DA120" s="18"/>
      <c r="DB120" s="18"/>
      <c r="DC120" s="18"/>
      <c r="DD120" s="18"/>
      <c r="DE120" s="18">
        <f t="shared" si="19"/>
        <v>0.375</v>
      </c>
    </row>
    <row r="121" spans="1:109" ht="18.600000000000001" customHeight="1" x14ac:dyDescent="0.25">
      <c r="A121" s="46">
        <v>116</v>
      </c>
      <c r="B121" s="46" t="s">
        <v>749</v>
      </c>
      <c r="C121" s="46" t="str">
        <f t="shared" si="18"/>
        <v>18</v>
      </c>
      <c r="D121" s="46" t="str">
        <f>INDEX(Sheet1!$C:$C,MATCH($B121,Sheet1!$B:$B,0))</f>
        <v>محمدمتین پایروند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>
        <v>0</v>
      </c>
      <c r="BN121" s="47">
        <v>1</v>
      </c>
      <c r="BO121" s="47"/>
      <c r="BP121" s="47">
        <v>1</v>
      </c>
      <c r="BQ121" s="47">
        <v>1</v>
      </c>
      <c r="BR121" s="47"/>
      <c r="BS121" s="47"/>
      <c r="BT121" s="47">
        <v>0</v>
      </c>
      <c r="BU121" s="47">
        <v>0</v>
      </c>
      <c r="BV121" s="47"/>
      <c r="BW121" s="47"/>
      <c r="BX121" s="47">
        <v>0</v>
      </c>
      <c r="BY121" s="47">
        <v>0</v>
      </c>
      <c r="BZ121" s="47"/>
      <c r="CA121" s="47"/>
      <c r="CB121" s="47">
        <v>0</v>
      </c>
      <c r="CC121" s="47">
        <v>0</v>
      </c>
      <c r="CD121" s="47">
        <v>1</v>
      </c>
      <c r="CE121" s="47">
        <v>0</v>
      </c>
      <c r="CF121" s="47">
        <v>0</v>
      </c>
      <c r="CG121" s="47"/>
      <c r="CH121" s="47"/>
      <c r="CI121" s="47"/>
      <c r="CJ121" s="47">
        <v>0</v>
      </c>
      <c r="CK121" s="47">
        <v>0</v>
      </c>
      <c r="CL121" s="47">
        <v>0</v>
      </c>
      <c r="CM121" s="47"/>
      <c r="CN121" s="9">
        <v>0</v>
      </c>
      <c r="CO121" s="47"/>
      <c r="CP121" s="47"/>
      <c r="CQ121" s="47"/>
      <c r="CR121" s="9">
        <v>0</v>
      </c>
      <c r="CS121" s="47"/>
      <c r="CT121" s="47"/>
      <c r="CU121" s="47"/>
      <c r="CV121" s="47">
        <v>0</v>
      </c>
      <c r="CW121" s="47"/>
      <c r="CY121" s="18"/>
      <c r="CZ121" s="18"/>
      <c r="DA121" s="18"/>
      <c r="DB121" s="18"/>
      <c r="DC121" s="18"/>
      <c r="DD121" s="18"/>
      <c r="DE121" s="18">
        <f t="shared" si="19"/>
        <v>0.125</v>
      </c>
    </row>
    <row r="122" spans="1:109" ht="18.600000000000001" customHeight="1" x14ac:dyDescent="0.25">
      <c r="A122" s="4">
        <v>117</v>
      </c>
      <c r="B122" s="4" t="s">
        <v>750</v>
      </c>
      <c r="C122" s="4" t="str">
        <f t="shared" si="18"/>
        <v>18</v>
      </c>
      <c r="D122" s="4" t="str">
        <f>INDEX(Sheet1!$C:$C,MATCH($B122,Sheet1!$B:$B,0))</f>
        <v>محمدعلی آفاقی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>
        <v>1</v>
      </c>
      <c r="BM122" s="9">
        <v>1</v>
      </c>
      <c r="BN122" s="9">
        <v>1</v>
      </c>
      <c r="BO122" s="9"/>
      <c r="BP122" s="9">
        <v>0</v>
      </c>
      <c r="BQ122" s="9">
        <v>0</v>
      </c>
      <c r="BR122" s="9"/>
      <c r="BS122" s="9"/>
      <c r="BT122" s="9">
        <v>0</v>
      </c>
      <c r="BU122" s="9">
        <v>0</v>
      </c>
      <c r="BV122" s="9"/>
      <c r="BW122" s="9"/>
      <c r="BX122" s="9">
        <v>0</v>
      </c>
      <c r="BY122" s="9">
        <v>0</v>
      </c>
      <c r="BZ122" s="9"/>
      <c r="CA122" s="9"/>
      <c r="CB122" s="9"/>
      <c r="CC122" s="9"/>
      <c r="CD122" s="9"/>
      <c r="CE122" s="9"/>
      <c r="CF122" s="9">
        <v>0</v>
      </c>
      <c r="CG122" s="9"/>
      <c r="CH122" s="9"/>
      <c r="CI122" s="9"/>
      <c r="CJ122" s="9">
        <v>0</v>
      </c>
      <c r="CK122" s="9">
        <v>0</v>
      </c>
      <c r="CL122" s="9">
        <v>0</v>
      </c>
      <c r="CM122" s="9"/>
      <c r="CN122" s="9">
        <v>1</v>
      </c>
      <c r="CO122" s="9"/>
      <c r="CP122" s="9"/>
      <c r="CQ122" s="9"/>
      <c r="CR122" s="9">
        <v>0</v>
      </c>
      <c r="CS122" s="9"/>
      <c r="CT122" s="9"/>
      <c r="CU122" s="9"/>
      <c r="CV122" s="9">
        <v>0</v>
      </c>
      <c r="CW122" s="9"/>
      <c r="CY122" s="18"/>
      <c r="CZ122" s="18"/>
      <c r="DA122" s="18"/>
      <c r="DB122" s="18"/>
      <c r="DC122" s="18"/>
      <c r="DD122" s="18"/>
      <c r="DE122" s="18">
        <f t="shared" si="19"/>
        <v>0</v>
      </c>
    </row>
    <row r="123" spans="1:109" ht="18.600000000000001" customHeight="1" x14ac:dyDescent="0.25">
      <c r="A123" s="46">
        <v>118</v>
      </c>
      <c r="B123" s="46" t="s">
        <v>751</v>
      </c>
      <c r="C123" s="46" t="str">
        <f t="shared" si="18"/>
        <v>18</v>
      </c>
      <c r="D123" s="46" t="str">
        <f>INDEX(Sheet1!$C:$C,MATCH($B123,Sheet1!$B:$B,0))</f>
        <v>محمدرضا رجب‌زاده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>
        <v>0</v>
      </c>
      <c r="BN123" s="47">
        <v>1</v>
      </c>
      <c r="BO123" s="47"/>
      <c r="BP123" s="47">
        <v>1</v>
      </c>
      <c r="BQ123" s="47">
        <v>0</v>
      </c>
      <c r="BR123" s="47"/>
      <c r="BS123" s="47"/>
      <c r="BT123" s="47">
        <v>0</v>
      </c>
      <c r="BU123" s="47">
        <v>0</v>
      </c>
      <c r="BV123" s="47"/>
      <c r="BW123" s="47"/>
      <c r="BX123" s="47">
        <v>0</v>
      </c>
      <c r="BY123" s="47">
        <v>0</v>
      </c>
      <c r="BZ123" s="47"/>
      <c r="CA123" s="47"/>
      <c r="CB123" s="47">
        <v>1</v>
      </c>
      <c r="CC123" s="47">
        <v>0</v>
      </c>
      <c r="CD123" s="47">
        <v>0</v>
      </c>
      <c r="CE123" s="47">
        <v>1</v>
      </c>
      <c r="CF123" s="47">
        <v>0</v>
      </c>
      <c r="CG123" s="47"/>
      <c r="CH123" s="47"/>
      <c r="CI123" s="47"/>
      <c r="CJ123" s="47">
        <v>0</v>
      </c>
      <c r="CK123" s="47">
        <v>0</v>
      </c>
      <c r="CL123" s="47">
        <v>0</v>
      </c>
      <c r="CM123" s="47"/>
      <c r="CN123" s="47">
        <v>0</v>
      </c>
      <c r="CO123" s="47"/>
      <c r="CP123" s="47"/>
      <c r="CQ123" s="47"/>
      <c r="CR123" s="9">
        <v>0</v>
      </c>
      <c r="CS123" s="47"/>
      <c r="CT123" s="47"/>
      <c r="CU123" s="47"/>
      <c r="CV123" s="47">
        <v>0</v>
      </c>
      <c r="CW123" s="47"/>
      <c r="CY123" s="18"/>
      <c r="CZ123" s="18"/>
      <c r="DA123" s="18"/>
      <c r="DB123" s="18"/>
      <c r="DC123" s="18"/>
      <c r="DD123" s="18"/>
      <c r="DE123" s="18">
        <f t="shared" si="19"/>
        <v>0.25</v>
      </c>
    </row>
    <row r="124" spans="1:109" ht="18.600000000000001" customHeight="1" x14ac:dyDescent="0.25">
      <c r="A124" s="4">
        <v>119</v>
      </c>
      <c r="B124" s="4" t="s">
        <v>752</v>
      </c>
      <c r="C124" s="4" t="str">
        <f t="shared" si="18"/>
        <v>18</v>
      </c>
      <c r="D124" s="4" t="str">
        <f>INDEX(Sheet1!$C:$C,MATCH($B124,Sheet1!$B:$B,0))</f>
        <v>محمدحسین صابری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>
        <v>1</v>
      </c>
      <c r="BM124" s="9">
        <v>0</v>
      </c>
      <c r="BN124" s="9">
        <v>1</v>
      </c>
      <c r="BO124" s="9"/>
      <c r="BP124" s="9">
        <v>1</v>
      </c>
      <c r="BQ124" s="9">
        <v>1</v>
      </c>
      <c r="BR124" s="9"/>
      <c r="BS124" s="9"/>
      <c r="BT124" s="9">
        <v>0</v>
      </c>
      <c r="BU124" s="9">
        <v>0</v>
      </c>
      <c r="BV124" s="9"/>
      <c r="BW124" s="9"/>
      <c r="BX124" s="9">
        <v>0</v>
      </c>
      <c r="BY124" s="9">
        <v>1</v>
      </c>
      <c r="BZ124" s="9"/>
      <c r="CA124" s="9"/>
      <c r="CB124" s="9">
        <v>1</v>
      </c>
      <c r="CC124" s="9">
        <v>1</v>
      </c>
      <c r="CD124" s="9">
        <v>1</v>
      </c>
      <c r="CE124" s="9">
        <v>0</v>
      </c>
      <c r="CF124" s="9">
        <v>1</v>
      </c>
      <c r="CG124" s="9"/>
      <c r="CH124" s="9"/>
      <c r="CI124" s="9"/>
      <c r="CJ124" s="9">
        <v>0</v>
      </c>
      <c r="CK124" s="9">
        <v>0</v>
      </c>
      <c r="CL124" s="9">
        <v>0</v>
      </c>
      <c r="CM124" s="9"/>
      <c r="CN124" s="9">
        <v>0</v>
      </c>
      <c r="CO124" s="9"/>
      <c r="CP124" s="9"/>
      <c r="CQ124" s="9"/>
      <c r="CR124" s="9">
        <v>0</v>
      </c>
      <c r="CS124" s="9"/>
      <c r="CT124" s="9"/>
      <c r="CU124" s="9"/>
      <c r="CV124" s="9">
        <v>1</v>
      </c>
      <c r="CW124" s="9"/>
      <c r="CY124" s="18"/>
      <c r="CZ124" s="18"/>
      <c r="DA124" s="18"/>
      <c r="DB124" s="18"/>
      <c r="DC124" s="18"/>
      <c r="DD124" s="18"/>
      <c r="DE124" s="18">
        <f t="shared" si="19"/>
        <v>0.5</v>
      </c>
    </row>
    <row r="125" spans="1:109" ht="18.600000000000001" customHeight="1" x14ac:dyDescent="0.25">
      <c r="A125" s="46">
        <v>120</v>
      </c>
      <c r="B125" s="46" t="s">
        <v>753</v>
      </c>
      <c r="C125" s="46" t="str">
        <f t="shared" si="18"/>
        <v>18</v>
      </c>
      <c r="D125" s="46" t="str">
        <f>INDEX(Sheet1!$C:$C,MATCH($B125,Sheet1!$B:$B,0))</f>
        <v>محمدعلی پورعبادی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>
        <v>1</v>
      </c>
      <c r="BM125" s="47">
        <v>1</v>
      </c>
      <c r="BN125" s="47">
        <v>1</v>
      </c>
      <c r="BO125" s="47"/>
      <c r="BP125" s="47">
        <v>0</v>
      </c>
      <c r="BQ125" s="47">
        <v>1</v>
      </c>
      <c r="BR125" s="47"/>
      <c r="BS125" s="47"/>
      <c r="BT125" s="47">
        <v>0</v>
      </c>
      <c r="BU125" s="47">
        <v>0</v>
      </c>
      <c r="BV125" s="47"/>
      <c r="BW125" s="47"/>
      <c r="BX125" s="47">
        <v>1</v>
      </c>
      <c r="BY125" s="47">
        <v>1</v>
      </c>
      <c r="BZ125" s="47"/>
      <c r="CA125" s="47"/>
      <c r="CB125" s="47">
        <v>0</v>
      </c>
      <c r="CC125" s="47">
        <v>1</v>
      </c>
      <c r="CD125" s="47">
        <v>0</v>
      </c>
      <c r="CE125" s="47">
        <v>0</v>
      </c>
      <c r="CF125" s="47">
        <v>0</v>
      </c>
      <c r="CG125" s="47"/>
      <c r="CH125" s="47"/>
      <c r="CI125" s="47"/>
      <c r="CJ125" s="47">
        <v>0</v>
      </c>
      <c r="CK125" s="47">
        <v>0</v>
      </c>
      <c r="CL125" s="47">
        <v>0</v>
      </c>
      <c r="CM125" s="47"/>
      <c r="CN125" s="47">
        <v>0</v>
      </c>
      <c r="CO125" s="47"/>
      <c r="CP125" s="47"/>
      <c r="CQ125" s="47"/>
      <c r="CR125" s="9">
        <v>0</v>
      </c>
      <c r="CS125" s="47"/>
      <c r="CT125" s="47"/>
      <c r="CU125" s="47"/>
      <c r="CV125" s="47">
        <v>0</v>
      </c>
      <c r="CW125" s="47"/>
      <c r="CY125" s="18"/>
      <c r="CZ125" s="18"/>
      <c r="DA125" s="18"/>
      <c r="DB125" s="18"/>
      <c r="DC125" s="18"/>
      <c r="DD125" s="18"/>
      <c r="DE125" s="18">
        <f t="shared" si="19"/>
        <v>0.375</v>
      </c>
    </row>
  </sheetData>
  <mergeCells count="8">
    <mergeCell ref="CY4:CY5"/>
    <mergeCell ref="CZ4:CZ5"/>
    <mergeCell ref="DA4:DA5"/>
    <mergeCell ref="DB4:DB5"/>
    <mergeCell ref="DG3:DG4"/>
    <mergeCell ref="DC4:DC5"/>
    <mergeCell ref="DD4:DD5"/>
    <mergeCell ref="DE4:DE5"/>
  </mergeCells>
  <phoneticPr fontId="2" type="noConversion"/>
  <conditionalFormatting sqref="CY6:DE125">
    <cfRule type="cellIs" dxfId="86" priority="13" operator="between">
      <formula>0.75</formula>
      <formula>1</formula>
    </cfRule>
    <cfRule type="expression" dxfId="85" priority="14">
      <formula>AND(COUNTIFS($E$4:$DB$4,CY$4,$E6:$DB6,"&lt;&gt;"&amp;"")&gt;0,CY6&lt;0.3999999)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AZ4 BA2:BB4 B51:B64 B65:B85 B100:B110 BH4:BK4 B111:B125 B86:B99 B6:B5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9" tint="-0.249977111117893"/>
  </sheetPr>
  <dimension ref="A1:EN152"/>
  <sheetViews>
    <sheetView rightToLeft="1" zoomScale="98" zoomScaleNormal="98" workbookViewId="0">
      <pane xSplit="4" ySplit="5" topLeftCell="DN6" activePane="bottomRight" state="frozen"/>
      <selection activeCell="A2" sqref="A2"/>
      <selection pane="topRight" activeCell="E2" sqref="E2"/>
      <selection pane="bottomLeft" activeCell="A6" sqref="A6"/>
      <selection pane="bottomRight" activeCell="DY5" sqref="DY5"/>
    </sheetView>
  </sheetViews>
  <sheetFormatPr defaultRowHeight="15" x14ac:dyDescent="0.25"/>
  <cols>
    <col min="1" max="1" width="4.7109375" bestFit="1" customWidth="1"/>
    <col min="4" max="4" width="20.140625" bestFit="1" customWidth="1"/>
    <col min="5" max="107" width="10.28515625" hidden="1" customWidth="1"/>
    <col min="108" max="135" width="10.28515625" customWidth="1"/>
    <col min="136" max="136" width="9.7109375" customWidth="1"/>
    <col min="137" max="142" width="9.5703125" customWidth="1"/>
    <col min="144" max="144" width="15.42578125" customWidth="1"/>
  </cols>
  <sheetData>
    <row r="1" spans="1:144" ht="14.45" customHeight="1" x14ac:dyDescent="0.25">
      <c r="D1" s="1" t="s">
        <v>459</v>
      </c>
      <c r="E1" s="1" t="str">
        <f t="shared" ref="E1:AP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14013</v>
      </c>
      <c r="M1" s="1" t="str">
        <f t="shared" si="0"/>
        <v>14013</v>
      </c>
      <c r="N1" s="1" t="str">
        <f t="shared" si="0"/>
        <v>14013</v>
      </c>
      <c r="O1" s="1" t="str">
        <f t="shared" si="0"/>
        <v>14013</v>
      </c>
      <c r="P1" s="1" t="str">
        <f t="shared" si="0"/>
        <v>14013</v>
      </c>
      <c r="Q1" s="1" t="str">
        <f t="shared" si="0"/>
        <v>14013</v>
      </c>
      <c r="R1" s="1" t="str">
        <f t="shared" si="0"/>
        <v>14013</v>
      </c>
      <c r="S1" s="1" t="str">
        <f t="shared" si="0"/>
        <v>14013</v>
      </c>
      <c r="T1" s="1" t="str">
        <f t="shared" si="0"/>
        <v>14014</v>
      </c>
      <c r="U1" s="1" t="str">
        <f t="shared" si="0"/>
        <v>14014</v>
      </c>
      <c r="V1" s="1" t="str">
        <f t="shared" si="0"/>
        <v>14014</v>
      </c>
      <c r="W1" s="1" t="str">
        <f t="shared" si="0"/>
        <v>14014</v>
      </c>
      <c r="X1" s="1" t="str">
        <f t="shared" si="0"/>
        <v>14014</v>
      </c>
      <c r="Y1" s="1" t="str">
        <f t="shared" si="0"/>
        <v>14014</v>
      </c>
      <c r="Z1" s="1" t="str">
        <f t="shared" si="0"/>
        <v>14014</v>
      </c>
      <c r="AA1" s="1" t="str">
        <f t="shared" si="0"/>
        <v>14014</v>
      </c>
      <c r="AB1" s="1" t="str">
        <f t="shared" si="0"/>
        <v>14014</v>
      </c>
      <c r="AC1" s="1" t="str">
        <f t="shared" si="0"/>
        <v>14014</v>
      </c>
      <c r="AD1" s="1" t="str">
        <f t="shared" si="0"/>
        <v>14014</v>
      </c>
      <c r="AE1" s="1" t="str">
        <f t="shared" si="0"/>
        <v>14014</v>
      </c>
      <c r="AF1" s="1" t="str">
        <f t="shared" si="0"/>
        <v>14014</v>
      </c>
      <c r="AG1" s="1" t="str">
        <f t="shared" si="0"/>
        <v>14014</v>
      </c>
      <c r="AH1" s="1" t="str">
        <f t="shared" si="0"/>
        <v>14014</v>
      </c>
      <c r="AI1" s="1" t="str">
        <f t="shared" si="0"/>
        <v>14014</v>
      </c>
      <c r="AJ1" s="1" t="str">
        <f t="shared" si="0"/>
        <v>14021</v>
      </c>
      <c r="AK1" s="1" t="str">
        <f t="shared" si="0"/>
        <v>14021</v>
      </c>
      <c r="AL1" s="1" t="str">
        <f t="shared" si="0"/>
        <v>14021</v>
      </c>
      <c r="AM1" s="1" t="str">
        <f t="shared" si="0"/>
        <v>14021</v>
      </c>
      <c r="AN1" s="1" t="str">
        <f t="shared" si="0"/>
        <v>14021</v>
      </c>
      <c r="AO1" s="1" t="str">
        <f t="shared" si="0"/>
        <v>14021</v>
      </c>
      <c r="AP1" s="1" t="str">
        <f t="shared" si="0"/>
        <v>14021</v>
      </c>
      <c r="AQ1" s="1" t="str">
        <f t="shared" ref="AQ1:EL1" si="1">AQ$2&amp;AQ$3</f>
        <v>14021</v>
      </c>
      <c r="AR1" s="1" t="str">
        <f t="shared" si="1"/>
        <v>14021</v>
      </c>
      <c r="AS1" s="1" t="str">
        <f t="shared" si="1"/>
        <v>14021</v>
      </c>
      <c r="AT1" s="1" t="str">
        <f t="shared" si="1"/>
        <v>14021</v>
      </c>
      <c r="AU1" s="1" t="str">
        <f t="shared" si="1"/>
        <v>14021</v>
      </c>
      <c r="AV1" s="1" t="str">
        <f t="shared" si="1"/>
        <v>14022</v>
      </c>
      <c r="AW1" s="1" t="str">
        <f t="shared" si="1"/>
        <v>14022</v>
      </c>
      <c r="AX1" s="1" t="str">
        <f t="shared" si="1"/>
        <v>14022</v>
      </c>
      <c r="AY1" s="1" t="str">
        <f t="shared" si="1"/>
        <v>14022</v>
      </c>
      <c r="AZ1" s="1" t="str">
        <f t="shared" si="1"/>
        <v>14022</v>
      </c>
      <c r="BA1" s="1" t="str">
        <f t="shared" si="1"/>
        <v>14022</v>
      </c>
      <c r="BB1" s="1" t="str">
        <f t="shared" si="1"/>
        <v>14022</v>
      </c>
      <c r="BC1" s="1" t="str">
        <f t="shared" si="1"/>
        <v>14022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 t="s">
        <v>357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 t="str">
        <f t="shared" si="1"/>
        <v/>
      </c>
      <c r="EG1" s="1" t="str">
        <f t="shared" si="1"/>
        <v>14013</v>
      </c>
      <c r="EH1" s="1" t="str">
        <f t="shared" si="1"/>
        <v>14014</v>
      </c>
      <c r="EI1" s="1" t="str">
        <f t="shared" si="1"/>
        <v>14021</v>
      </c>
      <c r="EJ1" s="1" t="str">
        <f t="shared" si="1"/>
        <v>14022</v>
      </c>
      <c r="EK1" s="1" t="str">
        <f t="shared" si="1"/>
        <v>14032</v>
      </c>
      <c r="EL1" s="1" t="str">
        <f t="shared" si="1"/>
        <v>14033</v>
      </c>
    </row>
    <row r="2" spans="1:144" ht="18.600000000000001" customHeight="1" x14ac:dyDescent="0.25">
      <c r="A2" s="36"/>
      <c r="B2" s="36"/>
      <c r="C2" s="36"/>
      <c r="D2" s="36" t="s">
        <v>49</v>
      </c>
      <c r="E2" s="124" t="str">
        <f t="shared" ref="E2:AT2" si="2">MID(E5,1,4)</f>
        <v>1401</v>
      </c>
      <c r="F2" s="124" t="str">
        <f t="shared" si="2"/>
        <v>1401</v>
      </c>
      <c r="G2" s="124" t="str">
        <f t="shared" si="2"/>
        <v>1401</v>
      </c>
      <c r="H2" s="124" t="str">
        <f t="shared" si="2"/>
        <v>1401</v>
      </c>
      <c r="I2" s="125" t="str">
        <f t="shared" si="2"/>
        <v>1401</v>
      </c>
      <c r="J2" s="125" t="str">
        <f t="shared" si="2"/>
        <v>1401</v>
      </c>
      <c r="K2" s="125" t="str">
        <f t="shared" si="2"/>
        <v>1401</v>
      </c>
      <c r="L2" s="125" t="str">
        <f t="shared" si="2"/>
        <v>1401</v>
      </c>
      <c r="M2" s="124" t="str">
        <f t="shared" si="2"/>
        <v>1401</v>
      </c>
      <c r="N2" s="124" t="str">
        <f t="shared" si="2"/>
        <v>1401</v>
      </c>
      <c r="O2" s="124" t="str">
        <f t="shared" si="2"/>
        <v>1401</v>
      </c>
      <c r="P2" s="124" t="str">
        <f t="shared" si="2"/>
        <v>1401</v>
      </c>
      <c r="Q2" s="124" t="str">
        <f t="shared" si="2"/>
        <v>1401</v>
      </c>
      <c r="R2" s="124" t="str">
        <f t="shared" si="2"/>
        <v>1401</v>
      </c>
      <c r="S2" s="124" t="str">
        <f t="shared" si="2"/>
        <v>1401</v>
      </c>
      <c r="T2" s="125" t="str">
        <f t="shared" si="2"/>
        <v>1401</v>
      </c>
      <c r="U2" s="125" t="str">
        <f t="shared" si="2"/>
        <v>1401</v>
      </c>
      <c r="V2" s="125" t="str">
        <f t="shared" si="2"/>
        <v>1401</v>
      </c>
      <c r="W2" s="125" t="str">
        <f t="shared" si="2"/>
        <v>1401</v>
      </c>
      <c r="X2" s="125" t="str">
        <f t="shared" si="2"/>
        <v>1401</v>
      </c>
      <c r="Y2" s="125" t="str">
        <f t="shared" si="2"/>
        <v>1401</v>
      </c>
      <c r="Z2" s="124" t="str">
        <f t="shared" si="2"/>
        <v>1401</v>
      </c>
      <c r="AA2" s="124" t="str">
        <f t="shared" si="2"/>
        <v>1401</v>
      </c>
      <c r="AB2" s="124" t="str">
        <f t="shared" si="2"/>
        <v>1401</v>
      </c>
      <c r="AC2" s="124" t="str">
        <f t="shared" si="2"/>
        <v>1401</v>
      </c>
      <c r="AD2" s="124" t="str">
        <f t="shared" si="2"/>
        <v>1401</v>
      </c>
      <c r="AE2" s="125" t="str">
        <f t="shared" si="2"/>
        <v>1401</v>
      </c>
      <c r="AF2" s="125" t="str">
        <f t="shared" si="2"/>
        <v>1401</v>
      </c>
      <c r="AG2" s="125" t="str">
        <f t="shared" si="2"/>
        <v>1401</v>
      </c>
      <c r="AH2" s="125" t="str">
        <f t="shared" si="2"/>
        <v>1401</v>
      </c>
      <c r="AI2" s="125" t="str">
        <f t="shared" si="2"/>
        <v>1401</v>
      </c>
      <c r="AJ2" s="124" t="str">
        <f t="shared" si="2"/>
        <v>1402</v>
      </c>
      <c r="AK2" s="124" t="str">
        <f t="shared" si="2"/>
        <v>1402</v>
      </c>
      <c r="AL2" s="124" t="str">
        <f t="shared" si="2"/>
        <v>1402</v>
      </c>
      <c r="AM2" s="125" t="str">
        <f t="shared" si="2"/>
        <v>1402</v>
      </c>
      <c r="AN2" s="125" t="str">
        <f t="shared" si="2"/>
        <v>1402</v>
      </c>
      <c r="AO2" s="125" t="str">
        <f t="shared" si="2"/>
        <v>1402</v>
      </c>
      <c r="AP2" s="125" t="str">
        <f t="shared" si="2"/>
        <v>1402</v>
      </c>
      <c r="AQ2" s="124" t="str">
        <f t="shared" si="2"/>
        <v>1402</v>
      </c>
      <c r="AR2" s="124" t="str">
        <f t="shared" si="2"/>
        <v>1402</v>
      </c>
      <c r="AS2" s="124" t="str">
        <f t="shared" si="2"/>
        <v>1402</v>
      </c>
      <c r="AT2" s="124" t="str">
        <f t="shared" si="2"/>
        <v>1402</v>
      </c>
      <c r="AU2" s="124" t="str">
        <f>MID(AU5,1,4)</f>
        <v>1402</v>
      </c>
      <c r="AV2" s="125" t="str">
        <f t="shared" ref="AV2:BC2" si="3">MID(AV5,1,4)</f>
        <v>1402</v>
      </c>
      <c r="AW2" s="125" t="str">
        <f t="shared" si="3"/>
        <v>1402</v>
      </c>
      <c r="AX2" s="125" t="str">
        <f t="shared" si="3"/>
        <v>1402</v>
      </c>
      <c r="AY2" s="125" t="str">
        <f t="shared" si="3"/>
        <v>1402</v>
      </c>
      <c r="AZ2" s="125" t="str">
        <f t="shared" si="3"/>
        <v>1402</v>
      </c>
      <c r="BA2" s="125" t="str">
        <f t="shared" si="3"/>
        <v>1402</v>
      </c>
      <c r="BB2" s="125" t="str">
        <f t="shared" si="3"/>
        <v>1402</v>
      </c>
      <c r="BC2" s="125" t="str">
        <f t="shared" si="3"/>
        <v>1402</v>
      </c>
      <c r="BD2" s="124" t="str">
        <f t="shared" ref="BD2:BQ2" si="4">MID(BD5,1,4)</f>
        <v>1402</v>
      </c>
      <c r="BE2" s="124" t="str">
        <f t="shared" si="4"/>
        <v>1402</v>
      </c>
      <c r="BF2" s="124" t="str">
        <f t="shared" si="4"/>
        <v>1402</v>
      </c>
      <c r="BG2" s="124" t="str">
        <f t="shared" si="4"/>
        <v>1402</v>
      </c>
      <c r="BH2" s="124" t="str">
        <f t="shared" si="4"/>
        <v>1402</v>
      </c>
      <c r="BI2" s="124" t="str">
        <f t="shared" si="4"/>
        <v>1402</v>
      </c>
      <c r="BJ2" s="124" t="str">
        <f t="shared" si="4"/>
        <v>1402</v>
      </c>
      <c r="BK2" s="124" t="str">
        <f t="shared" si="4"/>
        <v>1402</v>
      </c>
      <c r="BL2" s="125" t="str">
        <f t="shared" si="4"/>
        <v>1402</v>
      </c>
      <c r="BM2" s="125" t="str">
        <f t="shared" si="4"/>
        <v>1402</v>
      </c>
      <c r="BN2" s="125" t="str">
        <f t="shared" si="4"/>
        <v>1402</v>
      </c>
      <c r="BO2" s="125" t="str">
        <f t="shared" si="4"/>
        <v>1402</v>
      </c>
      <c r="BP2" s="125" t="str">
        <f t="shared" si="4"/>
        <v>1402</v>
      </c>
      <c r="BQ2" s="125" t="str">
        <f t="shared" si="4"/>
        <v>1402</v>
      </c>
      <c r="BR2" s="124" t="str">
        <f t="shared" ref="BR2:BV2" si="5">MID(BR5,1,4)</f>
        <v>1402</v>
      </c>
      <c r="BS2" s="124" t="str">
        <f t="shared" si="5"/>
        <v>1402</v>
      </c>
      <c r="BT2" s="124" t="str">
        <f t="shared" si="5"/>
        <v>1402</v>
      </c>
      <c r="BU2" s="124" t="str">
        <f t="shared" si="5"/>
        <v>1402</v>
      </c>
      <c r="BV2" s="125" t="str">
        <f t="shared" si="5"/>
        <v>1402</v>
      </c>
      <c r="BW2" s="125" t="str">
        <f t="shared" ref="BW2:ED2" si="6">MID(BW5,1,4)</f>
        <v>1402</v>
      </c>
      <c r="BX2" s="125" t="str">
        <f t="shared" si="6"/>
        <v>1402</v>
      </c>
      <c r="BY2" s="124" t="str">
        <f t="shared" si="6"/>
        <v>1403</v>
      </c>
      <c r="BZ2" s="124" t="str">
        <f t="shared" si="6"/>
        <v>1403</v>
      </c>
      <c r="CA2" s="124" t="str">
        <f t="shared" si="6"/>
        <v>1403</v>
      </c>
      <c r="CB2" s="124" t="str">
        <f t="shared" si="6"/>
        <v>1403</v>
      </c>
      <c r="CC2" s="124" t="str">
        <f t="shared" si="6"/>
        <v>1403</v>
      </c>
      <c r="CD2" s="124" t="str">
        <f t="shared" si="6"/>
        <v>1403</v>
      </c>
      <c r="CE2" s="124" t="str">
        <f t="shared" si="6"/>
        <v>1403</v>
      </c>
      <c r="CF2" s="124" t="str">
        <f t="shared" si="6"/>
        <v>1403</v>
      </c>
      <c r="CG2" s="125" t="str">
        <f t="shared" si="6"/>
        <v>1403</v>
      </c>
      <c r="CH2" s="125" t="str">
        <f t="shared" si="6"/>
        <v>1403</v>
      </c>
      <c r="CI2" s="125" t="str">
        <f t="shared" si="6"/>
        <v>1403</v>
      </c>
      <c r="CJ2" s="125" t="str">
        <f t="shared" si="6"/>
        <v>1403</v>
      </c>
      <c r="CK2" s="125" t="str">
        <f t="shared" si="6"/>
        <v>1403</v>
      </c>
      <c r="CL2" s="124" t="str">
        <f t="shared" si="6"/>
        <v>1403</v>
      </c>
      <c r="CM2" s="124" t="str">
        <f t="shared" si="6"/>
        <v>1403</v>
      </c>
      <c r="CN2" s="124" t="str">
        <f t="shared" si="6"/>
        <v>1403</v>
      </c>
      <c r="CO2" s="124" t="str">
        <f t="shared" si="6"/>
        <v>1403</v>
      </c>
      <c r="CP2" s="124" t="str">
        <f t="shared" si="6"/>
        <v>1403</v>
      </c>
      <c r="CQ2" s="124" t="str">
        <f t="shared" si="6"/>
        <v>1403</v>
      </c>
      <c r="CR2" s="124" t="str">
        <f t="shared" si="6"/>
        <v>1403</v>
      </c>
      <c r="CS2" s="124" t="str">
        <f t="shared" si="6"/>
        <v>1403</v>
      </c>
      <c r="CT2" s="124" t="str">
        <f t="shared" si="6"/>
        <v>1403</v>
      </c>
      <c r="CU2" s="124" t="str">
        <f t="shared" si="6"/>
        <v>1403</v>
      </c>
      <c r="CV2" s="124" t="str">
        <f t="shared" si="6"/>
        <v>1403</v>
      </c>
      <c r="CW2" s="124" t="str">
        <f t="shared" si="6"/>
        <v>1403</v>
      </c>
      <c r="CX2" s="124" t="str">
        <f t="shared" si="6"/>
        <v>1403</v>
      </c>
      <c r="CY2" s="124" t="str">
        <f t="shared" si="6"/>
        <v>1403</v>
      </c>
      <c r="CZ2" s="124" t="str">
        <f t="shared" si="6"/>
        <v>1403</v>
      </c>
      <c r="DA2" s="124" t="str">
        <f t="shared" si="6"/>
        <v>1403</v>
      </c>
      <c r="DB2" s="124" t="str">
        <f t="shared" si="6"/>
        <v>1403</v>
      </c>
      <c r="DC2" s="124" t="str">
        <f t="shared" si="6"/>
        <v>1403</v>
      </c>
      <c r="DD2" s="124" t="str">
        <f t="shared" si="6"/>
        <v>1403</v>
      </c>
      <c r="DE2" s="124" t="str">
        <f t="shared" si="6"/>
        <v>1403</v>
      </c>
      <c r="DF2" s="124" t="str">
        <f t="shared" si="6"/>
        <v>1403</v>
      </c>
      <c r="DG2" s="124" t="str">
        <f t="shared" si="6"/>
        <v>1403</v>
      </c>
      <c r="DH2" s="124" t="str">
        <f t="shared" si="6"/>
        <v>1403</v>
      </c>
      <c r="DI2" s="124" t="str">
        <f t="shared" si="6"/>
        <v>1403</v>
      </c>
      <c r="DJ2" s="124" t="str">
        <f t="shared" si="6"/>
        <v>1403</v>
      </c>
      <c r="DK2" s="124" t="str">
        <f t="shared" si="6"/>
        <v>1403</v>
      </c>
      <c r="DL2" s="124" t="str">
        <f t="shared" si="6"/>
        <v>1403</v>
      </c>
      <c r="DM2" s="124" t="str">
        <f t="shared" si="6"/>
        <v>1403</v>
      </c>
      <c r="DN2" s="124" t="str">
        <f t="shared" si="6"/>
        <v>1403</v>
      </c>
      <c r="DO2" s="124" t="str">
        <f t="shared" si="6"/>
        <v>1403</v>
      </c>
      <c r="DP2" s="124" t="str">
        <f t="shared" si="6"/>
        <v>1403</v>
      </c>
      <c r="DQ2" s="124" t="str">
        <f t="shared" si="6"/>
        <v>1403</v>
      </c>
      <c r="DR2" s="124" t="str">
        <f t="shared" si="6"/>
        <v>1403</v>
      </c>
      <c r="DS2" s="124" t="str">
        <f t="shared" si="6"/>
        <v>1403</v>
      </c>
      <c r="DT2" s="124" t="str">
        <f t="shared" si="6"/>
        <v>1403</v>
      </c>
      <c r="DU2" s="124" t="str">
        <f t="shared" si="6"/>
        <v>1403</v>
      </c>
      <c r="DV2" s="124" t="str">
        <f t="shared" si="6"/>
        <v>1403</v>
      </c>
      <c r="DW2" s="124" t="str">
        <f t="shared" si="6"/>
        <v>1404</v>
      </c>
      <c r="DX2" s="124" t="str">
        <f t="shared" si="6"/>
        <v>1404</v>
      </c>
      <c r="DY2" s="124" t="str">
        <f t="shared" si="6"/>
        <v>1404</v>
      </c>
      <c r="DZ2" s="124" t="str">
        <f t="shared" si="6"/>
        <v>1404</v>
      </c>
      <c r="EA2" s="124" t="str">
        <f t="shared" si="6"/>
        <v>1404</v>
      </c>
      <c r="EB2" s="124" t="str">
        <f t="shared" si="6"/>
        <v>1404</v>
      </c>
      <c r="EC2" s="124"/>
      <c r="ED2" s="124" t="str">
        <f t="shared" si="6"/>
        <v/>
      </c>
      <c r="EE2" s="125"/>
      <c r="EG2" s="125">
        <v>1401</v>
      </c>
      <c r="EH2" s="125">
        <v>1401</v>
      </c>
      <c r="EI2" s="125">
        <v>1402</v>
      </c>
      <c r="EJ2" s="125">
        <v>1402</v>
      </c>
      <c r="EK2" s="125">
        <v>1403</v>
      </c>
      <c r="EL2" s="125">
        <v>1403</v>
      </c>
    </row>
    <row r="3" spans="1:144" ht="18.75" x14ac:dyDescent="0.25">
      <c r="A3" s="37"/>
      <c r="B3" s="37"/>
      <c r="C3" s="37"/>
      <c r="D3" s="37" t="s">
        <v>177</v>
      </c>
      <c r="E3" s="37">
        <v>3</v>
      </c>
      <c r="F3" s="37">
        <v>3</v>
      </c>
      <c r="G3" s="37">
        <v>3</v>
      </c>
      <c r="H3" s="37">
        <v>3</v>
      </c>
      <c r="I3" s="33">
        <v>3</v>
      </c>
      <c r="J3" s="33">
        <v>3</v>
      </c>
      <c r="K3" s="33">
        <v>3</v>
      </c>
      <c r="L3" s="33">
        <v>3</v>
      </c>
      <c r="M3" s="37">
        <v>3</v>
      </c>
      <c r="N3" s="37">
        <v>3</v>
      </c>
      <c r="O3" s="37">
        <v>3</v>
      </c>
      <c r="P3" s="37">
        <v>3</v>
      </c>
      <c r="Q3" s="37">
        <v>3</v>
      </c>
      <c r="R3" s="37">
        <v>3</v>
      </c>
      <c r="S3" s="37">
        <v>3</v>
      </c>
      <c r="T3" s="33">
        <v>4</v>
      </c>
      <c r="U3" s="33">
        <v>4</v>
      </c>
      <c r="V3" s="33">
        <v>4</v>
      </c>
      <c r="W3" s="33">
        <v>4</v>
      </c>
      <c r="X3" s="33">
        <v>4</v>
      </c>
      <c r="Y3" s="33">
        <v>4</v>
      </c>
      <c r="Z3" s="37">
        <v>4</v>
      </c>
      <c r="AA3" s="37">
        <v>4</v>
      </c>
      <c r="AB3" s="37">
        <v>4</v>
      </c>
      <c r="AC3" s="37">
        <v>4</v>
      </c>
      <c r="AD3" s="37">
        <v>4</v>
      </c>
      <c r="AE3" s="33">
        <v>4</v>
      </c>
      <c r="AF3" s="33">
        <v>4</v>
      </c>
      <c r="AG3" s="33">
        <v>4</v>
      </c>
      <c r="AH3" s="33">
        <v>4</v>
      </c>
      <c r="AI3" s="33">
        <v>4</v>
      </c>
      <c r="AJ3" s="37">
        <v>1</v>
      </c>
      <c r="AK3" s="37">
        <v>1</v>
      </c>
      <c r="AL3" s="37">
        <v>1</v>
      </c>
      <c r="AM3" s="33">
        <v>1</v>
      </c>
      <c r="AN3" s="33">
        <v>1</v>
      </c>
      <c r="AO3" s="33">
        <v>1</v>
      </c>
      <c r="AP3" s="33">
        <v>1</v>
      </c>
      <c r="AQ3" s="37">
        <v>1</v>
      </c>
      <c r="AR3" s="37">
        <v>1</v>
      </c>
      <c r="AS3" s="37">
        <v>1</v>
      </c>
      <c r="AT3" s="37">
        <v>1</v>
      </c>
      <c r="AU3" s="37">
        <v>1</v>
      </c>
      <c r="AV3" s="33">
        <v>2</v>
      </c>
      <c r="AW3" s="33">
        <v>2</v>
      </c>
      <c r="AX3" s="33">
        <v>2</v>
      </c>
      <c r="AY3" s="33">
        <v>2</v>
      </c>
      <c r="AZ3" s="33">
        <v>2</v>
      </c>
      <c r="BA3" s="33">
        <v>2</v>
      </c>
      <c r="BB3" s="33">
        <v>2</v>
      </c>
      <c r="BC3" s="33">
        <v>2</v>
      </c>
      <c r="BD3" s="37">
        <v>2</v>
      </c>
      <c r="BE3" s="37">
        <v>2</v>
      </c>
      <c r="BF3" s="37">
        <v>2</v>
      </c>
      <c r="BG3" s="37">
        <v>2</v>
      </c>
      <c r="BH3" s="37">
        <v>2</v>
      </c>
      <c r="BI3" s="37">
        <v>2</v>
      </c>
      <c r="BJ3" s="37">
        <v>2</v>
      </c>
      <c r="BK3" s="37">
        <v>2</v>
      </c>
      <c r="BL3" s="33">
        <v>2</v>
      </c>
      <c r="BM3" s="33">
        <v>2</v>
      </c>
      <c r="BN3" s="33">
        <v>2</v>
      </c>
      <c r="BO3" s="33">
        <v>2</v>
      </c>
      <c r="BP3" s="33">
        <v>2</v>
      </c>
      <c r="BQ3" s="33">
        <v>2</v>
      </c>
      <c r="BR3" s="37">
        <v>3</v>
      </c>
      <c r="BS3" s="37">
        <v>3</v>
      </c>
      <c r="BT3" s="37">
        <v>3</v>
      </c>
      <c r="BU3" s="37">
        <v>3</v>
      </c>
      <c r="BV3" s="33">
        <v>3</v>
      </c>
      <c r="BW3" s="33">
        <v>3</v>
      </c>
      <c r="BX3" s="33">
        <v>3</v>
      </c>
      <c r="BY3" s="37">
        <v>2</v>
      </c>
      <c r="BZ3" s="37">
        <v>2</v>
      </c>
      <c r="CA3" s="37">
        <v>2</v>
      </c>
      <c r="CB3" s="37">
        <v>2</v>
      </c>
      <c r="CC3" s="37">
        <v>2</v>
      </c>
      <c r="CD3" s="37">
        <v>2</v>
      </c>
      <c r="CE3" s="37">
        <v>2</v>
      </c>
      <c r="CF3" s="37">
        <v>2</v>
      </c>
      <c r="CG3" s="33">
        <v>2</v>
      </c>
      <c r="CH3" s="33">
        <v>2</v>
      </c>
      <c r="CI3" s="33">
        <v>2</v>
      </c>
      <c r="CJ3" s="33">
        <v>2</v>
      </c>
      <c r="CK3" s="33">
        <v>2</v>
      </c>
      <c r="CL3" s="37">
        <v>2</v>
      </c>
      <c r="CM3" s="37">
        <v>2</v>
      </c>
      <c r="CN3" s="37">
        <v>2</v>
      </c>
      <c r="CO3" s="37">
        <v>2</v>
      </c>
      <c r="CP3" s="37">
        <v>3</v>
      </c>
      <c r="CQ3" s="37">
        <v>3</v>
      </c>
      <c r="CR3" s="37">
        <v>3</v>
      </c>
      <c r="CS3" s="37">
        <v>3</v>
      </c>
      <c r="CT3" s="37">
        <v>3</v>
      </c>
      <c r="CU3" s="37">
        <v>3</v>
      </c>
      <c r="CV3" s="37">
        <v>3</v>
      </c>
      <c r="CW3" s="37">
        <v>3</v>
      </c>
      <c r="CX3" s="37">
        <v>3</v>
      </c>
      <c r="CY3" s="37">
        <v>3</v>
      </c>
      <c r="CZ3" s="37">
        <v>3</v>
      </c>
      <c r="DA3" s="37">
        <v>3</v>
      </c>
      <c r="DB3" s="37">
        <v>3</v>
      </c>
      <c r="DC3" s="37">
        <v>3</v>
      </c>
      <c r="DD3" s="37">
        <v>4</v>
      </c>
      <c r="DE3" s="37">
        <v>4</v>
      </c>
      <c r="DF3" s="37">
        <v>4</v>
      </c>
      <c r="DG3" s="37">
        <v>4</v>
      </c>
      <c r="DH3" s="37">
        <v>4</v>
      </c>
      <c r="DI3" s="37">
        <v>4</v>
      </c>
      <c r="DJ3" s="37">
        <v>4</v>
      </c>
      <c r="DK3" s="37">
        <v>4</v>
      </c>
      <c r="DL3" s="37">
        <v>4</v>
      </c>
      <c r="DM3" s="37">
        <v>4</v>
      </c>
      <c r="DN3" s="37">
        <v>4</v>
      </c>
      <c r="DO3" s="37">
        <v>4</v>
      </c>
      <c r="DP3" s="37">
        <v>4</v>
      </c>
      <c r="DQ3" s="37">
        <v>4</v>
      </c>
      <c r="DR3" s="37">
        <v>4</v>
      </c>
      <c r="DS3" s="37">
        <v>4</v>
      </c>
      <c r="DT3" s="37">
        <v>4</v>
      </c>
      <c r="DU3" s="37">
        <v>4</v>
      </c>
      <c r="DV3" s="37">
        <v>4</v>
      </c>
      <c r="DW3" s="37">
        <v>1</v>
      </c>
      <c r="DX3" s="37">
        <v>1</v>
      </c>
      <c r="DY3" s="37">
        <v>1</v>
      </c>
      <c r="DZ3" s="37">
        <v>1</v>
      </c>
      <c r="EA3" s="37">
        <v>1</v>
      </c>
      <c r="EB3" s="37">
        <v>1</v>
      </c>
      <c r="EC3" s="37"/>
      <c r="ED3" s="37"/>
      <c r="EE3" s="33"/>
      <c r="EG3" s="33">
        <v>3</v>
      </c>
      <c r="EH3" s="33">
        <v>4</v>
      </c>
      <c r="EI3" s="33">
        <v>1</v>
      </c>
      <c r="EJ3" s="33">
        <f>IF(COUNTIFS(EI$3,EI$3)&lt;1,EI$3,IF(EI$3=4,1,EI$3+1))</f>
        <v>2</v>
      </c>
      <c r="EK3" s="33">
        <v>2</v>
      </c>
      <c r="EL3" s="33">
        <v>3</v>
      </c>
      <c r="EN3" s="249" t="s">
        <v>389</v>
      </c>
    </row>
    <row r="4" spans="1:144" ht="18.600000000000001" customHeight="1" x14ac:dyDescent="0.25">
      <c r="A4" s="49"/>
      <c r="B4" s="49"/>
      <c r="C4" s="49"/>
      <c r="D4" s="49" t="s">
        <v>50</v>
      </c>
      <c r="E4" s="49" t="str">
        <f t="shared" ref="E4:BP4" si="7">IF(MID(E5,5,1)="0",MID(E5,6,1),MID(E5,5,2))</f>
        <v>7</v>
      </c>
      <c r="F4" s="49" t="str">
        <f t="shared" si="7"/>
        <v>7</v>
      </c>
      <c r="G4" s="49" t="str">
        <f t="shared" si="7"/>
        <v>7</v>
      </c>
      <c r="H4" s="49" t="str">
        <f t="shared" si="7"/>
        <v>7</v>
      </c>
      <c r="I4" s="34" t="str">
        <f t="shared" si="7"/>
        <v>8</v>
      </c>
      <c r="J4" s="34" t="str">
        <f t="shared" si="7"/>
        <v>8</v>
      </c>
      <c r="K4" s="34" t="str">
        <f t="shared" si="7"/>
        <v>8</v>
      </c>
      <c r="L4" s="34" t="str">
        <f t="shared" si="7"/>
        <v>8</v>
      </c>
      <c r="M4" s="49" t="str">
        <f t="shared" si="7"/>
        <v>9</v>
      </c>
      <c r="N4" s="49" t="str">
        <f t="shared" si="7"/>
        <v>9</v>
      </c>
      <c r="O4" s="49" t="str">
        <f t="shared" si="7"/>
        <v>9</v>
      </c>
      <c r="P4" s="49" t="str">
        <f t="shared" si="7"/>
        <v>9</v>
      </c>
      <c r="Q4" s="49" t="str">
        <f t="shared" si="7"/>
        <v>9</v>
      </c>
      <c r="R4" s="49" t="str">
        <f t="shared" si="7"/>
        <v>9</v>
      </c>
      <c r="S4" s="49" t="str">
        <f t="shared" si="7"/>
        <v>9</v>
      </c>
      <c r="T4" s="34" t="str">
        <f t="shared" si="7"/>
        <v>10</v>
      </c>
      <c r="U4" s="34" t="str">
        <f t="shared" si="7"/>
        <v>10</v>
      </c>
      <c r="V4" s="34" t="str">
        <f t="shared" si="7"/>
        <v>10</v>
      </c>
      <c r="W4" s="34" t="str">
        <f t="shared" si="7"/>
        <v>10</v>
      </c>
      <c r="X4" s="34" t="str">
        <f t="shared" si="7"/>
        <v>10</v>
      </c>
      <c r="Y4" s="34" t="str">
        <f t="shared" si="7"/>
        <v>10</v>
      </c>
      <c r="Z4" s="49" t="str">
        <f t="shared" si="7"/>
        <v>11</v>
      </c>
      <c r="AA4" s="49" t="str">
        <f t="shared" si="7"/>
        <v>11</v>
      </c>
      <c r="AB4" s="49" t="str">
        <f t="shared" si="7"/>
        <v>11</v>
      </c>
      <c r="AC4" s="49" t="str">
        <f t="shared" si="7"/>
        <v>11</v>
      </c>
      <c r="AD4" s="49" t="str">
        <f t="shared" si="7"/>
        <v>11</v>
      </c>
      <c r="AE4" s="34" t="str">
        <f t="shared" si="7"/>
        <v>12</v>
      </c>
      <c r="AF4" s="34" t="str">
        <f t="shared" si="7"/>
        <v>12</v>
      </c>
      <c r="AG4" s="34" t="str">
        <f t="shared" si="7"/>
        <v>12</v>
      </c>
      <c r="AH4" s="34" t="str">
        <f t="shared" si="7"/>
        <v>12</v>
      </c>
      <c r="AI4" s="34" t="str">
        <f t="shared" si="7"/>
        <v>12</v>
      </c>
      <c r="AJ4" s="49" t="str">
        <f t="shared" si="7"/>
        <v>1</v>
      </c>
      <c r="AK4" s="49" t="str">
        <f t="shared" si="7"/>
        <v>1</v>
      </c>
      <c r="AL4" s="49" t="str">
        <f t="shared" si="7"/>
        <v>1</v>
      </c>
      <c r="AM4" s="34" t="str">
        <f t="shared" si="7"/>
        <v>2</v>
      </c>
      <c r="AN4" s="34" t="str">
        <f t="shared" si="7"/>
        <v>2</v>
      </c>
      <c r="AO4" s="34" t="str">
        <f t="shared" si="7"/>
        <v>2</v>
      </c>
      <c r="AP4" s="34" t="str">
        <f t="shared" si="7"/>
        <v>2</v>
      </c>
      <c r="AQ4" s="49" t="str">
        <f t="shared" si="7"/>
        <v>3</v>
      </c>
      <c r="AR4" s="49" t="str">
        <f t="shared" si="7"/>
        <v>3</v>
      </c>
      <c r="AS4" s="49" t="str">
        <f t="shared" si="7"/>
        <v>3</v>
      </c>
      <c r="AT4" s="49" t="str">
        <f t="shared" si="7"/>
        <v>3</v>
      </c>
      <c r="AU4" s="49" t="str">
        <f t="shared" si="7"/>
        <v>3</v>
      </c>
      <c r="AV4" s="34" t="str">
        <f t="shared" si="7"/>
        <v>4</v>
      </c>
      <c r="AW4" s="34" t="str">
        <f t="shared" si="7"/>
        <v>4</v>
      </c>
      <c r="AX4" s="34" t="str">
        <f t="shared" si="7"/>
        <v>4</v>
      </c>
      <c r="AY4" s="34" t="str">
        <f t="shared" si="7"/>
        <v>4</v>
      </c>
      <c r="AZ4" s="34" t="str">
        <f t="shared" si="7"/>
        <v>4</v>
      </c>
      <c r="BA4" s="34" t="str">
        <f t="shared" si="7"/>
        <v>4</v>
      </c>
      <c r="BB4" s="34" t="str">
        <f t="shared" si="7"/>
        <v>4</v>
      </c>
      <c r="BC4" s="34" t="str">
        <f t="shared" si="7"/>
        <v>4</v>
      </c>
      <c r="BD4" s="49" t="str">
        <f t="shared" si="7"/>
        <v>5</v>
      </c>
      <c r="BE4" s="49" t="str">
        <f t="shared" si="7"/>
        <v>5</v>
      </c>
      <c r="BF4" s="49" t="str">
        <f t="shared" si="7"/>
        <v>5</v>
      </c>
      <c r="BG4" s="49" t="str">
        <f t="shared" si="7"/>
        <v>5</v>
      </c>
      <c r="BH4" s="49" t="str">
        <f t="shared" si="7"/>
        <v>5</v>
      </c>
      <c r="BI4" s="49" t="str">
        <f t="shared" si="7"/>
        <v>5</v>
      </c>
      <c r="BJ4" s="49" t="str">
        <f t="shared" si="7"/>
        <v>5</v>
      </c>
      <c r="BK4" s="49" t="str">
        <f t="shared" si="7"/>
        <v>5</v>
      </c>
      <c r="BL4" s="34" t="str">
        <f t="shared" si="7"/>
        <v>6</v>
      </c>
      <c r="BM4" s="34" t="str">
        <f t="shared" si="7"/>
        <v>6</v>
      </c>
      <c r="BN4" s="34" t="str">
        <f t="shared" si="7"/>
        <v>6</v>
      </c>
      <c r="BO4" s="34" t="str">
        <f t="shared" si="7"/>
        <v>6</v>
      </c>
      <c r="BP4" s="34" t="str">
        <f t="shared" si="7"/>
        <v>6</v>
      </c>
      <c r="BQ4" s="34" t="str">
        <f t="shared" ref="BQ4:EB4" si="8">IF(MID(BQ5,5,1)="0",MID(BQ5,6,1),MID(BQ5,5,2))</f>
        <v>6</v>
      </c>
      <c r="BR4" s="49" t="str">
        <f t="shared" si="8"/>
        <v>7</v>
      </c>
      <c r="BS4" s="49" t="str">
        <f t="shared" si="8"/>
        <v>7</v>
      </c>
      <c r="BT4" s="49" t="str">
        <f t="shared" si="8"/>
        <v>7</v>
      </c>
      <c r="BU4" s="49" t="str">
        <f t="shared" si="8"/>
        <v>7</v>
      </c>
      <c r="BV4" s="34" t="str">
        <f t="shared" si="8"/>
        <v>8</v>
      </c>
      <c r="BW4" s="34" t="str">
        <f t="shared" si="8"/>
        <v>8</v>
      </c>
      <c r="BX4" s="34" t="str">
        <f t="shared" si="8"/>
        <v>8</v>
      </c>
      <c r="BY4" s="49" t="str">
        <f t="shared" si="8"/>
        <v>4</v>
      </c>
      <c r="BZ4" s="49" t="str">
        <f t="shared" si="8"/>
        <v>4</v>
      </c>
      <c r="CA4" s="49" t="str">
        <f t="shared" si="8"/>
        <v>4</v>
      </c>
      <c r="CB4" s="49" t="str">
        <f t="shared" si="8"/>
        <v>4</v>
      </c>
      <c r="CC4" s="49" t="str">
        <f t="shared" si="8"/>
        <v>4</v>
      </c>
      <c r="CD4" s="49" t="str">
        <f t="shared" si="8"/>
        <v>4</v>
      </c>
      <c r="CE4" s="49" t="str">
        <f t="shared" si="8"/>
        <v>4</v>
      </c>
      <c r="CF4" s="49" t="str">
        <f t="shared" si="8"/>
        <v>4</v>
      </c>
      <c r="CG4" s="34" t="str">
        <f t="shared" si="8"/>
        <v>5</v>
      </c>
      <c r="CH4" s="34" t="str">
        <f t="shared" si="8"/>
        <v>5</v>
      </c>
      <c r="CI4" s="34" t="str">
        <f t="shared" si="8"/>
        <v>5</v>
      </c>
      <c r="CJ4" s="34" t="str">
        <f t="shared" si="8"/>
        <v>5</v>
      </c>
      <c r="CK4" s="34" t="str">
        <f t="shared" si="8"/>
        <v>5</v>
      </c>
      <c r="CL4" s="49" t="str">
        <f t="shared" si="8"/>
        <v>6</v>
      </c>
      <c r="CM4" s="49" t="str">
        <f t="shared" si="8"/>
        <v>6</v>
      </c>
      <c r="CN4" s="49" t="str">
        <f t="shared" si="8"/>
        <v>6</v>
      </c>
      <c r="CO4" s="49" t="str">
        <f t="shared" si="8"/>
        <v>6</v>
      </c>
      <c r="CP4" s="49" t="str">
        <f t="shared" si="8"/>
        <v>7</v>
      </c>
      <c r="CQ4" s="49" t="str">
        <f t="shared" si="8"/>
        <v>7</v>
      </c>
      <c r="CR4" s="49" t="str">
        <f t="shared" si="8"/>
        <v>7</v>
      </c>
      <c r="CS4" s="49" t="str">
        <f t="shared" si="8"/>
        <v>8</v>
      </c>
      <c r="CT4" s="49" t="str">
        <f t="shared" si="8"/>
        <v>8</v>
      </c>
      <c r="CU4" s="49" t="str">
        <f t="shared" si="8"/>
        <v>8</v>
      </c>
      <c r="CV4" s="49" t="str">
        <f t="shared" si="8"/>
        <v>8</v>
      </c>
      <c r="CW4" s="49" t="str">
        <f t="shared" si="8"/>
        <v>8</v>
      </c>
      <c r="CX4" s="49" t="str">
        <f t="shared" si="8"/>
        <v>9</v>
      </c>
      <c r="CY4" s="49" t="str">
        <f t="shared" si="8"/>
        <v>9</v>
      </c>
      <c r="CZ4" s="49" t="str">
        <f t="shared" si="8"/>
        <v>9</v>
      </c>
      <c r="DA4" s="49" t="str">
        <f>IF(MID(DA5,5,1)="0",MID(DA5,6,1),MID(DA5,5,2))</f>
        <v>9</v>
      </c>
      <c r="DB4" s="49" t="str">
        <f t="shared" si="8"/>
        <v>9</v>
      </c>
      <c r="DC4" s="49" t="str">
        <f t="shared" si="8"/>
        <v>9</v>
      </c>
      <c r="DD4" s="49" t="str">
        <f t="shared" si="8"/>
        <v>10</v>
      </c>
      <c r="DE4" s="49" t="str">
        <f t="shared" si="8"/>
        <v>10</v>
      </c>
      <c r="DF4" s="49" t="str">
        <f t="shared" si="8"/>
        <v>10</v>
      </c>
      <c r="DG4" s="49" t="str">
        <f t="shared" si="8"/>
        <v>10</v>
      </c>
      <c r="DH4" s="49" t="str">
        <f t="shared" si="8"/>
        <v>11</v>
      </c>
      <c r="DI4" s="49" t="str">
        <f t="shared" si="8"/>
        <v>11</v>
      </c>
      <c r="DJ4" s="49" t="str">
        <f t="shared" si="8"/>
        <v>11</v>
      </c>
      <c r="DK4" s="49" t="str">
        <f t="shared" si="8"/>
        <v>11</v>
      </c>
      <c r="DL4" s="49" t="str">
        <f t="shared" si="8"/>
        <v>11</v>
      </c>
      <c r="DM4" s="49" t="str">
        <f t="shared" si="8"/>
        <v>11</v>
      </c>
      <c r="DN4" s="49" t="str">
        <f t="shared" si="8"/>
        <v>12</v>
      </c>
      <c r="DO4" s="49" t="str">
        <f t="shared" si="8"/>
        <v>12</v>
      </c>
      <c r="DP4" s="49" t="str">
        <f t="shared" si="8"/>
        <v>12</v>
      </c>
      <c r="DQ4" s="49" t="str">
        <f t="shared" si="8"/>
        <v>12</v>
      </c>
      <c r="DR4" s="49" t="str">
        <f t="shared" si="8"/>
        <v>12</v>
      </c>
      <c r="DS4" s="49" t="str">
        <f t="shared" si="8"/>
        <v>12</v>
      </c>
      <c r="DT4" s="49" t="str">
        <f t="shared" si="8"/>
        <v>12</v>
      </c>
      <c r="DU4" s="49" t="str">
        <f t="shared" si="8"/>
        <v>12</v>
      </c>
      <c r="DV4" s="49" t="str">
        <f t="shared" si="8"/>
        <v>12</v>
      </c>
      <c r="DW4" s="49" t="str">
        <f t="shared" si="8"/>
        <v>1</v>
      </c>
      <c r="DX4" s="49" t="str">
        <f t="shared" si="8"/>
        <v>1</v>
      </c>
      <c r="DY4" s="49" t="str">
        <f t="shared" si="8"/>
        <v>1</v>
      </c>
      <c r="DZ4" s="49" t="str">
        <f t="shared" si="8"/>
        <v>1</v>
      </c>
      <c r="EA4" s="49" t="str">
        <f t="shared" si="8"/>
        <v>/0</v>
      </c>
      <c r="EB4" s="49" t="str">
        <f t="shared" si="8"/>
        <v>2</v>
      </c>
      <c r="EC4" s="49"/>
      <c r="ED4" s="49"/>
      <c r="EE4" s="34"/>
      <c r="EG4" s="247" t="s">
        <v>404</v>
      </c>
      <c r="EH4" s="247" t="s">
        <v>405</v>
      </c>
      <c r="EI4" s="247" t="s">
        <v>406</v>
      </c>
      <c r="EJ4" s="247" t="s">
        <v>460</v>
      </c>
      <c r="EK4" s="247" t="s">
        <v>756</v>
      </c>
      <c r="EL4" s="247" t="s">
        <v>792</v>
      </c>
      <c r="EN4" s="249"/>
    </row>
    <row r="5" spans="1:144" ht="34.9" customHeight="1" x14ac:dyDescent="0.25">
      <c r="A5" s="51" t="s">
        <v>13</v>
      </c>
      <c r="B5" s="51" t="s">
        <v>8</v>
      </c>
      <c r="C5" s="51" t="s">
        <v>12</v>
      </c>
      <c r="D5" s="52" t="s">
        <v>52</v>
      </c>
      <c r="E5" s="127">
        <v>14010712</v>
      </c>
      <c r="F5" s="127">
        <v>14010714</v>
      </c>
      <c r="G5" s="127">
        <v>14010722</v>
      </c>
      <c r="H5" s="127">
        <v>14010728</v>
      </c>
      <c r="I5" s="128">
        <v>14010805</v>
      </c>
      <c r="J5" s="128">
        <v>14010812</v>
      </c>
      <c r="K5" s="128">
        <v>14010819</v>
      </c>
      <c r="L5" s="128">
        <v>14010826</v>
      </c>
      <c r="M5" s="127">
        <v>14010903</v>
      </c>
      <c r="N5" s="127">
        <v>14010908</v>
      </c>
      <c r="O5" s="127">
        <v>14010910</v>
      </c>
      <c r="P5" s="127">
        <v>14010915</v>
      </c>
      <c r="Q5" s="127">
        <v>14010916</v>
      </c>
      <c r="R5" s="127">
        <v>14010917</v>
      </c>
      <c r="S5" s="127">
        <v>14010924</v>
      </c>
      <c r="T5" s="128">
        <v>14011001</v>
      </c>
      <c r="U5" s="128">
        <v>14011006</v>
      </c>
      <c r="V5" s="128">
        <v>14011008</v>
      </c>
      <c r="W5" s="128">
        <v>14011015</v>
      </c>
      <c r="X5" s="128">
        <v>14011022</v>
      </c>
      <c r="Y5" s="128">
        <v>14011029</v>
      </c>
      <c r="Z5" s="127">
        <v>14011106</v>
      </c>
      <c r="AA5" s="127">
        <v>14011113</v>
      </c>
      <c r="AB5" s="127">
        <v>14011114</v>
      </c>
      <c r="AC5" s="127">
        <v>14011120</v>
      </c>
      <c r="AD5" s="127">
        <v>14011128</v>
      </c>
      <c r="AE5" s="128">
        <v>14011204</v>
      </c>
      <c r="AF5" s="128">
        <v>14011211</v>
      </c>
      <c r="AG5" s="128">
        <v>14011216</v>
      </c>
      <c r="AH5" s="128">
        <v>14011218</v>
      </c>
      <c r="AI5" s="128">
        <v>14011225</v>
      </c>
      <c r="AJ5" s="127">
        <v>14020116</v>
      </c>
      <c r="AK5" s="127">
        <v>14020124</v>
      </c>
      <c r="AL5" s="127">
        <v>14020131</v>
      </c>
      <c r="AM5" s="128">
        <v>14020207</v>
      </c>
      <c r="AN5" s="128">
        <v>14020221</v>
      </c>
      <c r="AO5" s="128">
        <v>14020224</v>
      </c>
      <c r="AP5" s="128">
        <v>14020228</v>
      </c>
      <c r="AQ5" s="127">
        <v>14020304</v>
      </c>
      <c r="AR5" s="127">
        <v>14020310</v>
      </c>
      <c r="AS5" s="127">
        <v>14020318</v>
      </c>
      <c r="AT5" s="127">
        <v>14020325</v>
      </c>
      <c r="AU5" s="127">
        <v>14020327</v>
      </c>
      <c r="AV5" s="128">
        <v>14020401</v>
      </c>
      <c r="AW5" s="128">
        <v>14020408</v>
      </c>
      <c r="AX5" s="128">
        <v>14020416</v>
      </c>
      <c r="AY5" s="128">
        <v>14020427</v>
      </c>
      <c r="AZ5" s="128">
        <v>14020428</v>
      </c>
      <c r="BA5" s="128">
        <v>14020429</v>
      </c>
      <c r="BB5" s="128">
        <v>14020430</v>
      </c>
      <c r="BC5" s="128">
        <v>14020431</v>
      </c>
      <c r="BD5" s="127">
        <v>14020501</v>
      </c>
      <c r="BE5" s="127">
        <v>14020502</v>
      </c>
      <c r="BF5" s="127">
        <v>14020503</v>
      </c>
      <c r="BG5" s="127">
        <v>14020504</v>
      </c>
      <c r="BH5" s="127">
        <v>14020505</v>
      </c>
      <c r="BI5" s="127">
        <v>14020506</v>
      </c>
      <c r="BJ5" s="127">
        <v>14020512</v>
      </c>
      <c r="BK5" s="127">
        <v>14020526</v>
      </c>
      <c r="BL5" s="128">
        <v>14020602</v>
      </c>
      <c r="BM5" s="128">
        <v>14020616</v>
      </c>
      <c r="BN5" s="128">
        <v>14020622</v>
      </c>
      <c r="BO5" s="128">
        <v>14020623</v>
      </c>
      <c r="BP5" s="128">
        <v>14020624</v>
      </c>
      <c r="BQ5" s="128">
        <v>14020630</v>
      </c>
      <c r="BR5" s="127">
        <v>14020701</v>
      </c>
      <c r="BS5" s="127">
        <v>14020706</v>
      </c>
      <c r="BT5" s="127">
        <v>14020720</v>
      </c>
      <c r="BU5" s="127">
        <v>14020727</v>
      </c>
      <c r="BV5" s="128">
        <v>14020804</v>
      </c>
      <c r="BW5" s="128">
        <v>14020811</v>
      </c>
      <c r="BX5" s="128">
        <v>14020811</v>
      </c>
      <c r="BY5" s="127">
        <v>14030405</v>
      </c>
      <c r="BZ5" s="127">
        <v>14030407</v>
      </c>
      <c r="CA5" s="127">
        <v>14030414</v>
      </c>
      <c r="CB5" s="127">
        <v>14030416</v>
      </c>
      <c r="CC5" s="127">
        <v>14030418</v>
      </c>
      <c r="CD5" s="127">
        <v>14030419</v>
      </c>
      <c r="CE5" s="127">
        <v>14030420</v>
      </c>
      <c r="CF5" s="127">
        <v>14030422</v>
      </c>
      <c r="CG5" s="128">
        <v>14030511</v>
      </c>
      <c r="CH5" s="128">
        <v>14030518</v>
      </c>
      <c r="CI5" s="128">
        <v>14030520</v>
      </c>
      <c r="CJ5" s="128">
        <v>14030521</v>
      </c>
      <c r="CK5" s="128">
        <v>14030525</v>
      </c>
      <c r="CL5" s="127">
        <v>14030608</v>
      </c>
      <c r="CM5" s="127">
        <v>14030610</v>
      </c>
      <c r="CN5" s="127">
        <v>14030612</v>
      </c>
      <c r="CO5" s="127">
        <v>14030621</v>
      </c>
      <c r="CP5" s="127">
        <v>14030712</v>
      </c>
      <c r="CQ5" s="127">
        <v>14030719</v>
      </c>
      <c r="CR5" s="127">
        <v>14030726</v>
      </c>
      <c r="CS5" s="127">
        <v>14030803</v>
      </c>
      <c r="CT5" s="127">
        <v>14030810</v>
      </c>
      <c r="CU5" s="127">
        <v>14030823</v>
      </c>
      <c r="CV5" s="127">
        <v>14030824</v>
      </c>
      <c r="CW5" s="127">
        <v>14030825</v>
      </c>
      <c r="CX5" s="127">
        <v>14030901</v>
      </c>
      <c r="CY5" s="127">
        <v>14030911</v>
      </c>
      <c r="CZ5" s="127">
        <v>14030913</v>
      </c>
      <c r="DA5" s="127">
        <v>14030914</v>
      </c>
      <c r="DB5" s="127">
        <v>14030922</v>
      </c>
      <c r="DC5" s="127">
        <v>14030929</v>
      </c>
      <c r="DD5" s="127">
        <v>14031013</v>
      </c>
      <c r="DE5" s="127">
        <v>14031020</v>
      </c>
      <c r="DF5" s="127">
        <v>14031024</v>
      </c>
      <c r="DG5" s="127">
        <v>14031026</v>
      </c>
      <c r="DH5" s="127">
        <v>14031104</v>
      </c>
      <c r="DI5" s="127">
        <v>14031108</v>
      </c>
      <c r="DJ5" s="127">
        <v>14031115</v>
      </c>
      <c r="DK5" s="127">
        <v>14031118</v>
      </c>
      <c r="DL5" s="127">
        <v>14031121</v>
      </c>
      <c r="DM5" s="127">
        <v>14031125</v>
      </c>
      <c r="DN5" s="127">
        <v>14031202</v>
      </c>
      <c r="DO5" s="127">
        <v>14031209</v>
      </c>
      <c r="DP5" s="127">
        <v>14031220</v>
      </c>
      <c r="DQ5" s="127">
        <v>14031223</v>
      </c>
      <c r="DR5" s="127">
        <v>14031225</v>
      </c>
      <c r="DS5" s="127">
        <v>14031226</v>
      </c>
      <c r="DT5" s="127">
        <v>14031227</v>
      </c>
      <c r="DU5" s="127">
        <v>14031228</v>
      </c>
      <c r="DV5" s="127">
        <v>14031229</v>
      </c>
      <c r="DW5" s="127">
        <v>14040101</v>
      </c>
      <c r="DX5" s="127">
        <v>14040102</v>
      </c>
      <c r="DY5" s="127">
        <v>14040103</v>
      </c>
      <c r="DZ5" s="127">
        <v>14040121</v>
      </c>
      <c r="EA5" s="127" t="s">
        <v>800</v>
      </c>
      <c r="EB5" s="127">
        <v>14040204</v>
      </c>
      <c r="EC5" s="127"/>
      <c r="ED5" s="127"/>
      <c r="EE5" s="128"/>
      <c r="EG5" s="248"/>
      <c r="EH5" s="248"/>
      <c r="EI5" s="248"/>
      <c r="EJ5" s="248"/>
      <c r="EK5" s="248"/>
      <c r="EL5" s="248"/>
      <c r="EN5" s="142" t="s">
        <v>390</v>
      </c>
    </row>
    <row r="6" spans="1:144" ht="18.600000000000001" customHeight="1" x14ac:dyDescent="0.25">
      <c r="A6" s="4">
        <v>1</v>
      </c>
      <c r="B6" s="4" t="s">
        <v>289</v>
      </c>
      <c r="C6" s="236" t="str">
        <f>MID($B6,1,2)</f>
        <v>06</v>
      </c>
      <c r="D6" s="236" t="str">
        <f>INDEX(Sheet1!$C:$C,MATCH($B6,Sheet1!$B:$B,0))</f>
        <v>احسان رزاقی</v>
      </c>
      <c r="E6" s="239"/>
      <c r="F6" s="239"/>
      <c r="G6" s="239"/>
      <c r="H6" s="239"/>
      <c r="I6" s="239"/>
      <c r="J6" s="239"/>
      <c r="K6" s="239"/>
      <c r="L6" s="239"/>
      <c r="M6" s="239"/>
      <c r="N6" s="239">
        <v>1</v>
      </c>
      <c r="O6" s="239">
        <v>1</v>
      </c>
      <c r="P6" s="239">
        <v>1</v>
      </c>
      <c r="Q6" s="239">
        <v>1</v>
      </c>
      <c r="R6" s="239">
        <v>1</v>
      </c>
      <c r="S6" s="239">
        <v>0</v>
      </c>
      <c r="T6" s="239">
        <v>1</v>
      </c>
      <c r="U6" s="239">
        <v>1</v>
      </c>
      <c r="V6" s="239">
        <v>1</v>
      </c>
      <c r="W6" s="239">
        <v>1</v>
      </c>
      <c r="X6" s="239">
        <v>1</v>
      </c>
      <c r="Y6" s="239">
        <v>1</v>
      </c>
      <c r="Z6" s="239">
        <v>1</v>
      </c>
      <c r="AA6" s="239">
        <v>1</v>
      </c>
      <c r="AB6" s="239">
        <v>1</v>
      </c>
      <c r="AC6" s="239">
        <v>0</v>
      </c>
      <c r="AD6" s="239">
        <v>1</v>
      </c>
      <c r="AE6" s="239">
        <v>1</v>
      </c>
      <c r="AF6" s="239">
        <v>0</v>
      </c>
      <c r="AG6" s="239">
        <v>1</v>
      </c>
      <c r="AH6" s="239">
        <v>1</v>
      </c>
      <c r="AI6" s="239">
        <v>1</v>
      </c>
      <c r="AJ6" s="239">
        <v>1</v>
      </c>
      <c r="AK6" s="239">
        <v>1</v>
      </c>
      <c r="AL6" s="239">
        <v>1</v>
      </c>
      <c r="AM6" s="239">
        <v>1</v>
      </c>
      <c r="AN6" s="239">
        <v>1</v>
      </c>
      <c r="AO6" s="239">
        <v>0</v>
      </c>
      <c r="AP6" s="239">
        <v>1</v>
      </c>
      <c r="AQ6" s="239">
        <v>0</v>
      </c>
      <c r="AR6" s="239">
        <v>1</v>
      </c>
      <c r="AS6" s="239">
        <v>1</v>
      </c>
      <c r="AT6" s="239">
        <v>1</v>
      </c>
      <c r="AU6" s="239">
        <v>0</v>
      </c>
      <c r="AV6" s="239">
        <v>1</v>
      </c>
      <c r="AW6" s="239">
        <v>1</v>
      </c>
      <c r="AX6" s="239">
        <v>1</v>
      </c>
      <c r="AY6" s="239">
        <v>1</v>
      </c>
      <c r="AZ6" s="239">
        <v>1</v>
      </c>
      <c r="BA6" s="239">
        <v>1</v>
      </c>
      <c r="BB6" s="239">
        <v>1</v>
      </c>
      <c r="BC6" s="239">
        <v>1</v>
      </c>
      <c r="BD6" s="239">
        <v>1</v>
      </c>
      <c r="BE6" s="239">
        <v>1</v>
      </c>
      <c r="BF6" s="239">
        <v>1</v>
      </c>
      <c r="BG6" s="239">
        <v>1</v>
      </c>
      <c r="BH6" s="239">
        <v>1</v>
      </c>
      <c r="BI6" s="239">
        <v>1</v>
      </c>
      <c r="BJ6" s="239">
        <v>1</v>
      </c>
      <c r="BK6" s="239">
        <v>0</v>
      </c>
      <c r="BL6" s="239">
        <v>1</v>
      </c>
      <c r="BM6" s="239">
        <v>0</v>
      </c>
      <c r="BN6" s="239">
        <v>1</v>
      </c>
      <c r="BO6" s="239">
        <v>0</v>
      </c>
      <c r="BP6" s="239">
        <v>0</v>
      </c>
      <c r="BQ6" s="239">
        <v>1</v>
      </c>
      <c r="BR6" s="239">
        <v>1</v>
      </c>
      <c r="BS6" s="239">
        <v>1</v>
      </c>
      <c r="BT6" s="239">
        <v>1</v>
      </c>
      <c r="BU6" s="239">
        <v>1</v>
      </c>
      <c r="BV6" s="239">
        <v>1</v>
      </c>
      <c r="BW6" s="239">
        <v>0</v>
      </c>
      <c r="BX6" s="239"/>
      <c r="BY6" s="239">
        <v>1</v>
      </c>
      <c r="BZ6" s="239">
        <v>1</v>
      </c>
      <c r="CA6" s="239">
        <v>0</v>
      </c>
      <c r="CB6" s="239">
        <v>0</v>
      </c>
      <c r="CC6" s="239">
        <v>1</v>
      </c>
      <c r="CD6" s="239">
        <v>0</v>
      </c>
      <c r="CE6" s="239">
        <v>1</v>
      </c>
      <c r="CF6" s="239">
        <v>1</v>
      </c>
      <c r="CG6" s="239">
        <v>1</v>
      </c>
      <c r="CH6" s="239">
        <v>0</v>
      </c>
      <c r="CI6" s="239">
        <v>1</v>
      </c>
      <c r="CJ6" s="239">
        <v>1</v>
      </c>
      <c r="CK6" s="239">
        <v>1</v>
      </c>
      <c r="CL6" s="239">
        <v>1</v>
      </c>
      <c r="CM6" s="239">
        <v>1</v>
      </c>
      <c r="CN6" s="239">
        <v>1</v>
      </c>
      <c r="CO6" s="239">
        <v>1</v>
      </c>
      <c r="CP6" s="239">
        <v>1</v>
      </c>
      <c r="CQ6" s="239">
        <v>1</v>
      </c>
      <c r="CR6" s="239">
        <v>1</v>
      </c>
      <c r="CS6" s="239">
        <v>1</v>
      </c>
      <c r="CT6" s="239">
        <v>0</v>
      </c>
      <c r="CU6" s="239">
        <v>1</v>
      </c>
      <c r="CV6" s="239">
        <v>1</v>
      </c>
      <c r="CW6" s="239">
        <v>1</v>
      </c>
      <c r="CX6" s="239">
        <v>1</v>
      </c>
      <c r="CY6" s="239">
        <v>0</v>
      </c>
      <c r="CZ6" s="239">
        <v>1</v>
      </c>
      <c r="DA6" s="239">
        <v>0</v>
      </c>
      <c r="DB6" s="9"/>
      <c r="DC6" s="9">
        <v>1</v>
      </c>
      <c r="DD6" s="9"/>
      <c r="DE6" s="9">
        <v>0</v>
      </c>
      <c r="DF6" s="9">
        <v>1</v>
      </c>
      <c r="DG6" s="9">
        <v>0</v>
      </c>
      <c r="DH6" s="9"/>
      <c r="DI6" s="9">
        <v>1</v>
      </c>
      <c r="DJ6" s="9">
        <v>1</v>
      </c>
      <c r="DK6" s="9">
        <v>1</v>
      </c>
      <c r="DL6" s="9"/>
      <c r="DM6" s="9">
        <v>1</v>
      </c>
      <c r="DN6" s="9">
        <v>1</v>
      </c>
      <c r="DO6" s="9"/>
      <c r="DP6" s="9">
        <v>1</v>
      </c>
      <c r="DQ6" s="9">
        <v>1</v>
      </c>
      <c r="DR6" s="9">
        <v>1</v>
      </c>
      <c r="DS6" s="9"/>
      <c r="DT6" s="9"/>
      <c r="DU6" s="9"/>
      <c r="DV6" s="9"/>
      <c r="DW6" s="9"/>
      <c r="DX6" s="9"/>
      <c r="DY6" s="9">
        <v>1</v>
      </c>
      <c r="DZ6" s="9">
        <v>1</v>
      </c>
      <c r="EA6" s="9">
        <v>1</v>
      </c>
      <c r="EB6" s="9">
        <v>1</v>
      </c>
      <c r="EC6" s="9"/>
      <c r="ED6" s="9"/>
      <c r="EE6" s="9"/>
      <c r="EG6" s="18">
        <f t="shared" ref="EG6:EL21" si="9">IFERROR(SUMIFS($E6:$EF6,$E$3:$EF$3,EG$3,$E$2:$EF$2,EG$2)/(COUNTIFS($E$3:$EF$3,EG$3,$E6:$EF6,"&lt;&gt;"&amp;"",$E$2:$EF$2,EG$2)),"")</f>
        <v>0.83333333333333337</v>
      </c>
      <c r="EH6" s="18">
        <f t="shared" si="9"/>
        <v>0.875</v>
      </c>
      <c r="EI6" s="18">
        <f t="shared" si="9"/>
        <v>0.75</v>
      </c>
      <c r="EJ6" s="18">
        <f t="shared" si="9"/>
        <v>0.81818181818181823</v>
      </c>
      <c r="EK6" s="18">
        <f>IFERROR(SUMIFS($E6:$EF6,$E$3:$EF$3,EK$3,$E$2:$EF$2,EK$2)/(COUNTIFS($E$3:$EF$3,EK$3,$E6:$EF6,"&lt;&gt;"&amp;"",$E$2:$EF$2,EK$2)),"")</f>
        <v>0.76470588235294112</v>
      </c>
      <c r="EL6" s="18">
        <f>IFERROR(SUMIFS($E6:$EF6,$E$3:$EF$3,EL$3,$E$2:$EF$2,EL$2)/(COUNTIFS($E$3:$EF$3,EL$3,$E6:$EF6,"&lt;&gt;"&amp;"",$E$2:$EF$2,EL$2)),"")</f>
        <v>0.76923076923076927</v>
      </c>
    </row>
    <row r="7" spans="1:144" ht="18.75" x14ac:dyDescent="0.25">
      <c r="A7" s="46">
        <v>2</v>
      </c>
      <c r="B7" s="46" t="s">
        <v>290</v>
      </c>
      <c r="C7" s="237" t="str">
        <f t="shared" ref="C7:C68" si="10">MID($B7,1,2)</f>
        <v>06</v>
      </c>
      <c r="D7" s="237" t="str">
        <f>INDEX(Sheet1!$C:$C,MATCH($B7,Sheet1!$B:$B,0))</f>
        <v>جواد سمیعی</v>
      </c>
      <c r="E7" s="238"/>
      <c r="F7" s="238"/>
      <c r="G7" s="238"/>
      <c r="H7" s="238"/>
      <c r="I7" s="238"/>
      <c r="J7" s="238"/>
      <c r="K7" s="238"/>
      <c r="L7" s="238"/>
      <c r="M7" s="238"/>
      <c r="N7" s="238">
        <v>1</v>
      </c>
      <c r="O7" s="238">
        <v>0</v>
      </c>
      <c r="P7" s="238">
        <v>0</v>
      </c>
      <c r="Q7" s="238">
        <v>1</v>
      </c>
      <c r="R7" s="238">
        <v>1</v>
      </c>
      <c r="S7" s="238">
        <v>1</v>
      </c>
      <c r="T7" s="238">
        <v>1</v>
      </c>
      <c r="U7" s="238">
        <v>1</v>
      </c>
      <c r="V7" s="238">
        <v>1</v>
      </c>
      <c r="W7" s="238">
        <v>0</v>
      </c>
      <c r="X7" s="238">
        <v>1</v>
      </c>
      <c r="Y7" s="238">
        <v>1</v>
      </c>
      <c r="Z7" s="238">
        <v>1</v>
      </c>
      <c r="AA7" s="238">
        <v>1</v>
      </c>
      <c r="AB7" s="238">
        <v>1</v>
      </c>
      <c r="AC7" s="238">
        <v>1</v>
      </c>
      <c r="AD7" s="238">
        <v>0</v>
      </c>
      <c r="AE7" s="238">
        <v>1</v>
      </c>
      <c r="AF7" s="238">
        <v>1</v>
      </c>
      <c r="AG7" s="238">
        <v>1</v>
      </c>
      <c r="AH7" s="238">
        <v>1</v>
      </c>
      <c r="AI7" s="238">
        <v>1</v>
      </c>
      <c r="AJ7" s="238">
        <v>1</v>
      </c>
      <c r="AK7" s="238">
        <v>1</v>
      </c>
      <c r="AL7" s="238">
        <v>0</v>
      </c>
      <c r="AM7" s="238">
        <v>0</v>
      </c>
      <c r="AN7" s="238">
        <v>0</v>
      </c>
      <c r="AO7" s="238">
        <v>0</v>
      </c>
      <c r="AP7" s="238">
        <v>0</v>
      </c>
      <c r="AQ7" s="238">
        <v>0</v>
      </c>
      <c r="AR7" s="238">
        <v>1</v>
      </c>
      <c r="AS7" s="238">
        <v>0</v>
      </c>
      <c r="AT7" s="238">
        <v>0</v>
      </c>
      <c r="AU7" s="238">
        <v>0</v>
      </c>
      <c r="AV7" s="238">
        <v>1</v>
      </c>
      <c r="AW7" s="238">
        <v>1</v>
      </c>
      <c r="AX7" s="238">
        <v>1</v>
      </c>
      <c r="AY7" s="238">
        <v>1</v>
      </c>
      <c r="AZ7" s="238">
        <v>1</v>
      </c>
      <c r="BA7" s="238">
        <v>1</v>
      </c>
      <c r="BB7" s="238">
        <v>1</v>
      </c>
      <c r="BC7" s="238">
        <v>1</v>
      </c>
      <c r="BD7" s="238">
        <v>1</v>
      </c>
      <c r="BE7" s="238">
        <v>1</v>
      </c>
      <c r="BF7" s="238">
        <v>1</v>
      </c>
      <c r="BG7" s="238">
        <v>1</v>
      </c>
      <c r="BH7" s="238">
        <v>1</v>
      </c>
      <c r="BI7" s="238">
        <v>1</v>
      </c>
      <c r="BJ7" s="238">
        <v>0</v>
      </c>
      <c r="BK7" s="238">
        <v>0</v>
      </c>
      <c r="BL7" s="238">
        <v>0</v>
      </c>
      <c r="BM7" s="238">
        <v>0</v>
      </c>
      <c r="BN7" s="238">
        <v>0</v>
      </c>
      <c r="BO7" s="238">
        <v>0</v>
      </c>
      <c r="BP7" s="238">
        <v>0</v>
      </c>
      <c r="BQ7" s="238">
        <v>0</v>
      </c>
      <c r="BR7" s="238">
        <v>0</v>
      </c>
      <c r="BS7" s="238">
        <v>0</v>
      </c>
      <c r="BT7" s="238">
        <v>1</v>
      </c>
      <c r="BU7" s="238">
        <v>0</v>
      </c>
      <c r="BV7" s="238">
        <v>0</v>
      </c>
      <c r="BW7" s="238">
        <v>0</v>
      </c>
      <c r="BX7" s="238"/>
      <c r="BY7" s="238">
        <v>1</v>
      </c>
      <c r="BZ7" s="238">
        <v>1</v>
      </c>
      <c r="CA7" s="238">
        <v>0</v>
      </c>
      <c r="CB7" s="238">
        <v>1</v>
      </c>
      <c r="CC7" s="238">
        <v>1</v>
      </c>
      <c r="CD7" s="238">
        <v>0</v>
      </c>
      <c r="CE7" s="238">
        <v>1</v>
      </c>
      <c r="CF7" s="238">
        <v>0</v>
      </c>
      <c r="CG7" s="238">
        <v>0</v>
      </c>
      <c r="CH7" s="238">
        <v>1</v>
      </c>
      <c r="CI7" s="238">
        <v>1</v>
      </c>
      <c r="CJ7" s="238">
        <v>0</v>
      </c>
      <c r="CK7" s="238">
        <v>1</v>
      </c>
      <c r="CL7" s="238">
        <v>0</v>
      </c>
      <c r="CM7" s="238">
        <v>0</v>
      </c>
      <c r="CN7" s="238">
        <v>1</v>
      </c>
      <c r="CO7" s="238">
        <v>0</v>
      </c>
      <c r="CP7" s="238">
        <v>0</v>
      </c>
      <c r="CQ7" s="238">
        <v>1</v>
      </c>
      <c r="CR7" s="238">
        <v>0</v>
      </c>
      <c r="CS7" s="238">
        <v>0</v>
      </c>
      <c r="CT7" s="238">
        <v>0</v>
      </c>
      <c r="CU7" s="238">
        <v>1</v>
      </c>
      <c r="CV7" s="238">
        <v>1</v>
      </c>
      <c r="CW7" s="238">
        <v>1</v>
      </c>
      <c r="CX7" s="238">
        <v>0</v>
      </c>
      <c r="CY7" s="238">
        <v>1</v>
      </c>
      <c r="CZ7" s="238">
        <v>1</v>
      </c>
      <c r="DA7" s="238">
        <v>0</v>
      </c>
      <c r="DB7" s="47"/>
      <c r="DC7" s="47">
        <v>1</v>
      </c>
      <c r="DD7" s="47"/>
      <c r="DE7" s="47">
        <v>1</v>
      </c>
      <c r="DF7" s="47">
        <v>1</v>
      </c>
      <c r="DG7" s="47">
        <v>0</v>
      </c>
      <c r="DH7" s="47"/>
      <c r="DI7" s="47">
        <v>0</v>
      </c>
      <c r="DJ7" s="47">
        <v>1</v>
      </c>
      <c r="DK7" s="47">
        <v>1</v>
      </c>
      <c r="DL7" s="47"/>
      <c r="DM7" s="47">
        <v>1</v>
      </c>
      <c r="DN7" s="47">
        <v>0</v>
      </c>
      <c r="DO7" s="47"/>
      <c r="DP7" s="47">
        <v>0</v>
      </c>
      <c r="DQ7" s="47">
        <v>0</v>
      </c>
      <c r="DR7" s="47">
        <v>0</v>
      </c>
      <c r="DS7" s="47"/>
      <c r="DT7" s="47"/>
      <c r="DU7" s="47"/>
      <c r="DV7" s="47"/>
      <c r="DW7" s="47"/>
      <c r="DX7" s="47"/>
      <c r="DY7" s="47">
        <v>1</v>
      </c>
      <c r="DZ7" s="47">
        <v>1</v>
      </c>
      <c r="EA7" s="47">
        <v>0</v>
      </c>
      <c r="EB7" s="47">
        <v>1</v>
      </c>
      <c r="EC7" s="47"/>
      <c r="ED7" s="47"/>
      <c r="EE7" s="47"/>
      <c r="EG7" s="18">
        <f t="shared" si="9"/>
        <v>0.66666666666666663</v>
      </c>
      <c r="EH7" s="18">
        <f t="shared" si="9"/>
        <v>0.875</v>
      </c>
      <c r="EI7" s="18">
        <f t="shared" si="9"/>
        <v>0.25</v>
      </c>
      <c r="EJ7" s="18">
        <f t="shared" si="9"/>
        <v>0.63636363636363635</v>
      </c>
      <c r="EK7" s="18">
        <f t="shared" si="9"/>
        <v>0.52941176470588236</v>
      </c>
      <c r="EL7" s="18">
        <f t="shared" si="9"/>
        <v>0.53846153846153844</v>
      </c>
    </row>
    <row r="8" spans="1:144" ht="18.600000000000001" customHeight="1" x14ac:dyDescent="0.25">
      <c r="A8" s="4">
        <v>3</v>
      </c>
      <c r="B8" s="4" t="s">
        <v>291</v>
      </c>
      <c r="C8" s="236" t="str">
        <f t="shared" si="10"/>
        <v>06</v>
      </c>
      <c r="D8" s="236" t="str">
        <f>INDEX(Sheet1!$C:$C,MATCH($B8,Sheet1!$B:$B,0))</f>
        <v>سیدمحمد چاوشی</v>
      </c>
      <c r="E8" s="239"/>
      <c r="F8" s="239"/>
      <c r="G8" s="239"/>
      <c r="H8" s="239"/>
      <c r="I8" s="239"/>
      <c r="J8" s="239"/>
      <c r="K8" s="239"/>
      <c r="L8" s="239"/>
      <c r="M8" s="239"/>
      <c r="N8" s="239">
        <v>1</v>
      </c>
      <c r="O8" s="239">
        <v>1</v>
      </c>
      <c r="P8" s="239">
        <v>1</v>
      </c>
      <c r="Q8" s="239">
        <v>1</v>
      </c>
      <c r="R8" s="239">
        <v>1</v>
      </c>
      <c r="S8" s="239">
        <v>1</v>
      </c>
      <c r="T8" s="239">
        <v>1</v>
      </c>
      <c r="U8" s="239">
        <v>1</v>
      </c>
      <c r="V8" s="239">
        <v>0</v>
      </c>
      <c r="W8" s="239">
        <v>1</v>
      </c>
      <c r="X8" s="239">
        <v>0</v>
      </c>
      <c r="Y8" s="239">
        <v>1</v>
      </c>
      <c r="Z8" s="239">
        <v>1</v>
      </c>
      <c r="AA8" s="239">
        <v>0</v>
      </c>
      <c r="AB8" s="239">
        <v>0</v>
      </c>
      <c r="AC8" s="239">
        <v>1</v>
      </c>
      <c r="AD8" s="239">
        <v>1</v>
      </c>
      <c r="AE8" s="239">
        <v>1</v>
      </c>
      <c r="AF8" s="239">
        <v>0</v>
      </c>
      <c r="AG8" s="239">
        <v>1</v>
      </c>
      <c r="AH8" s="239">
        <v>0</v>
      </c>
      <c r="AI8" s="239">
        <v>0</v>
      </c>
      <c r="AJ8" s="239">
        <v>0</v>
      </c>
      <c r="AK8" s="239">
        <v>1</v>
      </c>
      <c r="AL8" s="239">
        <v>1</v>
      </c>
      <c r="AM8" s="239">
        <v>0</v>
      </c>
      <c r="AN8" s="239">
        <v>0</v>
      </c>
      <c r="AO8" s="239">
        <v>1</v>
      </c>
      <c r="AP8" s="239">
        <v>0</v>
      </c>
      <c r="AQ8" s="239">
        <v>0</v>
      </c>
      <c r="AR8" s="239">
        <v>0</v>
      </c>
      <c r="AS8" s="239">
        <v>0</v>
      </c>
      <c r="AT8" s="239">
        <v>0</v>
      </c>
      <c r="AU8" s="239">
        <v>1</v>
      </c>
      <c r="AV8" s="239">
        <v>1</v>
      </c>
      <c r="AW8" s="239">
        <v>0</v>
      </c>
      <c r="AX8" s="239">
        <v>0</v>
      </c>
      <c r="AY8" s="239">
        <v>1</v>
      </c>
      <c r="AZ8" s="239">
        <v>1</v>
      </c>
      <c r="BA8" s="239">
        <v>1</v>
      </c>
      <c r="BB8" s="239">
        <v>1</v>
      </c>
      <c r="BC8" s="239">
        <v>1</v>
      </c>
      <c r="BD8" s="239">
        <v>1</v>
      </c>
      <c r="BE8" s="239">
        <v>1</v>
      </c>
      <c r="BF8" s="239">
        <v>1</v>
      </c>
      <c r="BG8" s="239">
        <v>1</v>
      </c>
      <c r="BH8" s="239">
        <v>0</v>
      </c>
      <c r="BI8" s="239">
        <v>1</v>
      </c>
      <c r="BJ8" s="239">
        <v>0</v>
      </c>
      <c r="BK8" s="239">
        <v>0</v>
      </c>
      <c r="BL8" s="239">
        <v>0</v>
      </c>
      <c r="BM8" s="239">
        <v>0</v>
      </c>
      <c r="BN8" s="239">
        <v>0</v>
      </c>
      <c r="BO8" s="239">
        <v>1</v>
      </c>
      <c r="BP8" s="239">
        <v>1</v>
      </c>
      <c r="BQ8" s="239">
        <v>1</v>
      </c>
      <c r="BR8" s="239">
        <v>0</v>
      </c>
      <c r="BS8" s="239">
        <v>0</v>
      </c>
      <c r="BT8" s="239" t="s">
        <v>603</v>
      </c>
      <c r="BU8" s="239">
        <v>1</v>
      </c>
      <c r="BV8" s="239">
        <v>0</v>
      </c>
      <c r="BW8" s="239">
        <v>0</v>
      </c>
      <c r="BX8" s="239"/>
      <c r="BY8" s="239">
        <v>1</v>
      </c>
      <c r="BZ8" s="239">
        <v>1</v>
      </c>
      <c r="CA8" s="239">
        <v>1</v>
      </c>
      <c r="CB8" s="239">
        <v>1</v>
      </c>
      <c r="CC8" s="239">
        <v>1</v>
      </c>
      <c r="CD8" s="239">
        <v>1</v>
      </c>
      <c r="CE8" s="239">
        <v>1</v>
      </c>
      <c r="CF8" s="239">
        <v>1</v>
      </c>
      <c r="CG8" s="239">
        <v>0</v>
      </c>
      <c r="CH8" s="239">
        <v>1</v>
      </c>
      <c r="CI8" s="239">
        <v>1</v>
      </c>
      <c r="CJ8" s="239">
        <v>1</v>
      </c>
      <c r="CK8" s="239">
        <v>1</v>
      </c>
      <c r="CL8" s="239">
        <v>0</v>
      </c>
      <c r="CM8" s="239">
        <v>0</v>
      </c>
      <c r="CN8" s="239">
        <v>0</v>
      </c>
      <c r="CO8" s="239">
        <v>0</v>
      </c>
      <c r="CP8" s="239">
        <v>0</v>
      </c>
      <c r="CQ8" s="239">
        <v>1</v>
      </c>
      <c r="CR8" s="239">
        <v>1</v>
      </c>
      <c r="CS8" s="239">
        <v>1</v>
      </c>
      <c r="CT8" s="239">
        <v>1</v>
      </c>
      <c r="CU8" s="239">
        <v>1</v>
      </c>
      <c r="CV8" s="239">
        <v>1</v>
      </c>
      <c r="CW8" s="239">
        <v>1</v>
      </c>
      <c r="CX8" s="239">
        <v>0</v>
      </c>
      <c r="CY8" s="239">
        <v>1</v>
      </c>
      <c r="CZ8" s="239">
        <v>1</v>
      </c>
      <c r="DA8" s="239">
        <v>1</v>
      </c>
      <c r="DB8" s="9"/>
      <c r="DC8" s="9">
        <v>1</v>
      </c>
      <c r="DD8" s="9"/>
      <c r="DE8" s="9">
        <v>1</v>
      </c>
      <c r="DF8" s="9">
        <v>1</v>
      </c>
      <c r="DG8" s="9">
        <v>0</v>
      </c>
      <c r="DH8" s="9"/>
      <c r="DI8" s="9">
        <v>0</v>
      </c>
      <c r="DJ8" s="9">
        <v>1</v>
      </c>
      <c r="DK8" s="9">
        <v>1</v>
      </c>
      <c r="DL8" s="9"/>
      <c r="DM8" s="9">
        <v>1</v>
      </c>
      <c r="DN8" s="9">
        <v>0</v>
      </c>
      <c r="DO8" s="9"/>
      <c r="DP8" s="9">
        <v>0</v>
      </c>
      <c r="DQ8" s="9">
        <v>1</v>
      </c>
      <c r="DR8" s="9">
        <v>1</v>
      </c>
      <c r="DS8" s="9"/>
      <c r="DT8" s="9"/>
      <c r="DU8" s="9"/>
      <c r="DV8" s="9"/>
      <c r="DW8" s="9"/>
      <c r="DX8" s="9"/>
      <c r="DY8" s="9">
        <v>1</v>
      </c>
      <c r="DZ8" s="9">
        <v>1</v>
      </c>
      <c r="EA8" s="9">
        <v>0</v>
      </c>
      <c r="EB8" s="9">
        <v>0</v>
      </c>
      <c r="EC8" s="9"/>
      <c r="ED8" s="9"/>
      <c r="EE8" s="9"/>
      <c r="EG8" s="18">
        <f t="shared" si="9"/>
        <v>1</v>
      </c>
      <c r="EH8" s="18">
        <f t="shared" si="9"/>
        <v>0.5625</v>
      </c>
      <c r="EI8" s="18">
        <f t="shared" si="9"/>
        <v>0.33333333333333331</v>
      </c>
      <c r="EJ8" s="18">
        <f t="shared" si="9"/>
        <v>0.63636363636363635</v>
      </c>
      <c r="EK8" s="18">
        <f t="shared" si="9"/>
        <v>0.70588235294117652</v>
      </c>
      <c r="EL8" s="18">
        <f t="shared" si="9"/>
        <v>0.84615384615384615</v>
      </c>
    </row>
    <row r="9" spans="1:144" ht="18.75" x14ac:dyDescent="0.25">
      <c r="A9" s="46">
        <v>4</v>
      </c>
      <c r="B9" s="46" t="s">
        <v>292</v>
      </c>
      <c r="C9" s="237" t="str">
        <f t="shared" si="10"/>
        <v>06</v>
      </c>
      <c r="D9" s="237" t="str">
        <f>INDEX(Sheet1!$C:$C,MATCH($B9,Sheet1!$B:$B,0))</f>
        <v>محمدحسین جهانگیری</v>
      </c>
      <c r="E9" s="238"/>
      <c r="F9" s="238"/>
      <c r="G9" s="238"/>
      <c r="H9" s="238"/>
      <c r="I9" s="238"/>
      <c r="J9" s="238"/>
      <c r="K9" s="238"/>
      <c r="L9" s="238"/>
      <c r="M9" s="238"/>
      <c r="N9" s="238">
        <v>0</v>
      </c>
      <c r="O9" s="238">
        <v>0</v>
      </c>
      <c r="P9" s="238">
        <v>1</v>
      </c>
      <c r="Q9" s="238">
        <v>1</v>
      </c>
      <c r="R9" s="238">
        <v>0</v>
      </c>
      <c r="S9" s="238">
        <v>0</v>
      </c>
      <c r="T9" s="238">
        <v>0</v>
      </c>
      <c r="U9" s="238">
        <v>0</v>
      </c>
      <c r="V9" s="238">
        <v>0</v>
      </c>
      <c r="W9" s="238">
        <v>0</v>
      </c>
      <c r="X9" s="238">
        <v>0</v>
      </c>
      <c r="Y9" s="238">
        <v>0</v>
      </c>
      <c r="Z9" s="238">
        <v>0</v>
      </c>
      <c r="AA9" s="238">
        <v>0</v>
      </c>
      <c r="AB9" s="238">
        <v>0</v>
      </c>
      <c r="AC9" s="238">
        <v>0</v>
      </c>
      <c r="AD9" s="238">
        <v>0</v>
      </c>
      <c r="AE9" s="238">
        <v>0</v>
      </c>
      <c r="AF9" s="238">
        <v>0</v>
      </c>
      <c r="AG9" s="238">
        <v>0</v>
      </c>
      <c r="AH9" s="238">
        <v>0</v>
      </c>
      <c r="AI9" s="238">
        <v>0</v>
      </c>
      <c r="AJ9" s="238">
        <v>0</v>
      </c>
      <c r="AK9" s="238">
        <v>1</v>
      </c>
      <c r="AL9" s="238">
        <v>0</v>
      </c>
      <c r="AM9" s="238">
        <v>0</v>
      </c>
      <c r="AN9" s="238">
        <v>0</v>
      </c>
      <c r="AO9" s="238">
        <v>0</v>
      </c>
      <c r="AP9" s="238">
        <v>0</v>
      </c>
      <c r="AQ9" s="238">
        <v>0</v>
      </c>
      <c r="AR9" s="238">
        <v>1</v>
      </c>
      <c r="AS9" s="238">
        <v>0</v>
      </c>
      <c r="AT9" s="238">
        <v>0</v>
      </c>
      <c r="AU9" s="238">
        <v>0</v>
      </c>
      <c r="AV9" s="238">
        <v>0</v>
      </c>
      <c r="AW9" s="238">
        <v>0</v>
      </c>
      <c r="AX9" s="238">
        <v>0</v>
      </c>
      <c r="AY9" s="238">
        <v>1</v>
      </c>
      <c r="AZ9" s="238">
        <v>0</v>
      </c>
      <c r="BA9" s="238">
        <v>0</v>
      </c>
      <c r="BB9" s="238">
        <v>1</v>
      </c>
      <c r="BC9" s="238">
        <v>1</v>
      </c>
      <c r="BD9" s="238">
        <v>1</v>
      </c>
      <c r="BE9" s="238">
        <v>1</v>
      </c>
      <c r="BF9" s="238">
        <v>1</v>
      </c>
      <c r="BG9" s="238">
        <v>1</v>
      </c>
      <c r="BH9" s="238">
        <v>1</v>
      </c>
      <c r="BI9" s="238">
        <v>1</v>
      </c>
      <c r="BJ9" s="238">
        <v>0</v>
      </c>
      <c r="BK9" s="238">
        <v>0</v>
      </c>
      <c r="BL9" s="238">
        <v>0</v>
      </c>
      <c r="BM9" s="238">
        <v>0</v>
      </c>
      <c r="BN9" s="238">
        <v>0</v>
      </c>
      <c r="BO9" s="238">
        <v>0</v>
      </c>
      <c r="BP9" s="238">
        <v>1</v>
      </c>
      <c r="BQ9" s="238">
        <v>0</v>
      </c>
      <c r="BR9" s="238">
        <v>0</v>
      </c>
      <c r="BS9" s="238">
        <v>0</v>
      </c>
      <c r="BT9" s="238" t="s">
        <v>603</v>
      </c>
      <c r="BU9" s="238">
        <v>0</v>
      </c>
      <c r="BV9" s="238">
        <v>0</v>
      </c>
      <c r="BW9" s="238">
        <v>0</v>
      </c>
      <c r="BX9" s="238"/>
      <c r="BY9" s="238">
        <v>0</v>
      </c>
      <c r="BZ9" s="238">
        <v>0</v>
      </c>
      <c r="CA9" s="238">
        <v>0</v>
      </c>
      <c r="CB9" s="238">
        <v>0</v>
      </c>
      <c r="CC9" s="238">
        <v>0</v>
      </c>
      <c r="CD9" s="238">
        <v>1</v>
      </c>
      <c r="CE9" s="238">
        <v>0</v>
      </c>
      <c r="CF9" s="238">
        <v>1</v>
      </c>
      <c r="CG9" s="238">
        <v>0</v>
      </c>
      <c r="CH9" s="238">
        <v>0</v>
      </c>
      <c r="CI9" s="238">
        <v>0</v>
      </c>
      <c r="CJ9" s="238">
        <v>0</v>
      </c>
      <c r="CK9" s="238">
        <v>0</v>
      </c>
      <c r="CL9" s="238">
        <v>0</v>
      </c>
      <c r="CM9" s="238">
        <v>0</v>
      </c>
      <c r="CN9" s="238">
        <v>0</v>
      </c>
      <c r="CO9" s="238">
        <v>0</v>
      </c>
      <c r="CP9" s="238">
        <v>0</v>
      </c>
      <c r="CQ9" s="238">
        <v>0</v>
      </c>
      <c r="CR9" s="238">
        <v>0</v>
      </c>
      <c r="CS9" s="238">
        <v>0</v>
      </c>
      <c r="CT9" s="238">
        <v>0</v>
      </c>
      <c r="CU9" s="238">
        <v>0</v>
      </c>
      <c r="CV9" s="238">
        <v>0</v>
      </c>
      <c r="CW9" s="238">
        <v>0</v>
      </c>
      <c r="CX9" s="238">
        <v>0</v>
      </c>
      <c r="CY9" s="238">
        <v>0</v>
      </c>
      <c r="CZ9" s="238">
        <v>0</v>
      </c>
      <c r="DA9" s="238">
        <v>0</v>
      </c>
      <c r="DB9" s="47"/>
      <c r="DC9" s="47">
        <v>0</v>
      </c>
      <c r="DD9" s="47"/>
      <c r="DE9" s="47">
        <v>0</v>
      </c>
      <c r="DF9" s="47">
        <v>0</v>
      </c>
      <c r="DG9" s="47">
        <v>0</v>
      </c>
      <c r="DH9" s="47"/>
      <c r="DI9" s="47">
        <v>0</v>
      </c>
      <c r="DJ9" s="47">
        <v>0</v>
      </c>
      <c r="DK9" s="47">
        <v>0</v>
      </c>
      <c r="DL9" s="47"/>
      <c r="DM9" s="47">
        <v>0</v>
      </c>
      <c r="DN9" s="47">
        <v>0</v>
      </c>
      <c r="DO9" s="47"/>
      <c r="DP9" s="47">
        <v>0</v>
      </c>
      <c r="DQ9" s="47">
        <v>0</v>
      </c>
      <c r="DR9" s="47">
        <v>0</v>
      </c>
      <c r="DS9" s="47"/>
      <c r="DT9" s="47"/>
      <c r="DU9" s="47"/>
      <c r="DV9" s="47"/>
      <c r="DW9" s="47"/>
      <c r="DX9" s="47"/>
      <c r="DY9" s="47">
        <v>0</v>
      </c>
      <c r="DZ9" s="47">
        <v>0</v>
      </c>
      <c r="EA9" s="47">
        <v>0</v>
      </c>
      <c r="EB9" s="47">
        <v>0</v>
      </c>
      <c r="EC9" s="47"/>
      <c r="ED9" s="47"/>
      <c r="EE9" s="47"/>
      <c r="EG9" s="18">
        <f t="shared" si="9"/>
        <v>0.33333333333333331</v>
      </c>
      <c r="EH9" s="18">
        <f t="shared" si="9"/>
        <v>0</v>
      </c>
      <c r="EI9" s="18">
        <f t="shared" si="9"/>
        <v>0.16666666666666666</v>
      </c>
      <c r="EJ9" s="18">
        <f t="shared" si="9"/>
        <v>0.45454545454545453</v>
      </c>
      <c r="EK9" s="18">
        <f t="shared" si="9"/>
        <v>0.11764705882352941</v>
      </c>
      <c r="EL9" s="18">
        <f t="shared" si="9"/>
        <v>0</v>
      </c>
    </row>
    <row r="10" spans="1:144" ht="18.600000000000001" customHeight="1" x14ac:dyDescent="0.25">
      <c r="A10" s="4">
        <v>5</v>
      </c>
      <c r="B10" s="4" t="s">
        <v>293</v>
      </c>
      <c r="C10" s="236" t="str">
        <f t="shared" si="10"/>
        <v>06</v>
      </c>
      <c r="D10" s="236" t="str">
        <f>INDEX(Sheet1!$C:$C,MATCH($B10,Sheet1!$B:$B,0))</f>
        <v>علی سخنگو</v>
      </c>
      <c r="E10" s="239"/>
      <c r="F10" s="239"/>
      <c r="G10" s="239"/>
      <c r="H10" s="239"/>
      <c r="I10" s="239"/>
      <c r="J10" s="239"/>
      <c r="K10" s="239"/>
      <c r="L10" s="239"/>
      <c r="M10" s="239"/>
      <c r="N10" s="239">
        <v>1</v>
      </c>
      <c r="O10" s="239">
        <v>1</v>
      </c>
      <c r="P10" s="239">
        <v>1</v>
      </c>
      <c r="Q10" s="239">
        <v>1</v>
      </c>
      <c r="R10" s="239">
        <v>1</v>
      </c>
      <c r="S10" s="239">
        <v>1</v>
      </c>
      <c r="T10" s="239">
        <v>0</v>
      </c>
      <c r="U10" s="239">
        <v>1</v>
      </c>
      <c r="V10" s="239">
        <v>1</v>
      </c>
      <c r="W10" s="239">
        <v>1</v>
      </c>
      <c r="X10" s="239">
        <v>1</v>
      </c>
      <c r="Y10" s="239">
        <v>1</v>
      </c>
      <c r="Z10" s="239">
        <v>1</v>
      </c>
      <c r="AA10" s="239">
        <v>0</v>
      </c>
      <c r="AB10" s="239">
        <v>0</v>
      </c>
      <c r="AC10" s="239">
        <v>0</v>
      </c>
      <c r="AD10" s="239">
        <v>1</v>
      </c>
      <c r="AE10" s="239">
        <v>1</v>
      </c>
      <c r="AF10" s="239">
        <v>1</v>
      </c>
      <c r="AG10" s="239">
        <v>0</v>
      </c>
      <c r="AH10" s="239">
        <v>1</v>
      </c>
      <c r="AI10" s="239">
        <v>0</v>
      </c>
      <c r="AJ10" s="239">
        <v>1</v>
      </c>
      <c r="AK10" s="239">
        <v>1</v>
      </c>
      <c r="AL10" s="239">
        <v>1</v>
      </c>
      <c r="AM10" s="239">
        <v>1</v>
      </c>
      <c r="AN10" s="239">
        <v>1</v>
      </c>
      <c r="AO10" s="239">
        <v>1</v>
      </c>
      <c r="AP10" s="239">
        <v>0</v>
      </c>
      <c r="AQ10" s="239">
        <v>0</v>
      </c>
      <c r="AR10" s="239">
        <v>0</v>
      </c>
      <c r="AS10" s="239">
        <v>0</v>
      </c>
      <c r="AT10" s="239">
        <v>1</v>
      </c>
      <c r="AU10" s="239">
        <v>1</v>
      </c>
      <c r="AV10" s="239">
        <v>1</v>
      </c>
      <c r="AW10" s="239">
        <v>1</v>
      </c>
      <c r="AX10" s="239">
        <v>1</v>
      </c>
      <c r="AY10" s="239">
        <v>1</v>
      </c>
      <c r="AZ10" s="239">
        <v>1</v>
      </c>
      <c r="BA10" s="239">
        <v>1</v>
      </c>
      <c r="BB10" s="239">
        <v>1</v>
      </c>
      <c r="BC10" s="239">
        <v>0</v>
      </c>
      <c r="BD10" s="239">
        <v>0</v>
      </c>
      <c r="BE10" s="239">
        <v>0</v>
      </c>
      <c r="BF10" s="239">
        <v>0</v>
      </c>
      <c r="BG10" s="239">
        <v>0</v>
      </c>
      <c r="BH10" s="239">
        <v>1</v>
      </c>
      <c r="BI10" s="239">
        <v>1</v>
      </c>
      <c r="BJ10" s="239">
        <v>1</v>
      </c>
      <c r="BK10" s="239">
        <v>1</v>
      </c>
      <c r="BL10" s="239">
        <v>0</v>
      </c>
      <c r="BM10" s="239">
        <v>1</v>
      </c>
      <c r="BN10" s="239">
        <v>0</v>
      </c>
      <c r="BO10" s="239">
        <v>0</v>
      </c>
      <c r="BP10" s="239">
        <v>0</v>
      </c>
      <c r="BQ10" s="239">
        <v>1</v>
      </c>
      <c r="BR10" s="239">
        <v>1</v>
      </c>
      <c r="BS10" s="239">
        <v>1</v>
      </c>
      <c r="BT10" s="239">
        <v>1</v>
      </c>
      <c r="BU10" s="239">
        <v>1</v>
      </c>
      <c r="BV10" s="239">
        <v>1</v>
      </c>
      <c r="BW10" s="239">
        <v>0</v>
      </c>
      <c r="BX10" s="239"/>
      <c r="BY10" s="239">
        <v>0</v>
      </c>
      <c r="BZ10" s="239">
        <v>0</v>
      </c>
      <c r="CA10" s="239">
        <v>1</v>
      </c>
      <c r="CB10" s="239">
        <v>1</v>
      </c>
      <c r="CC10" s="239">
        <v>1</v>
      </c>
      <c r="CD10" s="239">
        <v>1</v>
      </c>
      <c r="CE10" s="239">
        <v>1</v>
      </c>
      <c r="CF10" s="239">
        <v>1</v>
      </c>
      <c r="CG10" s="239">
        <v>1</v>
      </c>
      <c r="CH10" s="239">
        <v>1</v>
      </c>
      <c r="CI10" s="239">
        <v>1</v>
      </c>
      <c r="CJ10" s="239">
        <v>1</v>
      </c>
      <c r="CK10" s="239">
        <v>1</v>
      </c>
      <c r="CL10" s="239">
        <v>0</v>
      </c>
      <c r="CM10" s="239">
        <v>1</v>
      </c>
      <c r="CN10" s="239">
        <v>1</v>
      </c>
      <c r="CO10" s="239">
        <v>0</v>
      </c>
      <c r="CP10" s="239">
        <v>1</v>
      </c>
      <c r="CQ10" s="239">
        <v>0</v>
      </c>
      <c r="CR10" s="239">
        <v>0</v>
      </c>
      <c r="CS10" s="239">
        <v>1</v>
      </c>
      <c r="CT10" s="239">
        <v>0</v>
      </c>
      <c r="CU10" s="239">
        <v>1</v>
      </c>
      <c r="CV10" s="239">
        <v>1</v>
      </c>
      <c r="CW10" s="239">
        <v>1</v>
      </c>
      <c r="CX10" s="239">
        <v>1</v>
      </c>
      <c r="CY10" s="239">
        <v>1</v>
      </c>
      <c r="CZ10" s="239">
        <v>1</v>
      </c>
      <c r="DA10" s="239">
        <v>1</v>
      </c>
      <c r="DB10" s="9"/>
      <c r="DC10" s="9">
        <v>1</v>
      </c>
      <c r="DD10" s="9"/>
      <c r="DE10" s="9">
        <v>0</v>
      </c>
      <c r="DF10" s="9">
        <v>1</v>
      </c>
      <c r="DG10" s="9">
        <v>0</v>
      </c>
      <c r="DH10" s="9"/>
      <c r="DI10" s="9">
        <v>1</v>
      </c>
      <c r="DJ10" s="9">
        <v>1</v>
      </c>
      <c r="DK10" s="9">
        <v>1</v>
      </c>
      <c r="DL10" s="9"/>
      <c r="DM10" s="9">
        <v>1</v>
      </c>
      <c r="DN10" s="9">
        <v>1</v>
      </c>
      <c r="DO10" s="9"/>
      <c r="DP10" s="9">
        <v>1</v>
      </c>
      <c r="DQ10" s="9">
        <v>0</v>
      </c>
      <c r="DR10" s="9">
        <v>0</v>
      </c>
      <c r="DS10" s="9"/>
      <c r="DT10" s="9"/>
      <c r="DU10" s="9"/>
      <c r="DV10" s="9"/>
      <c r="DW10" s="9"/>
      <c r="DX10" s="9"/>
      <c r="DY10" s="9">
        <v>1</v>
      </c>
      <c r="DZ10" s="9">
        <v>1</v>
      </c>
      <c r="EA10" s="9">
        <v>1</v>
      </c>
      <c r="EB10" s="9">
        <v>1</v>
      </c>
      <c r="EC10" s="9"/>
      <c r="ED10" s="9"/>
      <c r="EE10" s="9"/>
      <c r="EG10" s="18">
        <f t="shared" si="9"/>
        <v>1</v>
      </c>
      <c r="EH10" s="18">
        <f t="shared" si="9"/>
        <v>0.625</v>
      </c>
      <c r="EI10" s="18">
        <f t="shared" si="9"/>
        <v>0.66666666666666663</v>
      </c>
      <c r="EJ10" s="18">
        <f t="shared" si="9"/>
        <v>0.59090909090909094</v>
      </c>
      <c r="EK10" s="18">
        <f t="shared" si="9"/>
        <v>0.76470588235294112</v>
      </c>
      <c r="EL10" s="18">
        <f t="shared" si="9"/>
        <v>0.76923076923076927</v>
      </c>
    </row>
    <row r="11" spans="1:144" ht="18.75" x14ac:dyDescent="0.25">
      <c r="A11" s="46">
        <v>6</v>
      </c>
      <c r="B11" s="46" t="s">
        <v>294</v>
      </c>
      <c r="C11" s="237" t="str">
        <f t="shared" si="10"/>
        <v>06</v>
      </c>
      <c r="D11" s="237" t="str">
        <f>INDEX(Sheet1!$C:$C,MATCH($B11,Sheet1!$B:$B,0))</f>
        <v>احسان ارمیان</v>
      </c>
      <c r="E11" s="238"/>
      <c r="F11" s="238"/>
      <c r="G11" s="238"/>
      <c r="H11" s="238"/>
      <c r="I11" s="238"/>
      <c r="J11" s="238"/>
      <c r="K11" s="238"/>
      <c r="L11" s="238"/>
      <c r="M11" s="238"/>
      <c r="N11" s="238">
        <v>1</v>
      </c>
      <c r="O11" s="238">
        <v>1</v>
      </c>
      <c r="P11" s="238">
        <v>1</v>
      </c>
      <c r="Q11" s="238">
        <v>1</v>
      </c>
      <c r="R11" s="238">
        <v>1</v>
      </c>
      <c r="S11" s="238">
        <v>1</v>
      </c>
      <c r="T11" s="238">
        <v>1</v>
      </c>
      <c r="U11" s="238">
        <v>1</v>
      </c>
      <c r="V11" s="238">
        <v>1</v>
      </c>
      <c r="W11" s="238">
        <v>1</v>
      </c>
      <c r="X11" s="238">
        <v>1</v>
      </c>
      <c r="Y11" s="238">
        <v>1</v>
      </c>
      <c r="Z11" s="238">
        <v>1</v>
      </c>
      <c r="AA11" s="238">
        <v>1</v>
      </c>
      <c r="AB11" s="238">
        <v>1</v>
      </c>
      <c r="AC11" s="238">
        <v>1</v>
      </c>
      <c r="AD11" s="238">
        <v>1</v>
      </c>
      <c r="AE11" s="238">
        <v>1</v>
      </c>
      <c r="AF11" s="238">
        <v>0</v>
      </c>
      <c r="AG11" s="238">
        <v>1</v>
      </c>
      <c r="AH11" s="238">
        <v>1</v>
      </c>
      <c r="AI11" s="238">
        <v>1</v>
      </c>
      <c r="AJ11" s="238">
        <v>1</v>
      </c>
      <c r="AK11" s="238">
        <v>1</v>
      </c>
      <c r="AL11" s="238">
        <v>1</v>
      </c>
      <c r="AM11" s="238">
        <v>1</v>
      </c>
      <c r="AN11" s="238">
        <v>1</v>
      </c>
      <c r="AO11" s="238">
        <v>1</v>
      </c>
      <c r="AP11" s="238">
        <v>1</v>
      </c>
      <c r="AQ11" s="238">
        <v>1</v>
      </c>
      <c r="AR11" s="238">
        <v>1</v>
      </c>
      <c r="AS11" s="238">
        <v>1</v>
      </c>
      <c r="AT11" s="238">
        <v>1</v>
      </c>
      <c r="AU11" s="238">
        <v>1</v>
      </c>
      <c r="AV11" s="238">
        <v>1</v>
      </c>
      <c r="AW11" s="238">
        <v>1</v>
      </c>
      <c r="AX11" s="238">
        <v>1</v>
      </c>
      <c r="AY11" s="238">
        <v>1</v>
      </c>
      <c r="AZ11" s="238">
        <v>1</v>
      </c>
      <c r="BA11" s="238">
        <v>1</v>
      </c>
      <c r="BB11" s="238">
        <v>1</v>
      </c>
      <c r="BC11" s="238">
        <v>1</v>
      </c>
      <c r="BD11" s="238">
        <v>1</v>
      </c>
      <c r="BE11" s="238">
        <v>1</v>
      </c>
      <c r="BF11" s="238">
        <v>1</v>
      </c>
      <c r="BG11" s="238">
        <v>1</v>
      </c>
      <c r="BH11" s="238">
        <v>1</v>
      </c>
      <c r="BI11" s="238">
        <v>1</v>
      </c>
      <c r="BJ11" s="238">
        <v>1</v>
      </c>
      <c r="BK11" s="238">
        <v>1</v>
      </c>
      <c r="BL11" s="238">
        <v>1</v>
      </c>
      <c r="BM11" s="238">
        <v>1</v>
      </c>
      <c r="BN11" s="238">
        <v>0</v>
      </c>
      <c r="BO11" s="238">
        <v>0</v>
      </c>
      <c r="BP11" s="238">
        <v>1</v>
      </c>
      <c r="BQ11" s="238">
        <v>1</v>
      </c>
      <c r="BR11" s="238">
        <v>1</v>
      </c>
      <c r="BS11" s="238">
        <v>1</v>
      </c>
      <c r="BT11" s="238">
        <v>1</v>
      </c>
      <c r="BU11" s="238">
        <v>1</v>
      </c>
      <c r="BV11" s="238">
        <v>1</v>
      </c>
      <c r="BW11" s="238">
        <v>1</v>
      </c>
      <c r="BX11" s="238"/>
      <c r="BY11" s="238">
        <v>1</v>
      </c>
      <c r="BZ11" s="238">
        <v>1</v>
      </c>
      <c r="CA11" s="238">
        <v>1</v>
      </c>
      <c r="CB11" s="238">
        <v>1</v>
      </c>
      <c r="CC11" s="238">
        <v>1</v>
      </c>
      <c r="CD11" s="238">
        <v>1</v>
      </c>
      <c r="CE11" s="238">
        <v>1</v>
      </c>
      <c r="CF11" s="238">
        <v>1</v>
      </c>
      <c r="CG11" s="238">
        <v>1</v>
      </c>
      <c r="CH11" s="238">
        <v>1</v>
      </c>
      <c r="CI11" s="238">
        <v>1</v>
      </c>
      <c r="CJ11" s="238">
        <v>1</v>
      </c>
      <c r="CK11" s="238">
        <v>1</v>
      </c>
      <c r="CL11" s="238">
        <v>1</v>
      </c>
      <c r="CM11" s="238">
        <v>1</v>
      </c>
      <c r="CN11" s="238">
        <v>1</v>
      </c>
      <c r="CO11" s="238">
        <v>1</v>
      </c>
      <c r="CP11" s="238">
        <v>1</v>
      </c>
      <c r="CQ11" s="238">
        <v>1</v>
      </c>
      <c r="CR11" s="238">
        <v>1</v>
      </c>
      <c r="CS11" s="238">
        <v>0</v>
      </c>
      <c r="CT11" s="238">
        <v>0</v>
      </c>
      <c r="CU11" s="238">
        <v>0</v>
      </c>
      <c r="CV11" s="238">
        <v>1</v>
      </c>
      <c r="CW11" s="238">
        <v>1</v>
      </c>
      <c r="CX11" s="238">
        <v>1</v>
      </c>
      <c r="CY11" s="238">
        <v>0</v>
      </c>
      <c r="CZ11" s="238">
        <v>0</v>
      </c>
      <c r="DA11" s="238">
        <v>0</v>
      </c>
      <c r="DB11" s="47"/>
      <c r="DC11" s="47">
        <v>1</v>
      </c>
      <c r="DD11" s="47"/>
      <c r="DE11" s="47">
        <v>1</v>
      </c>
      <c r="DF11" s="47">
        <v>1</v>
      </c>
      <c r="DG11" s="47">
        <v>0</v>
      </c>
      <c r="DH11" s="47"/>
      <c r="DI11" s="47">
        <v>0</v>
      </c>
      <c r="DJ11" s="47">
        <v>1</v>
      </c>
      <c r="DK11" s="47">
        <v>1</v>
      </c>
      <c r="DL11" s="47"/>
      <c r="DM11" s="47">
        <v>1</v>
      </c>
      <c r="DN11" s="47">
        <v>1</v>
      </c>
      <c r="DO11" s="47"/>
      <c r="DP11" s="47">
        <v>1</v>
      </c>
      <c r="DQ11" s="47">
        <v>1</v>
      </c>
      <c r="DR11" s="47">
        <v>1</v>
      </c>
      <c r="DS11" s="47"/>
      <c r="DT11" s="47"/>
      <c r="DU11" s="47"/>
      <c r="DV11" s="47"/>
      <c r="DW11" s="47"/>
      <c r="DX11" s="47"/>
      <c r="DY11" s="47">
        <v>1</v>
      </c>
      <c r="DZ11" s="47">
        <v>1</v>
      </c>
      <c r="EA11" s="47">
        <v>1</v>
      </c>
      <c r="EB11" s="47">
        <v>0</v>
      </c>
      <c r="EC11" s="47"/>
      <c r="ED11" s="47"/>
      <c r="EE11" s="47"/>
      <c r="EG11" s="18">
        <f t="shared" si="9"/>
        <v>1</v>
      </c>
      <c r="EH11" s="18">
        <f t="shared" si="9"/>
        <v>0.9375</v>
      </c>
      <c r="EI11" s="18">
        <f t="shared" si="9"/>
        <v>1</v>
      </c>
      <c r="EJ11" s="18">
        <f t="shared" si="9"/>
        <v>0.90909090909090906</v>
      </c>
      <c r="EK11" s="18">
        <f t="shared" si="9"/>
        <v>1</v>
      </c>
      <c r="EL11" s="18">
        <f t="shared" si="9"/>
        <v>0.53846153846153844</v>
      </c>
    </row>
    <row r="12" spans="1:144" ht="18.600000000000001" customHeight="1" x14ac:dyDescent="0.25">
      <c r="A12" s="4">
        <v>7</v>
      </c>
      <c r="B12" s="4" t="s">
        <v>556</v>
      </c>
      <c r="C12" s="236" t="str">
        <f t="shared" si="10"/>
        <v>06</v>
      </c>
      <c r="D12" s="236" t="str">
        <f>INDEX(Sheet1!$C:$C,MATCH($B12,Sheet1!$B:$B,0))</f>
        <v>علی نامی</v>
      </c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>
        <v>0</v>
      </c>
      <c r="AW12" s="239">
        <v>1</v>
      </c>
      <c r="AX12" s="239">
        <v>0</v>
      </c>
      <c r="AY12" s="239">
        <v>1</v>
      </c>
      <c r="AZ12" s="239">
        <v>1</v>
      </c>
      <c r="BA12" s="239">
        <v>1</v>
      </c>
      <c r="BB12" s="239">
        <v>1</v>
      </c>
      <c r="BC12" s="239">
        <v>1</v>
      </c>
      <c r="BD12" s="239">
        <v>1</v>
      </c>
      <c r="BE12" s="239">
        <v>1</v>
      </c>
      <c r="BF12" s="239">
        <v>1</v>
      </c>
      <c r="BG12" s="239">
        <v>1</v>
      </c>
      <c r="BH12" s="239">
        <v>1</v>
      </c>
      <c r="BI12" s="239">
        <v>1</v>
      </c>
      <c r="BJ12" s="239">
        <v>0</v>
      </c>
      <c r="BK12" s="239">
        <v>0</v>
      </c>
      <c r="BL12" s="239">
        <v>0</v>
      </c>
      <c r="BM12" s="239">
        <v>0</v>
      </c>
      <c r="BN12" s="239">
        <v>0</v>
      </c>
      <c r="BO12" s="239">
        <v>0</v>
      </c>
      <c r="BP12" s="239">
        <v>0</v>
      </c>
      <c r="BQ12" s="239">
        <v>1</v>
      </c>
      <c r="BR12" s="239">
        <v>0</v>
      </c>
      <c r="BS12" s="239">
        <v>0</v>
      </c>
      <c r="BT12" s="239">
        <v>0</v>
      </c>
      <c r="BU12" s="239">
        <v>1</v>
      </c>
      <c r="BV12" s="239">
        <v>0</v>
      </c>
      <c r="BW12" s="239">
        <v>0</v>
      </c>
      <c r="BX12" s="239"/>
      <c r="BY12" s="239">
        <v>1</v>
      </c>
      <c r="BZ12" s="239">
        <v>1</v>
      </c>
      <c r="CA12" s="239">
        <v>1</v>
      </c>
      <c r="CB12" s="239">
        <v>1</v>
      </c>
      <c r="CC12" s="239">
        <v>1</v>
      </c>
      <c r="CD12" s="239">
        <v>1</v>
      </c>
      <c r="CE12" s="239">
        <v>1</v>
      </c>
      <c r="CF12" s="239">
        <v>1</v>
      </c>
      <c r="CG12" s="239">
        <v>1</v>
      </c>
      <c r="CH12" s="239">
        <v>0</v>
      </c>
      <c r="CI12" s="239">
        <v>0</v>
      </c>
      <c r="CJ12" s="239">
        <v>1</v>
      </c>
      <c r="CK12" s="239">
        <v>0</v>
      </c>
      <c r="CL12" s="239">
        <v>1</v>
      </c>
      <c r="CM12" s="239">
        <v>1</v>
      </c>
      <c r="CN12" s="239">
        <v>0</v>
      </c>
      <c r="CO12" s="239">
        <v>1</v>
      </c>
      <c r="CP12" s="239">
        <v>0</v>
      </c>
      <c r="CQ12" s="239">
        <v>0</v>
      </c>
      <c r="CR12" s="239">
        <v>1</v>
      </c>
      <c r="CS12" s="239">
        <v>0</v>
      </c>
      <c r="CT12" s="239">
        <v>1</v>
      </c>
      <c r="CU12" s="239">
        <v>0</v>
      </c>
      <c r="CV12" s="239">
        <v>0</v>
      </c>
      <c r="CW12" s="239">
        <v>1</v>
      </c>
      <c r="CX12" s="239">
        <v>0</v>
      </c>
      <c r="CY12" s="239">
        <v>1</v>
      </c>
      <c r="CZ12" s="239">
        <v>0</v>
      </c>
      <c r="DA12" s="239">
        <v>1</v>
      </c>
      <c r="DB12" s="9"/>
      <c r="DC12" s="9">
        <v>0</v>
      </c>
      <c r="DD12" s="9"/>
      <c r="DE12" s="9">
        <v>1</v>
      </c>
      <c r="DF12" s="9">
        <v>0</v>
      </c>
      <c r="DG12" s="9">
        <v>0</v>
      </c>
      <c r="DH12" s="9"/>
      <c r="DI12" s="9">
        <v>1</v>
      </c>
      <c r="DJ12" s="9">
        <v>1</v>
      </c>
      <c r="DK12" s="9">
        <v>1</v>
      </c>
      <c r="DL12" s="9"/>
      <c r="DM12" s="9">
        <v>1</v>
      </c>
      <c r="DN12" s="9">
        <v>0</v>
      </c>
      <c r="DO12" s="9"/>
      <c r="DP12" s="9">
        <v>0</v>
      </c>
      <c r="DQ12" s="9">
        <v>0</v>
      </c>
      <c r="DR12" s="9">
        <v>1</v>
      </c>
      <c r="DS12" s="9"/>
      <c r="DT12" s="9"/>
      <c r="DU12" s="9"/>
      <c r="DV12" s="9"/>
      <c r="DW12" s="9"/>
      <c r="DX12" s="9"/>
      <c r="DY12" s="9">
        <v>0</v>
      </c>
      <c r="DZ12" s="9">
        <v>1</v>
      </c>
      <c r="EA12" s="9">
        <v>0</v>
      </c>
      <c r="EB12" s="9">
        <v>0</v>
      </c>
      <c r="EC12" s="9"/>
      <c r="ED12" s="9"/>
      <c r="EE12" s="9"/>
      <c r="EG12" s="18"/>
      <c r="EH12" s="18"/>
      <c r="EI12" s="18" t="str">
        <f t="shared" ref="EI12:EK13" si="11">IFERROR(SUMIFS($E12:$EF12,$E$3:$EF$3,EI$3,$E$2:$EF$2,EI$2)/(COUNTIFS($E$3:$EF$3,EI$3,$E12:$EF12,"&lt;&gt;"&amp;"",$E$2:$EF$2,EI$2)),"")</f>
        <v/>
      </c>
      <c r="EJ12" s="18">
        <f t="shared" si="11"/>
        <v>0.59090909090909094</v>
      </c>
      <c r="EK12" s="18">
        <f t="shared" si="11"/>
        <v>0.76470588235294112</v>
      </c>
      <c r="EL12" s="18">
        <f t="shared" si="9"/>
        <v>0.38461538461538464</v>
      </c>
    </row>
    <row r="13" spans="1:144" ht="18.75" x14ac:dyDescent="0.25">
      <c r="A13" s="46">
        <v>8</v>
      </c>
      <c r="B13" s="46" t="s">
        <v>557</v>
      </c>
      <c r="C13" s="237" t="str">
        <f t="shared" si="10"/>
        <v>06</v>
      </c>
      <c r="D13" s="237" t="str">
        <f>INDEX(Sheet1!$C:$C,MATCH($B13,Sheet1!$B:$B,0))</f>
        <v>کمیل منصوری</v>
      </c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>
        <v>0</v>
      </c>
      <c r="AT13" s="238">
        <v>1</v>
      </c>
      <c r="AU13" s="238">
        <v>1</v>
      </c>
      <c r="AV13" s="238">
        <v>1</v>
      </c>
      <c r="AW13" s="238">
        <v>1</v>
      </c>
      <c r="AX13" s="238">
        <v>1</v>
      </c>
      <c r="AY13" s="238">
        <v>1</v>
      </c>
      <c r="AZ13" s="238">
        <v>1</v>
      </c>
      <c r="BA13" s="238">
        <v>1</v>
      </c>
      <c r="BB13" s="238">
        <v>1</v>
      </c>
      <c r="BC13" s="238">
        <v>1</v>
      </c>
      <c r="BD13" s="238">
        <v>1</v>
      </c>
      <c r="BE13" s="238">
        <v>1</v>
      </c>
      <c r="BF13" s="238">
        <v>1</v>
      </c>
      <c r="BG13" s="238">
        <v>1</v>
      </c>
      <c r="BH13" s="238">
        <v>1</v>
      </c>
      <c r="BI13" s="238">
        <v>1</v>
      </c>
      <c r="BJ13" s="238">
        <v>0</v>
      </c>
      <c r="BK13" s="238">
        <v>0</v>
      </c>
      <c r="BL13" s="238">
        <v>1</v>
      </c>
      <c r="BM13" s="238">
        <v>0</v>
      </c>
      <c r="BN13" s="238">
        <v>1</v>
      </c>
      <c r="BO13" s="238">
        <v>1</v>
      </c>
      <c r="BP13" s="238">
        <v>1</v>
      </c>
      <c r="BQ13" s="238">
        <v>1</v>
      </c>
      <c r="BR13" s="238">
        <v>1</v>
      </c>
      <c r="BS13" s="238">
        <v>1</v>
      </c>
      <c r="BT13" s="238">
        <v>1</v>
      </c>
      <c r="BU13" s="238">
        <v>1</v>
      </c>
      <c r="BV13" s="238">
        <v>1</v>
      </c>
      <c r="BW13" s="238">
        <v>1</v>
      </c>
      <c r="BX13" s="238"/>
      <c r="BY13" s="238">
        <v>1</v>
      </c>
      <c r="BZ13" s="238">
        <v>1</v>
      </c>
      <c r="CA13" s="238">
        <v>1</v>
      </c>
      <c r="CB13" s="238">
        <v>1</v>
      </c>
      <c r="CC13" s="238">
        <v>1</v>
      </c>
      <c r="CD13" s="238">
        <v>0</v>
      </c>
      <c r="CE13" s="238">
        <v>1</v>
      </c>
      <c r="CF13" s="238">
        <v>0</v>
      </c>
      <c r="CG13" s="238">
        <v>0</v>
      </c>
      <c r="CH13" s="238">
        <v>0</v>
      </c>
      <c r="CI13" s="238">
        <v>0</v>
      </c>
      <c r="CJ13" s="238">
        <v>0</v>
      </c>
      <c r="CK13" s="238">
        <v>1</v>
      </c>
      <c r="CL13" s="238">
        <v>0</v>
      </c>
      <c r="CM13" s="238">
        <v>0</v>
      </c>
      <c r="CN13" s="238">
        <v>1</v>
      </c>
      <c r="CO13" s="238">
        <v>0</v>
      </c>
      <c r="CP13" s="238">
        <v>0</v>
      </c>
      <c r="CQ13" s="238">
        <v>0</v>
      </c>
      <c r="CR13" s="238">
        <v>0</v>
      </c>
      <c r="CS13" s="238">
        <v>0</v>
      </c>
      <c r="CT13" s="238">
        <v>0</v>
      </c>
      <c r="CU13" s="238">
        <v>0</v>
      </c>
      <c r="CV13" s="238">
        <v>1</v>
      </c>
      <c r="CW13" s="238">
        <v>0</v>
      </c>
      <c r="CX13" s="238">
        <v>0</v>
      </c>
      <c r="CY13" s="238">
        <v>0</v>
      </c>
      <c r="CZ13" s="238">
        <v>0</v>
      </c>
      <c r="DA13" s="238">
        <v>1</v>
      </c>
      <c r="DB13" s="47"/>
      <c r="DC13" s="47">
        <v>0</v>
      </c>
      <c r="DD13" s="47"/>
      <c r="DE13" s="47">
        <v>1</v>
      </c>
      <c r="DF13" s="47">
        <v>0</v>
      </c>
      <c r="DG13" s="47">
        <v>0</v>
      </c>
      <c r="DH13" s="47"/>
      <c r="DI13" s="47">
        <v>0</v>
      </c>
      <c r="DJ13" s="47">
        <v>0</v>
      </c>
      <c r="DK13" s="47">
        <v>0</v>
      </c>
      <c r="DL13" s="47"/>
      <c r="DM13" s="47">
        <v>0</v>
      </c>
      <c r="DN13" s="47">
        <v>1</v>
      </c>
      <c r="DO13" s="47"/>
      <c r="DP13" s="47">
        <v>0</v>
      </c>
      <c r="DQ13" s="47">
        <v>0</v>
      </c>
      <c r="DR13" s="47">
        <v>0</v>
      </c>
      <c r="DS13" s="47"/>
      <c r="DT13" s="47"/>
      <c r="DU13" s="47"/>
      <c r="DV13" s="47"/>
      <c r="DW13" s="47"/>
      <c r="DX13" s="47"/>
      <c r="DY13" s="47">
        <v>0</v>
      </c>
      <c r="DZ13" s="47">
        <v>0</v>
      </c>
      <c r="EA13" s="47">
        <v>0</v>
      </c>
      <c r="EB13" s="47">
        <v>0</v>
      </c>
      <c r="EC13" s="47"/>
      <c r="ED13" s="47"/>
      <c r="EE13" s="47"/>
      <c r="EG13" s="18"/>
      <c r="EH13" s="18"/>
      <c r="EI13" s="18">
        <f t="shared" si="11"/>
        <v>0.66666666666666663</v>
      </c>
      <c r="EJ13" s="18">
        <f t="shared" si="11"/>
        <v>0.86363636363636365</v>
      </c>
      <c r="EK13" s="18">
        <f t="shared" si="11"/>
        <v>0.47058823529411764</v>
      </c>
      <c r="EL13" s="18">
        <f t="shared" si="9"/>
        <v>0.15384615384615385</v>
      </c>
    </row>
    <row r="14" spans="1:144" ht="18.600000000000001" customHeight="1" x14ac:dyDescent="0.25">
      <c r="A14" s="4">
        <v>9</v>
      </c>
      <c r="B14" s="4" t="s">
        <v>614</v>
      </c>
      <c r="C14" s="236" t="str">
        <f t="shared" si="10"/>
        <v>06</v>
      </c>
      <c r="D14" s="236" t="str">
        <f>INDEX(Sheet1!$C:$C,MATCH($B14,Sheet1!$B:$B,0))</f>
        <v>سیدسعید چاوشی</v>
      </c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39"/>
      <c r="BW14" s="239"/>
      <c r="BX14" s="239"/>
      <c r="BY14" s="239">
        <v>1</v>
      </c>
      <c r="BZ14" s="239">
        <v>1</v>
      </c>
      <c r="CA14" s="239">
        <v>1</v>
      </c>
      <c r="CB14" s="239">
        <v>1</v>
      </c>
      <c r="CC14" s="239">
        <v>1</v>
      </c>
      <c r="CD14" s="239">
        <v>1</v>
      </c>
      <c r="CE14" s="239">
        <v>1</v>
      </c>
      <c r="CF14" s="239">
        <v>1</v>
      </c>
      <c r="CG14" s="239">
        <v>0</v>
      </c>
      <c r="CH14" s="239">
        <v>0</v>
      </c>
      <c r="CI14" s="239">
        <v>1</v>
      </c>
      <c r="CJ14" s="239">
        <v>0</v>
      </c>
      <c r="CK14" s="239">
        <v>1</v>
      </c>
      <c r="CL14" s="239">
        <v>0</v>
      </c>
      <c r="CM14" s="239">
        <v>0</v>
      </c>
      <c r="CN14" s="239">
        <v>0</v>
      </c>
      <c r="CO14" s="239">
        <v>1</v>
      </c>
      <c r="CP14" s="239">
        <v>0</v>
      </c>
      <c r="CQ14" s="239">
        <v>1</v>
      </c>
      <c r="CR14" s="239">
        <v>0</v>
      </c>
      <c r="CS14" s="239">
        <v>1</v>
      </c>
      <c r="CT14" s="239">
        <v>0</v>
      </c>
      <c r="CU14" s="239">
        <v>0</v>
      </c>
      <c r="CV14" s="239">
        <v>0</v>
      </c>
      <c r="CW14" s="239">
        <v>1</v>
      </c>
      <c r="CX14" s="239">
        <v>0</v>
      </c>
      <c r="CY14" s="239">
        <v>0</v>
      </c>
      <c r="CZ14" s="239">
        <v>0</v>
      </c>
      <c r="DA14" s="239">
        <v>0</v>
      </c>
      <c r="DB14" s="9"/>
      <c r="DC14" s="9">
        <v>1</v>
      </c>
      <c r="DD14" s="9"/>
      <c r="DE14" s="9">
        <v>0</v>
      </c>
      <c r="DF14" s="9">
        <v>1</v>
      </c>
      <c r="DG14" s="9">
        <v>0</v>
      </c>
      <c r="DH14" s="9"/>
      <c r="DI14" s="9">
        <v>1</v>
      </c>
      <c r="DJ14" s="9">
        <v>1</v>
      </c>
      <c r="DK14" s="9">
        <v>1</v>
      </c>
      <c r="DL14" s="9"/>
      <c r="DM14" s="9">
        <v>1</v>
      </c>
      <c r="DN14" s="9">
        <v>0</v>
      </c>
      <c r="DO14" s="9"/>
      <c r="DP14" s="9">
        <v>1</v>
      </c>
      <c r="DQ14" s="9">
        <v>0</v>
      </c>
      <c r="DR14" s="9">
        <v>1</v>
      </c>
      <c r="DS14" s="9"/>
      <c r="DT14" s="9"/>
      <c r="DU14" s="9"/>
      <c r="DV14" s="9"/>
      <c r="DW14" s="9"/>
      <c r="DX14" s="9"/>
      <c r="DY14" s="9">
        <v>1</v>
      </c>
      <c r="DZ14" s="9">
        <v>1</v>
      </c>
      <c r="EA14" s="9">
        <v>0</v>
      </c>
      <c r="EB14" s="9">
        <v>0</v>
      </c>
      <c r="EC14" s="9"/>
      <c r="ED14" s="9"/>
      <c r="EE14" s="9"/>
      <c r="EG14" s="18"/>
      <c r="EH14" s="18"/>
      <c r="EI14" s="18"/>
      <c r="EJ14" s="18"/>
      <c r="EK14" s="18">
        <f t="shared" ref="EK14:EL45" si="12">IFERROR(SUMIFS($E14:$EF14,$E$3:$EF$3,EK$3,$E$2:$EF$2,EK$2)/(COUNTIFS($E$3:$EF$3,EK$3,$E14:$EF14,"&lt;&gt;"&amp;"",$E$2:$EF$2,EK$2)),"")</f>
        <v>0.6470588235294118</v>
      </c>
      <c r="EL14" s="18">
        <f t="shared" si="9"/>
        <v>0.30769230769230771</v>
      </c>
    </row>
    <row r="15" spans="1:144" ht="18.75" x14ac:dyDescent="0.25">
      <c r="A15" s="46">
        <v>10</v>
      </c>
      <c r="B15" s="46" t="s">
        <v>468</v>
      </c>
      <c r="C15" s="237" t="str">
        <f t="shared" si="10"/>
        <v>08</v>
      </c>
      <c r="D15" s="237" t="str">
        <f>INDEX(Sheet1!$C:$C,MATCH($B15,Sheet1!$B:$B,0))</f>
        <v>سیدامیرحسین نیکنژاد</v>
      </c>
      <c r="E15" s="238"/>
      <c r="F15" s="238"/>
      <c r="G15" s="238"/>
      <c r="H15" s="238"/>
      <c r="I15" s="238"/>
      <c r="J15" s="238"/>
      <c r="K15" s="238">
        <v>1</v>
      </c>
      <c r="L15" s="238">
        <v>1</v>
      </c>
      <c r="M15" s="238">
        <v>1</v>
      </c>
      <c r="N15" s="238">
        <v>1</v>
      </c>
      <c r="O15" s="238">
        <v>1</v>
      </c>
      <c r="P15" s="238">
        <v>0</v>
      </c>
      <c r="Q15" s="238">
        <v>1</v>
      </c>
      <c r="R15" s="238">
        <v>0</v>
      </c>
      <c r="S15" s="238">
        <v>1</v>
      </c>
      <c r="T15" s="238">
        <v>1</v>
      </c>
      <c r="U15" s="238">
        <v>1</v>
      </c>
      <c r="V15" s="238">
        <v>0</v>
      </c>
      <c r="W15" s="238">
        <v>0</v>
      </c>
      <c r="X15" s="238">
        <v>0</v>
      </c>
      <c r="Y15" s="238">
        <v>0</v>
      </c>
      <c r="Z15" s="238">
        <v>0</v>
      </c>
      <c r="AA15" s="238">
        <v>0</v>
      </c>
      <c r="AB15" s="238">
        <v>0</v>
      </c>
      <c r="AC15" s="238">
        <v>1</v>
      </c>
      <c r="AD15" s="238">
        <v>0</v>
      </c>
      <c r="AE15" s="238">
        <v>1</v>
      </c>
      <c r="AF15" s="238">
        <v>1</v>
      </c>
      <c r="AG15" s="238">
        <v>1</v>
      </c>
      <c r="AH15" s="238">
        <v>0</v>
      </c>
      <c r="AI15" s="238">
        <v>0</v>
      </c>
      <c r="AJ15" s="238">
        <v>1</v>
      </c>
      <c r="AK15" s="238">
        <v>1</v>
      </c>
      <c r="AL15" s="238">
        <v>0</v>
      </c>
      <c r="AM15" s="238">
        <v>1</v>
      </c>
      <c r="AN15" s="238">
        <v>1</v>
      </c>
      <c r="AO15" s="238">
        <v>1</v>
      </c>
      <c r="AP15" s="238">
        <v>0</v>
      </c>
      <c r="AQ15" s="238">
        <v>1</v>
      </c>
      <c r="AR15" s="238">
        <v>0</v>
      </c>
      <c r="AS15" s="238">
        <v>1</v>
      </c>
      <c r="AT15" s="238">
        <v>0</v>
      </c>
      <c r="AU15" s="238">
        <v>1</v>
      </c>
      <c r="AV15" s="238">
        <v>0</v>
      </c>
      <c r="AW15" s="238">
        <v>0</v>
      </c>
      <c r="AX15" s="238">
        <v>0</v>
      </c>
      <c r="AY15" s="238">
        <v>1</v>
      </c>
      <c r="AZ15" s="238">
        <v>1</v>
      </c>
      <c r="BA15" s="238">
        <v>1</v>
      </c>
      <c r="BB15" s="238">
        <v>1</v>
      </c>
      <c r="BC15" s="238">
        <v>1</v>
      </c>
      <c r="BD15" s="238">
        <v>1</v>
      </c>
      <c r="BE15" s="238">
        <v>1</v>
      </c>
      <c r="BF15" s="238">
        <v>1</v>
      </c>
      <c r="BG15" s="238">
        <v>1</v>
      </c>
      <c r="BH15" s="238">
        <v>1</v>
      </c>
      <c r="BI15" s="238">
        <v>1</v>
      </c>
      <c r="BJ15" s="238">
        <v>1</v>
      </c>
      <c r="BK15" s="238">
        <v>0</v>
      </c>
      <c r="BL15" s="238">
        <v>0</v>
      </c>
      <c r="BM15" s="238">
        <v>0</v>
      </c>
      <c r="BN15" s="238">
        <v>0</v>
      </c>
      <c r="BO15" s="238">
        <v>0</v>
      </c>
      <c r="BP15" s="238">
        <v>1</v>
      </c>
      <c r="BQ15" s="238">
        <v>1</v>
      </c>
      <c r="BR15" s="238">
        <v>0</v>
      </c>
      <c r="BS15" s="238">
        <v>0</v>
      </c>
      <c r="BT15" s="238">
        <v>0</v>
      </c>
      <c r="BU15" s="238">
        <v>1</v>
      </c>
      <c r="BV15" s="238">
        <v>1</v>
      </c>
      <c r="BW15" s="238">
        <v>0</v>
      </c>
      <c r="BX15" s="238"/>
      <c r="BY15" s="238">
        <v>1</v>
      </c>
      <c r="BZ15" s="238">
        <v>1</v>
      </c>
      <c r="CA15" s="238">
        <v>0</v>
      </c>
      <c r="CB15" s="238">
        <v>0</v>
      </c>
      <c r="CC15" s="238">
        <v>1</v>
      </c>
      <c r="CD15" s="238">
        <v>0</v>
      </c>
      <c r="CE15" s="238">
        <v>1</v>
      </c>
      <c r="CF15" s="238">
        <v>1</v>
      </c>
      <c r="CG15" s="238">
        <v>0</v>
      </c>
      <c r="CH15" s="238">
        <v>0</v>
      </c>
      <c r="CI15" s="238">
        <v>1</v>
      </c>
      <c r="CJ15" s="238">
        <v>0</v>
      </c>
      <c r="CK15" s="238">
        <v>1</v>
      </c>
      <c r="CL15" s="238">
        <v>0</v>
      </c>
      <c r="CM15" s="238">
        <v>1</v>
      </c>
      <c r="CN15" s="238">
        <v>0</v>
      </c>
      <c r="CO15" s="238">
        <v>0</v>
      </c>
      <c r="CP15" s="238">
        <v>0</v>
      </c>
      <c r="CQ15" s="238">
        <v>0</v>
      </c>
      <c r="CR15" s="238">
        <v>1</v>
      </c>
      <c r="CS15" s="238">
        <v>1</v>
      </c>
      <c r="CT15" s="238">
        <v>0</v>
      </c>
      <c r="CU15" s="238">
        <v>0</v>
      </c>
      <c r="CV15" s="238">
        <v>1</v>
      </c>
      <c r="CW15" s="238">
        <v>0</v>
      </c>
      <c r="CX15" s="238">
        <v>0</v>
      </c>
      <c r="CY15" s="238">
        <v>0</v>
      </c>
      <c r="CZ15" s="238">
        <v>1</v>
      </c>
      <c r="DA15" s="238">
        <v>1</v>
      </c>
      <c r="DB15" s="47"/>
      <c r="DC15" s="47">
        <v>0</v>
      </c>
      <c r="DD15" s="47"/>
      <c r="DE15" s="47">
        <v>1</v>
      </c>
      <c r="DF15" s="47">
        <v>1</v>
      </c>
      <c r="DG15" s="47">
        <v>0</v>
      </c>
      <c r="DH15" s="47"/>
      <c r="DI15" s="47">
        <v>0</v>
      </c>
      <c r="DJ15" s="47">
        <v>1</v>
      </c>
      <c r="DK15" s="47">
        <v>0</v>
      </c>
      <c r="DL15" s="47"/>
      <c r="DM15" s="47">
        <v>0</v>
      </c>
      <c r="DN15" s="47">
        <v>0</v>
      </c>
      <c r="DO15" s="47"/>
      <c r="DP15" s="47">
        <v>0</v>
      </c>
      <c r="DQ15" s="47">
        <v>1</v>
      </c>
      <c r="DR15" s="47">
        <v>0</v>
      </c>
      <c r="DS15" s="47"/>
      <c r="DT15" s="47"/>
      <c r="DU15" s="47"/>
      <c r="DV15" s="47"/>
      <c r="DW15" s="47"/>
      <c r="DX15" s="47"/>
      <c r="DY15" s="47">
        <v>0</v>
      </c>
      <c r="DZ15" s="47">
        <v>0</v>
      </c>
      <c r="EA15" s="47">
        <v>0</v>
      </c>
      <c r="EB15" s="47">
        <v>0</v>
      </c>
      <c r="EC15" s="47"/>
      <c r="ED15" s="47"/>
      <c r="EE15" s="47"/>
      <c r="EG15" s="18">
        <f t="shared" ref="EG15:EJ22" si="13">IFERROR(SUMIFS($E15:$EF15,$E$3:$EF$3,EG$3,$E$2:$EF$2,EG$2)/(COUNTIFS($E$3:$EF$3,EG$3,$E15:$EF15,"&lt;&gt;"&amp;"",$E$2:$EF$2,EG$2)),"")</f>
        <v>0.77777777777777779</v>
      </c>
      <c r="EH15" s="18">
        <f t="shared" si="13"/>
        <v>0.375</v>
      </c>
      <c r="EI15" s="18">
        <f t="shared" si="13"/>
        <v>0.66666666666666663</v>
      </c>
      <c r="EJ15" s="18">
        <f t="shared" si="13"/>
        <v>0.63636363636363635</v>
      </c>
      <c r="EK15" s="18">
        <f t="shared" si="12"/>
        <v>0.47058823529411764</v>
      </c>
      <c r="EL15" s="18">
        <f t="shared" si="9"/>
        <v>0.38461538461538464</v>
      </c>
    </row>
    <row r="16" spans="1:144" ht="18.600000000000001" customHeight="1" x14ac:dyDescent="0.25">
      <c r="A16" s="4">
        <v>11</v>
      </c>
      <c r="B16" s="4" t="s">
        <v>469</v>
      </c>
      <c r="C16" s="236" t="str">
        <f t="shared" si="10"/>
        <v>08</v>
      </c>
      <c r="D16" s="236" t="str">
        <f>INDEX(Sheet1!$C:$C,MATCH($B16,Sheet1!$B:$B,0))</f>
        <v>سیدمحمدجواد شاهنگیان</v>
      </c>
      <c r="E16" s="239"/>
      <c r="F16" s="239"/>
      <c r="G16" s="239"/>
      <c r="H16" s="239"/>
      <c r="I16" s="239"/>
      <c r="J16" s="239"/>
      <c r="K16" s="239">
        <v>0</v>
      </c>
      <c r="L16" s="239">
        <v>0</v>
      </c>
      <c r="M16" s="239">
        <v>1</v>
      </c>
      <c r="N16" s="239">
        <v>1</v>
      </c>
      <c r="O16" s="239">
        <v>0</v>
      </c>
      <c r="P16" s="239">
        <v>0</v>
      </c>
      <c r="Q16" s="239">
        <v>0</v>
      </c>
      <c r="R16" s="239">
        <v>1</v>
      </c>
      <c r="S16" s="239">
        <v>1</v>
      </c>
      <c r="T16" s="239">
        <v>0</v>
      </c>
      <c r="U16" s="239">
        <v>1</v>
      </c>
      <c r="V16" s="239">
        <v>0</v>
      </c>
      <c r="W16" s="239">
        <v>1</v>
      </c>
      <c r="X16" s="239">
        <v>0</v>
      </c>
      <c r="Y16" s="239">
        <v>1</v>
      </c>
      <c r="Z16" s="239">
        <v>0</v>
      </c>
      <c r="AA16" s="239">
        <v>0</v>
      </c>
      <c r="AB16" s="239">
        <v>1</v>
      </c>
      <c r="AC16" s="239">
        <v>1</v>
      </c>
      <c r="AD16" s="239">
        <v>0</v>
      </c>
      <c r="AE16" s="239">
        <v>0</v>
      </c>
      <c r="AF16" s="239">
        <v>0</v>
      </c>
      <c r="AG16" s="239">
        <v>1</v>
      </c>
      <c r="AH16" s="239">
        <v>1</v>
      </c>
      <c r="AI16" s="239">
        <v>0</v>
      </c>
      <c r="AJ16" s="239">
        <v>1</v>
      </c>
      <c r="AK16" s="239">
        <v>1</v>
      </c>
      <c r="AL16" s="239">
        <v>1</v>
      </c>
      <c r="AM16" s="239">
        <v>1</v>
      </c>
      <c r="AN16" s="239">
        <v>1</v>
      </c>
      <c r="AO16" s="239">
        <v>1</v>
      </c>
      <c r="AP16" s="239">
        <v>1</v>
      </c>
      <c r="AQ16" s="239">
        <v>0</v>
      </c>
      <c r="AR16" s="239">
        <v>0</v>
      </c>
      <c r="AS16" s="239">
        <v>0</v>
      </c>
      <c r="AT16" s="239">
        <v>0</v>
      </c>
      <c r="AU16" s="239">
        <v>1</v>
      </c>
      <c r="AV16" s="239">
        <v>1</v>
      </c>
      <c r="AW16" s="239">
        <v>0</v>
      </c>
      <c r="AX16" s="239">
        <v>0</v>
      </c>
      <c r="AY16" s="239">
        <v>1</v>
      </c>
      <c r="AZ16" s="239">
        <v>1</v>
      </c>
      <c r="BA16" s="239">
        <v>1</v>
      </c>
      <c r="BB16" s="239">
        <v>1</v>
      </c>
      <c r="BC16" s="239">
        <v>1</v>
      </c>
      <c r="BD16" s="239">
        <v>1</v>
      </c>
      <c r="BE16" s="239">
        <v>1</v>
      </c>
      <c r="BF16" s="239">
        <v>1</v>
      </c>
      <c r="BG16" s="239">
        <v>1</v>
      </c>
      <c r="BH16" s="239">
        <v>1</v>
      </c>
      <c r="BI16" s="239">
        <v>1</v>
      </c>
      <c r="BJ16" s="239">
        <v>1</v>
      </c>
      <c r="BK16" s="239">
        <v>0</v>
      </c>
      <c r="BL16" s="239">
        <v>1</v>
      </c>
      <c r="BM16" s="239">
        <v>0</v>
      </c>
      <c r="BN16" s="239">
        <v>0</v>
      </c>
      <c r="BO16" s="239">
        <v>0</v>
      </c>
      <c r="BP16" s="239">
        <v>0</v>
      </c>
      <c r="BQ16" s="239">
        <v>0</v>
      </c>
      <c r="BR16" s="239">
        <v>1</v>
      </c>
      <c r="BS16" s="239">
        <v>0</v>
      </c>
      <c r="BT16" s="239">
        <v>0</v>
      </c>
      <c r="BU16" s="239">
        <v>0</v>
      </c>
      <c r="BV16" s="239">
        <v>0</v>
      </c>
      <c r="BW16" s="239">
        <v>0</v>
      </c>
      <c r="BX16" s="239"/>
      <c r="BY16" s="239">
        <v>0</v>
      </c>
      <c r="BZ16" s="239">
        <v>0</v>
      </c>
      <c r="CA16" s="239">
        <v>1</v>
      </c>
      <c r="CB16" s="239">
        <v>1</v>
      </c>
      <c r="CC16" s="239">
        <v>1</v>
      </c>
      <c r="CD16" s="239">
        <v>1</v>
      </c>
      <c r="CE16" s="239">
        <v>1</v>
      </c>
      <c r="CF16" s="239">
        <v>1</v>
      </c>
      <c r="CG16" s="239">
        <v>0</v>
      </c>
      <c r="CH16" s="239">
        <v>1</v>
      </c>
      <c r="CI16" s="239">
        <v>1</v>
      </c>
      <c r="CJ16" s="239"/>
      <c r="CK16" s="239">
        <v>1</v>
      </c>
      <c r="CL16" s="239">
        <v>0</v>
      </c>
      <c r="CM16" s="239">
        <v>1</v>
      </c>
      <c r="CN16" s="239">
        <v>0</v>
      </c>
      <c r="CO16" s="239">
        <v>1</v>
      </c>
      <c r="CP16" s="239">
        <v>1</v>
      </c>
      <c r="CQ16" s="239">
        <v>0</v>
      </c>
      <c r="CR16" s="239">
        <v>0</v>
      </c>
      <c r="CS16" s="239">
        <v>1</v>
      </c>
      <c r="CT16" s="239">
        <v>1</v>
      </c>
      <c r="CU16" s="239">
        <v>1</v>
      </c>
      <c r="CV16" s="239">
        <v>0</v>
      </c>
      <c r="CW16" s="239">
        <v>1</v>
      </c>
      <c r="CX16" s="239">
        <v>1</v>
      </c>
      <c r="CY16" s="239">
        <v>0</v>
      </c>
      <c r="CZ16" s="239">
        <v>1</v>
      </c>
      <c r="DA16" s="239">
        <v>1</v>
      </c>
      <c r="DB16" s="9"/>
      <c r="DC16" s="9">
        <v>0</v>
      </c>
      <c r="DD16" s="9"/>
      <c r="DE16" s="9">
        <v>1</v>
      </c>
      <c r="DF16" s="9">
        <v>1</v>
      </c>
      <c r="DG16" s="9">
        <v>0</v>
      </c>
      <c r="DH16" s="9"/>
      <c r="DI16" s="9">
        <v>1</v>
      </c>
      <c r="DJ16" s="9">
        <v>1</v>
      </c>
      <c r="DK16" s="9">
        <v>1</v>
      </c>
      <c r="DL16" s="9"/>
      <c r="DM16" s="9">
        <v>1</v>
      </c>
      <c r="DN16" s="9">
        <v>1</v>
      </c>
      <c r="DO16" s="9"/>
      <c r="DP16" s="9">
        <v>1</v>
      </c>
      <c r="DQ16" s="9">
        <v>1</v>
      </c>
      <c r="DR16" s="9">
        <v>1</v>
      </c>
      <c r="DS16" s="9"/>
      <c r="DT16" s="9"/>
      <c r="DU16" s="9"/>
      <c r="DV16" s="9"/>
      <c r="DW16" s="9"/>
      <c r="DX16" s="9"/>
      <c r="DY16" s="9">
        <v>1</v>
      </c>
      <c r="DZ16" s="9">
        <v>1</v>
      </c>
      <c r="EA16" s="9">
        <v>0</v>
      </c>
      <c r="EB16" s="9">
        <v>1</v>
      </c>
      <c r="EC16" s="9"/>
      <c r="ED16" s="9"/>
      <c r="EE16" s="9"/>
      <c r="EG16" s="18">
        <f t="shared" si="13"/>
        <v>0.44444444444444442</v>
      </c>
      <c r="EH16" s="18">
        <f t="shared" si="13"/>
        <v>0.4375</v>
      </c>
      <c r="EI16" s="18">
        <f t="shared" si="13"/>
        <v>0.66666666666666663</v>
      </c>
      <c r="EJ16" s="18">
        <f t="shared" si="13"/>
        <v>0.63636363636363635</v>
      </c>
      <c r="EK16" s="18">
        <f t="shared" si="12"/>
        <v>0.6875</v>
      </c>
      <c r="EL16" s="18">
        <f t="shared" si="9"/>
        <v>0.61538461538461542</v>
      </c>
    </row>
    <row r="17" spans="1:142" ht="18.75" x14ac:dyDescent="0.25">
      <c r="A17" s="46">
        <v>12</v>
      </c>
      <c r="B17" s="46" t="s">
        <v>470</v>
      </c>
      <c r="C17" s="237" t="str">
        <f t="shared" si="10"/>
        <v>08</v>
      </c>
      <c r="D17" s="237" t="str">
        <f>INDEX(Sheet1!$C:$C,MATCH($B17,Sheet1!$B:$B,0))</f>
        <v>علیرضا بابایی</v>
      </c>
      <c r="E17" s="238"/>
      <c r="F17" s="238"/>
      <c r="G17" s="238"/>
      <c r="H17" s="238"/>
      <c r="I17" s="238"/>
      <c r="J17" s="238"/>
      <c r="K17" s="238">
        <v>1</v>
      </c>
      <c r="L17" s="238">
        <v>0</v>
      </c>
      <c r="M17" s="238">
        <v>1</v>
      </c>
      <c r="N17" s="238">
        <v>0</v>
      </c>
      <c r="O17" s="238">
        <v>1</v>
      </c>
      <c r="P17" s="238">
        <v>1</v>
      </c>
      <c r="Q17" s="238">
        <v>1</v>
      </c>
      <c r="R17" s="238">
        <v>1</v>
      </c>
      <c r="S17" s="238">
        <v>0</v>
      </c>
      <c r="T17" s="238">
        <v>0</v>
      </c>
      <c r="U17" s="238">
        <v>1</v>
      </c>
      <c r="V17" s="238">
        <v>0</v>
      </c>
      <c r="W17" s="238">
        <v>0</v>
      </c>
      <c r="X17" s="238">
        <v>1</v>
      </c>
      <c r="Y17" s="238">
        <v>1</v>
      </c>
      <c r="Z17" s="238">
        <v>0</v>
      </c>
      <c r="AA17" s="238">
        <v>0</v>
      </c>
      <c r="AB17" s="238">
        <v>1</v>
      </c>
      <c r="AC17" s="238">
        <v>0</v>
      </c>
      <c r="AD17" s="238">
        <v>0</v>
      </c>
      <c r="AE17" s="238">
        <v>0</v>
      </c>
      <c r="AF17" s="238">
        <v>0</v>
      </c>
      <c r="AG17" s="238">
        <v>1</v>
      </c>
      <c r="AH17" s="238">
        <v>1</v>
      </c>
      <c r="AI17" s="238">
        <v>0</v>
      </c>
      <c r="AJ17" s="238">
        <v>1</v>
      </c>
      <c r="AK17" s="238">
        <v>0</v>
      </c>
      <c r="AL17" s="238">
        <v>1</v>
      </c>
      <c r="AM17" s="238">
        <v>0</v>
      </c>
      <c r="AN17" s="238">
        <v>0</v>
      </c>
      <c r="AO17" s="238">
        <v>1</v>
      </c>
      <c r="AP17" s="238">
        <v>0</v>
      </c>
      <c r="AQ17" s="238">
        <v>0</v>
      </c>
      <c r="AR17" s="238">
        <v>0</v>
      </c>
      <c r="AS17" s="238">
        <v>0</v>
      </c>
      <c r="AT17" s="238">
        <v>0</v>
      </c>
      <c r="AU17" s="238">
        <v>0</v>
      </c>
      <c r="AV17" s="238">
        <v>0</v>
      </c>
      <c r="AW17" s="238">
        <v>1</v>
      </c>
      <c r="AX17" s="238">
        <v>0</v>
      </c>
      <c r="AY17" s="238">
        <v>1</v>
      </c>
      <c r="AZ17" s="238">
        <v>1</v>
      </c>
      <c r="BA17" s="238">
        <v>1</v>
      </c>
      <c r="BB17" s="238">
        <v>0</v>
      </c>
      <c r="BC17" s="238">
        <v>1</v>
      </c>
      <c r="BD17" s="238">
        <v>1</v>
      </c>
      <c r="BE17" s="238">
        <v>1</v>
      </c>
      <c r="BF17" s="238">
        <v>1</v>
      </c>
      <c r="BG17" s="238">
        <v>1</v>
      </c>
      <c r="BH17" s="238">
        <v>1</v>
      </c>
      <c r="BI17" s="238">
        <v>1</v>
      </c>
      <c r="BJ17" s="238">
        <v>1</v>
      </c>
      <c r="BK17" s="238">
        <v>0</v>
      </c>
      <c r="BL17" s="238">
        <v>1</v>
      </c>
      <c r="BM17" s="238">
        <v>0</v>
      </c>
      <c r="BN17" s="238">
        <v>1</v>
      </c>
      <c r="BO17" s="238">
        <v>1</v>
      </c>
      <c r="BP17" s="238">
        <v>1</v>
      </c>
      <c r="BQ17" s="238">
        <v>1</v>
      </c>
      <c r="BR17" s="238">
        <v>0</v>
      </c>
      <c r="BS17" s="238">
        <v>0</v>
      </c>
      <c r="BT17" s="238">
        <v>1</v>
      </c>
      <c r="BU17" s="238">
        <v>0</v>
      </c>
      <c r="BV17" s="238">
        <v>0</v>
      </c>
      <c r="BW17" s="238">
        <v>0</v>
      </c>
      <c r="BX17" s="238"/>
      <c r="BY17" s="238">
        <v>1</v>
      </c>
      <c r="BZ17" s="238">
        <v>0</v>
      </c>
      <c r="CA17" s="238">
        <v>1</v>
      </c>
      <c r="CB17" s="238">
        <v>1</v>
      </c>
      <c r="CC17" s="238">
        <v>1</v>
      </c>
      <c r="CD17" s="238">
        <v>0</v>
      </c>
      <c r="CE17" s="238">
        <v>0</v>
      </c>
      <c r="CF17" s="238">
        <v>1</v>
      </c>
      <c r="CG17" s="238">
        <v>0</v>
      </c>
      <c r="CH17" s="238">
        <v>0</v>
      </c>
      <c r="CI17" s="238">
        <v>1</v>
      </c>
      <c r="CJ17" s="238">
        <v>1</v>
      </c>
      <c r="CK17" s="238">
        <v>0</v>
      </c>
      <c r="CL17" s="238">
        <v>0</v>
      </c>
      <c r="CM17" s="238">
        <v>0</v>
      </c>
      <c r="CN17" s="238">
        <v>1</v>
      </c>
      <c r="CO17" s="238">
        <v>1</v>
      </c>
      <c r="CP17" s="238">
        <v>1</v>
      </c>
      <c r="CQ17" s="238">
        <v>1</v>
      </c>
      <c r="CR17" s="238">
        <v>0</v>
      </c>
      <c r="CS17" s="238">
        <v>0</v>
      </c>
      <c r="CT17" s="238">
        <v>1</v>
      </c>
      <c r="CU17" s="238">
        <v>1</v>
      </c>
      <c r="CV17" s="238">
        <v>0</v>
      </c>
      <c r="CW17" s="238">
        <v>1</v>
      </c>
      <c r="CX17" s="238">
        <v>1</v>
      </c>
      <c r="CY17" s="238">
        <v>0</v>
      </c>
      <c r="CZ17" s="238">
        <v>1</v>
      </c>
      <c r="DA17" s="238">
        <v>0</v>
      </c>
      <c r="DB17" s="47"/>
      <c r="DC17" s="47">
        <v>0</v>
      </c>
      <c r="DD17" s="47"/>
      <c r="DE17" s="47">
        <v>0</v>
      </c>
      <c r="DF17" s="47">
        <v>0</v>
      </c>
      <c r="DG17" s="47">
        <v>0</v>
      </c>
      <c r="DH17" s="47"/>
      <c r="DI17" s="47">
        <v>0</v>
      </c>
      <c r="DJ17" s="47">
        <v>0</v>
      </c>
      <c r="DK17" s="47">
        <v>0</v>
      </c>
      <c r="DL17" s="47"/>
      <c r="DM17" s="47">
        <v>0</v>
      </c>
      <c r="DN17" s="47">
        <v>0</v>
      </c>
      <c r="DO17" s="47"/>
      <c r="DP17" s="47">
        <v>0</v>
      </c>
      <c r="DQ17" s="47">
        <v>0</v>
      </c>
      <c r="DR17" s="47">
        <v>1</v>
      </c>
      <c r="DS17" s="47"/>
      <c r="DT17" s="47"/>
      <c r="DU17" s="47"/>
      <c r="DV17" s="47"/>
      <c r="DW17" s="47"/>
      <c r="DX17" s="47"/>
      <c r="DY17" s="47">
        <v>0</v>
      </c>
      <c r="DZ17" s="47">
        <v>0</v>
      </c>
      <c r="EA17" s="47">
        <v>1</v>
      </c>
      <c r="EB17" s="47">
        <v>0</v>
      </c>
      <c r="EC17" s="47"/>
      <c r="ED17" s="47"/>
      <c r="EE17" s="47"/>
      <c r="EG17" s="18">
        <f t="shared" si="13"/>
        <v>0.66666666666666663</v>
      </c>
      <c r="EH17" s="18">
        <f t="shared" si="13"/>
        <v>0.375</v>
      </c>
      <c r="EI17" s="18">
        <f t="shared" si="13"/>
        <v>0.25</v>
      </c>
      <c r="EJ17" s="18">
        <f t="shared" si="13"/>
        <v>0.77272727272727271</v>
      </c>
      <c r="EK17" s="18">
        <f t="shared" si="12"/>
        <v>0.52941176470588236</v>
      </c>
      <c r="EL17" s="18">
        <f t="shared" si="9"/>
        <v>0.53846153846153844</v>
      </c>
    </row>
    <row r="18" spans="1:142" ht="18.600000000000001" customHeight="1" x14ac:dyDescent="0.25">
      <c r="A18" s="4">
        <v>13</v>
      </c>
      <c r="B18" s="4" t="s">
        <v>471</v>
      </c>
      <c r="C18" s="236" t="str">
        <f t="shared" si="10"/>
        <v>08</v>
      </c>
      <c r="D18" s="236" t="str">
        <f>INDEX(Sheet1!$C:$C,MATCH($B18,Sheet1!$B:$B,0))</f>
        <v>امیرمحمد سعیدی</v>
      </c>
      <c r="E18" s="239"/>
      <c r="F18" s="239"/>
      <c r="G18" s="239"/>
      <c r="H18" s="239"/>
      <c r="I18" s="239"/>
      <c r="J18" s="239"/>
      <c r="K18" s="239">
        <v>1</v>
      </c>
      <c r="L18" s="239">
        <v>1</v>
      </c>
      <c r="M18" s="239">
        <v>1</v>
      </c>
      <c r="N18" s="239">
        <v>1</v>
      </c>
      <c r="O18" s="239">
        <v>1</v>
      </c>
      <c r="P18" s="239">
        <v>1</v>
      </c>
      <c r="Q18" s="239">
        <v>1</v>
      </c>
      <c r="R18" s="239">
        <v>1</v>
      </c>
      <c r="S18" s="239">
        <v>1</v>
      </c>
      <c r="T18" s="239">
        <v>1</v>
      </c>
      <c r="U18" s="239">
        <v>0</v>
      </c>
      <c r="V18" s="239">
        <v>1</v>
      </c>
      <c r="W18" s="239">
        <v>1</v>
      </c>
      <c r="X18" s="239">
        <v>1</v>
      </c>
      <c r="Y18" s="239">
        <v>1</v>
      </c>
      <c r="Z18" s="239">
        <v>1</v>
      </c>
      <c r="AA18" s="239">
        <v>1</v>
      </c>
      <c r="AB18" s="239">
        <v>0</v>
      </c>
      <c r="AC18" s="239">
        <v>0</v>
      </c>
      <c r="AD18" s="239">
        <v>1</v>
      </c>
      <c r="AE18" s="239">
        <v>1</v>
      </c>
      <c r="AF18" s="239">
        <v>0</v>
      </c>
      <c r="AG18" s="239">
        <v>1</v>
      </c>
      <c r="AH18" s="239">
        <v>1</v>
      </c>
      <c r="AI18" s="239">
        <v>1</v>
      </c>
      <c r="AJ18" s="239">
        <v>1</v>
      </c>
      <c r="AK18" s="239">
        <v>0</v>
      </c>
      <c r="AL18" s="239">
        <v>1</v>
      </c>
      <c r="AM18" s="239">
        <v>1</v>
      </c>
      <c r="AN18" s="239">
        <v>1</v>
      </c>
      <c r="AO18" s="239">
        <v>1</v>
      </c>
      <c r="AP18" s="239">
        <v>0</v>
      </c>
      <c r="AQ18" s="239">
        <v>0</v>
      </c>
      <c r="AR18" s="239">
        <v>1</v>
      </c>
      <c r="AS18" s="239">
        <v>0</v>
      </c>
      <c r="AT18" s="239">
        <v>1</v>
      </c>
      <c r="AU18" s="239">
        <v>1</v>
      </c>
      <c r="AV18" s="239">
        <v>1</v>
      </c>
      <c r="AW18" s="239">
        <v>1</v>
      </c>
      <c r="AX18" s="239">
        <v>1</v>
      </c>
      <c r="AY18" s="239">
        <v>1</v>
      </c>
      <c r="AZ18" s="239">
        <v>1</v>
      </c>
      <c r="BA18" s="239">
        <v>1</v>
      </c>
      <c r="BB18" s="239">
        <v>1</v>
      </c>
      <c r="BC18" s="239">
        <v>1</v>
      </c>
      <c r="BD18" s="239">
        <v>1</v>
      </c>
      <c r="BE18" s="239">
        <v>1</v>
      </c>
      <c r="BF18" s="239">
        <v>1</v>
      </c>
      <c r="BG18" s="239">
        <v>1</v>
      </c>
      <c r="BH18" s="239">
        <v>1</v>
      </c>
      <c r="BI18" s="239">
        <v>1</v>
      </c>
      <c r="BJ18" s="239">
        <v>1</v>
      </c>
      <c r="BK18" s="239">
        <v>1</v>
      </c>
      <c r="BL18" s="239">
        <v>0</v>
      </c>
      <c r="BM18" s="239">
        <v>0</v>
      </c>
      <c r="BN18" s="239">
        <v>1</v>
      </c>
      <c r="BO18" s="239">
        <v>1</v>
      </c>
      <c r="BP18" s="239">
        <v>1</v>
      </c>
      <c r="BQ18" s="239">
        <v>1</v>
      </c>
      <c r="BR18" s="239">
        <v>1</v>
      </c>
      <c r="BS18" s="239">
        <v>1</v>
      </c>
      <c r="BT18" s="239">
        <v>1</v>
      </c>
      <c r="BU18" s="239">
        <v>1</v>
      </c>
      <c r="BV18" s="239">
        <v>1</v>
      </c>
      <c r="BW18" s="239">
        <v>1</v>
      </c>
      <c r="BX18" s="239"/>
      <c r="BY18" s="239">
        <v>1</v>
      </c>
      <c r="BZ18" s="239">
        <v>1</v>
      </c>
      <c r="CA18" s="239">
        <v>1</v>
      </c>
      <c r="CB18" s="239">
        <v>0</v>
      </c>
      <c r="CC18" s="239">
        <v>1</v>
      </c>
      <c r="CD18" s="239">
        <v>0</v>
      </c>
      <c r="CE18" s="239">
        <v>0</v>
      </c>
      <c r="CF18" s="239">
        <v>0</v>
      </c>
      <c r="CG18" s="239">
        <v>0</v>
      </c>
      <c r="CH18" s="239">
        <v>1</v>
      </c>
      <c r="CI18" s="239">
        <v>1</v>
      </c>
      <c r="CJ18" s="239">
        <v>1</v>
      </c>
      <c r="CK18" s="239">
        <v>1</v>
      </c>
      <c r="CL18" s="239">
        <v>0</v>
      </c>
      <c r="CM18" s="239">
        <v>1</v>
      </c>
      <c r="CN18" s="239">
        <v>1</v>
      </c>
      <c r="CO18" s="239">
        <v>1</v>
      </c>
      <c r="CP18" s="239">
        <v>1</v>
      </c>
      <c r="CQ18" s="239">
        <v>0</v>
      </c>
      <c r="CR18" s="239">
        <v>0</v>
      </c>
      <c r="CS18" s="239">
        <v>0</v>
      </c>
      <c r="CT18" s="239">
        <v>1</v>
      </c>
      <c r="CU18" s="239">
        <v>1</v>
      </c>
      <c r="CV18" s="239">
        <v>0</v>
      </c>
      <c r="CW18" s="239">
        <v>1</v>
      </c>
      <c r="CX18" s="239">
        <v>0</v>
      </c>
      <c r="CY18" s="239">
        <v>1</v>
      </c>
      <c r="CZ18" s="239">
        <v>0</v>
      </c>
      <c r="DA18" s="239">
        <v>0</v>
      </c>
      <c r="DB18" s="9"/>
      <c r="DC18" s="9">
        <v>1</v>
      </c>
      <c r="DD18" s="9"/>
      <c r="DE18" s="9">
        <v>1</v>
      </c>
      <c r="DF18" s="9">
        <v>0</v>
      </c>
      <c r="DG18" s="9">
        <v>0</v>
      </c>
      <c r="DH18" s="9"/>
      <c r="DI18" s="9">
        <v>0</v>
      </c>
      <c r="DJ18" s="9">
        <v>1</v>
      </c>
      <c r="DK18" s="9">
        <v>0</v>
      </c>
      <c r="DL18" s="9"/>
      <c r="DM18" s="9">
        <v>0</v>
      </c>
      <c r="DN18" s="9">
        <v>0</v>
      </c>
      <c r="DO18" s="9"/>
      <c r="DP18" s="9">
        <v>1</v>
      </c>
      <c r="DQ18" s="9">
        <v>0</v>
      </c>
      <c r="DR18" s="9">
        <v>1</v>
      </c>
      <c r="DS18" s="9"/>
      <c r="DT18" s="9"/>
      <c r="DU18" s="9"/>
      <c r="DV18" s="9"/>
      <c r="DW18" s="9"/>
      <c r="DX18" s="9"/>
      <c r="DY18" s="9">
        <v>0</v>
      </c>
      <c r="DZ18" s="9">
        <v>1</v>
      </c>
      <c r="EA18" s="9">
        <v>1</v>
      </c>
      <c r="EB18" s="9">
        <v>0</v>
      </c>
      <c r="EC18" s="9"/>
      <c r="ED18" s="9"/>
      <c r="EE18" s="9"/>
      <c r="EG18" s="18">
        <f t="shared" si="13"/>
        <v>1</v>
      </c>
      <c r="EH18" s="18">
        <f t="shared" si="13"/>
        <v>0.75</v>
      </c>
      <c r="EI18" s="18">
        <f t="shared" si="13"/>
        <v>0.66666666666666663</v>
      </c>
      <c r="EJ18" s="18">
        <f t="shared" si="13"/>
        <v>0.90909090909090906</v>
      </c>
      <c r="EK18" s="18">
        <f t="shared" si="12"/>
        <v>0.6470588235294118</v>
      </c>
      <c r="EL18" s="18">
        <f t="shared" si="9"/>
        <v>0.46153846153846156</v>
      </c>
    </row>
    <row r="19" spans="1:142" ht="18.75" x14ac:dyDescent="0.25">
      <c r="A19" s="46">
        <v>14</v>
      </c>
      <c r="B19" s="46" t="s">
        <v>472</v>
      </c>
      <c r="C19" s="237" t="str">
        <f t="shared" si="10"/>
        <v>08</v>
      </c>
      <c r="D19" s="237" t="str">
        <f>INDEX(Sheet1!$C:$C,MATCH($B19,Sheet1!$B:$B,0))</f>
        <v>سیدامیرعلی نیکنژاد</v>
      </c>
      <c r="E19" s="238"/>
      <c r="F19" s="238"/>
      <c r="G19" s="238"/>
      <c r="H19" s="238"/>
      <c r="I19" s="238"/>
      <c r="J19" s="238"/>
      <c r="K19" s="238">
        <v>0</v>
      </c>
      <c r="L19" s="238">
        <v>1</v>
      </c>
      <c r="M19" s="238">
        <v>1</v>
      </c>
      <c r="N19" s="238">
        <v>1</v>
      </c>
      <c r="O19" s="238">
        <v>1</v>
      </c>
      <c r="P19" s="238">
        <v>1</v>
      </c>
      <c r="Q19" s="238">
        <v>1</v>
      </c>
      <c r="R19" s="238">
        <v>1</v>
      </c>
      <c r="S19" s="238">
        <v>1</v>
      </c>
      <c r="T19" s="238">
        <v>1</v>
      </c>
      <c r="U19" s="238">
        <v>1</v>
      </c>
      <c r="V19" s="238">
        <v>1</v>
      </c>
      <c r="W19" s="238">
        <v>1</v>
      </c>
      <c r="X19" s="238">
        <v>0</v>
      </c>
      <c r="Y19" s="238">
        <v>1</v>
      </c>
      <c r="Z19" s="238">
        <v>0</v>
      </c>
      <c r="AA19" s="238">
        <v>0</v>
      </c>
      <c r="AB19" s="238">
        <v>0</v>
      </c>
      <c r="AC19" s="238">
        <v>1</v>
      </c>
      <c r="AD19" s="238">
        <v>0</v>
      </c>
      <c r="AE19" s="238">
        <v>1</v>
      </c>
      <c r="AF19" s="238">
        <v>1</v>
      </c>
      <c r="AG19" s="238">
        <v>1</v>
      </c>
      <c r="AH19" s="238">
        <v>0</v>
      </c>
      <c r="AI19" s="238">
        <v>0</v>
      </c>
      <c r="AJ19" s="238">
        <v>1</v>
      </c>
      <c r="AK19" s="238">
        <v>1</v>
      </c>
      <c r="AL19" s="238">
        <v>1</v>
      </c>
      <c r="AM19" s="238">
        <v>1</v>
      </c>
      <c r="AN19" s="238">
        <v>1</v>
      </c>
      <c r="AO19" s="238">
        <v>1</v>
      </c>
      <c r="AP19" s="238">
        <v>0</v>
      </c>
      <c r="AQ19" s="238">
        <v>1</v>
      </c>
      <c r="AR19" s="238">
        <v>0</v>
      </c>
      <c r="AS19" s="238">
        <v>1</v>
      </c>
      <c r="AT19" s="238">
        <v>0</v>
      </c>
      <c r="AU19" s="238">
        <v>1</v>
      </c>
      <c r="AV19" s="238">
        <v>0</v>
      </c>
      <c r="AW19" s="238">
        <v>0</v>
      </c>
      <c r="AX19" s="238">
        <v>0</v>
      </c>
      <c r="AY19" s="238">
        <v>1</v>
      </c>
      <c r="AZ19" s="238">
        <v>1</v>
      </c>
      <c r="BA19" s="238">
        <v>1</v>
      </c>
      <c r="BB19" s="238">
        <v>1</v>
      </c>
      <c r="BC19" s="238">
        <v>1</v>
      </c>
      <c r="BD19" s="238">
        <v>1</v>
      </c>
      <c r="BE19" s="238">
        <v>1</v>
      </c>
      <c r="BF19" s="238">
        <v>1</v>
      </c>
      <c r="BG19" s="238">
        <v>1</v>
      </c>
      <c r="BH19" s="238">
        <v>1</v>
      </c>
      <c r="BI19" s="238">
        <v>1</v>
      </c>
      <c r="BJ19" s="238">
        <v>1</v>
      </c>
      <c r="BK19" s="238">
        <v>0</v>
      </c>
      <c r="BL19" s="238">
        <v>0</v>
      </c>
      <c r="BM19" s="238">
        <v>1</v>
      </c>
      <c r="BN19" s="238">
        <v>0</v>
      </c>
      <c r="BO19" s="238">
        <v>0</v>
      </c>
      <c r="BP19" s="238">
        <v>1</v>
      </c>
      <c r="BQ19" s="238">
        <v>1</v>
      </c>
      <c r="BR19" s="238">
        <v>0</v>
      </c>
      <c r="BS19" s="238">
        <v>1</v>
      </c>
      <c r="BT19" s="238">
        <v>0</v>
      </c>
      <c r="BU19" s="238">
        <v>1</v>
      </c>
      <c r="BV19" s="238">
        <v>1</v>
      </c>
      <c r="BW19" s="238">
        <v>0</v>
      </c>
      <c r="BX19" s="238"/>
      <c r="BY19" s="238">
        <v>1</v>
      </c>
      <c r="BZ19" s="238">
        <v>1</v>
      </c>
      <c r="CA19" s="238">
        <v>0</v>
      </c>
      <c r="CB19" s="238">
        <v>0</v>
      </c>
      <c r="CC19" s="238">
        <v>0</v>
      </c>
      <c r="CD19" s="238">
        <v>0</v>
      </c>
      <c r="CE19" s="238">
        <v>1</v>
      </c>
      <c r="CF19" s="238">
        <v>1</v>
      </c>
      <c r="CG19" s="238">
        <v>0</v>
      </c>
      <c r="CH19" s="238">
        <v>0</v>
      </c>
      <c r="CI19" s="238">
        <v>1</v>
      </c>
      <c r="CJ19" s="238">
        <v>1</v>
      </c>
      <c r="CK19" s="238">
        <v>1</v>
      </c>
      <c r="CL19" s="238">
        <v>1</v>
      </c>
      <c r="CM19" s="238">
        <v>1</v>
      </c>
      <c r="CN19" s="238">
        <v>0</v>
      </c>
      <c r="CO19" s="238">
        <v>0</v>
      </c>
      <c r="CP19" s="238">
        <v>1</v>
      </c>
      <c r="CQ19" s="238">
        <v>0</v>
      </c>
      <c r="CR19" s="238">
        <v>1</v>
      </c>
      <c r="CS19" s="238">
        <v>1</v>
      </c>
      <c r="CT19" s="238">
        <v>0</v>
      </c>
      <c r="CU19" s="238">
        <v>1</v>
      </c>
      <c r="CV19" s="238">
        <v>1</v>
      </c>
      <c r="CW19" s="238"/>
      <c r="CX19" s="238">
        <v>0</v>
      </c>
      <c r="CY19" s="238">
        <v>1</v>
      </c>
      <c r="CZ19" s="238">
        <v>1</v>
      </c>
      <c r="DA19" s="238">
        <v>1</v>
      </c>
      <c r="DB19" s="47"/>
      <c r="DC19" s="47">
        <v>0</v>
      </c>
      <c r="DD19" s="47"/>
      <c r="DE19" s="47">
        <v>1</v>
      </c>
      <c r="DF19" s="47">
        <v>1</v>
      </c>
      <c r="DG19" s="47">
        <v>0</v>
      </c>
      <c r="DH19" s="47"/>
      <c r="DI19" s="47">
        <v>0</v>
      </c>
      <c r="DJ19" s="47">
        <v>1</v>
      </c>
      <c r="DK19" s="47">
        <v>0</v>
      </c>
      <c r="DL19" s="47"/>
      <c r="DM19" s="47">
        <v>0</v>
      </c>
      <c r="DN19" s="47">
        <v>1</v>
      </c>
      <c r="DO19" s="47"/>
      <c r="DP19" s="47">
        <v>1</v>
      </c>
      <c r="DQ19" s="47">
        <v>0</v>
      </c>
      <c r="DR19" s="47">
        <v>0</v>
      </c>
      <c r="DS19" s="47"/>
      <c r="DT19" s="47"/>
      <c r="DU19" s="47"/>
      <c r="DV19" s="47"/>
      <c r="DW19" s="47"/>
      <c r="DX19" s="47"/>
      <c r="DY19" s="47">
        <v>1</v>
      </c>
      <c r="DZ19" s="47">
        <v>1</v>
      </c>
      <c r="EA19" s="47">
        <v>0</v>
      </c>
      <c r="EB19" s="47">
        <v>0</v>
      </c>
      <c r="EC19" s="47"/>
      <c r="ED19" s="47"/>
      <c r="EE19" s="47"/>
      <c r="EG19" s="18">
        <f t="shared" si="13"/>
        <v>0.88888888888888884</v>
      </c>
      <c r="EH19" s="18">
        <f t="shared" si="13"/>
        <v>0.5625</v>
      </c>
      <c r="EI19" s="18">
        <f t="shared" si="13"/>
        <v>0.75</v>
      </c>
      <c r="EJ19" s="18">
        <f t="shared" si="13"/>
        <v>0.68181818181818177</v>
      </c>
      <c r="EK19" s="18">
        <f t="shared" si="12"/>
        <v>0.52941176470588236</v>
      </c>
      <c r="EL19" s="18">
        <f t="shared" si="9"/>
        <v>0.66666666666666663</v>
      </c>
    </row>
    <row r="20" spans="1:142" ht="18.600000000000001" customHeight="1" x14ac:dyDescent="0.25">
      <c r="A20" s="4">
        <v>15</v>
      </c>
      <c r="B20" s="4" t="s">
        <v>473</v>
      </c>
      <c r="C20" s="236" t="str">
        <f t="shared" si="10"/>
        <v>08</v>
      </c>
      <c r="D20" s="236" t="str">
        <f>INDEX(Sheet1!$C:$C,MATCH($B20,Sheet1!$B:$B,0))</f>
        <v>محمدحسین رعیتی</v>
      </c>
      <c r="E20" s="239"/>
      <c r="F20" s="239"/>
      <c r="G20" s="239"/>
      <c r="H20" s="239"/>
      <c r="I20" s="239"/>
      <c r="J20" s="239"/>
      <c r="K20" s="239">
        <v>1</v>
      </c>
      <c r="L20" s="239">
        <v>0</v>
      </c>
      <c r="M20" s="239">
        <v>0</v>
      </c>
      <c r="N20" s="239">
        <v>0</v>
      </c>
      <c r="O20" s="239">
        <v>1</v>
      </c>
      <c r="P20" s="239">
        <v>1</v>
      </c>
      <c r="Q20" s="239">
        <v>0</v>
      </c>
      <c r="R20" s="239">
        <v>0</v>
      </c>
      <c r="S20" s="239">
        <v>0</v>
      </c>
      <c r="T20" s="239">
        <v>1</v>
      </c>
      <c r="U20" s="239">
        <v>0</v>
      </c>
      <c r="V20" s="239">
        <v>1</v>
      </c>
      <c r="W20" s="239">
        <v>0</v>
      </c>
      <c r="X20" s="239">
        <v>1</v>
      </c>
      <c r="Y20" s="239">
        <v>0</v>
      </c>
      <c r="Z20" s="239">
        <v>1</v>
      </c>
      <c r="AA20" s="239">
        <v>0</v>
      </c>
      <c r="AB20" s="239">
        <v>1</v>
      </c>
      <c r="AC20" s="239">
        <v>0</v>
      </c>
      <c r="AD20" s="239">
        <v>0</v>
      </c>
      <c r="AE20" s="239">
        <v>0</v>
      </c>
      <c r="AF20" s="239">
        <v>0</v>
      </c>
      <c r="AG20" s="239">
        <v>1</v>
      </c>
      <c r="AH20" s="239">
        <v>0</v>
      </c>
      <c r="AI20" s="239">
        <v>1</v>
      </c>
      <c r="AJ20" s="239">
        <v>1</v>
      </c>
      <c r="AK20" s="239">
        <v>0</v>
      </c>
      <c r="AL20" s="239">
        <v>1</v>
      </c>
      <c r="AM20" s="239">
        <v>0</v>
      </c>
      <c r="AN20" s="239">
        <v>0</v>
      </c>
      <c r="AO20" s="239">
        <v>1</v>
      </c>
      <c r="AP20" s="239">
        <v>0</v>
      </c>
      <c r="AQ20" s="239">
        <v>0</v>
      </c>
      <c r="AR20" s="239">
        <v>1</v>
      </c>
      <c r="AS20" s="239">
        <v>0</v>
      </c>
      <c r="AT20" s="239">
        <v>0</v>
      </c>
      <c r="AU20" s="239">
        <v>0</v>
      </c>
      <c r="AV20" s="239">
        <v>0</v>
      </c>
      <c r="AW20" s="239">
        <v>0</v>
      </c>
      <c r="AX20" s="239">
        <v>1</v>
      </c>
      <c r="AY20" s="239">
        <v>0</v>
      </c>
      <c r="AZ20" s="239">
        <v>0</v>
      </c>
      <c r="BA20" s="239">
        <v>0</v>
      </c>
      <c r="BB20" s="239">
        <v>0</v>
      </c>
      <c r="BC20" s="239">
        <v>1</v>
      </c>
      <c r="BD20" s="239">
        <v>1</v>
      </c>
      <c r="BE20" s="239">
        <v>1</v>
      </c>
      <c r="BF20" s="239">
        <v>0</v>
      </c>
      <c r="BG20" s="239">
        <v>1</v>
      </c>
      <c r="BH20" s="239">
        <v>0</v>
      </c>
      <c r="BI20" s="239">
        <v>1</v>
      </c>
      <c r="BJ20" s="239">
        <v>1</v>
      </c>
      <c r="BK20" s="239">
        <v>0</v>
      </c>
      <c r="BL20" s="239">
        <v>0</v>
      </c>
      <c r="BM20" s="239">
        <v>0</v>
      </c>
      <c r="BN20" s="239">
        <v>0</v>
      </c>
      <c r="BO20" s="239">
        <v>0</v>
      </c>
      <c r="BP20" s="239">
        <v>0</v>
      </c>
      <c r="BQ20" s="239">
        <v>0</v>
      </c>
      <c r="BR20" s="239">
        <v>0</v>
      </c>
      <c r="BS20" s="239">
        <v>0</v>
      </c>
      <c r="BT20" s="239">
        <v>0</v>
      </c>
      <c r="BU20" s="239">
        <v>0</v>
      </c>
      <c r="BV20" s="239">
        <v>0</v>
      </c>
      <c r="BW20" s="239">
        <v>0</v>
      </c>
      <c r="BX20" s="239"/>
      <c r="BY20" s="239">
        <v>1</v>
      </c>
      <c r="BZ20" s="239">
        <v>0</v>
      </c>
      <c r="CA20" s="239">
        <v>0</v>
      </c>
      <c r="CB20" s="239">
        <v>0</v>
      </c>
      <c r="CC20" s="239">
        <v>0</v>
      </c>
      <c r="CD20" s="239">
        <v>0</v>
      </c>
      <c r="CE20" s="239">
        <v>0</v>
      </c>
      <c r="CF20" s="239">
        <v>1</v>
      </c>
      <c r="CG20" s="239">
        <v>0</v>
      </c>
      <c r="CH20" s="239">
        <v>0</v>
      </c>
      <c r="CI20" s="239">
        <v>0</v>
      </c>
      <c r="CJ20" s="239">
        <v>0</v>
      </c>
      <c r="CK20" s="239">
        <v>0</v>
      </c>
      <c r="CL20" s="239">
        <v>0</v>
      </c>
      <c r="CM20" s="239">
        <v>0</v>
      </c>
      <c r="CN20" s="239">
        <v>0</v>
      </c>
      <c r="CO20" s="239">
        <v>0</v>
      </c>
      <c r="CP20" s="239">
        <v>0</v>
      </c>
      <c r="CQ20" s="239">
        <v>0</v>
      </c>
      <c r="CR20" s="239">
        <v>0</v>
      </c>
      <c r="CS20" s="239">
        <v>0</v>
      </c>
      <c r="CT20" s="239">
        <v>0</v>
      </c>
      <c r="CU20" s="239">
        <v>0</v>
      </c>
      <c r="CV20" s="239">
        <v>0</v>
      </c>
      <c r="CW20" s="239">
        <v>1</v>
      </c>
      <c r="CX20" s="239">
        <v>0</v>
      </c>
      <c r="CY20" s="239">
        <v>0</v>
      </c>
      <c r="CZ20" s="239">
        <v>0</v>
      </c>
      <c r="DA20" s="239">
        <v>0</v>
      </c>
      <c r="DB20" s="9"/>
      <c r="DC20" s="9">
        <v>0</v>
      </c>
      <c r="DD20" s="9"/>
      <c r="DE20" s="9">
        <v>0</v>
      </c>
      <c r="DF20" s="9">
        <v>1</v>
      </c>
      <c r="DG20" s="9">
        <v>0</v>
      </c>
      <c r="DH20" s="9"/>
      <c r="DI20" s="9">
        <v>0</v>
      </c>
      <c r="DJ20" s="9">
        <v>1</v>
      </c>
      <c r="DK20" s="9">
        <v>0</v>
      </c>
      <c r="DL20" s="9"/>
      <c r="DM20" s="9">
        <v>0</v>
      </c>
      <c r="DN20" s="9">
        <v>0</v>
      </c>
      <c r="DO20" s="9"/>
      <c r="DP20" s="9">
        <v>1</v>
      </c>
      <c r="DQ20" s="9">
        <v>1</v>
      </c>
      <c r="DR20" s="9">
        <v>0</v>
      </c>
      <c r="DS20" s="9"/>
      <c r="DT20" s="9"/>
      <c r="DU20" s="9"/>
      <c r="DV20" s="9"/>
      <c r="DW20" s="9"/>
      <c r="DX20" s="9"/>
      <c r="DY20" s="9">
        <v>0</v>
      </c>
      <c r="DZ20" s="9">
        <v>0</v>
      </c>
      <c r="EA20" s="9">
        <v>0</v>
      </c>
      <c r="EB20" s="9">
        <v>0</v>
      </c>
      <c r="EC20" s="9"/>
      <c r="ED20" s="9"/>
      <c r="EE20" s="9"/>
      <c r="EG20" s="18">
        <f t="shared" si="13"/>
        <v>0.33333333333333331</v>
      </c>
      <c r="EH20" s="18">
        <f t="shared" si="13"/>
        <v>0.4375</v>
      </c>
      <c r="EI20" s="18">
        <f t="shared" si="13"/>
        <v>0.33333333333333331</v>
      </c>
      <c r="EJ20" s="18">
        <f t="shared" si="13"/>
        <v>0.31818181818181818</v>
      </c>
      <c r="EK20" s="18">
        <f t="shared" si="12"/>
        <v>0.11764705882352941</v>
      </c>
      <c r="EL20" s="18">
        <f t="shared" si="9"/>
        <v>7.6923076923076927E-2</v>
      </c>
    </row>
    <row r="21" spans="1:142" ht="18.75" x14ac:dyDescent="0.25">
      <c r="A21" s="46">
        <v>16</v>
      </c>
      <c r="B21" s="237" t="s">
        <v>474</v>
      </c>
      <c r="C21" s="237" t="str">
        <f t="shared" si="10"/>
        <v>08</v>
      </c>
      <c r="D21" s="237" t="str">
        <f>INDEX(Sheet1!$C:$C,MATCH($B21,Sheet1!$B:$B,0))</f>
        <v>علی ممدوحی</v>
      </c>
      <c r="E21" s="238"/>
      <c r="F21" s="238"/>
      <c r="G21" s="238"/>
      <c r="H21" s="238"/>
      <c r="I21" s="238"/>
      <c r="J21" s="238"/>
      <c r="K21" s="238">
        <v>1</v>
      </c>
      <c r="L21" s="238">
        <v>1</v>
      </c>
      <c r="M21" s="238">
        <v>1</v>
      </c>
      <c r="N21" s="238">
        <v>1</v>
      </c>
      <c r="O21" s="238">
        <v>1</v>
      </c>
      <c r="P21" s="238">
        <v>1</v>
      </c>
      <c r="Q21" s="238">
        <v>1</v>
      </c>
      <c r="R21" s="238">
        <v>1</v>
      </c>
      <c r="S21" s="238">
        <v>1</v>
      </c>
      <c r="T21" s="238">
        <v>1</v>
      </c>
      <c r="U21" s="238">
        <v>1</v>
      </c>
      <c r="V21" s="238">
        <v>1</v>
      </c>
      <c r="W21" s="238">
        <v>1</v>
      </c>
      <c r="X21" s="238">
        <v>1</v>
      </c>
      <c r="Y21" s="238">
        <v>1</v>
      </c>
      <c r="Z21" s="238">
        <v>1</v>
      </c>
      <c r="AA21" s="238">
        <v>0</v>
      </c>
      <c r="AB21" s="238">
        <v>1</v>
      </c>
      <c r="AC21" s="238">
        <v>1</v>
      </c>
      <c r="AD21" s="238">
        <v>1</v>
      </c>
      <c r="AE21" s="238">
        <v>1</v>
      </c>
      <c r="AF21" s="238">
        <v>0</v>
      </c>
      <c r="AG21" s="238">
        <v>1</v>
      </c>
      <c r="AH21" s="238">
        <v>1</v>
      </c>
      <c r="AI21" s="238">
        <v>0</v>
      </c>
      <c r="AJ21" s="238">
        <v>1</v>
      </c>
      <c r="AK21" s="238">
        <v>1</v>
      </c>
      <c r="AL21" s="238">
        <v>1</v>
      </c>
      <c r="AM21" s="238">
        <v>1</v>
      </c>
      <c r="AN21" s="238">
        <v>1</v>
      </c>
      <c r="AO21" s="238">
        <v>1</v>
      </c>
      <c r="AP21" s="238">
        <v>1</v>
      </c>
      <c r="AQ21" s="238">
        <v>0</v>
      </c>
      <c r="AR21" s="238">
        <v>1</v>
      </c>
      <c r="AS21" s="238">
        <v>0</v>
      </c>
      <c r="AT21" s="238">
        <v>0</v>
      </c>
      <c r="AU21" s="238">
        <v>1</v>
      </c>
      <c r="AV21" s="238">
        <v>0</v>
      </c>
      <c r="AW21" s="238">
        <v>1</v>
      </c>
      <c r="AX21" s="238">
        <v>1</v>
      </c>
      <c r="AY21" s="238">
        <v>1</v>
      </c>
      <c r="AZ21" s="238">
        <v>1</v>
      </c>
      <c r="BA21" s="238">
        <v>1</v>
      </c>
      <c r="BB21" s="238">
        <v>1</v>
      </c>
      <c r="BC21" s="238">
        <v>1</v>
      </c>
      <c r="BD21" s="238">
        <v>1</v>
      </c>
      <c r="BE21" s="238">
        <v>1</v>
      </c>
      <c r="BF21" s="238">
        <v>1</v>
      </c>
      <c r="BG21" s="238">
        <v>1</v>
      </c>
      <c r="BH21" s="238">
        <v>1</v>
      </c>
      <c r="BI21" s="238">
        <v>1</v>
      </c>
      <c r="BJ21" s="238">
        <v>1</v>
      </c>
      <c r="BK21" s="238">
        <v>0</v>
      </c>
      <c r="BL21" s="238">
        <v>0</v>
      </c>
      <c r="BM21" s="238">
        <v>1</v>
      </c>
      <c r="BN21" s="238">
        <v>1</v>
      </c>
      <c r="BO21" s="238">
        <v>1</v>
      </c>
      <c r="BP21" s="238">
        <v>1</v>
      </c>
      <c r="BQ21" s="238">
        <v>1</v>
      </c>
      <c r="BR21" s="238">
        <v>1</v>
      </c>
      <c r="BS21" s="238">
        <v>1</v>
      </c>
      <c r="BT21" s="238">
        <v>1</v>
      </c>
      <c r="BU21" s="238">
        <v>1</v>
      </c>
      <c r="BV21" s="238">
        <v>1</v>
      </c>
      <c r="BW21" s="238">
        <v>1</v>
      </c>
      <c r="BX21" s="238"/>
      <c r="BY21" s="238" t="s">
        <v>760</v>
      </c>
      <c r="BZ21" s="238">
        <v>1</v>
      </c>
      <c r="CA21" s="238">
        <v>1</v>
      </c>
      <c r="CB21" s="238">
        <v>1</v>
      </c>
      <c r="CC21" s="238">
        <v>0</v>
      </c>
      <c r="CD21" s="238">
        <v>1</v>
      </c>
      <c r="CE21" s="238">
        <v>1</v>
      </c>
      <c r="CF21" s="238">
        <v>0</v>
      </c>
      <c r="CG21" s="238">
        <v>1</v>
      </c>
      <c r="CH21" s="238">
        <v>1</v>
      </c>
      <c r="CI21" s="238">
        <v>1</v>
      </c>
      <c r="CJ21" s="238">
        <v>0</v>
      </c>
      <c r="CK21" s="238">
        <v>1</v>
      </c>
      <c r="CL21" s="238">
        <v>0</v>
      </c>
      <c r="CM21" s="238">
        <v>1</v>
      </c>
      <c r="CN21" s="238">
        <v>1</v>
      </c>
      <c r="CO21" s="238">
        <v>1</v>
      </c>
      <c r="CP21" s="238">
        <v>0</v>
      </c>
      <c r="CQ21" s="238">
        <v>1</v>
      </c>
      <c r="CR21" s="238">
        <v>1</v>
      </c>
      <c r="CS21" s="238">
        <v>1</v>
      </c>
      <c r="CT21" s="238">
        <v>1</v>
      </c>
      <c r="CU21" s="238">
        <v>1</v>
      </c>
      <c r="CV21" s="238">
        <v>1</v>
      </c>
      <c r="CW21" s="238">
        <v>1</v>
      </c>
      <c r="CX21" s="238">
        <v>1</v>
      </c>
      <c r="CY21" s="238">
        <v>0</v>
      </c>
      <c r="CZ21" s="238">
        <v>1</v>
      </c>
      <c r="DA21" s="238">
        <v>1</v>
      </c>
      <c r="DB21" s="47"/>
      <c r="DC21" s="47">
        <v>1</v>
      </c>
      <c r="DD21" s="47"/>
      <c r="DE21" s="47">
        <v>0</v>
      </c>
      <c r="DF21" s="47">
        <v>1</v>
      </c>
      <c r="DG21" s="47">
        <v>0</v>
      </c>
      <c r="DH21" s="47"/>
      <c r="DI21" s="47">
        <v>0</v>
      </c>
      <c r="DJ21" s="47">
        <v>1</v>
      </c>
      <c r="DK21" s="47">
        <v>0</v>
      </c>
      <c r="DL21" s="47"/>
      <c r="DM21" s="47">
        <v>1</v>
      </c>
      <c r="DN21" s="47">
        <v>1</v>
      </c>
      <c r="DO21" s="47"/>
      <c r="DP21" s="47">
        <v>1</v>
      </c>
      <c r="DQ21" s="47">
        <v>1</v>
      </c>
      <c r="DR21" s="47">
        <v>1</v>
      </c>
      <c r="DS21" s="47"/>
      <c r="DT21" s="47"/>
      <c r="DU21" s="47"/>
      <c r="DV21" s="47"/>
      <c r="DW21" s="47"/>
      <c r="DX21" s="47"/>
      <c r="DY21" s="47">
        <v>1</v>
      </c>
      <c r="DZ21" s="47">
        <v>1</v>
      </c>
      <c r="EA21" s="47">
        <v>0</v>
      </c>
      <c r="EB21" s="47">
        <v>1</v>
      </c>
      <c r="EC21" s="47"/>
      <c r="ED21" s="47"/>
      <c r="EE21" s="47"/>
      <c r="EG21" s="18">
        <f t="shared" si="13"/>
        <v>1</v>
      </c>
      <c r="EH21" s="18">
        <f t="shared" si="13"/>
        <v>0.8125</v>
      </c>
      <c r="EI21" s="18">
        <f t="shared" si="13"/>
        <v>0.75</v>
      </c>
      <c r="EJ21" s="18">
        <f t="shared" si="13"/>
        <v>0.86363636363636365</v>
      </c>
      <c r="EK21" s="18">
        <f t="shared" si="12"/>
        <v>0.70588235294117652</v>
      </c>
      <c r="EL21" s="18">
        <f t="shared" si="9"/>
        <v>0.84615384615384615</v>
      </c>
    </row>
    <row r="22" spans="1:142" ht="18.600000000000001" customHeight="1" x14ac:dyDescent="0.25">
      <c r="A22" s="4">
        <v>17</v>
      </c>
      <c r="B22" s="4" t="s">
        <v>475</v>
      </c>
      <c r="C22" s="236" t="str">
        <f t="shared" si="10"/>
        <v>08</v>
      </c>
      <c r="D22" s="236" t="str">
        <f>INDEX(Sheet1!$C:$C,MATCH($B22,Sheet1!$B:$B,0))</f>
        <v>عرفان ارمیان</v>
      </c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>
        <v>0</v>
      </c>
      <c r="AK22" s="239">
        <v>1</v>
      </c>
      <c r="AL22" s="239">
        <v>1</v>
      </c>
      <c r="AM22" s="239">
        <v>1</v>
      </c>
      <c r="AN22" s="239">
        <v>0</v>
      </c>
      <c r="AO22" s="239">
        <v>1</v>
      </c>
      <c r="AP22" s="239">
        <v>0</v>
      </c>
      <c r="AQ22" s="239">
        <v>1</v>
      </c>
      <c r="AR22" s="239">
        <v>0</v>
      </c>
      <c r="AS22" s="239">
        <v>1</v>
      </c>
      <c r="AT22" s="239">
        <v>1</v>
      </c>
      <c r="AU22" s="239">
        <v>1</v>
      </c>
      <c r="AV22" s="239">
        <v>1</v>
      </c>
      <c r="AW22" s="239">
        <v>1</v>
      </c>
      <c r="AX22" s="239">
        <v>1</v>
      </c>
      <c r="AY22" s="239">
        <v>1</v>
      </c>
      <c r="AZ22" s="239">
        <v>1</v>
      </c>
      <c r="BA22" s="239">
        <v>1</v>
      </c>
      <c r="BB22" s="239">
        <v>0</v>
      </c>
      <c r="BC22" s="239">
        <v>1</v>
      </c>
      <c r="BD22" s="239">
        <v>1</v>
      </c>
      <c r="BE22" s="239">
        <v>1</v>
      </c>
      <c r="BF22" s="239">
        <v>1</v>
      </c>
      <c r="BG22" s="239">
        <v>1</v>
      </c>
      <c r="BH22" s="239">
        <v>1</v>
      </c>
      <c r="BI22" s="239">
        <v>1</v>
      </c>
      <c r="BJ22" s="239">
        <v>1</v>
      </c>
      <c r="BK22" s="239">
        <v>0</v>
      </c>
      <c r="BL22" s="239">
        <v>0</v>
      </c>
      <c r="BM22" s="239">
        <v>1</v>
      </c>
      <c r="BN22" s="239">
        <v>1</v>
      </c>
      <c r="BO22" s="239">
        <v>1</v>
      </c>
      <c r="BP22" s="239">
        <v>0</v>
      </c>
      <c r="BQ22" s="239">
        <v>1</v>
      </c>
      <c r="BR22" s="239">
        <v>1</v>
      </c>
      <c r="BS22" s="239">
        <v>1</v>
      </c>
      <c r="BT22" s="239">
        <v>1</v>
      </c>
      <c r="BU22" s="239">
        <v>1</v>
      </c>
      <c r="BV22" s="239">
        <v>1</v>
      </c>
      <c r="BW22" s="239">
        <v>0</v>
      </c>
      <c r="BX22" s="239"/>
      <c r="BY22" s="239">
        <v>1</v>
      </c>
      <c r="BZ22" s="239">
        <v>1</v>
      </c>
      <c r="CA22" s="239">
        <v>1</v>
      </c>
      <c r="CB22" s="239">
        <v>0</v>
      </c>
      <c r="CC22" s="239">
        <v>1</v>
      </c>
      <c r="CD22" s="239">
        <v>1</v>
      </c>
      <c r="CE22" s="239">
        <v>1</v>
      </c>
      <c r="CF22" s="239">
        <v>1</v>
      </c>
      <c r="CG22" s="239">
        <v>0</v>
      </c>
      <c r="CH22" s="239">
        <v>0</v>
      </c>
      <c r="CI22" s="239">
        <v>0</v>
      </c>
      <c r="CJ22" s="239">
        <v>0</v>
      </c>
      <c r="CK22" s="239">
        <v>0</v>
      </c>
      <c r="CL22" s="239">
        <v>0</v>
      </c>
      <c r="CM22" s="239">
        <v>1</v>
      </c>
      <c r="CN22" s="239">
        <v>1</v>
      </c>
      <c r="CO22" s="239">
        <v>1</v>
      </c>
      <c r="CP22" s="239">
        <v>0</v>
      </c>
      <c r="CQ22" s="239">
        <v>1</v>
      </c>
      <c r="CR22" s="239">
        <v>1</v>
      </c>
      <c r="CS22" s="239">
        <v>1</v>
      </c>
      <c r="CT22" s="239">
        <v>1</v>
      </c>
      <c r="CU22" s="239">
        <v>1</v>
      </c>
      <c r="CV22" s="239">
        <v>1</v>
      </c>
      <c r="CW22" s="239">
        <v>1</v>
      </c>
      <c r="CX22" s="239">
        <v>1</v>
      </c>
      <c r="CY22" s="239">
        <v>0</v>
      </c>
      <c r="CZ22" s="239">
        <v>1</v>
      </c>
      <c r="DA22" s="239">
        <v>0</v>
      </c>
      <c r="DB22" s="9"/>
      <c r="DC22" s="9">
        <v>1</v>
      </c>
      <c r="DD22" s="9"/>
      <c r="DE22" s="9">
        <v>1</v>
      </c>
      <c r="DF22" s="9">
        <v>1</v>
      </c>
      <c r="DG22" s="9">
        <v>0</v>
      </c>
      <c r="DH22" s="9"/>
      <c r="DI22" s="9">
        <v>0</v>
      </c>
      <c r="DJ22" s="9">
        <v>1</v>
      </c>
      <c r="DK22" s="9">
        <v>1</v>
      </c>
      <c r="DL22" s="9"/>
      <c r="DM22" s="9">
        <v>1</v>
      </c>
      <c r="DN22" s="9">
        <v>0</v>
      </c>
      <c r="DO22" s="9"/>
      <c r="DP22" s="9">
        <v>1</v>
      </c>
      <c r="DQ22" s="9">
        <v>1</v>
      </c>
      <c r="DR22" s="9">
        <v>1</v>
      </c>
      <c r="DS22" s="9"/>
      <c r="DT22" s="9"/>
      <c r="DU22" s="9"/>
      <c r="DV22" s="9"/>
      <c r="DW22" s="9"/>
      <c r="DX22" s="9"/>
      <c r="DY22" s="9">
        <v>1</v>
      </c>
      <c r="DZ22" s="9">
        <v>0</v>
      </c>
      <c r="EA22" s="9">
        <v>0</v>
      </c>
      <c r="EB22" s="9">
        <v>1</v>
      </c>
      <c r="EC22" s="9"/>
      <c r="ED22" s="9"/>
      <c r="EE22" s="9"/>
      <c r="EG22" s="18" t="str">
        <f t="shared" si="13"/>
        <v/>
      </c>
      <c r="EH22" s="18" t="str">
        <f t="shared" si="13"/>
        <v/>
      </c>
      <c r="EI22" s="18">
        <f t="shared" si="13"/>
        <v>0.66666666666666663</v>
      </c>
      <c r="EJ22" s="18">
        <f t="shared" si="13"/>
        <v>0.81818181818181823</v>
      </c>
      <c r="EK22" s="18">
        <f t="shared" si="12"/>
        <v>0.58823529411764708</v>
      </c>
      <c r="EL22" s="18">
        <f t="shared" si="12"/>
        <v>0.76923076923076927</v>
      </c>
    </row>
    <row r="23" spans="1:142" ht="18.75" x14ac:dyDescent="0.25">
      <c r="A23" s="46">
        <v>18</v>
      </c>
      <c r="B23" s="46" t="s">
        <v>476</v>
      </c>
      <c r="C23" s="237" t="str">
        <f t="shared" si="10"/>
        <v>08</v>
      </c>
      <c r="D23" s="237" t="str">
        <f>INDEX(Sheet1!$C:$C,MATCH($B23,Sheet1!$B:$B,0))</f>
        <v>سیدمحمد احمدکمونه</v>
      </c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>
        <v>0</v>
      </c>
      <c r="AT23" s="238">
        <v>1</v>
      </c>
      <c r="AU23" s="238">
        <v>1</v>
      </c>
      <c r="AV23" s="238">
        <v>1</v>
      </c>
      <c r="AW23" s="238">
        <v>0</v>
      </c>
      <c r="AX23" s="238">
        <v>0</v>
      </c>
      <c r="AY23" s="238">
        <v>1</v>
      </c>
      <c r="AZ23" s="238">
        <v>1</v>
      </c>
      <c r="BA23" s="238">
        <v>1</v>
      </c>
      <c r="BB23" s="238">
        <v>1</v>
      </c>
      <c r="BC23" s="238">
        <v>1</v>
      </c>
      <c r="BD23" s="238">
        <v>1</v>
      </c>
      <c r="BE23" s="238">
        <v>1</v>
      </c>
      <c r="BF23" s="238">
        <v>1</v>
      </c>
      <c r="BG23" s="238">
        <v>1</v>
      </c>
      <c r="BH23" s="238">
        <v>1</v>
      </c>
      <c r="BI23" s="238">
        <v>1</v>
      </c>
      <c r="BJ23" s="238">
        <v>1</v>
      </c>
      <c r="BK23" s="238">
        <v>0</v>
      </c>
      <c r="BL23" s="238">
        <v>1</v>
      </c>
      <c r="BM23" s="238">
        <v>1</v>
      </c>
      <c r="BN23" s="238">
        <v>0</v>
      </c>
      <c r="BO23" s="238">
        <v>0</v>
      </c>
      <c r="BP23" s="238">
        <v>0</v>
      </c>
      <c r="BQ23" s="238">
        <v>1</v>
      </c>
      <c r="BR23" s="238">
        <v>1</v>
      </c>
      <c r="BS23" s="238">
        <v>1</v>
      </c>
      <c r="BT23" s="238">
        <v>1</v>
      </c>
      <c r="BU23" s="238">
        <v>1</v>
      </c>
      <c r="BV23" s="238">
        <v>0</v>
      </c>
      <c r="BW23" s="238">
        <v>1</v>
      </c>
      <c r="BX23" s="238"/>
      <c r="BY23" s="238">
        <v>1</v>
      </c>
      <c r="BZ23" s="238">
        <v>1</v>
      </c>
      <c r="CA23" s="238">
        <v>1</v>
      </c>
      <c r="CB23" s="238">
        <v>1</v>
      </c>
      <c r="CC23" s="238">
        <v>1</v>
      </c>
      <c r="CD23" s="238">
        <v>1</v>
      </c>
      <c r="CE23" s="238">
        <v>1</v>
      </c>
      <c r="CF23" s="238">
        <v>1</v>
      </c>
      <c r="CG23" s="238">
        <v>1</v>
      </c>
      <c r="CH23" s="238">
        <v>1</v>
      </c>
      <c r="CI23" s="238">
        <v>1</v>
      </c>
      <c r="CJ23" s="238">
        <v>1</v>
      </c>
      <c r="CK23" s="238">
        <v>0</v>
      </c>
      <c r="CL23" s="238">
        <v>0</v>
      </c>
      <c r="CM23" s="238">
        <v>1</v>
      </c>
      <c r="CN23" s="238">
        <v>1</v>
      </c>
      <c r="CO23" s="238">
        <v>1</v>
      </c>
      <c r="CP23" s="238">
        <v>1</v>
      </c>
      <c r="CQ23" s="238">
        <v>1</v>
      </c>
      <c r="CR23" s="238">
        <v>0</v>
      </c>
      <c r="CS23" s="238">
        <v>0</v>
      </c>
      <c r="CT23" s="238">
        <v>1</v>
      </c>
      <c r="CU23" s="238">
        <v>1</v>
      </c>
      <c r="CV23" s="238">
        <v>0</v>
      </c>
      <c r="CW23" s="238">
        <v>1</v>
      </c>
      <c r="CX23" s="238">
        <v>0</v>
      </c>
      <c r="CY23" s="238">
        <v>0</v>
      </c>
      <c r="CZ23" s="238">
        <v>0</v>
      </c>
      <c r="DA23" s="238">
        <v>0</v>
      </c>
      <c r="DB23" s="47"/>
      <c r="DC23" s="47">
        <v>1</v>
      </c>
      <c r="DD23" s="47"/>
      <c r="DE23" s="47">
        <v>1</v>
      </c>
      <c r="DF23" s="47">
        <v>0</v>
      </c>
      <c r="DG23" s="47">
        <v>0</v>
      </c>
      <c r="DH23" s="47"/>
      <c r="DI23" s="47">
        <v>0</v>
      </c>
      <c r="DJ23" s="47">
        <v>1</v>
      </c>
      <c r="DK23" s="47">
        <v>1</v>
      </c>
      <c r="DL23" s="47"/>
      <c r="DM23" s="47">
        <v>0</v>
      </c>
      <c r="DN23" s="47">
        <v>0</v>
      </c>
      <c r="DO23" s="47"/>
      <c r="DP23" s="47">
        <v>1</v>
      </c>
      <c r="DQ23" s="47">
        <v>0</v>
      </c>
      <c r="DR23" s="47">
        <v>1</v>
      </c>
      <c r="DS23" s="47"/>
      <c r="DT23" s="47"/>
      <c r="DU23" s="47"/>
      <c r="DV23" s="47"/>
      <c r="DW23" s="47"/>
      <c r="DX23" s="47"/>
      <c r="DY23" s="47">
        <v>0</v>
      </c>
      <c r="DZ23" s="47">
        <v>0</v>
      </c>
      <c r="EA23" s="47">
        <v>0</v>
      </c>
      <c r="EB23" s="47">
        <v>0</v>
      </c>
      <c r="EC23" s="47"/>
      <c r="ED23" s="47"/>
      <c r="EE23" s="47"/>
      <c r="EG23" s="18"/>
      <c r="EH23" s="18"/>
      <c r="EI23" s="18">
        <f>IFERROR(SUMIFS($E23:$EF23,$E$3:$EF$3,EI$3,$E$2:$EF$2,EI$2)/(COUNTIFS($E$3:$EF$3,EI$3,$E23:$EF23,"&lt;&gt;"&amp;"",$E$2:$EF$2,EI$2)),"")</f>
        <v>0.66666666666666663</v>
      </c>
      <c r="EJ23" s="18">
        <f>IFERROR(SUMIFS($E23:$EF23,$E$3:$EF$3,EJ$3,$E$2:$EF$2,EJ$2)/(COUNTIFS($E$3:$EF$3,EJ$3,$E23:$EF23,"&lt;&gt;"&amp;"",$E$2:$EF$2,EJ$2)),"")</f>
        <v>0.72727272727272729</v>
      </c>
      <c r="EK23" s="18">
        <f t="shared" si="12"/>
        <v>0.88235294117647056</v>
      </c>
      <c r="EL23" s="18">
        <f t="shared" si="12"/>
        <v>0.46153846153846156</v>
      </c>
    </row>
    <row r="24" spans="1:142" ht="18.600000000000001" customHeight="1" x14ac:dyDescent="0.25">
      <c r="A24" s="4">
        <v>19</v>
      </c>
      <c r="B24" s="4" t="s">
        <v>689</v>
      </c>
      <c r="C24" s="236" t="str">
        <f t="shared" si="10"/>
        <v>08</v>
      </c>
      <c r="D24" s="236" t="str">
        <f>INDEX(Sheet1!$C:$C,MATCH($B24,Sheet1!$B:$B,0))</f>
        <v>امیرعلی هاشم‌خانی</v>
      </c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39"/>
      <c r="BX24" s="239"/>
      <c r="BY24" s="239">
        <v>1</v>
      </c>
      <c r="BZ24" s="239">
        <v>0</v>
      </c>
      <c r="CA24" s="239">
        <v>0</v>
      </c>
      <c r="CB24" s="239">
        <v>0</v>
      </c>
      <c r="CC24" s="239">
        <v>0</v>
      </c>
      <c r="CD24" s="239">
        <v>0</v>
      </c>
      <c r="CE24" s="239">
        <v>0</v>
      </c>
      <c r="CF24" s="239">
        <v>0</v>
      </c>
      <c r="CG24" s="239">
        <v>0</v>
      </c>
      <c r="CH24" s="239">
        <v>0</v>
      </c>
      <c r="CI24" s="239">
        <v>0</v>
      </c>
      <c r="CJ24" s="239">
        <v>0</v>
      </c>
      <c r="CK24" s="239">
        <v>0</v>
      </c>
      <c r="CL24" s="239">
        <v>0</v>
      </c>
      <c r="CM24" s="239">
        <v>0</v>
      </c>
      <c r="CN24" s="239">
        <v>0</v>
      </c>
      <c r="CO24" s="239">
        <v>0</v>
      </c>
      <c r="CP24" s="239">
        <v>0</v>
      </c>
      <c r="CQ24" s="239">
        <v>0</v>
      </c>
      <c r="CR24" s="239">
        <v>0</v>
      </c>
      <c r="CS24" s="239">
        <v>0</v>
      </c>
      <c r="CT24" s="239">
        <v>0</v>
      </c>
      <c r="CU24" s="239">
        <v>0</v>
      </c>
      <c r="CV24" s="239">
        <v>1</v>
      </c>
      <c r="CW24" s="239">
        <v>0</v>
      </c>
      <c r="CX24" s="239">
        <v>0</v>
      </c>
      <c r="CY24" s="239">
        <v>0</v>
      </c>
      <c r="CZ24" s="239">
        <v>0</v>
      </c>
      <c r="DA24" s="239">
        <v>0</v>
      </c>
      <c r="DB24" s="9"/>
      <c r="DC24" s="9">
        <v>0</v>
      </c>
      <c r="DD24" s="9"/>
      <c r="DE24" s="9">
        <v>0</v>
      </c>
      <c r="DF24" s="9">
        <v>0</v>
      </c>
      <c r="DG24" s="9">
        <v>0</v>
      </c>
      <c r="DH24" s="9"/>
      <c r="DI24" s="9">
        <v>0</v>
      </c>
      <c r="DJ24" s="9">
        <v>0</v>
      </c>
      <c r="DK24" s="9">
        <v>0</v>
      </c>
      <c r="DL24" s="9"/>
      <c r="DM24" s="9">
        <v>0</v>
      </c>
      <c r="DN24" s="9">
        <v>0</v>
      </c>
      <c r="DO24" s="9"/>
      <c r="DP24" s="9">
        <v>0</v>
      </c>
      <c r="DQ24" s="9">
        <v>0</v>
      </c>
      <c r="DR24" s="9">
        <v>0</v>
      </c>
      <c r="DS24" s="9"/>
      <c r="DT24" s="9"/>
      <c r="DU24" s="9"/>
      <c r="DV24" s="9"/>
      <c r="DW24" s="9"/>
      <c r="DX24" s="9"/>
      <c r="DY24" s="9">
        <v>0</v>
      </c>
      <c r="DZ24" s="9">
        <v>0</v>
      </c>
      <c r="EA24" s="9">
        <v>0</v>
      </c>
      <c r="EB24" s="9">
        <v>0</v>
      </c>
      <c r="EC24" s="9"/>
      <c r="ED24" s="9"/>
      <c r="EE24" s="9"/>
      <c r="EG24" s="18"/>
      <c r="EH24" s="18"/>
      <c r="EI24" s="18"/>
      <c r="EJ24" s="18"/>
      <c r="EK24" s="18">
        <f t="shared" si="12"/>
        <v>5.8823529411764705E-2</v>
      </c>
      <c r="EL24" s="18">
        <f t="shared" si="12"/>
        <v>7.6923076923076927E-2</v>
      </c>
    </row>
    <row r="25" spans="1:142" ht="18.75" x14ac:dyDescent="0.25">
      <c r="A25" s="46">
        <v>20</v>
      </c>
      <c r="B25" s="46" t="s">
        <v>477</v>
      </c>
      <c r="C25" s="237" t="str">
        <f t="shared" si="10"/>
        <v>09</v>
      </c>
      <c r="D25" s="237" t="str">
        <f>INDEX(Sheet1!$C:$C,MATCH($B25,Sheet1!$B:$B,0))</f>
        <v>احسان خامه</v>
      </c>
      <c r="E25" s="238">
        <v>0</v>
      </c>
      <c r="F25" s="238">
        <v>1</v>
      </c>
      <c r="G25" s="238">
        <v>0</v>
      </c>
      <c r="H25" s="238">
        <v>1</v>
      </c>
      <c r="I25" s="238">
        <v>1</v>
      </c>
      <c r="J25" s="238">
        <v>1</v>
      </c>
      <c r="K25" s="238">
        <v>1</v>
      </c>
      <c r="L25" s="238">
        <v>1</v>
      </c>
      <c r="M25" s="238">
        <v>1</v>
      </c>
      <c r="N25" s="238">
        <v>0</v>
      </c>
      <c r="O25" s="238">
        <v>1</v>
      </c>
      <c r="P25" s="238">
        <v>0</v>
      </c>
      <c r="Q25" s="238">
        <v>1</v>
      </c>
      <c r="R25" s="238">
        <v>0</v>
      </c>
      <c r="S25" s="238">
        <v>0</v>
      </c>
      <c r="T25" s="238">
        <v>0</v>
      </c>
      <c r="U25" s="238">
        <v>0</v>
      </c>
      <c r="V25" s="238">
        <v>0</v>
      </c>
      <c r="W25" s="238">
        <v>0</v>
      </c>
      <c r="X25" s="238">
        <v>0</v>
      </c>
      <c r="Y25" s="238">
        <v>0</v>
      </c>
      <c r="Z25" s="238">
        <v>1</v>
      </c>
      <c r="AA25" s="238">
        <v>0</v>
      </c>
      <c r="AB25" s="238">
        <v>0</v>
      </c>
      <c r="AC25" s="238">
        <v>0</v>
      </c>
      <c r="AD25" s="238">
        <v>1</v>
      </c>
      <c r="AE25" s="238">
        <v>1</v>
      </c>
      <c r="AF25" s="238">
        <v>0</v>
      </c>
      <c r="AG25" s="238">
        <v>1</v>
      </c>
      <c r="AH25" s="238">
        <v>0</v>
      </c>
      <c r="AI25" s="238">
        <v>0</v>
      </c>
      <c r="AJ25" s="238">
        <v>0</v>
      </c>
      <c r="AK25" s="238">
        <v>1</v>
      </c>
      <c r="AL25" s="238">
        <v>0</v>
      </c>
      <c r="AM25" s="238">
        <v>1</v>
      </c>
      <c r="AN25" s="238">
        <v>0</v>
      </c>
      <c r="AO25" s="238">
        <v>0</v>
      </c>
      <c r="AP25" s="238">
        <v>0</v>
      </c>
      <c r="AQ25" s="238">
        <v>0</v>
      </c>
      <c r="AR25" s="238">
        <v>1</v>
      </c>
      <c r="AS25" s="238">
        <v>0</v>
      </c>
      <c r="AT25" s="238">
        <v>0</v>
      </c>
      <c r="AU25" s="238">
        <v>1</v>
      </c>
      <c r="AV25" s="238">
        <v>0</v>
      </c>
      <c r="AW25" s="238">
        <v>0</v>
      </c>
      <c r="AX25" s="238">
        <v>1</v>
      </c>
      <c r="AY25" s="238">
        <v>1</v>
      </c>
      <c r="AZ25" s="238">
        <v>1</v>
      </c>
      <c r="BA25" s="238">
        <v>1</v>
      </c>
      <c r="BB25" s="238">
        <v>1</v>
      </c>
      <c r="BC25" s="238">
        <v>1</v>
      </c>
      <c r="BD25" s="238">
        <v>1</v>
      </c>
      <c r="BE25" s="238">
        <v>1</v>
      </c>
      <c r="BF25" s="238">
        <v>1</v>
      </c>
      <c r="BG25" s="238">
        <v>1</v>
      </c>
      <c r="BH25" s="238">
        <v>1</v>
      </c>
      <c r="BI25" s="238">
        <v>1</v>
      </c>
      <c r="BJ25" s="238">
        <v>0</v>
      </c>
      <c r="BK25" s="238">
        <v>0</v>
      </c>
      <c r="BL25" s="238">
        <v>1</v>
      </c>
      <c r="BM25" s="238">
        <v>0</v>
      </c>
      <c r="BN25" s="238">
        <v>1</v>
      </c>
      <c r="BO25" s="238">
        <v>0</v>
      </c>
      <c r="BP25" s="238">
        <v>0</v>
      </c>
      <c r="BQ25" s="238">
        <v>0</v>
      </c>
      <c r="BR25" s="238">
        <v>0</v>
      </c>
      <c r="BS25" s="238">
        <v>0</v>
      </c>
      <c r="BT25" s="238">
        <v>1</v>
      </c>
      <c r="BU25" s="238">
        <v>1</v>
      </c>
      <c r="BV25" s="238">
        <v>1</v>
      </c>
      <c r="BW25" s="238">
        <v>0</v>
      </c>
      <c r="BX25" s="238"/>
      <c r="BY25" s="238">
        <v>1</v>
      </c>
      <c r="BZ25" s="238">
        <v>1</v>
      </c>
      <c r="CA25" s="238">
        <v>0</v>
      </c>
      <c r="CB25" s="238">
        <v>1</v>
      </c>
      <c r="CC25" s="238">
        <v>1</v>
      </c>
      <c r="CD25" s="238">
        <v>0</v>
      </c>
      <c r="CE25" s="238">
        <v>1</v>
      </c>
      <c r="CF25" s="238">
        <v>1</v>
      </c>
      <c r="CG25" s="238">
        <v>1</v>
      </c>
      <c r="CH25" s="238">
        <v>1</v>
      </c>
      <c r="CI25" s="238">
        <v>1</v>
      </c>
      <c r="CJ25" s="238">
        <v>1</v>
      </c>
      <c r="CK25" s="238">
        <v>1</v>
      </c>
      <c r="CL25" s="238">
        <v>0</v>
      </c>
      <c r="CM25" s="238">
        <v>1</v>
      </c>
      <c r="CN25" s="238">
        <v>1</v>
      </c>
      <c r="CO25" s="238">
        <v>1</v>
      </c>
      <c r="CP25" s="238">
        <v>1</v>
      </c>
      <c r="CQ25" s="238">
        <v>1</v>
      </c>
      <c r="CR25" s="238">
        <v>0</v>
      </c>
      <c r="CS25" s="238">
        <v>0</v>
      </c>
      <c r="CT25" s="238">
        <v>0</v>
      </c>
      <c r="CU25" s="238">
        <v>0</v>
      </c>
      <c r="CV25" s="238">
        <v>0</v>
      </c>
      <c r="CW25" s="238">
        <v>0</v>
      </c>
      <c r="CX25" s="238">
        <v>0</v>
      </c>
      <c r="CY25" s="238">
        <v>0</v>
      </c>
      <c r="CZ25" s="238">
        <v>0</v>
      </c>
      <c r="DA25" s="238">
        <v>0</v>
      </c>
      <c r="DB25" s="47"/>
      <c r="DC25" s="47">
        <v>1</v>
      </c>
      <c r="DD25" s="47"/>
      <c r="DE25" s="47">
        <v>0</v>
      </c>
      <c r="DF25" s="47">
        <v>0</v>
      </c>
      <c r="DG25" s="47">
        <v>0</v>
      </c>
      <c r="DH25" s="47"/>
      <c r="DI25" s="47">
        <v>0</v>
      </c>
      <c r="DJ25" s="47">
        <v>0</v>
      </c>
      <c r="DK25" s="47">
        <v>1</v>
      </c>
      <c r="DL25" s="47"/>
      <c r="DM25" s="47">
        <v>0</v>
      </c>
      <c r="DN25" s="47">
        <v>0</v>
      </c>
      <c r="DO25" s="47"/>
      <c r="DP25" s="47">
        <v>0</v>
      </c>
      <c r="DQ25" s="47">
        <v>1</v>
      </c>
      <c r="DR25" s="47">
        <v>0</v>
      </c>
      <c r="DS25" s="47"/>
      <c r="DT25" s="47"/>
      <c r="DU25" s="47"/>
      <c r="DV25" s="47"/>
      <c r="DW25" s="47"/>
      <c r="DX25" s="47"/>
      <c r="DY25" s="47">
        <v>1</v>
      </c>
      <c r="DZ25" s="47">
        <v>0</v>
      </c>
      <c r="EA25" s="47">
        <v>0</v>
      </c>
      <c r="EB25" s="47">
        <v>0</v>
      </c>
      <c r="EC25" s="47"/>
      <c r="ED25" s="47"/>
      <c r="EE25" s="47"/>
      <c r="EG25" s="18">
        <f t="shared" ref="EG25:EJ44" si="14">IFERROR(SUMIFS($E25:$EF25,$E$3:$EF$3,EG$3,$E$2:$EF$2,EG$2)/(COUNTIFS($E$3:$EF$3,EG$3,$E25:$EF25,"&lt;&gt;"&amp;"",$E$2:$EF$2,EG$2)),"")</f>
        <v>0.6</v>
      </c>
      <c r="EH25" s="18">
        <f t="shared" si="14"/>
        <v>0.25</v>
      </c>
      <c r="EI25" s="18">
        <f t="shared" si="14"/>
        <v>0.33333333333333331</v>
      </c>
      <c r="EJ25" s="18">
        <f t="shared" si="14"/>
        <v>0.63636363636363635</v>
      </c>
      <c r="EK25" s="18">
        <f t="shared" si="12"/>
        <v>0.82352941176470584</v>
      </c>
      <c r="EL25" s="18">
        <f t="shared" si="12"/>
        <v>0.23076923076923078</v>
      </c>
    </row>
    <row r="26" spans="1:142" ht="18.600000000000001" customHeight="1" x14ac:dyDescent="0.25">
      <c r="A26" s="4">
        <v>21</v>
      </c>
      <c r="B26" s="4" t="s">
        <v>478</v>
      </c>
      <c r="C26" s="236" t="str">
        <f t="shared" si="10"/>
        <v>09</v>
      </c>
      <c r="D26" s="236" t="str">
        <f>INDEX(Sheet1!$C:$C,MATCH($B26,Sheet1!$B:$B,0))</f>
        <v>نیما ربانی پور</v>
      </c>
      <c r="E26" s="239">
        <v>1</v>
      </c>
      <c r="F26" s="239">
        <v>0</v>
      </c>
      <c r="G26" s="239">
        <v>1</v>
      </c>
      <c r="H26" s="239">
        <v>1</v>
      </c>
      <c r="I26" s="239">
        <v>1</v>
      </c>
      <c r="J26" s="239">
        <v>1</v>
      </c>
      <c r="K26" s="239">
        <v>1</v>
      </c>
      <c r="L26" s="239">
        <v>1</v>
      </c>
      <c r="M26" s="239">
        <v>0</v>
      </c>
      <c r="N26" s="239">
        <v>1</v>
      </c>
      <c r="O26" s="239">
        <v>1</v>
      </c>
      <c r="P26" s="239">
        <v>1</v>
      </c>
      <c r="Q26" s="239">
        <v>1</v>
      </c>
      <c r="R26" s="239">
        <v>1</v>
      </c>
      <c r="S26" s="239">
        <v>0</v>
      </c>
      <c r="T26" s="239">
        <v>1</v>
      </c>
      <c r="U26" s="239">
        <v>0</v>
      </c>
      <c r="V26" s="239">
        <v>1</v>
      </c>
      <c r="W26" s="239">
        <v>0</v>
      </c>
      <c r="X26" s="239">
        <v>1</v>
      </c>
      <c r="Y26" s="239">
        <v>1</v>
      </c>
      <c r="Z26" s="239">
        <v>1</v>
      </c>
      <c r="AA26" s="239">
        <v>0</v>
      </c>
      <c r="AB26" s="239">
        <v>1</v>
      </c>
      <c r="AC26" s="239">
        <v>0</v>
      </c>
      <c r="AD26" s="239">
        <v>1</v>
      </c>
      <c r="AE26" s="239">
        <v>0</v>
      </c>
      <c r="AF26" s="239">
        <v>1</v>
      </c>
      <c r="AG26" s="239">
        <v>1</v>
      </c>
      <c r="AH26" s="239">
        <v>1</v>
      </c>
      <c r="AI26" s="239">
        <v>0</v>
      </c>
      <c r="AJ26" s="239">
        <v>1</v>
      </c>
      <c r="AK26" s="239">
        <v>1</v>
      </c>
      <c r="AL26" s="239">
        <v>1</v>
      </c>
      <c r="AM26" s="239">
        <v>1</v>
      </c>
      <c r="AN26" s="239">
        <v>0</v>
      </c>
      <c r="AO26" s="239">
        <v>1</v>
      </c>
      <c r="AP26" s="239">
        <v>1</v>
      </c>
      <c r="AQ26" s="239">
        <v>0</v>
      </c>
      <c r="AR26" s="239">
        <v>1</v>
      </c>
      <c r="AS26" s="239">
        <v>0</v>
      </c>
      <c r="AT26" s="239">
        <v>0</v>
      </c>
      <c r="AU26" s="239">
        <v>1</v>
      </c>
      <c r="AV26" s="239">
        <v>0</v>
      </c>
      <c r="AW26" s="239">
        <v>0</v>
      </c>
      <c r="AX26" s="239">
        <v>0</v>
      </c>
      <c r="AY26" s="239">
        <v>1</v>
      </c>
      <c r="AZ26" s="239">
        <v>1</v>
      </c>
      <c r="BA26" s="239">
        <v>1</v>
      </c>
      <c r="BB26" s="239">
        <v>1</v>
      </c>
      <c r="BC26" s="239">
        <v>1</v>
      </c>
      <c r="BD26" s="239">
        <v>1</v>
      </c>
      <c r="BE26" s="239">
        <v>1</v>
      </c>
      <c r="BF26" s="239">
        <v>1</v>
      </c>
      <c r="BG26" s="239">
        <v>1</v>
      </c>
      <c r="BH26" s="239">
        <v>1</v>
      </c>
      <c r="BI26" s="239">
        <v>1</v>
      </c>
      <c r="BJ26" s="239">
        <v>0</v>
      </c>
      <c r="BK26" s="239">
        <v>0</v>
      </c>
      <c r="BL26" s="239">
        <v>0</v>
      </c>
      <c r="BM26" s="239">
        <v>0</v>
      </c>
      <c r="BN26" s="239">
        <v>0</v>
      </c>
      <c r="BO26" s="239">
        <v>0</v>
      </c>
      <c r="BP26" s="239">
        <v>0</v>
      </c>
      <c r="BQ26" s="239">
        <v>0</v>
      </c>
      <c r="BR26" s="239">
        <v>1</v>
      </c>
      <c r="BS26" s="239">
        <v>1</v>
      </c>
      <c r="BT26" s="239">
        <v>1</v>
      </c>
      <c r="BU26" s="239">
        <v>0</v>
      </c>
      <c r="BV26" s="239">
        <v>0</v>
      </c>
      <c r="BW26" s="239">
        <v>0</v>
      </c>
      <c r="BX26" s="239"/>
      <c r="BY26" s="239">
        <v>1</v>
      </c>
      <c r="BZ26" s="239">
        <v>0</v>
      </c>
      <c r="CA26" s="239">
        <v>1</v>
      </c>
      <c r="CB26" s="239">
        <v>1</v>
      </c>
      <c r="CC26" s="239">
        <v>0</v>
      </c>
      <c r="CD26" s="239">
        <v>1</v>
      </c>
      <c r="CE26" s="239">
        <v>0</v>
      </c>
      <c r="CF26" s="239">
        <v>1</v>
      </c>
      <c r="CG26" s="239">
        <v>1</v>
      </c>
      <c r="CH26" s="239">
        <v>0</v>
      </c>
      <c r="CI26" s="239">
        <v>0</v>
      </c>
      <c r="CJ26" s="239">
        <v>0</v>
      </c>
      <c r="CK26" s="239">
        <v>0</v>
      </c>
      <c r="CL26" s="239">
        <v>0</v>
      </c>
      <c r="CM26" s="239">
        <v>1</v>
      </c>
      <c r="CN26" s="239">
        <v>1</v>
      </c>
      <c r="CO26" s="239">
        <v>0</v>
      </c>
      <c r="CP26" s="239">
        <v>1</v>
      </c>
      <c r="CQ26" s="239">
        <v>1</v>
      </c>
      <c r="CR26" s="239">
        <v>1</v>
      </c>
      <c r="CS26" s="239">
        <v>0</v>
      </c>
      <c r="CT26" s="239">
        <v>0</v>
      </c>
      <c r="CU26" s="239">
        <v>1</v>
      </c>
      <c r="CV26" s="239">
        <v>0</v>
      </c>
      <c r="CW26" s="239">
        <v>1</v>
      </c>
      <c r="CX26" s="239">
        <v>0</v>
      </c>
      <c r="CY26" s="239">
        <v>1</v>
      </c>
      <c r="CZ26" s="239">
        <v>1</v>
      </c>
      <c r="DA26" s="239">
        <v>1</v>
      </c>
      <c r="DB26" s="9"/>
      <c r="DC26" s="9">
        <v>1</v>
      </c>
      <c r="DD26" s="9"/>
      <c r="DE26" s="9">
        <v>0</v>
      </c>
      <c r="DF26" s="9">
        <v>0</v>
      </c>
      <c r="DG26" s="9">
        <v>0</v>
      </c>
      <c r="DH26" s="9"/>
      <c r="DI26" s="9">
        <v>0</v>
      </c>
      <c r="DJ26" s="9">
        <v>1</v>
      </c>
      <c r="DK26" s="9">
        <v>1</v>
      </c>
      <c r="DL26" s="9"/>
      <c r="DM26" s="9">
        <v>1</v>
      </c>
      <c r="DN26" s="9">
        <v>0</v>
      </c>
      <c r="DO26" s="9"/>
      <c r="DP26" s="9">
        <v>0</v>
      </c>
      <c r="DQ26" s="9">
        <v>1</v>
      </c>
      <c r="DR26" s="9">
        <v>1</v>
      </c>
      <c r="DS26" s="9"/>
      <c r="DT26" s="9"/>
      <c r="DU26" s="9"/>
      <c r="DV26" s="9"/>
      <c r="DW26" s="9"/>
      <c r="DX26" s="9"/>
      <c r="DY26" s="9">
        <v>0</v>
      </c>
      <c r="DZ26" s="9">
        <v>1</v>
      </c>
      <c r="EA26" s="9">
        <v>0</v>
      </c>
      <c r="EB26" s="9">
        <v>0</v>
      </c>
      <c r="EC26" s="9"/>
      <c r="ED26" s="9"/>
      <c r="EE26" s="9"/>
      <c r="EG26" s="18">
        <f t="shared" si="14"/>
        <v>0.8</v>
      </c>
      <c r="EH26" s="18">
        <f t="shared" si="14"/>
        <v>0.625</v>
      </c>
      <c r="EI26" s="18">
        <f t="shared" si="14"/>
        <v>0.66666666666666663</v>
      </c>
      <c r="EJ26" s="18">
        <f t="shared" si="14"/>
        <v>0.5</v>
      </c>
      <c r="EK26" s="18">
        <f t="shared" si="12"/>
        <v>0.47058823529411764</v>
      </c>
      <c r="EL26" s="18">
        <f t="shared" si="12"/>
        <v>0.69230769230769229</v>
      </c>
    </row>
    <row r="27" spans="1:142" ht="18.75" x14ac:dyDescent="0.25">
      <c r="A27" s="46">
        <v>22</v>
      </c>
      <c r="B27" s="46" t="s">
        <v>479</v>
      </c>
      <c r="C27" s="237" t="str">
        <f t="shared" si="10"/>
        <v>09</v>
      </c>
      <c r="D27" s="237" t="str">
        <f>INDEX(Sheet1!$C:$C,MATCH($B27,Sheet1!$B:$B,0))</f>
        <v>محمدمهدی آذری</v>
      </c>
      <c r="E27" s="238">
        <v>0</v>
      </c>
      <c r="F27" s="238">
        <v>0</v>
      </c>
      <c r="G27" s="238">
        <v>0</v>
      </c>
      <c r="H27" s="238">
        <v>0</v>
      </c>
      <c r="I27" s="238">
        <v>0</v>
      </c>
      <c r="J27" s="238">
        <v>0</v>
      </c>
      <c r="K27" s="238">
        <v>0</v>
      </c>
      <c r="L27" s="238">
        <v>0</v>
      </c>
      <c r="M27" s="238">
        <v>0</v>
      </c>
      <c r="N27" s="238">
        <v>0</v>
      </c>
      <c r="O27" s="238">
        <v>0</v>
      </c>
      <c r="P27" s="238">
        <v>0</v>
      </c>
      <c r="Q27" s="238">
        <v>0</v>
      </c>
      <c r="R27" s="238">
        <v>0</v>
      </c>
      <c r="S27" s="238">
        <v>0</v>
      </c>
      <c r="T27" s="238">
        <v>0</v>
      </c>
      <c r="U27" s="238">
        <v>0</v>
      </c>
      <c r="V27" s="238">
        <v>0</v>
      </c>
      <c r="W27" s="238">
        <v>0</v>
      </c>
      <c r="X27" s="238">
        <v>0</v>
      </c>
      <c r="Y27" s="238">
        <v>0</v>
      </c>
      <c r="Z27" s="238">
        <v>0</v>
      </c>
      <c r="AA27" s="238">
        <v>0</v>
      </c>
      <c r="AB27" s="238">
        <v>0</v>
      </c>
      <c r="AC27" s="238">
        <v>0</v>
      </c>
      <c r="AD27" s="238">
        <v>0</v>
      </c>
      <c r="AE27" s="238">
        <v>0</v>
      </c>
      <c r="AF27" s="238">
        <v>0</v>
      </c>
      <c r="AG27" s="238">
        <v>0</v>
      </c>
      <c r="AH27" s="238">
        <v>0</v>
      </c>
      <c r="AI27" s="238">
        <v>0</v>
      </c>
      <c r="AJ27" s="238">
        <v>0</v>
      </c>
      <c r="AK27" s="238">
        <v>0</v>
      </c>
      <c r="AL27" s="238">
        <v>0</v>
      </c>
      <c r="AM27" s="238">
        <v>0</v>
      </c>
      <c r="AN27" s="238">
        <v>0</v>
      </c>
      <c r="AO27" s="238">
        <v>0</v>
      </c>
      <c r="AP27" s="238">
        <v>0</v>
      </c>
      <c r="AQ27" s="238">
        <v>0</v>
      </c>
      <c r="AR27" s="238">
        <v>0</v>
      </c>
      <c r="AS27" s="238">
        <v>0</v>
      </c>
      <c r="AT27" s="238">
        <v>0</v>
      </c>
      <c r="AU27" s="238">
        <v>0</v>
      </c>
      <c r="AV27" s="238">
        <v>0</v>
      </c>
      <c r="AW27" s="238">
        <v>0</v>
      </c>
      <c r="AX27" s="238">
        <v>0</v>
      </c>
      <c r="AY27" s="238">
        <v>0</v>
      </c>
      <c r="AZ27" s="238">
        <v>1</v>
      </c>
      <c r="BA27" s="238">
        <v>0</v>
      </c>
      <c r="BB27" s="238">
        <v>0</v>
      </c>
      <c r="BC27" s="238">
        <v>0</v>
      </c>
      <c r="BD27" s="238">
        <v>0</v>
      </c>
      <c r="BE27" s="238">
        <v>0</v>
      </c>
      <c r="BF27" s="238">
        <v>0</v>
      </c>
      <c r="BG27" s="238">
        <v>0</v>
      </c>
      <c r="BH27" s="238">
        <v>0</v>
      </c>
      <c r="BI27" s="238">
        <v>0</v>
      </c>
      <c r="BJ27" s="238">
        <v>0</v>
      </c>
      <c r="BK27" s="238">
        <v>0</v>
      </c>
      <c r="BL27" s="238">
        <v>0</v>
      </c>
      <c r="BM27" s="238">
        <v>0</v>
      </c>
      <c r="BN27" s="238">
        <v>0</v>
      </c>
      <c r="BO27" s="238">
        <v>0</v>
      </c>
      <c r="BP27" s="238">
        <v>0</v>
      </c>
      <c r="BQ27" s="238">
        <v>0</v>
      </c>
      <c r="BR27" s="238">
        <v>0</v>
      </c>
      <c r="BS27" s="238">
        <v>1</v>
      </c>
      <c r="BT27" s="238">
        <v>0</v>
      </c>
      <c r="BU27" s="238">
        <v>0</v>
      </c>
      <c r="BV27" s="238">
        <v>0</v>
      </c>
      <c r="BW27" s="238">
        <v>0</v>
      </c>
      <c r="BX27" s="238"/>
      <c r="BY27" s="238">
        <v>0</v>
      </c>
      <c r="BZ27" s="238">
        <v>0</v>
      </c>
      <c r="CA27" s="238">
        <v>0</v>
      </c>
      <c r="CB27" s="238">
        <v>0</v>
      </c>
      <c r="CC27" s="238">
        <v>0</v>
      </c>
      <c r="CD27" s="238">
        <v>0</v>
      </c>
      <c r="CE27" s="238">
        <v>1</v>
      </c>
      <c r="CF27" s="238">
        <v>1</v>
      </c>
      <c r="CG27" s="238">
        <v>0</v>
      </c>
      <c r="CH27" s="238">
        <v>0</v>
      </c>
      <c r="CI27" s="238">
        <v>0</v>
      </c>
      <c r="CJ27" s="238">
        <v>0</v>
      </c>
      <c r="CK27" s="238">
        <v>0</v>
      </c>
      <c r="CL27" s="238">
        <v>0</v>
      </c>
      <c r="CM27" s="238">
        <v>0</v>
      </c>
      <c r="CN27" s="238">
        <v>0</v>
      </c>
      <c r="CO27" s="238">
        <v>0</v>
      </c>
      <c r="CP27" s="238">
        <v>0</v>
      </c>
      <c r="CQ27" s="238">
        <v>0</v>
      </c>
      <c r="CR27" s="238">
        <v>0</v>
      </c>
      <c r="CS27" s="238">
        <v>0</v>
      </c>
      <c r="CT27" s="238">
        <v>0</v>
      </c>
      <c r="CU27" s="238">
        <v>0</v>
      </c>
      <c r="CV27" s="238">
        <v>0</v>
      </c>
      <c r="CW27" s="238">
        <v>0</v>
      </c>
      <c r="CX27" s="238">
        <v>0</v>
      </c>
      <c r="CY27" s="238">
        <v>0</v>
      </c>
      <c r="CZ27" s="238">
        <v>0</v>
      </c>
      <c r="DA27" s="238">
        <v>0</v>
      </c>
      <c r="DB27" s="47"/>
      <c r="DC27" s="47">
        <v>0</v>
      </c>
      <c r="DD27" s="47"/>
      <c r="DE27" s="47">
        <v>0</v>
      </c>
      <c r="DF27" s="47">
        <v>0</v>
      </c>
      <c r="DG27" s="47">
        <v>0</v>
      </c>
      <c r="DH27" s="47"/>
      <c r="DI27" s="47">
        <v>0</v>
      </c>
      <c r="DJ27" s="47">
        <v>0</v>
      </c>
      <c r="DK27" s="47">
        <v>0</v>
      </c>
      <c r="DL27" s="47"/>
      <c r="DM27" s="47">
        <v>0</v>
      </c>
      <c r="DN27" s="47">
        <v>0</v>
      </c>
      <c r="DO27" s="47"/>
      <c r="DP27" s="47">
        <v>0</v>
      </c>
      <c r="DQ27" s="47">
        <v>0</v>
      </c>
      <c r="DR27" s="47">
        <v>0</v>
      </c>
      <c r="DS27" s="47"/>
      <c r="DT27" s="47"/>
      <c r="DU27" s="47"/>
      <c r="DV27" s="47"/>
      <c r="DW27" s="47"/>
      <c r="DX27" s="47"/>
      <c r="DY27" s="47">
        <v>0</v>
      </c>
      <c r="DZ27" s="47">
        <v>0</v>
      </c>
      <c r="EA27" s="47">
        <v>0</v>
      </c>
      <c r="EB27" s="47">
        <v>0</v>
      </c>
      <c r="EC27" s="47"/>
      <c r="ED27" s="47"/>
      <c r="EE27" s="47"/>
      <c r="EG27" s="18">
        <f t="shared" si="14"/>
        <v>0</v>
      </c>
      <c r="EH27" s="18">
        <f t="shared" si="14"/>
        <v>0</v>
      </c>
      <c r="EI27" s="18">
        <f t="shared" si="14"/>
        <v>0</v>
      </c>
      <c r="EJ27" s="18">
        <f t="shared" si="14"/>
        <v>4.5454545454545456E-2</v>
      </c>
      <c r="EK27" s="18">
        <f t="shared" si="12"/>
        <v>0.11764705882352941</v>
      </c>
      <c r="EL27" s="18">
        <f t="shared" si="12"/>
        <v>0</v>
      </c>
    </row>
    <row r="28" spans="1:142" ht="18.600000000000001" customHeight="1" x14ac:dyDescent="0.25">
      <c r="A28" s="4">
        <v>23</v>
      </c>
      <c r="B28" s="4" t="s">
        <v>480</v>
      </c>
      <c r="C28" s="236" t="str">
        <f t="shared" si="10"/>
        <v>09</v>
      </c>
      <c r="D28" s="236" t="str">
        <f>INDEX(Sheet1!$C:$C,MATCH($B28,Sheet1!$B:$B,0))</f>
        <v>ابوالفضل طرفی</v>
      </c>
      <c r="E28" s="239">
        <v>0</v>
      </c>
      <c r="F28" s="239">
        <v>1</v>
      </c>
      <c r="G28" s="239">
        <v>0</v>
      </c>
      <c r="H28" s="239">
        <v>1</v>
      </c>
      <c r="I28" s="239">
        <v>1</v>
      </c>
      <c r="J28" s="239">
        <v>1</v>
      </c>
      <c r="K28" s="239">
        <v>0</v>
      </c>
      <c r="L28" s="239">
        <v>1</v>
      </c>
      <c r="M28" s="239">
        <v>0</v>
      </c>
      <c r="N28" s="239">
        <v>0</v>
      </c>
      <c r="O28" s="239">
        <v>0</v>
      </c>
      <c r="P28" s="239">
        <v>0</v>
      </c>
      <c r="Q28" s="239">
        <v>1</v>
      </c>
      <c r="R28" s="239">
        <v>1</v>
      </c>
      <c r="S28" s="239">
        <v>1</v>
      </c>
      <c r="T28" s="239">
        <v>0</v>
      </c>
      <c r="U28" s="239">
        <v>0</v>
      </c>
      <c r="V28" s="239">
        <v>1</v>
      </c>
      <c r="W28" s="239">
        <v>0</v>
      </c>
      <c r="X28" s="239">
        <v>1</v>
      </c>
      <c r="Y28" s="239">
        <v>0</v>
      </c>
      <c r="Z28" s="239">
        <v>0</v>
      </c>
      <c r="AA28" s="239">
        <v>1</v>
      </c>
      <c r="AB28" s="239">
        <v>1</v>
      </c>
      <c r="AC28" s="239">
        <v>0</v>
      </c>
      <c r="AD28" s="239">
        <v>0</v>
      </c>
      <c r="AE28" s="239">
        <v>1</v>
      </c>
      <c r="AF28" s="239">
        <v>0</v>
      </c>
      <c r="AG28" s="239">
        <v>1</v>
      </c>
      <c r="AH28" s="239">
        <v>0</v>
      </c>
      <c r="AI28" s="239">
        <v>0</v>
      </c>
      <c r="AJ28" s="239">
        <v>1</v>
      </c>
      <c r="AK28" s="239">
        <v>0</v>
      </c>
      <c r="AL28" s="239">
        <v>0</v>
      </c>
      <c r="AM28" s="239">
        <v>0</v>
      </c>
      <c r="AN28" s="239">
        <v>0</v>
      </c>
      <c r="AO28" s="239">
        <v>0</v>
      </c>
      <c r="AP28" s="239">
        <v>0</v>
      </c>
      <c r="AQ28" s="239">
        <v>0</v>
      </c>
      <c r="AR28" s="239">
        <v>1</v>
      </c>
      <c r="AS28" s="239">
        <v>0</v>
      </c>
      <c r="AT28" s="239">
        <v>0</v>
      </c>
      <c r="AU28" s="239">
        <v>1</v>
      </c>
      <c r="AV28" s="239">
        <v>0</v>
      </c>
      <c r="AW28" s="239">
        <v>0</v>
      </c>
      <c r="AX28" s="239">
        <v>1</v>
      </c>
      <c r="AY28" s="239">
        <v>0</v>
      </c>
      <c r="AZ28" s="239">
        <v>1</v>
      </c>
      <c r="BA28" s="239">
        <v>1</v>
      </c>
      <c r="BB28" s="239">
        <v>0</v>
      </c>
      <c r="BC28" s="239">
        <v>1</v>
      </c>
      <c r="BD28" s="239">
        <v>0</v>
      </c>
      <c r="BE28" s="239">
        <v>0</v>
      </c>
      <c r="BF28" s="239">
        <v>1</v>
      </c>
      <c r="BG28" s="239">
        <v>0</v>
      </c>
      <c r="BH28" s="239">
        <v>1</v>
      </c>
      <c r="BI28" s="239">
        <v>0</v>
      </c>
      <c r="BJ28" s="239">
        <v>0</v>
      </c>
      <c r="BK28" s="239">
        <v>0</v>
      </c>
      <c r="BL28" s="239">
        <v>0</v>
      </c>
      <c r="BM28" s="239">
        <v>0</v>
      </c>
      <c r="BN28" s="239">
        <v>0</v>
      </c>
      <c r="BO28" s="239">
        <v>0</v>
      </c>
      <c r="BP28" s="239">
        <v>0</v>
      </c>
      <c r="BQ28" s="239">
        <v>0</v>
      </c>
      <c r="BR28" s="239">
        <v>0</v>
      </c>
      <c r="BS28" s="239">
        <v>0</v>
      </c>
      <c r="BT28" s="239">
        <v>0</v>
      </c>
      <c r="BU28" s="239">
        <v>0</v>
      </c>
      <c r="BV28" s="239">
        <v>0</v>
      </c>
      <c r="BW28" s="239">
        <v>1</v>
      </c>
      <c r="BX28" s="239"/>
      <c r="BY28" s="239">
        <v>0</v>
      </c>
      <c r="BZ28" s="239">
        <v>0</v>
      </c>
      <c r="CA28" s="239">
        <v>0</v>
      </c>
      <c r="CB28" s="239">
        <v>0</v>
      </c>
      <c r="CC28" s="239">
        <v>1</v>
      </c>
      <c r="CD28" s="239">
        <v>1</v>
      </c>
      <c r="CE28" s="239">
        <v>1</v>
      </c>
      <c r="CF28" s="239">
        <v>0</v>
      </c>
      <c r="CG28" s="239">
        <v>0</v>
      </c>
      <c r="CH28" s="239">
        <v>0</v>
      </c>
      <c r="CI28" s="239">
        <v>0</v>
      </c>
      <c r="CJ28" s="239">
        <v>0</v>
      </c>
      <c r="CK28" s="239">
        <v>0</v>
      </c>
      <c r="CL28" s="239">
        <v>0</v>
      </c>
      <c r="CM28" s="239">
        <v>0</v>
      </c>
      <c r="CN28" s="239">
        <v>0</v>
      </c>
      <c r="CO28" s="239">
        <v>0</v>
      </c>
      <c r="CP28" s="239">
        <v>0</v>
      </c>
      <c r="CQ28" s="239">
        <v>0</v>
      </c>
      <c r="CR28" s="239">
        <v>0</v>
      </c>
      <c r="CS28" s="239">
        <v>0</v>
      </c>
      <c r="CT28" s="239">
        <v>0</v>
      </c>
      <c r="CU28" s="239">
        <v>0</v>
      </c>
      <c r="CV28" s="239">
        <v>0</v>
      </c>
      <c r="CW28" s="239">
        <v>0</v>
      </c>
      <c r="CX28" s="239">
        <v>0</v>
      </c>
      <c r="CY28" s="239">
        <v>0</v>
      </c>
      <c r="CZ28" s="239">
        <v>0</v>
      </c>
      <c r="DA28" s="239">
        <v>0</v>
      </c>
      <c r="DB28" s="9"/>
      <c r="DC28" s="9">
        <v>0</v>
      </c>
      <c r="DD28" s="9"/>
      <c r="DE28" s="9">
        <v>0</v>
      </c>
      <c r="DF28" s="9">
        <v>0</v>
      </c>
      <c r="DG28" s="9">
        <v>0</v>
      </c>
      <c r="DH28" s="9"/>
      <c r="DI28" s="9">
        <v>0</v>
      </c>
      <c r="DJ28" s="9">
        <v>0</v>
      </c>
      <c r="DK28" s="9">
        <v>0</v>
      </c>
      <c r="DL28" s="9"/>
      <c r="DM28" s="9">
        <v>0</v>
      </c>
      <c r="DN28" s="9">
        <v>0</v>
      </c>
      <c r="DO28" s="9"/>
      <c r="DP28" s="9">
        <v>0</v>
      </c>
      <c r="DQ28" s="9">
        <v>0</v>
      </c>
      <c r="DR28" s="9">
        <v>0</v>
      </c>
      <c r="DS28" s="9"/>
      <c r="DT28" s="9"/>
      <c r="DU28" s="9"/>
      <c r="DV28" s="9"/>
      <c r="DW28" s="9"/>
      <c r="DX28" s="9"/>
      <c r="DY28" s="9">
        <v>1</v>
      </c>
      <c r="DZ28" s="9">
        <v>0</v>
      </c>
      <c r="EA28" s="9">
        <v>0</v>
      </c>
      <c r="EB28" s="9">
        <v>0</v>
      </c>
      <c r="EC28" s="9"/>
      <c r="ED28" s="9"/>
      <c r="EE28" s="9"/>
      <c r="EG28" s="18">
        <f t="shared" si="14"/>
        <v>0.53333333333333333</v>
      </c>
      <c r="EH28" s="18">
        <f t="shared" si="14"/>
        <v>0.375</v>
      </c>
      <c r="EI28" s="18">
        <f t="shared" si="14"/>
        <v>0.25</v>
      </c>
      <c r="EJ28" s="18">
        <f t="shared" si="14"/>
        <v>0.27272727272727271</v>
      </c>
      <c r="EK28" s="18">
        <f t="shared" si="12"/>
        <v>0.17647058823529413</v>
      </c>
      <c r="EL28" s="18">
        <f t="shared" si="12"/>
        <v>0</v>
      </c>
    </row>
    <row r="29" spans="1:142" ht="18.75" x14ac:dyDescent="0.25">
      <c r="A29" s="46">
        <v>24</v>
      </c>
      <c r="B29" s="46" t="s">
        <v>481</v>
      </c>
      <c r="C29" s="237" t="str">
        <f t="shared" si="10"/>
        <v>09</v>
      </c>
      <c r="D29" s="237" t="str">
        <f>INDEX(Sheet1!$C:$C,MATCH($B29,Sheet1!$B:$B,0))</f>
        <v>روح الامین کمیلی</v>
      </c>
      <c r="E29" s="238">
        <v>0</v>
      </c>
      <c r="F29" s="238">
        <v>0</v>
      </c>
      <c r="G29" s="238">
        <v>1</v>
      </c>
      <c r="H29" s="238">
        <v>1</v>
      </c>
      <c r="I29" s="238">
        <v>0</v>
      </c>
      <c r="J29" s="238">
        <v>0</v>
      </c>
      <c r="K29" s="238">
        <v>0</v>
      </c>
      <c r="L29" s="238">
        <v>0</v>
      </c>
      <c r="M29" s="238">
        <v>0</v>
      </c>
      <c r="N29" s="238">
        <v>0</v>
      </c>
      <c r="O29" s="238">
        <v>1</v>
      </c>
      <c r="P29" s="238">
        <v>0</v>
      </c>
      <c r="Q29" s="238">
        <v>0</v>
      </c>
      <c r="R29" s="238">
        <v>0</v>
      </c>
      <c r="S29" s="238">
        <v>0</v>
      </c>
      <c r="T29" s="238">
        <v>0</v>
      </c>
      <c r="U29" s="238">
        <v>0</v>
      </c>
      <c r="V29" s="238">
        <v>0</v>
      </c>
      <c r="W29" s="238">
        <v>0</v>
      </c>
      <c r="X29" s="238">
        <v>0</v>
      </c>
      <c r="Y29" s="238">
        <v>0</v>
      </c>
      <c r="Z29" s="238">
        <v>1</v>
      </c>
      <c r="AA29" s="238">
        <v>0</v>
      </c>
      <c r="AB29" s="238">
        <v>0</v>
      </c>
      <c r="AC29" s="238">
        <v>1</v>
      </c>
      <c r="AD29" s="238">
        <v>0</v>
      </c>
      <c r="AE29" s="238">
        <v>0</v>
      </c>
      <c r="AF29" s="238">
        <v>0</v>
      </c>
      <c r="AG29" s="238">
        <v>0</v>
      </c>
      <c r="AH29" s="238">
        <v>0</v>
      </c>
      <c r="AI29" s="238">
        <v>0</v>
      </c>
      <c r="AJ29" s="238">
        <v>0</v>
      </c>
      <c r="AK29" s="238">
        <v>0</v>
      </c>
      <c r="AL29" s="238">
        <v>0</v>
      </c>
      <c r="AM29" s="238">
        <v>1</v>
      </c>
      <c r="AN29" s="238">
        <v>0</v>
      </c>
      <c r="AO29" s="238">
        <v>0</v>
      </c>
      <c r="AP29" s="238">
        <v>0</v>
      </c>
      <c r="AQ29" s="238">
        <v>0</v>
      </c>
      <c r="AR29" s="238">
        <v>0</v>
      </c>
      <c r="AS29" s="238">
        <v>0</v>
      </c>
      <c r="AT29" s="238">
        <v>0</v>
      </c>
      <c r="AU29" s="238">
        <v>0</v>
      </c>
      <c r="AV29" s="238">
        <v>0</v>
      </c>
      <c r="AW29" s="238">
        <v>0</v>
      </c>
      <c r="AX29" s="238">
        <v>1</v>
      </c>
      <c r="AY29" s="238">
        <v>0</v>
      </c>
      <c r="AZ29" s="238">
        <v>0</v>
      </c>
      <c r="BA29" s="238">
        <v>0</v>
      </c>
      <c r="BB29" s="238">
        <v>0</v>
      </c>
      <c r="BC29" s="238">
        <v>0</v>
      </c>
      <c r="BD29" s="238">
        <v>0</v>
      </c>
      <c r="BE29" s="238">
        <v>1</v>
      </c>
      <c r="BF29" s="238">
        <v>1</v>
      </c>
      <c r="BG29" s="238">
        <v>0</v>
      </c>
      <c r="BH29" s="238">
        <v>1</v>
      </c>
      <c r="BI29" s="238">
        <v>1</v>
      </c>
      <c r="BJ29" s="238">
        <v>0</v>
      </c>
      <c r="BK29" s="238">
        <v>0</v>
      </c>
      <c r="BL29" s="238">
        <v>0</v>
      </c>
      <c r="BM29" s="238">
        <v>0</v>
      </c>
      <c r="BN29" s="238">
        <v>0</v>
      </c>
      <c r="BO29" s="238">
        <v>0</v>
      </c>
      <c r="BP29" s="238">
        <v>1</v>
      </c>
      <c r="BQ29" s="238">
        <v>0</v>
      </c>
      <c r="BR29" s="238">
        <v>0</v>
      </c>
      <c r="BS29" s="238">
        <v>1</v>
      </c>
      <c r="BT29" s="238">
        <v>1</v>
      </c>
      <c r="BU29" s="238">
        <v>0</v>
      </c>
      <c r="BV29" s="238">
        <v>0</v>
      </c>
      <c r="BW29" s="238">
        <v>1</v>
      </c>
      <c r="BX29" s="238"/>
      <c r="BY29" s="238">
        <v>1</v>
      </c>
      <c r="BZ29" s="238">
        <v>0</v>
      </c>
      <c r="CA29" s="238">
        <v>0</v>
      </c>
      <c r="CB29" s="238">
        <v>0</v>
      </c>
      <c r="CC29" s="238">
        <v>1</v>
      </c>
      <c r="CD29" s="238">
        <v>0</v>
      </c>
      <c r="CE29" s="238">
        <v>0</v>
      </c>
      <c r="CF29" s="238">
        <v>0</v>
      </c>
      <c r="CG29" s="238">
        <v>0</v>
      </c>
      <c r="CH29" s="238">
        <v>0</v>
      </c>
      <c r="CI29" s="238">
        <v>0</v>
      </c>
      <c r="CJ29" s="238">
        <v>0</v>
      </c>
      <c r="CK29" s="238">
        <v>0</v>
      </c>
      <c r="CL29" s="238">
        <v>0</v>
      </c>
      <c r="CM29" s="238">
        <v>0</v>
      </c>
      <c r="CN29" s="238">
        <v>0</v>
      </c>
      <c r="CO29" s="238">
        <v>0</v>
      </c>
      <c r="CP29" s="238">
        <v>0</v>
      </c>
      <c r="CQ29" s="238">
        <v>1</v>
      </c>
      <c r="CR29" s="238">
        <v>1</v>
      </c>
      <c r="CS29" s="238">
        <v>0</v>
      </c>
      <c r="CT29" s="238">
        <v>0</v>
      </c>
      <c r="CU29" s="238">
        <v>0</v>
      </c>
      <c r="CV29" s="238">
        <v>0</v>
      </c>
      <c r="CW29" s="238">
        <v>0</v>
      </c>
      <c r="CX29" s="238">
        <v>0</v>
      </c>
      <c r="CY29" s="238">
        <v>0</v>
      </c>
      <c r="CZ29" s="238">
        <v>0</v>
      </c>
      <c r="DA29" s="238">
        <v>0</v>
      </c>
      <c r="DB29" s="47"/>
      <c r="DC29" s="47">
        <v>0</v>
      </c>
      <c r="DD29" s="47"/>
      <c r="DE29" s="47">
        <v>0</v>
      </c>
      <c r="DF29" s="47">
        <v>0</v>
      </c>
      <c r="DG29" s="47">
        <v>0</v>
      </c>
      <c r="DH29" s="47"/>
      <c r="DI29" s="47">
        <v>0</v>
      </c>
      <c r="DJ29" s="47">
        <v>0</v>
      </c>
      <c r="DK29" s="47">
        <v>0</v>
      </c>
      <c r="DL29" s="47"/>
      <c r="DM29" s="47">
        <v>0</v>
      </c>
      <c r="DN29" s="47">
        <v>0</v>
      </c>
      <c r="DO29" s="47"/>
      <c r="DP29" s="47">
        <v>0</v>
      </c>
      <c r="DQ29" s="47">
        <v>0</v>
      </c>
      <c r="DR29" s="47">
        <v>0</v>
      </c>
      <c r="DS29" s="47"/>
      <c r="DT29" s="47"/>
      <c r="DU29" s="47"/>
      <c r="DV29" s="47"/>
      <c r="DW29" s="47"/>
      <c r="DX29" s="47"/>
      <c r="DY29" s="47">
        <v>0</v>
      </c>
      <c r="DZ29" s="47">
        <v>0</v>
      </c>
      <c r="EA29" s="47">
        <v>0</v>
      </c>
      <c r="EB29" s="47">
        <v>0</v>
      </c>
      <c r="EC29" s="47"/>
      <c r="ED29" s="47"/>
      <c r="EE29" s="47"/>
      <c r="EG29" s="18">
        <f t="shared" si="14"/>
        <v>0.2</v>
      </c>
      <c r="EH29" s="18">
        <f t="shared" si="14"/>
        <v>0.125</v>
      </c>
      <c r="EI29" s="18">
        <f t="shared" si="14"/>
        <v>8.3333333333333329E-2</v>
      </c>
      <c r="EJ29" s="18">
        <f t="shared" si="14"/>
        <v>0.27272727272727271</v>
      </c>
      <c r="EK29" s="18">
        <f t="shared" si="12"/>
        <v>0.11764705882352941</v>
      </c>
      <c r="EL29" s="18">
        <f t="shared" si="12"/>
        <v>0.15384615384615385</v>
      </c>
    </row>
    <row r="30" spans="1:142" ht="18.600000000000001" customHeight="1" x14ac:dyDescent="0.25">
      <c r="A30" s="4">
        <v>25</v>
      </c>
      <c r="B30" s="4" t="s">
        <v>482</v>
      </c>
      <c r="C30" s="236" t="str">
        <f t="shared" si="10"/>
        <v>09</v>
      </c>
      <c r="D30" s="236" t="str">
        <f>INDEX(Sheet1!$C:$C,MATCH($B30,Sheet1!$B:$B,0))</f>
        <v>امیرطاها رحیم دل</v>
      </c>
      <c r="E30" s="239">
        <v>1</v>
      </c>
      <c r="F30" s="239">
        <v>0</v>
      </c>
      <c r="G30" s="239">
        <v>0</v>
      </c>
      <c r="H30" s="239">
        <v>1</v>
      </c>
      <c r="I30" s="239">
        <v>1</v>
      </c>
      <c r="J30" s="239">
        <v>1</v>
      </c>
      <c r="K30" s="239">
        <v>1</v>
      </c>
      <c r="L30" s="239">
        <v>1</v>
      </c>
      <c r="M30" s="239">
        <v>1</v>
      </c>
      <c r="N30" s="239">
        <v>0</v>
      </c>
      <c r="O30" s="239">
        <v>1</v>
      </c>
      <c r="P30" s="239">
        <v>1</v>
      </c>
      <c r="Q30" s="239">
        <v>1</v>
      </c>
      <c r="R30" s="239">
        <v>1</v>
      </c>
      <c r="S30" s="239">
        <v>1</v>
      </c>
      <c r="T30" s="239">
        <v>1</v>
      </c>
      <c r="U30" s="239">
        <v>1</v>
      </c>
      <c r="V30" s="239">
        <v>1</v>
      </c>
      <c r="W30" s="239">
        <v>1</v>
      </c>
      <c r="X30" s="239">
        <v>0</v>
      </c>
      <c r="Y30" s="239">
        <v>1</v>
      </c>
      <c r="Z30" s="239">
        <v>0</v>
      </c>
      <c r="AA30" s="239">
        <v>1</v>
      </c>
      <c r="AB30" s="239">
        <v>1</v>
      </c>
      <c r="AC30" s="239">
        <v>0</v>
      </c>
      <c r="AD30" s="239">
        <v>1</v>
      </c>
      <c r="AE30" s="239">
        <v>0</v>
      </c>
      <c r="AF30" s="239">
        <v>0</v>
      </c>
      <c r="AG30" s="239">
        <v>1</v>
      </c>
      <c r="AH30" s="239">
        <v>0</v>
      </c>
      <c r="AI30" s="239">
        <v>0</v>
      </c>
      <c r="AJ30" s="239">
        <v>1</v>
      </c>
      <c r="AK30" s="239">
        <v>1</v>
      </c>
      <c r="AL30" s="239">
        <v>0</v>
      </c>
      <c r="AM30" s="239">
        <v>1</v>
      </c>
      <c r="AN30" s="239">
        <v>0</v>
      </c>
      <c r="AO30" s="239">
        <v>0</v>
      </c>
      <c r="AP30" s="239">
        <v>0</v>
      </c>
      <c r="AQ30" s="239">
        <v>1</v>
      </c>
      <c r="AR30" s="239">
        <v>1</v>
      </c>
      <c r="AS30" s="239">
        <v>0</v>
      </c>
      <c r="AT30" s="239">
        <v>0</v>
      </c>
      <c r="AU30" s="239">
        <v>0</v>
      </c>
      <c r="AV30" s="239">
        <v>1</v>
      </c>
      <c r="AW30" s="239">
        <v>1</v>
      </c>
      <c r="AX30" s="239">
        <v>1</v>
      </c>
      <c r="AY30" s="239">
        <v>1</v>
      </c>
      <c r="AZ30" s="239">
        <v>1</v>
      </c>
      <c r="BA30" s="239">
        <v>1</v>
      </c>
      <c r="BB30" s="239">
        <v>1</v>
      </c>
      <c r="BC30" s="239">
        <v>1</v>
      </c>
      <c r="BD30" s="239">
        <v>1</v>
      </c>
      <c r="BE30" s="239">
        <v>1</v>
      </c>
      <c r="BF30" s="239">
        <v>1</v>
      </c>
      <c r="BG30" s="239">
        <v>1</v>
      </c>
      <c r="BH30" s="239">
        <v>1</v>
      </c>
      <c r="BI30" s="239">
        <v>1</v>
      </c>
      <c r="BJ30" s="239">
        <v>0</v>
      </c>
      <c r="BK30" s="239">
        <v>0</v>
      </c>
      <c r="BL30" s="239">
        <v>0</v>
      </c>
      <c r="BM30" s="239">
        <v>1</v>
      </c>
      <c r="BN30" s="239">
        <v>0</v>
      </c>
      <c r="BO30" s="239">
        <v>0</v>
      </c>
      <c r="BP30" s="239">
        <v>0</v>
      </c>
      <c r="BQ30" s="239">
        <v>1</v>
      </c>
      <c r="BR30" s="239">
        <v>0</v>
      </c>
      <c r="BS30" s="239">
        <v>1</v>
      </c>
      <c r="BT30" s="239">
        <v>1</v>
      </c>
      <c r="BU30" s="239">
        <v>1</v>
      </c>
      <c r="BV30" s="239">
        <v>1</v>
      </c>
      <c r="BW30" s="239">
        <v>0</v>
      </c>
      <c r="BX30" s="239"/>
      <c r="BY30" s="239">
        <v>1</v>
      </c>
      <c r="BZ30" s="239">
        <v>1</v>
      </c>
      <c r="CA30" s="239">
        <v>0</v>
      </c>
      <c r="CB30" s="239">
        <v>0</v>
      </c>
      <c r="CC30" s="239">
        <v>1</v>
      </c>
      <c r="CD30" s="239">
        <v>1</v>
      </c>
      <c r="CE30" s="239">
        <v>1</v>
      </c>
      <c r="CF30" s="239">
        <v>1</v>
      </c>
      <c r="CG30" s="239">
        <v>0</v>
      </c>
      <c r="CH30" s="239">
        <v>0</v>
      </c>
      <c r="CI30" s="239">
        <v>0</v>
      </c>
      <c r="CJ30" s="239">
        <v>0</v>
      </c>
      <c r="CK30" s="239">
        <v>0</v>
      </c>
      <c r="CL30" s="239">
        <v>0</v>
      </c>
      <c r="CM30" s="239">
        <v>1</v>
      </c>
      <c r="CN30" s="239">
        <v>0</v>
      </c>
      <c r="CO30" s="239">
        <v>1</v>
      </c>
      <c r="CP30" s="239">
        <v>1</v>
      </c>
      <c r="CQ30" s="239">
        <v>1</v>
      </c>
      <c r="CR30" s="239">
        <v>1</v>
      </c>
      <c r="CS30" s="239">
        <v>1</v>
      </c>
      <c r="CT30" s="239">
        <v>0</v>
      </c>
      <c r="CU30" s="239">
        <v>0</v>
      </c>
      <c r="CV30" s="239">
        <v>1</v>
      </c>
      <c r="CW30" s="239">
        <v>0</v>
      </c>
      <c r="CX30" s="239">
        <v>0</v>
      </c>
      <c r="CY30" s="239">
        <v>0</v>
      </c>
      <c r="CZ30" s="239">
        <v>0</v>
      </c>
      <c r="DA30" s="239">
        <v>0</v>
      </c>
      <c r="DB30" s="9"/>
      <c r="DC30" s="9">
        <v>0</v>
      </c>
      <c r="DD30" s="9"/>
      <c r="DE30" s="9">
        <v>0</v>
      </c>
      <c r="DF30" s="9">
        <v>0</v>
      </c>
      <c r="DG30" s="9">
        <v>0</v>
      </c>
      <c r="DH30" s="9"/>
      <c r="DI30" s="9">
        <v>0</v>
      </c>
      <c r="DJ30" s="9">
        <v>0</v>
      </c>
      <c r="DK30" s="9">
        <v>0</v>
      </c>
      <c r="DL30" s="9"/>
      <c r="DM30" s="9">
        <v>0</v>
      </c>
      <c r="DN30" s="9">
        <v>0</v>
      </c>
      <c r="DO30" s="9"/>
      <c r="DP30" s="9">
        <v>0</v>
      </c>
      <c r="DQ30" s="9">
        <v>0</v>
      </c>
      <c r="DR30" s="9">
        <v>1</v>
      </c>
      <c r="DS30" s="9"/>
      <c r="DT30" s="9"/>
      <c r="DU30" s="9"/>
      <c r="DV30" s="9"/>
      <c r="DW30" s="9"/>
      <c r="DX30" s="9"/>
      <c r="DY30" s="9">
        <v>0</v>
      </c>
      <c r="DZ30" s="9">
        <v>0</v>
      </c>
      <c r="EA30" s="9">
        <v>0</v>
      </c>
      <c r="EB30" s="9">
        <v>0</v>
      </c>
      <c r="EC30" s="9"/>
      <c r="ED30" s="9"/>
      <c r="EE30" s="9"/>
      <c r="EG30" s="18">
        <f t="shared" si="14"/>
        <v>0.8</v>
      </c>
      <c r="EH30" s="18">
        <f t="shared" si="14"/>
        <v>0.5625</v>
      </c>
      <c r="EI30" s="18">
        <f t="shared" si="14"/>
        <v>0.41666666666666669</v>
      </c>
      <c r="EJ30" s="18">
        <f t="shared" si="14"/>
        <v>0.72727272727272729</v>
      </c>
      <c r="EK30" s="18">
        <f t="shared" si="12"/>
        <v>0.47058823529411764</v>
      </c>
      <c r="EL30" s="18">
        <f t="shared" si="12"/>
        <v>0.38461538461538464</v>
      </c>
    </row>
    <row r="31" spans="1:142" ht="18.75" x14ac:dyDescent="0.25">
      <c r="A31" s="46">
        <v>26</v>
      </c>
      <c r="B31" s="46" t="s">
        <v>483</v>
      </c>
      <c r="C31" s="237" t="str">
        <f t="shared" si="10"/>
        <v>09</v>
      </c>
      <c r="D31" s="237" t="str">
        <f>INDEX(Sheet1!$C:$C,MATCH($B31,Sheet1!$B:$B,0))</f>
        <v>محمدجواد علی‌لو</v>
      </c>
      <c r="E31" s="238">
        <v>0</v>
      </c>
      <c r="F31" s="238">
        <v>1</v>
      </c>
      <c r="G31" s="238">
        <v>0</v>
      </c>
      <c r="H31" s="238">
        <v>0</v>
      </c>
      <c r="I31" s="238">
        <v>0</v>
      </c>
      <c r="J31" s="238">
        <v>0</v>
      </c>
      <c r="K31" s="238">
        <v>0</v>
      </c>
      <c r="L31" s="238">
        <v>0</v>
      </c>
      <c r="M31" s="238">
        <v>0</v>
      </c>
      <c r="N31" s="238">
        <v>0</v>
      </c>
      <c r="O31" s="238">
        <v>0</v>
      </c>
      <c r="P31" s="238">
        <v>0</v>
      </c>
      <c r="Q31" s="238">
        <v>0</v>
      </c>
      <c r="R31" s="238">
        <v>0</v>
      </c>
      <c r="S31" s="238">
        <v>0</v>
      </c>
      <c r="T31" s="238">
        <v>0</v>
      </c>
      <c r="U31" s="238">
        <v>1</v>
      </c>
      <c r="V31" s="238">
        <v>0</v>
      </c>
      <c r="W31" s="238">
        <v>0</v>
      </c>
      <c r="X31" s="238">
        <v>0</v>
      </c>
      <c r="Y31" s="238">
        <v>0</v>
      </c>
      <c r="Z31" s="238">
        <v>0</v>
      </c>
      <c r="AA31" s="238">
        <v>0</v>
      </c>
      <c r="AB31" s="238">
        <v>0</v>
      </c>
      <c r="AC31" s="238">
        <v>0</v>
      </c>
      <c r="AD31" s="238">
        <v>1</v>
      </c>
      <c r="AE31" s="238">
        <v>0</v>
      </c>
      <c r="AF31" s="238">
        <v>0</v>
      </c>
      <c r="AG31" s="238">
        <v>0</v>
      </c>
      <c r="AH31" s="238">
        <v>0</v>
      </c>
      <c r="AI31" s="238">
        <v>0</v>
      </c>
      <c r="AJ31" s="238">
        <v>0</v>
      </c>
      <c r="AK31" s="238">
        <v>0</v>
      </c>
      <c r="AL31" s="238">
        <v>0</v>
      </c>
      <c r="AM31" s="238">
        <v>0</v>
      </c>
      <c r="AN31" s="238">
        <v>0</v>
      </c>
      <c r="AO31" s="238">
        <v>0</v>
      </c>
      <c r="AP31" s="238">
        <v>0</v>
      </c>
      <c r="AQ31" s="238">
        <v>0</v>
      </c>
      <c r="AR31" s="238">
        <v>1</v>
      </c>
      <c r="AS31" s="238">
        <v>0</v>
      </c>
      <c r="AT31" s="238">
        <v>0</v>
      </c>
      <c r="AU31" s="238">
        <v>0</v>
      </c>
      <c r="AV31" s="238">
        <v>0</v>
      </c>
      <c r="AW31" s="238">
        <v>0</v>
      </c>
      <c r="AX31" s="238">
        <v>1</v>
      </c>
      <c r="AY31" s="238">
        <v>1</v>
      </c>
      <c r="AZ31" s="238">
        <v>1</v>
      </c>
      <c r="BA31" s="238">
        <v>1</v>
      </c>
      <c r="BB31" s="238">
        <v>1</v>
      </c>
      <c r="BC31" s="238">
        <v>1</v>
      </c>
      <c r="BD31" s="238">
        <v>1</v>
      </c>
      <c r="BE31" s="238">
        <v>1</v>
      </c>
      <c r="BF31" s="238">
        <v>1</v>
      </c>
      <c r="BG31" s="238">
        <v>1</v>
      </c>
      <c r="BH31" s="238">
        <v>1</v>
      </c>
      <c r="BI31" s="238">
        <v>1</v>
      </c>
      <c r="BJ31" s="238">
        <v>0</v>
      </c>
      <c r="BK31" s="238">
        <v>0</v>
      </c>
      <c r="BL31" s="238">
        <v>0</v>
      </c>
      <c r="BM31" s="238">
        <v>0</v>
      </c>
      <c r="BN31" s="238">
        <v>0</v>
      </c>
      <c r="BO31" s="238">
        <v>0</v>
      </c>
      <c r="BP31" s="238">
        <v>0</v>
      </c>
      <c r="BQ31" s="238">
        <v>0</v>
      </c>
      <c r="BR31" s="238">
        <v>0</v>
      </c>
      <c r="BS31" s="238">
        <v>0</v>
      </c>
      <c r="BT31" s="238">
        <v>0</v>
      </c>
      <c r="BU31" s="238">
        <v>0</v>
      </c>
      <c r="BV31" s="238">
        <v>0</v>
      </c>
      <c r="BW31" s="238">
        <v>1</v>
      </c>
      <c r="BX31" s="238"/>
      <c r="BY31" s="238">
        <v>0</v>
      </c>
      <c r="BZ31" s="238">
        <v>0</v>
      </c>
      <c r="CA31" s="238">
        <v>0</v>
      </c>
      <c r="CB31" s="238">
        <v>0</v>
      </c>
      <c r="CC31" s="238">
        <v>1</v>
      </c>
      <c r="CD31" s="238">
        <v>1</v>
      </c>
      <c r="CE31" s="238">
        <v>1</v>
      </c>
      <c r="CF31" s="238">
        <v>1</v>
      </c>
      <c r="CG31" s="238">
        <v>0</v>
      </c>
      <c r="CH31" s="238">
        <v>0</v>
      </c>
      <c r="CI31" s="238">
        <v>0</v>
      </c>
      <c r="CJ31" s="238">
        <v>0</v>
      </c>
      <c r="CK31" s="238">
        <v>0</v>
      </c>
      <c r="CL31" s="238">
        <v>0</v>
      </c>
      <c r="CM31" s="238">
        <v>0</v>
      </c>
      <c r="CN31" s="238">
        <v>0</v>
      </c>
      <c r="CO31" s="238">
        <v>0</v>
      </c>
      <c r="CP31" s="238">
        <v>0</v>
      </c>
      <c r="CQ31" s="238">
        <v>0</v>
      </c>
      <c r="CR31" s="238">
        <v>1</v>
      </c>
      <c r="CS31" s="238">
        <v>0</v>
      </c>
      <c r="CT31" s="238">
        <v>0</v>
      </c>
      <c r="CU31" s="238">
        <v>0</v>
      </c>
      <c r="CV31" s="238">
        <v>0</v>
      </c>
      <c r="CW31" s="238">
        <v>0</v>
      </c>
      <c r="CX31" s="238">
        <v>0</v>
      </c>
      <c r="CY31" s="238">
        <v>0</v>
      </c>
      <c r="CZ31" s="238">
        <v>0</v>
      </c>
      <c r="DA31" s="238">
        <v>0</v>
      </c>
      <c r="DB31" s="47"/>
      <c r="DC31" s="47">
        <v>0</v>
      </c>
      <c r="DD31" s="47"/>
      <c r="DE31" s="47">
        <v>0</v>
      </c>
      <c r="DF31" s="47">
        <v>0</v>
      </c>
      <c r="DG31" s="47">
        <v>0</v>
      </c>
      <c r="DH31" s="47"/>
      <c r="DI31" s="47">
        <v>0</v>
      </c>
      <c r="DJ31" s="47">
        <v>0</v>
      </c>
      <c r="DK31" s="47">
        <v>0</v>
      </c>
      <c r="DL31" s="47"/>
      <c r="DM31" s="47">
        <v>0</v>
      </c>
      <c r="DN31" s="47">
        <v>0</v>
      </c>
      <c r="DO31" s="47"/>
      <c r="DP31" s="47">
        <v>0</v>
      </c>
      <c r="DQ31" s="47">
        <v>0</v>
      </c>
      <c r="DR31" s="47">
        <v>0</v>
      </c>
      <c r="DS31" s="47"/>
      <c r="DT31" s="47"/>
      <c r="DU31" s="47"/>
      <c r="DV31" s="47"/>
      <c r="DW31" s="47"/>
      <c r="DX31" s="47"/>
      <c r="DY31" s="47">
        <v>0</v>
      </c>
      <c r="DZ31" s="47">
        <v>0</v>
      </c>
      <c r="EA31" s="47">
        <v>0</v>
      </c>
      <c r="EB31" s="47">
        <v>0</v>
      </c>
      <c r="EC31" s="47"/>
      <c r="ED31" s="47"/>
      <c r="EE31" s="47"/>
      <c r="EG31" s="18">
        <f t="shared" si="14"/>
        <v>6.6666666666666666E-2</v>
      </c>
      <c r="EH31" s="18">
        <f t="shared" si="14"/>
        <v>0.125</v>
      </c>
      <c r="EI31" s="18">
        <f t="shared" si="14"/>
        <v>8.3333333333333329E-2</v>
      </c>
      <c r="EJ31" s="18">
        <f t="shared" si="14"/>
        <v>0.54545454545454541</v>
      </c>
      <c r="EK31" s="18">
        <f t="shared" si="12"/>
        <v>0.23529411764705882</v>
      </c>
      <c r="EL31" s="18">
        <f t="shared" si="12"/>
        <v>7.6923076923076927E-2</v>
      </c>
    </row>
    <row r="32" spans="1:142" ht="18.600000000000001" customHeight="1" x14ac:dyDescent="0.25">
      <c r="A32" s="4">
        <v>27</v>
      </c>
      <c r="B32" s="4" t="s">
        <v>310</v>
      </c>
      <c r="C32" s="236" t="str">
        <f t="shared" si="10"/>
        <v>10</v>
      </c>
      <c r="D32" s="236" t="str">
        <f>INDEX(Sheet1!$C:$C,MATCH($B32,Sheet1!$B:$B,0))</f>
        <v>پارسا محمدی‌خو</v>
      </c>
      <c r="E32" s="239"/>
      <c r="F32" s="239"/>
      <c r="G32" s="239"/>
      <c r="H32" s="239"/>
      <c r="I32" s="239"/>
      <c r="J32" s="239"/>
      <c r="K32" s="239">
        <v>1</v>
      </c>
      <c r="L32" s="239">
        <v>1</v>
      </c>
      <c r="M32" s="239">
        <v>1</v>
      </c>
      <c r="N32" s="239">
        <v>1</v>
      </c>
      <c r="O32" s="239">
        <v>1</v>
      </c>
      <c r="P32" s="239">
        <v>1</v>
      </c>
      <c r="Q32" s="239">
        <v>1</v>
      </c>
      <c r="R32" s="239">
        <v>1</v>
      </c>
      <c r="S32" s="239">
        <v>1</v>
      </c>
      <c r="T32" s="239">
        <v>0</v>
      </c>
      <c r="U32" s="239">
        <v>1</v>
      </c>
      <c r="V32" s="239">
        <v>1</v>
      </c>
      <c r="W32" s="239">
        <v>1</v>
      </c>
      <c r="X32" s="239">
        <v>1</v>
      </c>
      <c r="Y32" s="239">
        <v>1</v>
      </c>
      <c r="Z32" s="239">
        <v>1</v>
      </c>
      <c r="AA32" s="239">
        <v>1</v>
      </c>
      <c r="AB32" s="239">
        <v>1</v>
      </c>
      <c r="AC32" s="239">
        <v>1</v>
      </c>
      <c r="AD32" s="239">
        <v>1</v>
      </c>
      <c r="AE32" s="239">
        <v>1</v>
      </c>
      <c r="AF32" s="239">
        <v>0</v>
      </c>
      <c r="AG32" s="239">
        <v>1</v>
      </c>
      <c r="AH32" s="239">
        <v>1</v>
      </c>
      <c r="AI32" s="239">
        <v>1</v>
      </c>
      <c r="AJ32" s="239">
        <v>1</v>
      </c>
      <c r="AK32" s="239">
        <v>1</v>
      </c>
      <c r="AL32" s="239">
        <v>1</v>
      </c>
      <c r="AM32" s="239">
        <v>0</v>
      </c>
      <c r="AN32" s="239">
        <v>1</v>
      </c>
      <c r="AO32" s="239">
        <v>1</v>
      </c>
      <c r="AP32" s="239">
        <v>1</v>
      </c>
      <c r="AQ32" s="239">
        <v>1</v>
      </c>
      <c r="AR32" s="239">
        <v>0</v>
      </c>
      <c r="AS32" s="239">
        <v>1</v>
      </c>
      <c r="AT32" s="239">
        <v>1</v>
      </c>
      <c r="AU32" s="239">
        <v>1</v>
      </c>
      <c r="AV32" s="239">
        <v>1</v>
      </c>
      <c r="AW32" s="239">
        <v>0</v>
      </c>
      <c r="AX32" s="239">
        <v>1</v>
      </c>
      <c r="AY32" s="239">
        <v>1</v>
      </c>
      <c r="AZ32" s="239">
        <v>1</v>
      </c>
      <c r="BA32" s="239">
        <v>1</v>
      </c>
      <c r="BB32" s="239">
        <v>1</v>
      </c>
      <c r="BC32" s="239">
        <v>1</v>
      </c>
      <c r="BD32" s="239">
        <v>1</v>
      </c>
      <c r="BE32" s="239">
        <v>1</v>
      </c>
      <c r="BF32" s="239">
        <v>1</v>
      </c>
      <c r="BG32" s="239">
        <v>1</v>
      </c>
      <c r="BH32" s="239">
        <v>1</v>
      </c>
      <c r="BI32" s="239">
        <v>1</v>
      </c>
      <c r="BJ32" s="239">
        <v>0</v>
      </c>
      <c r="BK32" s="239">
        <v>1</v>
      </c>
      <c r="BL32" s="239">
        <v>1</v>
      </c>
      <c r="BM32" s="239">
        <v>0</v>
      </c>
      <c r="BN32" s="239">
        <v>0</v>
      </c>
      <c r="BO32" s="239">
        <v>1</v>
      </c>
      <c r="BP32" s="239">
        <v>1</v>
      </c>
      <c r="BQ32" s="239">
        <v>1</v>
      </c>
      <c r="BR32" s="239">
        <v>1</v>
      </c>
      <c r="BS32" s="239">
        <v>0</v>
      </c>
      <c r="BT32" s="239">
        <v>1</v>
      </c>
      <c r="BU32" s="239">
        <v>1</v>
      </c>
      <c r="BV32" s="239">
        <v>0</v>
      </c>
      <c r="BW32" s="239">
        <v>0</v>
      </c>
      <c r="BX32" s="239"/>
      <c r="BY32" s="239">
        <v>1</v>
      </c>
      <c r="BZ32" s="239">
        <v>1</v>
      </c>
      <c r="CA32" s="239">
        <v>0</v>
      </c>
      <c r="CB32" s="239">
        <v>1</v>
      </c>
      <c r="CC32" s="239">
        <v>1</v>
      </c>
      <c r="CD32" s="239">
        <v>0</v>
      </c>
      <c r="CE32" s="239">
        <v>0</v>
      </c>
      <c r="CF32" s="239">
        <v>0</v>
      </c>
      <c r="CG32" s="239">
        <v>1</v>
      </c>
      <c r="CH32" s="239">
        <v>1</v>
      </c>
      <c r="CI32" s="239">
        <v>1</v>
      </c>
      <c r="CJ32" s="239">
        <v>1</v>
      </c>
      <c r="CK32" s="239">
        <v>1</v>
      </c>
      <c r="CL32" s="239">
        <v>0</v>
      </c>
      <c r="CM32" s="239">
        <v>1</v>
      </c>
      <c r="CN32" s="239">
        <v>1</v>
      </c>
      <c r="CO32" s="239">
        <v>0</v>
      </c>
      <c r="CP32" s="239">
        <v>0</v>
      </c>
      <c r="CQ32" s="239">
        <v>0</v>
      </c>
      <c r="CR32" s="239">
        <v>0</v>
      </c>
      <c r="CS32" s="239">
        <v>0</v>
      </c>
      <c r="CT32" s="239">
        <v>0</v>
      </c>
      <c r="CU32" s="239">
        <v>1</v>
      </c>
      <c r="CV32" s="239">
        <v>0</v>
      </c>
      <c r="CW32" s="239">
        <v>0</v>
      </c>
      <c r="CX32" s="239">
        <v>1</v>
      </c>
      <c r="CY32" s="239">
        <v>0</v>
      </c>
      <c r="CZ32" s="239">
        <v>1</v>
      </c>
      <c r="DA32" s="239">
        <v>1</v>
      </c>
      <c r="DB32" s="9"/>
      <c r="DC32" s="9">
        <v>0</v>
      </c>
      <c r="DD32" s="9"/>
      <c r="DE32" s="9">
        <v>1</v>
      </c>
      <c r="DF32" s="9">
        <v>0</v>
      </c>
      <c r="DG32" s="9">
        <v>0</v>
      </c>
      <c r="DH32" s="9"/>
      <c r="DI32" s="9">
        <v>1</v>
      </c>
      <c r="DJ32" s="9">
        <v>0</v>
      </c>
      <c r="DK32" s="9">
        <v>1</v>
      </c>
      <c r="DL32" s="9"/>
      <c r="DM32" s="9">
        <v>1</v>
      </c>
      <c r="DN32" s="9">
        <v>1</v>
      </c>
      <c r="DO32" s="9"/>
      <c r="DP32" s="9">
        <v>0</v>
      </c>
      <c r="DQ32" s="9">
        <v>0</v>
      </c>
      <c r="DR32" s="9">
        <v>1</v>
      </c>
      <c r="DS32" s="9"/>
      <c r="DT32" s="9"/>
      <c r="DU32" s="9"/>
      <c r="DV32" s="9"/>
      <c r="DW32" s="9"/>
      <c r="DX32" s="9"/>
      <c r="DY32" s="9">
        <v>0</v>
      </c>
      <c r="DZ32" s="9">
        <v>0</v>
      </c>
      <c r="EA32" s="9">
        <v>0</v>
      </c>
      <c r="EB32" s="9">
        <v>0</v>
      </c>
      <c r="EC32" s="9"/>
      <c r="ED32" s="9"/>
      <c r="EE32" s="9"/>
      <c r="EG32" s="18">
        <f t="shared" si="14"/>
        <v>1</v>
      </c>
      <c r="EH32" s="18">
        <f t="shared" si="14"/>
        <v>0.875</v>
      </c>
      <c r="EI32" s="18">
        <f t="shared" si="14"/>
        <v>0.83333333333333337</v>
      </c>
      <c r="EJ32" s="18">
        <f t="shared" si="14"/>
        <v>0.81818181818181823</v>
      </c>
      <c r="EK32" s="18">
        <f t="shared" si="12"/>
        <v>0.6470588235294118</v>
      </c>
      <c r="EL32" s="18">
        <f t="shared" si="12"/>
        <v>0.30769230769230771</v>
      </c>
    </row>
    <row r="33" spans="1:142" ht="18.75" x14ac:dyDescent="0.25">
      <c r="A33" s="46">
        <v>28</v>
      </c>
      <c r="B33" s="46" t="s">
        <v>695</v>
      </c>
      <c r="C33" s="237" t="str">
        <f t="shared" si="10"/>
        <v>10</v>
      </c>
      <c r="D33" s="237" t="str">
        <f>INDEX(Sheet1!$C:$C,MATCH($B33,Sheet1!$B:$B,0))</f>
        <v>محمد قاسمی</v>
      </c>
      <c r="E33" s="238"/>
      <c r="F33" s="238"/>
      <c r="G33" s="238"/>
      <c r="H33" s="238"/>
      <c r="I33" s="238"/>
      <c r="J33" s="238"/>
      <c r="K33" s="238">
        <v>0</v>
      </c>
      <c r="L33" s="238">
        <v>0</v>
      </c>
      <c r="M33" s="238">
        <v>1</v>
      </c>
      <c r="N33" s="238">
        <v>1</v>
      </c>
      <c r="O33" s="238">
        <v>1</v>
      </c>
      <c r="P33" s="238">
        <v>1</v>
      </c>
      <c r="Q33" s="238">
        <v>1</v>
      </c>
      <c r="R33" s="238">
        <v>0</v>
      </c>
      <c r="S33" s="238">
        <v>1</v>
      </c>
      <c r="T33" s="238">
        <v>1</v>
      </c>
      <c r="U33" s="238">
        <v>1</v>
      </c>
      <c r="V33" s="238">
        <v>0</v>
      </c>
      <c r="W33" s="238">
        <v>1</v>
      </c>
      <c r="X33" s="238">
        <v>1</v>
      </c>
      <c r="Y33" s="238">
        <v>1</v>
      </c>
      <c r="Z33" s="238">
        <v>1</v>
      </c>
      <c r="AA33" s="238">
        <v>1</v>
      </c>
      <c r="AB33" s="238">
        <v>1</v>
      </c>
      <c r="AC33" s="238">
        <v>1</v>
      </c>
      <c r="AD33" s="238">
        <v>0</v>
      </c>
      <c r="AE33" s="238">
        <v>1</v>
      </c>
      <c r="AF33" s="238">
        <v>0</v>
      </c>
      <c r="AG33" s="238">
        <v>1</v>
      </c>
      <c r="AH33" s="238">
        <v>0</v>
      </c>
      <c r="AI33" s="238">
        <v>1</v>
      </c>
      <c r="AJ33" s="238">
        <v>1</v>
      </c>
      <c r="AK33" s="238">
        <v>0</v>
      </c>
      <c r="AL33" s="238">
        <v>1</v>
      </c>
      <c r="AM33" s="238">
        <v>1</v>
      </c>
      <c r="AN33" s="238">
        <v>0</v>
      </c>
      <c r="AO33" s="238">
        <v>1</v>
      </c>
      <c r="AP33" s="238">
        <v>1</v>
      </c>
      <c r="AQ33" s="238">
        <v>1</v>
      </c>
      <c r="AR33" s="238">
        <v>0</v>
      </c>
      <c r="AS33" s="238">
        <v>0</v>
      </c>
      <c r="AT33" s="238">
        <v>1</v>
      </c>
      <c r="AU33" s="238">
        <v>1</v>
      </c>
      <c r="AV33" s="238">
        <v>1</v>
      </c>
      <c r="AW33" s="238">
        <v>1</v>
      </c>
      <c r="AX33" s="238">
        <v>0</v>
      </c>
      <c r="AY33" s="238">
        <v>1</v>
      </c>
      <c r="AZ33" s="238">
        <v>1</v>
      </c>
      <c r="BA33" s="238">
        <v>1</v>
      </c>
      <c r="BB33" s="238">
        <v>1</v>
      </c>
      <c r="BC33" s="238">
        <v>1</v>
      </c>
      <c r="BD33" s="238">
        <v>1</v>
      </c>
      <c r="BE33" s="238">
        <v>1</v>
      </c>
      <c r="BF33" s="238">
        <v>1</v>
      </c>
      <c r="BG33" s="238">
        <v>1</v>
      </c>
      <c r="BH33" s="238">
        <v>1</v>
      </c>
      <c r="BI33" s="238">
        <v>1</v>
      </c>
      <c r="BJ33" s="238">
        <v>1</v>
      </c>
      <c r="BK33" s="238">
        <v>0</v>
      </c>
      <c r="BL33" s="238">
        <v>1</v>
      </c>
      <c r="BM33" s="238">
        <v>1</v>
      </c>
      <c r="BN33" s="238">
        <v>1</v>
      </c>
      <c r="BO33" s="238">
        <v>1</v>
      </c>
      <c r="BP33" s="238">
        <v>1</v>
      </c>
      <c r="BQ33" s="238">
        <v>1</v>
      </c>
      <c r="BR33" s="238">
        <v>1</v>
      </c>
      <c r="BS33" s="238">
        <v>1</v>
      </c>
      <c r="BT33" s="238">
        <v>0</v>
      </c>
      <c r="BU33" s="238">
        <v>0</v>
      </c>
      <c r="BV33" s="238">
        <v>1</v>
      </c>
      <c r="BW33" s="238">
        <v>1</v>
      </c>
      <c r="BX33" s="238"/>
      <c r="BY33" s="238">
        <v>1</v>
      </c>
      <c r="BZ33" s="238">
        <v>0</v>
      </c>
      <c r="CA33" s="238">
        <v>1</v>
      </c>
      <c r="CB33" s="238">
        <v>0</v>
      </c>
      <c r="CC33" s="238">
        <v>1</v>
      </c>
      <c r="CD33" s="238">
        <v>1</v>
      </c>
      <c r="CE33" s="238">
        <v>1</v>
      </c>
      <c r="CF33" s="238">
        <v>0</v>
      </c>
      <c r="CG33" s="238">
        <v>0</v>
      </c>
      <c r="CH33" s="238">
        <v>1</v>
      </c>
      <c r="CI33" s="238">
        <v>1</v>
      </c>
      <c r="CJ33" s="238">
        <v>0</v>
      </c>
      <c r="CK33" s="238">
        <v>0</v>
      </c>
      <c r="CL33" s="238">
        <v>0</v>
      </c>
      <c r="CM33" s="238">
        <v>1</v>
      </c>
      <c r="CN33" s="238">
        <v>0</v>
      </c>
      <c r="CO33" s="238">
        <v>1</v>
      </c>
      <c r="CP33" s="238">
        <v>1</v>
      </c>
      <c r="CQ33" s="238">
        <v>0</v>
      </c>
      <c r="CR33" s="238">
        <v>0</v>
      </c>
      <c r="CS33" s="238">
        <v>0</v>
      </c>
      <c r="CT33" s="238">
        <v>0</v>
      </c>
      <c r="CU33" s="238">
        <v>0</v>
      </c>
      <c r="CV33" s="238">
        <v>1</v>
      </c>
      <c r="CW33" s="238">
        <v>0</v>
      </c>
      <c r="CX33" s="238">
        <v>0</v>
      </c>
      <c r="CY33" s="238">
        <v>0</v>
      </c>
      <c r="CZ33" s="238">
        <v>0</v>
      </c>
      <c r="DA33" s="238">
        <v>0</v>
      </c>
      <c r="DB33" s="47"/>
      <c r="DC33" s="47">
        <v>1</v>
      </c>
      <c r="DD33" s="47"/>
      <c r="DE33" s="47">
        <v>1</v>
      </c>
      <c r="DF33" s="47">
        <v>1</v>
      </c>
      <c r="DG33" s="47">
        <v>0</v>
      </c>
      <c r="DH33" s="47"/>
      <c r="DI33" s="47">
        <v>0</v>
      </c>
      <c r="DJ33" s="47">
        <v>1</v>
      </c>
      <c r="DK33" s="47">
        <v>0</v>
      </c>
      <c r="DL33" s="47"/>
      <c r="DM33" s="47">
        <v>0</v>
      </c>
      <c r="DN33" s="47">
        <v>0</v>
      </c>
      <c r="DO33" s="47"/>
      <c r="DP33" s="47">
        <v>1</v>
      </c>
      <c r="DQ33" s="47">
        <v>0</v>
      </c>
      <c r="DR33" s="47">
        <v>0</v>
      </c>
      <c r="DS33" s="47"/>
      <c r="DT33" s="47"/>
      <c r="DU33" s="47"/>
      <c r="DV33" s="47"/>
      <c r="DW33" s="47"/>
      <c r="DX33" s="47"/>
      <c r="DY33" s="47">
        <v>0</v>
      </c>
      <c r="DZ33" s="47">
        <v>0</v>
      </c>
      <c r="EA33" s="47">
        <v>1</v>
      </c>
      <c r="EB33" s="47">
        <v>0</v>
      </c>
      <c r="EC33" s="47"/>
      <c r="ED33" s="47"/>
      <c r="EE33" s="47"/>
      <c r="EG33" s="18">
        <f t="shared" si="14"/>
        <v>0.66666666666666663</v>
      </c>
      <c r="EH33" s="18">
        <f t="shared" si="14"/>
        <v>0.75</v>
      </c>
      <c r="EI33" s="18">
        <f t="shared" si="14"/>
        <v>0.66666666666666663</v>
      </c>
      <c r="EJ33" s="18">
        <f t="shared" si="14"/>
        <v>0.90909090909090906</v>
      </c>
      <c r="EK33" s="18">
        <f t="shared" si="12"/>
        <v>0.52941176470588236</v>
      </c>
      <c r="EL33" s="18">
        <f t="shared" si="12"/>
        <v>0.23076923076923078</v>
      </c>
    </row>
    <row r="34" spans="1:142" ht="18.600000000000001" customHeight="1" x14ac:dyDescent="0.25">
      <c r="A34" s="4">
        <v>29</v>
      </c>
      <c r="B34" s="4" t="s">
        <v>484</v>
      </c>
      <c r="C34" s="236" t="str">
        <f t="shared" si="10"/>
        <v>10</v>
      </c>
      <c r="D34" s="236" t="str">
        <f>INDEX(Sheet1!$C:$C,MATCH($B34,Sheet1!$B:$B,0))</f>
        <v>سیدامیرحسین موسوی</v>
      </c>
      <c r="E34" s="239"/>
      <c r="F34" s="239"/>
      <c r="G34" s="239"/>
      <c r="H34" s="239"/>
      <c r="I34" s="239"/>
      <c r="J34" s="239"/>
      <c r="K34" s="239">
        <v>1</v>
      </c>
      <c r="L34" s="239">
        <v>0</v>
      </c>
      <c r="M34" s="239">
        <v>1</v>
      </c>
      <c r="N34" s="239">
        <v>1</v>
      </c>
      <c r="O34" s="239">
        <v>1</v>
      </c>
      <c r="P34" s="239">
        <v>1</v>
      </c>
      <c r="Q34" s="239">
        <v>1</v>
      </c>
      <c r="R34" s="239">
        <v>1</v>
      </c>
      <c r="S34" s="239">
        <v>1</v>
      </c>
      <c r="T34" s="239">
        <v>1</v>
      </c>
      <c r="U34" s="239">
        <v>1</v>
      </c>
      <c r="V34" s="239">
        <v>0</v>
      </c>
      <c r="W34" s="239">
        <v>1</v>
      </c>
      <c r="X34" s="239">
        <v>0</v>
      </c>
      <c r="Y34" s="239">
        <v>1</v>
      </c>
      <c r="Z34" s="239">
        <v>1</v>
      </c>
      <c r="AA34" s="239">
        <v>1</v>
      </c>
      <c r="AB34" s="239">
        <v>1</v>
      </c>
      <c r="AC34" s="239">
        <v>1</v>
      </c>
      <c r="AD34" s="239">
        <v>1</v>
      </c>
      <c r="AE34" s="239">
        <v>1</v>
      </c>
      <c r="AF34" s="239">
        <v>0</v>
      </c>
      <c r="AG34" s="239">
        <v>0</v>
      </c>
      <c r="AH34" s="239">
        <v>1</v>
      </c>
      <c r="AI34" s="239">
        <v>1</v>
      </c>
      <c r="AJ34" s="239">
        <v>0</v>
      </c>
      <c r="AK34" s="239">
        <v>1</v>
      </c>
      <c r="AL34" s="239">
        <v>1</v>
      </c>
      <c r="AM34" s="239">
        <v>1</v>
      </c>
      <c r="AN34" s="239">
        <v>1</v>
      </c>
      <c r="AO34" s="239">
        <v>1</v>
      </c>
      <c r="AP34" s="239">
        <v>1</v>
      </c>
      <c r="AQ34" s="239">
        <v>1</v>
      </c>
      <c r="AR34" s="239">
        <v>1</v>
      </c>
      <c r="AS34" s="239">
        <v>1</v>
      </c>
      <c r="AT34" s="239">
        <v>1</v>
      </c>
      <c r="AU34" s="239">
        <v>1</v>
      </c>
      <c r="AV34" s="239">
        <v>0</v>
      </c>
      <c r="AW34" s="239">
        <v>1</v>
      </c>
      <c r="AX34" s="239">
        <v>1</v>
      </c>
      <c r="AY34" s="239">
        <v>1</v>
      </c>
      <c r="AZ34" s="239">
        <v>1</v>
      </c>
      <c r="BA34" s="239">
        <v>1</v>
      </c>
      <c r="BB34" s="239">
        <v>1</v>
      </c>
      <c r="BC34" s="239">
        <v>1</v>
      </c>
      <c r="BD34" s="239">
        <v>1</v>
      </c>
      <c r="BE34" s="239">
        <v>1</v>
      </c>
      <c r="BF34" s="239">
        <v>1</v>
      </c>
      <c r="BG34" s="239">
        <v>1</v>
      </c>
      <c r="BH34" s="239">
        <v>1</v>
      </c>
      <c r="BI34" s="239">
        <v>1</v>
      </c>
      <c r="BJ34" s="239">
        <v>1</v>
      </c>
      <c r="BK34" s="239">
        <v>1</v>
      </c>
      <c r="BL34" s="239">
        <v>1</v>
      </c>
      <c r="BM34" s="239">
        <v>1</v>
      </c>
      <c r="BN34" s="239">
        <v>0</v>
      </c>
      <c r="BO34" s="239">
        <v>0</v>
      </c>
      <c r="BP34" s="239">
        <v>0</v>
      </c>
      <c r="BQ34" s="239">
        <v>1</v>
      </c>
      <c r="BR34" s="239">
        <v>1</v>
      </c>
      <c r="BS34" s="239">
        <v>0</v>
      </c>
      <c r="BT34" s="239">
        <v>1</v>
      </c>
      <c r="BU34" s="239">
        <v>1</v>
      </c>
      <c r="BV34" s="239">
        <v>1</v>
      </c>
      <c r="BW34" s="239">
        <v>1</v>
      </c>
      <c r="BX34" s="239"/>
      <c r="BY34" s="239">
        <v>1</v>
      </c>
      <c r="BZ34" s="239">
        <v>1</v>
      </c>
      <c r="CA34" s="239">
        <v>1</v>
      </c>
      <c r="CB34" s="239">
        <v>1</v>
      </c>
      <c r="CC34" s="239">
        <v>1</v>
      </c>
      <c r="CD34" s="239">
        <v>1</v>
      </c>
      <c r="CE34" s="239">
        <v>1</v>
      </c>
      <c r="CF34" s="239">
        <v>1</v>
      </c>
      <c r="CG34" s="239">
        <v>1</v>
      </c>
      <c r="CH34" s="239">
        <v>1</v>
      </c>
      <c r="CI34" s="239">
        <v>1</v>
      </c>
      <c r="CJ34" s="239">
        <v>1</v>
      </c>
      <c r="CK34" s="239">
        <v>1</v>
      </c>
      <c r="CL34" s="239">
        <v>1</v>
      </c>
      <c r="CM34" s="239">
        <v>1</v>
      </c>
      <c r="CN34" s="239">
        <v>1</v>
      </c>
      <c r="CO34" s="239">
        <v>1</v>
      </c>
      <c r="CP34" s="239">
        <v>1</v>
      </c>
      <c r="CQ34" s="239">
        <v>1</v>
      </c>
      <c r="CR34" s="239">
        <v>1</v>
      </c>
      <c r="CS34" s="239">
        <v>1</v>
      </c>
      <c r="CT34" s="239">
        <v>1</v>
      </c>
      <c r="CU34" s="239">
        <v>1</v>
      </c>
      <c r="CV34" s="239">
        <v>1</v>
      </c>
      <c r="CW34" s="239">
        <v>1</v>
      </c>
      <c r="CX34" s="239">
        <v>1</v>
      </c>
      <c r="CY34" s="239">
        <v>1</v>
      </c>
      <c r="CZ34" s="239">
        <v>1</v>
      </c>
      <c r="DA34" s="239">
        <v>0</v>
      </c>
      <c r="DB34" s="9"/>
      <c r="DC34" s="9">
        <v>1</v>
      </c>
      <c r="DD34" s="9"/>
      <c r="DE34" s="9">
        <v>1</v>
      </c>
      <c r="DF34" s="9">
        <v>1</v>
      </c>
      <c r="DG34" s="9">
        <v>0</v>
      </c>
      <c r="DH34" s="9"/>
      <c r="DI34" s="9">
        <v>1</v>
      </c>
      <c r="DJ34" s="9">
        <v>0</v>
      </c>
      <c r="DK34" s="9">
        <v>1</v>
      </c>
      <c r="DL34" s="9"/>
      <c r="DM34" s="9">
        <v>1</v>
      </c>
      <c r="DN34" s="9">
        <v>1</v>
      </c>
      <c r="DO34" s="9"/>
      <c r="DP34" s="9">
        <v>1</v>
      </c>
      <c r="DQ34" s="9">
        <v>1</v>
      </c>
      <c r="DR34" s="9">
        <v>1</v>
      </c>
      <c r="DS34" s="9"/>
      <c r="DT34" s="9"/>
      <c r="DU34" s="9"/>
      <c r="DV34" s="9"/>
      <c r="DW34" s="9"/>
      <c r="DX34" s="9"/>
      <c r="DY34" s="9">
        <v>1</v>
      </c>
      <c r="DZ34" s="9">
        <v>0</v>
      </c>
      <c r="EA34" s="9">
        <v>1</v>
      </c>
      <c r="EB34" s="9">
        <v>1</v>
      </c>
      <c r="EC34" s="9"/>
      <c r="ED34" s="9"/>
      <c r="EE34" s="9"/>
      <c r="EG34" s="18">
        <f t="shared" si="14"/>
        <v>0.88888888888888884</v>
      </c>
      <c r="EH34" s="18">
        <f t="shared" si="14"/>
        <v>0.75</v>
      </c>
      <c r="EI34" s="18">
        <f t="shared" si="14"/>
        <v>0.91666666666666663</v>
      </c>
      <c r="EJ34" s="18">
        <f t="shared" si="14"/>
        <v>0.81818181818181823</v>
      </c>
      <c r="EK34" s="18">
        <f t="shared" si="12"/>
        <v>1</v>
      </c>
      <c r="EL34" s="18">
        <f t="shared" si="12"/>
        <v>0.92307692307692313</v>
      </c>
    </row>
    <row r="35" spans="1:142" ht="18.75" x14ac:dyDescent="0.25">
      <c r="A35" s="46">
        <v>30</v>
      </c>
      <c r="B35" s="46" t="s">
        <v>485</v>
      </c>
      <c r="C35" s="237" t="str">
        <f t="shared" si="10"/>
        <v>10</v>
      </c>
      <c r="D35" s="237" t="str">
        <f>INDEX(Sheet1!$C:$C,MATCH($B35,Sheet1!$B:$B,0))</f>
        <v>امیرمهدی نصیری</v>
      </c>
      <c r="E35" s="238"/>
      <c r="F35" s="238"/>
      <c r="G35" s="238"/>
      <c r="H35" s="238"/>
      <c r="I35" s="238"/>
      <c r="J35" s="238"/>
      <c r="K35" s="238">
        <v>1</v>
      </c>
      <c r="L35" s="238">
        <v>1</v>
      </c>
      <c r="M35" s="238">
        <v>1</v>
      </c>
      <c r="N35" s="238">
        <v>1</v>
      </c>
      <c r="O35" s="238">
        <v>1</v>
      </c>
      <c r="P35" s="238">
        <v>1</v>
      </c>
      <c r="Q35" s="238">
        <v>1</v>
      </c>
      <c r="R35" s="238">
        <v>1</v>
      </c>
      <c r="S35" s="238">
        <v>1</v>
      </c>
      <c r="T35" s="238">
        <v>0</v>
      </c>
      <c r="U35" s="238">
        <v>1</v>
      </c>
      <c r="V35" s="238">
        <v>1</v>
      </c>
      <c r="W35" s="238">
        <v>1</v>
      </c>
      <c r="X35" s="238">
        <v>1</v>
      </c>
      <c r="Y35" s="238">
        <v>1</v>
      </c>
      <c r="Z35" s="238">
        <v>1</v>
      </c>
      <c r="AA35" s="238">
        <v>1</v>
      </c>
      <c r="AB35" s="238">
        <v>1</v>
      </c>
      <c r="AC35" s="238">
        <v>0</v>
      </c>
      <c r="AD35" s="238">
        <v>1</v>
      </c>
      <c r="AE35" s="238">
        <v>1</v>
      </c>
      <c r="AF35" s="238">
        <v>0</v>
      </c>
      <c r="AG35" s="238">
        <v>1</v>
      </c>
      <c r="AH35" s="238">
        <v>1</v>
      </c>
      <c r="AI35" s="238">
        <v>1</v>
      </c>
      <c r="AJ35" s="238">
        <v>1</v>
      </c>
      <c r="AK35" s="238">
        <v>0</v>
      </c>
      <c r="AL35" s="238">
        <v>1</v>
      </c>
      <c r="AM35" s="238">
        <v>1</v>
      </c>
      <c r="AN35" s="238">
        <v>1</v>
      </c>
      <c r="AO35" s="238">
        <v>0</v>
      </c>
      <c r="AP35" s="238">
        <v>0</v>
      </c>
      <c r="AQ35" s="238">
        <v>1</v>
      </c>
      <c r="AR35" s="238">
        <v>1</v>
      </c>
      <c r="AS35" s="238">
        <v>1</v>
      </c>
      <c r="AT35" s="238">
        <v>1</v>
      </c>
      <c r="AU35" s="238">
        <v>1</v>
      </c>
      <c r="AV35" s="238">
        <v>1</v>
      </c>
      <c r="AW35" s="238">
        <v>1</v>
      </c>
      <c r="AX35" s="238">
        <v>1</v>
      </c>
      <c r="AY35" s="238">
        <v>1</v>
      </c>
      <c r="AZ35" s="238">
        <v>1</v>
      </c>
      <c r="BA35" s="238">
        <v>1</v>
      </c>
      <c r="BB35" s="238">
        <v>1</v>
      </c>
      <c r="BC35" s="238">
        <v>1</v>
      </c>
      <c r="BD35" s="238">
        <v>1</v>
      </c>
      <c r="BE35" s="238">
        <v>1</v>
      </c>
      <c r="BF35" s="238">
        <v>1</v>
      </c>
      <c r="BG35" s="238">
        <v>1</v>
      </c>
      <c r="BH35" s="238">
        <v>1</v>
      </c>
      <c r="BI35" s="238">
        <v>1</v>
      </c>
      <c r="BJ35" s="238">
        <v>0</v>
      </c>
      <c r="BK35" s="238">
        <v>1</v>
      </c>
      <c r="BL35" s="238">
        <v>1</v>
      </c>
      <c r="BM35" s="238">
        <v>1</v>
      </c>
      <c r="BN35" s="238">
        <v>0</v>
      </c>
      <c r="BO35" s="238">
        <v>1</v>
      </c>
      <c r="BP35" s="238">
        <v>1</v>
      </c>
      <c r="BQ35" s="238">
        <v>0</v>
      </c>
      <c r="BR35" s="238">
        <v>0</v>
      </c>
      <c r="BS35" s="238">
        <v>0</v>
      </c>
      <c r="BT35" s="238">
        <v>1</v>
      </c>
      <c r="BU35" s="238">
        <v>1</v>
      </c>
      <c r="BV35" s="238">
        <v>1</v>
      </c>
      <c r="BW35" s="238">
        <v>1</v>
      </c>
      <c r="BX35" s="238"/>
      <c r="BY35" s="238">
        <v>1</v>
      </c>
      <c r="BZ35" s="238">
        <v>1</v>
      </c>
      <c r="CA35" s="238">
        <v>1</v>
      </c>
      <c r="CB35" s="238">
        <v>1</v>
      </c>
      <c r="CC35" s="238">
        <v>1</v>
      </c>
      <c r="CD35" s="238">
        <v>1</v>
      </c>
      <c r="CE35" s="238">
        <v>1</v>
      </c>
      <c r="CF35" s="238">
        <v>1</v>
      </c>
      <c r="CG35" s="238">
        <v>1</v>
      </c>
      <c r="CH35" s="238">
        <v>1</v>
      </c>
      <c r="CI35" s="238">
        <v>0</v>
      </c>
      <c r="CJ35" s="238">
        <v>1</v>
      </c>
      <c r="CK35" s="238">
        <v>0</v>
      </c>
      <c r="CL35" s="238">
        <v>0</v>
      </c>
      <c r="CM35" s="238">
        <v>1</v>
      </c>
      <c r="CN35" s="238">
        <v>1</v>
      </c>
      <c r="CO35" s="238">
        <v>1</v>
      </c>
      <c r="CP35" s="238">
        <v>1</v>
      </c>
      <c r="CQ35" s="238">
        <v>1</v>
      </c>
      <c r="CR35" s="238">
        <v>1</v>
      </c>
      <c r="CS35" s="238">
        <v>1</v>
      </c>
      <c r="CT35" s="238">
        <v>1</v>
      </c>
      <c r="CU35" s="238"/>
      <c r="CV35" s="238">
        <v>1</v>
      </c>
      <c r="CW35" s="238">
        <v>1</v>
      </c>
      <c r="CX35" s="238">
        <v>1</v>
      </c>
      <c r="CY35" s="238">
        <v>1</v>
      </c>
      <c r="CZ35" s="238">
        <v>1</v>
      </c>
      <c r="DA35" s="238">
        <v>1</v>
      </c>
      <c r="DB35" s="47"/>
      <c r="DC35" s="47">
        <v>1</v>
      </c>
      <c r="DD35" s="47"/>
      <c r="DE35" s="47">
        <v>1</v>
      </c>
      <c r="DF35" s="47">
        <v>1</v>
      </c>
      <c r="DG35" s="47">
        <v>0</v>
      </c>
      <c r="DH35" s="47"/>
      <c r="DI35" s="47">
        <v>0</v>
      </c>
      <c r="DJ35" s="47">
        <v>1</v>
      </c>
      <c r="DK35" s="47">
        <v>0</v>
      </c>
      <c r="DL35" s="47"/>
      <c r="DM35" s="47">
        <v>1</v>
      </c>
      <c r="DN35" s="47">
        <v>0</v>
      </c>
      <c r="DO35" s="47"/>
      <c r="DP35" s="47">
        <v>0</v>
      </c>
      <c r="DQ35" s="47">
        <v>1</v>
      </c>
      <c r="DR35" s="47">
        <v>0</v>
      </c>
      <c r="DS35" s="47"/>
      <c r="DT35" s="47"/>
      <c r="DU35" s="47"/>
      <c r="DV35" s="47"/>
      <c r="DW35" s="47"/>
      <c r="DX35" s="47"/>
      <c r="DY35" s="47">
        <v>1</v>
      </c>
      <c r="DZ35" s="47">
        <v>0</v>
      </c>
      <c r="EA35" s="47">
        <v>1</v>
      </c>
      <c r="EB35" s="47">
        <v>1</v>
      </c>
      <c r="EC35" s="47"/>
      <c r="ED35" s="47"/>
      <c r="EE35" s="47"/>
      <c r="EG35" s="18">
        <f t="shared" si="14"/>
        <v>1</v>
      </c>
      <c r="EH35" s="18">
        <f t="shared" si="14"/>
        <v>0.8125</v>
      </c>
      <c r="EI35" s="18">
        <f t="shared" si="14"/>
        <v>0.75</v>
      </c>
      <c r="EJ35" s="18">
        <f t="shared" si="14"/>
        <v>0.86363636363636365</v>
      </c>
      <c r="EK35" s="18">
        <f t="shared" si="12"/>
        <v>0.82352941176470584</v>
      </c>
      <c r="EL35" s="18">
        <f t="shared" si="12"/>
        <v>1</v>
      </c>
    </row>
    <row r="36" spans="1:142" ht="18.600000000000001" customHeight="1" x14ac:dyDescent="0.25">
      <c r="A36" s="4">
        <v>31</v>
      </c>
      <c r="B36" s="4" t="s">
        <v>486</v>
      </c>
      <c r="C36" s="236" t="str">
        <f t="shared" si="10"/>
        <v>10</v>
      </c>
      <c r="D36" s="236" t="str">
        <f>INDEX(Sheet1!$C:$C,MATCH($B36,Sheet1!$B:$B,0))</f>
        <v>حسین ممدوحی</v>
      </c>
      <c r="E36" s="239"/>
      <c r="F36" s="239"/>
      <c r="G36" s="239"/>
      <c r="H36" s="239"/>
      <c r="I36" s="239"/>
      <c r="J36" s="239"/>
      <c r="K36" s="239">
        <v>0</v>
      </c>
      <c r="L36" s="239">
        <v>1</v>
      </c>
      <c r="M36" s="239">
        <v>1</v>
      </c>
      <c r="N36" s="239">
        <v>1</v>
      </c>
      <c r="O36" s="239">
        <v>1</v>
      </c>
      <c r="P36" s="239">
        <v>1</v>
      </c>
      <c r="Q36" s="239">
        <v>1</v>
      </c>
      <c r="R36" s="239">
        <v>1</v>
      </c>
      <c r="S36" s="239">
        <v>1</v>
      </c>
      <c r="T36" s="239">
        <v>1</v>
      </c>
      <c r="U36" s="239">
        <v>1</v>
      </c>
      <c r="V36" s="239">
        <v>1</v>
      </c>
      <c r="W36" s="239">
        <v>1</v>
      </c>
      <c r="X36" s="239">
        <v>0</v>
      </c>
      <c r="Y36" s="239">
        <v>1</v>
      </c>
      <c r="Z36" s="239">
        <v>1</v>
      </c>
      <c r="AA36" s="239">
        <v>1</v>
      </c>
      <c r="AB36" s="239">
        <v>1</v>
      </c>
      <c r="AC36" s="239">
        <v>0</v>
      </c>
      <c r="AD36" s="239">
        <v>1</v>
      </c>
      <c r="AE36" s="239">
        <v>1</v>
      </c>
      <c r="AF36" s="239">
        <v>0</v>
      </c>
      <c r="AG36" s="239">
        <v>1</v>
      </c>
      <c r="AH36" s="239">
        <v>1</v>
      </c>
      <c r="AI36" s="239">
        <v>0</v>
      </c>
      <c r="AJ36" s="239">
        <v>0</v>
      </c>
      <c r="AK36" s="239">
        <v>1</v>
      </c>
      <c r="AL36" s="239">
        <v>1</v>
      </c>
      <c r="AM36" s="239">
        <v>1</v>
      </c>
      <c r="AN36" s="239">
        <v>1</v>
      </c>
      <c r="AO36" s="239">
        <v>1</v>
      </c>
      <c r="AP36" s="239">
        <v>1</v>
      </c>
      <c r="AQ36" s="239">
        <v>0</v>
      </c>
      <c r="AR36" s="239">
        <v>1</v>
      </c>
      <c r="AS36" s="239">
        <v>0</v>
      </c>
      <c r="AT36" s="239">
        <v>0</v>
      </c>
      <c r="AU36" s="239">
        <v>0</v>
      </c>
      <c r="AV36" s="239">
        <v>0</v>
      </c>
      <c r="AW36" s="239">
        <v>1</v>
      </c>
      <c r="AX36" s="239">
        <v>0</v>
      </c>
      <c r="AY36" s="239">
        <v>1</v>
      </c>
      <c r="AZ36" s="239">
        <v>1</v>
      </c>
      <c r="BA36" s="239">
        <v>1</v>
      </c>
      <c r="BB36" s="239">
        <v>1</v>
      </c>
      <c r="BC36" s="239">
        <v>1</v>
      </c>
      <c r="BD36" s="239">
        <v>1</v>
      </c>
      <c r="BE36" s="239">
        <v>1</v>
      </c>
      <c r="BF36" s="239">
        <v>1</v>
      </c>
      <c r="BG36" s="239">
        <v>1</v>
      </c>
      <c r="BH36" s="239">
        <v>1</v>
      </c>
      <c r="BI36" s="239">
        <v>1</v>
      </c>
      <c r="BJ36" s="239">
        <v>1</v>
      </c>
      <c r="BK36" s="239">
        <v>0</v>
      </c>
      <c r="BL36" s="239">
        <v>0</v>
      </c>
      <c r="BM36" s="239">
        <v>1</v>
      </c>
      <c r="BN36" s="239">
        <v>1</v>
      </c>
      <c r="BO36" s="239">
        <v>1</v>
      </c>
      <c r="BP36" s="239">
        <v>1</v>
      </c>
      <c r="BQ36" s="239">
        <v>1</v>
      </c>
      <c r="BR36" s="239">
        <v>0</v>
      </c>
      <c r="BS36" s="239">
        <v>1</v>
      </c>
      <c r="BT36" s="239">
        <v>1</v>
      </c>
      <c r="BU36" s="239">
        <v>1</v>
      </c>
      <c r="BV36" s="239">
        <v>1</v>
      </c>
      <c r="BW36" s="239">
        <v>1</v>
      </c>
      <c r="BX36" s="239"/>
      <c r="BY36" s="239">
        <v>1</v>
      </c>
      <c r="BZ36" s="239">
        <v>1</v>
      </c>
      <c r="CA36" s="239">
        <v>1</v>
      </c>
      <c r="CB36" s="239">
        <v>1</v>
      </c>
      <c r="CC36" s="239">
        <v>1</v>
      </c>
      <c r="CD36" s="239">
        <v>0</v>
      </c>
      <c r="CE36" s="239">
        <v>0</v>
      </c>
      <c r="CF36" s="239">
        <v>0</v>
      </c>
      <c r="CG36" s="239">
        <v>0</v>
      </c>
      <c r="CH36" s="239">
        <v>1</v>
      </c>
      <c r="CI36" s="239">
        <v>1</v>
      </c>
      <c r="CJ36" s="239">
        <v>1</v>
      </c>
      <c r="CK36" s="239">
        <v>1</v>
      </c>
      <c r="CL36" s="239">
        <v>0</v>
      </c>
      <c r="CM36" s="239">
        <v>0</v>
      </c>
      <c r="CN36" s="239">
        <v>1</v>
      </c>
      <c r="CO36" s="239">
        <v>1</v>
      </c>
      <c r="CP36" s="239">
        <v>0</v>
      </c>
      <c r="CQ36" s="239">
        <v>1</v>
      </c>
      <c r="CR36" s="239">
        <v>0</v>
      </c>
      <c r="CS36" s="239">
        <v>0</v>
      </c>
      <c r="CT36" s="239">
        <v>0</v>
      </c>
      <c r="CU36" s="239">
        <v>1</v>
      </c>
      <c r="CV36" s="239">
        <v>0</v>
      </c>
      <c r="CW36" s="239">
        <v>1</v>
      </c>
      <c r="CX36" s="239">
        <v>0</v>
      </c>
      <c r="CY36" s="239">
        <v>1</v>
      </c>
      <c r="CZ36" s="239">
        <v>0</v>
      </c>
      <c r="DA36" s="239">
        <v>1</v>
      </c>
      <c r="DB36" s="9"/>
      <c r="DC36" s="9">
        <v>0</v>
      </c>
      <c r="DD36" s="9"/>
      <c r="DE36" s="9">
        <v>1</v>
      </c>
      <c r="DF36" s="9">
        <v>1</v>
      </c>
      <c r="DG36" s="9">
        <v>0</v>
      </c>
      <c r="DH36" s="9"/>
      <c r="DI36" s="9">
        <v>1</v>
      </c>
      <c r="DJ36" s="9">
        <v>1</v>
      </c>
      <c r="DK36" s="9">
        <v>1</v>
      </c>
      <c r="DL36" s="9"/>
      <c r="DM36" s="9">
        <v>1</v>
      </c>
      <c r="DN36" s="9">
        <v>1</v>
      </c>
      <c r="DO36" s="9"/>
      <c r="DP36" s="9">
        <v>0</v>
      </c>
      <c r="DQ36" s="9">
        <v>1</v>
      </c>
      <c r="DR36" s="9">
        <v>1</v>
      </c>
      <c r="DS36" s="9"/>
      <c r="DT36" s="9"/>
      <c r="DU36" s="9"/>
      <c r="DV36" s="9"/>
      <c r="DW36" s="9"/>
      <c r="DX36" s="9"/>
      <c r="DY36" s="9">
        <v>0</v>
      </c>
      <c r="DZ36" s="9">
        <v>1</v>
      </c>
      <c r="EA36" s="9">
        <v>1</v>
      </c>
      <c r="EB36" s="9">
        <v>1</v>
      </c>
      <c r="EC36" s="9"/>
      <c r="ED36" s="9"/>
      <c r="EE36" s="9"/>
      <c r="EG36" s="18">
        <f t="shared" si="14"/>
        <v>0.88888888888888884</v>
      </c>
      <c r="EH36" s="18">
        <f t="shared" si="14"/>
        <v>0.75</v>
      </c>
      <c r="EI36" s="18">
        <f t="shared" si="14"/>
        <v>0.58333333333333337</v>
      </c>
      <c r="EJ36" s="18">
        <f t="shared" si="14"/>
        <v>0.81818181818181823</v>
      </c>
      <c r="EK36" s="18">
        <f t="shared" si="12"/>
        <v>0.6470588235294118</v>
      </c>
      <c r="EL36" s="18">
        <f t="shared" si="12"/>
        <v>0.38461538461538464</v>
      </c>
    </row>
    <row r="37" spans="1:142" ht="18.75" x14ac:dyDescent="0.25">
      <c r="A37" s="46">
        <v>32</v>
      </c>
      <c r="B37" s="46" t="s">
        <v>487</v>
      </c>
      <c r="C37" s="237" t="str">
        <f t="shared" si="10"/>
        <v>10</v>
      </c>
      <c r="D37" s="237" t="str">
        <f>INDEX(Sheet1!$C:$C,MATCH($B37,Sheet1!$B:$B,0))</f>
        <v>سجاد پایروند</v>
      </c>
      <c r="E37" s="238"/>
      <c r="F37" s="238"/>
      <c r="G37" s="238"/>
      <c r="H37" s="238"/>
      <c r="I37" s="238"/>
      <c r="J37" s="238"/>
      <c r="K37" s="238">
        <v>0</v>
      </c>
      <c r="L37" s="238">
        <v>0</v>
      </c>
      <c r="M37" s="238">
        <v>0</v>
      </c>
      <c r="N37" s="238">
        <v>0</v>
      </c>
      <c r="O37" s="238">
        <v>0</v>
      </c>
      <c r="P37" s="238">
        <v>0</v>
      </c>
      <c r="Q37" s="238">
        <v>1</v>
      </c>
      <c r="R37" s="238">
        <v>1</v>
      </c>
      <c r="S37" s="238">
        <v>0</v>
      </c>
      <c r="T37" s="238">
        <v>1</v>
      </c>
      <c r="U37" s="238">
        <v>1</v>
      </c>
      <c r="V37" s="238">
        <v>0</v>
      </c>
      <c r="W37" s="238">
        <v>0</v>
      </c>
      <c r="X37" s="238">
        <v>0</v>
      </c>
      <c r="Y37" s="238">
        <v>0</v>
      </c>
      <c r="Z37" s="238">
        <v>0</v>
      </c>
      <c r="AA37" s="238">
        <v>0</v>
      </c>
      <c r="AB37" s="238">
        <v>0</v>
      </c>
      <c r="AC37" s="238">
        <v>0</v>
      </c>
      <c r="AD37" s="238">
        <v>0</v>
      </c>
      <c r="AE37" s="238">
        <v>0</v>
      </c>
      <c r="AF37" s="238">
        <v>0</v>
      </c>
      <c r="AG37" s="238">
        <v>1</v>
      </c>
      <c r="AH37" s="238">
        <v>0</v>
      </c>
      <c r="AI37" s="238">
        <v>0</v>
      </c>
      <c r="AJ37" s="238">
        <v>0</v>
      </c>
      <c r="AK37" s="238">
        <v>0</v>
      </c>
      <c r="AL37" s="238">
        <v>0</v>
      </c>
      <c r="AM37" s="238">
        <v>0</v>
      </c>
      <c r="AN37" s="238">
        <v>0</v>
      </c>
      <c r="AO37" s="238">
        <v>0</v>
      </c>
      <c r="AP37" s="238">
        <v>0</v>
      </c>
      <c r="AQ37" s="238">
        <v>0</v>
      </c>
      <c r="AR37" s="238">
        <v>0</v>
      </c>
      <c r="AS37" s="238">
        <v>0</v>
      </c>
      <c r="AT37" s="238">
        <v>0</v>
      </c>
      <c r="AU37" s="238">
        <v>0</v>
      </c>
      <c r="AV37" s="238">
        <v>0</v>
      </c>
      <c r="AW37" s="238">
        <v>0</v>
      </c>
      <c r="AX37" s="238">
        <v>0</v>
      </c>
      <c r="AY37" s="238">
        <v>0</v>
      </c>
      <c r="AZ37" s="238">
        <v>0</v>
      </c>
      <c r="BA37" s="238">
        <v>1</v>
      </c>
      <c r="BB37" s="238">
        <v>0</v>
      </c>
      <c r="BC37" s="238">
        <v>0</v>
      </c>
      <c r="BD37" s="238">
        <v>0</v>
      </c>
      <c r="BE37" s="238">
        <v>0</v>
      </c>
      <c r="BF37" s="238">
        <v>0</v>
      </c>
      <c r="BG37" s="238">
        <v>0</v>
      </c>
      <c r="BH37" s="238">
        <v>0</v>
      </c>
      <c r="BI37" s="238">
        <v>0</v>
      </c>
      <c r="BJ37" s="238">
        <v>0</v>
      </c>
      <c r="BK37" s="238">
        <v>0</v>
      </c>
      <c r="BL37" s="238">
        <v>0</v>
      </c>
      <c r="BM37" s="238">
        <v>0</v>
      </c>
      <c r="BN37" s="238">
        <v>0</v>
      </c>
      <c r="BO37" s="238">
        <v>0</v>
      </c>
      <c r="BP37" s="238">
        <v>0</v>
      </c>
      <c r="BQ37" s="238">
        <v>1</v>
      </c>
      <c r="BR37" s="238">
        <v>0</v>
      </c>
      <c r="BS37" s="238">
        <v>0</v>
      </c>
      <c r="BT37" s="238">
        <v>1</v>
      </c>
      <c r="BU37" s="238">
        <v>0</v>
      </c>
      <c r="BV37" s="238">
        <v>0</v>
      </c>
      <c r="BW37" s="238">
        <v>0</v>
      </c>
      <c r="BX37" s="238"/>
      <c r="BY37" s="238">
        <v>0</v>
      </c>
      <c r="BZ37" s="238">
        <v>0</v>
      </c>
      <c r="CA37" s="238">
        <v>0</v>
      </c>
      <c r="CB37" s="238">
        <v>1</v>
      </c>
      <c r="CC37" s="238">
        <v>1</v>
      </c>
      <c r="CD37" s="238">
        <v>1</v>
      </c>
      <c r="CE37" s="238">
        <v>1</v>
      </c>
      <c r="CF37" s="238">
        <v>1</v>
      </c>
      <c r="CG37" s="238">
        <v>0</v>
      </c>
      <c r="CH37" s="238">
        <v>0</v>
      </c>
      <c r="CI37" s="238">
        <v>1</v>
      </c>
      <c r="CJ37" s="238">
        <v>1</v>
      </c>
      <c r="CK37" s="238">
        <v>1</v>
      </c>
      <c r="CL37" s="238">
        <v>1</v>
      </c>
      <c r="CM37" s="238">
        <v>0</v>
      </c>
      <c r="CN37" s="238">
        <v>0</v>
      </c>
      <c r="CO37" s="238">
        <v>0</v>
      </c>
      <c r="CP37" s="238">
        <v>0</v>
      </c>
      <c r="CQ37" s="238">
        <v>1</v>
      </c>
      <c r="CR37" s="238">
        <v>0</v>
      </c>
      <c r="CS37" s="238">
        <v>1</v>
      </c>
      <c r="CT37" s="238">
        <v>0</v>
      </c>
      <c r="CU37" s="238">
        <v>1</v>
      </c>
      <c r="CV37" s="238">
        <v>1</v>
      </c>
      <c r="CW37" s="238">
        <v>0</v>
      </c>
      <c r="CX37" s="238">
        <v>0</v>
      </c>
      <c r="CY37" s="238">
        <v>0</v>
      </c>
      <c r="CZ37" s="238">
        <v>1</v>
      </c>
      <c r="DA37" s="238">
        <v>1</v>
      </c>
      <c r="DB37" s="47"/>
      <c r="DC37" s="47">
        <v>1</v>
      </c>
      <c r="DD37" s="47"/>
      <c r="DE37" s="47">
        <v>0</v>
      </c>
      <c r="DF37" s="47">
        <v>0</v>
      </c>
      <c r="DG37" s="47">
        <v>0</v>
      </c>
      <c r="DH37" s="47"/>
      <c r="DI37" s="47">
        <v>0</v>
      </c>
      <c r="DJ37" s="47">
        <v>0</v>
      </c>
      <c r="DK37" s="47">
        <v>0</v>
      </c>
      <c r="DL37" s="47"/>
      <c r="DM37" s="47">
        <v>1</v>
      </c>
      <c r="DN37" s="47">
        <v>0</v>
      </c>
      <c r="DO37" s="47"/>
      <c r="DP37" s="47">
        <v>1</v>
      </c>
      <c r="DQ37" s="47">
        <v>0</v>
      </c>
      <c r="DR37" s="47">
        <v>0</v>
      </c>
      <c r="DS37" s="47"/>
      <c r="DT37" s="47"/>
      <c r="DU37" s="47"/>
      <c r="DV37" s="47"/>
      <c r="DW37" s="47"/>
      <c r="DX37" s="47"/>
      <c r="DY37" s="47">
        <v>0</v>
      </c>
      <c r="DZ37" s="47">
        <v>0</v>
      </c>
      <c r="EA37" s="47">
        <v>0</v>
      </c>
      <c r="EB37" s="47">
        <v>0</v>
      </c>
      <c r="EC37" s="47"/>
      <c r="ED37" s="47"/>
      <c r="EE37" s="47"/>
      <c r="EG37" s="18">
        <f t="shared" si="14"/>
        <v>0.22222222222222221</v>
      </c>
      <c r="EH37" s="18">
        <f t="shared" si="14"/>
        <v>0.1875</v>
      </c>
      <c r="EI37" s="18">
        <f t="shared" si="14"/>
        <v>0</v>
      </c>
      <c r="EJ37" s="18">
        <f t="shared" si="14"/>
        <v>9.0909090909090912E-2</v>
      </c>
      <c r="EK37" s="18">
        <f t="shared" si="12"/>
        <v>0.52941176470588236</v>
      </c>
      <c r="EL37" s="18">
        <f t="shared" si="12"/>
        <v>0.53846153846153844</v>
      </c>
    </row>
    <row r="38" spans="1:142" ht="18.600000000000001" customHeight="1" x14ac:dyDescent="0.25">
      <c r="A38" s="4">
        <v>33</v>
      </c>
      <c r="B38" s="4" t="s">
        <v>488</v>
      </c>
      <c r="C38" s="236" t="str">
        <f t="shared" si="10"/>
        <v>10</v>
      </c>
      <c r="D38" s="236" t="str">
        <f>INDEX(Sheet1!$C:$C,MATCH($B38,Sheet1!$B:$B,0))</f>
        <v>محمدمهدی خدابخشی</v>
      </c>
      <c r="E38" s="239"/>
      <c r="F38" s="239"/>
      <c r="G38" s="239"/>
      <c r="H38" s="239"/>
      <c r="I38" s="239"/>
      <c r="J38" s="239"/>
      <c r="K38" s="239">
        <v>0</v>
      </c>
      <c r="L38" s="239">
        <v>0</v>
      </c>
      <c r="M38" s="239">
        <v>0</v>
      </c>
      <c r="N38" s="239">
        <v>0</v>
      </c>
      <c r="O38" s="239">
        <v>0</v>
      </c>
      <c r="P38" s="239">
        <v>0</v>
      </c>
      <c r="Q38" s="239">
        <v>0</v>
      </c>
      <c r="R38" s="239">
        <v>0</v>
      </c>
      <c r="S38" s="239">
        <v>0</v>
      </c>
      <c r="T38" s="239">
        <v>0</v>
      </c>
      <c r="U38" s="239">
        <v>0</v>
      </c>
      <c r="V38" s="239">
        <v>0</v>
      </c>
      <c r="W38" s="239">
        <v>0</v>
      </c>
      <c r="X38" s="239">
        <v>0</v>
      </c>
      <c r="Y38" s="239">
        <v>0</v>
      </c>
      <c r="Z38" s="239">
        <v>0</v>
      </c>
      <c r="AA38" s="239">
        <v>0</v>
      </c>
      <c r="AB38" s="239">
        <v>0</v>
      </c>
      <c r="AC38" s="239">
        <v>0</v>
      </c>
      <c r="AD38" s="239">
        <v>0</v>
      </c>
      <c r="AE38" s="239">
        <v>0</v>
      </c>
      <c r="AF38" s="239">
        <v>0</v>
      </c>
      <c r="AG38" s="239">
        <v>0</v>
      </c>
      <c r="AH38" s="239">
        <v>0</v>
      </c>
      <c r="AI38" s="239">
        <v>1</v>
      </c>
      <c r="AJ38" s="239">
        <v>0</v>
      </c>
      <c r="AK38" s="239">
        <v>0</v>
      </c>
      <c r="AL38" s="239">
        <v>0</v>
      </c>
      <c r="AM38" s="239">
        <v>0</v>
      </c>
      <c r="AN38" s="239">
        <v>0</v>
      </c>
      <c r="AO38" s="239">
        <v>0</v>
      </c>
      <c r="AP38" s="239">
        <v>0</v>
      </c>
      <c r="AQ38" s="239">
        <v>0</v>
      </c>
      <c r="AR38" s="239">
        <v>0</v>
      </c>
      <c r="AS38" s="239">
        <v>0</v>
      </c>
      <c r="AT38" s="239">
        <v>0</v>
      </c>
      <c r="AU38" s="239">
        <v>0</v>
      </c>
      <c r="AV38" s="239">
        <v>0</v>
      </c>
      <c r="AW38" s="239">
        <v>0</v>
      </c>
      <c r="AX38" s="239">
        <v>0</v>
      </c>
      <c r="AY38" s="239">
        <v>0</v>
      </c>
      <c r="AZ38" s="239">
        <v>1</v>
      </c>
      <c r="BA38" s="239">
        <v>1</v>
      </c>
      <c r="BB38" s="239">
        <v>0</v>
      </c>
      <c r="BC38" s="239">
        <v>0</v>
      </c>
      <c r="BD38" s="239">
        <v>0</v>
      </c>
      <c r="BE38" s="239">
        <v>0</v>
      </c>
      <c r="BF38" s="239">
        <v>0</v>
      </c>
      <c r="BG38" s="239">
        <v>0</v>
      </c>
      <c r="BH38" s="239">
        <v>0</v>
      </c>
      <c r="BI38" s="239">
        <v>0</v>
      </c>
      <c r="BJ38" s="239">
        <v>0</v>
      </c>
      <c r="BK38" s="239">
        <v>0</v>
      </c>
      <c r="BL38" s="239">
        <v>0</v>
      </c>
      <c r="BM38" s="239">
        <v>0</v>
      </c>
      <c r="BN38" s="239">
        <v>0</v>
      </c>
      <c r="BO38" s="239">
        <v>0</v>
      </c>
      <c r="BP38" s="239">
        <v>0</v>
      </c>
      <c r="BQ38" s="239">
        <v>0</v>
      </c>
      <c r="BR38" s="239">
        <v>0</v>
      </c>
      <c r="BS38" s="239">
        <v>0</v>
      </c>
      <c r="BT38" s="239">
        <v>0</v>
      </c>
      <c r="BU38" s="239">
        <v>0</v>
      </c>
      <c r="BV38" s="239">
        <v>0</v>
      </c>
      <c r="BW38" s="239">
        <v>0</v>
      </c>
      <c r="BX38" s="239"/>
      <c r="BY38" s="239">
        <v>0</v>
      </c>
      <c r="BZ38" s="239">
        <v>0</v>
      </c>
      <c r="CA38" s="239">
        <v>0</v>
      </c>
      <c r="CB38" s="239">
        <v>0</v>
      </c>
      <c r="CC38" s="239">
        <v>0</v>
      </c>
      <c r="CD38" s="239">
        <v>0</v>
      </c>
      <c r="CE38" s="239">
        <v>0</v>
      </c>
      <c r="CF38" s="239">
        <v>1</v>
      </c>
      <c r="CG38" s="239">
        <v>0</v>
      </c>
      <c r="CH38" s="239">
        <v>0</v>
      </c>
      <c r="CI38" s="239">
        <v>0</v>
      </c>
      <c r="CJ38" s="239">
        <v>1</v>
      </c>
      <c r="CK38" s="239">
        <v>0</v>
      </c>
      <c r="CL38" s="239">
        <v>0</v>
      </c>
      <c r="CM38" s="239">
        <v>0</v>
      </c>
      <c r="CN38" s="239">
        <v>0</v>
      </c>
      <c r="CO38" s="239">
        <v>0</v>
      </c>
      <c r="CP38" s="239">
        <v>0</v>
      </c>
      <c r="CQ38" s="239">
        <v>0</v>
      </c>
      <c r="CR38" s="239">
        <v>0</v>
      </c>
      <c r="CS38" s="239">
        <v>1</v>
      </c>
      <c r="CT38" s="239">
        <v>0</v>
      </c>
      <c r="CU38" s="239">
        <v>0</v>
      </c>
      <c r="CV38" s="239">
        <v>0</v>
      </c>
      <c r="CW38" s="239">
        <v>0</v>
      </c>
      <c r="CX38" s="239">
        <v>1</v>
      </c>
      <c r="CY38" s="239">
        <v>1</v>
      </c>
      <c r="CZ38" s="239">
        <v>0</v>
      </c>
      <c r="DA38" s="239">
        <v>0</v>
      </c>
      <c r="DB38" s="9"/>
      <c r="DC38" s="9">
        <v>0</v>
      </c>
      <c r="DD38" s="9"/>
      <c r="DE38" s="9">
        <v>0</v>
      </c>
      <c r="DF38" s="9">
        <v>0</v>
      </c>
      <c r="DG38" s="9">
        <v>0</v>
      </c>
      <c r="DH38" s="9"/>
      <c r="DI38" s="9">
        <v>0</v>
      </c>
      <c r="DJ38" s="9">
        <v>0</v>
      </c>
      <c r="DK38" s="9">
        <v>0</v>
      </c>
      <c r="DL38" s="9"/>
      <c r="DM38" s="9">
        <v>0</v>
      </c>
      <c r="DN38" s="9">
        <v>0</v>
      </c>
      <c r="DO38" s="9"/>
      <c r="DP38" s="9">
        <v>0</v>
      </c>
      <c r="DQ38" s="9">
        <v>0</v>
      </c>
      <c r="DR38" s="9">
        <v>1</v>
      </c>
      <c r="DS38" s="9"/>
      <c r="DT38" s="9"/>
      <c r="DU38" s="9"/>
      <c r="DV38" s="9"/>
      <c r="DW38" s="9"/>
      <c r="DX38" s="9"/>
      <c r="DY38" s="9">
        <v>0</v>
      </c>
      <c r="DZ38" s="9">
        <v>0</v>
      </c>
      <c r="EA38" s="9">
        <v>0</v>
      </c>
      <c r="EB38" s="9">
        <v>0</v>
      </c>
      <c r="EC38" s="9"/>
      <c r="ED38" s="9"/>
      <c r="EE38" s="9"/>
      <c r="EG38" s="18">
        <f t="shared" si="14"/>
        <v>0</v>
      </c>
      <c r="EH38" s="18">
        <f t="shared" si="14"/>
        <v>6.25E-2</v>
      </c>
      <c r="EI38" s="18">
        <f t="shared" si="14"/>
        <v>0</v>
      </c>
      <c r="EJ38" s="18">
        <f t="shared" si="14"/>
        <v>9.0909090909090912E-2</v>
      </c>
      <c r="EK38" s="18">
        <f t="shared" si="12"/>
        <v>0.11764705882352941</v>
      </c>
      <c r="EL38" s="18">
        <f t="shared" si="12"/>
        <v>0.23076923076923078</v>
      </c>
    </row>
    <row r="39" spans="1:142" ht="18.75" x14ac:dyDescent="0.25">
      <c r="A39" s="46">
        <v>34</v>
      </c>
      <c r="B39" s="46" t="s">
        <v>489</v>
      </c>
      <c r="C39" s="237" t="str">
        <f t="shared" si="10"/>
        <v>11</v>
      </c>
      <c r="D39" s="237" t="str">
        <f>INDEX(Sheet1!$C:$C,MATCH($B39,Sheet1!$B:$B,0))</f>
        <v>محمدحسین هداوند</v>
      </c>
      <c r="E39" s="238">
        <v>1</v>
      </c>
      <c r="F39" s="238">
        <v>1</v>
      </c>
      <c r="G39" s="238">
        <v>1</v>
      </c>
      <c r="H39" s="238">
        <v>1</v>
      </c>
      <c r="I39" s="238">
        <v>1</v>
      </c>
      <c r="J39" s="238">
        <v>1</v>
      </c>
      <c r="K39" s="238">
        <v>1</v>
      </c>
      <c r="L39" s="238">
        <v>1</v>
      </c>
      <c r="M39" s="238">
        <v>1</v>
      </c>
      <c r="N39" s="238">
        <v>1</v>
      </c>
      <c r="O39" s="238">
        <v>0</v>
      </c>
      <c r="P39" s="238">
        <v>0</v>
      </c>
      <c r="Q39" s="238">
        <v>0</v>
      </c>
      <c r="R39" s="238">
        <v>1</v>
      </c>
      <c r="S39" s="238">
        <v>1</v>
      </c>
      <c r="T39" s="238">
        <v>1</v>
      </c>
      <c r="U39" s="238">
        <v>1</v>
      </c>
      <c r="V39" s="238">
        <v>0</v>
      </c>
      <c r="W39" s="238">
        <v>1</v>
      </c>
      <c r="X39" s="238">
        <v>0</v>
      </c>
      <c r="Y39" s="238">
        <v>1</v>
      </c>
      <c r="Z39" s="238">
        <v>1</v>
      </c>
      <c r="AA39" s="238">
        <v>0</v>
      </c>
      <c r="AB39" s="238">
        <v>0</v>
      </c>
      <c r="AC39" s="238">
        <v>1</v>
      </c>
      <c r="AD39" s="238">
        <v>1</v>
      </c>
      <c r="AE39" s="238">
        <v>1</v>
      </c>
      <c r="AF39" s="238">
        <v>1</v>
      </c>
      <c r="AG39" s="238">
        <v>1</v>
      </c>
      <c r="AH39" s="238">
        <v>1</v>
      </c>
      <c r="AI39" s="238">
        <v>0</v>
      </c>
      <c r="AJ39" s="238">
        <v>1</v>
      </c>
      <c r="AK39" s="238">
        <v>1</v>
      </c>
      <c r="AL39" s="238">
        <v>0</v>
      </c>
      <c r="AM39" s="238">
        <v>1</v>
      </c>
      <c r="AN39" s="238">
        <v>0</v>
      </c>
      <c r="AO39" s="238">
        <v>0</v>
      </c>
      <c r="AP39" s="238">
        <v>0</v>
      </c>
      <c r="AQ39" s="238">
        <v>0</v>
      </c>
      <c r="AR39" s="238">
        <v>1</v>
      </c>
      <c r="AS39" s="238">
        <v>1</v>
      </c>
      <c r="AT39" s="238">
        <v>0</v>
      </c>
      <c r="AU39" s="238">
        <v>0</v>
      </c>
      <c r="AV39" s="238">
        <v>0</v>
      </c>
      <c r="AW39" s="238">
        <v>1</v>
      </c>
      <c r="AX39" s="238">
        <v>1</v>
      </c>
      <c r="AY39" s="238">
        <v>1</v>
      </c>
      <c r="AZ39" s="238">
        <v>1</v>
      </c>
      <c r="BA39" s="238">
        <v>1</v>
      </c>
      <c r="BB39" s="238">
        <v>1</v>
      </c>
      <c r="BC39" s="238">
        <v>1</v>
      </c>
      <c r="BD39" s="238">
        <v>1</v>
      </c>
      <c r="BE39" s="238">
        <v>1</v>
      </c>
      <c r="BF39" s="238">
        <v>1</v>
      </c>
      <c r="BG39" s="238">
        <v>1</v>
      </c>
      <c r="BH39" s="238">
        <v>1</v>
      </c>
      <c r="BI39" s="238">
        <v>1</v>
      </c>
      <c r="BJ39" s="238">
        <v>0</v>
      </c>
      <c r="BK39" s="238">
        <v>0</v>
      </c>
      <c r="BL39" s="238">
        <v>1</v>
      </c>
      <c r="BM39" s="238">
        <v>0</v>
      </c>
      <c r="BN39" s="238">
        <v>0</v>
      </c>
      <c r="BO39" s="238">
        <v>0</v>
      </c>
      <c r="BP39" s="238">
        <v>0</v>
      </c>
      <c r="BQ39" s="238">
        <v>0</v>
      </c>
      <c r="BR39" s="238">
        <v>0</v>
      </c>
      <c r="BS39" s="238">
        <v>1</v>
      </c>
      <c r="BT39" s="238">
        <v>0</v>
      </c>
      <c r="BU39" s="238">
        <v>0</v>
      </c>
      <c r="BV39" s="238">
        <v>1</v>
      </c>
      <c r="BW39" s="238">
        <v>1</v>
      </c>
      <c r="BX39" s="238"/>
      <c r="BY39" s="238">
        <v>0</v>
      </c>
      <c r="BZ39" s="238">
        <v>0</v>
      </c>
      <c r="CA39" s="238">
        <v>1</v>
      </c>
      <c r="CB39" s="238">
        <v>1</v>
      </c>
      <c r="CC39" s="238">
        <v>1</v>
      </c>
      <c r="CD39" s="238">
        <v>1</v>
      </c>
      <c r="CE39" s="238">
        <v>0</v>
      </c>
      <c r="CF39" s="238">
        <v>1</v>
      </c>
      <c r="CG39" s="238">
        <v>1</v>
      </c>
      <c r="CH39" s="238">
        <v>1</v>
      </c>
      <c r="CI39" s="238">
        <v>1</v>
      </c>
      <c r="CJ39" s="238">
        <v>1</v>
      </c>
      <c r="CK39" s="238">
        <v>1</v>
      </c>
      <c r="CL39" s="238">
        <v>0</v>
      </c>
      <c r="CM39" s="238">
        <v>1</v>
      </c>
      <c r="CN39" s="238">
        <v>0</v>
      </c>
      <c r="CO39" s="238">
        <v>0</v>
      </c>
      <c r="CP39" s="238">
        <v>1</v>
      </c>
      <c r="CQ39" s="238">
        <v>1</v>
      </c>
      <c r="CR39" s="238">
        <v>1</v>
      </c>
      <c r="CS39" s="238">
        <v>1</v>
      </c>
      <c r="CT39" s="238">
        <v>1</v>
      </c>
      <c r="CU39" s="238">
        <v>1</v>
      </c>
      <c r="CV39" s="238">
        <v>1</v>
      </c>
      <c r="CW39" s="238">
        <v>1</v>
      </c>
      <c r="CX39" s="238">
        <v>1</v>
      </c>
      <c r="CY39" s="238">
        <v>1</v>
      </c>
      <c r="CZ39" s="238">
        <v>1</v>
      </c>
      <c r="DA39" s="238">
        <v>1</v>
      </c>
      <c r="DB39" s="47"/>
      <c r="DC39" s="47">
        <v>1</v>
      </c>
      <c r="DD39" s="47"/>
      <c r="DE39" s="47">
        <v>1</v>
      </c>
      <c r="DF39" s="47">
        <v>0</v>
      </c>
      <c r="DG39" s="47">
        <v>0</v>
      </c>
      <c r="DH39" s="47"/>
      <c r="DI39" s="47">
        <v>0</v>
      </c>
      <c r="DJ39" s="47">
        <v>1</v>
      </c>
      <c r="DK39" s="47">
        <v>0</v>
      </c>
      <c r="DL39" s="47"/>
      <c r="DM39" s="47">
        <v>1</v>
      </c>
      <c r="DN39" s="47">
        <v>0</v>
      </c>
      <c r="DO39" s="47"/>
      <c r="DP39" s="47">
        <v>0</v>
      </c>
      <c r="DQ39" s="47">
        <v>1</v>
      </c>
      <c r="DR39" s="47">
        <v>1</v>
      </c>
      <c r="DS39" s="47"/>
      <c r="DT39" s="47"/>
      <c r="DU39" s="47"/>
      <c r="DV39" s="47"/>
      <c r="DW39" s="47"/>
      <c r="DX39" s="47"/>
      <c r="DY39" s="47">
        <v>1</v>
      </c>
      <c r="DZ39" s="47">
        <v>1</v>
      </c>
      <c r="EA39" s="47">
        <v>0</v>
      </c>
      <c r="EB39" s="47">
        <v>1</v>
      </c>
      <c r="EC39" s="47"/>
      <c r="ED39" s="47"/>
      <c r="EE39" s="47"/>
      <c r="EG39" s="18">
        <f t="shared" si="14"/>
        <v>0.8</v>
      </c>
      <c r="EH39" s="18">
        <f t="shared" si="14"/>
        <v>0.6875</v>
      </c>
      <c r="EI39" s="18">
        <f t="shared" si="14"/>
        <v>0.41666666666666669</v>
      </c>
      <c r="EJ39" s="18">
        <f t="shared" si="14"/>
        <v>0.63636363636363635</v>
      </c>
      <c r="EK39" s="18">
        <f t="shared" si="12"/>
        <v>0.6470588235294118</v>
      </c>
      <c r="EL39" s="18">
        <f t="shared" si="12"/>
        <v>1</v>
      </c>
    </row>
    <row r="40" spans="1:142" ht="18.600000000000001" customHeight="1" x14ac:dyDescent="0.25">
      <c r="A40" s="4">
        <v>35</v>
      </c>
      <c r="B40" s="4" t="s">
        <v>490</v>
      </c>
      <c r="C40" s="236" t="str">
        <f t="shared" si="10"/>
        <v>11</v>
      </c>
      <c r="D40" s="236" t="str">
        <f>INDEX(Sheet1!$C:$C,MATCH($B40,Sheet1!$B:$B,0))</f>
        <v>محمدمهدی هداوند</v>
      </c>
      <c r="E40" s="239">
        <v>1</v>
      </c>
      <c r="F40" s="239">
        <v>1</v>
      </c>
      <c r="G40" s="239">
        <v>1</v>
      </c>
      <c r="H40" s="239">
        <v>1</v>
      </c>
      <c r="I40" s="239">
        <v>1</v>
      </c>
      <c r="J40" s="239">
        <v>1</v>
      </c>
      <c r="K40" s="239">
        <v>1</v>
      </c>
      <c r="L40" s="239">
        <v>1</v>
      </c>
      <c r="M40" s="239">
        <v>1</v>
      </c>
      <c r="N40" s="239">
        <v>1</v>
      </c>
      <c r="O40" s="239">
        <v>0</v>
      </c>
      <c r="P40" s="239">
        <v>0</v>
      </c>
      <c r="Q40" s="239">
        <v>0</v>
      </c>
      <c r="R40" s="239">
        <v>1</v>
      </c>
      <c r="S40" s="239">
        <v>1</v>
      </c>
      <c r="T40" s="239">
        <v>1</v>
      </c>
      <c r="U40" s="239">
        <v>1</v>
      </c>
      <c r="V40" s="239">
        <v>0</v>
      </c>
      <c r="W40" s="239">
        <v>1</v>
      </c>
      <c r="X40" s="239">
        <v>0</v>
      </c>
      <c r="Y40" s="239">
        <v>1</v>
      </c>
      <c r="Z40" s="239">
        <v>1</v>
      </c>
      <c r="AA40" s="239">
        <v>0</v>
      </c>
      <c r="AB40" s="239">
        <v>0</v>
      </c>
      <c r="AC40" s="239">
        <v>1</v>
      </c>
      <c r="AD40" s="239">
        <v>1</v>
      </c>
      <c r="AE40" s="239">
        <v>1</v>
      </c>
      <c r="AF40" s="239">
        <v>1</v>
      </c>
      <c r="AG40" s="239">
        <v>1</v>
      </c>
      <c r="AH40" s="239">
        <v>1</v>
      </c>
      <c r="AI40" s="239">
        <v>0</v>
      </c>
      <c r="AJ40" s="239">
        <v>1</v>
      </c>
      <c r="AK40" s="239">
        <v>1</v>
      </c>
      <c r="AL40" s="239">
        <v>0</v>
      </c>
      <c r="AM40" s="239">
        <v>1</v>
      </c>
      <c r="AN40" s="239">
        <v>0</v>
      </c>
      <c r="AO40" s="239">
        <v>0</v>
      </c>
      <c r="AP40" s="239">
        <v>0</v>
      </c>
      <c r="AQ40" s="239">
        <v>0</v>
      </c>
      <c r="AR40" s="239">
        <v>1</v>
      </c>
      <c r="AS40" s="239">
        <v>1</v>
      </c>
      <c r="AT40" s="239">
        <v>0</v>
      </c>
      <c r="AU40" s="239">
        <v>0</v>
      </c>
      <c r="AV40" s="239">
        <v>0</v>
      </c>
      <c r="AW40" s="239">
        <v>1</v>
      </c>
      <c r="AX40" s="239">
        <v>1</v>
      </c>
      <c r="AY40" s="239">
        <v>1</v>
      </c>
      <c r="AZ40" s="239">
        <v>1</v>
      </c>
      <c r="BA40" s="239">
        <v>1</v>
      </c>
      <c r="BB40" s="239">
        <v>1</v>
      </c>
      <c r="BC40" s="239">
        <v>1</v>
      </c>
      <c r="BD40" s="239">
        <v>1</v>
      </c>
      <c r="BE40" s="239">
        <v>1</v>
      </c>
      <c r="BF40" s="239">
        <v>1</v>
      </c>
      <c r="BG40" s="239">
        <v>1</v>
      </c>
      <c r="BH40" s="239">
        <v>1</v>
      </c>
      <c r="BI40" s="239">
        <v>1</v>
      </c>
      <c r="BJ40" s="239">
        <v>0</v>
      </c>
      <c r="BK40" s="239">
        <v>0</v>
      </c>
      <c r="BL40" s="239">
        <v>1</v>
      </c>
      <c r="BM40" s="239">
        <v>0</v>
      </c>
      <c r="BN40" s="239">
        <v>0</v>
      </c>
      <c r="BO40" s="239">
        <v>0</v>
      </c>
      <c r="BP40" s="239">
        <v>0</v>
      </c>
      <c r="BQ40" s="239">
        <v>0</v>
      </c>
      <c r="BR40" s="239">
        <v>0</v>
      </c>
      <c r="BS40" s="239">
        <v>1</v>
      </c>
      <c r="BT40" s="239">
        <v>0</v>
      </c>
      <c r="BU40" s="239">
        <v>0</v>
      </c>
      <c r="BV40" s="239">
        <v>1</v>
      </c>
      <c r="BW40" s="239">
        <v>1</v>
      </c>
      <c r="BX40" s="239"/>
      <c r="BY40" s="239">
        <v>0</v>
      </c>
      <c r="BZ40" s="239">
        <v>0</v>
      </c>
      <c r="CA40" s="239">
        <v>1</v>
      </c>
      <c r="CB40" s="239">
        <v>1</v>
      </c>
      <c r="CC40" s="239">
        <v>1</v>
      </c>
      <c r="CD40" s="239">
        <v>1</v>
      </c>
      <c r="CE40" s="239">
        <v>0</v>
      </c>
      <c r="CF40" s="239">
        <v>1</v>
      </c>
      <c r="CG40" s="239">
        <v>1</v>
      </c>
      <c r="CH40" s="239">
        <v>1</v>
      </c>
      <c r="CI40" s="239">
        <v>1</v>
      </c>
      <c r="CJ40" s="239">
        <v>1</v>
      </c>
      <c r="CK40" s="239">
        <v>1</v>
      </c>
      <c r="CL40" s="239">
        <v>0</v>
      </c>
      <c r="CM40" s="239">
        <v>1</v>
      </c>
      <c r="CN40" s="239">
        <v>0</v>
      </c>
      <c r="CO40" s="239">
        <v>0</v>
      </c>
      <c r="CP40" s="239">
        <v>1</v>
      </c>
      <c r="CQ40" s="239">
        <v>1</v>
      </c>
      <c r="CR40" s="239">
        <v>1</v>
      </c>
      <c r="CS40" s="239">
        <v>1</v>
      </c>
      <c r="CT40" s="239">
        <v>1</v>
      </c>
      <c r="CU40" s="239">
        <v>1</v>
      </c>
      <c r="CV40" s="239">
        <v>1</v>
      </c>
      <c r="CW40" s="239">
        <v>1</v>
      </c>
      <c r="CX40" s="239">
        <v>1</v>
      </c>
      <c r="CY40" s="239">
        <v>1</v>
      </c>
      <c r="CZ40" s="239">
        <v>1</v>
      </c>
      <c r="DA40" s="239">
        <v>1</v>
      </c>
      <c r="DB40" s="9"/>
      <c r="DC40" s="9">
        <v>1</v>
      </c>
      <c r="DD40" s="9"/>
      <c r="DE40" s="9">
        <v>1</v>
      </c>
      <c r="DF40" s="9">
        <v>0</v>
      </c>
      <c r="DG40" s="9">
        <v>0</v>
      </c>
      <c r="DH40" s="9"/>
      <c r="DI40" s="9">
        <v>0</v>
      </c>
      <c r="DJ40" s="9">
        <v>1</v>
      </c>
      <c r="DK40" s="9">
        <v>0</v>
      </c>
      <c r="DL40" s="9"/>
      <c r="DM40" s="9">
        <v>1</v>
      </c>
      <c r="DN40" s="9">
        <v>0</v>
      </c>
      <c r="DO40" s="9"/>
      <c r="DP40" s="9">
        <v>0</v>
      </c>
      <c r="DQ40" s="9">
        <v>1</v>
      </c>
      <c r="DR40" s="9">
        <v>1</v>
      </c>
      <c r="DS40" s="9"/>
      <c r="DT40" s="9"/>
      <c r="DU40" s="9"/>
      <c r="DV40" s="9"/>
      <c r="DW40" s="9"/>
      <c r="DX40" s="9"/>
      <c r="DY40" s="9">
        <v>1</v>
      </c>
      <c r="DZ40" s="9">
        <v>1</v>
      </c>
      <c r="EA40" s="9">
        <v>0</v>
      </c>
      <c r="EB40" s="9">
        <v>1</v>
      </c>
      <c r="EC40" s="9"/>
      <c r="ED40" s="9"/>
      <c r="EE40" s="9"/>
      <c r="EG40" s="18">
        <f t="shared" si="14"/>
        <v>0.8</v>
      </c>
      <c r="EH40" s="18">
        <f t="shared" si="14"/>
        <v>0.6875</v>
      </c>
      <c r="EI40" s="18">
        <f t="shared" si="14"/>
        <v>0.41666666666666669</v>
      </c>
      <c r="EJ40" s="18">
        <f t="shared" si="14"/>
        <v>0.63636363636363635</v>
      </c>
      <c r="EK40" s="18">
        <f t="shared" si="12"/>
        <v>0.6470588235294118</v>
      </c>
      <c r="EL40" s="18">
        <f t="shared" si="12"/>
        <v>1</v>
      </c>
    </row>
    <row r="41" spans="1:142" ht="18.75" x14ac:dyDescent="0.25">
      <c r="A41" s="46">
        <v>36</v>
      </c>
      <c r="B41" s="46" t="s">
        <v>491</v>
      </c>
      <c r="C41" s="237" t="str">
        <f t="shared" si="10"/>
        <v>11</v>
      </c>
      <c r="D41" s="237" t="str">
        <f>INDEX(Sheet1!$C:$C,MATCH($B41,Sheet1!$B:$B,0))</f>
        <v>محمدمهدی مشکور</v>
      </c>
      <c r="E41" s="238">
        <v>1</v>
      </c>
      <c r="F41" s="238">
        <v>1</v>
      </c>
      <c r="G41" s="238">
        <v>1</v>
      </c>
      <c r="H41" s="238">
        <v>1</v>
      </c>
      <c r="I41" s="238">
        <v>1</v>
      </c>
      <c r="J41" s="238">
        <v>1</v>
      </c>
      <c r="K41" s="238">
        <v>1</v>
      </c>
      <c r="L41" s="238">
        <v>1</v>
      </c>
      <c r="M41" s="238">
        <v>1</v>
      </c>
      <c r="N41" s="238">
        <v>0</v>
      </c>
      <c r="O41" s="238">
        <v>0</v>
      </c>
      <c r="P41" s="238">
        <v>0</v>
      </c>
      <c r="Q41" s="238">
        <v>1</v>
      </c>
      <c r="R41" s="238">
        <v>1</v>
      </c>
      <c r="S41" s="238">
        <v>1</v>
      </c>
      <c r="T41" s="238">
        <v>1</v>
      </c>
      <c r="U41" s="238">
        <v>0</v>
      </c>
      <c r="V41" s="238">
        <v>0</v>
      </c>
      <c r="W41" s="238">
        <v>1</v>
      </c>
      <c r="X41" s="238">
        <v>1</v>
      </c>
      <c r="Y41" s="238">
        <v>1</v>
      </c>
      <c r="Z41" s="238">
        <v>1</v>
      </c>
      <c r="AA41" s="238">
        <v>1</v>
      </c>
      <c r="AB41" s="238">
        <v>1</v>
      </c>
      <c r="AC41" s="238">
        <v>1</v>
      </c>
      <c r="AD41" s="238">
        <v>1</v>
      </c>
      <c r="AE41" s="238">
        <v>0</v>
      </c>
      <c r="AF41" s="238">
        <v>1</v>
      </c>
      <c r="AG41" s="238">
        <v>1</v>
      </c>
      <c r="AH41" s="238">
        <v>0</v>
      </c>
      <c r="AI41" s="238">
        <v>0</v>
      </c>
      <c r="AJ41" s="238">
        <v>1</v>
      </c>
      <c r="AK41" s="238">
        <v>0</v>
      </c>
      <c r="AL41" s="238">
        <v>1</v>
      </c>
      <c r="AM41" s="238">
        <v>1</v>
      </c>
      <c r="AN41" s="238">
        <v>1</v>
      </c>
      <c r="AO41" s="238">
        <v>0</v>
      </c>
      <c r="AP41" s="238">
        <v>1</v>
      </c>
      <c r="AQ41" s="238">
        <v>0</v>
      </c>
      <c r="AR41" s="238">
        <v>1</v>
      </c>
      <c r="AS41" s="238">
        <v>0</v>
      </c>
      <c r="AT41" s="238">
        <v>0</v>
      </c>
      <c r="AU41" s="238">
        <v>1</v>
      </c>
      <c r="AV41" s="238">
        <v>0</v>
      </c>
      <c r="AW41" s="238">
        <v>1</v>
      </c>
      <c r="AX41" s="238">
        <v>1</v>
      </c>
      <c r="AY41" s="238">
        <v>1</v>
      </c>
      <c r="AZ41" s="238">
        <v>1</v>
      </c>
      <c r="BA41" s="238">
        <v>1</v>
      </c>
      <c r="BB41" s="238">
        <v>1</v>
      </c>
      <c r="BC41" s="238">
        <v>1</v>
      </c>
      <c r="BD41" s="238">
        <v>1</v>
      </c>
      <c r="BE41" s="238">
        <v>1</v>
      </c>
      <c r="BF41" s="238">
        <v>1</v>
      </c>
      <c r="BG41" s="238">
        <v>1</v>
      </c>
      <c r="BH41" s="238">
        <v>1</v>
      </c>
      <c r="BI41" s="238">
        <v>1</v>
      </c>
      <c r="BJ41" s="238">
        <v>1</v>
      </c>
      <c r="BK41" s="238">
        <v>0</v>
      </c>
      <c r="BL41" s="238">
        <v>0</v>
      </c>
      <c r="BM41" s="238">
        <v>1</v>
      </c>
      <c r="BN41" s="238">
        <v>1</v>
      </c>
      <c r="BO41" s="238">
        <v>1</v>
      </c>
      <c r="BP41" s="238">
        <v>1</v>
      </c>
      <c r="BQ41" s="238">
        <v>1</v>
      </c>
      <c r="BR41" s="238">
        <v>0</v>
      </c>
      <c r="BS41" s="238">
        <v>0</v>
      </c>
      <c r="BT41" s="238">
        <v>0</v>
      </c>
      <c r="BU41" s="238">
        <v>1</v>
      </c>
      <c r="BV41" s="238">
        <v>1</v>
      </c>
      <c r="BW41" s="238">
        <v>1</v>
      </c>
      <c r="BX41" s="238"/>
      <c r="BY41" s="238">
        <v>1</v>
      </c>
      <c r="BZ41" s="238">
        <v>1</v>
      </c>
      <c r="CA41" s="238">
        <v>1</v>
      </c>
      <c r="CB41" s="238">
        <v>1</v>
      </c>
      <c r="CC41" s="238">
        <v>1</v>
      </c>
      <c r="CD41" s="238">
        <v>1</v>
      </c>
      <c r="CE41" s="238">
        <v>0</v>
      </c>
      <c r="CF41" s="238">
        <v>0</v>
      </c>
      <c r="CG41" s="238">
        <v>1</v>
      </c>
      <c r="CH41" s="238">
        <v>1</v>
      </c>
      <c r="CI41" s="238">
        <v>1</v>
      </c>
      <c r="CJ41" s="238">
        <v>0</v>
      </c>
      <c r="CK41" s="238">
        <v>1</v>
      </c>
      <c r="CL41" s="238">
        <v>1</v>
      </c>
      <c r="CM41" s="238">
        <v>1</v>
      </c>
      <c r="CN41" s="238">
        <v>1</v>
      </c>
      <c r="CO41" s="238">
        <v>1</v>
      </c>
      <c r="CP41" s="238">
        <v>1</v>
      </c>
      <c r="CQ41" s="238">
        <v>1</v>
      </c>
      <c r="CR41" s="238">
        <v>1</v>
      </c>
      <c r="CS41" s="238">
        <v>1</v>
      </c>
      <c r="CT41" s="238">
        <v>1</v>
      </c>
      <c r="CU41" s="238">
        <v>1</v>
      </c>
      <c r="CV41" s="238">
        <v>1</v>
      </c>
      <c r="CW41" s="238">
        <v>1</v>
      </c>
      <c r="CX41" s="238">
        <v>1</v>
      </c>
      <c r="CY41" s="238">
        <v>1</v>
      </c>
      <c r="CZ41" s="238">
        <v>1</v>
      </c>
      <c r="DA41" s="238">
        <v>0</v>
      </c>
      <c r="DB41" s="47"/>
      <c r="DC41" s="47">
        <v>1</v>
      </c>
      <c r="DD41" s="47"/>
      <c r="DE41" s="47">
        <v>1</v>
      </c>
      <c r="DF41" s="47">
        <v>1</v>
      </c>
      <c r="DG41" s="47">
        <v>1</v>
      </c>
      <c r="DH41" s="47"/>
      <c r="DI41" s="47">
        <v>0</v>
      </c>
      <c r="DJ41" s="47">
        <v>1</v>
      </c>
      <c r="DK41" s="47">
        <v>0</v>
      </c>
      <c r="DL41" s="47"/>
      <c r="DM41" s="47">
        <v>0</v>
      </c>
      <c r="DN41" s="47">
        <v>1</v>
      </c>
      <c r="DO41" s="47"/>
      <c r="DP41" s="47">
        <v>1</v>
      </c>
      <c r="DQ41" s="47">
        <v>0</v>
      </c>
      <c r="DR41" s="47">
        <v>1</v>
      </c>
      <c r="DS41" s="47"/>
      <c r="DT41" s="47"/>
      <c r="DU41" s="47"/>
      <c r="DV41" s="47"/>
      <c r="DW41" s="47"/>
      <c r="DX41" s="47"/>
      <c r="DY41" s="47">
        <v>1</v>
      </c>
      <c r="DZ41" s="47">
        <v>1</v>
      </c>
      <c r="EA41" s="47">
        <v>1</v>
      </c>
      <c r="EB41" s="47">
        <v>1</v>
      </c>
      <c r="EC41" s="47"/>
      <c r="ED41" s="47"/>
      <c r="EE41" s="47"/>
      <c r="EG41" s="18">
        <f t="shared" si="14"/>
        <v>0.8</v>
      </c>
      <c r="EH41" s="18">
        <f t="shared" si="14"/>
        <v>0.6875</v>
      </c>
      <c r="EI41" s="18">
        <f t="shared" si="14"/>
        <v>0.58333333333333337</v>
      </c>
      <c r="EJ41" s="18">
        <f t="shared" si="14"/>
        <v>0.86363636363636365</v>
      </c>
      <c r="EK41" s="18">
        <f t="shared" si="12"/>
        <v>0.82352941176470584</v>
      </c>
      <c r="EL41" s="18">
        <f t="shared" si="12"/>
        <v>0.92307692307692313</v>
      </c>
    </row>
    <row r="42" spans="1:142" ht="18.600000000000001" customHeight="1" x14ac:dyDescent="0.25">
      <c r="A42" s="4">
        <v>37</v>
      </c>
      <c r="B42" s="4" t="s">
        <v>492</v>
      </c>
      <c r="C42" s="236" t="str">
        <f t="shared" si="10"/>
        <v>11</v>
      </c>
      <c r="D42" s="236" t="str">
        <f>INDEX(Sheet1!$C:$C,MATCH($B42,Sheet1!$B:$B,0))</f>
        <v>امیرمحمد کمیلی</v>
      </c>
      <c r="E42" s="239">
        <v>0</v>
      </c>
      <c r="F42" s="239">
        <v>0</v>
      </c>
      <c r="G42" s="239">
        <v>0</v>
      </c>
      <c r="H42" s="239">
        <v>1</v>
      </c>
      <c r="I42" s="239">
        <v>0</v>
      </c>
      <c r="J42" s="239">
        <v>1</v>
      </c>
      <c r="K42" s="239">
        <v>0</v>
      </c>
      <c r="L42" s="239">
        <v>0</v>
      </c>
      <c r="M42" s="239">
        <v>1</v>
      </c>
      <c r="N42" s="239">
        <v>1</v>
      </c>
      <c r="O42" s="239">
        <v>0</v>
      </c>
      <c r="P42" s="239">
        <v>0</v>
      </c>
      <c r="Q42" s="239">
        <v>0</v>
      </c>
      <c r="R42" s="239">
        <v>0</v>
      </c>
      <c r="S42" s="239">
        <v>0</v>
      </c>
      <c r="T42" s="239">
        <v>0</v>
      </c>
      <c r="U42" s="239">
        <v>0</v>
      </c>
      <c r="V42" s="239">
        <v>0</v>
      </c>
      <c r="W42" s="239">
        <v>0</v>
      </c>
      <c r="X42" s="239">
        <v>0</v>
      </c>
      <c r="Y42" s="239">
        <v>0</v>
      </c>
      <c r="Z42" s="239">
        <v>0</v>
      </c>
      <c r="AA42" s="239">
        <v>0</v>
      </c>
      <c r="AB42" s="239">
        <v>0</v>
      </c>
      <c r="AC42" s="239">
        <v>0</v>
      </c>
      <c r="AD42" s="239">
        <v>0</v>
      </c>
      <c r="AE42" s="239">
        <v>0</v>
      </c>
      <c r="AF42" s="239">
        <v>1</v>
      </c>
      <c r="AG42" s="239">
        <v>0</v>
      </c>
      <c r="AH42" s="239">
        <v>1</v>
      </c>
      <c r="AI42" s="239">
        <v>0</v>
      </c>
      <c r="AJ42" s="239">
        <v>0</v>
      </c>
      <c r="AK42" s="239">
        <v>0</v>
      </c>
      <c r="AL42" s="239">
        <v>0</v>
      </c>
      <c r="AM42" s="239">
        <v>0</v>
      </c>
      <c r="AN42" s="239">
        <v>0</v>
      </c>
      <c r="AO42" s="239">
        <v>0</v>
      </c>
      <c r="AP42" s="239">
        <v>0</v>
      </c>
      <c r="AQ42" s="239">
        <v>0</v>
      </c>
      <c r="AR42" s="239">
        <v>1</v>
      </c>
      <c r="AS42" s="239">
        <v>0</v>
      </c>
      <c r="AT42" s="239">
        <v>0</v>
      </c>
      <c r="AU42" s="239">
        <v>0</v>
      </c>
      <c r="AV42" s="239">
        <v>0</v>
      </c>
      <c r="AW42" s="239">
        <v>0</v>
      </c>
      <c r="AX42" s="239">
        <v>0</v>
      </c>
      <c r="AY42" s="239">
        <v>0</v>
      </c>
      <c r="AZ42" s="239">
        <v>0</v>
      </c>
      <c r="BA42" s="239">
        <v>0</v>
      </c>
      <c r="BB42" s="239">
        <v>0</v>
      </c>
      <c r="BC42" s="239">
        <v>0</v>
      </c>
      <c r="BD42" s="239">
        <v>0</v>
      </c>
      <c r="BE42" s="239">
        <v>0</v>
      </c>
      <c r="BF42" s="239">
        <v>0</v>
      </c>
      <c r="BG42" s="239">
        <v>1</v>
      </c>
      <c r="BH42" s="239">
        <v>1</v>
      </c>
      <c r="BI42" s="239">
        <v>1</v>
      </c>
      <c r="BJ42" s="239">
        <v>1</v>
      </c>
      <c r="BK42" s="239">
        <v>0</v>
      </c>
      <c r="BL42" s="239">
        <v>1</v>
      </c>
      <c r="BM42" s="239">
        <v>0</v>
      </c>
      <c r="BN42" s="239">
        <v>0</v>
      </c>
      <c r="BO42" s="239">
        <v>0</v>
      </c>
      <c r="BP42" s="239">
        <v>1</v>
      </c>
      <c r="BQ42" s="239">
        <v>0</v>
      </c>
      <c r="BR42" s="239">
        <v>0</v>
      </c>
      <c r="BS42" s="239">
        <v>0</v>
      </c>
      <c r="BT42" s="239">
        <v>0</v>
      </c>
      <c r="BU42" s="239">
        <v>1</v>
      </c>
      <c r="BV42" s="239">
        <v>1</v>
      </c>
      <c r="BW42" s="239">
        <v>1</v>
      </c>
      <c r="BX42" s="239"/>
      <c r="BY42" s="239">
        <v>0</v>
      </c>
      <c r="BZ42" s="239">
        <v>1</v>
      </c>
      <c r="CA42" s="239">
        <v>1</v>
      </c>
      <c r="CB42" s="239">
        <v>0</v>
      </c>
      <c r="CC42" s="239">
        <v>1</v>
      </c>
      <c r="CD42" s="239">
        <v>0</v>
      </c>
      <c r="CE42" s="239">
        <v>0</v>
      </c>
      <c r="CF42" s="239">
        <v>0</v>
      </c>
      <c r="CG42" s="239">
        <v>1</v>
      </c>
      <c r="CH42" s="239">
        <v>0</v>
      </c>
      <c r="CI42" s="239">
        <v>0</v>
      </c>
      <c r="CJ42" s="239">
        <v>1</v>
      </c>
      <c r="CK42" s="239">
        <v>0</v>
      </c>
      <c r="CL42" s="239">
        <v>1</v>
      </c>
      <c r="CM42" s="239">
        <v>1</v>
      </c>
      <c r="CN42" s="239">
        <v>1</v>
      </c>
      <c r="CO42" s="239">
        <v>1</v>
      </c>
      <c r="CP42" s="239">
        <v>1</v>
      </c>
      <c r="CQ42" s="239">
        <v>1</v>
      </c>
      <c r="CR42" s="239">
        <v>1</v>
      </c>
      <c r="CS42" s="239">
        <v>1</v>
      </c>
      <c r="CT42" s="239">
        <v>1</v>
      </c>
      <c r="CU42" s="239">
        <v>1</v>
      </c>
      <c r="CV42" s="239">
        <v>1</v>
      </c>
      <c r="CW42" s="239">
        <v>0</v>
      </c>
      <c r="CX42" s="239">
        <v>0</v>
      </c>
      <c r="CY42" s="239">
        <v>0</v>
      </c>
      <c r="CZ42" s="239">
        <v>0</v>
      </c>
      <c r="DA42" s="239">
        <v>1</v>
      </c>
      <c r="DB42" s="9"/>
      <c r="DC42" s="9">
        <v>1</v>
      </c>
      <c r="DD42" s="9"/>
      <c r="DE42" s="9">
        <v>0</v>
      </c>
      <c r="DF42" s="9">
        <v>0</v>
      </c>
      <c r="DG42" s="9">
        <v>0</v>
      </c>
      <c r="DH42" s="9"/>
      <c r="DI42" s="9">
        <v>0</v>
      </c>
      <c r="DJ42" s="9">
        <v>1</v>
      </c>
      <c r="DK42" s="9">
        <v>0</v>
      </c>
      <c r="DL42" s="9"/>
      <c r="DM42" s="9">
        <v>1</v>
      </c>
      <c r="DN42" s="9">
        <v>1</v>
      </c>
      <c r="DO42" s="9"/>
      <c r="DP42" s="9">
        <v>0</v>
      </c>
      <c r="DQ42" s="9">
        <v>1</v>
      </c>
      <c r="DR42" s="9">
        <v>1</v>
      </c>
      <c r="DS42" s="9"/>
      <c r="DT42" s="9"/>
      <c r="DU42" s="9"/>
      <c r="DV42" s="9"/>
      <c r="DW42" s="9"/>
      <c r="DX42" s="9"/>
      <c r="DY42" s="9">
        <v>1</v>
      </c>
      <c r="DZ42" s="9">
        <v>0</v>
      </c>
      <c r="EA42" s="9">
        <v>1</v>
      </c>
      <c r="EB42" s="9">
        <v>0</v>
      </c>
      <c r="EC42" s="9"/>
      <c r="ED42" s="9"/>
      <c r="EE42" s="9"/>
      <c r="EG42" s="18">
        <f t="shared" si="14"/>
        <v>0.26666666666666666</v>
      </c>
      <c r="EH42" s="18">
        <f t="shared" si="14"/>
        <v>0.125</v>
      </c>
      <c r="EI42" s="18">
        <f t="shared" si="14"/>
        <v>8.3333333333333329E-2</v>
      </c>
      <c r="EJ42" s="18">
        <f t="shared" si="14"/>
        <v>0.27272727272727271</v>
      </c>
      <c r="EK42" s="18">
        <f t="shared" si="12"/>
        <v>0.52941176470588236</v>
      </c>
      <c r="EL42" s="18">
        <f t="shared" si="12"/>
        <v>0.69230769230769229</v>
      </c>
    </row>
    <row r="43" spans="1:142" ht="18.75" x14ac:dyDescent="0.25">
      <c r="A43" s="46">
        <v>38</v>
      </c>
      <c r="B43" s="46" t="s">
        <v>493</v>
      </c>
      <c r="C43" s="237" t="str">
        <f t="shared" si="10"/>
        <v>11</v>
      </c>
      <c r="D43" s="237" t="str">
        <f>INDEX(Sheet1!$C:$C,MATCH($B43,Sheet1!$B:$B,0))</f>
        <v>امیرمحمد رهبری</v>
      </c>
      <c r="E43" s="238">
        <v>0</v>
      </c>
      <c r="F43" s="238">
        <v>0</v>
      </c>
      <c r="G43" s="238">
        <v>0</v>
      </c>
      <c r="H43" s="238">
        <v>1</v>
      </c>
      <c r="I43" s="238">
        <v>0</v>
      </c>
      <c r="J43" s="238">
        <v>0</v>
      </c>
      <c r="K43" s="238">
        <v>0</v>
      </c>
      <c r="L43" s="238">
        <v>0</v>
      </c>
      <c r="M43" s="238">
        <v>0</v>
      </c>
      <c r="N43" s="238">
        <v>1</v>
      </c>
      <c r="O43" s="238">
        <v>1</v>
      </c>
      <c r="P43" s="238">
        <v>0</v>
      </c>
      <c r="Q43" s="238">
        <v>1</v>
      </c>
      <c r="R43" s="238">
        <v>0</v>
      </c>
      <c r="S43" s="238">
        <v>0</v>
      </c>
      <c r="T43" s="238">
        <v>1</v>
      </c>
      <c r="U43" s="238">
        <v>0</v>
      </c>
      <c r="V43" s="238">
        <v>0</v>
      </c>
      <c r="W43" s="238">
        <v>1</v>
      </c>
      <c r="X43" s="238">
        <v>0</v>
      </c>
      <c r="Y43" s="238">
        <v>1</v>
      </c>
      <c r="Z43" s="238">
        <v>1</v>
      </c>
      <c r="AA43" s="238">
        <v>1</v>
      </c>
      <c r="AB43" s="238">
        <v>0</v>
      </c>
      <c r="AC43" s="238">
        <v>1</v>
      </c>
      <c r="AD43" s="238">
        <v>1</v>
      </c>
      <c r="AE43" s="238">
        <v>0</v>
      </c>
      <c r="AF43" s="238">
        <v>1</v>
      </c>
      <c r="AG43" s="238">
        <v>0</v>
      </c>
      <c r="AH43" s="238">
        <v>0</v>
      </c>
      <c r="AI43" s="238">
        <v>0</v>
      </c>
      <c r="AJ43" s="238">
        <v>0</v>
      </c>
      <c r="AK43" s="238">
        <v>0</v>
      </c>
      <c r="AL43" s="238">
        <v>0</v>
      </c>
      <c r="AM43" s="238">
        <v>0</v>
      </c>
      <c r="AN43" s="238">
        <v>1</v>
      </c>
      <c r="AO43" s="238">
        <v>0</v>
      </c>
      <c r="AP43" s="238">
        <v>0</v>
      </c>
      <c r="AQ43" s="238">
        <v>0</v>
      </c>
      <c r="AR43" s="238">
        <v>1</v>
      </c>
      <c r="AS43" s="238">
        <v>0</v>
      </c>
      <c r="AT43" s="238">
        <v>0</v>
      </c>
      <c r="AU43" s="238">
        <v>0</v>
      </c>
      <c r="AV43" s="238">
        <v>0</v>
      </c>
      <c r="AW43" s="238">
        <v>0</v>
      </c>
      <c r="AX43" s="238">
        <v>0</v>
      </c>
      <c r="AY43" s="238">
        <v>1</v>
      </c>
      <c r="AZ43" s="238">
        <v>1</v>
      </c>
      <c r="BA43" s="238">
        <v>1</v>
      </c>
      <c r="BB43" s="238">
        <v>1</v>
      </c>
      <c r="BC43" s="238">
        <v>1</v>
      </c>
      <c r="BD43" s="238">
        <v>1</v>
      </c>
      <c r="BE43" s="238">
        <v>1</v>
      </c>
      <c r="BF43" s="238">
        <v>1</v>
      </c>
      <c r="BG43" s="238">
        <v>1</v>
      </c>
      <c r="BH43" s="238">
        <v>1</v>
      </c>
      <c r="BI43" s="238">
        <v>1</v>
      </c>
      <c r="BJ43" s="238">
        <v>0</v>
      </c>
      <c r="BK43" s="238">
        <v>0</v>
      </c>
      <c r="BL43" s="238">
        <v>0</v>
      </c>
      <c r="BM43" s="238">
        <v>0</v>
      </c>
      <c r="BN43" s="238">
        <v>0</v>
      </c>
      <c r="BO43" s="238">
        <v>0</v>
      </c>
      <c r="BP43" s="238">
        <v>0</v>
      </c>
      <c r="BQ43" s="238">
        <v>0</v>
      </c>
      <c r="BR43" s="238">
        <v>0</v>
      </c>
      <c r="BS43" s="238">
        <v>0</v>
      </c>
      <c r="BT43" s="238">
        <v>1</v>
      </c>
      <c r="BU43" s="238">
        <v>1</v>
      </c>
      <c r="BV43" s="238">
        <v>0</v>
      </c>
      <c r="BW43" s="238">
        <v>0</v>
      </c>
      <c r="BX43" s="238"/>
      <c r="BY43" s="238">
        <v>0</v>
      </c>
      <c r="BZ43" s="238">
        <v>0</v>
      </c>
      <c r="CA43" s="238">
        <v>0</v>
      </c>
      <c r="CB43" s="238">
        <v>0</v>
      </c>
      <c r="CC43" s="238">
        <v>1</v>
      </c>
      <c r="CD43" s="238">
        <v>1</v>
      </c>
      <c r="CE43" s="238">
        <v>1</v>
      </c>
      <c r="CF43" s="238">
        <v>1</v>
      </c>
      <c r="CG43" s="238">
        <v>0</v>
      </c>
      <c r="CH43" s="238">
        <v>0</v>
      </c>
      <c r="CI43" s="238">
        <v>0</v>
      </c>
      <c r="CJ43" s="238">
        <v>0</v>
      </c>
      <c r="CK43" s="238">
        <v>0</v>
      </c>
      <c r="CL43" s="238">
        <v>0</v>
      </c>
      <c r="CM43" s="238">
        <v>1</v>
      </c>
      <c r="CN43" s="238">
        <v>0</v>
      </c>
      <c r="CO43" s="238">
        <v>0</v>
      </c>
      <c r="CP43" s="238">
        <v>0</v>
      </c>
      <c r="CQ43" s="238">
        <v>1</v>
      </c>
      <c r="CR43" s="238">
        <v>1</v>
      </c>
      <c r="CS43" s="238">
        <v>1</v>
      </c>
      <c r="CT43" s="238">
        <v>1</v>
      </c>
      <c r="CU43" s="238">
        <v>1</v>
      </c>
      <c r="CV43" s="238">
        <v>1</v>
      </c>
      <c r="CW43" s="238">
        <v>0</v>
      </c>
      <c r="CX43" s="238">
        <v>1</v>
      </c>
      <c r="CY43" s="238">
        <v>1</v>
      </c>
      <c r="CZ43" s="238">
        <v>0</v>
      </c>
      <c r="DA43" s="238">
        <v>0</v>
      </c>
      <c r="DB43" s="47"/>
      <c r="DC43" s="47">
        <v>1</v>
      </c>
      <c r="DD43" s="47"/>
      <c r="DE43" s="47">
        <v>1</v>
      </c>
      <c r="DF43" s="47">
        <v>1</v>
      </c>
      <c r="DG43" s="47">
        <v>1</v>
      </c>
      <c r="DH43" s="47"/>
      <c r="DI43" s="47">
        <v>0</v>
      </c>
      <c r="DJ43" s="47">
        <v>1</v>
      </c>
      <c r="DK43" s="47">
        <v>0</v>
      </c>
      <c r="DL43" s="47"/>
      <c r="DM43" s="47">
        <v>0</v>
      </c>
      <c r="DN43" s="47">
        <v>0</v>
      </c>
      <c r="DO43" s="47"/>
      <c r="DP43" s="47">
        <v>1</v>
      </c>
      <c r="DQ43" s="47">
        <v>0</v>
      </c>
      <c r="DR43" s="47">
        <v>1</v>
      </c>
      <c r="DS43" s="47"/>
      <c r="DT43" s="47"/>
      <c r="DU43" s="47"/>
      <c r="DV43" s="47"/>
      <c r="DW43" s="47"/>
      <c r="DX43" s="47"/>
      <c r="DY43" s="47">
        <v>0</v>
      </c>
      <c r="DZ43" s="47">
        <v>0</v>
      </c>
      <c r="EA43" s="47">
        <v>0</v>
      </c>
      <c r="EB43" s="47">
        <v>0</v>
      </c>
      <c r="EC43" s="47"/>
      <c r="ED43" s="47"/>
      <c r="EE43" s="47"/>
      <c r="EG43" s="18">
        <f t="shared" si="14"/>
        <v>0.26666666666666666</v>
      </c>
      <c r="EH43" s="18">
        <f t="shared" si="14"/>
        <v>0.5</v>
      </c>
      <c r="EI43" s="18">
        <f t="shared" si="14"/>
        <v>0.16666666666666666</v>
      </c>
      <c r="EJ43" s="18">
        <f t="shared" si="14"/>
        <v>0.5</v>
      </c>
      <c r="EK43" s="18">
        <f t="shared" si="12"/>
        <v>0.29411764705882354</v>
      </c>
      <c r="EL43" s="18">
        <f t="shared" si="12"/>
        <v>0.69230769230769229</v>
      </c>
    </row>
    <row r="44" spans="1:142" ht="18.600000000000001" customHeight="1" x14ac:dyDescent="0.25">
      <c r="A44" s="4">
        <v>39</v>
      </c>
      <c r="B44" s="4" t="s">
        <v>494</v>
      </c>
      <c r="C44" s="236" t="str">
        <f t="shared" si="10"/>
        <v>11</v>
      </c>
      <c r="D44" s="236" t="str">
        <f>INDEX(Sheet1!$C:$C,MATCH($B44,Sheet1!$B:$B,0))</f>
        <v>مهرداد ملک محمدی</v>
      </c>
      <c r="E44" s="239">
        <v>1</v>
      </c>
      <c r="F44" s="239">
        <v>1</v>
      </c>
      <c r="G44" s="239">
        <v>0</v>
      </c>
      <c r="H44" s="239">
        <v>0</v>
      </c>
      <c r="I44" s="239">
        <v>0</v>
      </c>
      <c r="J44" s="239">
        <v>1</v>
      </c>
      <c r="K44" s="239">
        <v>0</v>
      </c>
      <c r="L44" s="239">
        <v>1</v>
      </c>
      <c r="M44" s="239">
        <v>1</v>
      </c>
      <c r="N44" s="239">
        <v>1</v>
      </c>
      <c r="O44" s="239">
        <v>0</v>
      </c>
      <c r="P44" s="239">
        <v>0</v>
      </c>
      <c r="Q44" s="239">
        <v>0</v>
      </c>
      <c r="R44" s="239">
        <v>0</v>
      </c>
      <c r="S44" s="239">
        <v>0</v>
      </c>
      <c r="T44" s="239">
        <v>0</v>
      </c>
      <c r="U44" s="239">
        <v>0</v>
      </c>
      <c r="V44" s="239">
        <v>0</v>
      </c>
      <c r="W44" s="239">
        <v>0</v>
      </c>
      <c r="X44" s="239">
        <v>1</v>
      </c>
      <c r="Y44" s="239">
        <v>0</v>
      </c>
      <c r="Z44" s="239">
        <v>1</v>
      </c>
      <c r="AA44" s="239">
        <v>0</v>
      </c>
      <c r="AB44" s="239">
        <v>0</v>
      </c>
      <c r="AC44" s="239">
        <v>0</v>
      </c>
      <c r="AD44" s="239">
        <v>0</v>
      </c>
      <c r="AE44" s="239">
        <v>1</v>
      </c>
      <c r="AF44" s="239">
        <v>0</v>
      </c>
      <c r="AG44" s="239">
        <v>1</v>
      </c>
      <c r="AH44" s="239">
        <v>1</v>
      </c>
      <c r="AI44" s="239">
        <v>0</v>
      </c>
      <c r="AJ44" s="239">
        <v>1</v>
      </c>
      <c r="AK44" s="239">
        <v>0</v>
      </c>
      <c r="AL44" s="239">
        <v>0</v>
      </c>
      <c r="AM44" s="239">
        <v>0</v>
      </c>
      <c r="AN44" s="239">
        <v>0</v>
      </c>
      <c r="AO44" s="239">
        <v>0</v>
      </c>
      <c r="AP44" s="239">
        <v>0</v>
      </c>
      <c r="AQ44" s="239">
        <v>0</v>
      </c>
      <c r="AR44" s="239">
        <v>0</v>
      </c>
      <c r="AS44" s="239">
        <v>0</v>
      </c>
      <c r="AT44" s="239">
        <v>0</v>
      </c>
      <c r="AU44" s="239">
        <v>1</v>
      </c>
      <c r="AV44" s="239">
        <v>0</v>
      </c>
      <c r="AW44" s="239">
        <v>1</v>
      </c>
      <c r="AX44" s="239">
        <v>1</v>
      </c>
      <c r="AY44" s="239">
        <v>0</v>
      </c>
      <c r="AZ44" s="239">
        <v>0</v>
      </c>
      <c r="BA44" s="239">
        <v>1</v>
      </c>
      <c r="BB44" s="239">
        <v>1</v>
      </c>
      <c r="BC44" s="239">
        <v>1</v>
      </c>
      <c r="BD44" s="239">
        <v>0</v>
      </c>
      <c r="BE44" s="239">
        <v>1</v>
      </c>
      <c r="BF44" s="239">
        <v>1</v>
      </c>
      <c r="BG44" s="239">
        <v>1</v>
      </c>
      <c r="BH44" s="239">
        <v>1</v>
      </c>
      <c r="BI44" s="239">
        <v>1</v>
      </c>
      <c r="BJ44" s="239">
        <v>1</v>
      </c>
      <c r="BK44" s="239">
        <v>0</v>
      </c>
      <c r="BL44" s="239">
        <v>1</v>
      </c>
      <c r="BM44" s="239">
        <v>0</v>
      </c>
      <c r="BN44" s="239">
        <v>1</v>
      </c>
      <c r="BO44" s="239">
        <v>0</v>
      </c>
      <c r="BP44" s="239">
        <v>0</v>
      </c>
      <c r="BQ44" s="239">
        <v>1</v>
      </c>
      <c r="BR44" s="239">
        <v>1</v>
      </c>
      <c r="BS44" s="239">
        <v>1</v>
      </c>
      <c r="BT44" s="239">
        <v>1</v>
      </c>
      <c r="BU44" s="239">
        <v>1</v>
      </c>
      <c r="BV44" s="239">
        <v>0</v>
      </c>
      <c r="BW44" s="239">
        <v>1</v>
      </c>
      <c r="BX44" s="239"/>
      <c r="BY44" s="239">
        <v>1</v>
      </c>
      <c r="BZ44" s="239">
        <v>0</v>
      </c>
      <c r="CA44" s="239">
        <v>0</v>
      </c>
      <c r="CB44" s="239">
        <v>0</v>
      </c>
      <c r="CC44" s="239">
        <v>1</v>
      </c>
      <c r="CD44" s="239">
        <v>1</v>
      </c>
      <c r="CE44" s="239">
        <v>0</v>
      </c>
      <c r="CF44" s="239">
        <v>1</v>
      </c>
      <c r="CG44" s="239">
        <v>0</v>
      </c>
      <c r="CH44" s="239">
        <v>0</v>
      </c>
      <c r="CI44" s="239">
        <v>0</v>
      </c>
      <c r="CJ44" s="239">
        <v>0</v>
      </c>
      <c r="CK44" s="239">
        <v>0</v>
      </c>
      <c r="CL44" s="239">
        <v>0</v>
      </c>
      <c r="CM44" s="239">
        <v>0</v>
      </c>
      <c r="CN44" s="239">
        <v>1</v>
      </c>
      <c r="CO44" s="239">
        <v>0</v>
      </c>
      <c r="CP44" s="239">
        <v>0</v>
      </c>
      <c r="CQ44" s="239">
        <v>0</v>
      </c>
      <c r="CR44" s="239">
        <v>0</v>
      </c>
      <c r="CS44" s="239">
        <v>1</v>
      </c>
      <c r="CT44" s="239">
        <v>1</v>
      </c>
      <c r="CU44" s="239">
        <v>0</v>
      </c>
      <c r="CV44" s="239">
        <v>1</v>
      </c>
      <c r="CW44" s="239">
        <v>0</v>
      </c>
      <c r="CX44" s="239">
        <v>0</v>
      </c>
      <c r="CY44" s="239"/>
      <c r="CZ44" s="239">
        <v>1</v>
      </c>
      <c r="DA44" s="239">
        <v>1</v>
      </c>
      <c r="DB44" s="9"/>
      <c r="DC44" s="9">
        <v>0</v>
      </c>
      <c r="DD44" s="9"/>
      <c r="DE44" s="9">
        <v>0</v>
      </c>
      <c r="DF44" s="9">
        <v>0</v>
      </c>
      <c r="DG44" s="9">
        <v>0</v>
      </c>
      <c r="DH44" s="9"/>
      <c r="DI44" s="9">
        <v>0</v>
      </c>
      <c r="DJ44" s="9">
        <v>1</v>
      </c>
      <c r="DK44" s="9">
        <v>0</v>
      </c>
      <c r="DL44" s="9"/>
      <c r="DM44" s="9">
        <v>0</v>
      </c>
      <c r="DN44" s="9">
        <v>0</v>
      </c>
      <c r="DO44" s="9"/>
      <c r="DP44" s="9">
        <v>0</v>
      </c>
      <c r="DQ44" s="9">
        <v>0</v>
      </c>
      <c r="DR44" s="9">
        <v>0</v>
      </c>
      <c r="DS44" s="9"/>
      <c r="DT44" s="9"/>
      <c r="DU44" s="9"/>
      <c r="DV44" s="9"/>
      <c r="DW44" s="9"/>
      <c r="DX44" s="9"/>
      <c r="DY44" s="9">
        <v>0</v>
      </c>
      <c r="DZ44" s="9">
        <v>0</v>
      </c>
      <c r="EA44" s="9">
        <v>1</v>
      </c>
      <c r="EB44" s="9">
        <v>1</v>
      </c>
      <c r="EC44" s="9"/>
      <c r="ED44" s="9"/>
      <c r="EE44" s="9"/>
      <c r="EG44" s="18">
        <f t="shared" si="14"/>
        <v>0.4</v>
      </c>
      <c r="EH44" s="18">
        <f t="shared" si="14"/>
        <v>0.3125</v>
      </c>
      <c r="EI44" s="18">
        <f t="shared" si="14"/>
        <v>0.16666666666666666</v>
      </c>
      <c r="EJ44" s="18">
        <f t="shared" si="14"/>
        <v>0.63636363636363635</v>
      </c>
      <c r="EK44" s="18">
        <f t="shared" si="12"/>
        <v>0.29411764705882354</v>
      </c>
      <c r="EL44" s="18">
        <f t="shared" si="12"/>
        <v>0.41666666666666669</v>
      </c>
    </row>
    <row r="45" spans="1:142" ht="18.75" x14ac:dyDescent="0.25">
      <c r="A45" s="46">
        <v>40</v>
      </c>
      <c r="B45" s="46" t="s">
        <v>495</v>
      </c>
      <c r="C45" s="237" t="str">
        <f t="shared" si="10"/>
        <v>11</v>
      </c>
      <c r="D45" s="237" t="str">
        <f>INDEX(Sheet1!$C:$C,MATCH($B45,Sheet1!$B:$B,0))</f>
        <v>مصطفی جهانگیری</v>
      </c>
      <c r="E45" s="238">
        <v>0</v>
      </c>
      <c r="F45" s="238">
        <v>0</v>
      </c>
      <c r="G45" s="238">
        <v>0</v>
      </c>
      <c r="H45" s="238">
        <v>0</v>
      </c>
      <c r="I45" s="238">
        <v>0</v>
      </c>
      <c r="J45" s="238">
        <v>0</v>
      </c>
      <c r="K45" s="238">
        <v>0</v>
      </c>
      <c r="L45" s="238">
        <v>0</v>
      </c>
      <c r="M45" s="238">
        <v>0</v>
      </c>
      <c r="N45" s="238">
        <v>0</v>
      </c>
      <c r="O45" s="238">
        <v>0</v>
      </c>
      <c r="P45" s="238">
        <v>0</v>
      </c>
      <c r="Q45" s="238">
        <v>0</v>
      </c>
      <c r="R45" s="238">
        <v>0</v>
      </c>
      <c r="S45" s="238">
        <v>0</v>
      </c>
      <c r="T45" s="238">
        <v>0</v>
      </c>
      <c r="U45" s="238">
        <v>0</v>
      </c>
      <c r="V45" s="238">
        <v>0</v>
      </c>
      <c r="W45" s="238">
        <v>0</v>
      </c>
      <c r="X45" s="238">
        <v>0</v>
      </c>
      <c r="Y45" s="238">
        <v>0</v>
      </c>
      <c r="Z45" s="238">
        <v>0</v>
      </c>
      <c r="AA45" s="238">
        <v>0</v>
      </c>
      <c r="AB45" s="238">
        <v>0</v>
      </c>
      <c r="AC45" s="238">
        <v>0</v>
      </c>
      <c r="AD45" s="238">
        <v>0</v>
      </c>
      <c r="AE45" s="238">
        <v>0</v>
      </c>
      <c r="AF45" s="238">
        <v>0</v>
      </c>
      <c r="AG45" s="238">
        <v>1</v>
      </c>
      <c r="AH45" s="238">
        <v>0</v>
      </c>
      <c r="AI45" s="238">
        <v>1</v>
      </c>
      <c r="AJ45" s="238">
        <v>0</v>
      </c>
      <c r="AK45" s="238">
        <v>1</v>
      </c>
      <c r="AL45" s="238">
        <v>0</v>
      </c>
      <c r="AM45" s="238">
        <v>1</v>
      </c>
      <c r="AN45" s="238">
        <v>0</v>
      </c>
      <c r="AO45" s="238">
        <v>1</v>
      </c>
      <c r="AP45" s="238">
        <v>1</v>
      </c>
      <c r="AQ45" s="238">
        <v>0</v>
      </c>
      <c r="AR45" s="238">
        <v>1</v>
      </c>
      <c r="AS45" s="238">
        <v>0</v>
      </c>
      <c r="AT45" s="238">
        <v>1</v>
      </c>
      <c r="AU45" s="238">
        <v>0</v>
      </c>
      <c r="AV45" s="238">
        <v>1</v>
      </c>
      <c r="AW45" s="238">
        <v>0</v>
      </c>
      <c r="AX45" s="238">
        <v>1</v>
      </c>
      <c r="AY45" s="238">
        <v>1</v>
      </c>
      <c r="AZ45" s="238">
        <v>1</v>
      </c>
      <c r="BA45" s="238">
        <v>1</v>
      </c>
      <c r="BB45" s="238">
        <v>1</v>
      </c>
      <c r="BC45" s="238">
        <v>1</v>
      </c>
      <c r="BD45" s="238">
        <v>1</v>
      </c>
      <c r="BE45" s="238">
        <v>1</v>
      </c>
      <c r="BF45" s="238">
        <v>1</v>
      </c>
      <c r="BG45" s="238">
        <v>1</v>
      </c>
      <c r="BH45" s="238">
        <v>1</v>
      </c>
      <c r="BI45" s="238">
        <v>1</v>
      </c>
      <c r="BJ45" s="238">
        <v>0</v>
      </c>
      <c r="BK45" s="238">
        <v>0</v>
      </c>
      <c r="BL45" s="238">
        <v>1</v>
      </c>
      <c r="BM45" s="238">
        <v>1</v>
      </c>
      <c r="BN45" s="238">
        <v>1</v>
      </c>
      <c r="BO45" s="238">
        <v>1</v>
      </c>
      <c r="BP45" s="238">
        <v>1</v>
      </c>
      <c r="BQ45" s="238">
        <v>0</v>
      </c>
      <c r="BR45" s="238">
        <v>0</v>
      </c>
      <c r="BS45" s="238">
        <v>0</v>
      </c>
      <c r="BT45" s="238">
        <v>1</v>
      </c>
      <c r="BU45" s="238">
        <v>1</v>
      </c>
      <c r="BV45" s="238">
        <v>1</v>
      </c>
      <c r="BW45" s="238">
        <v>1</v>
      </c>
      <c r="BX45" s="238"/>
      <c r="BY45" s="238">
        <v>1</v>
      </c>
      <c r="BZ45" s="238">
        <v>1</v>
      </c>
      <c r="CA45" s="238">
        <v>1</v>
      </c>
      <c r="CB45" s="238">
        <v>0</v>
      </c>
      <c r="CC45" s="238">
        <v>1</v>
      </c>
      <c r="CD45" s="238">
        <v>1</v>
      </c>
      <c r="CE45" s="238">
        <v>1</v>
      </c>
      <c r="CF45" s="238">
        <v>1</v>
      </c>
      <c r="CG45" s="238">
        <v>1</v>
      </c>
      <c r="CH45" s="238">
        <v>1</v>
      </c>
      <c r="CI45" s="238">
        <v>1</v>
      </c>
      <c r="CJ45" s="238">
        <v>1</v>
      </c>
      <c r="CK45" s="238">
        <v>1</v>
      </c>
      <c r="CL45" s="238">
        <v>0</v>
      </c>
      <c r="CM45" s="238">
        <v>0</v>
      </c>
      <c r="CN45" s="238">
        <v>0</v>
      </c>
      <c r="CO45" s="238">
        <v>1</v>
      </c>
      <c r="CP45" s="238">
        <v>0</v>
      </c>
      <c r="CQ45" s="238">
        <v>1</v>
      </c>
      <c r="CR45" s="238">
        <v>0</v>
      </c>
      <c r="CS45" s="238">
        <v>0</v>
      </c>
      <c r="CT45" s="238">
        <v>1</v>
      </c>
      <c r="CU45" s="238">
        <v>1</v>
      </c>
      <c r="CV45" s="238">
        <v>1</v>
      </c>
      <c r="CW45" s="238">
        <v>1</v>
      </c>
      <c r="CX45" s="238">
        <v>0</v>
      </c>
      <c r="CY45" s="238">
        <v>1</v>
      </c>
      <c r="CZ45" s="238">
        <v>1</v>
      </c>
      <c r="DA45" s="238">
        <v>1</v>
      </c>
      <c r="DB45" s="47"/>
      <c r="DC45" s="47">
        <v>1</v>
      </c>
      <c r="DD45" s="47"/>
      <c r="DE45" s="47">
        <v>0</v>
      </c>
      <c r="DF45" s="47">
        <v>0</v>
      </c>
      <c r="DG45" s="47">
        <v>0</v>
      </c>
      <c r="DH45" s="47"/>
      <c r="DI45" s="47">
        <v>0</v>
      </c>
      <c r="DJ45" s="47">
        <v>0</v>
      </c>
      <c r="DK45" s="47">
        <v>0</v>
      </c>
      <c r="DL45" s="47"/>
      <c r="DM45" s="47">
        <v>0</v>
      </c>
      <c r="DN45" s="47">
        <v>0</v>
      </c>
      <c r="DO45" s="47"/>
      <c r="DP45" s="47">
        <v>0</v>
      </c>
      <c r="DQ45" s="47">
        <v>0</v>
      </c>
      <c r="DR45" s="47">
        <v>0</v>
      </c>
      <c r="DS45" s="47"/>
      <c r="DT45" s="47"/>
      <c r="DU45" s="47"/>
      <c r="DV45" s="47"/>
      <c r="DW45" s="47"/>
      <c r="DX45" s="47"/>
      <c r="DY45" s="47">
        <v>0</v>
      </c>
      <c r="DZ45" s="47">
        <v>0</v>
      </c>
      <c r="EA45" s="47">
        <v>0</v>
      </c>
      <c r="EB45" s="47">
        <v>0</v>
      </c>
      <c r="EC45" s="47"/>
      <c r="ED45" s="47"/>
      <c r="EE45" s="47"/>
      <c r="EG45" s="18">
        <f t="shared" ref="EG45:EJ62" si="15">IFERROR(SUMIFS($E45:$EF45,$E$3:$EF$3,EG$3,$E$2:$EF$2,EG$2)/(COUNTIFS($E$3:$EF$3,EG$3,$E45:$EF45,"&lt;&gt;"&amp;"",$E$2:$EF$2,EG$2)),"")</f>
        <v>0</v>
      </c>
      <c r="EH45" s="18">
        <f t="shared" si="15"/>
        <v>0.125</v>
      </c>
      <c r="EI45" s="18">
        <f t="shared" si="15"/>
        <v>0.5</v>
      </c>
      <c r="EJ45" s="18">
        <f t="shared" si="15"/>
        <v>0.81818181818181823</v>
      </c>
      <c r="EK45" s="18">
        <f t="shared" si="12"/>
        <v>0.76470588235294112</v>
      </c>
      <c r="EL45" s="18">
        <f t="shared" si="12"/>
        <v>0.69230769230769229</v>
      </c>
    </row>
    <row r="46" spans="1:142" ht="18.600000000000001" customHeight="1" x14ac:dyDescent="0.25">
      <c r="A46" s="4">
        <v>41</v>
      </c>
      <c r="B46" s="4" t="s">
        <v>496</v>
      </c>
      <c r="C46" s="236" t="str">
        <f t="shared" si="10"/>
        <v>11</v>
      </c>
      <c r="D46" s="236" t="str">
        <f>INDEX(Sheet1!$C:$C,MATCH($B46,Sheet1!$B:$B,0))</f>
        <v>محمدعرفان احمدی</v>
      </c>
      <c r="E46" s="239">
        <v>0</v>
      </c>
      <c r="F46" s="239">
        <v>0</v>
      </c>
      <c r="G46" s="239">
        <v>0</v>
      </c>
      <c r="H46" s="239">
        <v>0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>
        <v>0</v>
      </c>
      <c r="P46" s="239">
        <v>0</v>
      </c>
      <c r="Q46" s="239">
        <v>0</v>
      </c>
      <c r="R46" s="239">
        <v>0</v>
      </c>
      <c r="S46" s="239">
        <v>0</v>
      </c>
      <c r="T46" s="239">
        <v>0</v>
      </c>
      <c r="U46" s="239">
        <v>0</v>
      </c>
      <c r="V46" s="239">
        <v>0</v>
      </c>
      <c r="W46" s="239">
        <v>0</v>
      </c>
      <c r="X46" s="239">
        <v>0</v>
      </c>
      <c r="Y46" s="239">
        <v>0</v>
      </c>
      <c r="Z46" s="239">
        <v>0</v>
      </c>
      <c r="AA46" s="239">
        <v>0</v>
      </c>
      <c r="AB46" s="239">
        <v>0</v>
      </c>
      <c r="AC46" s="239">
        <v>0</v>
      </c>
      <c r="AD46" s="239">
        <v>0</v>
      </c>
      <c r="AE46" s="239">
        <v>0</v>
      </c>
      <c r="AF46" s="239">
        <v>0</v>
      </c>
      <c r="AG46" s="239">
        <v>0</v>
      </c>
      <c r="AH46" s="239">
        <v>0</v>
      </c>
      <c r="AI46" s="239">
        <v>0</v>
      </c>
      <c r="AJ46" s="239">
        <v>0</v>
      </c>
      <c r="AK46" s="239">
        <v>0</v>
      </c>
      <c r="AL46" s="239">
        <v>0</v>
      </c>
      <c r="AM46" s="239">
        <v>0</v>
      </c>
      <c r="AN46" s="239">
        <v>0</v>
      </c>
      <c r="AO46" s="239">
        <v>0</v>
      </c>
      <c r="AP46" s="239">
        <v>0</v>
      </c>
      <c r="AQ46" s="239">
        <v>0</v>
      </c>
      <c r="AR46" s="239">
        <v>0</v>
      </c>
      <c r="AS46" s="239">
        <v>0</v>
      </c>
      <c r="AT46" s="239">
        <v>0</v>
      </c>
      <c r="AU46" s="239">
        <v>0</v>
      </c>
      <c r="AV46" s="239">
        <v>0</v>
      </c>
      <c r="AW46" s="239">
        <v>0</v>
      </c>
      <c r="AX46" s="239">
        <v>0</v>
      </c>
      <c r="AY46" s="239">
        <v>0</v>
      </c>
      <c r="AZ46" s="239">
        <v>1</v>
      </c>
      <c r="BA46" s="239">
        <v>0</v>
      </c>
      <c r="BB46" s="239">
        <v>0</v>
      </c>
      <c r="BC46" s="239">
        <v>0</v>
      </c>
      <c r="BD46" s="239">
        <v>1</v>
      </c>
      <c r="BE46" s="239">
        <v>0</v>
      </c>
      <c r="BF46" s="239">
        <v>1</v>
      </c>
      <c r="BG46" s="239">
        <v>0</v>
      </c>
      <c r="BH46" s="239">
        <v>0</v>
      </c>
      <c r="BI46" s="239">
        <v>0</v>
      </c>
      <c r="BJ46" s="239">
        <v>0</v>
      </c>
      <c r="BK46" s="239">
        <v>0</v>
      </c>
      <c r="BL46" s="239">
        <v>0</v>
      </c>
      <c r="BM46" s="239">
        <v>0</v>
      </c>
      <c r="BN46" s="239">
        <v>0</v>
      </c>
      <c r="BO46" s="239">
        <v>0</v>
      </c>
      <c r="BP46" s="239">
        <v>0</v>
      </c>
      <c r="BQ46" s="239">
        <v>0</v>
      </c>
      <c r="BR46" s="239">
        <v>0</v>
      </c>
      <c r="BS46" s="239">
        <v>0</v>
      </c>
      <c r="BT46" s="239">
        <v>0</v>
      </c>
      <c r="BU46" s="239">
        <v>0</v>
      </c>
      <c r="BV46" s="239">
        <v>0</v>
      </c>
      <c r="BW46" s="239">
        <v>0</v>
      </c>
      <c r="BX46" s="239"/>
      <c r="BY46" s="239">
        <v>0</v>
      </c>
      <c r="BZ46" s="239">
        <v>0</v>
      </c>
      <c r="CA46" s="239">
        <v>0</v>
      </c>
      <c r="CB46" s="239">
        <v>1</v>
      </c>
      <c r="CC46" s="239">
        <v>0</v>
      </c>
      <c r="CD46" s="239">
        <v>0</v>
      </c>
      <c r="CE46" s="239">
        <v>1</v>
      </c>
      <c r="CF46" s="239">
        <v>0</v>
      </c>
      <c r="CG46" s="239">
        <v>0</v>
      </c>
      <c r="CH46" s="239">
        <v>0</v>
      </c>
      <c r="CI46" s="239">
        <v>0</v>
      </c>
      <c r="CJ46" s="239">
        <v>0</v>
      </c>
      <c r="CK46" s="239">
        <v>0</v>
      </c>
      <c r="CL46" s="239">
        <v>0</v>
      </c>
      <c r="CM46" s="239">
        <v>0</v>
      </c>
      <c r="CN46" s="239">
        <v>1</v>
      </c>
      <c r="CO46" s="239">
        <v>0</v>
      </c>
      <c r="CP46" s="239">
        <v>0</v>
      </c>
      <c r="CQ46" s="239">
        <v>0</v>
      </c>
      <c r="CR46" s="239">
        <v>0</v>
      </c>
      <c r="CS46" s="239">
        <v>1</v>
      </c>
      <c r="CT46" s="239">
        <v>0</v>
      </c>
      <c r="CU46" s="239">
        <v>0</v>
      </c>
      <c r="CV46" s="239">
        <v>0</v>
      </c>
      <c r="CW46" s="239">
        <v>0</v>
      </c>
      <c r="CX46" s="239">
        <v>0</v>
      </c>
      <c r="CY46" s="239">
        <v>0</v>
      </c>
      <c r="CZ46" s="239">
        <v>0</v>
      </c>
      <c r="DA46" s="239">
        <v>0</v>
      </c>
      <c r="DB46" s="9"/>
      <c r="DC46" s="9">
        <v>0</v>
      </c>
      <c r="DD46" s="9"/>
      <c r="DE46" s="9">
        <v>0</v>
      </c>
      <c r="DF46" s="9">
        <v>1</v>
      </c>
      <c r="DG46" s="9">
        <v>0</v>
      </c>
      <c r="DH46" s="9"/>
      <c r="DI46" s="9">
        <v>0</v>
      </c>
      <c r="DJ46" s="9">
        <v>0</v>
      </c>
      <c r="DK46" s="9">
        <v>0</v>
      </c>
      <c r="DL46" s="9"/>
      <c r="DM46" s="9">
        <v>0</v>
      </c>
      <c r="DN46" s="9">
        <v>0</v>
      </c>
      <c r="DO46" s="9"/>
      <c r="DP46" s="9">
        <v>0</v>
      </c>
      <c r="DQ46" s="9">
        <v>0</v>
      </c>
      <c r="DR46" s="9">
        <v>0</v>
      </c>
      <c r="DS46" s="9"/>
      <c r="DT46" s="9"/>
      <c r="DU46" s="9"/>
      <c r="DV46" s="9"/>
      <c r="DW46" s="9"/>
      <c r="DX46" s="9"/>
      <c r="DY46" s="9">
        <v>0</v>
      </c>
      <c r="DZ46" s="9">
        <v>1</v>
      </c>
      <c r="EA46" s="9">
        <v>0</v>
      </c>
      <c r="EB46" s="9">
        <v>0</v>
      </c>
      <c r="EC46" s="9"/>
      <c r="ED46" s="9"/>
      <c r="EE46" s="9"/>
      <c r="EG46" s="18">
        <f t="shared" si="15"/>
        <v>0</v>
      </c>
      <c r="EH46" s="18">
        <f t="shared" si="15"/>
        <v>0</v>
      </c>
      <c r="EI46" s="18">
        <f t="shared" si="15"/>
        <v>0</v>
      </c>
      <c r="EJ46" s="18">
        <f t="shared" si="15"/>
        <v>0.13636363636363635</v>
      </c>
      <c r="EK46" s="18">
        <f t="shared" ref="EK46:EL77" si="16">IFERROR(SUMIFS($E46:$EF46,$E$3:$EF$3,EK$3,$E$2:$EF$2,EK$2)/(COUNTIFS($E$3:$EF$3,EK$3,$E46:$EF46,"&lt;&gt;"&amp;"",$E$2:$EF$2,EK$2)),"")</f>
        <v>0.17647058823529413</v>
      </c>
      <c r="EL46" s="18">
        <f t="shared" si="16"/>
        <v>7.6923076923076927E-2</v>
      </c>
    </row>
    <row r="47" spans="1:142" ht="18.75" x14ac:dyDescent="0.25">
      <c r="A47" s="46">
        <v>42</v>
      </c>
      <c r="B47" s="46" t="s">
        <v>497</v>
      </c>
      <c r="C47" s="237" t="str">
        <f>MID($B47,1,2)</f>
        <v>11</v>
      </c>
      <c r="D47" s="237" t="str">
        <f>INDEX(Sheet1!$C:$C,MATCH($B47,Sheet1!$B:$B,0))</f>
        <v>محمدمهدی صابری</v>
      </c>
      <c r="E47" s="238">
        <v>0</v>
      </c>
      <c r="F47" s="238">
        <v>1</v>
      </c>
      <c r="G47" s="238">
        <v>0</v>
      </c>
      <c r="H47" s="238">
        <v>0</v>
      </c>
      <c r="I47" s="238">
        <v>1</v>
      </c>
      <c r="J47" s="238">
        <v>0</v>
      </c>
      <c r="K47" s="238">
        <v>1</v>
      </c>
      <c r="L47" s="238">
        <v>0</v>
      </c>
      <c r="M47" s="238">
        <v>0</v>
      </c>
      <c r="N47" s="238">
        <v>1</v>
      </c>
      <c r="O47" s="238">
        <v>0</v>
      </c>
      <c r="P47" s="238">
        <v>0</v>
      </c>
      <c r="Q47" s="238">
        <v>0</v>
      </c>
      <c r="R47" s="238">
        <v>0</v>
      </c>
      <c r="S47" s="238">
        <v>0</v>
      </c>
      <c r="T47" s="238">
        <v>0</v>
      </c>
      <c r="U47" s="238">
        <v>0</v>
      </c>
      <c r="V47" s="238">
        <v>0</v>
      </c>
      <c r="W47" s="238">
        <v>0</v>
      </c>
      <c r="X47" s="238">
        <v>0</v>
      </c>
      <c r="Y47" s="238">
        <v>0</v>
      </c>
      <c r="Z47" s="238">
        <v>0</v>
      </c>
      <c r="AA47" s="238">
        <v>0</v>
      </c>
      <c r="AB47" s="238">
        <v>0</v>
      </c>
      <c r="AC47" s="238">
        <v>0</v>
      </c>
      <c r="AD47" s="238">
        <v>0</v>
      </c>
      <c r="AE47" s="238">
        <v>1</v>
      </c>
      <c r="AF47" s="238">
        <v>0</v>
      </c>
      <c r="AG47" s="238">
        <v>1</v>
      </c>
      <c r="AH47" s="238">
        <v>1</v>
      </c>
      <c r="AI47" s="238">
        <v>0</v>
      </c>
      <c r="AJ47" s="238">
        <v>0</v>
      </c>
      <c r="AK47" s="238">
        <v>0</v>
      </c>
      <c r="AL47" s="238">
        <v>1</v>
      </c>
      <c r="AM47" s="238">
        <v>0</v>
      </c>
      <c r="AN47" s="238">
        <v>0</v>
      </c>
      <c r="AO47" s="238">
        <v>1</v>
      </c>
      <c r="AP47" s="238">
        <v>0</v>
      </c>
      <c r="AQ47" s="238">
        <v>1</v>
      </c>
      <c r="AR47" s="238">
        <v>0</v>
      </c>
      <c r="AS47" s="238">
        <v>0</v>
      </c>
      <c r="AT47" s="238">
        <v>1</v>
      </c>
      <c r="AU47" s="238">
        <v>0</v>
      </c>
      <c r="AV47" s="238">
        <v>0</v>
      </c>
      <c r="AW47" s="238">
        <v>1</v>
      </c>
      <c r="AX47" s="238">
        <v>1</v>
      </c>
      <c r="AY47" s="238">
        <v>0</v>
      </c>
      <c r="AZ47" s="238">
        <v>1</v>
      </c>
      <c r="BA47" s="238">
        <v>1</v>
      </c>
      <c r="BB47" s="238">
        <v>1</v>
      </c>
      <c r="BC47" s="238">
        <v>1</v>
      </c>
      <c r="BD47" s="238">
        <v>1</v>
      </c>
      <c r="BE47" s="238">
        <v>1</v>
      </c>
      <c r="BF47" s="238">
        <v>1</v>
      </c>
      <c r="BG47" s="238">
        <v>1</v>
      </c>
      <c r="BH47" s="238">
        <v>1</v>
      </c>
      <c r="BI47" s="238">
        <v>1</v>
      </c>
      <c r="BJ47" s="238">
        <v>0</v>
      </c>
      <c r="BK47" s="238">
        <v>0</v>
      </c>
      <c r="BL47" s="238">
        <v>0</v>
      </c>
      <c r="BM47" s="238">
        <v>0</v>
      </c>
      <c r="BN47" s="238">
        <v>1</v>
      </c>
      <c r="BO47" s="238">
        <v>1</v>
      </c>
      <c r="BP47" s="238">
        <v>1</v>
      </c>
      <c r="BQ47" s="238">
        <v>1</v>
      </c>
      <c r="BR47" s="238">
        <v>0</v>
      </c>
      <c r="BS47" s="238">
        <v>0</v>
      </c>
      <c r="BT47" s="238">
        <v>0</v>
      </c>
      <c r="BU47" s="238">
        <v>1</v>
      </c>
      <c r="BV47" s="238">
        <v>0</v>
      </c>
      <c r="BW47" s="238">
        <v>0</v>
      </c>
      <c r="BX47" s="238"/>
      <c r="BY47" s="238">
        <v>1</v>
      </c>
      <c r="BZ47" s="238">
        <v>0</v>
      </c>
      <c r="CA47" s="238">
        <v>0</v>
      </c>
      <c r="CB47" s="238">
        <v>1</v>
      </c>
      <c r="CC47" s="238">
        <v>0</v>
      </c>
      <c r="CD47" s="238">
        <v>0</v>
      </c>
      <c r="CE47" s="238">
        <v>0</v>
      </c>
      <c r="CF47" s="238">
        <v>0</v>
      </c>
      <c r="CG47" s="238">
        <v>0</v>
      </c>
      <c r="CH47" s="238">
        <v>0</v>
      </c>
      <c r="CI47" s="238">
        <v>0</v>
      </c>
      <c r="CJ47" s="238">
        <v>0</v>
      </c>
      <c r="CK47" s="238">
        <v>1</v>
      </c>
      <c r="CL47" s="238">
        <v>0</v>
      </c>
      <c r="CM47" s="238">
        <v>1</v>
      </c>
      <c r="CN47" s="238">
        <v>1</v>
      </c>
      <c r="CO47" s="238">
        <v>0</v>
      </c>
      <c r="CP47" s="238">
        <v>0</v>
      </c>
      <c r="CQ47" s="238">
        <v>1</v>
      </c>
      <c r="CR47" s="238">
        <v>0</v>
      </c>
      <c r="CS47" s="238">
        <v>0</v>
      </c>
      <c r="CT47" s="238">
        <v>0</v>
      </c>
      <c r="CU47" s="238">
        <v>0</v>
      </c>
      <c r="CV47" s="238">
        <v>0</v>
      </c>
      <c r="CW47" s="238">
        <v>0</v>
      </c>
      <c r="CX47" s="238">
        <v>0</v>
      </c>
      <c r="CY47" s="238">
        <v>0</v>
      </c>
      <c r="CZ47" s="238">
        <v>0</v>
      </c>
      <c r="DA47" s="238">
        <v>0</v>
      </c>
      <c r="DB47" s="47"/>
      <c r="DC47" s="47">
        <v>0</v>
      </c>
      <c r="DD47" s="47"/>
      <c r="DE47" s="47">
        <v>1</v>
      </c>
      <c r="DF47" s="47">
        <v>1</v>
      </c>
      <c r="DG47" s="47">
        <v>0</v>
      </c>
      <c r="DH47" s="47"/>
      <c r="DI47" s="47">
        <v>0</v>
      </c>
      <c r="DJ47" s="47">
        <v>0</v>
      </c>
      <c r="DK47" s="47">
        <v>0</v>
      </c>
      <c r="DL47" s="47"/>
      <c r="DM47" s="47">
        <v>0</v>
      </c>
      <c r="DN47" s="47">
        <v>0</v>
      </c>
      <c r="DO47" s="47"/>
      <c r="DP47" s="47">
        <v>0</v>
      </c>
      <c r="DQ47" s="47">
        <v>0</v>
      </c>
      <c r="DR47" s="47">
        <v>0</v>
      </c>
      <c r="DS47" s="47"/>
      <c r="DT47" s="47"/>
      <c r="DU47" s="47"/>
      <c r="DV47" s="47"/>
      <c r="DW47" s="47"/>
      <c r="DX47" s="47"/>
      <c r="DY47" s="47">
        <v>0</v>
      </c>
      <c r="DZ47" s="47">
        <v>0</v>
      </c>
      <c r="EA47" s="47">
        <v>0</v>
      </c>
      <c r="EB47" s="47">
        <v>0</v>
      </c>
      <c r="EC47" s="47"/>
      <c r="ED47" s="47"/>
      <c r="EE47" s="47"/>
      <c r="EG47" s="18">
        <f t="shared" si="15"/>
        <v>0.26666666666666666</v>
      </c>
      <c r="EH47" s="18">
        <f t="shared" si="15"/>
        <v>0.1875</v>
      </c>
      <c r="EI47" s="18">
        <f t="shared" si="15"/>
        <v>0.33333333333333331</v>
      </c>
      <c r="EJ47" s="18">
        <f t="shared" si="15"/>
        <v>0.72727272727272729</v>
      </c>
      <c r="EK47" s="18">
        <f t="shared" si="16"/>
        <v>0.29411764705882354</v>
      </c>
      <c r="EL47" s="18">
        <f t="shared" si="16"/>
        <v>7.6923076923076927E-2</v>
      </c>
    </row>
    <row r="48" spans="1:142" ht="18.600000000000001" customHeight="1" x14ac:dyDescent="0.25">
      <c r="A48" s="4">
        <v>43</v>
      </c>
      <c r="B48" s="4" t="s">
        <v>691</v>
      </c>
      <c r="C48" s="236" t="str">
        <f>MID($B48,1,2)</f>
        <v>11</v>
      </c>
      <c r="D48" s="236" t="str">
        <f>INDEX(Sheet1!$C:$C,MATCH($B48,Sheet1!$B:$B,0))</f>
        <v>علیرضا آل‌علی</v>
      </c>
      <c r="E48" s="239">
        <v>0</v>
      </c>
      <c r="F48" s="239">
        <v>0</v>
      </c>
      <c r="G48" s="239">
        <v>0</v>
      </c>
      <c r="H48" s="239">
        <v>0</v>
      </c>
      <c r="I48" s="239">
        <v>0</v>
      </c>
      <c r="J48" s="239">
        <v>0</v>
      </c>
      <c r="K48" s="239">
        <v>0</v>
      </c>
      <c r="L48" s="239">
        <v>0</v>
      </c>
      <c r="M48" s="239">
        <v>0</v>
      </c>
      <c r="N48" s="239">
        <v>0</v>
      </c>
      <c r="O48" s="239">
        <v>0</v>
      </c>
      <c r="P48" s="239">
        <v>0</v>
      </c>
      <c r="Q48" s="239">
        <v>0</v>
      </c>
      <c r="R48" s="239">
        <v>1</v>
      </c>
      <c r="S48" s="239">
        <v>0</v>
      </c>
      <c r="T48" s="239">
        <v>0</v>
      </c>
      <c r="U48" s="239">
        <v>0</v>
      </c>
      <c r="V48" s="239">
        <v>0</v>
      </c>
      <c r="W48" s="239">
        <v>0</v>
      </c>
      <c r="X48" s="239">
        <v>0</v>
      </c>
      <c r="Y48" s="239">
        <v>0</v>
      </c>
      <c r="Z48" s="239">
        <v>0</v>
      </c>
      <c r="AA48" s="239">
        <v>0</v>
      </c>
      <c r="AB48" s="239">
        <v>0</v>
      </c>
      <c r="AC48" s="239">
        <v>0</v>
      </c>
      <c r="AD48" s="239">
        <v>0</v>
      </c>
      <c r="AE48" s="239">
        <v>0</v>
      </c>
      <c r="AF48" s="239">
        <v>0</v>
      </c>
      <c r="AG48" s="239">
        <v>0</v>
      </c>
      <c r="AH48" s="239">
        <v>0</v>
      </c>
      <c r="AI48" s="239">
        <v>0</v>
      </c>
      <c r="AJ48" s="239">
        <v>0</v>
      </c>
      <c r="AK48" s="239">
        <v>0</v>
      </c>
      <c r="AL48" s="239">
        <v>0</v>
      </c>
      <c r="AM48" s="239">
        <v>0</v>
      </c>
      <c r="AN48" s="239">
        <v>0</v>
      </c>
      <c r="AO48" s="239">
        <v>0</v>
      </c>
      <c r="AP48" s="239">
        <v>0</v>
      </c>
      <c r="AQ48" s="239">
        <v>0</v>
      </c>
      <c r="AR48" s="239">
        <v>0</v>
      </c>
      <c r="AS48" s="239">
        <v>0</v>
      </c>
      <c r="AT48" s="239">
        <v>0</v>
      </c>
      <c r="AU48" s="239">
        <v>0</v>
      </c>
      <c r="AV48" s="239">
        <v>1</v>
      </c>
      <c r="AW48" s="239">
        <v>0</v>
      </c>
      <c r="AX48" s="239">
        <v>1</v>
      </c>
      <c r="AY48" s="239">
        <v>1</v>
      </c>
      <c r="AZ48" s="239">
        <v>0</v>
      </c>
      <c r="BA48" s="239">
        <v>0</v>
      </c>
      <c r="BB48" s="239">
        <v>0</v>
      </c>
      <c r="BC48" s="239">
        <v>1</v>
      </c>
      <c r="BD48" s="239">
        <v>0</v>
      </c>
      <c r="BE48" s="239">
        <v>1</v>
      </c>
      <c r="BF48" s="239">
        <v>0</v>
      </c>
      <c r="BG48" s="239">
        <v>1</v>
      </c>
      <c r="BH48" s="239">
        <v>0</v>
      </c>
      <c r="BI48" s="239">
        <v>1</v>
      </c>
      <c r="BJ48" s="239">
        <v>1</v>
      </c>
      <c r="BK48" s="239">
        <v>0</v>
      </c>
      <c r="BL48" s="239">
        <v>0</v>
      </c>
      <c r="BM48" s="239">
        <v>0</v>
      </c>
      <c r="BN48" s="239">
        <v>0</v>
      </c>
      <c r="BO48" s="239">
        <v>0</v>
      </c>
      <c r="BP48" s="239">
        <v>0</v>
      </c>
      <c r="BQ48" s="239">
        <v>0</v>
      </c>
      <c r="BR48" s="239">
        <v>0</v>
      </c>
      <c r="BS48" s="239">
        <v>0</v>
      </c>
      <c r="BT48" s="239">
        <v>0</v>
      </c>
      <c r="BU48" s="239">
        <v>0</v>
      </c>
      <c r="BV48" s="239">
        <v>0</v>
      </c>
      <c r="BW48" s="239">
        <v>0</v>
      </c>
      <c r="BX48" s="239"/>
      <c r="BY48" s="239">
        <v>0</v>
      </c>
      <c r="BZ48" s="239">
        <v>0</v>
      </c>
      <c r="CA48" s="239">
        <v>0</v>
      </c>
      <c r="CB48" s="239">
        <v>0</v>
      </c>
      <c r="CC48" s="239">
        <v>0</v>
      </c>
      <c r="CD48" s="239">
        <v>0</v>
      </c>
      <c r="CE48" s="239">
        <v>0</v>
      </c>
      <c r="CF48" s="239">
        <v>0</v>
      </c>
      <c r="CG48" s="239">
        <v>0</v>
      </c>
      <c r="CH48" s="239">
        <v>0</v>
      </c>
      <c r="CI48" s="239">
        <v>0</v>
      </c>
      <c r="CJ48" s="239">
        <v>0</v>
      </c>
      <c r="CK48" s="239">
        <v>1</v>
      </c>
      <c r="CL48" s="239">
        <v>1</v>
      </c>
      <c r="CM48" s="239">
        <v>1</v>
      </c>
      <c r="CN48" s="239">
        <v>1</v>
      </c>
      <c r="CO48" s="239">
        <v>0</v>
      </c>
      <c r="CP48" s="239">
        <v>0</v>
      </c>
      <c r="CQ48" s="239">
        <v>0</v>
      </c>
      <c r="CR48" s="239">
        <v>0</v>
      </c>
      <c r="CS48" s="239">
        <v>0</v>
      </c>
      <c r="CT48" s="239">
        <v>0</v>
      </c>
      <c r="CU48" s="239">
        <v>0</v>
      </c>
      <c r="CV48" s="239">
        <v>0</v>
      </c>
      <c r="CW48" s="239">
        <v>0</v>
      </c>
      <c r="CX48" s="239">
        <v>0</v>
      </c>
      <c r="CY48" s="239">
        <v>0</v>
      </c>
      <c r="CZ48" s="239">
        <v>0</v>
      </c>
      <c r="DA48" s="239">
        <v>0</v>
      </c>
      <c r="DB48" s="9"/>
      <c r="DC48" s="9">
        <v>1</v>
      </c>
      <c r="DD48" s="9"/>
      <c r="DE48" s="9">
        <v>0</v>
      </c>
      <c r="DF48" s="9">
        <v>1</v>
      </c>
      <c r="DG48" s="9">
        <v>0</v>
      </c>
      <c r="DH48" s="9"/>
      <c r="DI48" s="9">
        <v>0</v>
      </c>
      <c r="DJ48" s="9">
        <v>0</v>
      </c>
      <c r="DK48" s="9">
        <v>0</v>
      </c>
      <c r="DL48" s="9"/>
      <c r="DM48" s="9">
        <v>0</v>
      </c>
      <c r="DN48" s="9">
        <v>0</v>
      </c>
      <c r="DO48" s="9"/>
      <c r="DP48" s="9">
        <v>0</v>
      </c>
      <c r="DQ48" s="9">
        <v>0</v>
      </c>
      <c r="DR48" s="9">
        <v>0</v>
      </c>
      <c r="DS48" s="9"/>
      <c r="DT48" s="9"/>
      <c r="DU48" s="9"/>
      <c r="DV48" s="9"/>
      <c r="DW48" s="9"/>
      <c r="DX48" s="9"/>
      <c r="DY48" s="9">
        <v>0</v>
      </c>
      <c r="DZ48" s="9">
        <v>0</v>
      </c>
      <c r="EA48" s="9">
        <v>0</v>
      </c>
      <c r="EB48" s="9">
        <v>0</v>
      </c>
      <c r="EC48" s="9"/>
      <c r="ED48" s="9"/>
      <c r="EE48" s="9"/>
      <c r="EG48" s="18">
        <f t="shared" si="15"/>
        <v>6.6666666666666666E-2</v>
      </c>
      <c r="EH48" s="18">
        <f t="shared" si="15"/>
        <v>0</v>
      </c>
      <c r="EI48" s="18">
        <f t="shared" si="15"/>
        <v>0</v>
      </c>
      <c r="EJ48" s="18">
        <f t="shared" si="15"/>
        <v>0.36363636363636365</v>
      </c>
      <c r="EK48" s="18">
        <f t="shared" si="16"/>
        <v>0.23529411764705882</v>
      </c>
      <c r="EL48" s="18">
        <f t="shared" si="16"/>
        <v>7.6923076923076927E-2</v>
      </c>
    </row>
    <row r="49" spans="1:142" ht="18.75" x14ac:dyDescent="0.25">
      <c r="A49" s="46">
        <v>44</v>
      </c>
      <c r="B49" s="46" t="s">
        <v>498</v>
      </c>
      <c r="C49" s="237" t="str">
        <f t="shared" si="10"/>
        <v>12</v>
      </c>
      <c r="D49" s="237" t="str">
        <f>INDEX(Sheet1!$C:$C,MATCH($B49,Sheet1!$B:$B,0))</f>
        <v>امیرمحمد محمدرضایی</v>
      </c>
      <c r="E49" s="238">
        <v>1</v>
      </c>
      <c r="F49" s="238">
        <v>1</v>
      </c>
      <c r="G49" s="238">
        <v>0</v>
      </c>
      <c r="H49" s="238">
        <v>1</v>
      </c>
      <c r="I49" s="238">
        <v>1</v>
      </c>
      <c r="J49" s="238">
        <v>1</v>
      </c>
      <c r="K49" s="238">
        <v>0</v>
      </c>
      <c r="L49" s="238">
        <v>1</v>
      </c>
      <c r="M49" s="238">
        <v>1</v>
      </c>
      <c r="N49" s="238">
        <v>0</v>
      </c>
      <c r="O49" s="238">
        <v>1</v>
      </c>
      <c r="P49" s="238">
        <v>0</v>
      </c>
      <c r="Q49" s="238">
        <v>1</v>
      </c>
      <c r="R49" s="238">
        <v>1</v>
      </c>
      <c r="S49" s="238">
        <v>0</v>
      </c>
      <c r="T49" s="238">
        <v>0</v>
      </c>
      <c r="U49" s="238">
        <v>1</v>
      </c>
      <c r="V49" s="238">
        <v>0</v>
      </c>
      <c r="W49" s="238">
        <v>1</v>
      </c>
      <c r="X49" s="238">
        <v>1</v>
      </c>
      <c r="Y49" s="238">
        <v>0</v>
      </c>
      <c r="Z49" s="238">
        <v>0</v>
      </c>
      <c r="AA49" s="238">
        <v>0</v>
      </c>
      <c r="AB49" s="238">
        <v>0</v>
      </c>
      <c r="AC49" s="238">
        <v>1</v>
      </c>
      <c r="AD49" s="238">
        <v>1</v>
      </c>
      <c r="AE49" s="238">
        <v>1</v>
      </c>
      <c r="AF49" s="238">
        <v>0</v>
      </c>
      <c r="AG49" s="238">
        <v>1</v>
      </c>
      <c r="AH49" s="238">
        <v>1</v>
      </c>
      <c r="AI49" s="238">
        <v>0</v>
      </c>
      <c r="AJ49" s="238">
        <v>1</v>
      </c>
      <c r="AK49" s="238">
        <v>1</v>
      </c>
      <c r="AL49" s="238">
        <v>0</v>
      </c>
      <c r="AM49" s="238">
        <v>0</v>
      </c>
      <c r="AN49" s="238">
        <v>1</v>
      </c>
      <c r="AO49" s="238">
        <v>1</v>
      </c>
      <c r="AP49" s="238">
        <v>0</v>
      </c>
      <c r="AQ49" s="238">
        <v>0</v>
      </c>
      <c r="AR49" s="238">
        <v>0</v>
      </c>
      <c r="AS49" s="238">
        <v>0</v>
      </c>
      <c r="AT49" s="238">
        <v>0</v>
      </c>
      <c r="AU49" s="238">
        <v>1</v>
      </c>
      <c r="AV49" s="238">
        <v>0</v>
      </c>
      <c r="AW49" s="238">
        <v>0</v>
      </c>
      <c r="AX49" s="238">
        <v>1</v>
      </c>
      <c r="AY49" s="238">
        <v>1</v>
      </c>
      <c r="AZ49" s="238">
        <v>1</v>
      </c>
      <c r="BA49" s="238">
        <v>1</v>
      </c>
      <c r="BB49" s="238">
        <v>1</v>
      </c>
      <c r="BC49" s="238">
        <v>1</v>
      </c>
      <c r="BD49" s="238">
        <v>1</v>
      </c>
      <c r="BE49" s="238">
        <v>1</v>
      </c>
      <c r="BF49" s="238">
        <v>0</v>
      </c>
      <c r="BG49" s="238">
        <v>1</v>
      </c>
      <c r="BH49" s="238">
        <v>1</v>
      </c>
      <c r="BI49" s="238">
        <v>1</v>
      </c>
      <c r="BJ49" s="238">
        <v>0</v>
      </c>
      <c r="BK49" s="238">
        <v>0</v>
      </c>
      <c r="BL49" s="238">
        <v>1</v>
      </c>
      <c r="BM49" s="238">
        <v>0</v>
      </c>
      <c r="BN49" s="238">
        <v>0</v>
      </c>
      <c r="BO49" s="238">
        <v>0</v>
      </c>
      <c r="BP49" s="238">
        <v>0</v>
      </c>
      <c r="BQ49" s="238">
        <v>1</v>
      </c>
      <c r="BR49" s="238">
        <v>1</v>
      </c>
      <c r="BS49" s="238">
        <v>1</v>
      </c>
      <c r="BT49" s="238">
        <v>1</v>
      </c>
      <c r="BU49" s="238">
        <v>0</v>
      </c>
      <c r="BV49" s="238">
        <v>1</v>
      </c>
      <c r="BW49" s="238">
        <v>0</v>
      </c>
      <c r="BX49" s="238"/>
      <c r="BY49" s="238">
        <v>0</v>
      </c>
      <c r="BZ49" s="238">
        <v>0</v>
      </c>
      <c r="CA49" s="238">
        <v>1</v>
      </c>
      <c r="CB49" s="238">
        <v>1</v>
      </c>
      <c r="CC49" s="238">
        <v>1</v>
      </c>
      <c r="CD49" s="238">
        <v>1</v>
      </c>
      <c r="CE49" s="238">
        <v>0</v>
      </c>
      <c r="CF49" s="238">
        <v>0</v>
      </c>
      <c r="CG49" s="238">
        <v>0</v>
      </c>
      <c r="CH49" s="238">
        <v>1</v>
      </c>
      <c r="CI49" s="238">
        <v>1</v>
      </c>
      <c r="CJ49" s="238">
        <v>1</v>
      </c>
      <c r="CK49" s="238">
        <v>1</v>
      </c>
      <c r="CL49" s="238">
        <v>0</v>
      </c>
      <c r="CM49" s="238">
        <v>0</v>
      </c>
      <c r="CN49" s="238">
        <v>1</v>
      </c>
      <c r="CO49" s="238">
        <v>0</v>
      </c>
      <c r="CP49" s="238">
        <v>1</v>
      </c>
      <c r="CQ49" s="238">
        <v>0</v>
      </c>
      <c r="CR49" s="238">
        <v>0</v>
      </c>
      <c r="CS49" s="238">
        <v>0</v>
      </c>
      <c r="CT49" s="238">
        <v>1</v>
      </c>
      <c r="CU49" s="238">
        <v>1</v>
      </c>
      <c r="CV49" s="238">
        <v>1</v>
      </c>
      <c r="CW49" s="238">
        <v>0</v>
      </c>
      <c r="CX49" s="238">
        <v>1</v>
      </c>
      <c r="CY49" s="238">
        <v>1</v>
      </c>
      <c r="CZ49" s="238">
        <v>0</v>
      </c>
      <c r="DA49" s="238">
        <v>0</v>
      </c>
      <c r="DB49" s="47"/>
      <c r="DC49" s="47">
        <v>1</v>
      </c>
      <c r="DD49" s="47"/>
      <c r="DE49" s="47">
        <v>1</v>
      </c>
      <c r="DF49" s="47">
        <v>0</v>
      </c>
      <c r="DG49" s="47">
        <v>1</v>
      </c>
      <c r="DH49" s="47"/>
      <c r="DI49" s="47">
        <v>1</v>
      </c>
      <c r="DJ49" s="47">
        <v>0</v>
      </c>
      <c r="DK49" s="47">
        <v>1</v>
      </c>
      <c r="DL49" s="47"/>
      <c r="DM49" s="47">
        <v>0</v>
      </c>
      <c r="DN49" s="47">
        <v>1</v>
      </c>
      <c r="DO49" s="47"/>
      <c r="DP49" s="47">
        <v>0</v>
      </c>
      <c r="DQ49" s="47">
        <v>1</v>
      </c>
      <c r="DR49" s="47">
        <v>0</v>
      </c>
      <c r="DS49" s="47"/>
      <c r="DT49" s="47"/>
      <c r="DU49" s="47"/>
      <c r="DV49" s="47"/>
      <c r="DW49" s="47"/>
      <c r="DX49" s="47"/>
      <c r="DY49" s="47">
        <v>1</v>
      </c>
      <c r="DZ49" s="47">
        <v>0</v>
      </c>
      <c r="EA49" s="47">
        <v>0</v>
      </c>
      <c r="EB49" s="47">
        <v>0</v>
      </c>
      <c r="EC49" s="47"/>
      <c r="ED49" s="47"/>
      <c r="EE49" s="47"/>
      <c r="EG49" s="18">
        <f t="shared" si="15"/>
        <v>0.66666666666666663</v>
      </c>
      <c r="EH49" s="18">
        <f t="shared" si="15"/>
        <v>0.5</v>
      </c>
      <c r="EI49" s="18">
        <f t="shared" si="15"/>
        <v>0.41666666666666669</v>
      </c>
      <c r="EJ49" s="18">
        <f t="shared" si="15"/>
        <v>0.59090909090909094</v>
      </c>
      <c r="EK49" s="18">
        <f t="shared" si="16"/>
        <v>0.52941176470588236</v>
      </c>
      <c r="EL49" s="18">
        <f t="shared" si="16"/>
        <v>0.53846153846153844</v>
      </c>
    </row>
    <row r="50" spans="1:142" ht="18.600000000000001" customHeight="1" x14ac:dyDescent="0.25">
      <c r="A50" s="4">
        <v>45</v>
      </c>
      <c r="B50" s="4" t="s">
        <v>499</v>
      </c>
      <c r="C50" s="236" t="str">
        <f t="shared" si="10"/>
        <v>12</v>
      </c>
      <c r="D50" s="236" t="str">
        <f>INDEX(Sheet1!$C:$C,MATCH($B50,Sheet1!$B:$B,0))</f>
        <v>عبدالرحمان محمدرضایی</v>
      </c>
      <c r="E50" s="239">
        <v>1</v>
      </c>
      <c r="F50" s="239">
        <v>1</v>
      </c>
      <c r="G50" s="239">
        <v>0</v>
      </c>
      <c r="H50" s="239">
        <v>1</v>
      </c>
      <c r="I50" s="239">
        <v>1</v>
      </c>
      <c r="J50" s="239">
        <v>1</v>
      </c>
      <c r="K50" s="239">
        <v>1</v>
      </c>
      <c r="L50" s="239">
        <v>1</v>
      </c>
      <c r="M50" s="239">
        <v>1</v>
      </c>
      <c r="N50" s="239">
        <v>1</v>
      </c>
      <c r="O50" s="239">
        <v>1</v>
      </c>
      <c r="P50" s="239">
        <v>1</v>
      </c>
      <c r="Q50" s="239">
        <v>1</v>
      </c>
      <c r="R50" s="239">
        <v>1</v>
      </c>
      <c r="S50" s="239">
        <v>0</v>
      </c>
      <c r="T50" s="239">
        <v>1</v>
      </c>
      <c r="U50" s="239">
        <v>1</v>
      </c>
      <c r="V50" s="239">
        <v>1</v>
      </c>
      <c r="W50" s="239">
        <v>1</v>
      </c>
      <c r="X50" s="239">
        <v>1</v>
      </c>
      <c r="Y50" s="239">
        <v>1</v>
      </c>
      <c r="Z50" s="239">
        <v>1</v>
      </c>
      <c r="AA50" s="239">
        <v>0</v>
      </c>
      <c r="AB50" s="239">
        <v>0</v>
      </c>
      <c r="AC50" s="239">
        <v>1</v>
      </c>
      <c r="AD50" s="239">
        <v>1</v>
      </c>
      <c r="AE50" s="239">
        <v>1</v>
      </c>
      <c r="AF50" s="239">
        <v>0</v>
      </c>
      <c r="AG50" s="239">
        <v>1</v>
      </c>
      <c r="AH50" s="239">
        <v>1</v>
      </c>
      <c r="AI50" s="239">
        <v>0</v>
      </c>
      <c r="AJ50" s="239">
        <v>1</v>
      </c>
      <c r="AK50" s="239">
        <v>1</v>
      </c>
      <c r="AL50" s="239">
        <v>0</v>
      </c>
      <c r="AM50" s="239">
        <v>1</v>
      </c>
      <c r="AN50" s="239">
        <v>1</v>
      </c>
      <c r="AO50" s="239">
        <v>1</v>
      </c>
      <c r="AP50" s="239">
        <v>0</v>
      </c>
      <c r="AQ50" s="239">
        <v>0</v>
      </c>
      <c r="AR50" s="239">
        <v>1</v>
      </c>
      <c r="AS50" s="239">
        <v>0</v>
      </c>
      <c r="AT50" s="239">
        <v>0</v>
      </c>
      <c r="AU50" s="239">
        <v>1</v>
      </c>
      <c r="AV50" s="239">
        <v>0</v>
      </c>
      <c r="AW50" s="239">
        <v>0</v>
      </c>
      <c r="AX50" s="239">
        <v>1</v>
      </c>
      <c r="AY50" s="239">
        <v>1</v>
      </c>
      <c r="AZ50" s="239">
        <v>1</v>
      </c>
      <c r="BA50" s="239">
        <v>1</v>
      </c>
      <c r="BB50" s="239">
        <v>1</v>
      </c>
      <c r="BC50" s="239">
        <v>1</v>
      </c>
      <c r="BD50" s="239">
        <v>1</v>
      </c>
      <c r="BE50" s="239">
        <v>1</v>
      </c>
      <c r="BF50" s="239">
        <v>0</v>
      </c>
      <c r="BG50" s="239">
        <v>1</v>
      </c>
      <c r="BH50" s="239">
        <v>1</v>
      </c>
      <c r="BI50" s="239">
        <v>1</v>
      </c>
      <c r="BJ50" s="239">
        <v>1</v>
      </c>
      <c r="BK50" s="239">
        <v>1</v>
      </c>
      <c r="BL50" s="239">
        <v>1</v>
      </c>
      <c r="BM50" s="239">
        <v>0</v>
      </c>
      <c r="BN50" s="239">
        <v>0</v>
      </c>
      <c r="BO50" s="239">
        <v>0</v>
      </c>
      <c r="BP50" s="239">
        <v>0</v>
      </c>
      <c r="BQ50" s="239">
        <v>1</v>
      </c>
      <c r="BR50" s="239">
        <v>1</v>
      </c>
      <c r="BS50" s="239">
        <v>1</v>
      </c>
      <c r="BT50" s="239">
        <v>1</v>
      </c>
      <c r="BU50" s="239">
        <v>0</v>
      </c>
      <c r="BV50" s="239">
        <v>1</v>
      </c>
      <c r="BW50" s="239">
        <v>1</v>
      </c>
      <c r="BX50" s="239"/>
      <c r="BY50" s="239">
        <v>1</v>
      </c>
      <c r="BZ50" s="239">
        <v>1</v>
      </c>
      <c r="CA50" s="239">
        <v>1</v>
      </c>
      <c r="CB50" s="239">
        <v>1</v>
      </c>
      <c r="CC50" s="239">
        <v>1</v>
      </c>
      <c r="CD50" s="239">
        <v>1</v>
      </c>
      <c r="CE50" s="239">
        <v>1</v>
      </c>
      <c r="CF50" s="239">
        <v>1</v>
      </c>
      <c r="CG50" s="239">
        <v>1</v>
      </c>
      <c r="CH50" s="239">
        <v>1</v>
      </c>
      <c r="CI50" s="239">
        <v>1</v>
      </c>
      <c r="CJ50" s="239">
        <v>1</v>
      </c>
      <c r="CK50" s="239">
        <v>1</v>
      </c>
      <c r="CL50" s="239">
        <v>1</v>
      </c>
      <c r="CM50" s="239">
        <v>0</v>
      </c>
      <c r="CN50" s="239">
        <v>0</v>
      </c>
      <c r="CO50" s="239">
        <v>1</v>
      </c>
      <c r="CP50" s="239">
        <v>1</v>
      </c>
      <c r="CQ50" s="239">
        <v>1</v>
      </c>
      <c r="CR50" s="239">
        <v>0</v>
      </c>
      <c r="CS50" s="239">
        <v>1</v>
      </c>
      <c r="CT50" s="239">
        <v>1</v>
      </c>
      <c r="CU50" s="239">
        <v>1</v>
      </c>
      <c r="CV50" s="239">
        <v>1</v>
      </c>
      <c r="CW50" s="239">
        <v>0</v>
      </c>
      <c r="CX50" s="239">
        <v>1</v>
      </c>
      <c r="CY50" s="239">
        <v>0</v>
      </c>
      <c r="CZ50" s="239">
        <v>0</v>
      </c>
      <c r="DA50" s="239">
        <v>0</v>
      </c>
      <c r="DB50" s="9"/>
      <c r="DC50" s="9">
        <v>1</v>
      </c>
      <c r="DD50" s="9"/>
      <c r="DE50" s="9">
        <v>1</v>
      </c>
      <c r="DF50" s="9">
        <v>1</v>
      </c>
      <c r="DG50" s="9">
        <v>1</v>
      </c>
      <c r="DH50" s="9"/>
      <c r="DI50" s="9">
        <v>1</v>
      </c>
      <c r="DJ50" s="9">
        <v>1</v>
      </c>
      <c r="DK50" s="9">
        <v>1</v>
      </c>
      <c r="DL50" s="9"/>
      <c r="DM50" s="9">
        <v>0</v>
      </c>
      <c r="DN50" s="9">
        <v>1</v>
      </c>
      <c r="DO50" s="9"/>
      <c r="DP50" s="9">
        <v>1</v>
      </c>
      <c r="DQ50" s="9">
        <v>1</v>
      </c>
      <c r="DR50" s="9">
        <v>1</v>
      </c>
      <c r="DS50" s="9"/>
      <c r="DT50" s="9"/>
      <c r="DU50" s="9"/>
      <c r="DV50" s="9"/>
      <c r="DW50" s="9"/>
      <c r="DX50" s="9"/>
      <c r="DY50" s="9">
        <v>1</v>
      </c>
      <c r="DZ50" s="9">
        <v>1</v>
      </c>
      <c r="EA50" s="9">
        <v>0</v>
      </c>
      <c r="EB50" s="9">
        <v>1</v>
      </c>
      <c r="EC50" s="9"/>
      <c r="ED50" s="9"/>
      <c r="EE50" s="9"/>
      <c r="EG50" s="18">
        <f t="shared" si="15"/>
        <v>0.8666666666666667</v>
      </c>
      <c r="EH50" s="18">
        <f t="shared" si="15"/>
        <v>0.75</v>
      </c>
      <c r="EI50" s="18">
        <f t="shared" si="15"/>
        <v>0.58333333333333337</v>
      </c>
      <c r="EJ50" s="18">
        <f t="shared" si="15"/>
        <v>0.68181818181818177</v>
      </c>
      <c r="EK50" s="18">
        <f t="shared" si="16"/>
        <v>0.88235294117647056</v>
      </c>
      <c r="EL50" s="18">
        <f t="shared" si="16"/>
        <v>0.61538461538461542</v>
      </c>
    </row>
    <row r="51" spans="1:142" ht="18.75" x14ac:dyDescent="0.25">
      <c r="A51" s="46">
        <v>46</v>
      </c>
      <c r="B51" s="46" t="s">
        <v>500</v>
      </c>
      <c r="C51" s="237" t="str">
        <f t="shared" si="10"/>
        <v>12</v>
      </c>
      <c r="D51" s="237" t="str">
        <f>INDEX(Sheet1!$C:$C,MATCH($B51,Sheet1!$B:$B,0))</f>
        <v>علیرضا شهرستانی</v>
      </c>
      <c r="E51" s="238">
        <v>1</v>
      </c>
      <c r="F51" s="238">
        <v>1</v>
      </c>
      <c r="G51" s="238">
        <v>1</v>
      </c>
      <c r="H51" s="238">
        <v>1</v>
      </c>
      <c r="I51" s="238">
        <v>1</v>
      </c>
      <c r="J51" s="238">
        <v>0</v>
      </c>
      <c r="K51" s="238">
        <v>0</v>
      </c>
      <c r="L51" s="238">
        <v>1</v>
      </c>
      <c r="M51" s="238">
        <v>1</v>
      </c>
      <c r="N51" s="238">
        <v>1</v>
      </c>
      <c r="O51" s="238">
        <v>1</v>
      </c>
      <c r="P51" s="238">
        <v>1</v>
      </c>
      <c r="Q51" s="238">
        <v>1</v>
      </c>
      <c r="R51" s="238">
        <v>1</v>
      </c>
      <c r="S51" s="238">
        <v>0</v>
      </c>
      <c r="T51" s="238">
        <v>1</v>
      </c>
      <c r="U51" s="238">
        <v>1</v>
      </c>
      <c r="V51" s="238">
        <v>1</v>
      </c>
      <c r="W51" s="238">
        <v>0</v>
      </c>
      <c r="X51" s="238">
        <v>1</v>
      </c>
      <c r="Y51" s="238">
        <v>1</v>
      </c>
      <c r="Z51" s="238">
        <v>1</v>
      </c>
      <c r="AA51" s="238">
        <v>1</v>
      </c>
      <c r="AB51" s="238">
        <v>1</v>
      </c>
      <c r="AC51" s="238">
        <v>1</v>
      </c>
      <c r="AD51" s="238">
        <v>1</v>
      </c>
      <c r="AE51" s="238">
        <v>1</v>
      </c>
      <c r="AF51" s="238">
        <v>1</v>
      </c>
      <c r="AG51" s="238">
        <v>1</v>
      </c>
      <c r="AH51" s="238">
        <v>1</v>
      </c>
      <c r="AI51" s="238">
        <v>1</v>
      </c>
      <c r="AJ51" s="238">
        <v>1</v>
      </c>
      <c r="AK51" s="238">
        <v>1</v>
      </c>
      <c r="AL51" s="238">
        <v>0</v>
      </c>
      <c r="AM51" s="238">
        <v>1</v>
      </c>
      <c r="AN51" s="238">
        <v>1</v>
      </c>
      <c r="AO51" s="238">
        <v>1</v>
      </c>
      <c r="AP51" s="238">
        <v>0</v>
      </c>
      <c r="AQ51" s="238">
        <v>0</v>
      </c>
      <c r="AR51" s="238">
        <v>1</v>
      </c>
      <c r="AS51" s="238">
        <v>0</v>
      </c>
      <c r="AT51" s="238">
        <v>1</v>
      </c>
      <c r="AU51" s="238">
        <v>1</v>
      </c>
      <c r="AV51" s="238">
        <v>1</v>
      </c>
      <c r="AW51" s="238">
        <v>1</v>
      </c>
      <c r="AX51" s="238">
        <v>1</v>
      </c>
      <c r="AY51" s="238">
        <v>1</v>
      </c>
      <c r="AZ51" s="238">
        <v>1</v>
      </c>
      <c r="BA51" s="238">
        <v>1</v>
      </c>
      <c r="BB51" s="238">
        <v>1</v>
      </c>
      <c r="BC51" s="238">
        <v>1</v>
      </c>
      <c r="BD51" s="238">
        <v>1</v>
      </c>
      <c r="BE51" s="238">
        <v>1</v>
      </c>
      <c r="BF51" s="238">
        <v>1</v>
      </c>
      <c r="BG51" s="238">
        <v>1</v>
      </c>
      <c r="BH51" s="238">
        <v>1</v>
      </c>
      <c r="BI51" s="238">
        <v>1</v>
      </c>
      <c r="BJ51" s="238">
        <v>1</v>
      </c>
      <c r="BK51" s="238">
        <v>0</v>
      </c>
      <c r="BL51" s="238">
        <v>1</v>
      </c>
      <c r="BM51" s="238">
        <v>0</v>
      </c>
      <c r="BN51" s="238">
        <v>1</v>
      </c>
      <c r="BO51" s="238">
        <v>1</v>
      </c>
      <c r="BP51" s="238">
        <v>0</v>
      </c>
      <c r="BQ51" s="238">
        <v>1</v>
      </c>
      <c r="BR51" s="238">
        <v>1</v>
      </c>
      <c r="BS51" s="238">
        <v>1</v>
      </c>
      <c r="BT51" s="238">
        <v>1</v>
      </c>
      <c r="BU51" s="238">
        <v>0</v>
      </c>
      <c r="BV51" s="238">
        <v>1</v>
      </c>
      <c r="BW51" s="238">
        <v>0</v>
      </c>
      <c r="BX51" s="238"/>
      <c r="BY51" s="238">
        <v>1</v>
      </c>
      <c r="BZ51" s="238">
        <v>1</v>
      </c>
      <c r="CA51" s="238">
        <v>1</v>
      </c>
      <c r="CB51" s="238">
        <v>1</v>
      </c>
      <c r="CC51" s="238">
        <v>1</v>
      </c>
      <c r="CD51" s="238">
        <v>1</v>
      </c>
      <c r="CE51" s="238">
        <v>1</v>
      </c>
      <c r="CF51" s="238">
        <v>1</v>
      </c>
      <c r="CG51" s="238">
        <v>1</v>
      </c>
      <c r="CH51" s="238">
        <v>1</v>
      </c>
      <c r="CI51" s="238">
        <v>1</v>
      </c>
      <c r="CJ51" s="238">
        <v>0</v>
      </c>
      <c r="CK51" s="238">
        <v>1</v>
      </c>
      <c r="CL51" s="238">
        <v>0</v>
      </c>
      <c r="CM51" s="238">
        <v>1</v>
      </c>
      <c r="CN51" s="238">
        <v>1</v>
      </c>
      <c r="CO51" s="238">
        <v>1</v>
      </c>
      <c r="CP51" s="238">
        <v>0</v>
      </c>
      <c r="CQ51" s="238">
        <v>0</v>
      </c>
      <c r="CR51" s="238">
        <v>0</v>
      </c>
      <c r="CS51" s="238">
        <v>0</v>
      </c>
      <c r="CT51" s="238">
        <v>0</v>
      </c>
      <c r="CU51" s="238">
        <v>1</v>
      </c>
      <c r="CV51" s="238">
        <v>0</v>
      </c>
      <c r="CW51" s="238">
        <v>1</v>
      </c>
      <c r="CX51" s="238">
        <v>0</v>
      </c>
      <c r="CY51" s="238">
        <v>1</v>
      </c>
      <c r="CZ51" s="238">
        <v>1</v>
      </c>
      <c r="DA51" s="238">
        <v>0</v>
      </c>
      <c r="DB51" s="47"/>
      <c r="DC51" s="47">
        <v>0</v>
      </c>
      <c r="DD51" s="47"/>
      <c r="DE51" s="47">
        <v>1</v>
      </c>
      <c r="DF51" s="47">
        <v>0</v>
      </c>
      <c r="DG51" s="47">
        <v>1</v>
      </c>
      <c r="DH51" s="47"/>
      <c r="DI51" s="47">
        <v>1</v>
      </c>
      <c r="DJ51" s="47">
        <v>1</v>
      </c>
      <c r="DK51" s="47">
        <v>1</v>
      </c>
      <c r="DL51" s="47"/>
      <c r="DM51" s="47">
        <v>1</v>
      </c>
      <c r="DN51" s="47">
        <v>0</v>
      </c>
      <c r="DO51" s="47"/>
      <c r="DP51" s="47">
        <v>1</v>
      </c>
      <c r="DQ51" s="47">
        <v>1</v>
      </c>
      <c r="DR51" s="47">
        <v>0</v>
      </c>
      <c r="DS51" s="47"/>
      <c r="DT51" s="47"/>
      <c r="DU51" s="47"/>
      <c r="DV51" s="47"/>
      <c r="DW51" s="47"/>
      <c r="DX51" s="47"/>
      <c r="DY51" s="47">
        <v>1</v>
      </c>
      <c r="DZ51" s="47">
        <v>1</v>
      </c>
      <c r="EA51" s="47">
        <v>1</v>
      </c>
      <c r="EB51" s="47">
        <v>1</v>
      </c>
      <c r="EC51" s="47"/>
      <c r="ED51" s="47"/>
      <c r="EE51" s="47"/>
      <c r="EG51" s="18">
        <f t="shared" si="15"/>
        <v>0.8</v>
      </c>
      <c r="EH51" s="18">
        <f t="shared" si="15"/>
        <v>0.9375</v>
      </c>
      <c r="EI51" s="18">
        <f t="shared" si="15"/>
        <v>0.66666666666666663</v>
      </c>
      <c r="EJ51" s="18">
        <f t="shared" si="15"/>
        <v>0.86363636363636365</v>
      </c>
      <c r="EK51" s="18">
        <f t="shared" si="16"/>
        <v>0.88235294117647056</v>
      </c>
      <c r="EL51" s="18">
        <f t="shared" si="16"/>
        <v>0.30769230769230771</v>
      </c>
    </row>
    <row r="52" spans="1:142" ht="18.600000000000001" customHeight="1" x14ac:dyDescent="0.25">
      <c r="A52" s="4">
        <v>47</v>
      </c>
      <c r="B52" s="4" t="s">
        <v>501</v>
      </c>
      <c r="C52" s="236" t="str">
        <f t="shared" si="10"/>
        <v>12</v>
      </c>
      <c r="D52" s="236" t="str">
        <f>INDEX(Sheet1!$C:$C,MATCH($B52,Sheet1!$B:$B,0))</f>
        <v>امیرعلی خیراندیش</v>
      </c>
      <c r="E52" s="239">
        <v>1</v>
      </c>
      <c r="F52" s="239">
        <v>1</v>
      </c>
      <c r="G52" s="239">
        <v>1</v>
      </c>
      <c r="H52" s="239">
        <v>1</v>
      </c>
      <c r="I52" s="239">
        <v>1</v>
      </c>
      <c r="J52" s="239">
        <v>1</v>
      </c>
      <c r="K52" s="239">
        <v>1</v>
      </c>
      <c r="L52" s="239">
        <v>1</v>
      </c>
      <c r="M52" s="239">
        <v>1</v>
      </c>
      <c r="N52" s="239">
        <v>1</v>
      </c>
      <c r="O52" s="239">
        <v>1</v>
      </c>
      <c r="P52" s="239">
        <v>1</v>
      </c>
      <c r="Q52" s="239">
        <v>1</v>
      </c>
      <c r="R52" s="239">
        <v>1</v>
      </c>
      <c r="S52" s="239">
        <v>1</v>
      </c>
      <c r="T52" s="239">
        <v>1</v>
      </c>
      <c r="U52" s="239">
        <v>1</v>
      </c>
      <c r="V52" s="239">
        <v>1</v>
      </c>
      <c r="W52" s="239">
        <v>1</v>
      </c>
      <c r="X52" s="239">
        <v>1</v>
      </c>
      <c r="Y52" s="239">
        <v>1</v>
      </c>
      <c r="Z52" s="239">
        <v>1</v>
      </c>
      <c r="AA52" s="239">
        <v>1</v>
      </c>
      <c r="AB52" s="239">
        <v>1</v>
      </c>
      <c r="AC52" s="239">
        <v>1</v>
      </c>
      <c r="AD52" s="239">
        <v>1</v>
      </c>
      <c r="AE52" s="239">
        <v>1</v>
      </c>
      <c r="AF52" s="239">
        <v>1</v>
      </c>
      <c r="AG52" s="239">
        <v>1</v>
      </c>
      <c r="AH52" s="239">
        <v>1</v>
      </c>
      <c r="AI52" s="239">
        <v>1</v>
      </c>
      <c r="AJ52" s="239">
        <v>1</v>
      </c>
      <c r="AK52" s="239">
        <v>1</v>
      </c>
      <c r="AL52" s="239">
        <v>1</v>
      </c>
      <c r="AM52" s="239">
        <v>1</v>
      </c>
      <c r="AN52" s="239">
        <v>1</v>
      </c>
      <c r="AO52" s="239">
        <v>1</v>
      </c>
      <c r="AP52" s="239">
        <v>1</v>
      </c>
      <c r="AQ52" s="239">
        <v>1</v>
      </c>
      <c r="AR52" s="239">
        <v>1</v>
      </c>
      <c r="AS52" s="239">
        <v>1</v>
      </c>
      <c r="AT52" s="239">
        <v>1</v>
      </c>
      <c r="AU52" s="239">
        <v>1</v>
      </c>
      <c r="AV52" s="239">
        <v>1</v>
      </c>
      <c r="AW52" s="239">
        <v>1</v>
      </c>
      <c r="AX52" s="239">
        <v>1</v>
      </c>
      <c r="AY52" s="239">
        <v>1</v>
      </c>
      <c r="AZ52" s="239">
        <v>1</v>
      </c>
      <c r="BA52" s="239">
        <v>1</v>
      </c>
      <c r="BB52" s="239">
        <v>1</v>
      </c>
      <c r="BC52" s="239">
        <v>1</v>
      </c>
      <c r="BD52" s="239">
        <v>1</v>
      </c>
      <c r="BE52" s="239">
        <v>1</v>
      </c>
      <c r="BF52" s="239">
        <v>1</v>
      </c>
      <c r="BG52" s="239">
        <v>1</v>
      </c>
      <c r="BH52" s="239">
        <v>1</v>
      </c>
      <c r="BI52" s="239">
        <v>1</v>
      </c>
      <c r="BJ52" s="239">
        <v>1</v>
      </c>
      <c r="BK52" s="239">
        <v>0</v>
      </c>
      <c r="BL52" s="239">
        <v>1</v>
      </c>
      <c r="BM52" s="239">
        <v>1</v>
      </c>
      <c r="BN52" s="239">
        <v>1</v>
      </c>
      <c r="BO52" s="239">
        <v>1</v>
      </c>
      <c r="BP52" s="239">
        <v>1</v>
      </c>
      <c r="BQ52" s="239">
        <v>1</v>
      </c>
      <c r="BR52" s="239">
        <v>1</v>
      </c>
      <c r="BS52" s="239">
        <v>1</v>
      </c>
      <c r="BT52" s="239">
        <v>1</v>
      </c>
      <c r="BU52" s="239">
        <v>1</v>
      </c>
      <c r="BV52" s="239">
        <v>1</v>
      </c>
      <c r="BW52" s="239">
        <v>1</v>
      </c>
      <c r="BX52" s="239"/>
      <c r="BY52" s="239">
        <v>0</v>
      </c>
      <c r="BZ52" s="239">
        <v>1</v>
      </c>
      <c r="CA52" s="239">
        <v>1</v>
      </c>
      <c r="CB52" s="239">
        <v>1</v>
      </c>
      <c r="CC52" s="239">
        <v>1</v>
      </c>
      <c r="CD52" s="239">
        <v>1</v>
      </c>
      <c r="CE52" s="239">
        <v>1</v>
      </c>
      <c r="CF52" s="239">
        <v>0</v>
      </c>
      <c r="CG52" s="239">
        <v>1</v>
      </c>
      <c r="CH52" s="239">
        <v>1</v>
      </c>
      <c r="CI52" s="239">
        <v>0</v>
      </c>
      <c r="CJ52" s="239">
        <v>1</v>
      </c>
      <c r="CK52" s="239">
        <v>0</v>
      </c>
      <c r="CL52" s="239">
        <v>1</v>
      </c>
      <c r="CM52" s="239">
        <v>1</v>
      </c>
      <c r="CN52" s="239">
        <v>1</v>
      </c>
      <c r="CO52" s="239">
        <v>1</v>
      </c>
      <c r="CP52" s="239">
        <v>1</v>
      </c>
      <c r="CQ52" s="239">
        <v>1</v>
      </c>
      <c r="CR52" s="239">
        <v>1</v>
      </c>
      <c r="CS52" s="239">
        <v>1</v>
      </c>
      <c r="CT52" s="239">
        <v>0</v>
      </c>
      <c r="CU52" s="239">
        <v>0</v>
      </c>
      <c r="CV52" s="239">
        <v>1</v>
      </c>
      <c r="CW52" s="239">
        <v>1</v>
      </c>
      <c r="CX52" s="239">
        <v>0</v>
      </c>
      <c r="CY52" s="239">
        <v>1</v>
      </c>
      <c r="CZ52" s="239">
        <v>0</v>
      </c>
      <c r="DA52" s="239">
        <v>0</v>
      </c>
      <c r="DB52" s="9"/>
      <c r="DC52" s="9">
        <v>0</v>
      </c>
      <c r="DD52" s="9"/>
      <c r="DE52" s="9">
        <v>1</v>
      </c>
      <c r="DF52" s="9">
        <v>0</v>
      </c>
      <c r="DG52" s="9">
        <v>1</v>
      </c>
      <c r="DH52" s="9"/>
      <c r="DI52" s="9">
        <v>1</v>
      </c>
      <c r="DJ52" s="9">
        <v>1</v>
      </c>
      <c r="DK52" s="9">
        <v>1</v>
      </c>
      <c r="DL52" s="9"/>
      <c r="DM52" s="9">
        <v>0</v>
      </c>
      <c r="DN52" s="9">
        <v>1</v>
      </c>
      <c r="DO52" s="9"/>
      <c r="DP52" s="9">
        <v>1</v>
      </c>
      <c r="DQ52" s="9">
        <v>1</v>
      </c>
      <c r="DR52" s="9">
        <v>1</v>
      </c>
      <c r="DS52" s="9"/>
      <c r="DT52" s="9"/>
      <c r="DU52" s="9"/>
      <c r="DV52" s="9"/>
      <c r="DW52" s="9"/>
      <c r="DX52" s="9"/>
      <c r="DY52" s="9">
        <v>0</v>
      </c>
      <c r="DZ52" s="9">
        <v>0</v>
      </c>
      <c r="EA52" s="9">
        <v>0</v>
      </c>
      <c r="EB52" s="9">
        <v>1</v>
      </c>
      <c r="EC52" s="9"/>
      <c r="ED52" s="9"/>
      <c r="EE52" s="9"/>
      <c r="EG52" s="18">
        <f t="shared" si="15"/>
        <v>1</v>
      </c>
      <c r="EH52" s="18">
        <f t="shared" si="15"/>
        <v>1</v>
      </c>
      <c r="EI52" s="18">
        <f t="shared" si="15"/>
        <v>1</v>
      </c>
      <c r="EJ52" s="18">
        <f t="shared" si="15"/>
        <v>0.95454545454545459</v>
      </c>
      <c r="EK52" s="18">
        <f t="shared" si="16"/>
        <v>0.76470588235294112</v>
      </c>
      <c r="EL52" s="18">
        <f t="shared" si="16"/>
        <v>0.53846153846153844</v>
      </c>
    </row>
    <row r="53" spans="1:142" ht="18.75" x14ac:dyDescent="0.25">
      <c r="A53" s="46">
        <v>48</v>
      </c>
      <c r="B53" s="46" t="s">
        <v>502</v>
      </c>
      <c r="C53" s="237" t="str">
        <f t="shared" si="10"/>
        <v>12</v>
      </c>
      <c r="D53" s="237" t="str">
        <f>INDEX(Sheet1!$C:$C,MATCH($B53,Sheet1!$B:$B,0))</f>
        <v>پارسا بابایی مرام</v>
      </c>
      <c r="E53" s="238">
        <v>1</v>
      </c>
      <c r="F53" s="238">
        <v>0</v>
      </c>
      <c r="G53" s="238">
        <v>1</v>
      </c>
      <c r="H53" s="238">
        <v>1</v>
      </c>
      <c r="I53" s="238">
        <v>1</v>
      </c>
      <c r="J53" s="238">
        <v>0</v>
      </c>
      <c r="K53" s="238">
        <v>1</v>
      </c>
      <c r="L53" s="238">
        <v>1</v>
      </c>
      <c r="M53" s="238">
        <v>1</v>
      </c>
      <c r="N53" s="238">
        <v>0</v>
      </c>
      <c r="O53" s="238">
        <v>0</v>
      </c>
      <c r="P53" s="238">
        <v>0</v>
      </c>
      <c r="Q53" s="238">
        <v>0</v>
      </c>
      <c r="R53" s="238">
        <v>0</v>
      </c>
      <c r="S53" s="238">
        <v>1</v>
      </c>
      <c r="T53" s="238">
        <v>1</v>
      </c>
      <c r="U53" s="238">
        <v>0</v>
      </c>
      <c r="V53" s="238">
        <v>0</v>
      </c>
      <c r="W53" s="238">
        <v>0</v>
      </c>
      <c r="X53" s="238">
        <v>1</v>
      </c>
      <c r="Y53" s="238">
        <v>1</v>
      </c>
      <c r="Z53" s="238">
        <v>1</v>
      </c>
      <c r="AA53" s="238">
        <v>1</v>
      </c>
      <c r="AB53" s="238">
        <v>1</v>
      </c>
      <c r="AC53" s="238">
        <v>1</v>
      </c>
      <c r="AD53" s="238">
        <v>1</v>
      </c>
      <c r="AE53" s="238">
        <v>1</v>
      </c>
      <c r="AF53" s="238">
        <v>0</v>
      </c>
      <c r="AG53" s="238">
        <v>1</v>
      </c>
      <c r="AH53" s="238">
        <v>1</v>
      </c>
      <c r="AI53" s="238">
        <v>0</v>
      </c>
      <c r="AJ53" s="238">
        <v>1</v>
      </c>
      <c r="AK53" s="238">
        <v>1</v>
      </c>
      <c r="AL53" s="238">
        <v>0</v>
      </c>
      <c r="AM53" s="238">
        <v>1</v>
      </c>
      <c r="AN53" s="238">
        <v>0</v>
      </c>
      <c r="AO53" s="238">
        <v>1</v>
      </c>
      <c r="AP53" s="238">
        <v>0</v>
      </c>
      <c r="AQ53" s="238">
        <v>0</v>
      </c>
      <c r="AR53" s="238">
        <v>0</v>
      </c>
      <c r="AS53" s="238">
        <v>1</v>
      </c>
      <c r="AT53" s="238">
        <v>0</v>
      </c>
      <c r="AU53" s="238">
        <v>0</v>
      </c>
      <c r="AV53" s="238">
        <v>0</v>
      </c>
      <c r="AW53" s="238">
        <v>0</v>
      </c>
      <c r="AX53" s="238">
        <v>0</v>
      </c>
      <c r="AY53" s="238">
        <v>1</v>
      </c>
      <c r="AZ53" s="238">
        <v>1</v>
      </c>
      <c r="BA53" s="238">
        <v>1</v>
      </c>
      <c r="BB53" s="238">
        <v>1</v>
      </c>
      <c r="BC53" s="238">
        <v>1</v>
      </c>
      <c r="BD53" s="238">
        <v>1</v>
      </c>
      <c r="BE53" s="238">
        <v>1</v>
      </c>
      <c r="BF53" s="238">
        <v>1</v>
      </c>
      <c r="BG53" s="238">
        <v>1</v>
      </c>
      <c r="BH53" s="238">
        <v>1</v>
      </c>
      <c r="BI53" s="238">
        <v>1</v>
      </c>
      <c r="BJ53" s="238">
        <v>1</v>
      </c>
      <c r="BK53" s="238">
        <v>0</v>
      </c>
      <c r="BL53" s="238">
        <v>0</v>
      </c>
      <c r="BM53" s="238">
        <v>0</v>
      </c>
      <c r="BN53" s="238">
        <v>1</v>
      </c>
      <c r="BO53" s="238">
        <v>0</v>
      </c>
      <c r="BP53" s="238">
        <v>1</v>
      </c>
      <c r="BQ53" s="238">
        <v>1</v>
      </c>
      <c r="BR53" s="238">
        <v>1</v>
      </c>
      <c r="BS53" s="238">
        <v>0</v>
      </c>
      <c r="BT53" s="238">
        <v>0</v>
      </c>
      <c r="BU53" s="238">
        <v>0</v>
      </c>
      <c r="BV53" s="238">
        <v>1</v>
      </c>
      <c r="BW53" s="238">
        <v>1</v>
      </c>
      <c r="BX53" s="238"/>
      <c r="BY53" s="238">
        <v>0</v>
      </c>
      <c r="BZ53" s="238">
        <v>0</v>
      </c>
      <c r="CA53" s="238">
        <v>1</v>
      </c>
      <c r="CB53" s="238">
        <v>0</v>
      </c>
      <c r="CC53" s="238">
        <v>1</v>
      </c>
      <c r="CD53" s="238">
        <v>1</v>
      </c>
      <c r="CE53" s="238">
        <v>1</v>
      </c>
      <c r="CF53" s="238">
        <v>1</v>
      </c>
      <c r="CG53" s="238">
        <v>1</v>
      </c>
      <c r="CH53" s="238">
        <v>1</v>
      </c>
      <c r="CI53" s="238">
        <v>0</v>
      </c>
      <c r="CJ53" s="238">
        <v>1</v>
      </c>
      <c r="CK53" s="238">
        <v>0</v>
      </c>
      <c r="CL53" s="238">
        <v>0</v>
      </c>
      <c r="CM53" s="238">
        <v>1</v>
      </c>
      <c r="CN53" s="238">
        <v>1</v>
      </c>
      <c r="CO53" s="238">
        <v>1</v>
      </c>
      <c r="CP53" s="238">
        <v>0</v>
      </c>
      <c r="CQ53" s="238">
        <v>1</v>
      </c>
      <c r="CR53" s="238">
        <v>0</v>
      </c>
      <c r="CS53" s="238">
        <v>0</v>
      </c>
      <c r="CT53" s="238">
        <v>0</v>
      </c>
      <c r="CU53" s="238">
        <v>1</v>
      </c>
      <c r="CV53" s="238">
        <v>1</v>
      </c>
      <c r="CW53" s="238">
        <v>0</v>
      </c>
      <c r="CX53" s="238">
        <v>0</v>
      </c>
      <c r="CY53" s="238">
        <v>1</v>
      </c>
      <c r="CZ53" s="238">
        <v>1</v>
      </c>
      <c r="DA53" s="238">
        <v>1</v>
      </c>
      <c r="DB53" s="47"/>
      <c r="DC53" s="47">
        <v>0</v>
      </c>
      <c r="DD53" s="47"/>
      <c r="DE53" s="47">
        <v>1</v>
      </c>
      <c r="DF53" s="47">
        <v>1</v>
      </c>
      <c r="DG53" s="47">
        <v>0</v>
      </c>
      <c r="DH53" s="47"/>
      <c r="DI53" s="47">
        <v>1</v>
      </c>
      <c r="DJ53" s="47">
        <v>1</v>
      </c>
      <c r="DK53" s="47">
        <v>1</v>
      </c>
      <c r="DL53" s="47"/>
      <c r="DM53" s="47">
        <v>0</v>
      </c>
      <c r="DN53" s="47">
        <v>0</v>
      </c>
      <c r="DO53" s="47"/>
      <c r="DP53" s="47">
        <v>1</v>
      </c>
      <c r="DQ53" s="47">
        <v>1</v>
      </c>
      <c r="DR53" s="47">
        <v>1</v>
      </c>
      <c r="DS53" s="47"/>
      <c r="DT53" s="47"/>
      <c r="DU53" s="47"/>
      <c r="DV53" s="47"/>
      <c r="DW53" s="47"/>
      <c r="DX53" s="47"/>
      <c r="DY53" s="47">
        <v>1</v>
      </c>
      <c r="DZ53" s="47">
        <v>0</v>
      </c>
      <c r="EA53" s="47">
        <v>1</v>
      </c>
      <c r="EB53" s="47">
        <v>0</v>
      </c>
      <c r="EC53" s="47"/>
      <c r="ED53" s="47"/>
      <c r="EE53" s="47"/>
      <c r="EG53" s="18">
        <f t="shared" si="15"/>
        <v>0.53333333333333333</v>
      </c>
      <c r="EH53" s="18">
        <f t="shared" si="15"/>
        <v>0.6875</v>
      </c>
      <c r="EI53" s="18">
        <f t="shared" si="15"/>
        <v>0.41666666666666669</v>
      </c>
      <c r="EJ53" s="18">
        <f t="shared" si="15"/>
        <v>0.68181818181818177</v>
      </c>
      <c r="EK53" s="18">
        <f t="shared" si="16"/>
        <v>0.6470588235294118</v>
      </c>
      <c r="EL53" s="18">
        <f t="shared" si="16"/>
        <v>0.46153846153846156</v>
      </c>
    </row>
    <row r="54" spans="1:142" ht="18.600000000000001" customHeight="1" x14ac:dyDescent="0.25">
      <c r="A54" s="4">
        <v>49</v>
      </c>
      <c r="B54" s="4" t="s">
        <v>503</v>
      </c>
      <c r="C54" s="236" t="str">
        <f t="shared" si="10"/>
        <v>12</v>
      </c>
      <c r="D54" s="236" t="str">
        <f>INDEX(Sheet1!$C:$C,MATCH($B54,Sheet1!$B:$B,0))</f>
        <v>امیرمهدی دولت آبادی</v>
      </c>
      <c r="E54" s="239">
        <v>0</v>
      </c>
      <c r="F54" s="239">
        <v>0</v>
      </c>
      <c r="G54" s="239">
        <v>1</v>
      </c>
      <c r="H54" s="239">
        <v>0</v>
      </c>
      <c r="I54" s="239">
        <v>0</v>
      </c>
      <c r="J54" s="239">
        <v>0</v>
      </c>
      <c r="K54" s="239">
        <v>0</v>
      </c>
      <c r="L54" s="239">
        <v>1</v>
      </c>
      <c r="M54" s="239">
        <v>1</v>
      </c>
      <c r="N54" s="239">
        <v>1</v>
      </c>
      <c r="O54" s="239">
        <v>1</v>
      </c>
      <c r="P54" s="239">
        <v>1</v>
      </c>
      <c r="Q54" s="239">
        <v>1</v>
      </c>
      <c r="R54" s="239">
        <v>1</v>
      </c>
      <c r="S54" s="239">
        <v>0</v>
      </c>
      <c r="T54" s="239">
        <v>0</v>
      </c>
      <c r="U54" s="239">
        <v>0</v>
      </c>
      <c r="V54" s="239">
        <v>0</v>
      </c>
      <c r="W54" s="239">
        <v>0</v>
      </c>
      <c r="X54" s="239">
        <v>0</v>
      </c>
      <c r="Y54" s="239">
        <v>1</v>
      </c>
      <c r="Z54" s="239">
        <v>1</v>
      </c>
      <c r="AA54" s="239">
        <v>1</v>
      </c>
      <c r="AB54" s="239">
        <v>1</v>
      </c>
      <c r="AC54" s="239">
        <v>1</v>
      </c>
      <c r="AD54" s="239">
        <v>0</v>
      </c>
      <c r="AE54" s="239">
        <v>0</v>
      </c>
      <c r="AF54" s="239">
        <v>0</v>
      </c>
      <c r="AG54" s="239">
        <v>1</v>
      </c>
      <c r="AH54" s="239">
        <v>1</v>
      </c>
      <c r="AI54" s="239">
        <v>0</v>
      </c>
      <c r="AJ54" s="239">
        <v>1</v>
      </c>
      <c r="AK54" s="239">
        <v>1</v>
      </c>
      <c r="AL54" s="239">
        <v>0</v>
      </c>
      <c r="AM54" s="239">
        <v>0</v>
      </c>
      <c r="AN54" s="239">
        <v>0</v>
      </c>
      <c r="AO54" s="239">
        <v>0</v>
      </c>
      <c r="AP54" s="239">
        <v>0</v>
      </c>
      <c r="AQ54" s="239">
        <v>0</v>
      </c>
      <c r="AR54" s="239">
        <v>1</v>
      </c>
      <c r="AS54" s="239">
        <v>0</v>
      </c>
      <c r="AT54" s="239">
        <v>0</v>
      </c>
      <c r="AU54" s="239">
        <v>0</v>
      </c>
      <c r="AV54" s="239">
        <v>1</v>
      </c>
      <c r="AW54" s="239">
        <v>0</v>
      </c>
      <c r="AX54" s="239">
        <v>0</v>
      </c>
      <c r="AY54" s="239">
        <v>1</v>
      </c>
      <c r="AZ54" s="239">
        <v>1</v>
      </c>
      <c r="BA54" s="239">
        <v>1</v>
      </c>
      <c r="BB54" s="239">
        <v>1</v>
      </c>
      <c r="BC54" s="239">
        <v>1</v>
      </c>
      <c r="BD54" s="239">
        <v>1</v>
      </c>
      <c r="BE54" s="239">
        <v>1</v>
      </c>
      <c r="BF54" s="239">
        <v>1</v>
      </c>
      <c r="BG54" s="239">
        <v>1</v>
      </c>
      <c r="BH54" s="239">
        <v>0</v>
      </c>
      <c r="BI54" s="239">
        <v>1</v>
      </c>
      <c r="BJ54" s="239">
        <v>1</v>
      </c>
      <c r="BK54" s="239">
        <v>0</v>
      </c>
      <c r="BL54" s="239">
        <v>0</v>
      </c>
      <c r="BM54" s="239">
        <v>0</v>
      </c>
      <c r="BN54" s="239">
        <v>1</v>
      </c>
      <c r="BO54" s="239">
        <v>1</v>
      </c>
      <c r="BP54" s="239">
        <v>1</v>
      </c>
      <c r="BQ54" s="239">
        <v>0</v>
      </c>
      <c r="BR54" s="239">
        <v>0</v>
      </c>
      <c r="BS54" s="239">
        <v>0</v>
      </c>
      <c r="BT54" s="239">
        <v>0</v>
      </c>
      <c r="BU54" s="239">
        <v>0</v>
      </c>
      <c r="BV54" s="239">
        <v>1</v>
      </c>
      <c r="BW54" s="239">
        <v>1</v>
      </c>
      <c r="BX54" s="239"/>
      <c r="BY54" s="239">
        <v>1</v>
      </c>
      <c r="BZ54" s="239">
        <v>1</v>
      </c>
      <c r="CA54" s="239">
        <v>1</v>
      </c>
      <c r="CB54" s="239">
        <v>0</v>
      </c>
      <c r="CC54" s="239">
        <v>1</v>
      </c>
      <c r="CD54" s="239">
        <v>1</v>
      </c>
      <c r="CE54" s="239">
        <v>0</v>
      </c>
      <c r="CF54" s="239">
        <v>0</v>
      </c>
      <c r="CG54" s="239">
        <v>0</v>
      </c>
      <c r="CH54" s="239">
        <v>0</v>
      </c>
      <c r="CI54" s="239">
        <v>0</v>
      </c>
      <c r="CJ54" s="239">
        <v>1</v>
      </c>
      <c r="CK54" s="239">
        <v>0</v>
      </c>
      <c r="CL54" s="239">
        <v>0</v>
      </c>
      <c r="CM54" s="239">
        <v>1</v>
      </c>
      <c r="CN54" s="239">
        <v>0</v>
      </c>
      <c r="CO54" s="239">
        <v>0</v>
      </c>
      <c r="CP54" s="239">
        <v>0</v>
      </c>
      <c r="CQ54" s="239">
        <v>1</v>
      </c>
      <c r="CR54" s="239">
        <v>0</v>
      </c>
      <c r="CS54" s="239">
        <v>1</v>
      </c>
      <c r="CT54" s="239">
        <v>0</v>
      </c>
      <c r="CU54" s="239">
        <v>1</v>
      </c>
      <c r="CV54" s="239">
        <v>0</v>
      </c>
      <c r="CW54" s="239">
        <v>0</v>
      </c>
      <c r="CX54" s="239">
        <v>0</v>
      </c>
      <c r="CY54" s="239">
        <v>0</v>
      </c>
      <c r="CZ54" s="239">
        <v>0</v>
      </c>
      <c r="DA54" s="239">
        <v>0</v>
      </c>
      <c r="DB54" s="9"/>
      <c r="DC54" s="9">
        <v>1</v>
      </c>
      <c r="DD54" s="9"/>
      <c r="DE54" s="9">
        <v>0</v>
      </c>
      <c r="DF54" s="9">
        <v>0</v>
      </c>
      <c r="DG54" s="9">
        <v>0</v>
      </c>
      <c r="DH54" s="9"/>
      <c r="DI54" s="9">
        <v>0</v>
      </c>
      <c r="DJ54" s="9">
        <v>1</v>
      </c>
      <c r="DK54" s="9">
        <v>0</v>
      </c>
      <c r="DL54" s="9"/>
      <c r="DM54" s="9">
        <v>0</v>
      </c>
      <c r="DN54" s="9">
        <v>0</v>
      </c>
      <c r="DO54" s="9"/>
      <c r="DP54" s="9">
        <v>0</v>
      </c>
      <c r="DQ54" s="9">
        <v>0</v>
      </c>
      <c r="DR54" s="9">
        <v>1</v>
      </c>
      <c r="DS54" s="9"/>
      <c r="DT54" s="9"/>
      <c r="DU54" s="9"/>
      <c r="DV54" s="9"/>
      <c r="DW54" s="9"/>
      <c r="DX54" s="9"/>
      <c r="DY54" s="9">
        <v>0</v>
      </c>
      <c r="DZ54" s="9">
        <v>0</v>
      </c>
      <c r="EA54" s="9">
        <v>0</v>
      </c>
      <c r="EB54" s="9">
        <v>0</v>
      </c>
      <c r="EC54" s="9"/>
      <c r="ED54" s="9"/>
      <c r="EE54" s="9"/>
      <c r="EG54" s="18">
        <f t="shared" si="15"/>
        <v>0.53333333333333333</v>
      </c>
      <c r="EH54" s="18">
        <f t="shared" si="15"/>
        <v>0.4375</v>
      </c>
      <c r="EI54" s="18">
        <f t="shared" si="15"/>
        <v>0.25</v>
      </c>
      <c r="EJ54" s="18">
        <f t="shared" si="15"/>
        <v>0.68181818181818177</v>
      </c>
      <c r="EK54" s="18">
        <f t="shared" si="16"/>
        <v>0.41176470588235292</v>
      </c>
      <c r="EL54" s="18">
        <f t="shared" si="16"/>
        <v>0.30769230769230771</v>
      </c>
    </row>
    <row r="55" spans="1:142" ht="18.75" x14ac:dyDescent="0.25">
      <c r="A55" s="46">
        <v>50</v>
      </c>
      <c r="B55" s="46" t="s">
        <v>504</v>
      </c>
      <c r="C55" s="237" t="str">
        <f t="shared" si="10"/>
        <v>12</v>
      </c>
      <c r="D55" s="237" t="str">
        <f>INDEX(Sheet1!$C:$C,MATCH($B55,Sheet1!$B:$B,0))</f>
        <v>نیما خدابخشی</v>
      </c>
      <c r="E55" s="238">
        <v>0</v>
      </c>
      <c r="F55" s="238">
        <v>0</v>
      </c>
      <c r="G55" s="238">
        <v>0</v>
      </c>
      <c r="H55" s="238">
        <v>0</v>
      </c>
      <c r="I55" s="238">
        <v>0</v>
      </c>
      <c r="J55" s="238">
        <v>0</v>
      </c>
      <c r="K55" s="238">
        <v>0</v>
      </c>
      <c r="L55" s="238">
        <v>0</v>
      </c>
      <c r="M55" s="238">
        <v>0</v>
      </c>
      <c r="N55" s="238">
        <v>0</v>
      </c>
      <c r="O55" s="238">
        <v>0</v>
      </c>
      <c r="P55" s="238">
        <v>1</v>
      </c>
      <c r="Q55" s="238">
        <v>0</v>
      </c>
      <c r="R55" s="238">
        <v>1</v>
      </c>
      <c r="S55" s="238">
        <v>0</v>
      </c>
      <c r="T55" s="238">
        <v>1</v>
      </c>
      <c r="U55" s="238">
        <v>0</v>
      </c>
      <c r="V55" s="238">
        <v>0</v>
      </c>
      <c r="W55" s="238">
        <v>0</v>
      </c>
      <c r="X55" s="238">
        <v>0</v>
      </c>
      <c r="Y55" s="238">
        <v>0</v>
      </c>
      <c r="Z55" s="238">
        <v>1</v>
      </c>
      <c r="AA55" s="238">
        <v>0</v>
      </c>
      <c r="AB55" s="238">
        <v>0</v>
      </c>
      <c r="AC55" s="238">
        <v>1</v>
      </c>
      <c r="AD55" s="238">
        <v>0</v>
      </c>
      <c r="AE55" s="238">
        <v>1</v>
      </c>
      <c r="AF55" s="238">
        <v>0</v>
      </c>
      <c r="AG55" s="238">
        <v>0</v>
      </c>
      <c r="AH55" s="238">
        <v>0</v>
      </c>
      <c r="AI55" s="238">
        <v>1</v>
      </c>
      <c r="AJ55" s="238">
        <v>1</v>
      </c>
      <c r="AK55" s="238">
        <v>0</v>
      </c>
      <c r="AL55" s="238">
        <v>1</v>
      </c>
      <c r="AM55" s="238">
        <v>0</v>
      </c>
      <c r="AN55" s="238">
        <v>0</v>
      </c>
      <c r="AO55" s="238">
        <v>1</v>
      </c>
      <c r="AP55" s="238">
        <v>0</v>
      </c>
      <c r="AQ55" s="238">
        <v>0</v>
      </c>
      <c r="AR55" s="238">
        <v>1</v>
      </c>
      <c r="AS55" s="238">
        <v>0</v>
      </c>
      <c r="AT55" s="238">
        <v>0</v>
      </c>
      <c r="AU55" s="238">
        <v>0</v>
      </c>
      <c r="AV55" s="238">
        <v>1</v>
      </c>
      <c r="AW55" s="238">
        <v>0</v>
      </c>
      <c r="AX55" s="238">
        <v>0</v>
      </c>
      <c r="AY55" s="238">
        <v>1</v>
      </c>
      <c r="AZ55" s="238">
        <v>1</v>
      </c>
      <c r="BA55" s="238">
        <v>1</v>
      </c>
      <c r="BB55" s="238">
        <v>1</v>
      </c>
      <c r="BC55" s="238">
        <v>1</v>
      </c>
      <c r="BD55" s="238">
        <v>1</v>
      </c>
      <c r="BE55" s="238">
        <v>1</v>
      </c>
      <c r="BF55" s="238">
        <v>1</v>
      </c>
      <c r="BG55" s="238">
        <v>1</v>
      </c>
      <c r="BH55" s="238">
        <v>0</v>
      </c>
      <c r="BI55" s="238">
        <v>1</v>
      </c>
      <c r="BJ55" s="238">
        <v>0</v>
      </c>
      <c r="BK55" s="238">
        <v>0</v>
      </c>
      <c r="BL55" s="238">
        <v>0</v>
      </c>
      <c r="BM55" s="238">
        <v>0</v>
      </c>
      <c r="BN55" s="238">
        <v>0</v>
      </c>
      <c r="BO55" s="238">
        <v>0</v>
      </c>
      <c r="BP55" s="238">
        <v>0</v>
      </c>
      <c r="BQ55" s="238">
        <v>0</v>
      </c>
      <c r="BR55" s="238">
        <v>0</v>
      </c>
      <c r="BS55" s="238">
        <v>1</v>
      </c>
      <c r="BT55" s="238">
        <v>0</v>
      </c>
      <c r="BU55" s="238">
        <v>1</v>
      </c>
      <c r="BV55" s="238">
        <v>0</v>
      </c>
      <c r="BW55" s="238">
        <v>0</v>
      </c>
      <c r="BX55" s="238"/>
      <c r="BY55" s="238">
        <v>0</v>
      </c>
      <c r="BZ55" s="238">
        <v>0</v>
      </c>
      <c r="CA55" s="238">
        <v>0</v>
      </c>
      <c r="CB55" s="238">
        <v>0</v>
      </c>
      <c r="CC55" s="238">
        <v>0</v>
      </c>
      <c r="CD55" s="238">
        <v>0</v>
      </c>
      <c r="CE55" s="238">
        <v>1</v>
      </c>
      <c r="CF55" s="238">
        <v>1</v>
      </c>
      <c r="CG55" s="238">
        <v>0</v>
      </c>
      <c r="CH55" s="238">
        <v>0</v>
      </c>
      <c r="CI55" s="238">
        <v>0</v>
      </c>
      <c r="CJ55" s="238">
        <v>1</v>
      </c>
      <c r="CK55" s="238">
        <v>0</v>
      </c>
      <c r="CL55" s="238">
        <v>0</v>
      </c>
      <c r="CM55" s="238">
        <v>0</v>
      </c>
      <c r="CN55" s="238">
        <v>0</v>
      </c>
      <c r="CO55" s="238">
        <v>0</v>
      </c>
      <c r="CP55" s="238">
        <v>0</v>
      </c>
      <c r="CQ55" s="238">
        <v>1</v>
      </c>
      <c r="CR55" s="238">
        <v>0</v>
      </c>
      <c r="CS55" s="238">
        <v>0</v>
      </c>
      <c r="CT55" s="238">
        <v>0</v>
      </c>
      <c r="CU55" s="238">
        <v>0</v>
      </c>
      <c r="CV55" s="238">
        <v>0</v>
      </c>
      <c r="CW55" s="238">
        <v>0</v>
      </c>
      <c r="CX55" s="238">
        <v>0</v>
      </c>
      <c r="CY55" s="238">
        <v>1</v>
      </c>
      <c r="CZ55" s="238">
        <v>0</v>
      </c>
      <c r="DA55" s="238">
        <v>1</v>
      </c>
      <c r="DB55" s="47"/>
      <c r="DC55" s="47">
        <v>0</v>
      </c>
      <c r="DD55" s="47"/>
      <c r="DE55" s="47">
        <v>1</v>
      </c>
      <c r="DF55" s="47">
        <v>0</v>
      </c>
      <c r="DG55" s="47">
        <v>0</v>
      </c>
      <c r="DH55" s="47"/>
      <c r="DI55" s="47">
        <v>0</v>
      </c>
      <c r="DJ55" s="47">
        <v>0</v>
      </c>
      <c r="DK55" s="47">
        <v>0</v>
      </c>
      <c r="DL55" s="47"/>
      <c r="DM55" s="47">
        <v>0</v>
      </c>
      <c r="DN55" s="47">
        <v>0</v>
      </c>
      <c r="DO55" s="47"/>
      <c r="DP55" s="47">
        <v>0</v>
      </c>
      <c r="DQ55" s="47">
        <v>0</v>
      </c>
      <c r="DR55" s="47">
        <v>0</v>
      </c>
      <c r="DS55" s="47"/>
      <c r="DT55" s="47"/>
      <c r="DU55" s="47"/>
      <c r="DV55" s="47"/>
      <c r="DW55" s="47"/>
      <c r="DX55" s="47"/>
      <c r="DY55" s="47">
        <v>0</v>
      </c>
      <c r="DZ55" s="47">
        <v>0</v>
      </c>
      <c r="EA55" s="47">
        <v>0</v>
      </c>
      <c r="EB55" s="47">
        <v>0</v>
      </c>
      <c r="EC55" s="47"/>
      <c r="ED55" s="47"/>
      <c r="EE55" s="47"/>
      <c r="EG55" s="18">
        <f t="shared" si="15"/>
        <v>0.13333333333333333</v>
      </c>
      <c r="EH55" s="18">
        <f t="shared" si="15"/>
        <v>0.3125</v>
      </c>
      <c r="EI55" s="18">
        <f t="shared" si="15"/>
        <v>0.33333333333333331</v>
      </c>
      <c r="EJ55" s="18">
        <f t="shared" si="15"/>
        <v>0.5</v>
      </c>
      <c r="EK55" s="18">
        <f t="shared" si="16"/>
        <v>0.17647058823529413</v>
      </c>
      <c r="EL55" s="18">
        <f t="shared" si="16"/>
        <v>0.23076923076923078</v>
      </c>
    </row>
    <row r="56" spans="1:142" ht="18.600000000000001" customHeight="1" x14ac:dyDescent="0.25">
      <c r="A56" s="4">
        <v>51</v>
      </c>
      <c r="B56" s="4" t="s">
        <v>505</v>
      </c>
      <c r="C56" s="236" t="str">
        <f t="shared" si="10"/>
        <v>12</v>
      </c>
      <c r="D56" s="236" t="str">
        <f>INDEX(Sheet1!$C:$C,MATCH($B56,Sheet1!$B:$B,0))</f>
        <v>محمدرضا عبدالوند</v>
      </c>
      <c r="E56" s="239">
        <v>0</v>
      </c>
      <c r="F56" s="239">
        <v>0</v>
      </c>
      <c r="G56" s="239">
        <v>0</v>
      </c>
      <c r="H56" s="239">
        <v>0</v>
      </c>
      <c r="I56" s="239">
        <v>0</v>
      </c>
      <c r="J56" s="239">
        <v>0</v>
      </c>
      <c r="K56" s="239">
        <v>0</v>
      </c>
      <c r="L56" s="239">
        <v>0</v>
      </c>
      <c r="M56" s="239">
        <v>0</v>
      </c>
      <c r="N56" s="239">
        <v>0</v>
      </c>
      <c r="O56" s="239">
        <v>1</v>
      </c>
      <c r="P56" s="239">
        <v>0</v>
      </c>
      <c r="Q56" s="239">
        <v>0</v>
      </c>
      <c r="R56" s="239">
        <v>0</v>
      </c>
      <c r="S56" s="239">
        <v>1</v>
      </c>
      <c r="T56" s="239">
        <v>1</v>
      </c>
      <c r="U56" s="239">
        <v>0</v>
      </c>
      <c r="V56" s="239">
        <v>1</v>
      </c>
      <c r="W56" s="239">
        <v>1</v>
      </c>
      <c r="X56" s="239">
        <v>1</v>
      </c>
      <c r="Y56" s="239">
        <v>0</v>
      </c>
      <c r="Z56" s="239">
        <v>0</v>
      </c>
      <c r="AA56" s="239">
        <v>0</v>
      </c>
      <c r="AB56" s="239">
        <v>0</v>
      </c>
      <c r="AC56" s="239">
        <v>0</v>
      </c>
      <c r="AD56" s="239">
        <v>0</v>
      </c>
      <c r="AE56" s="239">
        <v>0</v>
      </c>
      <c r="AF56" s="239">
        <v>0</v>
      </c>
      <c r="AG56" s="239">
        <v>0</v>
      </c>
      <c r="AH56" s="239">
        <v>1</v>
      </c>
      <c r="AI56" s="239">
        <v>0</v>
      </c>
      <c r="AJ56" s="239">
        <v>0</v>
      </c>
      <c r="AK56" s="239">
        <v>0</v>
      </c>
      <c r="AL56" s="239">
        <v>0</v>
      </c>
      <c r="AM56" s="239">
        <v>0</v>
      </c>
      <c r="AN56" s="239">
        <v>0</v>
      </c>
      <c r="AO56" s="239">
        <v>0</v>
      </c>
      <c r="AP56" s="239">
        <v>0</v>
      </c>
      <c r="AQ56" s="239">
        <v>0</v>
      </c>
      <c r="AR56" s="239">
        <v>0</v>
      </c>
      <c r="AS56" s="239">
        <v>0</v>
      </c>
      <c r="AT56" s="239">
        <v>0</v>
      </c>
      <c r="AU56" s="239">
        <v>0</v>
      </c>
      <c r="AV56" s="239">
        <v>0</v>
      </c>
      <c r="AW56" s="239">
        <v>0</v>
      </c>
      <c r="AX56" s="239">
        <v>0</v>
      </c>
      <c r="AY56" s="239">
        <v>1</v>
      </c>
      <c r="AZ56" s="239">
        <v>1</v>
      </c>
      <c r="BA56" s="239">
        <v>1</v>
      </c>
      <c r="BB56" s="239">
        <v>1</v>
      </c>
      <c r="BC56" s="239">
        <v>1</v>
      </c>
      <c r="BD56" s="239">
        <v>1</v>
      </c>
      <c r="BE56" s="239">
        <v>1</v>
      </c>
      <c r="BF56" s="239">
        <v>0</v>
      </c>
      <c r="BG56" s="239">
        <v>1</v>
      </c>
      <c r="BH56" s="239">
        <v>1</v>
      </c>
      <c r="BI56" s="239">
        <v>1</v>
      </c>
      <c r="BJ56" s="239">
        <v>0</v>
      </c>
      <c r="BK56" s="239">
        <v>0</v>
      </c>
      <c r="BL56" s="239">
        <v>0</v>
      </c>
      <c r="BM56" s="239">
        <v>0</v>
      </c>
      <c r="BN56" s="239">
        <v>0</v>
      </c>
      <c r="BO56" s="239">
        <v>0</v>
      </c>
      <c r="BP56" s="239">
        <v>0</v>
      </c>
      <c r="BQ56" s="239">
        <v>0</v>
      </c>
      <c r="BR56" s="239">
        <v>0</v>
      </c>
      <c r="BS56" s="239">
        <v>0</v>
      </c>
      <c r="BT56" s="239">
        <v>0</v>
      </c>
      <c r="BU56" s="239">
        <v>0</v>
      </c>
      <c r="BV56" s="239">
        <v>0</v>
      </c>
      <c r="BW56" s="239">
        <v>0</v>
      </c>
      <c r="BX56" s="239"/>
      <c r="BY56" s="239">
        <v>0</v>
      </c>
      <c r="BZ56" s="239">
        <v>0</v>
      </c>
      <c r="CA56" s="239">
        <v>0</v>
      </c>
      <c r="CB56" s="239">
        <v>0</v>
      </c>
      <c r="CC56" s="239">
        <v>1</v>
      </c>
      <c r="CD56" s="239">
        <v>0</v>
      </c>
      <c r="CE56" s="239">
        <v>0</v>
      </c>
      <c r="CF56" s="239">
        <v>0</v>
      </c>
      <c r="CG56" s="239">
        <v>0</v>
      </c>
      <c r="CH56" s="239">
        <v>0</v>
      </c>
      <c r="CI56" s="239">
        <v>0</v>
      </c>
      <c r="CJ56" s="239">
        <v>0</v>
      </c>
      <c r="CK56" s="239">
        <v>0</v>
      </c>
      <c r="CL56" s="239">
        <v>0</v>
      </c>
      <c r="CM56" s="239">
        <v>0</v>
      </c>
      <c r="CN56" s="239">
        <v>0</v>
      </c>
      <c r="CO56" s="239">
        <v>0</v>
      </c>
      <c r="CP56" s="239">
        <v>0</v>
      </c>
      <c r="CQ56" s="239">
        <v>0</v>
      </c>
      <c r="CR56" s="239">
        <v>0</v>
      </c>
      <c r="CS56" s="239">
        <v>0</v>
      </c>
      <c r="CT56" s="239">
        <v>0</v>
      </c>
      <c r="CU56" s="239">
        <v>1</v>
      </c>
      <c r="CV56" s="239">
        <v>1</v>
      </c>
      <c r="CW56" s="239">
        <v>0</v>
      </c>
      <c r="CX56" s="239">
        <v>0</v>
      </c>
      <c r="CY56" s="239">
        <v>0</v>
      </c>
      <c r="CZ56" s="239">
        <v>1</v>
      </c>
      <c r="DA56" s="239">
        <v>0</v>
      </c>
      <c r="DB56" s="9"/>
      <c r="DC56" s="9">
        <v>1</v>
      </c>
      <c r="DD56" s="9"/>
      <c r="DE56" s="9">
        <v>0</v>
      </c>
      <c r="DF56" s="9">
        <v>0</v>
      </c>
      <c r="DG56" s="9">
        <v>0</v>
      </c>
      <c r="DH56" s="9"/>
      <c r="DI56" s="9">
        <v>0</v>
      </c>
      <c r="DJ56" s="9">
        <v>0</v>
      </c>
      <c r="DK56" s="9">
        <v>0</v>
      </c>
      <c r="DL56" s="9"/>
      <c r="DM56" s="9">
        <v>0</v>
      </c>
      <c r="DN56" s="9">
        <v>0</v>
      </c>
      <c r="DO56" s="9"/>
      <c r="DP56" s="9">
        <v>0</v>
      </c>
      <c r="DQ56" s="9">
        <v>0</v>
      </c>
      <c r="DR56" s="9">
        <v>0</v>
      </c>
      <c r="DS56" s="9"/>
      <c r="DT56" s="9"/>
      <c r="DU56" s="9"/>
      <c r="DV56" s="9"/>
      <c r="DW56" s="9"/>
      <c r="DX56" s="9"/>
      <c r="DY56" s="9">
        <v>0</v>
      </c>
      <c r="DZ56" s="9">
        <v>0</v>
      </c>
      <c r="EA56" s="9">
        <v>0</v>
      </c>
      <c r="EB56" s="9">
        <v>0</v>
      </c>
      <c r="EC56" s="9"/>
      <c r="ED56" s="9"/>
      <c r="EE56" s="9"/>
      <c r="EG56" s="18">
        <f t="shared" si="15"/>
        <v>0.13333333333333333</v>
      </c>
      <c r="EH56" s="18">
        <f t="shared" si="15"/>
        <v>0.3125</v>
      </c>
      <c r="EI56" s="18">
        <f t="shared" si="15"/>
        <v>0</v>
      </c>
      <c r="EJ56" s="18">
        <f t="shared" si="15"/>
        <v>0.45454545454545453</v>
      </c>
      <c r="EK56" s="18">
        <f t="shared" si="16"/>
        <v>5.8823529411764705E-2</v>
      </c>
      <c r="EL56" s="18">
        <f t="shared" si="16"/>
        <v>0.30769230769230771</v>
      </c>
    </row>
    <row r="57" spans="1:142" ht="18.75" x14ac:dyDescent="0.25">
      <c r="A57" s="46">
        <v>52</v>
      </c>
      <c r="B57" s="46" t="s">
        <v>506</v>
      </c>
      <c r="C57" s="237" t="str">
        <f t="shared" si="10"/>
        <v>12</v>
      </c>
      <c r="D57" s="237" t="str">
        <f>INDEX(Sheet1!$C:$C,MATCH($B57,Sheet1!$B:$B,0))</f>
        <v>محمدمهدی شفیعی</v>
      </c>
      <c r="E57" s="238">
        <v>0</v>
      </c>
      <c r="F57" s="238">
        <v>0</v>
      </c>
      <c r="G57" s="238">
        <v>0</v>
      </c>
      <c r="H57" s="238">
        <v>1</v>
      </c>
      <c r="I57" s="238">
        <v>1</v>
      </c>
      <c r="J57" s="238">
        <v>1</v>
      </c>
      <c r="K57" s="238">
        <v>0</v>
      </c>
      <c r="L57" s="238">
        <v>1</v>
      </c>
      <c r="M57" s="238">
        <v>0</v>
      </c>
      <c r="N57" s="238">
        <v>1</v>
      </c>
      <c r="O57" s="238">
        <v>1</v>
      </c>
      <c r="P57" s="238">
        <v>0</v>
      </c>
      <c r="Q57" s="238">
        <v>1</v>
      </c>
      <c r="R57" s="238">
        <v>1</v>
      </c>
      <c r="S57" s="238">
        <v>0</v>
      </c>
      <c r="T57" s="238">
        <v>0</v>
      </c>
      <c r="U57" s="238">
        <v>1</v>
      </c>
      <c r="V57" s="238">
        <v>1</v>
      </c>
      <c r="W57" s="238">
        <v>1</v>
      </c>
      <c r="X57" s="238">
        <v>1</v>
      </c>
      <c r="Y57" s="238">
        <v>1</v>
      </c>
      <c r="Z57" s="238">
        <v>0</v>
      </c>
      <c r="AA57" s="238">
        <v>0</v>
      </c>
      <c r="AB57" s="238">
        <v>0</v>
      </c>
      <c r="AC57" s="238">
        <v>0</v>
      </c>
      <c r="AD57" s="238">
        <v>1</v>
      </c>
      <c r="AE57" s="238">
        <v>0</v>
      </c>
      <c r="AF57" s="238">
        <v>0</v>
      </c>
      <c r="AG57" s="238">
        <v>1</v>
      </c>
      <c r="AH57" s="238">
        <v>0</v>
      </c>
      <c r="AI57" s="238">
        <v>0</v>
      </c>
      <c r="AJ57" s="238">
        <v>1</v>
      </c>
      <c r="AK57" s="238">
        <v>0</v>
      </c>
      <c r="AL57" s="238">
        <v>0</v>
      </c>
      <c r="AM57" s="238">
        <v>0</v>
      </c>
      <c r="AN57" s="238">
        <v>0</v>
      </c>
      <c r="AO57" s="238">
        <v>1</v>
      </c>
      <c r="AP57" s="238">
        <v>0</v>
      </c>
      <c r="AQ57" s="238">
        <v>0</v>
      </c>
      <c r="AR57" s="238">
        <v>1</v>
      </c>
      <c r="AS57" s="238">
        <v>1</v>
      </c>
      <c r="AT57" s="238">
        <v>0</v>
      </c>
      <c r="AU57" s="238">
        <v>0</v>
      </c>
      <c r="AV57" s="238">
        <v>1</v>
      </c>
      <c r="AW57" s="238">
        <v>1</v>
      </c>
      <c r="AX57" s="238">
        <v>1</v>
      </c>
      <c r="AY57" s="238">
        <v>0</v>
      </c>
      <c r="AZ57" s="238">
        <v>1</v>
      </c>
      <c r="BA57" s="238">
        <v>0</v>
      </c>
      <c r="BB57" s="238">
        <v>0</v>
      </c>
      <c r="BC57" s="238">
        <v>1</v>
      </c>
      <c r="BD57" s="238">
        <v>1</v>
      </c>
      <c r="BE57" s="238">
        <v>0</v>
      </c>
      <c r="BF57" s="238">
        <v>1</v>
      </c>
      <c r="BG57" s="238">
        <v>0</v>
      </c>
      <c r="BH57" s="238">
        <v>1</v>
      </c>
      <c r="BI57" s="238">
        <v>1</v>
      </c>
      <c r="BJ57" s="238">
        <v>0</v>
      </c>
      <c r="BK57" s="238">
        <v>0</v>
      </c>
      <c r="BL57" s="238">
        <v>1</v>
      </c>
      <c r="BM57" s="238">
        <v>0</v>
      </c>
      <c r="BN57" s="238">
        <v>0</v>
      </c>
      <c r="BO57" s="238">
        <v>1</v>
      </c>
      <c r="BP57" s="238">
        <v>0</v>
      </c>
      <c r="BQ57" s="238">
        <v>0</v>
      </c>
      <c r="BR57" s="238">
        <v>0</v>
      </c>
      <c r="BS57" s="238">
        <v>0</v>
      </c>
      <c r="BT57" s="238">
        <v>1</v>
      </c>
      <c r="BU57" s="238">
        <v>0</v>
      </c>
      <c r="BV57" s="238">
        <v>1</v>
      </c>
      <c r="BW57" s="238">
        <v>0</v>
      </c>
      <c r="BX57" s="238"/>
      <c r="BY57" s="238">
        <v>1</v>
      </c>
      <c r="BZ57" s="238">
        <v>0</v>
      </c>
      <c r="CA57" s="238">
        <v>1</v>
      </c>
      <c r="CB57" s="238">
        <v>1</v>
      </c>
      <c r="CC57" s="238">
        <v>1</v>
      </c>
      <c r="CD57" s="238">
        <v>1</v>
      </c>
      <c r="CE57" s="238">
        <v>1</v>
      </c>
      <c r="CF57" s="238">
        <v>0</v>
      </c>
      <c r="CG57" s="238">
        <v>1</v>
      </c>
      <c r="CH57" s="238">
        <v>1</v>
      </c>
      <c r="CI57" s="238">
        <v>1</v>
      </c>
      <c r="CJ57" s="238">
        <v>1</v>
      </c>
      <c r="CK57" s="238">
        <v>1</v>
      </c>
      <c r="CL57" s="238">
        <v>1</v>
      </c>
      <c r="CM57" s="238">
        <v>1</v>
      </c>
      <c r="CN57" s="238">
        <v>0</v>
      </c>
      <c r="CO57" s="238">
        <v>1</v>
      </c>
      <c r="CP57" s="238">
        <v>1</v>
      </c>
      <c r="CQ57" s="238">
        <v>0</v>
      </c>
      <c r="CR57" s="238">
        <v>0</v>
      </c>
      <c r="CS57" s="238">
        <v>0</v>
      </c>
      <c r="CT57" s="238">
        <v>0</v>
      </c>
      <c r="CU57" s="238">
        <v>1</v>
      </c>
      <c r="CV57" s="238">
        <v>0</v>
      </c>
      <c r="CW57" s="238">
        <v>0</v>
      </c>
      <c r="CX57" s="238">
        <v>0</v>
      </c>
      <c r="CY57" s="238">
        <v>1</v>
      </c>
      <c r="CZ57" s="238">
        <v>1</v>
      </c>
      <c r="DA57" s="238">
        <v>1</v>
      </c>
      <c r="DB57" s="47"/>
      <c r="DC57" s="47">
        <v>0</v>
      </c>
      <c r="DD57" s="47"/>
      <c r="DE57" s="47">
        <v>0</v>
      </c>
      <c r="DF57" s="47">
        <v>0</v>
      </c>
      <c r="DG57" s="47">
        <v>0</v>
      </c>
      <c r="DH57" s="47"/>
      <c r="DI57" s="47">
        <v>0</v>
      </c>
      <c r="DJ57" s="47">
        <v>0</v>
      </c>
      <c r="DK57" s="47">
        <v>0</v>
      </c>
      <c r="DL57" s="47"/>
      <c r="DM57" s="47">
        <v>0</v>
      </c>
      <c r="DN57" s="47">
        <v>0</v>
      </c>
      <c r="DO57" s="47"/>
      <c r="DP57" s="47">
        <v>1</v>
      </c>
      <c r="DQ57" s="47">
        <v>1</v>
      </c>
      <c r="DR57" s="47">
        <v>0</v>
      </c>
      <c r="DS57" s="47"/>
      <c r="DT57" s="47"/>
      <c r="DU57" s="47"/>
      <c r="DV57" s="47"/>
      <c r="DW57" s="47"/>
      <c r="DX57" s="47"/>
      <c r="DY57" s="47">
        <v>1</v>
      </c>
      <c r="DZ57" s="47">
        <v>1</v>
      </c>
      <c r="EA57" s="47">
        <v>1</v>
      </c>
      <c r="EB57" s="47">
        <v>0</v>
      </c>
      <c r="EC57" s="47"/>
      <c r="ED57" s="47"/>
      <c r="EE57" s="47"/>
      <c r="EG57" s="18">
        <f t="shared" si="15"/>
        <v>0.53333333333333333</v>
      </c>
      <c r="EH57" s="18">
        <f t="shared" si="15"/>
        <v>0.4375</v>
      </c>
      <c r="EI57" s="18">
        <f t="shared" si="15"/>
        <v>0.33333333333333331</v>
      </c>
      <c r="EJ57" s="18">
        <f t="shared" si="15"/>
        <v>0.5</v>
      </c>
      <c r="EK57" s="18">
        <f t="shared" si="16"/>
        <v>0.82352941176470584</v>
      </c>
      <c r="EL57" s="18">
        <f t="shared" si="16"/>
        <v>0.38461538461538464</v>
      </c>
    </row>
    <row r="58" spans="1:142" ht="18.600000000000001" customHeight="1" x14ac:dyDescent="0.25">
      <c r="A58" s="4">
        <v>53</v>
      </c>
      <c r="B58" s="4" t="s">
        <v>507</v>
      </c>
      <c r="C58" s="236" t="str">
        <f t="shared" si="10"/>
        <v>12</v>
      </c>
      <c r="D58" s="236" t="str">
        <f>INDEX(Sheet1!$C:$C,MATCH($B58,Sheet1!$B:$B,0))</f>
        <v>محمدپارسا گرشاسبی</v>
      </c>
      <c r="E58" s="239">
        <v>0</v>
      </c>
      <c r="F58" s="239">
        <v>1</v>
      </c>
      <c r="G58" s="239">
        <v>0</v>
      </c>
      <c r="H58" s="239">
        <v>0</v>
      </c>
      <c r="I58" s="239">
        <v>0</v>
      </c>
      <c r="J58" s="239">
        <v>0</v>
      </c>
      <c r="K58" s="239">
        <v>0</v>
      </c>
      <c r="L58" s="239">
        <v>0</v>
      </c>
      <c r="M58" s="239">
        <v>0</v>
      </c>
      <c r="N58" s="239">
        <v>0</v>
      </c>
      <c r="O58" s="239">
        <v>0</v>
      </c>
      <c r="P58" s="239">
        <v>0</v>
      </c>
      <c r="Q58" s="239">
        <v>0</v>
      </c>
      <c r="R58" s="239">
        <v>0</v>
      </c>
      <c r="S58" s="239">
        <v>0</v>
      </c>
      <c r="T58" s="239">
        <v>0</v>
      </c>
      <c r="U58" s="239">
        <v>0</v>
      </c>
      <c r="V58" s="239">
        <v>0</v>
      </c>
      <c r="W58" s="239">
        <v>0</v>
      </c>
      <c r="X58" s="239">
        <v>0</v>
      </c>
      <c r="Y58" s="239">
        <v>0</v>
      </c>
      <c r="Z58" s="239">
        <v>1</v>
      </c>
      <c r="AA58" s="239">
        <v>0</v>
      </c>
      <c r="AB58" s="239">
        <v>0</v>
      </c>
      <c r="AC58" s="239">
        <v>0</v>
      </c>
      <c r="AD58" s="239">
        <v>0</v>
      </c>
      <c r="AE58" s="239">
        <v>1</v>
      </c>
      <c r="AF58" s="239">
        <v>0</v>
      </c>
      <c r="AG58" s="239">
        <v>0</v>
      </c>
      <c r="AH58" s="239">
        <v>1</v>
      </c>
      <c r="AI58" s="239">
        <v>0</v>
      </c>
      <c r="AJ58" s="239">
        <v>0</v>
      </c>
      <c r="AK58" s="239">
        <v>1</v>
      </c>
      <c r="AL58" s="239">
        <v>0</v>
      </c>
      <c r="AM58" s="239">
        <v>0</v>
      </c>
      <c r="AN58" s="239">
        <v>0</v>
      </c>
      <c r="AO58" s="239">
        <v>0</v>
      </c>
      <c r="AP58" s="239">
        <v>0</v>
      </c>
      <c r="AQ58" s="239">
        <v>0</v>
      </c>
      <c r="AR58" s="239">
        <v>0</v>
      </c>
      <c r="AS58" s="239">
        <v>0</v>
      </c>
      <c r="AT58" s="239">
        <v>0</v>
      </c>
      <c r="AU58" s="239">
        <v>0</v>
      </c>
      <c r="AV58" s="239">
        <v>0</v>
      </c>
      <c r="AW58" s="239">
        <v>0</v>
      </c>
      <c r="AX58" s="239">
        <v>0</v>
      </c>
      <c r="AY58" s="239">
        <v>1</v>
      </c>
      <c r="AZ58" s="239">
        <v>1</v>
      </c>
      <c r="BA58" s="239">
        <v>1</v>
      </c>
      <c r="BB58" s="239">
        <v>1</v>
      </c>
      <c r="BC58" s="239">
        <v>1</v>
      </c>
      <c r="BD58" s="239">
        <v>1</v>
      </c>
      <c r="BE58" s="239">
        <v>1</v>
      </c>
      <c r="BF58" s="239">
        <v>1</v>
      </c>
      <c r="BG58" s="239">
        <v>1</v>
      </c>
      <c r="BH58" s="239">
        <v>1</v>
      </c>
      <c r="BI58" s="239">
        <v>1</v>
      </c>
      <c r="BJ58" s="239">
        <v>0</v>
      </c>
      <c r="BK58" s="239">
        <v>0</v>
      </c>
      <c r="BL58" s="239">
        <v>0</v>
      </c>
      <c r="BM58" s="239">
        <v>0</v>
      </c>
      <c r="BN58" s="239">
        <v>0</v>
      </c>
      <c r="BO58" s="239">
        <v>0</v>
      </c>
      <c r="BP58" s="239">
        <v>0</v>
      </c>
      <c r="BQ58" s="239">
        <v>0</v>
      </c>
      <c r="BR58" s="239">
        <v>0</v>
      </c>
      <c r="BS58" s="239">
        <v>0</v>
      </c>
      <c r="BT58" s="239">
        <v>0</v>
      </c>
      <c r="BU58" s="239">
        <v>0</v>
      </c>
      <c r="BV58" s="239">
        <v>1</v>
      </c>
      <c r="BW58" s="239">
        <v>0</v>
      </c>
      <c r="BX58" s="239"/>
      <c r="BY58" s="239">
        <v>0</v>
      </c>
      <c r="BZ58" s="239">
        <v>0</v>
      </c>
      <c r="CA58" s="239">
        <v>1</v>
      </c>
      <c r="CB58" s="239">
        <v>0</v>
      </c>
      <c r="CC58" s="239">
        <v>1</v>
      </c>
      <c r="CD58" s="239">
        <v>1</v>
      </c>
      <c r="CE58" s="239">
        <v>1</v>
      </c>
      <c r="CF58" s="239">
        <v>1</v>
      </c>
      <c r="CG58" s="239">
        <v>0</v>
      </c>
      <c r="CH58" s="239">
        <v>0</v>
      </c>
      <c r="CI58" s="239">
        <v>1</v>
      </c>
      <c r="CJ58" s="239">
        <v>1</v>
      </c>
      <c r="CK58" s="239">
        <v>1</v>
      </c>
      <c r="CL58" s="239">
        <v>0</v>
      </c>
      <c r="CM58" s="239">
        <v>1</v>
      </c>
      <c r="CN58" s="239">
        <v>1</v>
      </c>
      <c r="CO58" s="239">
        <v>1</v>
      </c>
      <c r="CP58" s="239">
        <v>0</v>
      </c>
      <c r="CQ58" s="239">
        <v>0</v>
      </c>
      <c r="CR58" s="239">
        <v>0</v>
      </c>
      <c r="CS58" s="239">
        <v>0</v>
      </c>
      <c r="CT58" s="239">
        <v>0</v>
      </c>
      <c r="CU58" s="239">
        <v>1</v>
      </c>
      <c r="CV58" s="239">
        <v>0</v>
      </c>
      <c r="CW58" s="239">
        <v>1</v>
      </c>
      <c r="CX58" s="239">
        <v>0</v>
      </c>
      <c r="CY58" s="239">
        <v>1</v>
      </c>
      <c r="CZ58" s="239">
        <v>1</v>
      </c>
      <c r="DA58" s="239"/>
      <c r="DB58" s="9"/>
      <c r="DC58" s="9">
        <v>0</v>
      </c>
      <c r="DD58" s="9"/>
      <c r="DE58" s="9">
        <v>0</v>
      </c>
      <c r="DF58" s="9">
        <v>1</v>
      </c>
      <c r="DG58" s="9">
        <v>0</v>
      </c>
      <c r="DH58" s="9"/>
      <c r="DI58" s="9">
        <v>1</v>
      </c>
      <c r="DJ58" s="9">
        <v>0</v>
      </c>
      <c r="DK58" s="9">
        <v>0</v>
      </c>
      <c r="DL58" s="9"/>
      <c r="DM58" s="9">
        <v>0</v>
      </c>
      <c r="DN58" s="9">
        <v>1</v>
      </c>
      <c r="DO58" s="9"/>
      <c r="DP58" s="9">
        <v>0</v>
      </c>
      <c r="DQ58" s="9">
        <v>1</v>
      </c>
      <c r="DR58" s="9">
        <v>1</v>
      </c>
      <c r="DS58" s="9"/>
      <c r="DT58" s="9"/>
      <c r="DU58" s="9"/>
      <c r="DV58" s="9"/>
      <c r="DW58" s="9"/>
      <c r="DX58" s="9"/>
      <c r="DY58" s="9">
        <v>0</v>
      </c>
      <c r="DZ58" s="9">
        <v>0</v>
      </c>
      <c r="EA58" s="9">
        <v>1</v>
      </c>
      <c r="EB58" s="9">
        <v>0</v>
      </c>
      <c r="EC58" s="9"/>
      <c r="ED58" s="9"/>
      <c r="EE58" s="9"/>
      <c r="EG58" s="18">
        <f t="shared" si="15"/>
        <v>6.6666666666666666E-2</v>
      </c>
      <c r="EH58" s="18">
        <f t="shared" si="15"/>
        <v>0.1875</v>
      </c>
      <c r="EI58" s="18">
        <f t="shared" si="15"/>
        <v>8.3333333333333329E-2</v>
      </c>
      <c r="EJ58" s="18">
        <f t="shared" si="15"/>
        <v>0.5</v>
      </c>
      <c r="EK58" s="18">
        <f t="shared" si="16"/>
        <v>0.6470588235294118</v>
      </c>
      <c r="EL58" s="18">
        <f t="shared" si="16"/>
        <v>0.33333333333333331</v>
      </c>
    </row>
    <row r="59" spans="1:142" ht="18.75" x14ac:dyDescent="0.25">
      <c r="A59" s="46">
        <v>54</v>
      </c>
      <c r="B59" s="46" t="s">
        <v>508</v>
      </c>
      <c r="C59" s="237" t="str">
        <f t="shared" si="10"/>
        <v>13</v>
      </c>
      <c r="D59" s="237" t="str">
        <f>INDEX(Sheet1!$C:$C,MATCH($B59,Sheet1!$B:$B,0))</f>
        <v>سجاد جوکار</v>
      </c>
      <c r="E59" s="238">
        <v>0</v>
      </c>
      <c r="F59" s="238">
        <v>0</v>
      </c>
      <c r="G59" s="238">
        <v>0</v>
      </c>
      <c r="H59" s="238">
        <v>0</v>
      </c>
      <c r="I59" s="238">
        <v>1</v>
      </c>
      <c r="J59" s="238">
        <v>1</v>
      </c>
      <c r="K59" s="238">
        <v>0</v>
      </c>
      <c r="L59" s="238">
        <v>0</v>
      </c>
      <c r="M59" s="238">
        <v>0</v>
      </c>
      <c r="N59" s="238">
        <v>0</v>
      </c>
      <c r="O59" s="238">
        <v>0</v>
      </c>
      <c r="P59" s="238">
        <v>0</v>
      </c>
      <c r="Q59" s="238">
        <v>0</v>
      </c>
      <c r="R59" s="238">
        <v>0</v>
      </c>
      <c r="S59" s="238">
        <v>1</v>
      </c>
      <c r="T59" s="238">
        <v>0</v>
      </c>
      <c r="U59" s="238">
        <v>1</v>
      </c>
      <c r="V59" s="238">
        <v>0</v>
      </c>
      <c r="W59" s="238">
        <v>1</v>
      </c>
      <c r="X59" s="238">
        <v>0</v>
      </c>
      <c r="Y59" s="238">
        <v>0</v>
      </c>
      <c r="Z59" s="238">
        <v>0</v>
      </c>
      <c r="AA59" s="238">
        <v>1</v>
      </c>
      <c r="AB59" s="238">
        <v>0</v>
      </c>
      <c r="AC59" s="238">
        <v>1</v>
      </c>
      <c r="AD59" s="238">
        <v>0</v>
      </c>
      <c r="AE59" s="238">
        <v>1</v>
      </c>
      <c r="AF59" s="238">
        <v>0</v>
      </c>
      <c r="AG59" s="238">
        <v>0</v>
      </c>
      <c r="AH59" s="238">
        <v>0</v>
      </c>
      <c r="AI59" s="238">
        <v>1</v>
      </c>
      <c r="AJ59" s="238">
        <v>1</v>
      </c>
      <c r="AK59" s="238">
        <v>1</v>
      </c>
      <c r="AL59" s="238">
        <v>0</v>
      </c>
      <c r="AM59" s="238">
        <v>1</v>
      </c>
      <c r="AN59" s="238">
        <v>0</v>
      </c>
      <c r="AO59" s="238">
        <v>1</v>
      </c>
      <c r="AP59" s="238">
        <v>1</v>
      </c>
      <c r="AQ59" s="238">
        <v>1</v>
      </c>
      <c r="AR59" s="238">
        <v>1</v>
      </c>
      <c r="AS59" s="238">
        <v>0</v>
      </c>
      <c r="AT59" s="238">
        <v>0</v>
      </c>
      <c r="AU59" s="238">
        <v>1</v>
      </c>
      <c r="AV59" s="238">
        <v>1</v>
      </c>
      <c r="AW59" s="238">
        <v>0</v>
      </c>
      <c r="AX59" s="238">
        <v>1</v>
      </c>
      <c r="AY59" s="238">
        <v>1</v>
      </c>
      <c r="AZ59" s="238">
        <v>1</v>
      </c>
      <c r="BA59" s="238">
        <v>1</v>
      </c>
      <c r="BB59" s="238">
        <v>1</v>
      </c>
      <c r="BC59" s="238">
        <v>1</v>
      </c>
      <c r="BD59" s="238">
        <v>1</v>
      </c>
      <c r="BE59" s="238">
        <v>1</v>
      </c>
      <c r="BF59" s="238">
        <v>1</v>
      </c>
      <c r="BG59" s="238">
        <v>1</v>
      </c>
      <c r="BH59" s="238">
        <v>1</v>
      </c>
      <c r="BI59" s="238">
        <v>1</v>
      </c>
      <c r="BJ59" s="238">
        <v>1</v>
      </c>
      <c r="BK59" s="238">
        <v>0</v>
      </c>
      <c r="BL59" s="238">
        <v>1</v>
      </c>
      <c r="BM59" s="238">
        <v>0</v>
      </c>
      <c r="BN59" s="238">
        <v>1</v>
      </c>
      <c r="BO59" s="238">
        <v>1</v>
      </c>
      <c r="BP59" s="238">
        <v>1</v>
      </c>
      <c r="BQ59" s="238">
        <v>0</v>
      </c>
      <c r="BR59" s="238">
        <v>0</v>
      </c>
      <c r="BS59" s="238">
        <v>1</v>
      </c>
      <c r="BT59" s="238">
        <v>1</v>
      </c>
      <c r="BU59" s="238">
        <v>1</v>
      </c>
      <c r="BV59" s="238">
        <v>1</v>
      </c>
      <c r="BW59" s="238">
        <v>1</v>
      </c>
      <c r="BX59" s="238"/>
      <c r="BY59" s="238">
        <v>1</v>
      </c>
      <c r="BZ59" s="238">
        <v>1</v>
      </c>
      <c r="CA59" s="238">
        <v>1</v>
      </c>
      <c r="CB59" s="238">
        <v>1</v>
      </c>
      <c r="CC59" s="238">
        <v>1</v>
      </c>
      <c r="CD59" s="238">
        <v>1</v>
      </c>
      <c r="CE59" s="238">
        <v>0</v>
      </c>
      <c r="CF59" s="238">
        <v>1</v>
      </c>
      <c r="CG59" s="238">
        <v>1</v>
      </c>
      <c r="CH59" s="238">
        <v>1</v>
      </c>
      <c r="CI59" s="238">
        <v>1</v>
      </c>
      <c r="CJ59" s="238">
        <v>1</v>
      </c>
      <c r="CK59" s="238">
        <v>1</v>
      </c>
      <c r="CL59" s="238">
        <v>1</v>
      </c>
      <c r="CM59" s="238">
        <v>1</v>
      </c>
      <c r="CN59" s="238">
        <v>0</v>
      </c>
      <c r="CO59" s="238">
        <v>1</v>
      </c>
      <c r="CP59" s="238">
        <v>1</v>
      </c>
      <c r="CQ59" s="238">
        <v>1</v>
      </c>
      <c r="CR59" s="238">
        <v>1</v>
      </c>
      <c r="CS59" s="238">
        <v>1</v>
      </c>
      <c r="CT59" s="238">
        <v>1</v>
      </c>
      <c r="CU59" s="238">
        <v>1</v>
      </c>
      <c r="CV59" s="238">
        <v>1</v>
      </c>
      <c r="CW59" s="238">
        <v>1</v>
      </c>
      <c r="CX59" s="238">
        <v>1</v>
      </c>
      <c r="CY59" s="238">
        <v>1</v>
      </c>
      <c r="CZ59" s="238">
        <v>1</v>
      </c>
      <c r="DA59" s="238">
        <v>1</v>
      </c>
      <c r="DB59" s="47"/>
      <c r="DC59" s="47">
        <v>0</v>
      </c>
      <c r="DD59" s="47"/>
      <c r="DE59" s="47">
        <v>1</v>
      </c>
      <c r="DF59" s="47">
        <v>1</v>
      </c>
      <c r="DG59" s="47">
        <v>1</v>
      </c>
      <c r="DH59" s="47"/>
      <c r="DI59" s="47">
        <v>1</v>
      </c>
      <c r="DJ59" s="47">
        <v>1</v>
      </c>
      <c r="DK59" s="47">
        <v>0</v>
      </c>
      <c r="DL59" s="47"/>
      <c r="DM59" s="47">
        <v>1</v>
      </c>
      <c r="DN59" s="47">
        <v>1</v>
      </c>
      <c r="DO59" s="47"/>
      <c r="DP59" s="47">
        <v>0</v>
      </c>
      <c r="DQ59" s="47">
        <v>1</v>
      </c>
      <c r="DR59" s="47">
        <v>1</v>
      </c>
      <c r="DS59" s="47"/>
      <c r="DT59" s="47"/>
      <c r="DU59" s="47"/>
      <c r="DV59" s="47"/>
      <c r="DW59" s="47"/>
      <c r="DX59" s="47"/>
      <c r="DY59" s="47">
        <v>1</v>
      </c>
      <c r="DZ59" s="47">
        <v>0</v>
      </c>
      <c r="EA59" s="47">
        <v>1</v>
      </c>
      <c r="EB59" s="47">
        <v>1</v>
      </c>
      <c r="EC59" s="47"/>
      <c r="ED59" s="47"/>
      <c r="EE59" s="47"/>
      <c r="EG59" s="18">
        <f t="shared" si="15"/>
        <v>0.2</v>
      </c>
      <c r="EH59" s="18">
        <f t="shared" si="15"/>
        <v>0.375</v>
      </c>
      <c r="EI59" s="18">
        <f t="shared" si="15"/>
        <v>0.66666666666666663</v>
      </c>
      <c r="EJ59" s="18">
        <f t="shared" si="15"/>
        <v>0.81818181818181823</v>
      </c>
      <c r="EK59" s="18">
        <f t="shared" si="16"/>
        <v>0.88235294117647056</v>
      </c>
      <c r="EL59" s="18">
        <f t="shared" si="16"/>
        <v>0.92307692307692313</v>
      </c>
    </row>
    <row r="60" spans="1:142" ht="18.600000000000001" customHeight="1" x14ac:dyDescent="0.25">
      <c r="A60" s="4">
        <v>55</v>
      </c>
      <c r="B60" s="4" t="s">
        <v>509</v>
      </c>
      <c r="C60" s="236" t="str">
        <f t="shared" si="10"/>
        <v>13</v>
      </c>
      <c r="D60" s="236" t="str">
        <f>INDEX(Sheet1!$C:$C,MATCH($B60,Sheet1!$B:$B,0))</f>
        <v>ساجد جوکار</v>
      </c>
      <c r="E60" s="239">
        <v>0</v>
      </c>
      <c r="F60" s="239">
        <v>0</v>
      </c>
      <c r="G60" s="239">
        <v>0</v>
      </c>
      <c r="H60" s="239">
        <v>0</v>
      </c>
      <c r="I60" s="239">
        <v>1</v>
      </c>
      <c r="J60" s="239">
        <v>1</v>
      </c>
      <c r="K60" s="239">
        <v>0</v>
      </c>
      <c r="L60" s="239">
        <v>0</v>
      </c>
      <c r="M60" s="239">
        <v>0</v>
      </c>
      <c r="N60" s="239">
        <v>0</v>
      </c>
      <c r="O60" s="239">
        <v>0</v>
      </c>
      <c r="P60" s="239">
        <v>0</v>
      </c>
      <c r="Q60" s="239">
        <v>0</v>
      </c>
      <c r="R60" s="239">
        <v>0</v>
      </c>
      <c r="S60" s="239">
        <v>1</v>
      </c>
      <c r="T60" s="239">
        <v>0</v>
      </c>
      <c r="U60" s="239">
        <v>1</v>
      </c>
      <c r="V60" s="239">
        <v>0</v>
      </c>
      <c r="W60" s="239">
        <v>1</v>
      </c>
      <c r="X60" s="239">
        <v>0</v>
      </c>
      <c r="Y60" s="239">
        <v>0</v>
      </c>
      <c r="Z60" s="239">
        <v>0</v>
      </c>
      <c r="AA60" s="239">
        <v>1</v>
      </c>
      <c r="AB60" s="239">
        <v>0</v>
      </c>
      <c r="AC60" s="239">
        <v>1</v>
      </c>
      <c r="AD60" s="239">
        <v>0</v>
      </c>
      <c r="AE60" s="239">
        <v>1</v>
      </c>
      <c r="AF60" s="239">
        <v>0</v>
      </c>
      <c r="AG60" s="239">
        <v>0</v>
      </c>
      <c r="AH60" s="239">
        <v>0</v>
      </c>
      <c r="AI60" s="239">
        <v>1</v>
      </c>
      <c r="AJ60" s="239">
        <v>1</v>
      </c>
      <c r="AK60" s="239">
        <v>1</v>
      </c>
      <c r="AL60" s="239">
        <v>0</v>
      </c>
      <c r="AM60" s="239">
        <v>1</v>
      </c>
      <c r="AN60" s="239">
        <v>0</v>
      </c>
      <c r="AO60" s="239">
        <v>1</v>
      </c>
      <c r="AP60" s="239">
        <v>1</v>
      </c>
      <c r="AQ60" s="239">
        <v>1</v>
      </c>
      <c r="AR60" s="239">
        <v>1</v>
      </c>
      <c r="AS60" s="239">
        <v>0</v>
      </c>
      <c r="AT60" s="239">
        <v>0</v>
      </c>
      <c r="AU60" s="239">
        <v>1</v>
      </c>
      <c r="AV60" s="239">
        <v>1</v>
      </c>
      <c r="AW60" s="239">
        <v>0</v>
      </c>
      <c r="AX60" s="239">
        <v>1</v>
      </c>
      <c r="AY60" s="239">
        <v>1</v>
      </c>
      <c r="AZ60" s="239">
        <v>1</v>
      </c>
      <c r="BA60" s="239">
        <v>1</v>
      </c>
      <c r="BB60" s="239">
        <v>1</v>
      </c>
      <c r="BC60" s="239">
        <v>1</v>
      </c>
      <c r="BD60" s="239">
        <v>1</v>
      </c>
      <c r="BE60" s="239">
        <v>1</v>
      </c>
      <c r="BF60" s="239">
        <v>1</v>
      </c>
      <c r="BG60" s="239">
        <v>1</v>
      </c>
      <c r="BH60" s="239">
        <v>1</v>
      </c>
      <c r="BI60" s="239">
        <v>1</v>
      </c>
      <c r="BJ60" s="239">
        <v>1</v>
      </c>
      <c r="BK60" s="239">
        <v>0</v>
      </c>
      <c r="BL60" s="239">
        <v>1</v>
      </c>
      <c r="BM60" s="239">
        <v>0</v>
      </c>
      <c r="BN60" s="239">
        <v>1</v>
      </c>
      <c r="BO60" s="239">
        <v>1</v>
      </c>
      <c r="BP60" s="239">
        <v>1</v>
      </c>
      <c r="BQ60" s="239">
        <v>0</v>
      </c>
      <c r="BR60" s="239">
        <v>0</v>
      </c>
      <c r="BS60" s="239">
        <v>1</v>
      </c>
      <c r="BT60" s="239">
        <v>1</v>
      </c>
      <c r="BU60" s="239">
        <v>1</v>
      </c>
      <c r="BV60" s="239">
        <v>0</v>
      </c>
      <c r="BW60" s="239">
        <v>1</v>
      </c>
      <c r="BX60" s="239"/>
      <c r="BY60" s="239">
        <v>1</v>
      </c>
      <c r="BZ60" s="239">
        <v>1</v>
      </c>
      <c r="CA60" s="239">
        <v>1</v>
      </c>
      <c r="CB60" s="239">
        <v>1</v>
      </c>
      <c r="CC60" s="239">
        <v>1</v>
      </c>
      <c r="CD60" s="239">
        <v>1</v>
      </c>
      <c r="CE60" s="239">
        <v>0</v>
      </c>
      <c r="CF60" s="239">
        <v>1</v>
      </c>
      <c r="CG60" s="239">
        <v>1</v>
      </c>
      <c r="CH60" s="239">
        <v>1</v>
      </c>
      <c r="CI60" s="239">
        <v>1</v>
      </c>
      <c r="CJ60" s="239">
        <v>1</v>
      </c>
      <c r="CK60" s="239">
        <v>1</v>
      </c>
      <c r="CL60" s="239">
        <v>1</v>
      </c>
      <c r="CM60" s="239">
        <v>1</v>
      </c>
      <c r="CN60" s="239">
        <v>0</v>
      </c>
      <c r="CO60" s="239">
        <v>1</v>
      </c>
      <c r="CP60" s="239">
        <v>1</v>
      </c>
      <c r="CQ60" s="239">
        <v>1</v>
      </c>
      <c r="CR60" s="239">
        <v>1</v>
      </c>
      <c r="CS60" s="239">
        <v>1</v>
      </c>
      <c r="CT60" s="239">
        <v>1</v>
      </c>
      <c r="CU60" s="239">
        <v>1</v>
      </c>
      <c r="CV60" s="239">
        <v>1</v>
      </c>
      <c r="CW60" s="239">
        <v>1</v>
      </c>
      <c r="CX60" s="239">
        <v>1</v>
      </c>
      <c r="CY60" s="239">
        <v>1</v>
      </c>
      <c r="CZ60" s="239">
        <v>1</v>
      </c>
      <c r="DA60" s="239">
        <v>1</v>
      </c>
      <c r="DB60" s="9"/>
      <c r="DC60" s="9">
        <v>0</v>
      </c>
      <c r="DD60" s="9"/>
      <c r="DE60" s="9">
        <v>1</v>
      </c>
      <c r="DF60" s="9">
        <v>1</v>
      </c>
      <c r="DG60" s="9">
        <v>1</v>
      </c>
      <c r="DH60" s="9"/>
      <c r="DI60" s="9">
        <v>1</v>
      </c>
      <c r="DJ60" s="9">
        <v>1</v>
      </c>
      <c r="DK60" s="9">
        <v>0</v>
      </c>
      <c r="DL60" s="9"/>
      <c r="DM60" s="9">
        <v>1</v>
      </c>
      <c r="DN60" s="9">
        <v>1</v>
      </c>
      <c r="DO60" s="9"/>
      <c r="DP60" s="9">
        <v>0</v>
      </c>
      <c r="DQ60" s="9">
        <v>1</v>
      </c>
      <c r="DR60" s="9">
        <v>1</v>
      </c>
      <c r="DS60" s="9"/>
      <c r="DT60" s="9"/>
      <c r="DU60" s="9"/>
      <c r="DV60" s="9"/>
      <c r="DW60" s="9"/>
      <c r="DX60" s="9"/>
      <c r="DY60" s="9">
        <v>1</v>
      </c>
      <c r="DZ60" s="9">
        <v>0</v>
      </c>
      <c r="EA60" s="9">
        <v>1</v>
      </c>
      <c r="EB60" s="9">
        <v>1</v>
      </c>
      <c r="EC60" s="9"/>
      <c r="ED60" s="9"/>
      <c r="EE60" s="9"/>
      <c r="EG60" s="18">
        <f t="shared" si="15"/>
        <v>0.2</v>
      </c>
      <c r="EH60" s="18">
        <f t="shared" si="15"/>
        <v>0.375</v>
      </c>
      <c r="EI60" s="18">
        <f t="shared" si="15"/>
        <v>0.66666666666666663</v>
      </c>
      <c r="EJ60" s="18">
        <f t="shared" si="15"/>
        <v>0.81818181818181823</v>
      </c>
      <c r="EK60" s="18">
        <f t="shared" si="16"/>
        <v>0.88235294117647056</v>
      </c>
      <c r="EL60" s="18">
        <f t="shared" si="16"/>
        <v>0.92307692307692313</v>
      </c>
    </row>
    <row r="61" spans="1:142" ht="18.75" x14ac:dyDescent="0.25">
      <c r="A61" s="46">
        <v>56</v>
      </c>
      <c r="B61" s="46" t="s">
        <v>510</v>
      </c>
      <c r="C61" s="237" t="str">
        <f t="shared" si="10"/>
        <v>13</v>
      </c>
      <c r="D61" s="237" t="str">
        <f>INDEX(Sheet1!$C:$C,MATCH($B61,Sheet1!$B:$B,0))</f>
        <v>امین یسلیانی</v>
      </c>
      <c r="E61" s="238">
        <v>0</v>
      </c>
      <c r="F61" s="238">
        <v>0</v>
      </c>
      <c r="G61" s="238">
        <v>0</v>
      </c>
      <c r="H61" s="238">
        <v>0</v>
      </c>
      <c r="I61" s="238">
        <v>0</v>
      </c>
      <c r="J61" s="238">
        <v>1</v>
      </c>
      <c r="K61" s="238">
        <v>1</v>
      </c>
      <c r="L61" s="238">
        <v>1</v>
      </c>
      <c r="M61" s="238">
        <v>0</v>
      </c>
      <c r="N61" s="238">
        <v>0</v>
      </c>
      <c r="O61" s="238">
        <v>0</v>
      </c>
      <c r="P61" s="238">
        <v>0</v>
      </c>
      <c r="Q61" s="238">
        <v>0</v>
      </c>
      <c r="R61" s="238">
        <v>0</v>
      </c>
      <c r="S61" s="238">
        <v>0</v>
      </c>
      <c r="T61" s="238">
        <v>0</v>
      </c>
      <c r="U61" s="238">
        <v>1</v>
      </c>
      <c r="V61" s="238">
        <v>0</v>
      </c>
      <c r="W61" s="238">
        <v>1</v>
      </c>
      <c r="X61" s="238">
        <v>0</v>
      </c>
      <c r="Y61" s="238">
        <v>1</v>
      </c>
      <c r="Z61" s="238">
        <v>1</v>
      </c>
      <c r="AA61" s="238">
        <v>1</v>
      </c>
      <c r="AB61" s="238">
        <v>0</v>
      </c>
      <c r="AC61" s="238">
        <v>1</v>
      </c>
      <c r="AD61" s="238">
        <v>1</v>
      </c>
      <c r="AE61" s="238">
        <v>1</v>
      </c>
      <c r="AF61" s="238">
        <v>1</v>
      </c>
      <c r="AG61" s="238">
        <v>1</v>
      </c>
      <c r="AH61" s="238">
        <v>0</v>
      </c>
      <c r="AI61" s="238">
        <v>0</v>
      </c>
      <c r="AJ61" s="238">
        <v>1</v>
      </c>
      <c r="AK61" s="238">
        <v>1</v>
      </c>
      <c r="AL61" s="238">
        <v>1</v>
      </c>
      <c r="AM61" s="238">
        <v>1</v>
      </c>
      <c r="AN61" s="238">
        <v>0</v>
      </c>
      <c r="AO61" s="238">
        <v>1</v>
      </c>
      <c r="AP61" s="238">
        <v>0</v>
      </c>
      <c r="AQ61" s="238">
        <v>1</v>
      </c>
      <c r="AR61" s="238">
        <v>0</v>
      </c>
      <c r="AS61" s="238">
        <v>1</v>
      </c>
      <c r="AT61" s="238">
        <v>0</v>
      </c>
      <c r="AU61" s="238">
        <v>1</v>
      </c>
      <c r="AV61" s="238">
        <v>0</v>
      </c>
      <c r="AW61" s="238">
        <v>0</v>
      </c>
      <c r="AX61" s="238">
        <v>0</v>
      </c>
      <c r="AY61" s="238">
        <v>1</v>
      </c>
      <c r="AZ61" s="238">
        <v>1</v>
      </c>
      <c r="BA61" s="238">
        <v>1</v>
      </c>
      <c r="BB61" s="238">
        <v>1</v>
      </c>
      <c r="BC61" s="238">
        <v>1</v>
      </c>
      <c r="BD61" s="238">
        <v>1</v>
      </c>
      <c r="BE61" s="238">
        <v>1</v>
      </c>
      <c r="BF61" s="238">
        <v>1</v>
      </c>
      <c r="BG61" s="238">
        <v>1</v>
      </c>
      <c r="BH61" s="238">
        <v>1</v>
      </c>
      <c r="BI61" s="238">
        <v>1</v>
      </c>
      <c r="BJ61" s="238">
        <v>0</v>
      </c>
      <c r="BK61" s="238">
        <v>0</v>
      </c>
      <c r="BL61" s="238">
        <v>1</v>
      </c>
      <c r="BM61" s="238">
        <v>1</v>
      </c>
      <c r="BN61" s="238">
        <v>1</v>
      </c>
      <c r="BO61" s="238">
        <v>0</v>
      </c>
      <c r="BP61" s="238">
        <v>0</v>
      </c>
      <c r="BQ61" s="238">
        <v>0</v>
      </c>
      <c r="BR61" s="238">
        <v>0</v>
      </c>
      <c r="BS61" s="238">
        <v>1</v>
      </c>
      <c r="BT61" s="238">
        <v>1</v>
      </c>
      <c r="BU61" s="238">
        <v>1</v>
      </c>
      <c r="BV61" s="238">
        <v>1</v>
      </c>
      <c r="BW61" s="238">
        <v>0</v>
      </c>
      <c r="BX61" s="238"/>
      <c r="BY61" s="238">
        <v>1</v>
      </c>
      <c r="BZ61" s="238">
        <v>1</v>
      </c>
      <c r="CA61" s="238">
        <v>1</v>
      </c>
      <c r="CB61" s="238">
        <v>1</v>
      </c>
      <c r="CC61" s="238">
        <v>1</v>
      </c>
      <c r="CD61" s="238">
        <v>1</v>
      </c>
      <c r="CE61" s="238">
        <v>0</v>
      </c>
      <c r="CF61" s="238">
        <v>1</v>
      </c>
      <c r="CG61" s="238">
        <v>1</v>
      </c>
      <c r="CH61" s="238">
        <v>1</v>
      </c>
      <c r="CI61" s="238">
        <v>1</v>
      </c>
      <c r="CJ61" s="238">
        <v>1</v>
      </c>
      <c r="CK61" s="238">
        <v>1</v>
      </c>
      <c r="CL61" s="238">
        <v>0</v>
      </c>
      <c r="CM61" s="238">
        <v>1</v>
      </c>
      <c r="CN61" s="238">
        <v>1</v>
      </c>
      <c r="CO61" s="238">
        <v>1</v>
      </c>
      <c r="CP61" s="238">
        <v>1</v>
      </c>
      <c r="CQ61" s="238">
        <v>0</v>
      </c>
      <c r="CR61" s="238">
        <v>1</v>
      </c>
      <c r="CS61" s="238">
        <v>0</v>
      </c>
      <c r="CT61" s="238">
        <v>1</v>
      </c>
      <c r="CU61" s="238">
        <v>0</v>
      </c>
      <c r="CV61" s="238">
        <v>1</v>
      </c>
      <c r="CW61" s="238">
        <v>1</v>
      </c>
      <c r="CX61" s="238">
        <v>1</v>
      </c>
      <c r="CY61" s="238">
        <v>1</v>
      </c>
      <c r="CZ61" s="238">
        <v>1</v>
      </c>
      <c r="DA61" s="238">
        <v>1</v>
      </c>
      <c r="DB61" s="47"/>
      <c r="DC61" s="47">
        <v>0</v>
      </c>
      <c r="DD61" s="47"/>
      <c r="DE61" s="47">
        <v>1</v>
      </c>
      <c r="DF61" s="47">
        <v>1</v>
      </c>
      <c r="DG61" s="47">
        <v>0</v>
      </c>
      <c r="DH61" s="47"/>
      <c r="DI61" s="47">
        <v>1</v>
      </c>
      <c r="DJ61" s="47">
        <v>1</v>
      </c>
      <c r="DK61" s="47">
        <v>0</v>
      </c>
      <c r="DL61" s="47"/>
      <c r="DM61" s="47">
        <v>1</v>
      </c>
      <c r="DN61" s="47">
        <v>1</v>
      </c>
      <c r="DO61" s="47"/>
      <c r="DP61" s="47">
        <v>0</v>
      </c>
      <c r="DQ61" s="47">
        <v>0</v>
      </c>
      <c r="DR61" s="47">
        <v>0</v>
      </c>
      <c r="DS61" s="47"/>
      <c r="DT61" s="47"/>
      <c r="DU61" s="47"/>
      <c r="DV61" s="47"/>
      <c r="DW61" s="47"/>
      <c r="DX61" s="47"/>
      <c r="DY61" s="47">
        <v>0</v>
      </c>
      <c r="DZ61" s="47">
        <v>1</v>
      </c>
      <c r="EA61" s="47">
        <v>1</v>
      </c>
      <c r="EB61" s="47">
        <v>1</v>
      </c>
      <c r="EC61" s="47"/>
      <c r="ED61" s="47"/>
      <c r="EE61" s="47"/>
      <c r="EG61" s="18">
        <f t="shared" si="15"/>
        <v>0.2</v>
      </c>
      <c r="EH61" s="18">
        <f t="shared" si="15"/>
        <v>0.625</v>
      </c>
      <c r="EI61" s="18">
        <f t="shared" si="15"/>
        <v>0.66666666666666663</v>
      </c>
      <c r="EJ61" s="18">
        <f t="shared" si="15"/>
        <v>0.63636363636363635</v>
      </c>
      <c r="EK61" s="18">
        <f t="shared" si="16"/>
        <v>0.88235294117647056</v>
      </c>
      <c r="EL61" s="18">
        <f t="shared" si="16"/>
        <v>0.69230769230769229</v>
      </c>
    </row>
    <row r="62" spans="1:142" ht="18.600000000000001" customHeight="1" x14ac:dyDescent="0.25">
      <c r="A62" s="4">
        <v>57</v>
      </c>
      <c r="B62" s="4" t="s">
        <v>511</v>
      </c>
      <c r="C62" s="236" t="str">
        <f t="shared" si="10"/>
        <v>13</v>
      </c>
      <c r="D62" s="236" t="str">
        <f>INDEX(Sheet1!$C:$C,MATCH($B62,Sheet1!$B:$B,0))</f>
        <v>سیدامیرحسین عزتی</v>
      </c>
      <c r="E62" s="239">
        <v>0</v>
      </c>
      <c r="F62" s="239">
        <v>0</v>
      </c>
      <c r="G62" s="239">
        <v>0</v>
      </c>
      <c r="H62" s="239">
        <v>0</v>
      </c>
      <c r="I62" s="239">
        <v>0</v>
      </c>
      <c r="J62" s="239">
        <v>0</v>
      </c>
      <c r="K62" s="239">
        <v>0</v>
      </c>
      <c r="L62" s="239">
        <v>0</v>
      </c>
      <c r="M62" s="239">
        <v>0</v>
      </c>
      <c r="N62" s="239">
        <v>0</v>
      </c>
      <c r="O62" s="239">
        <v>0</v>
      </c>
      <c r="P62" s="239">
        <v>0</v>
      </c>
      <c r="Q62" s="239">
        <v>0</v>
      </c>
      <c r="R62" s="239">
        <v>0</v>
      </c>
      <c r="S62" s="239">
        <v>0</v>
      </c>
      <c r="T62" s="239">
        <v>0</v>
      </c>
      <c r="U62" s="239">
        <v>0</v>
      </c>
      <c r="V62" s="239">
        <v>0</v>
      </c>
      <c r="W62" s="239">
        <v>0</v>
      </c>
      <c r="X62" s="239">
        <v>0</v>
      </c>
      <c r="Y62" s="239">
        <v>0</v>
      </c>
      <c r="Z62" s="239">
        <v>0</v>
      </c>
      <c r="AA62" s="239">
        <v>1</v>
      </c>
      <c r="AB62" s="239">
        <v>0</v>
      </c>
      <c r="AC62" s="239">
        <v>0</v>
      </c>
      <c r="AD62" s="239">
        <v>0</v>
      </c>
      <c r="AE62" s="239">
        <v>0</v>
      </c>
      <c r="AF62" s="239">
        <v>0</v>
      </c>
      <c r="AG62" s="239">
        <v>0</v>
      </c>
      <c r="AH62" s="239">
        <v>0</v>
      </c>
      <c r="AI62" s="239">
        <v>0</v>
      </c>
      <c r="AJ62" s="239">
        <v>0</v>
      </c>
      <c r="AK62" s="239">
        <v>0</v>
      </c>
      <c r="AL62" s="239">
        <v>0</v>
      </c>
      <c r="AM62" s="239">
        <v>0</v>
      </c>
      <c r="AN62" s="239">
        <v>0</v>
      </c>
      <c r="AO62" s="239">
        <v>0</v>
      </c>
      <c r="AP62" s="239">
        <v>0</v>
      </c>
      <c r="AQ62" s="239">
        <v>1</v>
      </c>
      <c r="AR62" s="239">
        <v>0</v>
      </c>
      <c r="AS62" s="239">
        <v>0</v>
      </c>
      <c r="AT62" s="239">
        <v>0</v>
      </c>
      <c r="AU62" s="239">
        <v>1</v>
      </c>
      <c r="AV62" s="239">
        <v>0</v>
      </c>
      <c r="AW62" s="239">
        <v>0</v>
      </c>
      <c r="AX62" s="239">
        <v>1</v>
      </c>
      <c r="AY62" s="239">
        <v>1</v>
      </c>
      <c r="AZ62" s="239">
        <v>1</v>
      </c>
      <c r="BA62" s="239">
        <v>1</v>
      </c>
      <c r="BB62" s="239">
        <v>1</v>
      </c>
      <c r="BC62" s="239">
        <v>1</v>
      </c>
      <c r="BD62" s="239">
        <v>1</v>
      </c>
      <c r="BE62" s="239">
        <v>1</v>
      </c>
      <c r="BF62" s="239">
        <v>1</v>
      </c>
      <c r="BG62" s="239">
        <v>1</v>
      </c>
      <c r="BH62" s="239">
        <v>0</v>
      </c>
      <c r="BI62" s="239">
        <v>0</v>
      </c>
      <c r="BJ62" s="239">
        <v>0</v>
      </c>
      <c r="BK62" s="239">
        <v>0</v>
      </c>
      <c r="BL62" s="239">
        <v>0</v>
      </c>
      <c r="BM62" s="239">
        <v>0</v>
      </c>
      <c r="BN62" s="239">
        <v>0</v>
      </c>
      <c r="BO62" s="239">
        <v>0</v>
      </c>
      <c r="BP62" s="239">
        <v>0</v>
      </c>
      <c r="BQ62" s="239">
        <v>0</v>
      </c>
      <c r="BR62" s="239">
        <v>0</v>
      </c>
      <c r="BS62" s="239">
        <v>0</v>
      </c>
      <c r="BT62" s="239">
        <v>0</v>
      </c>
      <c r="BU62" s="239">
        <v>1</v>
      </c>
      <c r="BV62" s="239">
        <v>0</v>
      </c>
      <c r="BW62" s="239">
        <v>0</v>
      </c>
      <c r="BX62" s="239"/>
      <c r="BY62" s="239">
        <v>1</v>
      </c>
      <c r="BZ62" s="239">
        <v>0</v>
      </c>
      <c r="CA62" s="239">
        <v>0</v>
      </c>
      <c r="CB62" s="239">
        <v>1</v>
      </c>
      <c r="CC62" s="239">
        <v>1</v>
      </c>
      <c r="CD62" s="239">
        <v>1</v>
      </c>
      <c r="CE62" s="239">
        <v>0</v>
      </c>
      <c r="CF62" s="239">
        <v>0</v>
      </c>
      <c r="CG62" s="239">
        <v>0</v>
      </c>
      <c r="CH62" s="239">
        <v>0</v>
      </c>
      <c r="CI62" s="239">
        <v>1</v>
      </c>
      <c r="CJ62" s="239">
        <v>0</v>
      </c>
      <c r="CK62" s="239">
        <v>0</v>
      </c>
      <c r="CL62" s="239">
        <v>0</v>
      </c>
      <c r="CM62" s="239">
        <v>1</v>
      </c>
      <c r="CN62" s="239">
        <v>1</v>
      </c>
      <c r="CO62" s="239">
        <v>1</v>
      </c>
      <c r="CP62" s="239">
        <v>1</v>
      </c>
      <c r="CQ62" s="239">
        <v>1</v>
      </c>
      <c r="CR62" s="239">
        <v>1</v>
      </c>
      <c r="CS62" s="239">
        <v>0</v>
      </c>
      <c r="CT62" s="239">
        <v>0</v>
      </c>
      <c r="CU62" s="239">
        <v>0</v>
      </c>
      <c r="CV62" s="239">
        <v>1</v>
      </c>
      <c r="CW62" s="239">
        <v>1</v>
      </c>
      <c r="CX62" s="239">
        <v>1</v>
      </c>
      <c r="CY62" s="239">
        <v>1</v>
      </c>
      <c r="CZ62" s="239">
        <v>1</v>
      </c>
      <c r="DA62" s="239">
        <v>1</v>
      </c>
      <c r="DB62" s="9"/>
      <c r="DC62" s="9">
        <v>0</v>
      </c>
      <c r="DD62" s="9"/>
      <c r="DE62" s="9">
        <v>0</v>
      </c>
      <c r="DF62" s="9">
        <v>0</v>
      </c>
      <c r="DG62" s="9">
        <v>0</v>
      </c>
      <c r="DH62" s="9"/>
      <c r="DI62" s="9">
        <v>0</v>
      </c>
      <c r="DJ62" s="9">
        <v>0</v>
      </c>
      <c r="DK62" s="9">
        <v>0</v>
      </c>
      <c r="DL62" s="9"/>
      <c r="DM62" s="9">
        <v>0</v>
      </c>
      <c r="DN62" s="9">
        <v>1</v>
      </c>
      <c r="DO62" s="9"/>
      <c r="DP62" s="9">
        <v>0</v>
      </c>
      <c r="DQ62" s="9">
        <v>0</v>
      </c>
      <c r="DR62" s="9">
        <v>1</v>
      </c>
      <c r="DS62" s="9"/>
      <c r="DT62" s="9"/>
      <c r="DU62" s="9"/>
      <c r="DV62" s="9"/>
      <c r="DW62" s="9"/>
      <c r="DX62" s="9"/>
      <c r="DY62" s="9">
        <v>1</v>
      </c>
      <c r="DZ62" s="9">
        <v>0</v>
      </c>
      <c r="EA62" s="9">
        <v>0</v>
      </c>
      <c r="EB62" s="9">
        <v>0</v>
      </c>
      <c r="EC62" s="9"/>
      <c r="ED62" s="9"/>
      <c r="EE62" s="9"/>
      <c r="EG62" s="18">
        <f t="shared" si="15"/>
        <v>0</v>
      </c>
      <c r="EH62" s="18">
        <f t="shared" si="15"/>
        <v>6.25E-2</v>
      </c>
      <c r="EI62" s="18">
        <f t="shared" si="15"/>
        <v>0.16666666666666666</v>
      </c>
      <c r="EJ62" s="18">
        <f t="shared" si="15"/>
        <v>0.45454545454545453</v>
      </c>
      <c r="EK62" s="18">
        <f t="shared" si="16"/>
        <v>0.47058823529411764</v>
      </c>
      <c r="EL62" s="18">
        <f t="shared" si="16"/>
        <v>0.69230769230769229</v>
      </c>
    </row>
    <row r="63" spans="1:142" ht="18.75" x14ac:dyDescent="0.25">
      <c r="A63" s="46">
        <v>58</v>
      </c>
      <c r="B63" s="46" t="s">
        <v>512</v>
      </c>
      <c r="C63" s="237" t="str">
        <f t="shared" si="10"/>
        <v>13</v>
      </c>
      <c r="D63" s="237" t="str">
        <f>INDEX(Sheet1!$C:$C,MATCH($B63,Sheet1!$B:$B,0))</f>
        <v>رادین فتحعلی‌زاده</v>
      </c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>
        <v>0</v>
      </c>
      <c r="AT63" s="238">
        <v>0</v>
      </c>
      <c r="AU63" s="238">
        <v>0</v>
      </c>
      <c r="AV63" s="238">
        <v>0</v>
      </c>
      <c r="AW63" s="238">
        <v>1</v>
      </c>
      <c r="AX63" s="238">
        <v>1</v>
      </c>
      <c r="AY63" s="238">
        <v>1</v>
      </c>
      <c r="AZ63" s="238">
        <v>1</v>
      </c>
      <c r="BA63" s="238">
        <v>1</v>
      </c>
      <c r="BB63" s="238">
        <v>1</v>
      </c>
      <c r="BC63" s="238">
        <v>1</v>
      </c>
      <c r="BD63" s="238">
        <v>1</v>
      </c>
      <c r="BE63" s="238">
        <v>1</v>
      </c>
      <c r="BF63" s="238">
        <v>1</v>
      </c>
      <c r="BG63" s="238">
        <v>1</v>
      </c>
      <c r="BH63" s="238">
        <v>1</v>
      </c>
      <c r="BI63" s="238">
        <v>1</v>
      </c>
      <c r="BJ63" s="238">
        <v>1</v>
      </c>
      <c r="BK63" s="238">
        <v>0</v>
      </c>
      <c r="BL63" s="238">
        <v>0</v>
      </c>
      <c r="BM63" s="238">
        <v>1</v>
      </c>
      <c r="BN63" s="238">
        <v>1</v>
      </c>
      <c r="BO63" s="238">
        <v>1</v>
      </c>
      <c r="BP63" s="238">
        <v>1</v>
      </c>
      <c r="BQ63" s="238">
        <v>1</v>
      </c>
      <c r="BR63" s="238">
        <v>1</v>
      </c>
      <c r="BS63" s="238">
        <v>1</v>
      </c>
      <c r="BT63" s="238">
        <v>1</v>
      </c>
      <c r="BU63" s="238">
        <v>1</v>
      </c>
      <c r="BV63" s="238">
        <v>1</v>
      </c>
      <c r="BW63" s="238">
        <v>0</v>
      </c>
      <c r="BX63" s="238"/>
      <c r="BY63" s="238">
        <v>1</v>
      </c>
      <c r="BZ63" s="238">
        <v>1</v>
      </c>
      <c r="CA63" s="238">
        <v>1</v>
      </c>
      <c r="CB63" s="238">
        <v>1</v>
      </c>
      <c r="CC63" s="238">
        <v>1</v>
      </c>
      <c r="CD63" s="238">
        <v>1</v>
      </c>
      <c r="CE63" s="238">
        <v>0</v>
      </c>
      <c r="CF63" s="238">
        <v>1</v>
      </c>
      <c r="CG63" s="238">
        <v>0</v>
      </c>
      <c r="CH63" s="238">
        <v>1</v>
      </c>
      <c r="CI63" s="238">
        <v>1</v>
      </c>
      <c r="CJ63" s="238">
        <v>1</v>
      </c>
      <c r="CK63" s="238">
        <v>1</v>
      </c>
      <c r="CL63" s="238">
        <v>1</v>
      </c>
      <c r="CM63" s="238">
        <v>1</v>
      </c>
      <c r="CN63" s="238">
        <v>1</v>
      </c>
      <c r="CO63" s="238">
        <v>0</v>
      </c>
      <c r="CP63" s="238">
        <v>1</v>
      </c>
      <c r="CQ63" s="238">
        <v>0</v>
      </c>
      <c r="CR63" s="238">
        <v>1</v>
      </c>
      <c r="CS63" s="238">
        <v>1</v>
      </c>
      <c r="CT63" s="238">
        <v>1</v>
      </c>
      <c r="CU63" s="238">
        <v>1</v>
      </c>
      <c r="CV63" s="238">
        <v>1</v>
      </c>
      <c r="CW63" s="238">
        <v>1</v>
      </c>
      <c r="CX63" s="238">
        <v>1</v>
      </c>
      <c r="CY63" s="238">
        <v>0</v>
      </c>
      <c r="CZ63" s="238">
        <v>1</v>
      </c>
      <c r="DA63" s="238">
        <v>1</v>
      </c>
      <c r="DB63" s="47"/>
      <c r="DC63" s="47">
        <v>0</v>
      </c>
      <c r="DD63" s="47"/>
      <c r="DE63" s="47">
        <v>0</v>
      </c>
      <c r="DF63" s="47">
        <v>1</v>
      </c>
      <c r="DG63" s="47">
        <v>1</v>
      </c>
      <c r="DH63" s="47"/>
      <c r="DI63" s="47">
        <v>0</v>
      </c>
      <c r="DJ63" s="47">
        <v>0</v>
      </c>
      <c r="DK63" s="47">
        <v>0</v>
      </c>
      <c r="DL63" s="47"/>
      <c r="DM63" s="47">
        <v>1</v>
      </c>
      <c r="DN63" s="47">
        <v>0</v>
      </c>
      <c r="DO63" s="47"/>
      <c r="DP63" s="47">
        <v>0</v>
      </c>
      <c r="DQ63" s="47">
        <v>0</v>
      </c>
      <c r="DR63" s="47">
        <v>0</v>
      </c>
      <c r="DS63" s="47"/>
      <c r="DT63" s="47"/>
      <c r="DU63" s="47"/>
      <c r="DV63" s="47"/>
      <c r="DW63" s="47"/>
      <c r="DX63" s="47"/>
      <c r="DY63" s="47">
        <v>0</v>
      </c>
      <c r="DZ63" s="47">
        <v>0</v>
      </c>
      <c r="EA63" s="47">
        <v>0</v>
      </c>
      <c r="EB63" s="47">
        <v>0</v>
      </c>
      <c r="EC63" s="47"/>
      <c r="ED63" s="47"/>
      <c r="EE63" s="47"/>
      <c r="EG63" s="18"/>
      <c r="EH63" s="18"/>
      <c r="EI63" s="18"/>
      <c r="EJ63" s="18">
        <f t="shared" ref="EJ63:EJ72" si="17">IFERROR(SUMIFS($E63:$EF63,$E$3:$EF$3,EJ$3,$E$2:$EF$2,EJ$2)/(COUNTIFS($E$3:$EF$3,EJ$3,$E63:$EF63,"&lt;&gt;"&amp;"",$E$2:$EF$2,EJ$2)),"")</f>
        <v>0.86363636363636365</v>
      </c>
      <c r="EK63" s="18">
        <f t="shared" si="16"/>
        <v>0.82352941176470584</v>
      </c>
      <c r="EL63" s="18">
        <f t="shared" si="16"/>
        <v>0.76923076923076927</v>
      </c>
    </row>
    <row r="64" spans="1:142" ht="18.600000000000001" customHeight="1" x14ac:dyDescent="0.25">
      <c r="A64" s="4">
        <v>59</v>
      </c>
      <c r="B64" s="4" t="s">
        <v>513</v>
      </c>
      <c r="C64" s="236" t="str">
        <f t="shared" si="10"/>
        <v>13</v>
      </c>
      <c r="D64" s="236" t="str">
        <f>INDEX(Sheet1!$C:$C,MATCH($B64,Sheet1!$B:$B,0))</f>
        <v>محمد شاطریان</v>
      </c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39"/>
      <c r="AX64" s="239"/>
      <c r="AY64" s="239"/>
      <c r="AZ64" s="239"/>
      <c r="BA64" s="239"/>
      <c r="BB64" s="239"/>
      <c r="BC64" s="239"/>
      <c r="BD64" s="239"/>
      <c r="BE64" s="239"/>
      <c r="BF64" s="239"/>
      <c r="BG64" s="239"/>
      <c r="BH64" s="239"/>
      <c r="BI64" s="239"/>
      <c r="BJ64" s="239"/>
      <c r="BK64" s="239"/>
      <c r="BL64" s="239"/>
      <c r="BM64" s="239"/>
      <c r="BN64" s="239"/>
      <c r="BO64" s="239"/>
      <c r="BP64" s="239"/>
      <c r="BQ64" s="239"/>
      <c r="BR64" s="239"/>
      <c r="BS64" s="239"/>
      <c r="BT64" s="239"/>
      <c r="BU64" s="239"/>
      <c r="BV64" s="239"/>
      <c r="BW64" s="239"/>
      <c r="BX64" s="239"/>
      <c r="BY64" s="239">
        <v>0</v>
      </c>
      <c r="BZ64" s="239">
        <v>0</v>
      </c>
      <c r="CA64" s="239">
        <v>0</v>
      </c>
      <c r="CB64" s="239">
        <v>0</v>
      </c>
      <c r="CC64" s="239">
        <v>0</v>
      </c>
      <c r="CD64" s="239">
        <v>0</v>
      </c>
      <c r="CE64" s="239">
        <v>0</v>
      </c>
      <c r="CF64" s="239">
        <v>0</v>
      </c>
      <c r="CG64" s="239">
        <v>0</v>
      </c>
      <c r="CH64" s="239">
        <v>1</v>
      </c>
      <c r="CI64" s="239">
        <v>0</v>
      </c>
      <c r="CJ64" s="239">
        <v>0</v>
      </c>
      <c r="CK64" s="239">
        <v>1</v>
      </c>
      <c r="CL64" s="239">
        <v>1</v>
      </c>
      <c r="CM64" s="239">
        <v>1</v>
      </c>
      <c r="CN64" s="239">
        <v>1</v>
      </c>
      <c r="CO64" s="239">
        <v>1</v>
      </c>
      <c r="CP64" s="239">
        <v>1</v>
      </c>
      <c r="CQ64" s="239">
        <v>1</v>
      </c>
      <c r="CR64" s="239">
        <v>1</v>
      </c>
      <c r="CS64" s="239">
        <v>1</v>
      </c>
      <c r="CT64" s="239">
        <v>1</v>
      </c>
      <c r="CU64" s="239">
        <v>1</v>
      </c>
      <c r="CV64" s="239">
        <v>1</v>
      </c>
      <c r="CW64" s="239">
        <v>1</v>
      </c>
      <c r="CX64" s="239">
        <v>1</v>
      </c>
      <c r="CY64" s="239">
        <v>1</v>
      </c>
      <c r="CZ64" s="239">
        <v>1</v>
      </c>
      <c r="DA64" s="239">
        <v>1</v>
      </c>
      <c r="DB64" s="9"/>
      <c r="DC64" s="9">
        <v>0</v>
      </c>
      <c r="DD64" s="9"/>
      <c r="DE64" s="9">
        <v>1</v>
      </c>
      <c r="DF64" s="9">
        <v>1</v>
      </c>
      <c r="DG64" s="9">
        <v>0</v>
      </c>
      <c r="DH64" s="9"/>
      <c r="DI64" s="9">
        <v>1</v>
      </c>
      <c r="DJ64" s="9">
        <v>1</v>
      </c>
      <c r="DK64" s="9">
        <v>0</v>
      </c>
      <c r="DL64" s="9"/>
      <c r="DM64" s="9">
        <v>1</v>
      </c>
      <c r="DN64" s="9">
        <v>1</v>
      </c>
      <c r="DO64" s="9"/>
      <c r="DP64" s="9">
        <v>1</v>
      </c>
      <c r="DQ64" s="9">
        <v>1</v>
      </c>
      <c r="DR64" s="9">
        <v>1</v>
      </c>
      <c r="DS64" s="9"/>
      <c r="DT64" s="9"/>
      <c r="DU64" s="9"/>
      <c r="DV64" s="9"/>
      <c r="DW64" s="9"/>
      <c r="DX64" s="9"/>
      <c r="DY64" s="9">
        <v>1</v>
      </c>
      <c r="DZ64" s="9">
        <v>1</v>
      </c>
      <c r="EA64" s="9">
        <v>1</v>
      </c>
      <c r="EB64" s="9">
        <v>1</v>
      </c>
      <c r="EC64" s="9"/>
      <c r="ED64" s="9"/>
      <c r="EE64" s="9"/>
      <c r="EG64" s="18"/>
      <c r="EH64" s="18"/>
      <c r="EI64" s="18"/>
      <c r="EJ64" s="18" t="str">
        <f t="shared" si="17"/>
        <v/>
      </c>
      <c r="EK64" s="18">
        <f t="shared" si="16"/>
        <v>0.35294117647058826</v>
      </c>
      <c r="EL64" s="18">
        <f t="shared" si="16"/>
        <v>0.92307692307692313</v>
      </c>
    </row>
    <row r="65" spans="1:142" ht="18.75" x14ac:dyDescent="0.25">
      <c r="A65" s="46">
        <v>60</v>
      </c>
      <c r="B65" s="46" t="s">
        <v>514</v>
      </c>
      <c r="C65" s="237" t="str">
        <f t="shared" si="10"/>
        <v>14</v>
      </c>
      <c r="D65" s="237" t="str">
        <f>INDEX(Sheet1!$C:$C,MATCH($B65,Sheet1!$B:$B,0))</f>
        <v xml:space="preserve">حسین رحمتی </v>
      </c>
      <c r="E65" s="238">
        <v>0</v>
      </c>
      <c r="F65" s="238">
        <v>0</v>
      </c>
      <c r="G65" s="238">
        <v>1</v>
      </c>
      <c r="H65" s="238">
        <v>0</v>
      </c>
      <c r="I65" s="238">
        <v>0</v>
      </c>
      <c r="J65" s="238">
        <v>1</v>
      </c>
      <c r="K65" s="238">
        <v>0</v>
      </c>
      <c r="L65" s="238">
        <v>0</v>
      </c>
      <c r="M65" s="238">
        <v>0</v>
      </c>
      <c r="N65" s="238">
        <v>1</v>
      </c>
      <c r="O65" s="238">
        <v>1</v>
      </c>
      <c r="P65" s="238">
        <v>0</v>
      </c>
      <c r="Q65" s="238">
        <v>1</v>
      </c>
      <c r="R65" s="238">
        <v>1</v>
      </c>
      <c r="S65" s="238">
        <v>0</v>
      </c>
      <c r="T65" s="238">
        <v>0</v>
      </c>
      <c r="U65" s="238">
        <v>1</v>
      </c>
      <c r="V65" s="238">
        <v>1</v>
      </c>
      <c r="W65" s="238">
        <v>1</v>
      </c>
      <c r="X65" s="238">
        <v>0</v>
      </c>
      <c r="Y65" s="238">
        <v>0</v>
      </c>
      <c r="Z65" s="238">
        <v>1</v>
      </c>
      <c r="AA65" s="238">
        <v>1</v>
      </c>
      <c r="AB65" s="238">
        <v>1</v>
      </c>
      <c r="AC65" s="238">
        <v>1</v>
      </c>
      <c r="AD65" s="238">
        <v>0</v>
      </c>
      <c r="AE65" s="238">
        <v>1</v>
      </c>
      <c r="AF65" s="238">
        <v>0</v>
      </c>
      <c r="AG65" s="238">
        <v>1</v>
      </c>
      <c r="AH65" s="238">
        <v>1</v>
      </c>
      <c r="AI65" s="238">
        <v>1</v>
      </c>
      <c r="AJ65" s="238">
        <v>1</v>
      </c>
      <c r="AK65" s="238">
        <v>1</v>
      </c>
      <c r="AL65" s="238">
        <v>1</v>
      </c>
      <c r="AM65" s="238">
        <v>1</v>
      </c>
      <c r="AN65" s="238">
        <v>1</v>
      </c>
      <c r="AO65" s="238">
        <v>1</v>
      </c>
      <c r="AP65" s="238">
        <v>1</v>
      </c>
      <c r="AQ65" s="238">
        <v>1</v>
      </c>
      <c r="AR65" s="238">
        <v>1</v>
      </c>
      <c r="AS65" s="238">
        <v>1</v>
      </c>
      <c r="AT65" s="238">
        <v>1</v>
      </c>
      <c r="AU65" s="238">
        <v>1</v>
      </c>
      <c r="AV65" s="238">
        <v>0</v>
      </c>
      <c r="AW65" s="238">
        <v>0</v>
      </c>
      <c r="AX65" s="238">
        <v>1</v>
      </c>
      <c r="AY65" s="238">
        <v>1</v>
      </c>
      <c r="AZ65" s="238">
        <v>1</v>
      </c>
      <c r="BA65" s="238">
        <v>1</v>
      </c>
      <c r="BB65" s="238">
        <v>1</v>
      </c>
      <c r="BC65" s="238">
        <v>1</v>
      </c>
      <c r="BD65" s="238">
        <v>1</v>
      </c>
      <c r="BE65" s="238">
        <v>1</v>
      </c>
      <c r="BF65" s="238">
        <v>1</v>
      </c>
      <c r="BG65" s="238">
        <v>1</v>
      </c>
      <c r="BH65" s="238">
        <v>1</v>
      </c>
      <c r="BI65" s="238">
        <v>1</v>
      </c>
      <c r="BJ65" s="238">
        <v>1</v>
      </c>
      <c r="BK65" s="238">
        <v>1</v>
      </c>
      <c r="BL65" s="238">
        <v>1</v>
      </c>
      <c r="BM65" s="238">
        <v>1</v>
      </c>
      <c r="BN65" s="238">
        <v>0</v>
      </c>
      <c r="BO65" s="238">
        <v>1</v>
      </c>
      <c r="BP65" s="238">
        <v>1</v>
      </c>
      <c r="BQ65" s="238">
        <v>1</v>
      </c>
      <c r="BR65" s="238">
        <v>1</v>
      </c>
      <c r="BS65" s="238">
        <v>1</v>
      </c>
      <c r="BT65" s="238">
        <v>1</v>
      </c>
      <c r="BU65" s="238">
        <v>1</v>
      </c>
      <c r="BV65" s="238">
        <v>0</v>
      </c>
      <c r="BW65" s="238">
        <v>1</v>
      </c>
      <c r="BX65" s="238"/>
      <c r="BY65" s="238">
        <v>1</v>
      </c>
      <c r="BZ65" s="238">
        <v>1</v>
      </c>
      <c r="CA65" s="238">
        <v>0</v>
      </c>
      <c r="CB65" s="238">
        <v>1</v>
      </c>
      <c r="CC65" s="238">
        <v>1</v>
      </c>
      <c r="CD65" s="238">
        <v>0</v>
      </c>
      <c r="CE65" s="238">
        <v>1</v>
      </c>
      <c r="CF65" s="238">
        <v>1</v>
      </c>
      <c r="CG65" s="238">
        <v>0</v>
      </c>
      <c r="CH65" s="238">
        <v>1</v>
      </c>
      <c r="CI65" s="238">
        <v>0</v>
      </c>
      <c r="CJ65" s="238">
        <v>1</v>
      </c>
      <c r="CK65" s="238">
        <v>1</v>
      </c>
      <c r="CL65" s="238">
        <v>0</v>
      </c>
      <c r="CM65" s="238">
        <v>0</v>
      </c>
      <c r="CN65" s="238">
        <v>1</v>
      </c>
      <c r="CO65" s="238">
        <v>1</v>
      </c>
      <c r="CP65" s="238">
        <v>0</v>
      </c>
      <c r="CQ65" s="238">
        <v>1</v>
      </c>
      <c r="CR65" s="238">
        <v>1</v>
      </c>
      <c r="CS65" s="238">
        <v>1</v>
      </c>
      <c r="CT65" s="238">
        <v>1</v>
      </c>
      <c r="CU65" s="238">
        <v>0</v>
      </c>
      <c r="CV65" s="238">
        <v>1</v>
      </c>
      <c r="CW65" s="238">
        <v>1</v>
      </c>
      <c r="CX65" s="238">
        <v>1</v>
      </c>
      <c r="CY65" s="238">
        <v>1</v>
      </c>
      <c r="CZ65" s="238"/>
      <c r="DA65" s="238">
        <v>1</v>
      </c>
      <c r="DB65" s="47"/>
      <c r="DC65" s="47">
        <v>1</v>
      </c>
      <c r="DD65" s="47"/>
      <c r="DE65" s="47">
        <v>1</v>
      </c>
      <c r="DF65" s="47">
        <v>1</v>
      </c>
      <c r="DG65" s="47">
        <v>1</v>
      </c>
      <c r="DH65" s="47"/>
      <c r="DI65" s="47">
        <v>0</v>
      </c>
      <c r="DJ65" s="47">
        <v>1</v>
      </c>
      <c r="DK65" s="47">
        <v>1</v>
      </c>
      <c r="DL65" s="47"/>
      <c r="DM65" s="47">
        <v>0</v>
      </c>
      <c r="DN65" s="47">
        <v>1</v>
      </c>
      <c r="DO65" s="47"/>
      <c r="DP65" s="47">
        <v>0</v>
      </c>
      <c r="DQ65" s="47">
        <v>1</v>
      </c>
      <c r="DR65" s="47">
        <v>0</v>
      </c>
      <c r="DS65" s="47"/>
      <c r="DT65" s="47"/>
      <c r="DU65" s="47"/>
      <c r="DV65" s="47"/>
      <c r="DW65" s="47"/>
      <c r="DX65" s="47"/>
      <c r="DY65" s="47">
        <v>1</v>
      </c>
      <c r="DZ65" s="47">
        <v>1</v>
      </c>
      <c r="EA65" s="47">
        <v>1</v>
      </c>
      <c r="EB65" s="47">
        <v>0</v>
      </c>
      <c r="EC65" s="47"/>
      <c r="ED65" s="47"/>
      <c r="EE65" s="47"/>
      <c r="EG65" s="18">
        <f t="shared" ref="EG65:EI70" si="18">IFERROR(SUMIFS($E65:$EF65,$E$3:$EF$3,EG$3,$E$2:$EF$2,EG$2)/(COUNTIFS($E$3:$EF$3,EG$3,$E65:$EF65,"&lt;&gt;"&amp;"",$E$2:$EF$2,EG$2)),"")</f>
        <v>0.4</v>
      </c>
      <c r="EH65" s="18">
        <f t="shared" si="18"/>
        <v>0.6875</v>
      </c>
      <c r="EI65" s="18">
        <f t="shared" si="18"/>
        <v>1</v>
      </c>
      <c r="EJ65" s="18">
        <f t="shared" si="17"/>
        <v>0.86363636363636365</v>
      </c>
      <c r="EK65" s="18">
        <f t="shared" si="16"/>
        <v>0.6470588235294118</v>
      </c>
      <c r="EL65" s="18">
        <f t="shared" si="16"/>
        <v>0.83333333333333337</v>
      </c>
    </row>
    <row r="66" spans="1:142" ht="18.600000000000001" customHeight="1" x14ac:dyDescent="0.25">
      <c r="A66" s="4">
        <v>61</v>
      </c>
      <c r="B66" s="4" t="s">
        <v>515</v>
      </c>
      <c r="C66" s="236" t="str">
        <f t="shared" si="10"/>
        <v>14</v>
      </c>
      <c r="D66" s="236" t="str">
        <f>INDEX(Sheet1!$C:$C,MATCH($B66,Sheet1!$B:$B,0))</f>
        <v>طاها طالعی</v>
      </c>
      <c r="E66" s="239">
        <v>1</v>
      </c>
      <c r="F66" s="239">
        <v>0</v>
      </c>
      <c r="G66" s="239">
        <v>1</v>
      </c>
      <c r="H66" s="239">
        <v>0</v>
      </c>
      <c r="I66" s="239">
        <v>1</v>
      </c>
      <c r="J66" s="239">
        <v>1</v>
      </c>
      <c r="K66" s="239">
        <v>0</v>
      </c>
      <c r="L66" s="239">
        <v>1</v>
      </c>
      <c r="M66" s="239">
        <v>1</v>
      </c>
      <c r="N66" s="239">
        <v>1</v>
      </c>
      <c r="O66" s="239">
        <v>0</v>
      </c>
      <c r="P66" s="239">
        <v>1</v>
      </c>
      <c r="Q66" s="239">
        <v>0</v>
      </c>
      <c r="R66" s="239">
        <v>0</v>
      </c>
      <c r="S66" s="239">
        <v>1</v>
      </c>
      <c r="T66" s="239">
        <v>0</v>
      </c>
      <c r="U66" s="239">
        <v>1</v>
      </c>
      <c r="V66" s="239">
        <v>0</v>
      </c>
      <c r="W66" s="239">
        <v>0</v>
      </c>
      <c r="X66" s="239">
        <v>0</v>
      </c>
      <c r="Y66" s="239">
        <v>0</v>
      </c>
      <c r="Z66" s="239">
        <v>1</v>
      </c>
      <c r="AA66" s="239">
        <v>0</v>
      </c>
      <c r="AB66" s="239">
        <v>0</v>
      </c>
      <c r="AC66" s="239">
        <v>1</v>
      </c>
      <c r="AD66" s="239">
        <v>0</v>
      </c>
      <c r="AE66" s="239">
        <v>1</v>
      </c>
      <c r="AF66" s="239">
        <v>1</v>
      </c>
      <c r="AG66" s="239">
        <v>1</v>
      </c>
      <c r="AH66" s="239">
        <v>0</v>
      </c>
      <c r="AI66" s="239">
        <v>0</v>
      </c>
      <c r="AJ66" s="239">
        <v>1</v>
      </c>
      <c r="AK66" s="239">
        <v>1</v>
      </c>
      <c r="AL66" s="239">
        <v>0</v>
      </c>
      <c r="AM66" s="239">
        <v>1</v>
      </c>
      <c r="AN66" s="239">
        <v>0</v>
      </c>
      <c r="AO66" s="239">
        <v>1</v>
      </c>
      <c r="AP66" s="239">
        <v>1</v>
      </c>
      <c r="AQ66" s="239">
        <v>1</v>
      </c>
      <c r="AR66" s="239">
        <v>1</v>
      </c>
      <c r="AS66" s="239">
        <v>1</v>
      </c>
      <c r="AT66" s="239">
        <v>0</v>
      </c>
      <c r="AU66" s="239">
        <v>1</v>
      </c>
      <c r="AV66" s="239">
        <v>1</v>
      </c>
      <c r="AW66" s="239">
        <v>1</v>
      </c>
      <c r="AX66" s="239">
        <v>0</v>
      </c>
      <c r="AY66" s="239">
        <v>0</v>
      </c>
      <c r="AZ66" s="239">
        <v>0</v>
      </c>
      <c r="BA66" s="239">
        <v>0</v>
      </c>
      <c r="BB66" s="239">
        <v>0</v>
      </c>
      <c r="BC66" s="239">
        <v>1</v>
      </c>
      <c r="BD66" s="239">
        <v>1</v>
      </c>
      <c r="BE66" s="239">
        <v>1</v>
      </c>
      <c r="BF66" s="239">
        <v>1</v>
      </c>
      <c r="BG66" s="239">
        <v>1</v>
      </c>
      <c r="BH66" s="239">
        <v>1</v>
      </c>
      <c r="BI66" s="239">
        <v>1</v>
      </c>
      <c r="BJ66" s="239">
        <v>1</v>
      </c>
      <c r="BK66" s="239">
        <v>0</v>
      </c>
      <c r="BL66" s="239">
        <v>0</v>
      </c>
      <c r="BM66" s="239">
        <v>0</v>
      </c>
      <c r="BN66" s="239">
        <v>0</v>
      </c>
      <c r="BO66" s="239">
        <v>0</v>
      </c>
      <c r="BP66" s="239">
        <v>0</v>
      </c>
      <c r="BQ66" s="239">
        <v>0</v>
      </c>
      <c r="BR66" s="239">
        <v>0</v>
      </c>
      <c r="BS66" s="239">
        <v>1</v>
      </c>
      <c r="BT66" s="239">
        <v>1</v>
      </c>
      <c r="BU66" s="239">
        <v>0</v>
      </c>
      <c r="BV66" s="239">
        <v>1</v>
      </c>
      <c r="BW66" s="239">
        <v>0</v>
      </c>
      <c r="BX66" s="239"/>
      <c r="BY66" s="239">
        <v>1</v>
      </c>
      <c r="BZ66" s="239">
        <v>0</v>
      </c>
      <c r="CA66" s="239">
        <v>0</v>
      </c>
      <c r="CB66" s="239">
        <v>1</v>
      </c>
      <c r="CC66" s="239">
        <v>1</v>
      </c>
      <c r="CD66" s="239">
        <v>0</v>
      </c>
      <c r="CE66" s="239">
        <v>1</v>
      </c>
      <c r="CF66" s="239">
        <v>1</v>
      </c>
      <c r="CG66" s="239">
        <v>0</v>
      </c>
      <c r="CH66" s="239">
        <v>0</v>
      </c>
      <c r="CI66" s="239">
        <v>1</v>
      </c>
      <c r="CJ66" s="239">
        <v>1</v>
      </c>
      <c r="CK66" s="239">
        <v>1</v>
      </c>
      <c r="CL66" s="239">
        <v>0</v>
      </c>
      <c r="CM66" s="239">
        <v>0</v>
      </c>
      <c r="CN66" s="239">
        <v>1</v>
      </c>
      <c r="CO66" s="239">
        <v>0</v>
      </c>
      <c r="CP66" s="239">
        <v>0</v>
      </c>
      <c r="CQ66" s="239">
        <v>0</v>
      </c>
      <c r="CR66" s="239">
        <v>0</v>
      </c>
      <c r="CS66" s="239">
        <v>0</v>
      </c>
      <c r="CT66" s="239">
        <v>0</v>
      </c>
      <c r="CU66" s="239">
        <v>0</v>
      </c>
      <c r="CV66" s="239">
        <v>1</v>
      </c>
      <c r="CW66" s="239">
        <v>1</v>
      </c>
      <c r="CX66" s="239">
        <v>1</v>
      </c>
      <c r="CY66" s="239">
        <v>1</v>
      </c>
      <c r="CZ66" s="239">
        <v>1</v>
      </c>
      <c r="DA66" s="239">
        <v>1</v>
      </c>
      <c r="DB66" s="9"/>
      <c r="DC66" s="9">
        <v>1</v>
      </c>
      <c r="DD66" s="9"/>
      <c r="DE66" s="9">
        <v>1</v>
      </c>
      <c r="DF66" s="9">
        <v>1</v>
      </c>
      <c r="DG66" s="9">
        <v>0</v>
      </c>
      <c r="DH66" s="9"/>
      <c r="DI66" s="9">
        <v>0</v>
      </c>
      <c r="DJ66" s="9">
        <v>0</v>
      </c>
      <c r="DK66" s="9">
        <v>0</v>
      </c>
      <c r="DL66" s="9"/>
      <c r="DM66" s="9">
        <v>0</v>
      </c>
      <c r="DN66" s="9">
        <v>1</v>
      </c>
      <c r="DO66" s="9"/>
      <c r="DP66" s="9">
        <v>1</v>
      </c>
      <c r="DQ66" s="9">
        <v>0</v>
      </c>
      <c r="DR66" s="9">
        <v>1</v>
      </c>
      <c r="DS66" s="9"/>
      <c r="DT66" s="9"/>
      <c r="DU66" s="9"/>
      <c r="DV66" s="9"/>
      <c r="DW66" s="9"/>
      <c r="DX66" s="9"/>
      <c r="DY66" s="9">
        <v>0</v>
      </c>
      <c r="DZ66" s="9">
        <v>1</v>
      </c>
      <c r="EA66" s="9">
        <v>0</v>
      </c>
      <c r="EB66" s="9">
        <v>1</v>
      </c>
      <c r="EC66" s="9"/>
      <c r="ED66" s="9"/>
      <c r="EE66" s="9"/>
      <c r="EG66" s="18">
        <f t="shared" si="18"/>
        <v>0.6</v>
      </c>
      <c r="EH66" s="18">
        <f t="shared" si="18"/>
        <v>0.375</v>
      </c>
      <c r="EI66" s="18">
        <f t="shared" si="18"/>
        <v>0.75</v>
      </c>
      <c r="EJ66" s="18">
        <f t="shared" si="17"/>
        <v>0.45454545454545453</v>
      </c>
      <c r="EK66" s="18">
        <f t="shared" si="16"/>
        <v>0.52941176470588236</v>
      </c>
      <c r="EL66" s="18">
        <f t="shared" si="16"/>
        <v>0.53846153846153844</v>
      </c>
    </row>
    <row r="67" spans="1:142" ht="18.75" x14ac:dyDescent="0.25">
      <c r="A67" s="46">
        <v>62</v>
      </c>
      <c r="B67" s="46" t="s">
        <v>516</v>
      </c>
      <c r="C67" s="237" t="str">
        <f t="shared" si="10"/>
        <v>14</v>
      </c>
      <c r="D67" s="237" t="str">
        <f>INDEX(Sheet1!$C:$C,MATCH($B67,Sheet1!$B:$B,0))</f>
        <v>سبحان قاسمی‌نژاد</v>
      </c>
      <c r="E67" s="238">
        <v>1</v>
      </c>
      <c r="F67" s="238">
        <v>1</v>
      </c>
      <c r="G67" s="238">
        <v>1</v>
      </c>
      <c r="H67" s="238">
        <v>1</v>
      </c>
      <c r="I67" s="238">
        <v>0</v>
      </c>
      <c r="J67" s="238">
        <v>0</v>
      </c>
      <c r="K67" s="238">
        <v>1</v>
      </c>
      <c r="L67" s="238">
        <v>1</v>
      </c>
      <c r="M67" s="238">
        <v>1</v>
      </c>
      <c r="N67" s="238">
        <v>1</v>
      </c>
      <c r="O67" s="238">
        <v>1</v>
      </c>
      <c r="P67" s="238">
        <v>1</v>
      </c>
      <c r="Q67" s="238">
        <v>1</v>
      </c>
      <c r="R67" s="238">
        <v>1</v>
      </c>
      <c r="S67" s="238">
        <v>1</v>
      </c>
      <c r="T67" s="238">
        <v>1</v>
      </c>
      <c r="U67" s="238">
        <v>1</v>
      </c>
      <c r="V67" s="238">
        <v>1</v>
      </c>
      <c r="W67" s="238">
        <v>0</v>
      </c>
      <c r="X67" s="238">
        <v>1</v>
      </c>
      <c r="Y67" s="238">
        <v>0</v>
      </c>
      <c r="Z67" s="238">
        <v>1</v>
      </c>
      <c r="AA67" s="238">
        <v>1</v>
      </c>
      <c r="AB67" s="238">
        <v>1</v>
      </c>
      <c r="AC67" s="238">
        <v>1</v>
      </c>
      <c r="AD67" s="238">
        <v>1</v>
      </c>
      <c r="AE67" s="238">
        <v>1</v>
      </c>
      <c r="AF67" s="238">
        <v>1</v>
      </c>
      <c r="AG67" s="238">
        <v>1</v>
      </c>
      <c r="AH67" s="238">
        <v>1</v>
      </c>
      <c r="AI67" s="238">
        <v>1</v>
      </c>
      <c r="AJ67" s="238">
        <v>1</v>
      </c>
      <c r="AK67" s="238">
        <v>1</v>
      </c>
      <c r="AL67" s="238">
        <v>1</v>
      </c>
      <c r="AM67" s="238">
        <v>1</v>
      </c>
      <c r="AN67" s="238">
        <v>1</v>
      </c>
      <c r="AO67" s="238">
        <v>1</v>
      </c>
      <c r="AP67" s="238">
        <v>1</v>
      </c>
      <c r="AQ67" s="238">
        <v>1</v>
      </c>
      <c r="AR67" s="238">
        <v>1</v>
      </c>
      <c r="AS67" s="238">
        <v>1</v>
      </c>
      <c r="AT67" s="238">
        <v>0</v>
      </c>
      <c r="AU67" s="238">
        <v>1</v>
      </c>
      <c r="AV67" s="238">
        <v>1</v>
      </c>
      <c r="AW67" s="238">
        <v>1</v>
      </c>
      <c r="AX67" s="238">
        <v>1</v>
      </c>
      <c r="AY67" s="238">
        <v>1</v>
      </c>
      <c r="AZ67" s="238">
        <v>1</v>
      </c>
      <c r="BA67" s="238">
        <v>1</v>
      </c>
      <c r="BB67" s="238">
        <v>1</v>
      </c>
      <c r="BC67" s="238">
        <v>1</v>
      </c>
      <c r="BD67" s="238">
        <v>1</v>
      </c>
      <c r="BE67" s="238">
        <v>1</v>
      </c>
      <c r="BF67" s="238">
        <v>1</v>
      </c>
      <c r="BG67" s="238">
        <v>1</v>
      </c>
      <c r="BH67" s="238">
        <v>1</v>
      </c>
      <c r="BI67" s="238">
        <v>1</v>
      </c>
      <c r="BJ67" s="238">
        <v>0</v>
      </c>
      <c r="BK67" s="238">
        <v>1</v>
      </c>
      <c r="BL67" s="238">
        <v>1</v>
      </c>
      <c r="BM67" s="238">
        <v>1</v>
      </c>
      <c r="BN67" s="238">
        <v>1</v>
      </c>
      <c r="BO67" s="238">
        <v>1</v>
      </c>
      <c r="BP67" s="238">
        <v>1</v>
      </c>
      <c r="BQ67" s="238">
        <v>1</v>
      </c>
      <c r="BR67" s="238">
        <v>1</v>
      </c>
      <c r="BS67" s="238">
        <v>1</v>
      </c>
      <c r="BT67" s="238">
        <v>1</v>
      </c>
      <c r="BU67" s="238">
        <v>1</v>
      </c>
      <c r="BV67" s="238">
        <v>0</v>
      </c>
      <c r="BW67" s="238">
        <v>1</v>
      </c>
      <c r="BX67" s="238"/>
      <c r="BY67" s="238">
        <v>1</v>
      </c>
      <c r="BZ67" s="238">
        <v>1</v>
      </c>
      <c r="CA67" s="238">
        <v>0</v>
      </c>
      <c r="CB67" s="238">
        <v>1</v>
      </c>
      <c r="CC67" s="238">
        <v>1</v>
      </c>
      <c r="CD67" s="238">
        <v>1</v>
      </c>
      <c r="CE67" s="238">
        <v>1</v>
      </c>
      <c r="CF67" s="238">
        <v>1</v>
      </c>
      <c r="CG67" s="238">
        <v>1</v>
      </c>
      <c r="CH67" s="238">
        <v>1</v>
      </c>
      <c r="CI67" s="238">
        <v>1</v>
      </c>
      <c r="CJ67" s="238">
        <v>1</v>
      </c>
      <c r="CK67" s="238">
        <v>1</v>
      </c>
      <c r="CL67" s="238">
        <v>1</v>
      </c>
      <c r="CM67" s="238">
        <v>1</v>
      </c>
      <c r="CN67" s="238">
        <v>1</v>
      </c>
      <c r="CO67" s="238">
        <v>1</v>
      </c>
      <c r="CP67" s="238">
        <v>1</v>
      </c>
      <c r="CQ67" s="238">
        <v>1</v>
      </c>
      <c r="CR67" s="238">
        <v>1</v>
      </c>
      <c r="CS67" s="238">
        <v>1</v>
      </c>
      <c r="CT67" s="238">
        <v>1</v>
      </c>
      <c r="CU67" s="238">
        <v>0</v>
      </c>
      <c r="CV67" s="238">
        <v>1</v>
      </c>
      <c r="CW67" s="238">
        <v>1</v>
      </c>
      <c r="CX67" s="238">
        <v>1</v>
      </c>
      <c r="CY67" s="238">
        <v>1</v>
      </c>
      <c r="CZ67" s="238">
        <v>0</v>
      </c>
      <c r="DA67" s="238">
        <v>1</v>
      </c>
      <c r="DB67" s="47"/>
      <c r="DC67" s="47">
        <v>1</v>
      </c>
      <c r="DD67" s="47"/>
      <c r="DE67" s="47">
        <v>1</v>
      </c>
      <c r="DF67" s="47">
        <v>1</v>
      </c>
      <c r="DG67" s="47">
        <v>1</v>
      </c>
      <c r="DH67" s="47"/>
      <c r="DI67" s="47">
        <v>1</v>
      </c>
      <c r="DJ67" s="47">
        <v>1</v>
      </c>
      <c r="DK67" s="47">
        <v>1</v>
      </c>
      <c r="DL67" s="47"/>
      <c r="DM67" s="47">
        <v>1</v>
      </c>
      <c r="DN67" s="47">
        <v>1</v>
      </c>
      <c r="DO67" s="47"/>
      <c r="DP67" s="47">
        <v>1</v>
      </c>
      <c r="DQ67" s="47">
        <v>1</v>
      </c>
      <c r="DR67" s="47">
        <v>1</v>
      </c>
      <c r="DS67" s="47"/>
      <c r="DT67" s="47"/>
      <c r="DU67" s="47"/>
      <c r="DV67" s="47"/>
      <c r="DW67" s="47"/>
      <c r="DX67" s="47"/>
      <c r="DY67" s="47">
        <v>1</v>
      </c>
      <c r="DZ67" s="47">
        <v>0</v>
      </c>
      <c r="EA67" s="47">
        <v>1</v>
      </c>
      <c r="EB67" s="47">
        <v>1</v>
      </c>
      <c r="EC67" s="47"/>
      <c r="ED67" s="47"/>
      <c r="EE67" s="47"/>
      <c r="EG67" s="18">
        <f t="shared" si="18"/>
        <v>0.8666666666666667</v>
      </c>
      <c r="EH67" s="18">
        <f t="shared" si="18"/>
        <v>0.875</v>
      </c>
      <c r="EI67" s="18">
        <f t="shared" si="18"/>
        <v>0.91666666666666663</v>
      </c>
      <c r="EJ67" s="18">
        <f t="shared" si="17"/>
        <v>0.95454545454545459</v>
      </c>
      <c r="EK67" s="18">
        <f t="shared" si="16"/>
        <v>0.94117647058823528</v>
      </c>
      <c r="EL67" s="18">
        <f t="shared" si="16"/>
        <v>0.84615384615384615</v>
      </c>
    </row>
    <row r="68" spans="1:142" ht="18.600000000000001" customHeight="1" x14ac:dyDescent="0.25">
      <c r="A68" s="4">
        <v>63</v>
      </c>
      <c r="B68" s="4" t="s">
        <v>517</v>
      </c>
      <c r="C68" s="236" t="str">
        <f t="shared" si="10"/>
        <v>14</v>
      </c>
      <c r="D68" s="236" t="str">
        <f>INDEX(Sheet1!$C:$C,MATCH($B68,Sheet1!$B:$B,0))</f>
        <v>سیدعلی طباطبایی</v>
      </c>
      <c r="E68" s="239">
        <v>0</v>
      </c>
      <c r="F68" s="239">
        <v>0</v>
      </c>
      <c r="G68" s="239">
        <v>0</v>
      </c>
      <c r="H68" s="239">
        <v>1</v>
      </c>
      <c r="I68" s="239">
        <v>0</v>
      </c>
      <c r="J68" s="239">
        <v>0</v>
      </c>
      <c r="K68" s="239">
        <v>1</v>
      </c>
      <c r="L68" s="239">
        <v>0</v>
      </c>
      <c r="M68" s="239">
        <v>0</v>
      </c>
      <c r="N68" s="239">
        <v>0</v>
      </c>
      <c r="O68" s="239">
        <v>0</v>
      </c>
      <c r="P68" s="239">
        <v>0</v>
      </c>
      <c r="Q68" s="239">
        <v>0</v>
      </c>
      <c r="R68" s="239">
        <v>0</v>
      </c>
      <c r="S68" s="239">
        <v>1</v>
      </c>
      <c r="T68" s="239">
        <v>0</v>
      </c>
      <c r="U68" s="239">
        <v>1</v>
      </c>
      <c r="V68" s="239">
        <v>0</v>
      </c>
      <c r="W68" s="239">
        <v>1</v>
      </c>
      <c r="X68" s="239">
        <v>0</v>
      </c>
      <c r="Y68" s="239">
        <v>0</v>
      </c>
      <c r="Z68" s="239">
        <v>0</v>
      </c>
      <c r="AA68" s="239">
        <v>0</v>
      </c>
      <c r="AB68" s="239">
        <v>1</v>
      </c>
      <c r="AC68" s="239">
        <v>1</v>
      </c>
      <c r="AD68" s="239">
        <v>0</v>
      </c>
      <c r="AE68" s="239">
        <v>1</v>
      </c>
      <c r="AF68" s="239">
        <v>0</v>
      </c>
      <c r="AG68" s="239">
        <v>1</v>
      </c>
      <c r="AH68" s="239">
        <v>0</v>
      </c>
      <c r="AI68" s="239">
        <v>0</v>
      </c>
      <c r="AJ68" s="239">
        <v>1</v>
      </c>
      <c r="AK68" s="239">
        <v>1</v>
      </c>
      <c r="AL68" s="239">
        <v>1</v>
      </c>
      <c r="AM68" s="239">
        <v>1</v>
      </c>
      <c r="AN68" s="239">
        <v>1</v>
      </c>
      <c r="AO68" s="239">
        <v>0</v>
      </c>
      <c r="AP68" s="239">
        <v>0</v>
      </c>
      <c r="AQ68" s="239">
        <v>0</v>
      </c>
      <c r="AR68" s="239">
        <v>1</v>
      </c>
      <c r="AS68" s="239">
        <v>0</v>
      </c>
      <c r="AT68" s="239">
        <v>1</v>
      </c>
      <c r="AU68" s="239">
        <v>0</v>
      </c>
      <c r="AV68" s="239">
        <v>0</v>
      </c>
      <c r="AW68" s="239">
        <v>0</v>
      </c>
      <c r="AX68" s="239">
        <v>1</v>
      </c>
      <c r="AY68" s="239">
        <v>1</v>
      </c>
      <c r="AZ68" s="239">
        <v>1</v>
      </c>
      <c r="BA68" s="239">
        <v>1</v>
      </c>
      <c r="BB68" s="239">
        <v>1</v>
      </c>
      <c r="BC68" s="239">
        <v>0</v>
      </c>
      <c r="BD68" s="239">
        <v>1</v>
      </c>
      <c r="BE68" s="239">
        <v>1</v>
      </c>
      <c r="BF68" s="239">
        <v>1</v>
      </c>
      <c r="BG68" s="239">
        <v>1</v>
      </c>
      <c r="BH68" s="239">
        <v>1</v>
      </c>
      <c r="BI68" s="239">
        <v>1</v>
      </c>
      <c r="BJ68" s="239">
        <v>1</v>
      </c>
      <c r="BK68" s="239">
        <v>1</v>
      </c>
      <c r="BL68" s="239">
        <v>0</v>
      </c>
      <c r="BM68" s="239">
        <v>0</v>
      </c>
      <c r="BN68" s="239">
        <v>0</v>
      </c>
      <c r="BO68" s="239">
        <v>0</v>
      </c>
      <c r="BP68" s="239">
        <v>0</v>
      </c>
      <c r="BQ68" s="239">
        <v>0</v>
      </c>
      <c r="BR68" s="239">
        <v>1</v>
      </c>
      <c r="BS68" s="239">
        <v>0</v>
      </c>
      <c r="BT68" s="239">
        <v>1</v>
      </c>
      <c r="BU68" s="239">
        <v>1</v>
      </c>
      <c r="BV68" s="239">
        <v>1</v>
      </c>
      <c r="BW68" s="239">
        <v>1</v>
      </c>
      <c r="BX68" s="239"/>
      <c r="BY68" s="239">
        <v>1</v>
      </c>
      <c r="BZ68" s="239">
        <v>0</v>
      </c>
      <c r="CA68" s="239">
        <v>0</v>
      </c>
      <c r="CB68" s="239">
        <v>1</v>
      </c>
      <c r="CC68" s="239">
        <v>1</v>
      </c>
      <c r="CD68" s="239">
        <v>1</v>
      </c>
      <c r="CE68" s="239">
        <v>1</v>
      </c>
      <c r="CF68" s="239">
        <v>1</v>
      </c>
      <c r="CG68" s="239">
        <v>1</v>
      </c>
      <c r="CH68" s="239">
        <v>1</v>
      </c>
      <c r="CI68" s="239">
        <v>0</v>
      </c>
      <c r="CJ68" s="239">
        <v>1</v>
      </c>
      <c r="CK68" s="239">
        <v>1</v>
      </c>
      <c r="CL68" s="239">
        <v>0</v>
      </c>
      <c r="CM68" s="239">
        <v>1</v>
      </c>
      <c r="CN68" s="239">
        <v>0</v>
      </c>
      <c r="CO68" s="239">
        <v>0</v>
      </c>
      <c r="CP68" s="239">
        <v>1</v>
      </c>
      <c r="CQ68" s="239">
        <v>0</v>
      </c>
      <c r="CR68" s="239">
        <v>1</v>
      </c>
      <c r="CS68" s="239">
        <v>1</v>
      </c>
      <c r="CT68" s="239">
        <v>0</v>
      </c>
      <c r="CU68" s="239">
        <v>0</v>
      </c>
      <c r="CV68" s="239">
        <v>1</v>
      </c>
      <c r="CW68" s="239">
        <v>0</v>
      </c>
      <c r="CX68" s="239">
        <v>1</v>
      </c>
      <c r="CY68" s="239">
        <v>0</v>
      </c>
      <c r="CZ68" s="239">
        <v>0</v>
      </c>
      <c r="DA68" s="239">
        <v>0</v>
      </c>
      <c r="DB68" s="9"/>
      <c r="DC68" s="9">
        <v>1</v>
      </c>
      <c r="DD68" s="9"/>
      <c r="DE68" s="9">
        <v>1</v>
      </c>
      <c r="DF68" s="9">
        <v>1</v>
      </c>
      <c r="DG68" s="9">
        <v>1</v>
      </c>
      <c r="DH68" s="9"/>
      <c r="DI68" s="9">
        <v>0</v>
      </c>
      <c r="DJ68" s="9">
        <v>1</v>
      </c>
      <c r="DK68" s="9">
        <v>0</v>
      </c>
      <c r="DL68" s="9"/>
      <c r="DM68" s="9">
        <v>0</v>
      </c>
      <c r="DN68" s="9">
        <v>1</v>
      </c>
      <c r="DO68" s="9"/>
      <c r="DP68" s="9">
        <v>0</v>
      </c>
      <c r="DQ68" s="9">
        <v>1</v>
      </c>
      <c r="DR68" s="9">
        <v>1</v>
      </c>
      <c r="DS68" s="9"/>
      <c r="DT68" s="9"/>
      <c r="DU68" s="9"/>
      <c r="DV68" s="9"/>
      <c r="DW68" s="9"/>
      <c r="DX68" s="9"/>
      <c r="DY68" s="9">
        <v>0</v>
      </c>
      <c r="DZ68" s="9">
        <v>1</v>
      </c>
      <c r="EA68" s="9">
        <v>0</v>
      </c>
      <c r="EB68" s="9">
        <v>0</v>
      </c>
      <c r="EC68" s="9"/>
      <c r="ED68" s="9"/>
      <c r="EE68" s="9"/>
      <c r="EG68" s="18">
        <f t="shared" si="18"/>
        <v>0.2</v>
      </c>
      <c r="EH68" s="18">
        <f t="shared" si="18"/>
        <v>0.375</v>
      </c>
      <c r="EI68" s="18">
        <f t="shared" si="18"/>
        <v>0.58333333333333337</v>
      </c>
      <c r="EJ68" s="18">
        <f t="shared" si="17"/>
        <v>0.59090909090909094</v>
      </c>
      <c r="EK68" s="18">
        <f t="shared" si="16"/>
        <v>0.6470588235294118</v>
      </c>
      <c r="EL68" s="18">
        <f t="shared" si="16"/>
        <v>0.46153846153846156</v>
      </c>
    </row>
    <row r="69" spans="1:142" ht="18.75" x14ac:dyDescent="0.25">
      <c r="A69" s="46">
        <v>64</v>
      </c>
      <c r="B69" s="46" t="s">
        <v>518</v>
      </c>
      <c r="C69" s="237" t="str">
        <f t="shared" ref="C69:C76" si="19">MID($B69,1,2)</f>
        <v>14</v>
      </c>
      <c r="D69" s="237" t="str">
        <f>INDEX(Sheet1!$C:$C,MATCH($B69,Sheet1!$B:$B,0))</f>
        <v>امیرحسین نورعلی</v>
      </c>
      <c r="E69" s="238">
        <v>0</v>
      </c>
      <c r="F69" s="238">
        <v>0</v>
      </c>
      <c r="G69" s="238">
        <v>0</v>
      </c>
      <c r="H69" s="238">
        <v>0</v>
      </c>
      <c r="I69" s="238">
        <v>0</v>
      </c>
      <c r="J69" s="238">
        <v>0</v>
      </c>
      <c r="K69" s="238">
        <v>0</v>
      </c>
      <c r="L69" s="238">
        <v>0</v>
      </c>
      <c r="M69" s="238">
        <v>0</v>
      </c>
      <c r="N69" s="238">
        <v>0</v>
      </c>
      <c r="O69" s="238">
        <v>0</v>
      </c>
      <c r="P69" s="238">
        <v>0</v>
      </c>
      <c r="Q69" s="238">
        <v>0</v>
      </c>
      <c r="R69" s="238">
        <v>0</v>
      </c>
      <c r="S69" s="238">
        <v>0</v>
      </c>
      <c r="T69" s="238"/>
      <c r="U69" s="238"/>
      <c r="V69" s="238"/>
      <c r="W69" s="238"/>
      <c r="X69" s="238"/>
      <c r="Y69" s="238"/>
      <c r="Z69" s="238"/>
      <c r="AA69" s="238"/>
      <c r="AB69" s="238"/>
      <c r="AC69" s="238">
        <v>1</v>
      </c>
      <c r="AD69" s="238">
        <v>1</v>
      </c>
      <c r="AE69" s="238">
        <v>1</v>
      </c>
      <c r="AF69" s="238">
        <v>0</v>
      </c>
      <c r="AG69" s="238">
        <v>1</v>
      </c>
      <c r="AH69" s="238">
        <v>0</v>
      </c>
      <c r="AI69" s="238">
        <v>0</v>
      </c>
      <c r="AJ69" s="238">
        <v>1</v>
      </c>
      <c r="AK69" s="238">
        <v>0</v>
      </c>
      <c r="AL69" s="238">
        <v>0</v>
      </c>
      <c r="AM69" s="238">
        <v>0</v>
      </c>
      <c r="AN69" s="238">
        <v>0</v>
      </c>
      <c r="AO69" s="238">
        <v>0</v>
      </c>
      <c r="AP69" s="238">
        <v>0</v>
      </c>
      <c r="AQ69" s="238">
        <v>0</v>
      </c>
      <c r="AR69" s="238">
        <v>0</v>
      </c>
      <c r="AS69" s="238">
        <v>0</v>
      </c>
      <c r="AT69" s="238">
        <v>0</v>
      </c>
      <c r="AU69" s="238">
        <v>0</v>
      </c>
      <c r="AV69" s="238">
        <v>1</v>
      </c>
      <c r="AW69" s="238">
        <v>0</v>
      </c>
      <c r="AX69" s="238">
        <v>0</v>
      </c>
      <c r="AY69" s="238">
        <v>1</v>
      </c>
      <c r="AZ69" s="238">
        <v>1</v>
      </c>
      <c r="BA69" s="238">
        <v>1</v>
      </c>
      <c r="BB69" s="238">
        <v>1</v>
      </c>
      <c r="BC69" s="238">
        <v>1</v>
      </c>
      <c r="BD69" s="238">
        <v>1</v>
      </c>
      <c r="BE69" s="238">
        <v>1</v>
      </c>
      <c r="BF69" s="238">
        <v>0</v>
      </c>
      <c r="BG69" s="238">
        <v>1</v>
      </c>
      <c r="BH69" s="238">
        <v>1</v>
      </c>
      <c r="BI69" s="238">
        <v>1</v>
      </c>
      <c r="BJ69" s="238">
        <v>1</v>
      </c>
      <c r="BK69" s="238">
        <v>0</v>
      </c>
      <c r="BL69" s="238">
        <v>0</v>
      </c>
      <c r="BM69" s="238">
        <v>0</v>
      </c>
      <c r="BN69" s="238">
        <v>0</v>
      </c>
      <c r="BO69" s="238">
        <v>0</v>
      </c>
      <c r="BP69" s="238">
        <v>0</v>
      </c>
      <c r="BQ69" s="238">
        <v>1</v>
      </c>
      <c r="BR69" s="238">
        <v>0</v>
      </c>
      <c r="BS69" s="238">
        <v>0</v>
      </c>
      <c r="BT69" s="238">
        <v>1</v>
      </c>
      <c r="BU69" s="238">
        <v>1</v>
      </c>
      <c r="BV69" s="238">
        <v>0</v>
      </c>
      <c r="BW69" s="238">
        <v>1</v>
      </c>
      <c r="BX69" s="238"/>
      <c r="BY69" s="238">
        <v>1</v>
      </c>
      <c r="BZ69" s="238">
        <v>1</v>
      </c>
      <c r="CA69" s="238">
        <v>0</v>
      </c>
      <c r="CB69" s="238">
        <v>0</v>
      </c>
      <c r="CC69" s="238">
        <v>1</v>
      </c>
      <c r="CD69" s="238">
        <v>1</v>
      </c>
      <c r="CE69" s="238">
        <v>1</v>
      </c>
      <c r="CF69" s="238">
        <v>0</v>
      </c>
      <c r="CG69" s="238">
        <v>1</v>
      </c>
      <c r="CH69" s="238">
        <v>1</v>
      </c>
      <c r="CI69" s="238">
        <v>1</v>
      </c>
      <c r="CJ69" s="238">
        <v>1</v>
      </c>
      <c r="CK69" s="238">
        <v>0</v>
      </c>
      <c r="CL69" s="238">
        <v>1</v>
      </c>
      <c r="CM69" s="238">
        <v>0</v>
      </c>
      <c r="CN69" s="238">
        <v>0</v>
      </c>
      <c r="CO69" s="238">
        <v>0</v>
      </c>
      <c r="CP69" s="238">
        <v>1</v>
      </c>
      <c r="CQ69" s="238">
        <v>1</v>
      </c>
      <c r="CR69" s="238">
        <v>1</v>
      </c>
      <c r="CS69" s="238">
        <v>1</v>
      </c>
      <c r="CT69" s="238">
        <v>1</v>
      </c>
      <c r="CU69" s="238">
        <v>0</v>
      </c>
      <c r="CV69" s="238">
        <v>1</v>
      </c>
      <c r="CW69" s="238">
        <v>1</v>
      </c>
      <c r="CX69" s="238">
        <v>1</v>
      </c>
      <c r="CY69" s="238">
        <v>1</v>
      </c>
      <c r="CZ69" s="238">
        <v>0</v>
      </c>
      <c r="DA69" s="238">
        <v>1</v>
      </c>
      <c r="DB69" s="47"/>
      <c r="DC69" s="47">
        <v>0</v>
      </c>
      <c r="DD69" s="47"/>
      <c r="DE69" s="47">
        <v>1</v>
      </c>
      <c r="DF69" s="47">
        <v>0</v>
      </c>
      <c r="DG69" s="47">
        <v>1</v>
      </c>
      <c r="DH69" s="47"/>
      <c r="DI69" s="47">
        <v>1</v>
      </c>
      <c r="DJ69" s="47">
        <v>1</v>
      </c>
      <c r="DK69" s="47">
        <v>0</v>
      </c>
      <c r="DL69" s="47"/>
      <c r="DM69" s="47">
        <v>0</v>
      </c>
      <c r="DN69" s="47">
        <v>1</v>
      </c>
      <c r="DO69" s="47"/>
      <c r="DP69" s="47">
        <v>1</v>
      </c>
      <c r="DQ69" s="47">
        <v>0</v>
      </c>
      <c r="DR69" s="47">
        <v>1</v>
      </c>
      <c r="DS69" s="47"/>
      <c r="DT69" s="47"/>
      <c r="DU69" s="47"/>
      <c r="DV69" s="47"/>
      <c r="DW69" s="47"/>
      <c r="DX69" s="47"/>
      <c r="DY69" s="47">
        <v>1</v>
      </c>
      <c r="DZ69" s="47">
        <v>0</v>
      </c>
      <c r="EA69" s="47">
        <v>1</v>
      </c>
      <c r="EB69" s="47">
        <v>1</v>
      </c>
      <c r="EC69" s="47"/>
      <c r="ED69" s="47"/>
      <c r="EE69" s="47"/>
      <c r="EG69" s="18">
        <f t="shared" si="18"/>
        <v>0</v>
      </c>
      <c r="EH69" s="18">
        <f t="shared" si="18"/>
        <v>0.5714285714285714</v>
      </c>
      <c r="EI69" s="18">
        <f t="shared" si="18"/>
        <v>8.3333333333333329E-2</v>
      </c>
      <c r="EJ69" s="18">
        <f t="shared" si="17"/>
        <v>0.59090909090909094</v>
      </c>
      <c r="EK69" s="18">
        <f t="shared" si="16"/>
        <v>0.58823529411764708</v>
      </c>
      <c r="EL69" s="18">
        <f t="shared" si="16"/>
        <v>0.76923076923076927</v>
      </c>
    </row>
    <row r="70" spans="1:142" ht="18.600000000000001" customHeight="1" x14ac:dyDescent="0.25">
      <c r="A70" s="4">
        <v>65</v>
      </c>
      <c r="B70" s="4" t="s">
        <v>519</v>
      </c>
      <c r="C70" s="236" t="str">
        <f t="shared" si="19"/>
        <v>14</v>
      </c>
      <c r="D70" s="236" t="str">
        <f>INDEX(Sheet1!$C:$C,MATCH($B70,Sheet1!$B:$B,0))</f>
        <v>سیدمحمدامین نیکنژاد</v>
      </c>
      <c r="E70" s="239">
        <v>1</v>
      </c>
      <c r="F70" s="239">
        <v>1</v>
      </c>
      <c r="G70" s="239">
        <v>1</v>
      </c>
      <c r="H70" s="239">
        <v>1</v>
      </c>
      <c r="I70" s="239">
        <v>0</v>
      </c>
      <c r="J70" s="239">
        <v>1</v>
      </c>
      <c r="K70" s="239">
        <v>1</v>
      </c>
      <c r="L70" s="239">
        <v>1</v>
      </c>
      <c r="M70" s="239">
        <v>1</v>
      </c>
      <c r="N70" s="239">
        <v>1</v>
      </c>
      <c r="O70" s="239">
        <v>1</v>
      </c>
      <c r="P70" s="239">
        <v>1</v>
      </c>
      <c r="Q70" s="239">
        <v>1</v>
      </c>
      <c r="R70" s="239">
        <v>1</v>
      </c>
      <c r="S70" s="239">
        <v>1</v>
      </c>
      <c r="T70" s="239">
        <v>1</v>
      </c>
      <c r="U70" s="239">
        <v>1</v>
      </c>
      <c r="V70" s="239">
        <v>1</v>
      </c>
      <c r="W70" s="239">
        <v>1</v>
      </c>
      <c r="X70" s="239">
        <v>1</v>
      </c>
      <c r="Y70" s="239">
        <v>1</v>
      </c>
      <c r="Z70" s="239">
        <v>1</v>
      </c>
      <c r="AA70" s="239">
        <v>0</v>
      </c>
      <c r="AB70" s="239">
        <v>1</v>
      </c>
      <c r="AC70" s="239">
        <v>1</v>
      </c>
      <c r="AD70" s="239">
        <v>1</v>
      </c>
      <c r="AE70" s="239">
        <v>1</v>
      </c>
      <c r="AF70" s="239">
        <v>1</v>
      </c>
      <c r="AG70" s="239">
        <v>1</v>
      </c>
      <c r="AH70" s="239">
        <v>0</v>
      </c>
      <c r="AI70" s="239">
        <v>1</v>
      </c>
      <c r="AJ70" s="239">
        <v>1</v>
      </c>
      <c r="AK70" s="239">
        <v>1</v>
      </c>
      <c r="AL70" s="239">
        <v>1</v>
      </c>
      <c r="AM70" s="239">
        <v>1</v>
      </c>
      <c r="AN70" s="239">
        <v>1</v>
      </c>
      <c r="AO70" s="239">
        <v>1</v>
      </c>
      <c r="AP70" s="239">
        <v>1</v>
      </c>
      <c r="AQ70" s="239">
        <v>1</v>
      </c>
      <c r="AR70" s="239">
        <v>1</v>
      </c>
      <c r="AS70" s="239">
        <v>1</v>
      </c>
      <c r="AT70" s="239">
        <v>0</v>
      </c>
      <c r="AU70" s="239">
        <v>1</v>
      </c>
      <c r="AV70" s="239">
        <v>1</v>
      </c>
      <c r="AW70" s="239">
        <v>1</v>
      </c>
      <c r="AX70" s="239">
        <v>0</v>
      </c>
      <c r="AY70" s="239">
        <v>1</v>
      </c>
      <c r="AZ70" s="239">
        <v>1</v>
      </c>
      <c r="BA70" s="239">
        <v>1</v>
      </c>
      <c r="BB70" s="239">
        <v>1</v>
      </c>
      <c r="BC70" s="239">
        <v>1</v>
      </c>
      <c r="BD70" s="239">
        <v>1</v>
      </c>
      <c r="BE70" s="239">
        <v>1</v>
      </c>
      <c r="BF70" s="239">
        <v>1</v>
      </c>
      <c r="BG70" s="239">
        <v>1</v>
      </c>
      <c r="BH70" s="239">
        <v>1</v>
      </c>
      <c r="BI70" s="239">
        <v>1</v>
      </c>
      <c r="BJ70" s="239">
        <v>1</v>
      </c>
      <c r="BK70" s="239">
        <v>0</v>
      </c>
      <c r="BL70" s="239">
        <v>1</v>
      </c>
      <c r="BM70" s="239">
        <v>0</v>
      </c>
      <c r="BN70" s="239">
        <v>1</v>
      </c>
      <c r="BO70" s="239">
        <v>1</v>
      </c>
      <c r="BP70" s="239">
        <v>1</v>
      </c>
      <c r="BQ70" s="239">
        <v>1</v>
      </c>
      <c r="BR70" s="239">
        <v>1</v>
      </c>
      <c r="BS70" s="239">
        <v>1</v>
      </c>
      <c r="BT70" s="239">
        <v>0</v>
      </c>
      <c r="BU70" s="239">
        <v>0</v>
      </c>
      <c r="BV70" s="239">
        <v>0</v>
      </c>
      <c r="BW70" s="239">
        <v>0</v>
      </c>
      <c r="BX70" s="239"/>
      <c r="BY70" s="239">
        <v>1</v>
      </c>
      <c r="BZ70" s="239">
        <v>1</v>
      </c>
      <c r="CA70" s="239">
        <v>0</v>
      </c>
      <c r="CB70" s="239">
        <v>1</v>
      </c>
      <c r="CC70" s="239">
        <v>0</v>
      </c>
      <c r="CD70" s="239">
        <v>1</v>
      </c>
      <c r="CE70" s="239">
        <v>0</v>
      </c>
      <c r="CF70" s="239">
        <v>1</v>
      </c>
      <c r="CG70" s="239">
        <v>1</v>
      </c>
      <c r="CH70" s="239">
        <v>1</v>
      </c>
      <c r="CI70" s="239">
        <v>1</v>
      </c>
      <c r="CJ70" s="239">
        <v>0</v>
      </c>
      <c r="CK70" s="239">
        <v>1</v>
      </c>
      <c r="CL70" s="239">
        <v>1</v>
      </c>
      <c r="CM70" s="239">
        <v>1</v>
      </c>
      <c r="CN70" s="239">
        <v>0</v>
      </c>
      <c r="CO70" s="239">
        <v>1</v>
      </c>
      <c r="CP70" s="239">
        <v>1</v>
      </c>
      <c r="CQ70" s="239">
        <v>1</v>
      </c>
      <c r="CR70" s="239">
        <v>1</v>
      </c>
      <c r="CS70" s="239">
        <v>1</v>
      </c>
      <c r="CT70" s="239">
        <v>1</v>
      </c>
      <c r="CU70" s="239">
        <v>0</v>
      </c>
      <c r="CV70" s="239">
        <v>1</v>
      </c>
      <c r="CW70" s="239">
        <v>1</v>
      </c>
      <c r="CX70" s="239">
        <v>0</v>
      </c>
      <c r="CY70" s="239">
        <v>1</v>
      </c>
      <c r="CZ70" s="239">
        <v>0</v>
      </c>
      <c r="DA70" s="239">
        <v>1</v>
      </c>
      <c r="DB70" s="9"/>
      <c r="DC70" s="9">
        <v>0</v>
      </c>
      <c r="DD70" s="9"/>
      <c r="DE70" s="9">
        <v>1</v>
      </c>
      <c r="DF70" s="9">
        <v>1</v>
      </c>
      <c r="DG70" s="9">
        <v>1</v>
      </c>
      <c r="DH70" s="9"/>
      <c r="DI70" s="9">
        <v>0</v>
      </c>
      <c r="DJ70" s="9">
        <v>1</v>
      </c>
      <c r="DK70" s="9">
        <v>1</v>
      </c>
      <c r="DL70" s="9"/>
      <c r="DM70" s="9">
        <v>0</v>
      </c>
      <c r="DN70" s="9">
        <v>1</v>
      </c>
      <c r="DO70" s="9"/>
      <c r="DP70" s="9">
        <v>1</v>
      </c>
      <c r="DQ70" s="9">
        <v>1</v>
      </c>
      <c r="DR70" s="9">
        <v>1</v>
      </c>
      <c r="DS70" s="9"/>
      <c r="DT70" s="9"/>
      <c r="DU70" s="9"/>
      <c r="DV70" s="9"/>
      <c r="DW70" s="9"/>
      <c r="DX70" s="9"/>
      <c r="DY70" s="9">
        <v>1</v>
      </c>
      <c r="DZ70" s="9">
        <v>1</v>
      </c>
      <c r="EA70" s="9">
        <v>0</v>
      </c>
      <c r="EB70" s="9">
        <v>0</v>
      </c>
      <c r="EC70" s="9"/>
      <c r="ED70" s="9"/>
      <c r="EE70" s="9"/>
      <c r="EG70" s="18">
        <f t="shared" si="18"/>
        <v>0.93333333333333335</v>
      </c>
      <c r="EH70" s="18">
        <f t="shared" si="18"/>
        <v>0.875</v>
      </c>
      <c r="EI70" s="18">
        <f t="shared" si="18"/>
        <v>0.91666666666666663</v>
      </c>
      <c r="EJ70" s="18">
        <f t="shared" si="17"/>
        <v>0.86363636363636365</v>
      </c>
      <c r="EK70" s="18">
        <f t="shared" si="16"/>
        <v>0.70588235294117652</v>
      </c>
      <c r="EL70" s="18">
        <f t="shared" si="16"/>
        <v>0.69230769230769229</v>
      </c>
    </row>
    <row r="71" spans="1:142" ht="18.75" x14ac:dyDescent="0.25">
      <c r="A71" s="46">
        <v>66</v>
      </c>
      <c r="B71" s="46" t="s">
        <v>520</v>
      </c>
      <c r="C71" s="237" t="str">
        <f t="shared" si="19"/>
        <v>14</v>
      </c>
      <c r="D71" s="237" t="str">
        <f>INDEX(Sheet1!$C:$C,MATCH($B71,Sheet1!$B:$B,0))</f>
        <v>فرمهر خلیل‌زاده</v>
      </c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38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>
        <v>0</v>
      </c>
      <c r="AT71" s="238">
        <v>0</v>
      </c>
      <c r="AU71" s="238">
        <v>0</v>
      </c>
      <c r="AV71" s="238">
        <v>1</v>
      </c>
      <c r="AW71" s="238">
        <v>0</v>
      </c>
      <c r="AX71" s="238">
        <v>1</v>
      </c>
      <c r="AY71" s="238">
        <v>1</v>
      </c>
      <c r="AZ71" s="238">
        <v>1</v>
      </c>
      <c r="BA71" s="238">
        <v>1</v>
      </c>
      <c r="BB71" s="238">
        <v>1</v>
      </c>
      <c r="BC71" s="238">
        <v>1</v>
      </c>
      <c r="BD71" s="238">
        <v>1</v>
      </c>
      <c r="BE71" s="238">
        <v>0</v>
      </c>
      <c r="BF71" s="238">
        <v>0</v>
      </c>
      <c r="BG71" s="238">
        <v>1</v>
      </c>
      <c r="BH71" s="238">
        <v>1</v>
      </c>
      <c r="BI71" s="238">
        <v>1</v>
      </c>
      <c r="BJ71" s="238">
        <v>0</v>
      </c>
      <c r="BK71" s="238">
        <v>0</v>
      </c>
      <c r="BL71" s="238">
        <v>0</v>
      </c>
      <c r="BM71" s="238">
        <v>0</v>
      </c>
      <c r="BN71" s="238">
        <v>0</v>
      </c>
      <c r="BO71" s="238">
        <v>0</v>
      </c>
      <c r="BP71" s="238">
        <v>0</v>
      </c>
      <c r="BQ71" s="238">
        <v>0</v>
      </c>
      <c r="BR71" s="238">
        <v>1</v>
      </c>
      <c r="BS71" s="238">
        <v>1</v>
      </c>
      <c r="BT71" s="238">
        <v>1</v>
      </c>
      <c r="BU71" s="238">
        <v>1</v>
      </c>
      <c r="BV71" s="238">
        <v>0</v>
      </c>
      <c r="BW71" s="238">
        <v>0</v>
      </c>
      <c r="BX71" s="238"/>
      <c r="BY71" s="238">
        <v>1</v>
      </c>
      <c r="BZ71" s="238">
        <v>1</v>
      </c>
      <c r="CA71" s="238">
        <v>0</v>
      </c>
      <c r="CB71" s="238">
        <v>1</v>
      </c>
      <c r="CC71" s="238">
        <v>1</v>
      </c>
      <c r="CD71" s="238">
        <v>1</v>
      </c>
      <c r="CE71" s="238">
        <v>1</v>
      </c>
      <c r="CF71" s="238">
        <v>1</v>
      </c>
      <c r="CG71" s="238">
        <v>0</v>
      </c>
      <c r="CH71" s="238">
        <v>0</v>
      </c>
      <c r="CI71" s="238">
        <v>0</v>
      </c>
      <c r="CJ71" s="238">
        <v>1</v>
      </c>
      <c r="CK71" s="238">
        <v>0</v>
      </c>
      <c r="CL71" s="238">
        <v>0</v>
      </c>
      <c r="CM71" s="238">
        <v>1</v>
      </c>
      <c r="CN71" s="238">
        <v>0</v>
      </c>
      <c r="CO71" s="238">
        <v>0</v>
      </c>
      <c r="CP71" s="238">
        <v>0</v>
      </c>
      <c r="CQ71" s="238">
        <v>0</v>
      </c>
      <c r="CR71" s="238">
        <v>0</v>
      </c>
      <c r="CS71" s="238">
        <v>0</v>
      </c>
      <c r="CT71" s="238">
        <v>0</v>
      </c>
      <c r="CU71" s="238">
        <v>0</v>
      </c>
      <c r="CV71" s="238">
        <v>0</v>
      </c>
      <c r="CW71" s="238">
        <v>1</v>
      </c>
      <c r="CX71" s="238">
        <v>0</v>
      </c>
      <c r="CY71" s="238">
        <v>0</v>
      </c>
      <c r="CZ71" s="238">
        <v>0</v>
      </c>
      <c r="DA71" s="238">
        <v>1</v>
      </c>
      <c r="DB71" s="47"/>
      <c r="DC71" s="47">
        <v>0</v>
      </c>
      <c r="DD71" s="47"/>
      <c r="DE71" s="47">
        <v>0</v>
      </c>
      <c r="DF71" s="47">
        <v>1</v>
      </c>
      <c r="DG71" s="47">
        <v>0</v>
      </c>
      <c r="DH71" s="47"/>
      <c r="DI71" s="47">
        <v>1</v>
      </c>
      <c r="DJ71" s="47">
        <v>0</v>
      </c>
      <c r="DK71" s="47">
        <v>0</v>
      </c>
      <c r="DL71" s="47"/>
      <c r="DM71" s="47">
        <v>0</v>
      </c>
      <c r="DN71" s="47">
        <v>0</v>
      </c>
      <c r="DO71" s="47"/>
      <c r="DP71" s="47">
        <v>0</v>
      </c>
      <c r="DQ71" s="47">
        <v>0</v>
      </c>
      <c r="DR71" s="47">
        <v>0</v>
      </c>
      <c r="DS71" s="47"/>
      <c r="DT71" s="47"/>
      <c r="DU71" s="47"/>
      <c r="DV71" s="47"/>
      <c r="DW71" s="47"/>
      <c r="DX71" s="47"/>
      <c r="DY71" s="47">
        <v>0</v>
      </c>
      <c r="DZ71" s="47">
        <v>0</v>
      </c>
      <c r="EA71" s="47">
        <v>0</v>
      </c>
      <c r="EB71" s="47">
        <v>0</v>
      </c>
      <c r="EC71" s="47"/>
      <c r="ED71" s="47"/>
      <c r="EE71" s="47"/>
      <c r="EG71" s="18"/>
      <c r="EH71" s="18"/>
      <c r="EI71" s="18"/>
      <c r="EJ71" s="18">
        <f t="shared" si="17"/>
        <v>0.5</v>
      </c>
      <c r="EK71" s="18">
        <f t="shared" si="16"/>
        <v>0.52941176470588236</v>
      </c>
      <c r="EL71" s="18">
        <f t="shared" si="16"/>
        <v>0.15384615384615385</v>
      </c>
    </row>
    <row r="72" spans="1:142" ht="18.600000000000001" customHeight="1" x14ac:dyDescent="0.25">
      <c r="A72" s="4">
        <v>67</v>
      </c>
      <c r="B72" s="4" t="s">
        <v>521</v>
      </c>
      <c r="C72" s="236" t="str">
        <f t="shared" si="19"/>
        <v>14</v>
      </c>
      <c r="D72" s="236" t="str">
        <f>INDEX(Sheet1!$C:$C,MATCH($B72,Sheet1!$B:$B,0))</f>
        <v>سیدحسین متولی</v>
      </c>
      <c r="E72" s="239">
        <v>0</v>
      </c>
      <c r="F72" s="239">
        <v>0</v>
      </c>
      <c r="G72" s="239">
        <v>0</v>
      </c>
      <c r="H72" s="239">
        <v>0</v>
      </c>
      <c r="I72" s="239">
        <v>0</v>
      </c>
      <c r="J72" s="239">
        <v>0</v>
      </c>
      <c r="K72" s="239">
        <v>0</v>
      </c>
      <c r="L72" s="239">
        <v>0</v>
      </c>
      <c r="M72" s="239">
        <v>0</v>
      </c>
      <c r="N72" s="239">
        <v>0</v>
      </c>
      <c r="O72" s="239">
        <v>0</v>
      </c>
      <c r="P72" s="239">
        <v>0</v>
      </c>
      <c r="Q72" s="239">
        <v>0</v>
      </c>
      <c r="R72" s="239">
        <v>0</v>
      </c>
      <c r="S72" s="239">
        <v>0</v>
      </c>
      <c r="T72" s="239">
        <v>0</v>
      </c>
      <c r="U72" s="239">
        <v>1</v>
      </c>
      <c r="V72" s="239">
        <v>0</v>
      </c>
      <c r="W72" s="239">
        <v>0</v>
      </c>
      <c r="X72" s="239">
        <v>0</v>
      </c>
      <c r="Y72" s="239">
        <v>0</v>
      </c>
      <c r="Z72" s="239">
        <v>0</v>
      </c>
      <c r="AA72" s="239">
        <v>0</v>
      </c>
      <c r="AB72" s="239">
        <v>0</v>
      </c>
      <c r="AC72" s="239">
        <v>0</v>
      </c>
      <c r="AD72" s="239">
        <v>0</v>
      </c>
      <c r="AE72" s="239">
        <v>0</v>
      </c>
      <c r="AF72" s="239">
        <v>0</v>
      </c>
      <c r="AG72" s="239">
        <v>0</v>
      </c>
      <c r="AH72" s="239">
        <v>0</v>
      </c>
      <c r="AI72" s="239">
        <v>1</v>
      </c>
      <c r="AJ72" s="239">
        <v>0</v>
      </c>
      <c r="AK72" s="239">
        <v>0</v>
      </c>
      <c r="AL72" s="239">
        <v>0</v>
      </c>
      <c r="AM72" s="239">
        <v>0</v>
      </c>
      <c r="AN72" s="239">
        <v>0</v>
      </c>
      <c r="AO72" s="239">
        <v>0</v>
      </c>
      <c r="AP72" s="239">
        <v>0</v>
      </c>
      <c r="AQ72" s="239">
        <v>0</v>
      </c>
      <c r="AR72" s="239">
        <v>1</v>
      </c>
      <c r="AS72" s="239">
        <v>0</v>
      </c>
      <c r="AT72" s="239">
        <v>0</v>
      </c>
      <c r="AU72" s="239">
        <v>0</v>
      </c>
      <c r="AV72" s="239">
        <v>0</v>
      </c>
      <c r="AW72" s="239">
        <v>0</v>
      </c>
      <c r="AX72" s="239">
        <v>0</v>
      </c>
      <c r="AY72" s="239">
        <v>1</v>
      </c>
      <c r="AZ72" s="239">
        <v>1</v>
      </c>
      <c r="BA72" s="239">
        <v>0</v>
      </c>
      <c r="BB72" s="239">
        <v>0</v>
      </c>
      <c r="BC72" s="239">
        <v>0</v>
      </c>
      <c r="BD72" s="239">
        <v>0</v>
      </c>
      <c r="BE72" s="239">
        <v>0</v>
      </c>
      <c r="BF72" s="239">
        <v>0</v>
      </c>
      <c r="BG72" s="239">
        <v>0</v>
      </c>
      <c r="BH72" s="239">
        <v>0</v>
      </c>
      <c r="BI72" s="239">
        <v>0</v>
      </c>
      <c r="BJ72" s="239">
        <v>0</v>
      </c>
      <c r="BK72" s="239">
        <v>0</v>
      </c>
      <c r="BL72" s="239">
        <v>0</v>
      </c>
      <c r="BM72" s="239">
        <v>0</v>
      </c>
      <c r="BN72" s="239">
        <v>0</v>
      </c>
      <c r="BO72" s="239">
        <v>0</v>
      </c>
      <c r="BP72" s="239">
        <v>0</v>
      </c>
      <c r="BQ72" s="239">
        <v>0</v>
      </c>
      <c r="BR72" s="239">
        <v>0</v>
      </c>
      <c r="BS72" s="239">
        <v>0</v>
      </c>
      <c r="BT72" s="239">
        <v>0</v>
      </c>
      <c r="BU72" s="239">
        <v>0</v>
      </c>
      <c r="BV72" s="239">
        <v>0</v>
      </c>
      <c r="BW72" s="239">
        <v>0</v>
      </c>
      <c r="BX72" s="239"/>
      <c r="BY72" s="239">
        <v>0</v>
      </c>
      <c r="BZ72" s="239">
        <v>0</v>
      </c>
      <c r="CA72" s="239">
        <v>0</v>
      </c>
      <c r="CB72" s="239">
        <v>0</v>
      </c>
      <c r="CC72" s="239">
        <v>0</v>
      </c>
      <c r="CD72" s="239">
        <v>0</v>
      </c>
      <c r="CE72" s="239">
        <v>0</v>
      </c>
      <c r="CF72" s="239">
        <v>0</v>
      </c>
      <c r="CG72" s="239">
        <v>0</v>
      </c>
      <c r="CH72" s="239">
        <v>0</v>
      </c>
      <c r="CI72" s="239">
        <v>0</v>
      </c>
      <c r="CJ72" s="239">
        <v>0</v>
      </c>
      <c r="CK72" s="239">
        <v>0</v>
      </c>
      <c r="CL72" s="239">
        <v>0</v>
      </c>
      <c r="CM72" s="239">
        <v>0</v>
      </c>
      <c r="CN72" s="239">
        <v>0</v>
      </c>
      <c r="CO72" s="239">
        <v>0</v>
      </c>
      <c r="CP72" s="239">
        <v>0</v>
      </c>
      <c r="CQ72" s="239">
        <v>0</v>
      </c>
      <c r="CR72" s="239">
        <v>0</v>
      </c>
      <c r="CS72" s="239">
        <v>0</v>
      </c>
      <c r="CT72" s="239">
        <v>0</v>
      </c>
      <c r="CU72" s="239">
        <v>0</v>
      </c>
      <c r="CV72" s="239">
        <v>0</v>
      </c>
      <c r="CW72" s="239">
        <v>0</v>
      </c>
      <c r="CX72" s="239">
        <v>1</v>
      </c>
      <c r="CY72" s="239">
        <v>0</v>
      </c>
      <c r="CZ72" s="239">
        <v>1</v>
      </c>
      <c r="DA72" s="239">
        <v>1</v>
      </c>
      <c r="DB72" s="9"/>
      <c r="DC72" s="9">
        <v>0</v>
      </c>
      <c r="DD72" s="9"/>
      <c r="DE72" s="9">
        <v>0</v>
      </c>
      <c r="DF72" s="9">
        <v>0</v>
      </c>
      <c r="DG72" s="9">
        <v>0</v>
      </c>
      <c r="DH72" s="9"/>
      <c r="DI72" s="9">
        <v>0</v>
      </c>
      <c r="DJ72" s="9">
        <v>1</v>
      </c>
      <c r="DK72" s="9">
        <v>1</v>
      </c>
      <c r="DL72" s="9"/>
      <c r="DM72" s="9">
        <v>0</v>
      </c>
      <c r="DN72" s="9">
        <v>0</v>
      </c>
      <c r="DO72" s="9"/>
      <c r="DP72" s="9">
        <v>0</v>
      </c>
      <c r="DQ72" s="9">
        <v>0</v>
      </c>
      <c r="DR72" s="9">
        <v>0</v>
      </c>
      <c r="DS72" s="9"/>
      <c r="DT72" s="9"/>
      <c r="DU72" s="9"/>
      <c r="DV72" s="9"/>
      <c r="DW72" s="9"/>
      <c r="DX72" s="9"/>
      <c r="DY72" s="9">
        <v>0</v>
      </c>
      <c r="DZ72" s="9">
        <v>0</v>
      </c>
      <c r="EA72" s="9">
        <v>0</v>
      </c>
      <c r="EB72" s="9">
        <v>0</v>
      </c>
      <c r="EC72" s="9"/>
      <c r="ED72" s="9"/>
      <c r="EE72" s="9"/>
      <c r="EG72" s="18">
        <f>IFERROR(SUMIFS($E72:$EF72,$E$3:$EF$3,EG$3,$E$2:$EF$2,EG$2)/(COUNTIFS($E$3:$EF$3,EG$3,$E72:$EF72,"&lt;&gt;"&amp;"",$E$2:$EF$2,EG$2)),"")</f>
        <v>0</v>
      </c>
      <c r="EH72" s="18">
        <f>IFERROR(SUMIFS($E72:$EF72,$E$3:$EF$3,EH$3,$E$2:$EF$2,EH$2)/(COUNTIFS($E$3:$EF$3,EH$3,$E72:$EF72,"&lt;&gt;"&amp;"",$E$2:$EF$2,EH$2)),"")</f>
        <v>0.125</v>
      </c>
      <c r="EI72" s="18">
        <f>IFERROR(SUMIFS($E72:$EF72,$E$3:$EF$3,EI$3,$E$2:$EF$2,EI$2)/(COUNTIFS($E$3:$EF$3,EI$3,$E72:$EF72,"&lt;&gt;"&amp;"",$E$2:$EF$2,EI$2)),"")</f>
        <v>8.3333333333333329E-2</v>
      </c>
      <c r="EJ72" s="18">
        <f t="shared" si="17"/>
        <v>9.0909090909090912E-2</v>
      </c>
      <c r="EK72" s="18">
        <f t="shared" si="16"/>
        <v>0</v>
      </c>
      <c r="EL72" s="18">
        <f t="shared" si="16"/>
        <v>0.23076923076923078</v>
      </c>
    </row>
    <row r="73" spans="1:142" ht="18.75" x14ac:dyDescent="0.25">
      <c r="A73" s="46">
        <v>68</v>
      </c>
      <c r="B73" s="46" t="s">
        <v>522</v>
      </c>
      <c r="C73" s="237" t="str">
        <f t="shared" si="19"/>
        <v>14</v>
      </c>
      <c r="D73" s="237" t="str">
        <f>INDEX(Sheet1!$C:$C,MATCH($B73,Sheet1!$B:$B,0))</f>
        <v>محمدحسام جهاندیده</v>
      </c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8"/>
      <c r="AX73" s="238"/>
      <c r="AY73" s="238"/>
      <c r="AZ73" s="238"/>
      <c r="BA73" s="238"/>
      <c r="BB73" s="238"/>
      <c r="BC73" s="238"/>
      <c r="BD73" s="238"/>
      <c r="BE73" s="238"/>
      <c r="BF73" s="238"/>
      <c r="BG73" s="238"/>
      <c r="BH73" s="238"/>
      <c r="BI73" s="238"/>
      <c r="BJ73" s="238"/>
      <c r="BK73" s="238"/>
      <c r="BL73" s="238"/>
      <c r="BM73" s="238"/>
      <c r="BN73" s="238"/>
      <c r="BO73" s="238"/>
      <c r="BP73" s="238"/>
      <c r="BQ73" s="238"/>
      <c r="BR73" s="238"/>
      <c r="BS73" s="238"/>
      <c r="BT73" s="238"/>
      <c r="BU73" s="238"/>
      <c r="BV73" s="238"/>
      <c r="BW73" s="238"/>
      <c r="BX73" s="238"/>
      <c r="BY73" s="238">
        <v>0</v>
      </c>
      <c r="BZ73" s="238">
        <v>0</v>
      </c>
      <c r="CA73" s="238">
        <v>0</v>
      </c>
      <c r="CB73" s="238">
        <v>0</v>
      </c>
      <c r="CC73" s="238">
        <v>1</v>
      </c>
      <c r="CD73" s="238">
        <v>0</v>
      </c>
      <c r="CE73" s="238">
        <v>0</v>
      </c>
      <c r="CF73" s="238">
        <v>1</v>
      </c>
      <c r="CG73" s="238">
        <v>0</v>
      </c>
      <c r="CH73" s="238">
        <v>1</v>
      </c>
      <c r="CI73" s="238">
        <v>0</v>
      </c>
      <c r="CJ73" s="238">
        <v>0</v>
      </c>
      <c r="CK73" s="238">
        <v>0</v>
      </c>
      <c r="CL73" s="238">
        <v>1</v>
      </c>
      <c r="CM73" s="238">
        <v>0</v>
      </c>
      <c r="CN73" s="238">
        <v>0</v>
      </c>
      <c r="CO73" s="238">
        <v>0</v>
      </c>
      <c r="CP73" s="238">
        <v>0</v>
      </c>
      <c r="CQ73" s="238">
        <v>0</v>
      </c>
      <c r="CR73" s="238">
        <v>0</v>
      </c>
      <c r="CS73" s="238">
        <v>0</v>
      </c>
      <c r="CT73" s="238">
        <v>0</v>
      </c>
      <c r="CU73" s="238">
        <v>0</v>
      </c>
      <c r="CV73" s="238">
        <v>1</v>
      </c>
      <c r="CW73" s="238">
        <v>0</v>
      </c>
      <c r="CX73" s="238">
        <v>0</v>
      </c>
      <c r="CY73" s="238">
        <v>0</v>
      </c>
      <c r="CZ73" s="238">
        <v>0</v>
      </c>
      <c r="DA73" s="238">
        <v>1</v>
      </c>
      <c r="DB73" s="47"/>
      <c r="DC73" s="47">
        <v>1</v>
      </c>
      <c r="DD73" s="47"/>
      <c r="DE73" s="47">
        <v>0</v>
      </c>
      <c r="DF73" s="47">
        <v>1</v>
      </c>
      <c r="DG73" s="47">
        <v>0</v>
      </c>
      <c r="DH73" s="47"/>
      <c r="DI73" s="47">
        <v>0</v>
      </c>
      <c r="DJ73" s="47">
        <v>0</v>
      </c>
      <c r="DK73" s="47">
        <v>0</v>
      </c>
      <c r="DL73" s="47"/>
      <c r="DM73" s="47">
        <v>0</v>
      </c>
      <c r="DN73" s="47">
        <v>0</v>
      </c>
      <c r="DO73" s="47"/>
      <c r="DP73" s="47">
        <v>0</v>
      </c>
      <c r="DQ73" s="47">
        <v>0</v>
      </c>
      <c r="DR73" s="47">
        <v>1</v>
      </c>
      <c r="DS73" s="47"/>
      <c r="DT73" s="47"/>
      <c r="DU73" s="47"/>
      <c r="DV73" s="47"/>
      <c r="DW73" s="47"/>
      <c r="DX73" s="47"/>
      <c r="DY73" s="47">
        <v>0</v>
      </c>
      <c r="DZ73" s="47">
        <v>0</v>
      </c>
      <c r="EA73" s="47">
        <v>0</v>
      </c>
      <c r="EB73" s="47">
        <v>0</v>
      </c>
      <c r="EC73" s="47"/>
      <c r="ED73" s="47"/>
      <c r="EE73" s="47"/>
      <c r="EG73" s="18"/>
      <c r="EH73" s="18"/>
      <c r="EI73" s="18"/>
      <c r="EJ73" s="18"/>
      <c r="EK73" s="18">
        <f t="shared" si="16"/>
        <v>0.23529411764705882</v>
      </c>
      <c r="EL73" s="18">
        <f t="shared" si="16"/>
        <v>0.23076923076923078</v>
      </c>
    </row>
    <row r="74" spans="1:142" ht="18.600000000000001" customHeight="1" x14ac:dyDescent="0.25">
      <c r="A74" s="4">
        <v>69</v>
      </c>
      <c r="B74" s="4" t="s">
        <v>523</v>
      </c>
      <c r="C74" s="236" t="str">
        <f t="shared" si="19"/>
        <v>14</v>
      </c>
      <c r="D74" s="236" t="str">
        <f>INDEX(Sheet1!$C:$C,MATCH($B74,Sheet1!$B:$B,0))</f>
        <v>امیرحسین اینانلو</v>
      </c>
      <c r="E74" s="239">
        <v>0</v>
      </c>
      <c r="F74" s="239">
        <v>1</v>
      </c>
      <c r="G74" s="239">
        <v>0</v>
      </c>
      <c r="H74" s="239">
        <v>1</v>
      </c>
      <c r="I74" s="239">
        <v>0</v>
      </c>
      <c r="J74" s="239">
        <v>1</v>
      </c>
      <c r="K74" s="239">
        <v>1</v>
      </c>
      <c r="L74" s="239">
        <v>0</v>
      </c>
      <c r="M74" s="239">
        <v>0</v>
      </c>
      <c r="N74" s="239">
        <v>0</v>
      </c>
      <c r="O74" s="239">
        <v>0</v>
      </c>
      <c r="P74" s="239">
        <v>0</v>
      </c>
      <c r="Q74" s="239">
        <v>0</v>
      </c>
      <c r="R74" s="239">
        <v>0</v>
      </c>
      <c r="S74" s="239">
        <v>1</v>
      </c>
      <c r="T74" s="239">
        <v>0</v>
      </c>
      <c r="U74" s="239">
        <v>0</v>
      </c>
      <c r="V74" s="239">
        <v>0</v>
      </c>
      <c r="W74" s="239">
        <v>0</v>
      </c>
      <c r="X74" s="239">
        <v>0</v>
      </c>
      <c r="Y74" s="239">
        <v>1</v>
      </c>
      <c r="Z74" s="239">
        <v>1</v>
      </c>
      <c r="AA74" s="239">
        <v>1</v>
      </c>
      <c r="AB74" s="239">
        <v>0</v>
      </c>
      <c r="AC74" s="239">
        <v>0</v>
      </c>
      <c r="AD74" s="239">
        <v>0</v>
      </c>
      <c r="AE74" s="239">
        <v>1</v>
      </c>
      <c r="AF74" s="239">
        <v>0</v>
      </c>
      <c r="AG74" s="239">
        <v>0</v>
      </c>
      <c r="AH74" s="239">
        <v>0</v>
      </c>
      <c r="AI74" s="239">
        <v>0</v>
      </c>
      <c r="AJ74" s="239">
        <v>0</v>
      </c>
      <c r="AK74" s="239">
        <v>0</v>
      </c>
      <c r="AL74" s="239">
        <v>0</v>
      </c>
      <c r="AM74" s="239">
        <v>0</v>
      </c>
      <c r="AN74" s="239">
        <v>0</v>
      </c>
      <c r="AO74" s="239">
        <v>0</v>
      </c>
      <c r="AP74" s="239">
        <v>0</v>
      </c>
      <c r="AQ74" s="239">
        <v>0</v>
      </c>
      <c r="AR74" s="239">
        <v>0</v>
      </c>
      <c r="AS74" s="239">
        <v>0</v>
      </c>
      <c r="AT74" s="239">
        <v>0</v>
      </c>
      <c r="AU74" s="239">
        <v>0</v>
      </c>
      <c r="AV74" s="239">
        <v>0</v>
      </c>
      <c r="AW74" s="239">
        <v>0</v>
      </c>
      <c r="AX74" s="239">
        <v>1</v>
      </c>
      <c r="AY74" s="239">
        <v>1</v>
      </c>
      <c r="AZ74" s="239">
        <v>1</v>
      </c>
      <c r="BA74" s="239">
        <v>1</v>
      </c>
      <c r="BB74" s="239">
        <v>1</v>
      </c>
      <c r="BC74" s="239">
        <v>1</v>
      </c>
      <c r="BD74" s="239">
        <v>0</v>
      </c>
      <c r="BE74" s="239">
        <v>1</v>
      </c>
      <c r="BF74" s="239">
        <v>0</v>
      </c>
      <c r="BG74" s="239">
        <v>1</v>
      </c>
      <c r="BH74" s="239">
        <v>1</v>
      </c>
      <c r="BI74" s="239">
        <v>1</v>
      </c>
      <c r="BJ74" s="239">
        <v>0</v>
      </c>
      <c r="BK74" s="239">
        <v>0</v>
      </c>
      <c r="BL74" s="239">
        <v>1</v>
      </c>
      <c r="BM74" s="239">
        <v>0</v>
      </c>
      <c r="BN74" s="239">
        <v>0</v>
      </c>
      <c r="BO74" s="239">
        <v>0</v>
      </c>
      <c r="BP74" s="239">
        <v>0</v>
      </c>
      <c r="BQ74" s="239">
        <v>0</v>
      </c>
      <c r="BR74" s="239">
        <v>0</v>
      </c>
      <c r="BS74" s="239">
        <v>0</v>
      </c>
      <c r="BT74" s="239">
        <v>0</v>
      </c>
      <c r="BU74" s="239">
        <v>0</v>
      </c>
      <c r="BV74" s="239">
        <v>1</v>
      </c>
      <c r="BW74" s="239">
        <v>0</v>
      </c>
      <c r="BX74" s="239"/>
      <c r="BY74" s="239">
        <v>1</v>
      </c>
      <c r="BZ74" s="239">
        <v>0</v>
      </c>
      <c r="CA74" s="239">
        <v>0</v>
      </c>
      <c r="CB74" s="239">
        <v>1</v>
      </c>
      <c r="CC74" s="239">
        <v>0</v>
      </c>
      <c r="CD74" s="239">
        <v>0</v>
      </c>
      <c r="CE74" s="239">
        <v>1</v>
      </c>
      <c r="CF74" s="239">
        <v>1</v>
      </c>
      <c r="CG74" s="239">
        <v>0</v>
      </c>
      <c r="CH74" s="239">
        <v>0</v>
      </c>
      <c r="CI74" s="239">
        <v>0</v>
      </c>
      <c r="CJ74" s="239">
        <v>1</v>
      </c>
      <c r="CK74" s="239">
        <v>1</v>
      </c>
      <c r="CL74" s="239">
        <v>0</v>
      </c>
      <c r="CM74" s="239">
        <v>0</v>
      </c>
      <c r="CN74" s="239">
        <v>0</v>
      </c>
      <c r="CO74" s="239">
        <v>0</v>
      </c>
      <c r="CP74" s="239">
        <v>1</v>
      </c>
      <c r="CQ74" s="239">
        <v>1</v>
      </c>
      <c r="CR74" s="239">
        <v>0</v>
      </c>
      <c r="CS74" s="239">
        <v>1</v>
      </c>
      <c r="CT74" s="239">
        <v>1</v>
      </c>
      <c r="CU74" s="239">
        <v>0</v>
      </c>
      <c r="CV74" s="239">
        <v>0</v>
      </c>
      <c r="CW74" s="239">
        <v>0</v>
      </c>
      <c r="CX74" s="239">
        <v>1</v>
      </c>
      <c r="CY74" s="239">
        <v>0</v>
      </c>
      <c r="CZ74" s="239">
        <v>0</v>
      </c>
      <c r="DA74" s="239">
        <v>0</v>
      </c>
      <c r="DB74" s="9"/>
      <c r="DC74" s="9">
        <v>0</v>
      </c>
      <c r="DD74" s="9"/>
      <c r="DE74" s="9">
        <v>0</v>
      </c>
      <c r="DF74" s="9">
        <v>0</v>
      </c>
      <c r="DG74" s="9">
        <v>0</v>
      </c>
      <c r="DH74" s="9"/>
      <c r="DI74" s="9">
        <v>0</v>
      </c>
      <c r="DJ74" s="9">
        <v>0</v>
      </c>
      <c r="DK74" s="9">
        <v>0</v>
      </c>
      <c r="DL74" s="9"/>
      <c r="DM74" s="9">
        <v>0</v>
      </c>
      <c r="DN74" s="9">
        <v>0</v>
      </c>
      <c r="DO74" s="9"/>
      <c r="DP74" s="9">
        <v>0</v>
      </c>
      <c r="DQ74" s="9">
        <v>0</v>
      </c>
      <c r="DR74" s="9">
        <v>1</v>
      </c>
      <c r="DS74" s="9"/>
      <c r="DT74" s="9"/>
      <c r="DU74" s="9"/>
      <c r="DV74" s="9"/>
      <c r="DW74" s="9"/>
      <c r="DX74" s="9"/>
      <c r="DY74" s="9">
        <v>0</v>
      </c>
      <c r="DZ74" s="9">
        <v>0</v>
      </c>
      <c r="EA74" s="9">
        <v>0</v>
      </c>
      <c r="EB74" s="9">
        <v>0</v>
      </c>
      <c r="EC74" s="9"/>
      <c r="ED74" s="9"/>
      <c r="EE74" s="9"/>
      <c r="EG74" s="18">
        <f>IFERROR(SUMIFS($E74:$EF74,$E$3:$EF$3,EG$3,$E$2:$EF$2,EG$2)/(COUNTIFS($E$3:$EF$3,EG$3,$E74:$EF74,"&lt;&gt;"&amp;"",$E$2:$EF$2,EG$2)),"")</f>
        <v>0.33333333333333331</v>
      </c>
      <c r="EH74" s="18">
        <f>IFERROR(SUMIFS($E74:$EF74,$E$3:$EF$3,EH$3,$E$2:$EF$2,EH$2)/(COUNTIFS($E$3:$EF$3,EH$3,$E74:$EF74,"&lt;&gt;"&amp;"",$E$2:$EF$2,EH$2)),"")</f>
        <v>0.25</v>
      </c>
      <c r="EI74" s="18">
        <f>IFERROR(SUMIFS($E74:$EF74,$E$3:$EF$3,EI$3,$E$2:$EF$2,EI$2)/(COUNTIFS($E$3:$EF$3,EI$3,$E74:$EF74,"&lt;&gt;"&amp;"",$E$2:$EF$2,EI$2)),"")</f>
        <v>0</v>
      </c>
      <c r="EJ74" s="18">
        <f>IFERROR(SUMIFS($E74:$EF74,$E$3:$EF$3,EJ$3,$E$2:$EF$2,EJ$2)/(COUNTIFS($E$3:$EF$3,EJ$3,$E74:$EF74,"&lt;&gt;"&amp;"",$E$2:$EF$2,EJ$2)),"")</f>
        <v>0.5</v>
      </c>
      <c r="EK74" s="18">
        <f t="shared" si="16"/>
        <v>0.35294117647058826</v>
      </c>
      <c r="EL74" s="18">
        <f t="shared" si="16"/>
        <v>0.38461538461538464</v>
      </c>
    </row>
    <row r="75" spans="1:142" ht="18.75" x14ac:dyDescent="0.25">
      <c r="A75" s="46">
        <v>70</v>
      </c>
      <c r="B75" s="46" t="s">
        <v>524</v>
      </c>
      <c r="C75" s="237" t="str">
        <f t="shared" si="19"/>
        <v>14</v>
      </c>
      <c r="D75" s="237" t="str">
        <f>INDEX(Sheet1!$C:$C,MATCH($B75,Sheet1!$B:$B,0))</f>
        <v>امیرمهدی بیگلری</v>
      </c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8"/>
      <c r="BG75" s="238"/>
      <c r="BH75" s="238"/>
      <c r="BI75" s="238"/>
      <c r="BJ75" s="238"/>
      <c r="BK75" s="238"/>
      <c r="BL75" s="238"/>
      <c r="BM75" s="238"/>
      <c r="BN75" s="238"/>
      <c r="BO75" s="238"/>
      <c r="BP75" s="238"/>
      <c r="BQ75" s="238"/>
      <c r="BR75" s="238"/>
      <c r="BS75" s="238"/>
      <c r="BT75" s="238"/>
      <c r="BU75" s="238"/>
      <c r="BV75" s="238"/>
      <c r="BW75" s="238"/>
      <c r="BX75" s="238"/>
      <c r="BY75" s="238">
        <v>0</v>
      </c>
      <c r="BZ75" s="238">
        <v>1</v>
      </c>
      <c r="CA75" s="238">
        <v>0</v>
      </c>
      <c r="CB75" s="238">
        <v>0</v>
      </c>
      <c r="CC75" s="238">
        <v>0</v>
      </c>
      <c r="CD75" s="238">
        <v>0</v>
      </c>
      <c r="CE75" s="238">
        <v>0</v>
      </c>
      <c r="CF75" s="238">
        <v>0</v>
      </c>
      <c r="CG75" s="238">
        <v>0</v>
      </c>
      <c r="CH75" s="238">
        <v>0</v>
      </c>
      <c r="CI75" s="238">
        <v>0</v>
      </c>
      <c r="CJ75" s="238">
        <v>0</v>
      </c>
      <c r="CK75" s="238">
        <v>1</v>
      </c>
      <c r="CL75" s="238">
        <v>1</v>
      </c>
      <c r="CM75" s="238">
        <v>0</v>
      </c>
      <c r="CN75" s="238">
        <v>0</v>
      </c>
      <c r="CO75" s="238">
        <v>0</v>
      </c>
      <c r="CP75" s="238">
        <v>0</v>
      </c>
      <c r="CQ75" s="238">
        <v>0</v>
      </c>
      <c r="CR75" s="238">
        <v>0</v>
      </c>
      <c r="CS75" s="238">
        <v>1</v>
      </c>
      <c r="CT75" s="238">
        <v>0</v>
      </c>
      <c r="CU75" s="238">
        <v>0</v>
      </c>
      <c r="CV75" s="238">
        <v>0</v>
      </c>
      <c r="CW75" s="238">
        <v>0</v>
      </c>
      <c r="CX75" s="238">
        <v>0</v>
      </c>
      <c r="CY75" s="238">
        <v>0</v>
      </c>
      <c r="CZ75" s="238">
        <v>0</v>
      </c>
      <c r="DA75" s="238">
        <v>0</v>
      </c>
      <c r="DB75" s="47"/>
      <c r="DC75" s="47">
        <v>0</v>
      </c>
      <c r="DD75" s="47"/>
      <c r="DE75" s="47">
        <v>0</v>
      </c>
      <c r="DF75" s="47">
        <v>0</v>
      </c>
      <c r="DG75" s="47">
        <v>0</v>
      </c>
      <c r="DH75" s="47"/>
      <c r="DI75" s="47">
        <v>0</v>
      </c>
      <c r="DJ75" s="47">
        <v>0</v>
      </c>
      <c r="DK75" s="47">
        <v>0</v>
      </c>
      <c r="DL75" s="47"/>
      <c r="DM75" s="47">
        <v>0</v>
      </c>
      <c r="DN75" s="47">
        <v>1</v>
      </c>
      <c r="DO75" s="47"/>
      <c r="DP75" s="47">
        <v>0</v>
      </c>
      <c r="DQ75" s="47">
        <v>0</v>
      </c>
      <c r="DR75" s="47">
        <v>0</v>
      </c>
      <c r="DS75" s="47"/>
      <c r="DT75" s="47"/>
      <c r="DU75" s="47"/>
      <c r="DV75" s="47"/>
      <c r="DW75" s="47"/>
      <c r="DX75" s="47"/>
      <c r="DY75" s="47">
        <v>0</v>
      </c>
      <c r="DZ75" s="47">
        <v>0</v>
      </c>
      <c r="EA75" s="47">
        <v>0</v>
      </c>
      <c r="EB75" s="47">
        <v>0</v>
      </c>
      <c r="EC75" s="47"/>
      <c r="ED75" s="47"/>
      <c r="EE75" s="47"/>
      <c r="EG75" s="18"/>
      <c r="EH75" s="18"/>
      <c r="EI75" s="18"/>
      <c r="EJ75" s="18"/>
      <c r="EK75" s="18">
        <f t="shared" si="16"/>
        <v>0.17647058823529413</v>
      </c>
      <c r="EL75" s="18">
        <f t="shared" si="16"/>
        <v>7.6923076923076927E-2</v>
      </c>
    </row>
    <row r="76" spans="1:142" ht="18.600000000000001" customHeight="1" x14ac:dyDescent="0.25">
      <c r="A76" s="4">
        <v>71</v>
      </c>
      <c r="B76" s="4" t="s">
        <v>698</v>
      </c>
      <c r="C76" s="236" t="str">
        <f t="shared" si="19"/>
        <v>14</v>
      </c>
      <c r="D76" s="236" t="str">
        <f>INDEX(Sheet1!$C:$C,MATCH($B76,Sheet1!$B:$B,0))</f>
        <v>حسن شاهوردی</v>
      </c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39"/>
      <c r="AX76" s="239"/>
      <c r="AY76" s="239"/>
      <c r="AZ76" s="239"/>
      <c r="BA76" s="239"/>
      <c r="BB76" s="239"/>
      <c r="BC76" s="239"/>
      <c r="BD76" s="239"/>
      <c r="BE76" s="239"/>
      <c r="BF76" s="239"/>
      <c r="BG76" s="239"/>
      <c r="BH76" s="239"/>
      <c r="BI76" s="239"/>
      <c r="BJ76" s="239"/>
      <c r="BK76" s="239"/>
      <c r="BL76" s="239"/>
      <c r="BM76" s="239"/>
      <c r="BN76" s="239"/>
      <c r="BO76" s="239"/>
      <c r="BP76" s="239"/>
      <c r="BQ76" s="239"/>
      <c r="BR76" s="239"/>
      <c r="BS76" s="239"/>
      <c r="BT76" s="239"/>
      <c r="BU76" s="239"/>
      <c r="BV76" s="239"/>
      <c r="BW76" s="239"/>
      <c r="BX76" s="239"/>
      <c r="BY76" s="239">
        <v>1</v>
      </c>
      <c r="BZ76" s="239">
        <v>1</v>
      </c>
      <c r="CA76" s="239">
        <v>0</v>
      </c>
      <c r="CB76" s="239">
        <v>1</v>
      </c>
      <c r="CC76" s="239">
        <v>1</v>
      </c>
      <c r="CD76" s="239">
        <v>0</v>
      </c>
      <c r="CE76" s="239">
        <v>0</v>
      </c>
      <c r="CF76" s="239">
        <v>0</v>
      </c>
      <c r="CG76" s="239">
        <v>0</v>
      </c>
      <c r="CH76" s="239">
        <v>0</v>
      </c>
      <c r="CI76" s="239">
        <v>0</v>
      </c>
      <c r="CJ76" s="239">
        <v>0</v>
      </c>
      <c r="CK76" s="239">
        <v>1</v>
      </c>
      <c r="CL76" s="239">
        <v>1</v>
      </c>
      <c r="CM76" s="239">
        <v>0</v>
      </c>
      <c r="CN76" s="239">
        <v>0</v>
      </c>
      <c r="CO76" s="239">
        <v>1</v>
      </c>
      <c r="CP76" s="239">
        <v>0</v>
      </c>
      <c r="CQ76" s="239">
        <v>0</v>
      </c>
      <c r="CR76" s="239">
        <v>0</v>
      </c>
      <c r="CS76" s="239">
        <v>0</v>
      </c>
      <c r="CT76" s="239">
        <v>0</v>
      </c>
      <c r="CU76" s="239">
        <v>0</v>
      </c>
      <c r="CV76" s="239">
        <v>0</v>
      </c>
      <c r="CW76" s="239">
        <v>0</v>
      </c>
      <c r="CX76" s="239">
        <v>0</v>
      </c>
      <c r="CY76" s="239">
        <v>0</v>
      </c>
      <c r="CZ76" s="239">
        <v>0</v>
      </c>
      <c r="DA76" s="239">
        <v>0</v>
      </c>
      <c r="DB76" s="9"/>
      <c r="DC76" s="9">
        <v>0</v>
      </c>
      <c r="DD76" s="9"/>
      <c r="DE76" s="9">
        <v>0</v>
      </c>
      <c r="DF76" s="9">
        <v>0</v>
      </c>
      <c r="DG76" s="9">
        <v>0</v>
      </c>
      <c r="DH76" s="9"/>
      <c r="DI76" s="9">
        <v>0</v>
      </c>
      <c r="DJ76" s="9">
        <v>0</v>
      </c>
      <c r="DK76" s="9">
        <v>0</v>
      </c>
      <c r="DL76" s="9"/>
      <c r="DM76" s="9">
        <v>0</v>
      </c>
      <c r="DN76" s="9">
        <v>0</v>
      </c>
      <c r="DO76" s="9"/>
      <c r="DP76" s="9">
        <v>0</v>
      </c>
      <c r="DQ76" s="9">
        <v>0</v>
      </c>
      <c r="DR76" s="9">
        <v>0</v>
      </c>
      <c r="DS76" s="9"/>
      <c r="DT76" s="9"/>
      <c r="DU76" s="9"/>
      <c r="DV76" s="9"/>
      <c r="DW76" s="9"/>
      <c r="DX76" s="9"/>
      <c r="DY76" s="9">
        <v>0</v>
      </c>
      <c r="DZ76" s="9">
        <v>0</v>
      </c>
      <c r="EA76" s="9">
        <v>0</v>
      </c>
      <c r="EB76" s="9">
        <v>0</v>
      </c>
      <c r="EC76" s="9"/>
      <c r="ED76" s="9"/>
      <c r="EE76" s="9"/>
      <c r="EG76" s="18"/>
      <c r="EH76" s="18"/>
      <c r="EI76" s="18"/>
      <c r="EJ76" s="18"/>
      <c r="EK76" s="18">
        <f t="shared" si="16"/>
        <v>0.41176470588235292</v>
      </c>
      <c r="EL76" s="18">
        <f t="shared" si="16"/>
        <v>0</v>
      </c>
    </row>
    <row r="77" spans="1:142" ht="18.75" x14ac:dyDescent="0.25">
      <c r="A77" s="46">
        <v>72</v>
      </c>
      <c r="B77" s="46" t="s">
        <v>525</v>
      </c>
      <c r="C77" s="237" t="str">
        <f t="shared" ref="C77:C135" si="20">MID($B77,1,2)</f>
        <v>15</v>
      </c>
      <c r="D77" s="237" t="str">
        <f>INDEX(Sheet1!$C:$C,MATCH($B77,Sheet1!$B:$B,0))</f>
        <v>سیدعلی طباطبایی‌نژاد</v>
      </c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8">
        <v>0</v>
      </c>
      <c r="AW77" s="238">
        <v>0</v>
      </c>
      <c r="AX77" s="238">
        <v>0</v>
      </c>
      <c r="AY77" s="238">
        <v>0</v>
      </c>
      <c r="AZ77" s="238">
        <v>0</v>
      </c>
      <c r="BA77" s="238">
        <v>0</v>
      </c>
      <c r="BB77" s="238">
        <v>0</v>
      </c>
      <c r="BC77" s="238">
        <v>0</v>
      </c>
      <c r="BD77" s="238">
        <v>0</v>
      </c>
      <c r="BE77" s="238">
        <v>0</v>
      </c>
      <c r="BF77" s="238">
        <v>0</v>
      </c>
      <c r="BG77" s="238">
        <v>0</v>
      </c>
      <c r="BH77" s="238">
        <v>0</v>
      </c>
      <c r="BI77" s="238">
        <v>0</v>
      </c>
      <c r="BJ77" s="238">
        <v>0</v>
      </c>
      <c r="BK77" s="238">
        <v>0</v>
      </c>
      <c r="BL77" s="238">
        <v>0</v>
      </c>
      <c r="BM77" s="238">
        <v>0</v>
      </c>
      <c r="BN77" s="238">
        <v>0</v>
      </c>
      <c r="BO77" s="238">
        <v>0</v>
      </c>
      <c r="BP77" s="238">
        <v>0</v>
      </c>
      <c r="BQ77" s="238">
        <v>0</v>
      </c>
      <c r="BR77" s="238">
        <v>0</v>
      </c>
      <c r="BS77" s="238">
        <v>0</v>
      </c>
      <c r="BT77" s="238">
        <v>0</v>
      </c>
      <c r="BU77" s="238">
        <v>1</v>
      </c>
      <c r="BV77" s="238">
        <v>0</v>
      </c>
      <c r="BW77" s="238">
        <v>0</v>
      </c>
      <c r="BX77" s="238"/>
      <c r="BY77" s="238">
        <v>0</v>
      </c>
      <c r="BZ77" s="238">
        <v>0</v>
      </c>
      <c r="CA77" s="238">
        <v>1</v>
      </c>
      <c r="CB77" s="238">
        <v>0</v>
      </c>
      <c r="CC77" s="238">
        <v>0</v>
      </c>
      <c r="CD77" s="238">
        <v>1</v>
      </c>
      <c r="CE77" s="238">
        <v>0</v>
      </c>
      <c r="CF77" s="238">
        <v>0</v>
      </c>
      <c r="CG77" s="238">
        <v>0</v>
      </c>
      <c r="CH77" s="238">
        <v>0</v>
      </c>
      <c r="CI77" s="238">
        <v>0</v>
      </c>
      <c r="CJ77" s="238">
        <v>0</v>
      </c>
      <c r="CK77" s="238">
        <v>0</v>
      </c>
      <c r="CL77" s="238">
        <v>1</v>
      </c>
      <c r="CM77" s="238">
        <v>0</v>
      </c>
      <c r="CN77" s="238">
        <v>0</v>
      </c>
      <c r="CO77" s="238">
        <v>0</v>
      </c>
      <c r="CP77" s="238">
        <v>0</v>
      </c>
      <c r="CQ77" s="238">
        <v>0</v>
      </c>
      <c r="CR77" s="238">
        <v>0</v>
      </c>
      <c r="CS77" s="238">
        <v>0</v>
      </c>
      <c r="CT77" s="238">
        <v>0</v>
      </c>
      <c r="CU77" s="238">
        <v>0</v>
      </c>
      <c r="CV77" s="238">
        <v>0</v>
      </c>
      <c r="CW77" s="238">
        <v>0</v>
      </c>
      <c r="CX77" s="238">
        <v>0</v>
      </c>
      <c r="CY77" s="238">
        <v>1</v>
      </c>
      <c r="CZ77" s="238">
        <v>0</v>
      </c>
      <c r="DA77" s="238">
        <v>0</v>
      </c>
      <c r="DB77" s="47"/>
      <c r="DC77" s="47">
        <v>0</v>
      </c>
      <c r="DD77" s="47"/>
      <c r="DE77" s="47">
        <v>1</v>
      </c>
      <c r="DF77" s="47">
        <v>0</v>
      </c>
      <c r="DG77" s="47">
        <v>1</v>
      </c>
      <c r="DH77" s="47"/>
      <c r="DI77" s="47">
        <v>0</v>
      </c>
      <c r="DJ77" s="47">
        <v>0</v>
      </c>
      <c r="DK77" s="47">
        <v>0</v>
      </c>
      <c r="DL77" s="47"/>
      <c r="DM77" s="47">
        <v>0</v>
      </c>
      <c r="DN77" s="47">
        <v>0</v>
      </c>
      <c r="DO77" s="47"/>
      <c r="DP77" s="47">
        <v>0</v>
      </c>
      <c r="DQ77" s="47">
        <v>0</v>
      </c>
      <c r="DR77" s="47">
        <v>0</v>
      </c>
      <c r="DS77" s="47"/>
      <c r="DT77" s="47"/>
      <c r="DU77" s="47"/>
      <c r="DV77" s="47"/>
      <c r="DW77" s="47"/>
      <c r="DX77" s="47"/>
      <c r="DY77" s="47">
        <v>0</v>
      </c>
      <c r="DZ77" s="47">
        <v>0</v>
      </c>
      <c r="EA77" s="47">
        <v>0</v>
      </c>
      <c r="EB77" s="47">
        <v>0</v>
      </c>
      <c r="EC77" s="47"/>
      <c r="ED77" s="47"/>
      <c r="EE77" s="47"/>
      <c r="EG77" s="18"/>
      <c r="EH77" s="18"/>
      <c r="EI77" s="18"/>
      <c r="EJ77" s="18">
        <f t="shared" ref="EJ77:EJ86" si="21">IFERROR(SUMIFS($E77:$EF77,$E$3:$EF$3,EJ$3,$E$2:$EF$2,EJ$2)/(COUNTIFS($E$3:$EF$3,EJ$3,$E77:$EF77,"&lt;&gt;"&amp;"",$E$2:$EF$2,EJ$2)),"")</f>
        <v>0</v>
      </c>
      <c r="EK77" s="18">
        <f t="shared" si="16"/>
        <v>0.17647058823529413</v>
      </c>
      <c r="EL77" s="18">
        <f t="shared" si="16"/>
        <v>7.6923076923076927E-2</v>
      </c>
    </row>
    <row r="78" spans="1:142" ht="18.600000000000001" customHeight="1" x14ac:dyDescent="0.25">
      <c r="A78" s="4">
        <v>73</v>
      </c>
      <c r="B78" s="4" t="s">
        <v>526</v>
      </c>
      <c r="C78" s="236" t="str">
        <f t="shared" si="20"/>
        <v>15</v>
      </c>
      <c r="D78" s="236" t="str">
        <f>INDEX(Sheet1!$C:$C,MATCH($B78,Sheet1!$B:$B,0))</f>
        <v>امیرمحمد لطیفی</v>
      </c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>
        <v>0</v>
      </c>
      <c r="AW78" s="239">
        <v>0</v>
      </c>
      <c r="AX78" s="239">
        <v>0</v>
      </c>
      <c r="AY78" s="239">
        <v>0</v>
      </c>
      <c r="AZ78" s="239">
        <v>0</v>
      </c>
      <c r="BA78" s="239">
        <v>0</v>
      </c>
      <c r="BB78" s="239">
        <v>0</v>
      </c>
      <c r="BC78" s="239">
        <v>0</v>
      </c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39">
        <v>0</v>
      </c>
      <c r="BL78" s="239">
        <v>0</v>
      </c>
      <c r="BM78" s="239">
        <v>0</v>
      </c>
      <c r="BN78" s="239">
        <v>0</v>
      </c>
      <c r="BO78" s="239">
        <v>0</v>
      </c>
      <c r="BP78" s="239">
        <v>0</v>
      </c>
      <c r="BQ78" s="239">
        <v>0</v>
      </c>
      <c r="BR78" s="239">
        <v>0</v>
      </c>
      <c r="BS78" s="239">
        <v>0</v>
      </c>
      <c r="BT78" s="239">
        <v>0</v>
      </c>
      <c r="BU78" s="239">
        <v>0</v>
      </c>
      <c r="BV78" s="239">
        <v>0</v>
      </c>
      <c r="BW78" s="239">
        <v>0</v>
      </c>
      <c r="BX78" s="239"/>
      <c r="BY78" s="239">
        <v>1</v>
      </c>
      <c r="BZ78" s="239">
        <v>0</v>
      </c>
      <c r="CA78" s="239">
        <v>0</v>
      </c>
      <c r="CB78" s="239">
        <v>0</v>
      </c>
      <c r="CC78" s="239">
        <v>1</v>
      </c>
      <c r="CD78" s="239">
        <v>0</v>
      </c>
      <c r="CE78" s="239">
        <v>1</v>
      </c>
      <c r="CF78" s="239">
        <v>0</v>
      </c>
      <c r="CG78" s="239">
        <v>1</v>
      </c>
      <c r="CH78" s="239">
        <v>0</v>
      </c>
      <c r="CI78" s="239">
        <v>0</v>
      </c>
      <c r="CJ78" s="239">
        <v>0</v>
      </c>
      <c r="CK78" s="239">
        <v>1</v>
      </c>
      <c r="CL78" s="239">
        <v>1</v>
      </c>
      <c r="CM78" s="239">
        <v>0</v>
      </c>
      <c r="CN78" s="239">
        <v>0</v>
      </c>
      <c r="CO78" s="239">
        <v>0</v>
      </c>
      <c r="CP78" s="239">
        <v>0</v>
      </c>
      <c r="CQ78" s="239">
        <v>0</v>
      </c>
      <c r="CR78" s="239">
        <v>0</v>
      </c>
      <c r="CS78" s="239">
        <v>0</v>
      </c>
      <c r="CT78" s="239">
        <v>0</v>
      </c>
      <c r="CU78" s="239">
        <v>1</v>
      </c>
      <c r="CV78" s="239">
        <v>0</v>
      </c>
      <c r="CW78" s="239">
        <v>0</v>
      </c>
      <c r="CX78" s="239">
        <v>0</v>
      </c>
      <c r="CY78" s="239">
        <v>0</v>
      </c>
      <c r="CZ78" s="239">
        <v>1</v>
      </c>
      <c r="DA78" s="239">
        <v>0</v>
      </c>
      <c r="DB78" s="9"/>
      <c r="DC78" s="9">
        <v>1</v>
      </c>
      <c r="DD78" s="9"/>
      <c r="DE78" s="9">
        <v>1</v>
      </c>
      <c r="DF78" s="9">
        <v>0</v>
      </c>
      <c r="DG78" s="9">
        <v>0</v>
      </c>
      <c r="DH78" s="9"/>
      <c r="DI78" s="9">
        <v>1</v>
      </c>
      <c r="DJ78" s="9">
        <v>1</v>
      </c>
      <c r="DK78" s="9">
        <v>0</v>
      </c>
      <c r="DL78" s="9"/>
      <c r="DM78" s="9">
        <v>0</v>
      </c>
      <c r="DN78" s="9">
        <v>0</v>
      </c>
      <c r="DO78" s="9"/>
      <c r="DP78" s="9">
        <v>0</v>
      </c>
      <c r="DQ78" s="9">
        <v>0</v>
      </c>
      <c r="DR78" s="9">
        <v>0</v>
      </c>
      <c r="DS78" s="9"/>
      <c r="DT78" s="9"/>
      <c r="DU78" s="9"/>
      <c r="DV78" s="9"/>
      <c r="DW78" s="9"/>
      <c r="DX78" s="9"/>
      <c r="DY78" s="9">
        <v>0</v>
      </c>
      <c r="DZ78" s="9">
        <v>0</v>
      </c>
      <c r="EA78" s="9">
        <v>0</v>
      </c>
      <c r="EB78" s="9">
        <v>0</v>
      </c>
      <c r="EC78" s="9"/>
      <c r="ED78" s="9"/>
      <c r="EE78" s="9"/>
      <c r="EG78" s="18"/>
      <c r="EH78" s="18"/>
      <c r="EI78" s="18"/>
      <c r="EJ78" s="18">
        <f t="shared" si="21"/>
        <v>0</v>
      </c>
      <c r="EK78" s="18">
        <f t="shared" ref="EK78:EL109" si="22">IFERROR(SUMIFS($E78:$EF78,$E$3:$EF$3,EK$3,$E$2:$EF$2,EK$2)/(COUNTIFS($E$3:$EF$3,EK$3,$E78:$EF78,"&lt;&gt;"&amp;"",$E$2:$EF$2,EK$2)),"")</f>
        <v>0.35294117647058826</v>
      </c>
      <c r="EL78" s="18">
        <f t="shared" si="22"/>
        <v>0.23076923076923078</v>
      </c>
    </row>
    <row r="79" spans="1:142" ht="18.75" x14ac:dyDescent="0.25">
      <c r="A79" s="46">
        <v>74</v>
      </c>
      <c r="B79" s="46" t="s">
        <v>527</v>
      </c>
      <c r="C79" s="237" t="str">
        <f t="shared" si="20"/>
        <v>15</v>
      </c>
      <c r="D79" s="237" t="str">
        <f>INDEX(Sheet1!$C:$C,MATCH($B79,Sheet1!$B:$B,0))</f>
        <v>محمدرضا صبح خیز</v>
      </c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  <c r="AB79" s="238"/>
      <c r="AC79" s="238"/>
      <c r="AD79" s="238"/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>
        <v>0</v>
      </c>
      <c r="AW79" s="238">
        <v>1</v>
      </c>
      <c r="AX79" s="238">
        <v>1</v>
      </c>
      <c r="AY79" s="238">
        <v>1</v>
      </c>
      <c r="AZ79" s="238">
        <v>1</v>
      </c>
      <c r="BA79" s="238">
        <v>1</v>
      </c>
      <c r="BB79" s="238">
        <v>1</v>
      </c>
      <c r="BC79" s="238">
        <v>1</v>
      </c>
      <c r="BD79" s="238">
        <v>1</v>
      </c>
      <c r="BE79" s="238">
        <v>1</v>
      </c>
      <c r="BF79" s="238">
        <v>0</v>
      </c>
      <c r="BG79" s="238">
        <v>0</v>
      </c>
      <c r="BH79" s="238">
        <v>0</v>
      </c>
      <c r="BI79" s="238">
        <v>0</v>
      </c>
      <c r="BJ79" s="238">
        <v>1</v>
      </c>
      <c r="BK79" s="238">
        <v>1</v>
      </c>
      <c r="BL79" s="238">
        <v>0</v>
      </c>
      <c r="BM79" s="238">
        <v>0</v>
      </c>
      <c r="BN79" s="238">
        <v>1</v>
      </c>
      <c r="BO79" s="238">
        <v>0</v>
      </c>
      <c r="BP79" s="238">
        <v>0</v>
      </c>
      <c r="BQ79" s="238">
        <v>0</v>
      </c>
      <c r="BR79" s="238">
        <v>0</v>
      </c>
      <c r="BS79" s="238">
        <v>1</v>
      </c>
      <c r="BT79" s="238">
        <v>1</v>
      </c>
      <c r="BU79" s="238">
        <v>0</v>
      </c>
      <c r="BV79" s="238">
        <v>1</v>
      </c>
      <c r="BW79" s="238">
        <v>0</v>
      </c>
      <c r="BX79" s="238"/>
      <c r="BY79" s="238">
        <v>1</v>
      </c>
      <c r="BZ79" s="238">
        <v>0</v>
      </c>
      <c r="CA79" s="238">
        <v>0</v>
      </c>
      <c r="CB79" s="238">
        <v>0</v>
      </c>
      <c r="CC79" s="238">
        <v>0</v>
      </c>
      <c r="CD79" s="238">
        <v>0</v>
      </c>
      <c r="CE79" s="238">
        <v>1</v>
      </c>
      <c r="CF79" s="238">
        <v>1</v>
      </c>
      <c r="CG79" s="238">
        <v>0</v>
      </c>
      <c r="CH79" s="238">
        <v>0</v>
      </c>
      <c r="CI79" s="238">
        <v>0</v>
      </c>
      <c r="CJ79" s="238">
        <v>0</v>
      </c>
      <c r="CK79" s="238">
        <v>0</v>
      </c>
      <c r="CL79" s="238">
        <v>0</v>
      </c>
      <c r="CM79" s="238">
        <v>0</v>
      </c>
      <c r="CN79" s="238">
        <v>0</v>
      </c>
      <c r="CO79" s="238">
        <v>1</v>
      </c>
      <c r="CP79" s="238">
        <v>0</v>
      </c>
      <c r="CQ79" s="238">
        <v>0</v>
      </c>
      <c r="CR79" s="238">
        <v>0</v>
      </c>
      <c r="CS79" s="238">
        <v>0</v>
      </c>
      <c r="CT79" s="238">
        <v>0</v>
      </c>
      <c r="CU79" s="238">
        <v>0</v>
      </c>
      <c r="CV79" s="238">
        <v>0</v>
      </c>
      <c r="CW79" s="238">
        <v>0</v>
      </c>
      <c r="CX79" s="238">
        <v>0</v>
      </c>
      <c r="CY79" s="238">
        <v>0</v>
      </c>
      <c r="CZ79" s="238">
        <v>0</v>
      </c>
      <c r="DA79" s="238">
        <v>0</v>
      </c>
      <c r="DB79" s="47"/>
      <c r="DC79" s="47">
        <v>0</v>
      </c>
      <c r="DD79" s="47"/>
      <c r="DE79" s="47">
        <v>0</v>
      </c>
      <c r="DF79" s="47">
        <v>0</v>
      </c>
      <c r="DG79" s="47">
        <v>0</v>
      </c>
      <c r="DH79" s="47"/>
      <c r="DI79" s="47">
        <v>0</v>
      </c>
      <c r="DJ79" s="47">
        <v>0</v>
      </c>
      <c r="DK79" s="47">
        <v>0</v>
      </c>
      <c r="DL79" s="47"/>
      <c r="DM79" s="47">
        <v>0</v>
      </c>
      <c r="DN79" s="47">
        <v>0</v>
      </c>
      <c r="DO79" s="47"/>
      <c r="DP79" s="47">
        <v>0</v>
      </c>
      <c r="DQ79" s="47">
        <v>0</v>
      </c>
      <c r="DR79" s="47">
        <v>0</v>
      </c>
      <c r="DS79" s="47"/>
      <c r="DT79" s="47"/>
      <c r="DU79" s="47"/>
      <c r="DV79" s="47"/>
      <c r="DW79" s="47"/>
      <c r="DX79" s="47"/>
      <c r="DY79" s="47">
        <v>0</v>
      </c>
      <c r="DZ79" s="47">
        <v>0</v>
      </c>
      <c r="EA79" s="47">
        <v>0</v>
      </c>
      <c r="EB79" s="47">
        <v>0</v>
      </c>
      <c r="EC79" s="47"/>
      <c r="ED79" s="47"/>
      <c r="EE79" s="47"/>
      <c r="EG79" s="18"/>
      <c r="EH79" s="18"/>
      <c r="EI79" s="18"/>
      <c r="EJ79" s="18">
        <f t="shared" si="21"/>
        <v>0.54545454545454541</v>
      </c>
      <c r="EK79" s="18">
        <f t="shared" si="22"/>
        <v>0.23529411764705882</v>
      </c>
      <c r="EL79" s="18">
        <f t="shared" si="22"/>
        <v>0</v>
      </c>
    </row>
    <row r="80" spans="1:142" ht="18.600000000000001" customHeight="1" x14ac:dyDescent="0.25">
      <c r="A80" s="4">
        <v>75</v>
      </c>
      <c r="B80" s="4" t="s">
        <v>528</v>
      </c>
      <c r="C80" s="236" t="str">
        <f t="shared" si="20"/>
        <v>15</v>
      </c>
      <c r="D80" s="236" t="str">
        <f>INDEX(Sheet1!$C:$C,MATCH($B80,Sheet1!$B:$B,0))</f>
        <v>امیررضا مقیمی</v>
      </c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>
        <v>0</v>
      </c>
      <c r="AW80" s="239">
        <v>0</v>
      </c>
      <c r="AX80" s="239">
        <v>0</v>
      </c>
      <c r="AY80" s="239">
        <v>0</v>
      </c>
      <c r="AZ80" s="239">
        <v>1</v>
      </c>
      <c r="BA80" s="239">
        <v>1</v>
      </c>
      <c r="BB80" s="239">
        <v>0</v>
      </c>
      <c r="BC80" s="239">
        <v>0</v>
      </c>
      <c r="BD80" s="239">
        <v>0</v>
      </c>
      <c r="BE80" s="239">
        <v>1</v>
      </c>
      <c r="BF80" s="239">
        <v>0</v>
      </c>
      <c r="BG80" s="239">
        <v>1</v>
      </c>
      <c r="BH80" s="239">
        <v>1</v>
      </c>
      <c r="BI80" s="239">
        <v>1</v>
      </c>
      <c r="BJ80" s="239">
        <v>0</v>
      </c>
      <c r="BK80" s="239">
        <v>0</v>
      </c>
      <c r="BL80" s="239">
        <v>1</v>
      </c>
      <c r="BM80" s="239">
        <v>1</v>
      </c>
      <c r="BN80" s="239">
        <v>0</v>
      </c>
      <c r="BO80" s="239">
        <v>0</v>
      </c>
      <c r="BP80" s="239">
        <v>0</v>
      </c>
      <c r="BQ80" s="239">
        <v>1</v>
      </c>
      <c r="BR80" s="239">
        <v>0</v>
      </c>
      <c r="BS80" s="239">
        <v>0</v>
      </c>
      <c r="BT80" s="239">
        <v>0</v>
      </c>
      <c r="BU80" s="239">
        <v>0</v>
      </c>
      <c r="BV80" s="239">
        <v>0</v>
      </c>
      <c r="BW80" s="239">
        <v>0</v>
      </c>
      <c r="BX80" s="239"/>
      <c r="BY80" s="239">
        <v>1</v>
      </c>
      <c r="BZ80" s="239">
        <v>1</v>
      </c>
      <c r="CA80" s="239">
        <v>0</v>
      </c>
      <c r="CB80" s="239">
        <v>1</v>
      </c>
      <c r="CC80" s="239">
        <v>1</v>
      </c>
      <c r="CD80" s="239">
        <v>0</v>
      </c>
      <c r="CE80" s="239">
        <v>1</v>
      </c>
      <c r="CF80" s="239">
        <v>1</v>
      </c>
      <c r="CG80" s="239">
        <v>1</v>
      </c>
      <c r="CH80" s="239">
        <v>0</v>
      </c>
      <c r="CI80" s="239">
        <v>0</v>
      </c>
      <c r="CJ80" s="239">
        <v>0</v>
      </c>
      <c r="CK80" s="239">
        <v>0</v>
      </c>
      <c r="CL80" s="239">
        <v>1</v>
      </c>
      <c r="CM80" s="239">
        <v>0</v>
      </c>
      <c r="CN80" s="239">
        <v>0</v>
      </c>
      <c r="CO80" s="239">
        <v>1</v>
      </c>
      <c r="CP80" s="239">
        <v>0</v>
      </c>
      <c r="CQ80" s="239">
        <v>0</v>
      </c>
      <c r="CR80" s="239">
        <v>1</v>
      </c>
      <c r="CS80" s="239">
        <v>1</v>
      </c>
      <c r="CT80" s="239">
        <v>0</v>
      </c>
      <c r="CU80" s="239">
        <v>1</v>
      </c>
      <c r="CV80" s="239">
        <v>0</v>
      </c>
      <c r="CW80" s="239">
        <v>0</v>
      </c>
      <c r="CX80" s="239">
        <v>0</v>
      </c>
      <c r="CY80" s="239">
        <v>0</v>
      </c>
      <c r="CZ80" s="239">
        <v>1</v>
      </c>
      <c r="DA80" s="239">
        <v>0</v>
      </c>
      <c r="DB80" s="9"/>
      <c r="DC80" s="9">
        <v>1</v>
      </c>
      <c r="DD80" s="9"/>
      <c r="DE80" s="9">
        <v>1</v>
      </c>
      <c r="DF80" s="9">
        <v>1</v>
      </c>
      <c r="DG80" s="9">
        <v>0</v>
      </c>
      <c r="DH80" s="9"/>
      <c r="DI80" s="9">
        <v>1</v>
      </c>
      <c r="DJ80" s="9">
        <v>1</v>
      </c>
      <c r="DK80" s="9">
        <v>0</v>
      </c>
      <c r="DL80" s="9"/>
      <c r="DM80" s="9">
        <v>1</v>
      </c>
      <c r="DN80" s="9">
        <v>0</v>
      </c>
      <c r="DO80" s="9"/>
      <c r="DP80" s="9">
        <v>0</v>
      </c>
      <c r="DQ80" s="9">
        <v>0</v>
      </c>
      <c r="DR80" s="9">
        <v>1</v>
      </c>
      <c r="DS80" s="9"/>
      <c r="DT80" s="9"/>
      <c r="DU80" s="9"/>
      <c r="DV80" s="9"/>
      <c r="DW80" s="9"/>
      <c r="DX80" s="9"/>
      <c r="DY80" s="9">
        <v>1</v>
      </c>
      <c r="DZ80" s="9">
        <v>0</v>
      </c>
      <c r="EA80" s="9">
        <v>0</v>
      </c>
      <c r="EB80" s="9">
        <v>0</v>
      </c>
      <c r="EC80" s="9"/>
      <c r="ED80" s="9"/>
      <c r="EE80" s="9"/>
      <c r="EG80" s="18"/>
      <c r="EH80" s="18"/>
      <c r="EI80" s="18"/>
      <c r="EJ80" s="18">
        <f t="shared" si="21"/>
        <v>0.40909090909090912</v>
      </c>
      <c r="EK80" s="18">
        <f t="shared" si="22"/>
        <v>0.52941176470588236</v>
      </c>
      <c r="EL80" s="18">
        <f t="shared" si="22"/>
        <v>0.38461538461538464</v>
      </c>
    </row>
    <row r="81" spans="1:142" ht="18.75" x14ac:dyDescent="0.25">
      <c r="A81" s="46">
        <v>76</v>
      </c>
      <c r="B81" s="46" t="s">
        <v>529</v>
      </c>
      <c r="C81" s="237" t="str">
        <f t="shared" si="20"/>
        <v>15</v>
      </c>
      <c r="D81" s="237" t="str">
        <f>INDEX(Sheet1!$C:$C,MATCH($B81,Sheet1!$B:$B,0))</f>
        <v>محمدطاها مقیمی</v>
      </c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>
        <v>0</v>
      </c>
      <c r="AW81" s="238">
        <v>1</v>
      </c>
      <c r="AX81" s="238">
        <v>0</v>
      </c>
      <c r="AY81" s="238">
        <v>1</v>
      </c>
      <c r="AZ81" s="238">
        <v>1</v>
      </c>
      <c r="BA81" s="238">
        <v>1</v>
      </c>
      <c r="BB81" s="238">
        <v>0</v>
      </c>
      <c r="BC81" s="238">
        <v>1</v>
      </c>
      <c r="BD81" s="238">
        <v>1</v>
      </c>
      <c r="BE81" s="238">
        <v>1</v>
      </c>
      <c r="BF81" s="238">
        <v>0</v>
      </c>
      <c r="BG81" s="238">
        <v>1</v>
      </c>
      <c r="BH81" s="238">
        <v>1</v>
      </c>
      <c r="BI81" s="238">
        <v>1</v>
      </c>
      <c r="BJ81" s="238">
        <v>1</v>
      </c>
      <c r="BK81" s="238">
        <v>0</v>
      </c>
      <c r="BL81" s="238">
        <v>0</v>
      </c>
      <c r="BM81" s="238">
        <v>1</v>
      </c>
      <c r="BN81" s="238">
        <v>0</v>
      </c>
      <c r="BO81" s="238">
        <v>0</v>
      </c>
      <c r="BP81" s="238">
        <v>0</v>
      </c>
      <c r="BQ81" s="238">
        <v>1</v>
      </c>
      <c r="BR81" s="238">
        <v>0</v>
      </c>
      <c r="BS81" s="238">
        <v>0</v>
      </c>
      <c r="BT81" s="238">
        <v>0</v>
      </c>
      <c r="BU81" s="238">
        <v>0</v>
      </c>
      <c r="BV81" s="238">
        <v>0</v>
      </c>
      <c r="BW81" s="238">
        <v>0</v>
      </c>
      <c r="BX81" s="238"/>
      <c r="BY81" s="238">
        <v>1</v>
      </c>
      <c r="BZ81" s="238">
        <v>1</v>
      </c>
      <c r="CA81" s="238">
        <v>0</v>
      </c>
      <c r="CB81" s="238">
        <v>1</v>
      </c>
      <c r="CC81" s="238">
        <v>1</v>
      </c>
      <c r="CD81" s="238">
        <v>0</v>
      </c>
      <c r="CE81" s="238">
        <v>1</v>
      </c>
      <c r="CF81" s="238">
        <v>1</v>
      </c>
      <c r="CG81" s="238">
        <v>1</v>
      </c>
      <c r="CH81" s="238">
        <v>0</v>
      </c>
      <c r="CI81" s="238">
        <v>0</v>
      </c>
      <c r="CJ81" s="238">
        <v>0</v>
      </c>
      <c r="CK81" s="238">
        <v>0</v>
      </c>
      <c r="CL81" s="238">
        <v>0</v>
      </c>
      <c r="CM81" s="238">
        <v>1</v>
      </c>
      <c r="CN81" s="238">
        <v>0</v>
      </c>
      <c r="CO81" s="238">
        <v>0</v>
      </c>
      <c r="CP81" s="238">
        <v>0</v>
      </c>
      <c r="CQ81" s="238">
        <v>0</v>
      </c>
      <c r="CR81" s="238">
        <v>0</v>
      </c>
      <c r="CS81" s="238">
        <v>1</v>
      </c>
      <c r="CT81" s="238">
        <v>0</v>
      </c>
      <c r="CU81" s="238">
        <v>0</v>
      </c>
      <c r="CV81" s="238">
        <v>0</v>
      </c>
      <c r="CW81" s="238">
        <v>0</v>
      </c>
      <c r="CX81" s="238">
        <v>0</v>
      </c>
      <c r="CY81" s="238">
        <v>0</v>
      </c>
      <c r="CZ81" s="238">
        <v>0</v>
      </c>
      <c r="DA81" s="238">
        <v>0</v>
      </c>
      <c r="DB81" s="47"/>
      <c r="DC81" s="47">
        <v>0</v>
      </c>
      <c r="DD81" s="47"/>
      <c r="DE81" s="47">
        <v>0</v>
      </c>
      <c r="DF81" s="47">
        <v>1</v>
      </c>
      <c r="DG81" s="47">
        <v>0</v>
      </c>
      <c r="DH81" s="47"/>
      <c r="DI81" s="47">
        <v>1</v>
      </c>
      <c r="DJ81" s="47">
        <v>0</v>
      </c>
      <c r="DK81" s="47">
        <v>0</v>
      </c>
      <c r="DL81" s="47"/>
      <c r="DM81" s="47">
        <v>1</v>
      </c>
      <c r="DN81" s="47">
        <v>0</v>
      </c>
      <c r="DO81" s="47"/>
      <c r="DP81" s="47">
        <v>0</v>
      </c>
      <c r="DQ81" s="47">
        <v>0</v>
      </c>
      <c r="DR81" s="47">
        <v>1</v>
      </c>
      <c r="DS81" s="47"/>
      <c r="DT81" s="47"/>
      <c r="DU81" s="47"/>
      <c r="DV81" s="47"/>
      <c r="DW81" s="47"/>
      <c r="DX81" s="47"/>
      <c r="DY81" s="47">
        <v>0</v>
      </c>
      <c r="DZ81" s="47">
        <v>0</v>
      </c>
      <c r="EA81" s="47">
        <v>0</v>
      </c>
      <c r="EB81" s="47">
        <v>0</v>
      </c>
      <c r="EC81" s="47"/>
      <c r="ED81" s="47"/>
      <c r="EE81" s="47"/>
      <c r="EG81" s="18"/>
      <c r="EH81" s="18"/>
      <c r="EI81" s="18"/>
      <c r="EJ81" s="18">
        <f t="shared" si="21"/>
        <v>0.59090909090909094</v>
      </c>
      <c r="EK81" s="18">
        <f t="shared" si="22"/>
        <v>0.47058823529411764</v>
      </c>
      <c r="EL81" s="18">
        <f t="shared" si="22"/>
        <v>7.6923076923076927E-2</v>
      </c>
    </row>
    <row r="82" spans="1:142" ht="18.600000000000001" customHeight="1" x14ac:dyDescent="0.25">
      <c r="A82" s="4">
        <v>77</v>
      </c>
      <c r="B82" s="4" t="s">
        <v>530</v>
      </c>
      <c r="C82" s="236" t="str">
        <f t="shared" si="20"/>
        <v>15</v>
      </c>
      <c r="D82" s="236" t="str">
        <f>INDEX(Sheet1!$C:$C,MATCH($B82,Sheet1!$B:$B,0))</f>
        <v>شهاب ملانوروزی</v>
      </c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>
        <v>0</v>
      </c>
      <c r="AW82" s="239">
        <v>1</v>
      </c>
      <c r="AX82" s="239">
        <v>1</v>
      </c>
      <c r="AY82" s="239">
        <v>0</v>
      </c>
      <c r="AZ82" s="239">
        <v>1</v>
      </c>
      <c r="BA82" s="239">
        <v>1</v>
      </c>
      <c r="BB82" s="239">
        <v>1</v>
      </c>
      <c r="BC82" s="239">
        <v>1</v>
      </c>
      <c r="BD82" s="239">
        <v>0</v>
      </c>
      <c r="BE82" s="239">
        <v>1</v>
      </c>
      <c r="BF82" s="239">
        <v>0</v>
      </c>
      <c r="BG82" s="239">
        <v>1</v>
      </c>
      <c r="BH82" s="239">
        <v>1</v>
      </c>
      <c r="BI82" s="239">
        <v>1</v>
      </c>
      <c r="BJ82" s="239">
        <v>1</v>
      </c>
      <c r="BK82" s="239">
        <v>0</v>
      </c>
      <c r="BL82" s="239">
        <v>0</v>
      </c>
      <c r="BM82" s="239">
        <v>0</v>
      </c>
      <c r="BN82" s="239">
        <v>0</v>
      </c>
      <c r="BO82" s="239">
        <v>0</v>
      </c>
      <c r="BP82" s="239">
        <v>0</v>
      </c>
      <c r="BQ82" s="239">
        <v>0</v>
      </c>
      <c r="BR82" s="239">
        <v>0</v>
      </c>
      <c r="BS82" s="239">
        <v>1</v>
      </c>
      <c r="BT82" s="239">
        <v>0</v>
      </c>
      <c r="BU82" s="239">
        <v>0</v>
      </c>
      <c r="BV82" s="239">
        <v>0</v>
      </c>
      <c r="BW82" s="239">
        <v>0</v>
      </c>
      <c r="BX82" s="239"/>
      <c r="BY82" s="239">
        <v>1</v>
      </c>
      <c r="BZ82" s="239">
        <v>1</v>
      </c>
      <c r="CA82" s="239">
        <v>0</v>
      </c>
      <c r="CB82" s="239">
        <v>1</v>
      </c>
      <c r="CC82" s="239">
        <v>1</v>
      </c>
      <c r="CD82" s="239">
        <v>0</v>
      </c>
      <c r="CE82" s="239">
        <v>1</v>
      </c>
      <c r="CF82" s="239">
        <v>1</v>
      </c>
      <c r="CG82" s="239">
        <v>0</v>
      </c>
      <c r="CH82" s="239">
        <v>1</v>
      </c>
      <c r="CI82" s="239">
        <v>1</v>
      </c>
      <c r="CJ82" s="239">
        <v>0</v>
      </c>
      <c r="CK82" s="239">
        <v>1</v>
      </c>
      <c r="CL82" s="239">
        <v>1</v>
      </c>
      <c r="CM82" s="239">
        <v>0</v>
      </c>
      <c r="CN82" s="239">
        <v>0</v>
      </c>
      <c r="CO82" s="239">
        <v>0</v>
      </c>
      <c r="CP82" s="239">
        <v>0</v>
      </c>
      <c r="CQ82" s="239">
        <v>1</v>
      </c>
      <c r="CR82" s="239">
        <v>0</v>
      </c>
      <c r="CS82" s="239">
        <v>1</v>
      </c>
      <c r="CT82" s="239">
        <v>1</v>
      </c>
      <c r="CU82" s="239">
        <v>1</v>
      </c>
      <c r="CV82" s="239">
        <v>0</v>
      </c>
      <c r="CW82" s="239">
        <v>0</v>
      </c>
      <c r="CX82" s="239">
        <v>0</v>
      </c>
      <c r="CY82" s="239">
        <v>0</v>
      </c>
      <c r="CZ82" s="239">
        <v>1</v>
      </c>
      <c r="DA82" s="239">
        <v>0</v>
      </c>
      <c r="DB82" s="9"/>
      <c r="DC82" s="9">
        <v>1</v>
      </c>
      <c r="DD82" s="9"/>
      <c r="DE82" s="9">
        <v>1</v>
      </c>
      <c r="DF82" s="9">
        <v>0</v>
      </c>
      <c r="DG82" s="9">
        <v>0</v>
      </c>
      <c r="DH82" s="9"/>
      <c r="DI82" s="9">
        <v>1</v>
      </c>
      <c r="DJ82" s="9">
        <v>1</v>
      </c>
      <c r="DK82" s="9">
        <v>0</v>
      </c>
      <c r="DL82" s="9"/>
      <c r="DM82" s="9">
        <v>1</v>
      </c>
      <c r="DN82" s="9">
        <v>0</v>
      </c>
      <c r="DO82" s="9"/>
      <c r="DP82" s="9">
        <v>0</v>
      </c>
      <c r="DQ82" s="9">
        <v>0</v>
      </c>
      <c r="DR82" s="9">
        <v>1</v>
      </c>
      <c r="DS82" s="9"/>
      <c r="DT82" s="9"/>
      <c r="DU82" s="9"/>
      <c r="DV82" s="9"/>
      <c r="DW82" s="9"/>
      <c r="DX82" s="9"/>
      <c r="DY82" s="9">
        <v>0</v>
      </c>
      <c r="DZ82" s="9">
        <v>0</v>
      </c>
      <c r="EA82" s="9">
        <v>0</v>
      </c>
      <c r="EB82" s="9">
        <v>0</v>
      </c>
      <c r="EC82" s="9"/>
      <c r="ED82" s="9"/>
      <c r="EE82" s="9"/>
      <c r="EG82" s="18"/>
      <c r="EH82" s="18"/>
      <c r="EI82" s="18"/>
      <c r="EJ82" s="18">
        <f t="shared" si="21"/>
        <v>0.5</v>
      </c>
      <c r="EK82" s="18">
        <f t="shared" si="22"/>
        <v>0.58823529411764708</v>
      </c>
      <c r="EL82" s="18">
        <f t="shared" si="22"/>
        <v>0.46153846153846156</v>
      </c>
    </row>
    <row r="83" spans="1:142" ht="18.75" x14ac:dyDescent="0.25">
      <c r="A83" s="46">
        <v>78</v>
      </c>
      <c r="B83" s="46" t="s">
        <v>531</v>
      </c>
      <c r="C83" s="237" t="str">
        <f t="shared" si="20"/>
        <v>15</v>
      </c>
      <c r="D83" s="237" t="str">
        <f>INDEX(Sheet1!$C:$C,MATCH($B83,Sheet1!$B:$B,0))</f>
        <v>امیرحسین اتحادی</v>
      </c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>
        <v>0</v>
      </c>
      <c r="AW83" s="238">
        <v>0</v>
      </c>
      <c r="AX83" s="238">
        <v>1</v>
      </c>
      <c r="AY83" s="238">
        <v>0</v>
      </c>
      <c r="AZ83" s="238">
        <v>1</v>
      </c>
      <c r="BA83" s="238">
        <v>1</v>
      </c>
      <c r="BB83" s="238">
        <v>0</v>
      </c>
      <c r="BC83" s="238">
        <v>0</v>
      </c>
      <c r="BD83" s="238">
        <v>1</v>
      </c>
      <c r="BE83" s="238">
        <v>1</v>
      </c>
      <c r="BF83" s="238">
        <v>0</v>
      </c>
      <c r="BG83" s="238">
        <v>1</v>
      </c>
      <c r="BH83" s="238">
        <v>1</v>
      </c>
      <c r="BI83" s="238">
        <v>1</v>
      </c>
      <c r="BJ83" s="238">
        <v>1</v>
      </c>
      <c r="BK83" s="238">
        <v>0</v>
      </c>
      <c r="BL83" s="238">
        <v>1</v>
      </c>
      <c r="BM83" s="238">
        <v>0</v>
      </c>
      <c r="BN83" s="238">
        <v>0</v>
      </c>
      <c r="BO83" s="238">
        <v>0</v>
      </c>
      <c r="BP83" s="238">
        <v>0</v>
      </c>
      <c r="BQ83" s="238">
        <v>1</v>
      </c>
      <c r="BR83" s="238">
        <v>0</v>
      </c>
      <c r="BS83" s="238">
        <v>0</v>
      </c>
      <c r="BT83" s="238">
        <v>0</v>
      </c>
      <c r="BU83" s="238">
        <v>0</v>
      </c>
      <c r="BV83" s="238">
        <v>0</v>
      </c>
      <c r="BW83" s="238">
        <v>0</v>
      </c>
      <c r="BX83" s="238"/>
      <c r="BY83" s="238">
        <v>1</v>
      </c>
      <c r="BZ83" s="238">
        <v>0</v>
      </c>
      <c r="CA83" s="238">
        <v>1</v>
      </c>
      <c r="CB83" s="238">
        <v>1</v>
      </c>
      <c r="CC83" s="238">
        <v>1</v>
      </c>
      <c r="CD83" s="238">
        <v>0</v>
      </c>
      <c r="CE83" s="238">
        <v>0</v>
      </c>
      <c r="CF83" s="238">
        <v>0</v>
      </c>
      <c r="CG83" s="238">
        <v>0</v>
      </c>
      <c r="CH83" s="238">
        <v>1</v>
      </c>
      <c r="CI83" s="238">
        <v>0</v>
      </c>
      <c r="CJ83" s="238">
        <v>0</v>
      </c>
      <c r="CK83" s="238">
        <v>0</v>
      </c>
      <c r="CL83" s="238">
        <v>0</v>
      </c>
      <c r="CM83" s="238">
        <v>1</v>
      </c>
      <c r="CN83" s="238">
        <v>0</v>
      </c>
      <c r="CO83" s="238">
        <v>1</v>
      </c>
      <c r="CP83" s="238">
        <v>0</v>
      </c>
      <c r="CQ83" s="238">
        <v>0</v>
      </c>
      <c r="CR83" s="238">
        <v>1</v>
      </c>
      <c r="CS83" s="238">
        <v>0</v>
      </c>
      <c r="CT83" s="238">
        <v>0</v>
      </c>
      <c r="CU83" s="238">
        <v>1</v>
      </c>
      <c r="CV83" s="238">
        <v>1</v>
      </c>
      <c r="CW83" s="238">
        <v>1</v>
      </c>
      <c r="CX83" s="238">
        <v>0</v>
      </c>
      <c r="CY83" s="238">
        <v>1</v>
      </c>
      <c r="CZ83" s="238">
        <v>1</v>
      </c>
      <c r="DA83" s="238">
        <v>1</v>
      </c>
      <c r="DB83" s="47"/>
      <c r="DC83" s="47">
        <v>1</v>
      </c>
      <c r="DD83" s="47"/>
      <c r="DE83" s="47">
        <v>1</v>
      </c>
      <c r="DF83" s="47">
        <v>0</v>
      </c>
      <c r="DG83" s="47">
        <v>0</v>
      </c>
      <c r="DH83" s="47"/>
      <c r="DI83" s="47">
        <v>0</v>
      </c>
      <c r="DJ83" s="47">
        <v>1</v>
      </c>
      <c r="DK83" s="47">
        <v>0</v>
      </c>
      <c r="DL83" s="47"/>
      <c r="DM83" s="47">
        <v>0</v>
      </c>
      <c r="DN83" s="47">
        <v>0</v>
      </c>
      <c r="DO83" s="47"/>
      <c r="DP83" s="47">
        <v>0</v>
      </c>
      <c r="DQ83" s="47">
        <v>0</v>
      </c>
      <c r="DR83" s="47">
        <v>1</v>
      </c>
      <c r="DS83" s="47"/>
      <c r="DT83" s="47"/>
      <c r="DU83" s="47"/>
      <c r="DV83" s="47"/>
      <c r="DW83" s="47"/>
      <c r="DX83" s="47"/>
      <c r="DY83" s="47">
        <v>1</v>
      </c>
      <c r="DZ83" s="47">
        <v>0</v>
      </c>
      <c r="EA83" s="47">
        <v>0</v>
      </c>
      <c r="EB83" s="47">
        <v>0</v>
      </c>
      <c r="EC83" s="47"/>
      <c r="ED83" s="47"/>
      <c r="EE83" s="47"/>
      <c r="EG83" s="18"/>
      <c r="EH83" s="18"/>
      <c r="EI83" s="18"/>
      <c r="EJ83" s="18">
        <f t="shared" si="21"/>
        <v>0.5</v>
      </c>
      <c r="EK83" s="18">
        <f t="shared" si="22"/>
        <v>0.41176470588235292</v>
      </c>
      <c r="EL83" s="18">
        <f t="shared" si="22"/>
        <v>0.61538461538461542</v>
      </c>
    </row>
    <row r="84" spans="1:142" ht="18.600000000000001" customHeight="1" x14ac:dyDescent="0.25">
      <c r="A84" s="4">
        <v>79</v>
      </c>
      <c r="B84" s="4" t="s">
        <v>532</v>
      </c>
      <c r="C84" s="236" t="str">
        <f t="shared" si="20"/>
        <v>15</v>
      </c>
      <c r="D84" s="236" t="str">
        <f>INDEX(Sheet1!$C:$C,MATCH($B84,Sheet1!$B:$B,0))</f>
        <v>امیرعلی اتحادی</v>
      </c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>
        <v>0</v>
      </c>
      <c r="AW84" s="239">
        <v>0</v>
      </c>
      <c r="AX84" s="239">
        <v>1</v>
      </c>
      <c r="AY84" s="239">
        <v>0</v>
      </c>
      <c r="AZ84" s="239">
        <v>1</v>
      </c>
      <c r="BA84" s="239">
        <v>1</v>
      </c>
      <c r="BB84" s="239">
        <v>0</v>
      </c>
      <c r="BC84" s="239">
        <v>0</v>
      </c>
      <c r="BD84" s="239">
        <v>1</v>
      </c>
      <c r="BE84" s="239">
        <v>1</v>
      </c>
      <c r="BF84" s="239">
        <v>0</v>
      </c>
      <c r="BG84" s="239">
        <v>1</v>
      </c>
      <c r="BH84" s="239">
        <v>1</v>
      </c>
      <c r="BI84" s="239">
        <v>1</v>
      </c>
      <c r="BJ84" s="239">
        <v>1</v>
      </c>
      <c r="BK84" s="239">
        <v>0</v>
      </c>
      <c r="BL84" s="239">
        <v>1</v>
      </c>
      <c r="BM84" s="239">
        <v>0</v>
      </c>
      <c r="BN84" s="239">
        <v>0</v>
      </c>
      <c r="BO84" s="239">
        <v>0</v>
      </c>
      <c r="BP84" s="239">
        <v>0</v>
      </c>
      <c r="BQ84" s="239">
        <v>1</v>
      </c>
      <c r="BR84" s="239">
        <v>0</v>
      </c>
      <c r="BS84" s="239">
        <v>0</v>
      </c>
      <c r="BT84" s="239">
        <v>0</v>
      </c>
      <c r="BU84" s="239">
        <v>0</v>
      </c>
      <c r="BV84" s="239">
        <v>0</v>
      </c>
      <c r="BW84" s="239">
        <v>0</v>
      </c>
      <c r="BX84" s="239"/>
      <c r="BY84" s="239">
        <v>1</v>
      </c>
      <c r="BZ84" s="239">
        <v>0</v>
      </c>
      <c r="CA84" s="239">
        <v>1</v>
      </c>
      <c r="CB84" s="239">
        <v>1</v>
      </c>
      <c r="CC84" s="239">
        <v>1</v>
      </c>
      <c r="CD84" s="239">
        <v>0</v>
      </c>
      <c r="CE84" s="239">
        <v>0</v>
      </c>
      <c r="CF84" s="239">
        <v>0</v>
      </c>
      <c r="CG84" s="239">
        <v>0</v>
      </c>
      <c r="CH84" s="239">
        <v>1</v>
      </c>
      <c r="CI84" s="239">
        <v>0</v>
      </c>
      <c r="CJ84" s="239">
        <v>0</v>
      </c>
      <c r="CK84" s="239">
        <v>0</v>
      </c>
      <c r="CL84" s="239">
        <v>0</v>
      </c>
      <c r="CM84" s="239">
        <v>1</v>
      </c>
      <c r="CN84" s="239">
        <v>0</v>
      </c>
      <c r="CO84" s="239">
        <v>1</v>
      </c>
      <c r="CP84" s="239">
        <v>0</v>
      </c>
      <c r="CQ84" s="239">
        <v>0</v>
      </c>
      <c r="CR84" s="239">
        <v>1</v>
      </c>
      <c r="CS84" s="239">
        <v>0</v>
      </c>
      <c r="CT84" s="239">
        <v>0</v>
      </c>
      <c r="CU84" s="239">
        <v>1</v>
      </c>
      <c r="CV84" s="239">
        <v>1</v>
      </c>
      <c r="CW84" s="239">
        <v>1</v>
      </c>
      <c r="CX84" s="239">
        <v>0</v>
      </c>
      <c r="CY84" s="239">
        <v>1</v>
      </c>
      <c r="CZ84" s="239">
        <v>1</v>
      </c>
      <c r="DA84" s="239">
        <v>1</v>
      </c>
      <c r="DB84" s="9"/>
      <c r="DC84" s="9">
        <v>1</v>
      </c>
      <c r="DD84" s="9"/>
      <c r="DE84" s="9">
        <v>1</v>
      </c>
      <c r="DF84" s="9">
        <v>0</v>
      </c>
      <c r="DG84" s="9">
        <v>0</v>
      </c>
      <c r="DH84" s="9"/>
      <c r="DI84" s="9">
        <v>0</v>
      </c>
      <c r="DJ84" s="9">
        <v>1</v>
      </c>
      <c r="DK84" s="9">
        <v>0</v>
      </c>
      <c r="DL84" s="9"/>
      <c r="DM84" s="9">
        <v>0</v>
      </c>
      <c r="DN84" s="9">
        <v>0</v>
      </c>
      <c r="DO84" s="9"/>
      <c r="DP84" s="9">
        <v>0</v>
      </c>
      <c r="DQ84" s="9">
        <v>0</v>
      </c>
      <c r="DR84" s="9">
        <v>1</v>
      </c>
      <c r="DS84" s="9"/>
      <c r="DT84" s="9"/>
      <c r="DU84" s="9"/>
      <c r="DV84" s="9"/>
      <c r="DW84" s="9"/>
      <c r="DX84" s="9"/>
      <c r="DY84" s="9">
        <v>1</v>
      </c>
      <c r="DZ84" s="9">
        <v>0</v>
      </c>
      <c r="EA84" s="9">
        <v>0</v>
      </c>
      <c r="EB84" s="9">
        <v>0</v>
      </c>
      <c r="EC84" s="9"/>
      <c r="ED84" s="9"/>
      <c r="EE84" s="9"/>
      <c r="EG84" s="18"/>
      <c r="EH84" s="18"/>
      <c r="EI84" s="18"/>
      <c r="EJ84" s="18">
        <f t="shared" si="21"/>
        <v>0.5</v>
      </c>
      <c r="EK84" s="18">
        <f t="shared" si="22"/>
        <v>0.41176470588235292</v>
      </c>
      <c r="EL84" s="18">
        <f t="shared" si="22"/>
        <v>0.61538461538461542</v>
      </c>
    </row>
    <row r="85" spans="1:142" ht="18.75" x14ac:dyDescent="0.25">
      <c r="A85" s="46">
        <v>80</v>
      </c>
      <c r="B85" s="46" t="s">
        <v>533</v>
      </c>
      <c r="C85" s="237" t="str">
        <f t="shared" si="20"/>
        <v>15</v>
      </c>
      <c r="D85" s="237" t="str">
        <f>INDEX(Sheet1!$C:$C,MATCH($B85,Sheet1!$B:$B,0))</f>
        <v>محمدرضا مهدویان</v>
      </c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>
        <v>0</v>
      </c>
      <c r="AW85" s="238">
        <v>0</v>
      </c>
      <c r="AX85" s="238">
        <v>0</v>
      </c>
      <c r="AY85" s="238">
        <v>0</v>
      </c>
      <c r="AZ85" s="238">
        <v>0</v>
      </c>
      <c r="BA85" s="238">
        <v>0</v>
      </c>
      <c r="BB85" s="238">
        <v>0</v>
      </c>
      <c r="BC85" s="238">
        <v>1</v>
      </c>
      <c r="BD85" s="238">
        <v>0</v>
      </c>
      <c r="BE85" s="238">
        <v>0</v>
      </c>
      <c r="BF85" s="238">
        <v>0</v>
      </c>
      <c r="BG85" s="238">
        <v>0</v>
      </c>
      <c r="BH85" s="238">
        <v>1</v>
      </c>
      <c r="BI85" s="238">
        <v>0</v>
      </c>
      <c r="BJ85" s="238">
        <v>0</v>
      </c>
      <c r="BK85" s="238">
        <v>0</v>
      </c>
      <c r="BL85" s="238">
        <v>0</v>
      </c>
      <c r="BM85" s="238">
        <v>0</v>
      </c>
      <c r="BN85" s="238">
        <v>0</v>
      </c>
      <c r="BO85" s="238">
        <v>0</v>
      </c>
      <c r="BP85" s="238">
        <v>0</v>
      </c>
      <c r="BQ85" s="238">
        <v>0</v>
      </c>
      <c r="BR85" s="238">
        <v>0</v>
      </c>
      <c r="BS85" s="238">
        <v>0</v>
      </c>
      <c r="BT85" s="238">
        <v>0</v>
      </c>
      <c r="BU85" s="238">
        <v>0</v>
      </c>
      <c r="BV85" s="238">
        <v>0</v>
      </c>
      <c r="BW85" s="238">
        <v>0</v>
      </c>
      <c r="BX85" s="238"/>
      <c r="BY85" s="238">
        <v>0</v>
      </c>
      <c r="BZ85" s="238">
        <v>0</v>
      </c>
      <c r="CA85" s="238">
        <v>0</v>
      </c>
      <c r="CB85" s="238">
        <v>0</v>
      </c>
      <c r="CC85" s="238">
        <v>0</v>
      </c>
      <c r="CD85" s="238">
        <v>0</v>
      </c>
      <c r="CE85" s="238">
        <v>0</v>
      </c>
      <c r="CF85" s="238">
        <v>0</v>
      </c>
      <c r="CG85" s="238">
        <v>0</v>
      </c>
      <c r="CH85" s="238">
        <v>0</v>
      </c>
      <c r="CI85" s="238">
        <v>0</v>
      </c>
      <c r="CJ85" s="238">
        <v>0</v>
      </c>
      <c r="CK85" s="238">
        <v>0</v>
      </c>
      <c r="CL85" s="238">
        <v>0</v>
      </c>
      <c r="CM85" s="238">
        <v>0</v>
      </c>
      <c r="CN85" s="238">
        <v>0</v>
      </c>
      <c r="CO85" s="238">
        <v>0</v>
      </c>
      <c r="CP85" s="238">
        <v>0</v>
      </c>
      <c r="CQ85" s="238">
        <v>0</v>
      </c>
      <c r="CR85" s="238">
        <v>0</v>
      </c>
      <c r="CS85" s="238">
        <v>0</v>
      </c>
      <c r="CT85" s="238">
        <v>0</v>
      </c>
      <c r="CU85" s="238">
        <v>0</v>
      </c>
      <c r="CV85" s="238">
        <v>0</v>
      </c>
      <c r="CW85" s="238">
        <v>0</v>
      </c>
      <c r="CX85" s="238">
        <v>0</v>
      </c>
      <c r="CY85" s="238">
        <v>0</v>
      </c>
      <c r="CZ85" s="238">
        <v>0</v>
      </c>
      <c r="DA85" s="238">
        <v>0</v>
      </c>
      <c r="DB85" s="47"/>
      <c r="DC85" s="47">
        <v>0</v>
      </c>
      <c r="DD85" s="47"/>
      <c r="DE85" s="47">
        <v>0</v>
      </c>
      <c r="DF85" s="47">
        <v>0</v>
      </c>
      <c r="DG85" s="47">
        <v>0</v>
      </c>
      <c r="DH85" s="47"/>
      <c r="DI85" s="47">
        <v>0</v>
      </c>
      <c r="DJ85" s="47">
        <v>0</v>
      </c>
      <c r="DK85" s="47">
        <v>0</v>
      </c>
      <c r="DL85" s="47"/>
      <c r="DM85" s="47">
        <v>0</v>
      </c>
      <c r="DN85" s="47">
        <v>0</v>
      </c>
      <c r="DO85" s="47"/>
      <c r="DP85" s="47">
        <v>0</v>
      </c>
      <c r="DQ85" s="47">
        <v>0</v>
      </c>
      <c r="DR85" s="47">
        <v>0</v>
      </c>
      <c r="DS85" s="47"/>
      <c r="DT85" s="47"/>
      <c r="DU85" s="47"/>
      <c r="DV85" s="47"/>
      <c r="DW85" s="47"/>
      <c r="DX85" s="47"/>
      <c r="DY85" s="47">
        <v>0</v>
      </c>
      <c r="DZ85" s="47">
        <v>0</v>
      </c>
      <c r="EA85" s="47">
        <v>0</v>
      </c>
      <c r="EB85" s="47">
        <v>0</v>
      </c>
      <c r="EC85" s="47"/>
      <c r="ED85" s="47"/>
      <c r="EE85" s="47"/>
      <c r="EG85" s="18"/>
      <c r="EH85" s="18"/>
      <c r="EI85" s="18"/>
      <c r="EJ85" s="18">
        <f t="shared" si="21"/>
        <v>9.0909090909090912E-2</v>
      </c>
      <c r="EK85" s="18">
        <f t="shared" si="22"/>
        <v>0</v>
      </c>
      <c r="EL85" s="18">
        <f t="shared" si="22"/>
        <v>0</v>
      </c>
    </row>
    <row r="86" spans="1:142" ht="18.600000000000001" customHeight="1" x14ac:dyDescent="0.25">
      <c r="A86" s="4">
        <v>81</v>
      </c>
      <c r="B86" s="4" t="s">
        <v>534</v>
      </c>
      <c r="C86" s="236" t="str">
        <f>MID($B86,1,2)</f>
        <v>15</v>
      </c>
      <c r="D86" s="236" t="str">
        <f>INDEX(Sheet1!$C:$C,MATCH($B86,Sheet1!$B:$B,0))</f>
        <v>علیرضا زینتی‌شایان</v>
      </c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>
        <v>0</v>
      </c>
      <c r="AW86" s="239">
        <v>0</v>
      </c>
      <c r="AX86" s="239">
        <v>0</v>
      </c>
      <c r="AY86" s="239">
        <v>0</v>
      </c>
      <c r="AZ86" s="239">
        <v>0</v>
      </c>
      <c r="BA86" s="239">
        <v>0</v>
      </c>
      <c r="BB86" s="239">
        <v>1</v>
      </c>
      <c r="BC86" s="239">
        <v>1</v>
      </c>
      <c r="BD86" s="239">
        <v>0</v>
      </c>
      <c r="BE86" s="239">
        <v>1</v>
      </c>
      <c r="BF86" s="239">
        <v>1</v>
      </c>
      <c r="BG86" s="239">
        <v>1</v>
      </c>
      <c r="BH86" s="239">
        <v>1</v>
      </c>
      <c r="BI86" s="239">
        <v>1</v>
      </c>
      <c r="BJ86" s="239">
        <v>1</v>
      </c>
      <c r="BK86" s="239">
        <v>0</v>
      </c>
      <c r="BL86" s="239">
        <v>0</v>
      </c>
      <c r="BM86" s="239">
        <v>0</v>
      </c>
      <c r="BN86" s="239">
        <v>0</v>
      </c>
      <c r="BO86" s="239">
        <v>0</v>
      </c>
      <c r="BP86" s="239">
        <v>0</v>
      </c>
      <c r="BQ86" s="239">
        <v>0</v>
      </c>
      <c r="BR86" s="239">
        <v>1</v>
      </c>
      <c r="BS86" s="239">
        <v>0</v>
      </c>
      <c r="BT86" s="239">
        <v>0</v>
      </c>
      <c r="BU86" s="239">
        <v>0</v>
      </c>
      <c r="BV86" s="239">
        <v>0</v>
      </c>
      <c r="BW86" s="239">
        <v>0</v>
      </c>
      <c r="BX86" s="239"/>
      <c r="BY86" s="239">
        <v>0</v>
      </c>
      <c r="BZ86" s="239">
        <v>1</v>
      </c>
      <c r="CA86" s="239">
        <v>0</v>
      </c>
      <c r="CB86" s="239">
        <v>0</v>
      </c>
      <c r="CC86" s="239">
        <v>0</v>
      </c>
      <c r="CD86" s="239">
        <v>0</v>
      </c>
      <c r="CE86" s="239">
        <v>0</v>
      </c>
      <c r="CF86" s="239">
        <v>0</v>
      </c>
      <c r="CG86" s="239">
        <v>0</v>
      </c>
      <c r="CH86" s="239">
        <v>0</v>
      </c>
      <c r="CI86" s="239">
        <v>0</v>
      </c>
      <c r="CJ86" s="239">
        <v>0</v>
      </c>
      <c r="CK86" s="239">
        <v>0</v>
      </c>
      <c r="CL86" s="239">
        <v>1</v>
      </c>
      <c r="CM86" s="239">
        <v>0</v>
      </c>
      <c r="CN86" s="239">
        <v>0</v>
      </c>
      <c r="CO86" s="239">
        <v>0</v>
      </c>
      <c r="CP86" s="239">
        <v>0</v>
      </c>
      <c r="CQ86" s="239">
        <v>0</v>
      </c>
      <c r="CR86" s="239">
        <v>0</v>
      </c>
      <c r="CS86" s="239">
        <v>0</v>
      </c>
      <c r="CT86" s="239">
        <v>0</v>
      </c>
      <c r="CU86" s="239">
        <v>0</v>
      </c>
      <c r="CV86" s="239">
        <v>0</v>
      </c>
      <c r="CW86" s="239">
        <v>0</v>
      </c>
      <c r="CX86" s="239">
        <v>0</v>
      </c>
      <c r="CY86" s="239">
        <v>0</v>
      </c>
      <c r="CZ86" s="239">
        <v>0</v>
      </c>
      <c r="DA86" s="239">
        <v>0</v>
      </c>
      <c r="DB86" s="9"/>
      <c r="DC86" s="9">
        <v>0</v>
      </c>
      <c r="DD86" s="9"/>
      <c r="DE86" s="9">
        <v>0</v>
      </c>
      <c r="DF86" s="9">
        <v>0</v>
      </c>
      <c r="DG86" s="9">
        <v>0</v>
      </c>
      <c r="DH86" s="9"/>
      <c r="DI86" s="9">
        <v>0</v>
      </c>
      <c r="DJ86" s="9">
        <v>0</v>
      </c>
      <c r="DK86" s="9">
        <v>0</v>
      </c>
      <c r="DL86" s="9"/>
      <c r="DM86" s="9">
        <v>0</v>
      </c>
      <c r="DN86" s="9">
        <v>0</v>
      </c>
      <c r="DO86" s="9"/>
      <c r="DP86" s="9">
        <v>0</v>
      </c>
      <c r="DQ86" s="9">
        <v>0</v>
      </c>
      <c r="DR86" s="9">
        <v>0</v>
      </c>
      <c r="DS86" s="9"/>
      <c r="DT86" s="9"/>
      <c r="DU86" s="9"/>
      <c r="DV86" s="9"/>
      <c r="DW86" s="9"/>
      <c r="DX86" s="9"/>
      <c r="DY86" s="9">
        <v>0</v>
      </c>
      <c r="DZ86" s="9">
        <v>0</v>
      </c>
      <c r="EA86" s="9">
        <v>0</v>
      </c>
      <c r="EB86" s="9">
        <v>0</v>
      </c>
      <c r="EC86" s="9"/>
      <c r="ED86" s="9"/>
      <c r="EE86" s="9"/>
      <c r="EG86" s="18"/>
      <c r="EH86" s="18"/>
      <c r="EI86" s="18"/>
      <c r="EJ86" s="18">
        <f t="shared" si="21"/>
        <v>0.36363636363636365</v>
      </c>
      <c r="EK86" s="18">
        <f t="shared" si="22"/>
        <v>0.11764705882352941</v>
      </c>
      <c r="EL86" s="18">
        <f t="shared" si="22"/>
        <v>0</v>
      </c>
    </row>
    <row r="87" spans="1:142" ht="18.75" x14ac:dyDescent="0.25">
      <c r="A87" s="46">
        <v>82</v>
      </c>
      <c r="B87" s="46" t="s">
        <v>535</v>
      </c>
      <c r="C87" s="237" t="str">
        <f t="shared" ref="C87:C89" si="23">MID($B87,1,2)</f>
        <v>15</v>
      </c>
      <c r="D87" s="237" t="str">
        <f>INDEX(Sheet1!$C:$C,MATCH($B87,Sheet1!$B:$B,0))</f>
        <v>طاها محسنی</v>
      </c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  <c r="AJ87" s="238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  <c r="AX87" s="238"/>
      <c r="AY87" s="238"/>
      <c r="AZ87" s="238"/>
      <c r="BA87" s="238"/>
      <c r="BB87" s="238"/>
      <c r="BC87" s="238"/>
      <c r="BD87" s="238"/>
      <c r="BE87" s="238"/>
      <c r="BF87" s="238"/>
      <c r="BG87" s="238"/>
      <c r="BH87" s="238"/>
      <c r="BI87" s="238"/>
      <c r="BJ87" s="238"/>
      <c r="BK87" s="238"/>
      <c r="BL87" s="238"/>
      <c r="BM87" s="238"/>
      <c r="BN87" s="238"/>
      <c r="BO87" s="238"/>
      <c r="BP87" s="238"/>
      <c r="BQ87" s="238"/>
      <c r="BR87" s="238"/>
      <c r="BS87" s="238"/>
      <c r="BT87" s="238"/>
      <c r="BU87" s="238"/>
      <c r="BV87" s="238"/>
      <c r="BW87" s="238"/>
      <c r="BX87" s="238"/>
      <c r="BY87" s="238">
        <v>0</v>
      </c>
      <c r="BZ87" s="238">
        <v>0</v>
      </c>
      <c r="CA87" s="238">
        <v>0</v>
      </c>
      <c r="CB87" s="238">
        <v>0</v>
      </c>
      <c r="CC87" s="238">
        <v>0</v>
      </c>
      <c r="CD87" s="238">
        <v>0</v>
      </c>
      <c r="CE87" s="238">
        <v>0</v>
      </c>
      <c r="CF87" s="238">
        <v>0</v>
      </c>
      <c r="CG87" s="238">
        <v>0</v>
      </c>
      <c r="CH87" s="238">
        <v>0</v>
      </c>
      <c r="CI87" s="238">
        <v>0</v>
      </c>
      <c r="CJ87" s="238">
        <v>0</v>
      </c>
      <c r="CK87" s="238">
        <v>1</v>
      </c>
      <c r="CL87" s="238">
        <v>0</v>
      </c>
      <c r="CM87" s="238">
        <v>0</v>
      </c>
      <c r="CN87" s="238">
        <v>1</v>
      </c>
      <c r="CO87" s="238">
        <v>1</v>
      </c>
      <c r="CP87" s="238">
        <v>0</v>
      </c>
      <c r="CQ87" s="238">
        <v>0</v>
      </c>
      <c r="CR87" s="238">
        <v>0</v>
      </c>
      <c r="CS87" s="238">
        <v>0</v>
      </c>
      <c r="CT87" s="238">
        <v>1</v>
      </c>
      <c r="CU87" s="238">
        <v>0</v>
      </c>
      <c r="CV87" s="238">
        <v>1</v>
      </c>
      <c r="CW87" s="238">
        <v>1</v>
      </c>
      <c r="CX87" s="238">
        <v>1</v>
      </c>
      <c r="CY87" s="238">
        <v>1</v>
      </c>
      <c r="CZ87" s="238">
        <v>1</v>
      </c>
      <c r="DA87" s="238">
        <v>0</v>
      </c>
      <c r="DB87" s="47"/>
      <c r="DC87" s="47">
        <v>1</v>
      </c>
      <c r="DD87" s="47"/>
      <c r="DE87" s="47">
        <v>0</v>
      </c>
      <c r="DF87" s="47">
        <v>1</v>
      </c>
      <c r="DG87" s="47">
        <v>1</v>
      </c>
      <c r="DH87" s="47"/>
      <c r="DI87" s="47">
        <v>1</v>
      </c>
      <c r="DJ87" s="47">
        <v>0</v>
      </c>
      <c r="DK87" s="47">
        <v>0</v>
      </c>
      <c r="DL87" s="47"/>
      <c r="DM87" s="47">
        <v>0</v>
      </c>
      <c r="DN87" s="47">
        <v>1</v>
      </c>
      <c r="DO87" s="47"/>
      <c r="DP87" s="47">
        <v>1</v>
      </c>
      <c r="DQ87" s="47">
        <v>0</v>
      </c>
      <c r="DR87" s="47">
        <v>1</v>
      </c>
      <c r="DS87" s="47"/>
      <c r="DT87" s="47"/>
      <c r="DU87" s="47"/>
      <c r="DV87" s="47"/>
      <c r="DW87" s="47"/>
      <c r="DX87" s="47"/>
      <c r="DY87" s="47">
        <v>0</v>
      </c>
      <c r="DZ87" s="47">
        <v>0</v>
      </c>
      <c r="EA87" s="47">
        <v>0</v>
      </c>
      <c r="EB87" s="47">
        <v>1</v>
      </c>
      <c r="EC87" s="47"/>
      <c r="ED87" s="47"/>
      <c r="EE87" s="47"/>
      <c r="EG87" s="18"/>
      <c r="EH87" s="18"/>
      <c r="EI87" s="18"/>
      <c r="EJ87" s="18"/>
      <c r="EK87" s="18">
        <f t="shared" si="22"/>
        <v>0.17647058823529413</v>
      </c>
      <c r="EL87" s="18">
        <f t="shared" si="22"/>
        <v>0.53846153846153844</v>
      </c>
    </row>
    <row r="88" spans="1:142" ht="18.600000000000001" customHeight="1" x14ac:dyDescent="0.25">
      <c r="A88" s="4">
        <v>83</v>
      </c>
      <c r="B88" s="4" t="s">
        <v>536</v>
      </c>
      <c r="C88" s="236" t="str">
        <f t="shared" si="23"/>
        <v>15</v>
      </c>
      <c r="D88" s="236" t="str">
        <f>INDEX(Sheet1!$C:$C,MATCH($B88,Sheet1!$B:$B,0))</f>
        <v>نیما شفیعی</v>
      </c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  <c r="BM88" s="239"/>
      <c r="BN88" s="239"/>
      <c r="BO88" s="239"/>
      <c r="BP88" s="239"/>
      <c r="BQ88" s="239"/>
      <c r="BR88" s="239"/>
      <c r="BS88" s="239"/>
      <c r="BT88" s="239"/>
      <c r="BU88" s="239"/>
      <c r="BV88" s="239"/>
      <c r="BW88" s="239"/>
      <c r="BX88" s="239"/>
      <c r="BY88" s="239">
        <v>0</v>
      </c>
      <c r="BZ88" s="239">
        <v>0</v>
      </c>
      <c r="CA88" s="239">
        <v>1</v>
      </c>
      <c r="CB88" s="239">
        <v>1</v>
      </c>
      <c r="CC88" s="239">
        <v>1</v>
      </c>
      <c r="CD88" s="239">
        <v>1</v>
      </c>
      <c r="CE88" s="239">
        <v>0</v>
      </c>
      <c r="CF88" s="239">
        <v>0</v>
      </c>
      <c r="CG88" s="239">
        <v>0</v>
      </c>
      <c r="CH88" s="239">
        <v>0</v>
      </c>
      <c r="CI88" s="239">
        <v>0</v>
      </c>
      <c r="CJ88" s="239">
        <v>0</v>
      </c>
      <c r="CK88" s="239">
        <v>0</v>
      </c>
      <c r="CL88" s="239">
        <v>0</v>
      </c>
      <c r="CM88" s="239">
        <v>0</v>
      </c>
      <c r="CN88" s="239">
        <v>1</v>
      </c>
      <c r="CO88" s="239">
        <v>1</v>
      </c>
      <c r="CP88" s="239">
        <v>0</v>
      </c>
      <c r="CQ88" s="239">
        <v>0</v>
      </c>
      <c r="CR88" s="239">
        <v>0</v>
      </c>
      <c r="CS88" s="239">
        <v>0</v>
      </c>
      <c r="CT88" s="239">
        <v>0</v>
      </c>
      <c r="CU88" s="239">
        <v>0</v>
      </c>
      <c r="CV88" s="239">
        <v>0</v>
      </c>
      <c r="CW88" s="239">
        <v>0</v>
      </c>
      <c r="CX88" s="239">
        <v>0</v>
      </c>
      <c r="CY88" s="239">
        <v>0</v>
      </c>
      <c r="CZ88" s="239">
        <v>0</v>
      </c>
      <c r="DA88" s="239">
        <v>0</v>
      </c>
      <c r="DB88" s="9"/>
      <c r="DC88" s="9">
        <v>0</v>
      </c>
      <c r="DD88" s="9"/>
      <c r="DE88" s="9">
        <v>0</v>
      </c>
      <c r="DF88" s="9">
        <v>0</v>
      </c>
      <c r="DG88" s="9">
        <v>0</v>
      </c>
      <c r="DH88" s="9"/>
      <c r="DI88" s="9">
        <v>1</v>
      </c>
      <c r="DJ88" s="9">
        <v>1</v>
      </c>
      <c r="DK88" s="9">
        <v>0</v>
      </c>
      <c r="DL88" s="9"/>
      <c r="DM88" s="9">
        <v>0</v>
      </c>
      <c r="DN88" s="9">
        <v>0</v>
      </c>
      <c r="DO88" s="9"/>
      <c r="DP88" s="9">
        <v>0</v>
      </c>
      <c r="DQ88" s="9">
        <v>0</v>
      </c>
      <c r="DR88" s="9">
        <v>1</v>
      </c>
      <c r="DS88" s="9"/>
      <c r="DT88" s="9"/>
      <c r="DU88" s="9"/>
      <c r="DV88" s="9"/>
      <c r="DW88" s="9"/>
      <c r="DX88" s="9"/>
      <c r="DY88" s="9">
        <v>0</v>
      </c>
      <c r="DZ88" s="9">
        <v>0</v>
      </c>
      <c r="EA88" s="9">
        <v>0</v>
      </c>
      <c r="EB88" s="9">
        <v>0</v>
      </c>
      <c r="EC88" s="9"/>
      <c r="ED88" s="9"/>
      <c r="EE88" s="9"/>
      <c r="EG88" s="18"/>
      <c r="EH88" s="18"/>
      <c r="EI88" s="18"/>
      <c r="EJ88" s="18"/>
      <c r="EK88" s="18">
        <f t="shared" si="22"/>
        <v>0.35294117647058826</v>
      </c>
      <c r="EL88" s="18">
        <f t="shared" si="22"/>
        <v>0</v>
      </c>
    </row>
    <row r="89" spans="1:142" ht="18.75" x14ac:dyDescent="0.25">
      <c r="A89" s="46">
        <v>84</v>
      </c>
      <c r="B89" s="46" t="s">
        <v>701</v>
      </c>
      <c r="C89" s="237" t="str">
        <f t="shared" si="23"/>
        <v>15</v>
      </c>
      <c r="D89" s="237" t="str">
        <f>INDEX(Sheet1!$C:$C,MATCH($B89,Sheet1!$B:$B,0))</f>
        <v>یوسف بخشی‌نیا</v>
      </c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238"/>
      <c r="BM89" s="238"/>
      <c r="BN89" s="238"/>
      <c r="BO89" s="238"/>
      <c r="BP89" s="238"/>
      <c r="BQ89" s="238"/>
      <c r="BR89" s="238"/>
      <c r="BS89" s="238"/>
      <c r="BT89" s="238"/>
      <c r="BU89" s="238"/>
      <c r="BV89" s="238"/>
      <c r="BW89" s="238"/>
      <c r="BX89" s="238"/>
      <c r="BY89" s="238">
        <v>1</v>
      </c>
      <c r="BZ89" s="238">
        <v>1</v>
      </c>
      <c r="CA89" s="238">
        <v>1</v>
      </c>
      <c r="CB89" s="238">
        <v>1</v>
      </c>
      <c r="CC89" s="238"/>
      <c r="CD89" s="238">
        <v>0</v>
      </c>
      <c r="CE89" s="238">
        <v>1</v>
      </c>
      <c r="CF89" s="238">
        <v>0</v>
      </c>
      <c r="CG89" s="238">
        <v>0</v>
      </c>
      <c r="CH89" s="238">
        <v>0</v>
      </c>
      <c r="CI89" s="238">
        <v>0</v>
      </c>
      <c r="CJ89" s="238">
        <v>0</v>
      </c>
      <c r="CK89" s="238">
        <v>1</v>
      </c>
      <c r="CL89" s="238">
        <v>0</v>
      </c>
      <c r="CM89" s="238">
        <v>0</v>
      </c>
      <c r="CN89" s="238">
        <v>0</v>
      </c>
      <c r="CO89" s="238">
        <v>0</v>
      </c>
      <c r="CP89" s="238">
        <v>0</v>
      </c>
      <c r="CQ89" s="238">
        <v>0</v>
      </c>
      <c r="CR89" s="238">
        <v>0</v>
      </c>
      <c r="CS89" s="238">
        <v>0</v>
      </c>
      <c r="CT89" s="238">
        <v>0</v>
      </c>
      <c r="CU89" s="238">
        <v>0</v>
      </c>
      <c r="CV89" s="238">
        <v>0</v>
      </c>
      <c r="CW89" s="238">
        <v>0</v>
      </c>
      <c r="CX89" s="238">
        <v>0</v>
      </c>
      <c r="CY89" s="238">
        <v>0</v>
      </c>
      <c r="CZ89" s="238">
        <v>0</v>
      </c>
      <c r="DA89" s="238">
        <v>0</v>
      </c>
      <c r="DB89" s="47"/>
      <c r="DC89" s="47">
        <v>0</v>
      </c>
      <c r="DD89" s="47"/>
      <c r="DE89" s="47">
        <v>0</v>
      </c>
      <c r="DF89" s="47">
        <v>0</v>
      </c>
      <c r="DG89" s="47">
        <v>0</v>
      </c>
      <c r="DH89" s="47"/>
      <c r="DI89" s="47">
        <v>0</v>
      </c>
      <c r="DJ89" s="47">
        <v>0</v>
      </c>
      <c r="DK89" s="47">
        <v>0</v>
      </c>
      <c r="DL89" s="47"/>
      <c r="DM89" s="47">
        <v>0</v>
      </c>
      <c r="DN89" s="47">
        <v>0</v>
      </c>
      <c r="DO89" s="47"/>
      <c r="DP89" s="47">
        <v>0</v>
      </c>
      <c r="DQ89" s="47">
        <v>0</v>
      </c>
      <c r="DR89" s="47">
        <v>0</v>
      </c>
      <c r="DS89" s="47"/>
      <c r="DT89" s="47"/>
      <c r="DU89" s="47"/>
      <c r="DV89" s="47"/>
      <c r="DW89" s="47"/>
      <c r="DX89" s="47"/>
      <c r="DY89" s="47">
        <v>0</v>
      </c>
      <c r="DZ89" s="47">
        <v>0</v>
      </c>
      <c r="EA89" s="47">
        <v>0</v>
      </c>
      <c r="EB89" s="47">
        <v>0</v>
      </c>
      <c r="EC89" s="47"/>
      <c r="ED89" s="47"/>
      <c r="EE89" s="47"/>
      <c r="EG89" s="18"/>
      <c r="EH89" s="18"/>
      <c r="EI89" s="18"/>
      <c r="EJ89" s="18"/>
      <c r="EK89" s="18">
        <f t="shared" si="22"/>
        <v>0.375</v>
      </c>
      <c r="EL89" s="18">
        <f t="shared" si="22"/>
        <v>0</v>
      </c>
    </row>
    <row r="90" spans="1:142" ht="18.600000000000001" customHeight="1" x14ac:dyDescent="0.25">
      <c r="A90" s="4">
        <v>85</v>
      </c>
      <c r="B90" s="4" t="s">
        <v>767</v>
      </c>
      <c r="C90" s="236" t="str">
        <f>MID($B90,1,2)</f>
        <v>15</v>
      </c>
      <c r="D90" s="236" t="str">
        <f>INDEX(Sheet1!$C:$C,MATCH($B90,Sheet1!$B:$B,0))</f>
        <v>صدرا مقصودی</v>
      </c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39"/>
      <c r="BL90" s="239"/>
      <c r="BM90" s="239"/>
      <c r="BN90" s="239"/>
      <c r="BO90" s="239"/>
      <c r="BP90" s="239"/>
      <c r="BQ90" s="239"/>
      <c r="BR90" s="239"/>
      <c r="BS90" s="239"/>
      <c r="BT90" s="239"/>
      <c r="BU90" s="239"/>
      <c r="BV90" s="239"/>
      <c r="BW90" s="239"/>
      <c r="BX90" s="239"/>
      <c r="BY90" s="239">
        <v>1</v>
      </c>
      <c r="BZ90" s="239">
        <v>0</v>
      </c>
      <c r="CA90" s="239">
        <v>0</v>
      </c>
      <c r="CB90" s="239">
        <v>0</v>
      </c>
      <c r="CC90" s="239">
        <v>1</v>
      </c>
      <c r="CD90" s="239">
        <v>0</v>
      </c>
      <c r="CE90" s="239">
        <v>1</v>
      </c>
      <c r="CF90" s="239">
        <v>1</v>
      </c>
      <c r="CG90" s="239">
        <v>0</v>
      </c>
      <c r="CH90" s="239">
        <v>0</v>
      </c>
      <c r="CI90" s="239">
        <v>0</v>
      </c>
      <c r="CJ90" s="239">
        <v>0</v>
      </c>
      <c r="CK90" s="239">
        <v>0</v>
      </c>
      <c r="CL90" s="239">
        <v>0</v>
      </c>
      <c r="CM90" s="239">
        <v>0</v>
      </c>
      <c r="CN90" s="239">
        <v>0</v>
      </c>
      <c r="CO90" s="239">
        <v>0</v>
      </c>
      <c r="CP90" s="239">
        <v>0</v>
      </c>
      <c r="CQ90" s="239">
        <v>0</v>
      </c>
      <c r="CR90" s="239">
        <v>0</v>
      </c>
      <c r="CS90" s="239">
        <v>1</v>
      </c>
      <c r="CT90" s="239">
        <v>0</v>
      </c>
      <c r="CU90" s="239">
        <v>0</v>
      </c>
      <c r="CV90" s="239">
        <v>0</v>
      </c>
      <c r="CW90" s="239">
        <v>0</v>
      </c>
      <c r="CX90" s="239">
        <v>0</v>
      </c>
      <c r="CY90" s="239">
        <v>0</v>
      </c>
      <c r="CZ90" s="239">
        <v>0</v>
      </c>
      <c r="DA90" s="239">
        <v>0</v>
      </c>
      <c r="DB90" s="9"/>
      <c r="DC90" s="9">
        <v>0</v>
      </c>
      <c r="DD90" s="9"/>
      <c r="DE90" s="9">
        <v>0</v>
      </c>
      <c r="DF90" s="9">
        <v>0</v>
      </c>
      <c r="DG90" s="9">
        <v>0</v>
      </c>
      <c r="DH90" s="9"/>
      <c r="DI90" s="9">
        <v>0</v>
      </c>
      <c r="DJ90" s="9">
        <v>0</v>
      </c>
      <c r="DK90" s="9">
        <v>0</v>
      </c>
      <c r="DL90" s="9"/>
      <c r="DM90" s="9">
        <v>1</v>
      </c>
      <c r="DN90" s="9">
        <v>0</v>
      </c>
      <c r="DO90" s="9"/>
      <c r="DP90" s="9">
        <v>0</v>
      </c>
      <c r="DQ90" s="9">
        <v>0</v>
      </c>
      <c r="DR90" s="9">
        <v>1</v>
      </c>
      <c r="DS90" s="9"/>
      <c r="DT90" s="9"/>
      <c r="DU90" s="9"/>
      <c r="DV90" s="9"/>
      <c r="DW90" s="9"/>
      <c r="DX90" s="9"/>
      <c r="DY90" s="9">
        <v>0</v>
      </c>
      <c r="DZ90" s="9">
        <v>0</v>
      </c>
      <c r="EA90" s="9">
        <v>0</v>
      </c>
      <c r="EB90" s="9">
        <v>0</v>
      </c>
      <c r="EC90" s="9"/>
      <c r="ED90" s="9"/>
      <c r="EE90" s="9"/>
      <c r="EG90" s="18"/>
      <c r="EH90" s="18"/>
      <c r="EI90" s="18"/>
      <c r="EJ90" s="18"/>
      <c r="EK90" s="18">
        <f t="shared" si="22"/>
        <v>0.23529411764705882</v>
      </c>
      <c r="EL90" s="18">
        <f t="shared" si="22"/>
        <v>7.6923076923076927E-2</v>
      </c>
    </row>
    <row r="91" spans="1:142" ht="18.75" x14ac:dyDescent="0.25">
      <c r="A91" s="46">
        <v>86</v>
      </c>
      <c r="B91" s="46" t="s">
        <v>537</v>
      </c>
      <c r="C91" s="237" t="str">
        <f>MID($B91,1,2)</f>
        <v>16</v>
      </c>
      <c r="D91" s="237" t="str">
        <f>INDEX(Sheet1!$C:$C,MATCH($B91,Sheet1!$B:$B,0))</f>
        <v>مجتبی صابری</v>
      </c>
      <c r="E91" s="238">
        <v>0</v>
      </c>
      <c r="F91" s="238">
        <v>0</v>
      </c>
      <c r="G91" s="238">
        <v>0</v>
      </c>
      <c r="H91" s="238">
        <v>1</v>
      </c>
      <c r="I91" s="238">
        <v>1</v>
      </c>
      <c r="J91" s="238">
        <v>0</v>
      </c>
      <c r="K91" s="238">
        <v>1</v>
      </c>
      <c r="L91" s="238">
        <v>1</v>
      </c>
      <c r="M91" s="238">
        <v>0</v>
      </c>
      <c r="N91" s="238">
        <v>1</v>
      </c>
      <c r="O91" s="238">
        <v>1</v>
      </c>
      <c r="P91" s="238">
        <v>0</v>
      </c>
      <c r="Q91" s="238">
        <v>0</v>
      </c>
      <c r="R91" s="238">
        <v>0</v>
      </c>
      <c r="S91" s="238">
        <v>0</v>
      </c>
      <c r="T91" s="238">
        <v>0</v>
      </c>
      <c r="U91" s="238">
        <v>0</v>
      </c>
      <c r="V91" s="238">
        <v>0</v>
      </c>
      <c r="W91" s="238">
        <v>0</v>
      </c>
      <c r="X91" s="238">
        <v>0</v>
      </c>
      <c r="Y91" s="238">
        <v>0</v>
      </c>
      <c r="Z91" s="238">
        <v>0</v>
      </c>
      <c r="AA91" s="238">
        <v>0</v>
      </c>
      <c r="AB91" s="238">
        <v>0</v>
      </c>
      <c r="AC91" s="238">
        <v>0</v>
      </c>
      <c r="AD91" s="238">
        <v>1</v>
      </c>
      <c r="AE91" s="238">
        <v>1</v>
      </c>
      <c r="AF91" s="238">
        <v>0</v>
      </c>
      <c r="AG91" s="238">
        <v>0</v>
      </c>
      <c r="AH91" s="238">
        <v>0</v>
      </c>
      <c r="AI91" s="238">
        <v>0</v>
      </c>
      <c r="AJ91" s="238">
        <v>0</v>
      </c>
      <c r="AK91" s="238">
        <v>0</v>
      </c>
      <c r="AL91" s="238">
        <v>1</v>
      </c>
      <c r="AM91" s="238">
        <v>0</v>
      </c>
      <c r="AN91" s="238">
        <v>0</v>
      </c>
      <c r="AO91" s="238">
        <v>0</v>
      </c>
      <c r="AP91" s="238">
        <v>0</v>
      </c>
      <c r="AQ91" s="238">
        <v>0</v>
      </c>
      <c r="AR91" s="238">
        <v>0</v>
      </c>
      <c r="AS91" s="238"/>
      <c r="AT91" s="238"/>
      <c r="AU91" s="238"/>
      <c r="AV91" s="238">
        <v>1</v>
      </c>
      <c r="AW91" s="238">
        <v>1</v>
      </c>
      <c r="AX91" s="238">
        <v>1</v>
      </c>
      <c r="AY91" s="238">
        <v>1</v>
      </c>
      <c r="AZ91" s="238">
        <v>1</v>
      </c>
      <c r="BA91" s="238">
        <v>1</v>
      </c>
      <c r="BB91" s="238">
        <v>1</v>
      </c>
      <c r="BC91" s="238">
        <v>1</v>
      </c>
      <c r="BD91" s="238">
        <v>1</v>
      </c>
      <c r="BE91" s="238">
        <v>1</v>
      </c>
      <c r="BF91" s="238">
        <v>1</v>
      </c>
      <c r="BG91" s="238">
        <v>1</v>
      </c>
      <c r="BH91" s="238">
        <v>1</v>
      </c>
      <c r="BI91" s="238">
        <v>1</v>
      </c>
      <c r="BJ91" s="238">
        <v>1</v>
      </c>
      <c r="BK91" s="238">
        <v>1</v>
      </c>
      <c r="BL91" s="238">
        <v>1</v>
      </c>
      <c r="BM91" s="238">
        <v>0</v>
      </c>
      <c r="BN91" s="238">
        <v>1</v>
      </c>
      <c r="BO91" s="238">
        <v>1</v>
      </c>
      <c r="BP91" s="238">
        <v>1</v>
      </c>
      <c r="BQ91" s="238">
        <v>1</v>
      </c>
      <c r="BR91" s="238">
        <v>0</v>
      </c>
      <c r="BS91" s="238">
        <v>0</v>
      </c>
      <c r="BT91" s="238">
        <v>1</v>
      </c>
      <c r="BU91" s="238">
        <v>1</v>
      </c>
      <c r="BV91" s="238">
        <v>0</v>
      </c>
      <c r="BW91" s="238">
        <v>1</v>
      </c>
      <c r="BX91" s="238"/>
      <c r="BY91" s="238">
        <v>1</v>
      </c>
      <c r="BZ91" s="238">
        <v>1</v>
      </c>
      <c r="CA91" s="238">
        <v>1</v>
      </c>
      <c r="CB91" s="238">
        <v>0</v>
      </c>
      <c r="CC91" s="238">
        <v>1</v>
      </c>
      <c r="CD91" s="238">
        <v>1</v>
      </c>
      <c r="CE91" s="238">
        <v>1</v>
      </c>
      <c r="CF91" s="238">
        <v>0</v>
      </c>
      <c r="CG91" s="238">
        <v>1</v>
      </c>
      <c r="CH91" s="238">
        <v>1</v>
      </c>
      <c r="CI91" s="238">
        <v>0</v>
      </c>
      <c r="CJ91" s="238">
        <v>1</v>
      </c>
      <c r="CK91" s="238">
        <v>1</v>
      </c>
      <c r="CL91" s="238">
        <v>0</v>
      </c>
      <c r="CM91" s="238">
        <v>1</v>
      </c>
      <c r="CN91" s="238">
        <v>1</v>
      </c>
      <c r="CO91" s="238">
        <v>1</v>
      </c>
      <c r="CP91" s="238">
        <v>1</v>
      </c>
      <c r="CQ91" s="238">
        <v>1</v>
      </c>
      <c r="CR91" s="238">
        <v>1</v>
      </c>
      <c r="CS91" s="238">
        <v>1</v>
      </c>
      <c r="CT91" s="238">
        <v>0</v>
      </c>
      <c r="CU91" s="238">
        <v>0</v>
      </c>
      <c r="CV91" s="238">
        <v>1</v>
      </c>
      <c r="CW91" s="238">
        <v>1</v>
      </c>
      <c r="CX91" s="238">
        <v>1</v>
      </c>
      <c r="CY91" s="238">
        <v>1</v>
      </c>
      <c r="CZ91" s="238">
        <v>1</v>
      </c>
      <c r="DA91" s="238">
        <v>1</v>
      </c>
      <c r="DB91" s="47"/>
      <c r="DC91" s="47">
        <v>1</v>
      </c>
      <c r="DD91" s="47"/>
      <c r="DE91" s="47">
        <v>1</v>
      </c>
      <c r="DF91" s="47">
        <v>1</v>
      </c>
      <c r="DG91" s="47">
        <v>0</v>
      </c>
      <c r="DH91" s="47"/>
      <c r="DI91" s="47">
        <v>1</v>
      </c>
      <c r="DJ91" s="47">
        <v>1</v>
      </c>
      <c r="DK91" s="47">
        <v>1</v>
      </c>
      <c r="DL91" s="47"/>
      <c r="DM91" s="47">
        <v>1</v>
      </c>
      <c r="DN91" s="47">
        <v>1</v>
      </c>
      <c r="DO91" s="47"/>
      <c r="DP91" s="47">
        <v>1</v>
      </c>
      <c r="DQ91" s="47">
        <v>1</v>
      </c>
      <c r="DR91" s="47">
        <v>1</v>
      </c>
      <c r="DS91" s="47"/>
      <c r="DT91" s="47"/>
      <c r="DU91" s="47"/>
      <c r="DV91" s="47"/>
      <c r="DW91" s="47"/>
      <c r="DX91" s="47"/>
      <c r="DY91" s="47">
        <v>1</v>
      </c>
      <c r="DZ91" s="47">
        <v>1</v>
      </c>
      <c r="EA91" s="47">
        <v>0</v>
      </c>
      <c r="EB91" s="47">
        <v>1</v>
      </c>
      <c r="EC91" s="47"/>
      <c r="ED91" s="47"/>
      <c r="EE91" s="47"/>
      <c r="EG91" s="18">
        <f t="shared" ref="EG91:EJ92" si="24">IFERROR(SUMIFS($E91:$EF91,$E$3:$EF$3,EG$3,$E$2:$EF$2,EG$2)/(COUNTIFS($E$3:$EF$3,EG$3,$E91:$EF91,"&lt;&gt;"&amp;"",$E$2:$EF$2,EG$2)),"")</f>
        <v>0.4</v>
      </c>
      <c r="EH91" s="18">
        <f t="shared" si="24"/>
        <v>0.125</v>
      </c>
      <c r="EI91" s="18">
        <f t="shared" si="24"/>
        <v>0.1111111111111111</v>
      </c>
      <c r="EJ91" s="18">
        <f t="shared" si="24"/>
        <v>0.95454545454545459</v>
      </c>
      <c r="EK91" s="18">
        <f t="shared" si="22"/>
        <v>0.76470588235294112</v>
      </c>
      <c r="EL91" s="18">
        <f t="shared" si="22"/>
        <v>0.84615384615384615</v>
      </c>
    </row>
    <row r="92" spans="1:142" ht="18.600000000000001" customHeight="1" x14ac:dyDescent="0.25">
      <c r="A92" s="4">
        <v>87</v>
      </c>
      <c r="B92" s="4" t="s">
        <v>538</v>
      </c>
      <c r="C92" s="236" t="str">
        <f>MID($B92,1,2)</f>
        <v>16</v>
      </c>
      <c r="D92" s="236" t="str">
        <f>INDEX(Sheet1!$C:$C,MATCH($B92,Sheet1!$B:$B,0))</f>
        <v>علی یسلیانی</v>
      </c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>
        <v>1</v>
      </c>
      <c r="AD92" s="239">
        <v>1</v>
      </c>
      <c r="AE92" s="239">
        <v>1</v>
      </c>
      <c r="AF92" s="239">
        <v>1</v>
      </c>
      <c r="AG92" s="239">
        <v>1</v>
      </c>
      <c r="AH92" s="239">
        <v>0</v>
      </c>
      <c r="AI92" s="239">
        <v>0</v>
      </c>
      <c r="AJ92" s="239">
        <v>1</v>
      </c>
      <c r="AK92" s="239">
        <v>1</v>
      </c>
      <c r="AL92" s="239">
        <v>0</v>
      </c>
      <c r="AM92" s="239">
        <v>1</v>
      </c>
      <c r="AN92" s="239">
        <v>1</v>
      </c>
      <c r="AO92" s="239">
        <v>1</v>
      </c>
      <c r="AP92" s="239">
        <v>0</v>
      </c>
      <c r="AQ92" s="239">
        <v>1</v>
      </c>
      <c r="AR92" s="239">
        <v>1</v>
      </c>
      <c r="AS92" s="239"/>
      <c r="AT92" s="239"/>
      <c r="AU92" s="239"/>
      <c r="AV92" s="239">
        <v>0</v>
      </c>
      <c r="AW92" s="239">
        <v>0</v>
      </c>
      <c r="AX92" s="239">
        <v>0</v>
      </c>
      <c r="AY92" s="239">
        <v>1</v>
      </c>
      <c r="AZ92" s="239">
        <v>1</v>
      </c>
      <c r="BA92" s="239">
        <v>1</v>
      </c>
      <c r="BB92" s="239">
        <v>1</v>
      </c>
      <c r="BC92" s="239">
        <v>1</v>
      </c>
      <c r="BD92" s="239">
        <v>1</v>
      </c>
      <c r="BE92" s="239">
        <v>1</v>
      </c>
      <c r="BF92" s="239">
        <v>1</v>
      </c>
      <c r="BG92" s="239">
        <v>1</v>
      </c>
      <c r="BH92" s="239">
        <v>1</v>
      </c>
      <c r="BI92" s="239">
        <v>1</v>
      </c>
      <c r="BJ92" s="239">
        <v>0</v>
      </c>
      <c r="BK92" s="239">
        <v>0</v>
      </c>
      <c r="BL92" s="239">
        <v>1</v>
      </c>
      <c r="BM92" s="239">
        <v>1</v>
      </c>
      <c r="BN92" s="239">
        <v>0</v>
      </c>
      <c r="BO92" s="239">
        <v>0</v>
      </c>
      <c r="BP92" s="239">
        <v>0</v>
      </c>
      <c r="BQ92" s="239">
        <v>0</v>
      </c>
      <c r="BR92" s="239">
        <v>0</v>
      </c>
      <c r="BS92" s="239">
        <v>0</v>
      </c>
      <c r="BT92" s="239">
        <v>1</v>
      </c>
      <c r="BU92" s="239">
        <v>0</v>
      </c>
      <c r="BV92" s="239">
        <v>0</v>
      </c>
      <c r="BW92" s="239">
        <v>0</v>
      </c>
      <c r="BX92" s="239"/>
      <c r="BY92" s="239">
        <v>0</v>
      </c>
      <c r="BZ92" s="239">
        <v>1</v>
      </c>
      <c r="CA92" s="239">
        <v>0</v>
      </c>
      <c r="CB92" s="239">
        <v>1</v>
      </c>
      <c r="CC92" s="239">
        <v>1</v>
      </c>
      <c r="CD92" s="239">
        <v>1</v>
      </c>
      <c r="CE92" s="239">
        <v>1</v>
      </c>
      <c r="CF92" s="239">
        <v>1</v>
      </c>
      <c r="CG92" s="239">
        <v>1</v>
      </c>
      <c r="CH92" s="239">
        <v>1</v>
      </c>
      <c r="CI92" s="239">
        <v>1</v>
      </c>
      <c r="CJ92" s="239">
        <v>1</v>
      </c>
      <c r="CK92" s="239">
        <v>0</v>
      </c>
      <c r="CL92" s="239">
        <v>0</v>
      </c>
      <c r="CM92" s="239">
        <v>1</v>
      </c>
      <c r="CN92" s="239">
        <v>1</v>
      </c>
      <c r="CO92" s="239">
        <v>1</v>
      </c>
      <c r="CP92" s="239">
        <v>1</v>
      </c>
      <c r="CQ92" s="239">
        <v>0</v>
      </c>
      <c r="CR92" s="239">
        <v>0</v>
      </c>
      <c r="CS92" s="239">
        <v>1</v>
      </c>
      <c r="CT92" s="239">
        <v>0</v>
      </c>
      <c r="CU92" s="239">
        <v>1</v>
      </c>
      <c r="CV92" s="239">
        <v>1</v>
      </c>
      <c r="CW92" s="239">
        <v>1</v>
      </c>
      <c r="CX92" s="239">
        <v>1</v>
      </c>
      <c r="CY92" s="239">
        <v>1</v>
      </c>
      <c r="CZ92" s="239">
        <v>1</v>
      </c>
      <c r="DA92" s="239">
        <v>1</v>
      </c>
      <c r="DB92" s="9"/>
      <c r="DC92" s="9">
        <v>0</v>
      </c>
      <c r="DD92" s="9"/>
      <c r="DE92" s="9">
        <v>1</v>
      </c>
      <c r="DF92" s="9">
        <v>1</v>
      </c>
      <c r="DG92" s="9">
        <v>1</v>
      </c>
      <c r="DH92" s="9"/>
      <c r="DI92" s="9">
        <v>1</v>
      </c>
      <c r="DJ92" s="9">
        <v>1</v>
      </c>
      <c r="DK92" s="9">
        <v>0</v>
      </c>
      <c r="DL92" s="9"/>
      <c r="DM92" s="9">
        <v>1</v>
      </c>
      <c r="DN92" s="9">
        <v>1</v>
      </c>
      <c r="DO92" s="9"/>
      <c r="DP92" s="9">
        <v>1</v>
      </c>
      <c r="DQ92" s="9">
        <v>1</v>
      </c>
      <c r="DR92" s="9">
        <v>1</v>
      </c>
      <c r="DS92" s="9"/>
      <c r="DT92" s="9"/>
      <c r="DU92" s="9"/>
      <c r="DV92" s="9"/>
      <c r="DW92" s="9"/>
      <c r="DX92" s="9"/>
      <c r="DY92" s="9">
        <v>0</v>
      </c>
      <c r="DZ92" s="9">
        <v>1</v>
      </c>
      <c r="EA92" s="9">
        <v>0</v>
      </c>
      <c r="EB92" s="9">
        <v>1</v>
      </c>
      <c r="EC92" s="9"/>
      <c r="ED92" s="9"/>
      <c r="EE92" s="9"/>
      <c r="EG92" s="18" t="str">
        <f t="shared" si="24"/>
        <v/>
      </c>
      <c r="EH92" s="18">
        <f t="shared" si="24"/>
        <v>0.7142857142857143</v>
      </c>
      <c r="EI92" s="18">
        <f t="shared" si="24"/>
        <v>0.77777777777777779</v>
      </c>
      <c r="EJ92" s="18">
        <f t="shared" si="24"/>
        <v>0.59090909090909094</v>
      </c>
      <c r="EK92" s="18">
        <f t="shared" si="22"/>
        <v>0.76470588235294112</v>
      </c>
      <c r="EL92" s="18">
        <f t="shared" si="22"/>
        <v>0.69230769230769229</v>
      </c>
    </row>
    <row r="93" spans="1:142" ht="18.75" x14ac:dyDescent="0.25">
      <c r="A93" s="46">
        <v>88</v>
      </c>
      <c r="B93" s="46" t="s">
        <v>539</v>
      </c>
      <c r="C93" s="237" t="str">
        <f t="shared" si="20"/>
        <v>16</v>
      </c>
      <c r="D93" s="237" t="str">
        <f>INDEX(Sheet1!$C:$C,MATCH($B93,Sheet1!$B:$B,0))</f>
        <v>امیرعلی نورعلی</v>
      </c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8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>
        <v>0</v>
      </c>
      <c r="AW93" s="238">
        <v>0</v>
      </c>
      <c r="AX93" s="238">
        <v>0</v>
      </c>
      <c r="AY93" s="238">
        <v>1</v>
      </c>
      <c r="AZ93" s="238">
        <v>1</v>
      </c>
      <c r="BA93" s="238">
        <v>1</v>
      </c>
      <c r="BB93" s="238">
        <v>1</v>
      </c>
      <c r="BC93" s="238">
        <v>1</v>
      </c>
      <c r="BD93" s="238">
        <v>1</v>
      </c>
      <c r="BE93" s="238">
        <v>1</v>
      </c>
      <c r="BF93" s="238">
        <v>0</v>
      </c>
      <c r="BG93" s="238">
        <v>1</v>
      </c>
      <c r="BH93" s="238">
        <v>1</v>
      </c>
      <c r="BI93" s="238">
        <v>1</v>
      </c>
      <c r="BJ93" s="238">
        <v>1</v>
      </c>
      <c r="BK93" s="238">
        <v>0</v>
      </c>
      <c r="BL93" s="238">
        <v>0</v>
      </c>
      <c r="BM93" s="238">
        <v>0</v>
      </c>
      <c r="BN93" s="238">
        <v>0</v>
      </c>
      <c r="BO93" s="238">
        <v>0</v>
      </c>
      <c r="BP93" s="238">
        <v>0</v>
      </c>
      <c r="BQ93" s="238">
        <v>1</v>
      </c>
      <c r="BR93" s="238">
        <v>0</v>
      </c>
      <c r="BS93" s="238">
        <v>1</v>
      </c>
      <c r="BT93" s="238">
        <v>1</v>
      </c>
      <c r="BU93" s="238">
        <v>1</v>
      </c>
      <c r="BV93" s="238">
        <v>0</v>
      </c>
      <c r="BW93" s="238">
        <v>1</v>
      </c>
      <c r="BX93" s="238"/>
      <c r="BY93" s="238">
        <v>1</v>
      </c>
      <c r="BZ93" s="238">
        <v>1</v>
      </c>
      <c r="CA93" s="238">
        <v>0</v>
      </c>
      <c r="CB93" s="238">
        <v>0</v>
      </c>
      <c r="CC93" s="238">
        <v>1</v>
      </c>
      <c r="CD93" s="238">
        <v>0</v>
      </c>
      <c r="CE93" s="238">
        <v>0</v>
      </c>
      <c r="CF93" s="238">
        <v>0</v>
      </c>
      <c r="CG93" s="238">
        <v>1</v>
      </c>
      <c r="CH93" s="238">
        <v>1</v>
      </c>
      <c r="CI93" s="238">
        <v>1</v>
      </c>
      <c r="CJ93" s="238">
        <v>1</v>
      </c>
      <c r="CK93" s="238">
        <v>1</v>
      </c>
      <c r="CL93" s="238">
        <v>1</v>
      </c>
      <c r="CM93" s="238">
        <v>0</v>
      </c>
      <c r="CN93" s="238">
        <v>0</v>
      </c>
      <c r="CO93" s="238">
        <v>1</v>
      </c>
      <c r="CP93" s="238">
        <v>1</v>
      </c>
      <c r="CQ93" s="238">
        <v>1</v>
      </c>
      <c r="CR93" s="238">
        <v>1</v>
      </c>
      <c r="CS93" s="238">
        <v>1</v>
      </c>
      <c r="CT93" s="238">
        <v>1</v>
      </c>
      <c r="CU93" s="238">
        <v>1</v>
      </c>
      <c r="CV93" s="238">
        <v>1</v>
      </c>
      <c r="CW93" s="238">
        <v>1</v>
      </c>
      <c r="CX93" s="238">
        <v>1</v>
      </c>
      <c r="CY93" s="238">
        <v>1</v>
      </c>
      <c r="CZ93" s="238">
        <v>1</v>
      </c>
      <c r="DA93" s="238">
        <v>1</v>
      </c>
      <c r="DB93" s="47"/>
      <c r="DC93" s="47">
        <v>0</v>
      </c>
      <c r="DD93" s="47"/>
      <c r="DE93" s="47">
        <v>1</v>
      </c>
      <c r="DF93" s="47">
        <v>0</v>
      </c>
      <c r="DG93" s="47">
        <v>1</v>
      </c>
      <c r="DH93" s="47"/>
      <c r="DI93" s="47">
        <v>0</v>
      </c>
      <c r="DJ93" s="47">
        <v>1</v>
      </c>
      <c r="DK93" s="47">
        <v>0</v>
      </c>
      <c r="DL93" s="47"/>
      <c r="DM93" s="47">
        <v>1</v>
      </c>
      <c r="DN93" s="47">
        <v>1</v>
      </c>
      <c r="DO93" s="47"/>
      <c r="DP93" s="47">
        <v>1</v>
      </c>
      <c r="DQ93" s="47">
        <v>0</v>
      </c>
      <c r="DR93" s="47">
        <v>1</v>
      </c>
      <c r="DS93" s="47"/>
      <c r="DT93" s="47"/>
      <c r="DU93" s="47"/>
      <c r="DV93" s="47"/>
      <c r="DW93" s="47"/>
      <c r="DX93" s="47"/>
      <c r="DY93" s="47">
        <v>1</v>
      </c>
      <c r="DZ93" s="47">
        <v>0</v>
      </c>
      <c r="EA93" s="47">
        <v>1</v>
      </c>
      <c r="EB93" s="47">
        <v>0</v>
      </c>
      <c r="EC93" s="47"/>
      <c r="ED93" s="47"/>
      <c r="EE93" s="47"/>
      <c r="EG93" s="18"/>
      <c r="EH93" s="18"/>
      <c r="EI93" s="18"/>
      <c r="EJ93" s="18">
        <f t="shared" ref="EJ93:EJ98" si="25">IFERROR(SUMIFS($E93:$EF93,$E$3:$EF$3,EJ$3,$E$2:$EF$2,EJ$2)/(COUNTIFS($E$3:$EF$3,EJ$3,$E93:$EF93,"&lt;&gt;"&amp;"",$E$2:$EF$2,EJ$2)),"")</f>
        <v>0.54545454545454541</v>
      </c>
      <c r="EK93" s="18">
        <f t="shared" si="22"/>
        <v>0.58823529411764708</v>
      </c>
      <c r="EL93" s="18">
        <f t="shared" si="22"/>
        <v>0.92307692307692313</v>
      </c>
    </row>
    <row r="94" spans="1:142" ht="18.600000000000001" customHeight="1" x14ac:dyDescent="0.25">
      <c r="A94" s="4">
        <v>89</v>
      </c>
      <c r="B94" s="4" t="s">
        <v>540</v>
      </c>
      <c r="C94" s="236" t="str">
        <f t="shared" si="20"/>
        <v>16</v>
      </c>
      <c r="D94" s="236" t="str">
        <f>INDEX(Sheet1!$C:$C,MATCH($B94,Sheet1!$B:$B,0))</f>
        <v>امیرمهدی زیویار</v>
      </c>
      <c r="E94" s="239">
        <v>0</v>
      </c>
      <c r="F94" s="239">
        <v>0</v>
      </c>
      <c r="G94" s="239">
        <v>0</v>
      </c>
      <c r="H94" s="239">
        <v>0</v>
      </c>
      <c r="I94" s="239">
        <v>0</v>
      </c>
      <c r="J94" s="239">
        <v>0</v>
      </c>
      <c r="K94" s="239">
        <v>0</v>
      </c>
      <c r="L94" s="239">
        <v>0</v>
      </c>
      <c r="M94" s="239">
        <v>0</v>
      </c>
      <c r="N94" s="239">
        <v>1</v>
      </c>
      <c r="O94" s="239">
        <v>0</v>
      </c>
      <c r="P94" s="239">
        <v>0</v>
      </c>
      <c r="Q94" s="239">
        <v>0</v>
      </c>
      <c r="R94" s="239">
        <v>0</v>
      </c>
      <c r="S94" s="239">
        <v>0</v>
      </c>
      <c r="T94" s="239">
        <v>0</v>
      </c>
      <c r="U94" s="239">
        <v>1</v>
      </c>
      <c r="V94" s="239">
        <v>0</v>
      </c>
      <c r="W94" s="239">
        <v>0</v>
      </c>
      <c r="X94" s="239">
        <v>0</v>
      </c>
      <c r="Y94" s="239">
        <v>0</v>
      </c>
      <c r="Z94" s="239">
        <v>0</v>
      </c>
      <c r="AA94" s="239">
        <v>0</v>
      </c>
      <c r="AB94" s="239">
        <v>0</v>
      </c>
      <c r="AC94" s="239">
        <v>0</v>
      </c>
      <c r="AD94" s="239">
        <v>0</v>
      </c>
      <c r="AE94" s="239">
        <v>0</v>
      </c>
      <c r="AF94" s="239">
        <v>0</v>
      </c>
      <c r="AG94" s="239">
        <v>0</v>
      </c>
      <c r="AH94" s="239">
        <v>0</v>
      </c>
      <c r="AI94" s="239">
        <v>0</v>
      </c>
      <c r="AJ94" s="239">
        <v>0</v>
      </c>
      <c r="AK94" s="239">
        <v>0</v>
      </c>
      <c r="AL94" s="239">
        <v>0</v>
      </c>
      <c r="AM94" s="239">
        <v>0</v>
      </c>
      <c r="AN94" s="239">
        <v>0</v>
      </c>
      <c r="AO94" s="239">
        <v>0</v>
      </c>
      <c r="AP94" s="239">
        <v>0</v>
      </c>
      <c r="AQ94" s="239">
        <v>0</v>
      </c>
      <c r="AR94" s="239">
        <v>0</v>
      </c>
      <c r="AS94" s="239"/>
      <c r="AT94" s="239"/>
      <c r="AU94" s="239"/>
      <c r="AV94" s="239">
        <v>0</v>
      </c>
      <c r="AW94" s="239">
        <v>0</v>
      </c>
      <c r="AX94" s="239">
        <v>0</v>
      </c>
      <c r="AY94" s="239">
        <v>0</v>
      </c>
      <c r="AZ94" s="239">
        <v>0</v>
      </c>
      <c r="BA94" s="239">
        <v>0</v>
      </c>
      <c r="BB94" s="239">
        <v>0</v>
      </c>
      <c r="BC94" s="239">
        <v>0</v>
      </c>
      <c r="BD94" s="239">
        <v>0</v>
      </c>
      <c r="BE94" s="239">
        <v>0</v>
      </c>
      <c r="BF94" s="239">
        <v>0</v>
      </c>
      <c r="BG94" s="239">
        <v>0</v>
      </c>
      <c r="BH94" s="239">
        <v>0</v>
      </c>
      <c r="BI94" s="239">
        <v>0</v>
      </c>
      <c r="BJ94" s="239">
        <v>0</v>
      </c>
      <c r="BK94" s="239">
        <v>0</v>
      </c>
      <c r="BL94" s="239">
        <v>0</v>
      </c>
      <c r="BM94" s="239">
        <v>0</v>
      </c>
      <c r="BN94" s="239">
        <v>0</v>
      </c>
      <c r="BO94" s="239">
        <v>0</v>
      </c>
      <c r="BP94" s="239">
        <v>0</v>
      </c>
      <c r="BQ94" s="239">
        <v>0</v>
      </c>
      <c r="BR94" s="239">
        <v>0</v>
      </c>
      <c r="BS94" s="239">
        <v>0</v>
      </c>
      <c r="BT94" s="239">
        <v>0</v>
      </c>
      <c r="BU94" s="239">
        <v>0</v>
      </c>
      <c r="BV94" s="239">
        <v>0</v>
      </c>
      <c r="BW94" s="239">
        <v>0</v>
      </c>
      <c r="BX94" s="239"/>
      <c r="BY94" s="239">
        <v>0</v>
      </c>
      <c r="BZ94" s="239">
        <v>0</v>
      </c>
      <c r="CA94" s="239">
        <v>0</v>
      </c>
      <c r="CB94" s="239">
        <v>0</v>
      </c>
      <c r="CC94" s="239">
        <v>0</v>
      </c>
      <c r="CD94" s="239">
        <v>0</v>
      </c>
      <c r="CE94" s="239">
        <v>0</v>
      </c>
      <c r="CF94" s="239">
        <v>0</v>
      </c>
      <c r="CG94" s="239">
        <v>0</v>
      </c>
      <c r="CH94" s="239">
        <v>0</v>
      </c>
      <c r="CI94" s="239">
        <v>0</v>
      </c>
      <c r="CJ94" s="239">
        <v>0</v>
      </c>
      <c r="CK94" s="239">
        <v>0</v>
      </c>
      <c r="CL94" s="239">
        <v>0</v>
      </c>
      <c r="CM94" s="239">
        <v>0</v>
      </c>
      <c r="CN94" s="239">
        <v>0</v>
      </c>
      <c r="CO94" s="239">
        <v>0</v>
      </c>
      <c r="CP94" s="239">
        <v>0</v>
      </c>
      <c r="CQ94" s="239">
        <v>0</v>
      </c>
      <c r="CR94" s="239">
        <v>0</v>
      </c>
      <c r="CS94" s="239">
        <v>0</v>
      </c>
      <c r="CT94" s="239">
        <v>0</v>
      </c>
      <c r="CU94" s="239">
        <v>0</v>
      </c>
      <c r="CV94" s="239">
        <v>0</v>
      </c>
      <c r="CW94" s="239">
        <v>0</v>
      </c>
      <c r="CX94" s="239">
        <v>0</v>
      </c>
      <c r="CY94" s="239">
        <v>0</v>
      </c>
      <c r="CZ94" s="239">
        <v>0</v>
      </c>
      <c r="DA94" s="239">
        <v>0</v>
      </c>
      <c r="DB94" s="9"/>
      <c r="DC94" s="9">
        <v>0</v>
      </c>
      <c r="DD94" s="9"/>
      <c r="DE94" s="9">
        <v>0</v>
      </c>
      <c r="DF94" s="9">
        <v>0</v>
      </c>
      <c r="DG94" s="9">
        <v>0</v>
      </c>
      <c r="DH94" s="9"/>
      <c r="DI94" s="9">
        <v>0</v>
      </c>
      <c r="DJ94" s="9">
        <v>0</v>
      </c>
      <c r="DK94" s="9">
        <v>0</v>
      </c>
      <c r="DL94" s="9"/>
      <c r="DM94" s="9">
        <v>0</v>
      </c>
      <c r="DN94" s="9">
        <v>0</v>
      </c>
      <c r="DO94" s="9"/>
      <c r="DP94" s="9">
        <v>0</v>
      </c>
      <c r="DQ94" s="9">
        <v>0</v>
      </c>
      <c r="DR94" s="9">
        <v>0</v>
      </c>
      <c r="DS94" s="9"/>
      <c r="DT94" s="9"/>
      <c r="DU94" s="9"/>
      <c r="DV94" s="9"/>
      <c r="DW94" s="9"/>
      <c r="DX94" s="9"/>
      <c r="DY94" s="9">
        <v>0</v>
      </c>
      <c r="DZ94" s="9">
        <v>0</v>
      </c>
      <c r="EA94" s="9">
        <v>0</v>
      </c>
      <c r="EB94" s="9">
        <v>0</v>
      </c>
      <c r="EC94" s="9"/>
      <c r="ED94" s="9"/>
      <c r="EE94" s="9"/>
      <c r="EG94" s="18">
        <f>IFERROR(SUMIFS($E94:$EF94,$E$3:$EF$3,EG$3,$E$2:$EF$2,EG$2)/(COUNTIFS($E$3:$EF$3,EG$3,$E94:$EF94,"&lt;&gt;"&amp;"",$E$2:$EF$2,EG$2)),"")</f>
        <v>6.6666666666666666E-2</v>
      </c>
      <c r="EH94" s="18">
        <f>IFERROR(SUMIFS($E94:$EF94,$E$3:$EF$3,EH$3,$E$2:$EF$2,EH$2)/(COUNTIFS($E$3:$EF$3,EH$3,$E94:$EF94,"&lt;&gt;"&amp;"",$E$2:$EF$2,EH$2)),"")</f>
        <v>6.25E-2</v>
      </c>
      <c r="EI94" s="18">
        <f>IFERROR(SUMIFS($E94:$EF94,$E$3:$EF$3,EI$3,$E$2:$EF$2,EI$2)/(COUNTIFS($E$3:$EF$3,EI$3,$E94:$EF94,"&lt;&gt;"&amp;"",$E$2:$EF$2,EI$2)),"")</f>
        <v>0</v>
      </c>
      <c r="EJ94" s="18">
        <f t="shared" si="25"/>
        <v>0</v>
      </c>
      <c r="EK94" s="18">
        <f t="shared" si="22"/>
        <v>0</v>
      </c>
      <c r="EL94" s="18">
        <f t="shared" si="22"/>
        <v>0</v>
      </c>
    </row>
    <row r="95" spans="1:142" ht="18.75" x14ac:dyDescent="0.25">
      <c r="A95" s="46">
        <v>90</v>
      </c>
      <c r="B95" s="46" t="s">
        <v>541</v>
      </c>
      <c r="C95" s="237" t="str">
        <f t="shared" si="20"/>
        <v>16</v>
      </c>
      <c r="D95" s="237" t="str">
        <f>INDEX(Sheet1!$C:$C,MATCH($B95,Sheet1!$B:$B,0))</f>
        <v>محمدمتین رشیدی</v>
      </c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>
        <v>0</v>
      </c>
      <c r="AW95" s="238">
        <v>0</v>
      </c>
      <c r="AX95" s="238">
        <v>1</v>
      </c>
      <c r="AY95" s="238">
        <v>1</v>
      </c>
      <c r="AZ95" s="238">
        <v>1</v>
      </c>
      <c r="BA95" s="238">
        <v>1</v>
      </c>
      <c r="BB95" s="238">
        <v>1</v>
      </c>
      <c r="BC95" s="238">
        <v>1</v>
      </c>
      <c r="BD95" s="238">
        <v>1</v>
      </c>
      <c r="BE95" s="238">
        <v>1</v>
      </c>
      <c r="BF95" s="238">
        <v>1</v>
      </c>
      <c r="BG95" s="238">
        <v>1</v>
      </c>
      <c r="BH95" s="238">
        <v>1</v>
      </c>
      <c r="BI95" s="238">
        <v>1</v>
      </c>
      <c r="BJ95" s="238">
        <v>1</v>
      </c>
      <c r="BK95" s="238">
        <v>1</v>
      </c>
      <c r="BL95" s="238">
        <v>1</v>
      </c>
      <c r="BM95" s="238">
        <v>1</v>
      </c>
      <c r="BN95" s="238">
        <v>1</v>
      </c>
      <c r="BO95" s="238">
        <v>1</v>
      </c>
      <c r="BP95" s="238">
        <v>0</v>
      </c>
      <c r="BQ95" s="238">
        <v>0</v>
      </c>
      <c r="BR95" s="238">
        <v>0</v>
      </c>
      <c r="BS95" s="238">
        <v>0</v>
      </c>
      <c r="BT95" s="238">
        <v>0</v>
      </c>
      <c r="BU95" s="238">
        <v>0</v>
      </c>
      <c r="BV95" s="238">
        <v>1</v>
      </c>
      <c r="BW95" s="238">
        <v>0</v>
      </c>
      <c r="BX95" s="238"/>
      <c r="BY95" s="238">
        <v>1</v>
      </c>
      <c r="BZ95" s="238">
        <v>0</v>
      </c>
      <c r="CA95" s="238">
        <v>0</v>
      </c>
      <c r="CB95" s="238">
        <v>1</v>
      </c>
      <c r="CC95" s="238">
        <v>1</v>
      </c>
      <c r="CD95" s="238">
        <v>1</v>
      </c>
      <c r="CE95" s="238">
        <v>1</v>
      </c>
      <c r="CF95" s="238">
        <v>1</v>
      </c>
      <c r="CG95" s="238">
        <v>0</v>
      </c>
      <c r="CH95" s="238">
        <v>0</v>
      </c>
      <c r="CI95" s="238">
        <v>0</v>
      </c>
      <c r="CJ95" s="238">
        <v>0</v>
      </c>
      <c r="CK95" s="238">
        <v>0</v>
      </c>
      <c r="CL95" s="238">
        <v>0</v>
      </c>
      <c r="CM95" s="238">
        <v>0</v>
      </c>
      <c r="CN95" s="238">
        <v>0</v>
      </c>
      <c r="CO95" s="238">
        <v>0</v>
      </c>
      <c r="CP95" s="238">
        <v>0</v>
      </c>
      <c r="CQ95" s="238">
        <v>0</v>
      </c>
      <c r="CR95" s="238">
        <v>0</v>
      </c>
      <c r="CS95" s="238">
        <v>0</v>
      </c>
      <c r="CT95" s="238">
        <v>0</v>
      </c>
      <c r="CU95" s="238">
        <v>0</v>
      </c>
      <c r="CV95" s="238">
        <v>0</v>
      </c>
      <c r="CW95" s="238">
        <v>0</v>
      </c>
      <c r="CX95" s="238">
        <v>0</v>
      </c>
      <c r="CY95" s="238">
        <v>0</v>
      </c>
      <c r="CZ95" s="238">
        <v>0</v>
      </c>
      <c r="DA95" s="238">
        <v>1</v>
      </c>
      <c r="DB95" s="47"/>
      <c r="DC95" s="47">
        <v>0</v>
      </c>
      <c r="DD95" s="47"/>
      <c r="DE95" s="47">
        <v>0</v>
      </c>
      <c r="DF95" s="47">
        <v>0</v>
      </c>
      <c r="DG95" s="47">
        <v>1</v>
      </c>
      <c r="DH95" s="47"/>
      <c r="DI95" s="47">
        <v>0</v>
      </c>
      <c r="DJ95" s="47">
        <v>0</v>
      </c>
      <c r="DK95" s="47">
        <v>0</v>
      </c>
      <c r="DL95" s="47"/>
      <c r="DM95" s="47">
        <v>0</v>
      </c>
      <c r="DN95" s="47">
        <v>1</v>
      </c>
      <c r="DO95" s="47"/>
      <c r="DP95" s="47">
        <v>0</v>
      </c>
      <c r="DQ95" s="47">
        <v>0</v>
      </c>
      <c r="DR95" s="47">
        <v>0</v>
      </c>
      <c r="DS95" s="47"/>
      <c r="DT95" s="47"/>
      <c r="DU95" s="47"/>
      <c r="DV95" s="47"/>
      <c r="DW95" s="47"/>
      <c r="DX95" s="47"/>
      <c r="DY95" s="47">
        <v>0</v>
      </c>
      <c r="DZ95" s="47">
        <v>0</v>
      </c>
      <c r="EA95" s="47">
        <v>0</v>
      </c>
      <c r="EB95" s="47">
        <v>0</v>
      </c>
      <c r="EC95" s="47"/>
      <c r="ED95" s="47"/>
      <c r="EE95" s="47"/>
      <c r="EG95" s="18"/>
      <c r="EH95" s="18"/>
      <c r="EI95" s="18"/>
      <c r="EJ95" s="18">
        <f t="shared" si="25"/>
        <v>0.81818181818181823</v>
      </c>
      <c r="EK95" s="18">
        <f t="shared" si="22"/>
        <v>0.35294117647058826</v>
      </c>
      <c r="EL95" s="18">
        <f t="shared" si="22"/>
        <v>7.6923076923076927E-2</v>
      </c>
    </row>
    <row r="96" spans="1:142" ht="18.600000000000001" customHeight="1" x14ac:dyDescent="0.25">
      <c r="A96" s="4">
        <v>91</v>
      </c>
      <c r="B96" s="4" t="s">
        <v>542</v>
      </c>
      <c r="C96" s="236" t="str">
        <f t="shared" si="20"/>
        <v>16</v>
      </c>
      <c r="D96" s="236" t="str">
        <f>INDEX(Sheet1!$C:$C,MATCH($B96,Sheet1!$B:$B,0))</f>
        <v>امیرمسعود کریمی</v>
      </c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>
        <v>0</v>
      </c>
      <c r="AW96" s="239">
        <v>0</v>
      </c>
      <c r="AX96" s="239">
        <v>0</v>
      </c>
      <c r="AY96" s="239">
        <v>0</v>
      </c>
      <c r="AZ96" s="239">
        <v>0</v>
      </c>
      <c r="BA96" s="239">
        <v>0</v>
      </c>
      <c r="BB96" s="239">
        <v>0</v>
      </c>
      <c r="BC96" s="239">
        <v>0</v>
      </c>
      <c r="BD96" s="239">
        <v>0</v>
      </c>
      <c r="BE96" s="239">
        <v>0</v>
      </c>
      <c r="BF96" s="239">
        <v>0</v>
      </c>
      <c r="BG96" s="239">
        <v>0</v>
      </c>
      <c r="BH96" s="239">
        <v>1</v>
      </c>
      <c r="BI96" s="239">
        <v>0</v>
      </c>
      <c r="BJ96" s="239">
        <v>1</v>
      </c>
      <c r="BK96" s="239">
        <v>0</v>
      </c>
      <c r="BL96" s="239">
        <v>0</v>
      </c>
      <c r="BM96" s="239">
        <v>1</v>
      </c>
      <c r="BN96" s="239">
        <v>0</v>
      </c>
      <c r="BO96" s="239">
        <v>0</v>
      </c>
      <c r="BP96" s="239">
        <v>0</v>
      </c>
      <c r="BQ96" s="239">
        <v>0</v>
      </c>
      <c r="BR96" s="239">
        <v>0</v>
      </c>
      <c r="BS96" s="239">
        <v>0</v>
      </c>
      <c r="BT96" s="239">
        <v>0</v>
      </c>
      <c r="BU96" s="239">
        <v>0</v>
      </c>
      <c r="BV96" s="239">
        <v>0</v>
      </c>
      <c r="BW96" s="239">
        <v>1</v>
      </c>
      <c r="BX96" s="239"/>
      <c r="BY96" s="239">
        <v>0</v>
      </c>
      <c r="BZ96" s="239">
        <v>0</v>
      </c>
      <c r="CA96" s="239">
        <v>0</v>
      </c>
      <c r="CB96" s="239">
        <v>0</v>
      </c>
      <c r="CC96" s="239">
        <v>0</v>
      </c>
      <c r="CD96" s="239">
        <v>0</v>
      </c>
      <c r="CE96" s="239">
        <v>0</v>
      </c>
      <c r="CF96" s="239">
        <v>0</v>
      </c>
      <c r="CG96" s="239">
        <v>0</v>
      </c>
      <c r="CH96" s="239">
        <v>0</v>
      </c>
      <c r="CI96" s="239">
        <v>0</v>
      </c>
      <c r="CJ96" s="239">
        <v>0</v>
      </c>
      <c r="CK96" s="239">
        <v>0</v>
      </c>
      <c r="CL96" s="239">
        <v>0</v>
      </c>
      <c r="CM96" s="239">
        <v>0</v>
      </c>
      <c r="CN96" s="239">
        <v>0</v>
      </c>
      <c r="CO96" s="239">
        <v>1</v>
      </c>
      <c r="CP96" s="239">
        <v>0</v>
      </c>
      <c r="CQ96" s="239">
        <v>0</v>
      </c>
      <c r="CR96" s="239">
        <v>0</v>
      </c>
      <c r="CS96" s="239">
        <v>0</v>
      </c>
      <c r="CT96" s="239">
        <v>0</v>
      </c>
      <c r="CU96" s="239">
        <v>0</v>
      </c>
      <c r="CV96" s="239">
        <v>0</v>
      </c>
      <c r="CW96" s="239">
        <v>0</v>
      </c>
      <c r="CX96" s="239">
        <v>0</v>
      </c>
      <c r="CY96" s="239">
        <v>0</v>
      </c>
      <c r="CZ96" s="239">
        <v>0</v>
      </c>
      <c r="DA96" s="239">
        <v>0</v>
      </c>
      <c r="DB96" s="9"/>
      <c r="DC96" s="9">
        <v>1</v>
      </c>
      <c r="DD96" s="9"/>
      <c r="DE96" s="9">
        <v>0</v>
      </c>
      <c r="DF96" s="9">
        <v>0</v>
      </c>
      <c r="DG96" s="9">
        <v>1</v>
      </c>
      <c r="DH96" s="9"/>
      <c r="DI96" s="9">
        <v>0</v>
      </c>
      <c r="DJ96" s="9">
        <v>0</v>
      </c>
      <c r="DK96" s="9">
        <v>0</v>
      </c>
      <c r="DL96" s="9"/>
      <c r="DM96" s="9">
        <v>0</v>
      </c>
      <c r="DN96" s="9">
        <v>0</v>
      </c>
      <c r="DO96" s="9"/>
      <c r="DP96" s="9">
        <v>0</v>
      </c>
      <c r="DQ96" s="9">
        <v>0</v>
      </c>
      <c r="DR96" s="9">
        <v>0</v>
      </c>
      <c r="DS96" s="9"/>
      <c r="DT96" s="9"/>
      <c r="DU96" s="9"/>
      <c r="DV96" s="9"/>
      <c r="DW96" s="9"/>
      <c r="DX96" s="9"/>
      <c r="DY96" s="9">
        <v>0</v>
      </c>
      <c r="DZ96" s="9">
        <v>0</v>
      </c>
      <c r="EA96" s="9">
        <v>0</v>
      </c>
      <c r="EB96" s="9">
        <v>0</v>
      </c>
      <c r="EC96" s="9"/>
      <c r="ED96" s="9"/>
      <c r="EE96" s="9"/>
      <c r="EG96" s="18"/>
      <c r="EH96" s="18"/>
      <c r="EI96" s="18"/>
      <c r="EJ96" s="18">
        <f t="shared" si="25"/>
        <v>0.13636363636363635</v>
      </c>
      <c r="EK96" s="18">
        <f t="shared" si="22"/>
        <v>5.8823529411764705E-2</v>
      </c>
      <c r="EL96" s="18">
        <f t="shared" si="22"/>
        <v>7.6923076923076927E-2</v>
      </c>
    </row>
    <row r="97" spans="1:142" ht="18.75" x14ac:dyDescent="0.25">
      <c r="A97" s="46">
        <v>92</v>
      </c>
      <c r="B97" s="46" t="s">
        <v>543</v>
      </c>
      <c r="C97" s="237" t="str">
        <f t="shared" si="20"/>
        <v>16</v>
      </c>
      <c r="D97" s="237" t="str">
        <f>INDEX(Sheet1!$C:$C,MATCH($B97,Sheet1!$B:$B,0))</f>
        <v>احمدرضا مهدویان</v>
      </c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>
        <v>0</v>
      </c>
      <c r="AW97" s="238">
        <v>0</v>
      </c>
      <c r="AX97" s="238">
        <v>0</v>
      </c>
      <c r="AY97" s="238">
        <v>0</v>
      </c>
      <c r="AZ97" s="238">
        <v>0</v>
      </c>
      <c r="BA97" s="238">
        <v>0</v>
      </c>
      <c r="BB97" s="238">
        <v>0</v>
      </c>
      <c r="BC97" s="238">
        <v>0</v>
      </c>
      <c r="BD97" s="238">
        <v>0</v>
      </c>
      <c r="BE97" s="238">
        <v>0</v>
      </c>
      <c r="BF97" s="238">
        <v>0</v>
      </c>
      <c r="BG97" s="238">
        <v>0</v>
      </c>
      <c r="BH97" s="238">
        <v>0</v>
      </c>
      <c r="BI97" s="238">
        <v>0</v>
      </c>
      <c r="BJ97" s="238">
        <v>0</v>
      </c>
      <c r="BK97" s="238">
        <v>0</v>
      </c>
      <c r="BL97" s="238">
        <v>0</v>
      </c>
      <c r="BM97" s="238">
        <v>0</v>
      </c>
      <c r="BN97" s="238">
        <v>0</v>
      </c>
      <c r="BO97" s="238">
        <v>0</v>
      </c>
      <c r="BP97" s="238">
        <v>0</v>
      </c>
      <c r="BQ97" s="238">
        <v>0</v>
      </c>
      <c r="BR97" s="238">
        <v>0</v>
      </c>
      <c r="BS97" s="238">
        <v>0</v>
      </c>
      <c r="BT97" s="238">
        <v>0</v>
      </c>
      <c r="BU97" s="238">
        <v>0</v>
      </c>
      <c r="BV97" s="238">
        <v>0</v>
      </c>
      <c r="BW97" s="238">
        <v>0</v>
      </c>
      <c r="BX97" s="238"/>
      <c r="BY97" s="238">
        <v>0</v>
      </c>
      <c r="BZ97" s="238">
        <v>0</v>
      </c>
      <c r="CA97" s="238">
        <v>0</v>
      </c>
      <c r="CB97" s="238">
        <v>0</v>
      </c>
      <c r="CC97" s="238">
        <v>0</v>
      </c>
      <c r="CD97" s="238">
        <v>0</v>
      </c>
      <c r="CE97" s="238">
        <v>0</v>
      </c>
      <c r="CF97" s="238">
        <v>0</v>
      </c>
      <c r="CG97" s="238">
        <v>0</v>
      </c>
      <c r="CH97" s="238">
        <v>0</v>
      </c>
      <c r="CI97" s="238">
        <v>0</v>
      </c>
      <c r="CJ97" s="238">
        <v>0</v>
      </c>
      <c r="CK97" s="238">
        <v>0</v>
      </c>
      <c r="CL97" s="238">
        <v>0</v>
      </c>
      <c r="CM97" s="238">
        <v>0</v>
      </c>
      <c r="CN97" s="238">
        <v>0</v>
      </c>
      <c r="CO97" s="238">
        <v>0</v>
      </c>
      <c r="CP97" s="238">
        <v>0</v>
      </c>
      <c r="CQ97" s="238">
        <v>0</v>
      </c>
      <c r="CR97" s="238">
        <v>0</v>
      </c>
      <c r="CS97" s="238">
        <v>0</v>
      </c>
      <c r="CT97" s="238">
        <v>0</v>
      </c>
      <c r="CU97" s="238">
        <v>0</v>
      </c>
      <c r="CV97" s="238">
        <v>0</v>
      </c>
      <c r="CW97" s="238">
        <v>0</v>
      </c>
      <c r="CX97" s="238">
        <v>0</v>
      </c>
      <c r="CY97" s="238">
        <v>0</v>
      </c>
      <c r="CZ97" s="238">
        <v>0</v>
      </c>
      <c r="DA97" s="238">
        <v>0</v>
      </c>
      <c r="DB97" s="47"/>
      <c r="DC97" s="47">
        <v>0</v>
      </c>
      <c r="DD97" s="47"/>
      <c r="DE97" s="47">
        <v>0</v>
      </c>
      <c r="DF97" s="47">
        <v>0</v>
      </c>
      <c r="DG97" s="47">
        <v>0</v>
      </c>
      <c r="DH97" s="47"/>
      <c r="DI97" s="47">
        <v>0</v>
      </c>
      <c r="DJ97" s="47">
        <v>0</v>
      </c>
      <c r="DK97" s="47">
        <v>0</v>
      </c>
      <c r="DL97" s="47"/>
      <c r="DM97" s="47">
        <v>0</v>
      </c>
      <c r="DN97" s="47">
        <v>0</v>
      </c>
      <c r="DO97" s="47"/>
      <c r="DP97" s="47">
        <v>0</v>
      </c>
      <c r="DQ97" s="47">
        <v>0</v>
      </c>
      <c r="DR97" s="47">
        <v>0</v>
      </c>
      <c r="DS97" s="47"/>
      <c r="DT97" s="47"/>
      <c r="DU97" s="47"/>
      <c r="DV97" s="47"/>
      <c r="DW97" s="47"/>
      <c r="DX97" s="47"/>
      <c r="DY97" s="47">
        <v>0</v>
      </c>
      <c r="DZ97" s="47">
        <v>0</v>
      </c>
      <c r="EA97" s="47">
        <v>0</v>
      </c>
      <c r="EB97" s="47">
        <v>0</v>
      </c>
      <c r="EC97" s="47"/>
      <c r="ED97" s="47"/>
      <c r="EE97" s="47"/>
      <c r="EG97" s="18"/>
      <c r="EH97" s="18"/>
      <c r="EI97" s="18"/>
      <c r="EJ97" s="18">
        <f t="shared" si="25"/>
        <v>0</v>
      </c>
      <c r="EK97" s="18">
        <f t="shared" si="22"/>
        <v>0</v>
      </c>
      <c r="EL97" s="18">
        <f t="shared" si="22"/>
        <v>0</v>
      </c>
    </row>
    <row r="98" spans="1:142" ht="18.600000000000001" customHeight="1" x14ac:dyDescent="0.25">
      <c r="A98" s="4">
        <v>93</v>
      </c>
      <c r="B98" s="4" t="s">
        <v>544</v>
      </c>
      <c r="C98" s="236" t="str">
        <f t="shared" si="20"/>
        <v>16</v>
      </c>
      <c r="D98" s="236" t="str">
        <f>INDEX(Sheet1!$C:$C,MATCH($B98,Sheet1!$B:$B,0))</f>
        <v>محمدطاها محمدی</v>
      </c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>
        <v>0</v>
      </c>
      <c r="AW98" s="239">
        <v>0</v>
      </c>
      <c r="AX98" s="239">
        <v>0</v>
      </c>
      <c r="AY98" s="239">
        <v>0</v>
      </c>
      <c r="AZ98" s="239">
        <v>0</v>
      </c>
      <c r="BA98" s="239">
        <v>0</v>
      </c>
      <c r="BB98" s="239">
        <v>1</v>
      </c>
      <c r="BC98" s="239">
        <v>1</v>
      </c>
      <c r="BD98" s="239">
        <v>0</v>
      </c>
      <c r="BE98" s="239">
        <v>0</v>
      </c>
      <c r="BF98" s="239">
        <v>0</v>
      </c>
      <c r="BG98" s="239">
        <v>0</v>
      </c>
      <c r="BH98" s="239">
        <v>0</v>
      </c>
      <c r="BI98" s="239">
        <v>0</v>
      </c>
      <c r="BJ98" s="239">
        <v>0</v>
      </c>
      <c r="BK98" s="239">
        <v>1</v>
      </c>
      <c r="BL98" s="239">
        <v>0</v>
      </c>
      <c r="BM98" s="239">
        <v>0</v>
      </c>
      <c r="BN98" s="239">
        <v>0</v>
      </c>
      <c r="BO98" s="239">
        <v>0</v>
      </c>
      <c r="BP98" s="239">
        <v>0</v>
      </c>
      <c r="BQ98" s="239">
        <v>0</v>
      </c>
      <c r="BR98" s="239">
        <v>0</v>
      </c>
      <c r="BS98" s="239">
        <v>0</v>
      </c>
      <c r="BT98" s="239">
        <v>0</v>
      </c>
      <c r="BU98" s="239">
        <v>0</v>
      </c>
      <c r="BV98" s="239">
        <v>0</v>
      </c>
      <c r="BW98" s="239">
        <v>0</v>
      </c>
      <c r="BX98" s="239"/>
      <c r="BY98" s="239">
        <v>0</v>
      </c>
      <c r="BZ98" s="239">
        <v>0</v>
      </c>
      <c r="CA98" s="239">
        <v>0</v>
      </c>
      <c r="CB98" s="239">
        <v>0</v>
      </c>
      <c r="CC98" s="239">
        <v>0</v>
      </c>
      <c r="CD98" s="239">
        <v>0</v>
      </c>
      <c r="CE98" s="239">
        <v>0</v>
      </c>
      <c r="CF98" s="239">
        <v>0</v>
      </c>
      <c r="CG98" s="239">
        <v>0</v>
      </c>
      <c r="CH98" s="239">
        <v>0</v>
      </c>
      <c r="CI98" s="239">
        <v>0</v>
      </c>
      <c r="CJ98" s="239">
        <v>0</v>
      </c>
      <c r="CK98" s="239">
        <v>0</v>
      </c>
      <c r="CL98" s="239">
        <v>0</v>
      </c>
      <c r="CM98" s="239">
        <v>0</v>
      </c>
      <c r="CN98" s="239">
        <v>0</v>
      </c>
      <c r="CO98" s="239">
        <v>0</v>
      </c>
      <c r="CP98" s="239">
        <v>0</v>
      </c>
      <c r="CQ98" s="239">
        <v>0</v>
      </c>
      <c r="CR98" s="239">
        <v>0</v>
      </c>
      <c r="CS98" s="239">
        <v>0</v>
      </c>
      <c r="CT98" s="239">
        <v>0</v>
      </c>
      <c r="CU98" s="239">
        <v>0</v>
      </c>
      <c r="CV98" s="239">
        <v>0</v>
      </c>
      <c r="CW98" s="239">
        <v>0</v>
      </c>
      <c r="CX98" s="239">
        <v>0</v>
      </c>
      <c r="CY98" s="239">
        <v>0</v>
      </c>
      <c r="CZ98" s="239">
        <v>0</v>
      </c>
      <c r="DA98" s="239">
        <v>0</v>
      </c>
      <c r="DB98" s="9"/>
      <c r="DC98" s="9">
        <v>0</v>
      </c>
      <c r="DD98" s="9"/>
      <c r="DE98" s="9">
        <v>0</v>
      </c>
      <c r="DF98" s="9">
        <v>0</v>
      </c>
      <c r="DG98" s="9">
        <v>0</v>
      </c>
      <c r="DH98" s="9"/>
      <c r="DI98" s="9">
        <v>0</v>
      </c>
      <c r="DJ98" s="9">
        <v>0</v>
      </c>
      <c r="DK98" s="9">
        <v>0</v>
      </c>
      <c r="DL98" s="9"/>
      <c r="DM98" s="9">
        <v>0</v>
      </c>
      <c r="DN98" s="9">
        <v>0</v>
      </c>
      <c r="DO98" s="9"/>
      <c r="DP98" s="9">
        <v>0</v>
      </c>
      <c r="DQ98" s="9">
        <v>0</v>
      </c>
      <c r="DR98" s="9">
        <v>0</v>
      </c>
      <c r="DS98" s="9"/>
      <c r="DT98" s="9"/>
      <c r="DU98" s="9"/>
      <c r="DV98" s="9"/>
      <c r="DW98" s="9"/>
      <c r="DX98" s="9"/>
      <c r="DY98" s="9">
        <v>0</v>
      </c>
      <c r="DZ98" s="9">
        <v>0</v>
      </c>
      <c r="EA98" s="9">
        <v>0</v>
      </c>
      <c r="EB98" s="9">
        <v>0</v>
      </c>
      <c r="EC98" s="9"/>
      <c r="ED98" s="9"/>
      <c r="EE98" s="9"/>
      <c r="EG98" s="18"/>
      <c r="EH98" s="18"/>
      <c r="EI98" s="18"/>
      <c r="EJ98" s="18">
        <f t="shared" si="25"/>
        <v>0.13636363636363635</v>
      </c>
      <c r="EK98" s="18">
        <f t="shared" si="22"/>
        <v>0</v>
      </c>
      <c r="EL98" s="18">
        <f t="shared" si="22"/>
        <v>0</v>
      </c>
    </row>
    <row r="99" spans="1:142" ht="18.75" x14ac:dyDescent="0.25">
      <c r="A99" s="46">
        <v>94</v>
      </c>
      <c r="B99" s="46" t="s">
        <v>545</v>
      </c>
      <c r="C99" s="237" t="str">
        <f t="shared" si="20"/>
        <v>16</v>
      </c>
      <c r="D99" s="237" t="str">
        <f>INDEX(Sheet1!$C:$C,MATCH($B99,Sheet1!$B:$B,0))</f>
        <v>امیرپارسا جهاندیده</v>
      </c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8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8">
        <v>0</v>
      </c>
      <c r="BZ99" s="238">
        <v>0</v>
      </c>
      <c r="CA99" s="238">
        <v>0</v>
      </c>
      <c r="CB99" s="238">
        <v>0</v>
      </c>
      <c r="CC99" s="238">
        <v>0</v>
      </c>
      <c r="CD99" s="238">
        <v>0</v>
      </c>
      <c r="CE99" s="238">
        <v>0</v>
      </c>
      <c r="CF99" s="238">
        <v>0</v>
      </c>
      <c r="CG99" s="238">
        <v>0</v>
      </c>
      <c r="CH99" s="238">
        <v>0</v>
      </c>
      <c r="CI99" s="238">
        <v>0</v>
      </c>
      <c r="CJ99" s="238">
        <v>0</v>
      </c>
      <c r="CK99" s="238">
        <v>0</v>
      </c>
      <c r="CL99" s="238">
        <v>0</v>
      </c>
      <c r="CM99" s="238">
        <v>0</v>
      </c>
      <c r="CN99" s="238">
        <v>0</v>
      </c>
      <c r="CO99" s="238">
        <v>0</v>
      </c>
      <c r="CP99" s="238">
        <v>0</v>
      </c>
      <c r="CQ99" s="238">
        <v>0</v>
      </c>
      <c r="CR99" s="238">
        <v>0</v>
      </c>
      <c r="CS99" s="238">
        <v>0</v>
      </c>
      <c r="CT99" s="238">
        <v>0</v>
      </c>
      <c r="CU99" s="238">
        <v>0</v>
      </c>
      <c r="CV99" s="238">
        <v>0</v>
      </c>
      <c r="CW99" s="238">
        <v>0</v>
      </c>
      <c r="CX99" s="238">
        <v>0</v>
      </c>
      <c r="CY99" s="238">
        <v>0</v>
      </c>
      <c r="CZ99" s="238">
        <v>0</v>
      </c>
      <c r="DA99" s="238">
        <v>0</v>
      </c>
      <c r="DB99" s="47"/>
      <c r="DC99" s="47">
        <v>0</v>
      </c>
      <c r="DD99" s="47"/>
      <c r="DE99" s="47">
        <v>0</v>
      </c>
      <c r="DF99" s="47">
        <v>0</v>
      </c>
      <c r="DG99" s="47">
        <v>0</v>
      </c>
      <c r="DH99" s="47"/>
      <c r="DI99" s="47">
        <v>0</v>
      </c>
      <c r="DJ99" s="47">
        <v>0</v>
      </c>
      <c r="DK99" s="47">
        <v>0</v>
      </c>
      <c r="DL99" s="47"/>
      <c r="DM99" s="47">
        <v>0</v>
      </c>
      <c r="DN99" s="47">
        <v>0</v>
      </c>
      <c r="DO99" s="47"/>
      <c r="DP99" s="47">
        <v>0</v>
      </c>
      <c r="DQ99" s="47">
        <v>0</v>
      </c>
      <c r="DR99" s="47">
        <v>0</v>
      </c>
      <c r="DS99" s="47"/>
      <c r="DT99" s="47"/>
      <c r="DU99" s="47"/>
      <c r="DV99" s="47"/>
      <c r="DW99" s="47"/>
      <c r="DX99" s="47"/>
      <c r="DY99" s="47">
        <v>0</v>
      </c>
      <c r="DZ99" s="47">
        <v>0</v>
      </c>
      <c r="EA99" s="47">
        <v>0</v>
      </c>
      <c r="EB99" s="47">
        <v>0</v>
      </c>
      <c r="EC99" s="47"/>
      <c r="ED99" s="47"/>
      <c r="EE99" s="47"/>
      <c r="EG99" s="18"/>
      <c r="EH99" s="18"/>
      <c r="EI99" s="18"/>
      <c r="EJ99" s="18"/>
      <c r="EK99" s="18">
        <f t="shared" si="22"/>
        <v>0</v>
      </c>
      <c r="EL99" s="18">
        <f t="shared" si="22"/>
        <v>0</v>
      </c>
    </row>
    <row r="100" spans="1:142" ht="18.600000000000001" customHeight="1" x14ac:dyDescent="0.25">
      <c r="A100" s="4">
        <v>95</v>
      </c>
      <c r="B100" s="4" t="s">
        <v>546</v>
      </c>
      <c r="C100" s="236" t="str">
        <f t="shared" si="20"/>
        <v>16</v>
      </c>
      <c r="D100" s="236" t="str">
        <f>INDEX(Sheet1!$C:$C,MATCH($B100,Sheet1!$B:$B,0))</f>
        <v>امیررضا اسماعیلی</v>
      </c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39"/>
      <c r="BL100" s="239"/>
      <c r="BM100" s="239"/>
      <c r="BN100" s="239"/>
      <c r="BO100" s="239"/>
      <c r="BP100" s="239"/>
      <c r="BQ100" s="239"/>
      <c r="BR100" s="239"/>
      <c r="BS100" s="239"/>
      <c r="BT100" s="239"/>
      <c r="BU100" s="239"/>
      <c r="BV100" s="239"/>
      <c r="BW100" s="239"/>
      <c r="BX100" s="239"/>
      <c r="BY100" s="239">
        <v>0</v>
      </c>
      <c r="BZ100" s="239">
        <v>0</v>
      </c>
      <c r="CA100" s="239">
        <v>0</v>
      </c>
      <c r="CB100" s="239">
        <v>0</v>
      </c>
      <c r="CC100" s="239">
        <v>0</v>
      </c>
      <c r="CD100" s="239">
        <v>0</v>
      </c>
      <c r="CE100" s="239">
        <v>0</v>
      </c>
      <c r="CF100" s="239">
        <v>0</v>
      </c>
      <c r="CG100" s="239">
        <v>0</v>
      </c>
      <c r="CH100" s="239">
        <v>0</v>
      </c>
      <c r="CI100" s="239">
        <v>0</v>
      </c>
      <c r="CJ100" s="239">
        <v>0</v>
      </c>
      <c r="CK100" s="239">
        <v>0</v>
      </c>
      <c r="CL100" s="239">
        <v>0</v>
      </c>
      <c r="CM100" s="239">
        <v>0</v>
      </c>
      <c r="CN100" s="239">
        <v>0</v>
      </c>
      <c r="CO100" s="239">
        <v>0</v>
      </c>
      <c r="CP100" s="239">
        <v>0</v>
      </c>
      <c r="CQ100" s="239">
        <v>0</v>
      </c>
      <c r="CR100" s="239">
        <v>0</v>
      </c>
      <c r="CS100" s="239">
        <v>0</v>
      </c>
      <c r="CT100" s="239">
        <v>0</v>
      </c>
      <c r="CU100" s="239">
        <v>0</v>
      </c>
      <c r="CV100" s="239">
        <v>0</v>
      </c>
      <c r="CW100" s="239">
        <v>0</v>
      </c>
      <c r="CX100" s="239">
        <v>0</v>
      </c>
      <c r="CY100" s="239">
        <v>0</v>
      </c>
      <c r="CZ100" s="239">
        <v>0</v>
      </c>
      <c r="DA100" s="239">
        <v>0</v>
      </c>
      <c r="DB100" s="9"/>
      <c r="DC100" s="9">
        <v>0</v>
      </c>
      <c r="DD100" s="9"/>
      <c r="DE100" s="9">
        <v>0</v>
      </c>
      <c r="DF100" s="9">
        <v>0</v>
      </c>
      <c r="DG100" s="9">
        <v>0</v>
      </c>
      <c r="DH100" s="9"/>
      <c r="DI100" s="9">
        <v>0</v>
      </c>
      <c r="DJ100" s="9">
        <v>0</v>
      </c>
      <c r="DK100" s="9">
        <v>0</v>
      </c>
      <c r="DL100" s="9"/>
      <c r="DM100" s="9">
        <v>0</v>
      </c>
      <c r="DN100" s="9">
        <v>0</v>
      </c>
      <c r="DO100" s="9"/>
      <c r="DP100" s="9">
        <v>0</v>
      </c>
      <c r="DQ100" s="9">
        <v>0</v>
      </c>
      <c r="DR100" s="9">
        <v>0</v>
      </c>
      <c r="DS100" s="9"/>
      <c r="DT100" s="9"/>
      <c r="DU100" s="9"/>
      <c r="DV100" s="9"/>
      <c r="DW100" s="9"/>
      <c r="DX100" s="9"/>
      <c r="DY100" s="9">
        <v>0</v>
      </c>
      <c r="DZ100" s="9">
        <v>0</v>
      </c>
      <c r="EA100" s="9">
        <v>0</v>
      </c>
      <c r="EB100" s="9">
        <v>0</v>
      </c>
      <c r="EC100" s="9"/>
      <c r="ED100" s="9"/>
      <c r="EE100" s="9"/>
      <c r="EG100" s="18"/>
      <c r="EH100" s="18"/>
      <c r="EI100" s="18"/>
      <c r="EJ100" s="18"/>
      <c r="EK100" s="18">
        <f t="shared" si="22"/>
        <v>0</v>
      </c>
      <c r="EL100" s="18">
        <f t="shared" si="22"/>
        <v>0</v>
      </c>
    </row>
    <row r="101" spans="1:142" ht="18.75" x14ac:dyDescent="0.25">
      <c r="A101" s="46">
        <v>96</v>
      </c>
      <c r="B101" s="46" t="s">
        <v>547</v>
      </c>
      <c r="C101" s="237" t="str">
        <f t="shared" si="20"/>
        <v>16</v>
      </c>
      <c r="D101" s="237" t="str">
        <f>INDEX(Sheet1!$C:$C,MATCH($B101,Sheet1!$B:$B,0))</f>
        <v>مانی دولت‌‌آبادی</v>
      </c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8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8">
        <v>0</v>
      </c>
      <c r="BZ101" s="238">
        <v>0</v>
      </c>
      <c r="CA101" s="238">
        <v>1</v>
      </c>
      <c r="CB101" s="238">
        <v>1</v>
      </c>
      <c r="CC101" s="238">
        <v>0</v>
      </c>
      <c r="CD101" s="238">
        <v>0</v>
      </c>
      <c r="CE101" s="238">
        <v>0</v>
      </c>
      <c r="CF101" s="238">
        <v>0</v>
      </c>
      <c r="CG101" s="238">
        <v>0</v>
      </c>
      <c r="CH101" s="238">
        <v>0</v>
      </c>
      <c r="CI101" s="238">
        <v>0</v>
      </c>
      <c r="CJ101" s="238">
        <v>0</v>
      </c>
      <c r="CK101" s="238">
        <v>0</v>
      </c>
      <c r="CL101" s="238">
        <v>0</v>
      </c>
      <c r="CM101" s="238">
        <v>0</v>
      </c>
      <c r="CN101" s="238">
        <v>0</v>
      </c>
      <c r="CO101" s="238">
        <v>0</v>
      </c>
      <c r="CP101" s="238">
        <v>0</v>
      </c>
      <c r="CQ101" s="238">
        <v>0</v>
      </c>
      <c r="CR101" s="238">
        <v>1</v>
      </c>
      <c r="CS101" s="238">
        <v>1</v>
      </c>
      <c r="CT101" s="238">
        <v>0</v>
      </c>
      <c r="CU101" s="238">
        <v>0</v>
      </c>
      <c r="CV101" s="238">
        <v>0</v>
      </c>
      <c r="CW101" s="238">
        <v>0</v>
      </c>
      <c r="CX101" s="238">
        <v>1</v>
      </c>
      <c r="CY101" s="238">
        <v>0</v>
      </c>
      <c r="CZ101" s="238">
        <v>0</v>
      </c>
      <c r="DA101" s="238">
        <v>0</v>
      </c>
      <c r="DB101" s="47"/>
      <c r="DC101" s="47">
        <v>0</v>
      </c>
      <c r="DD101" s="47"/>
      <c r="DE101" s="47">
        <v>1</v>
      </c>
      <c r="DF101" s="47">
        <v>0</v>
      </c>
      <c r="DG101" s="47">
        <v>0</v>
      </c>
      <c r="DH101" s="47"/>
      <c r="DI101" s="47">
        <v>0</v>
      </c>
      <c r="DJ101" s="47">
        <v>1</v>
      </c>
      <c r="DK101" s="47">
        <v>0</v>
      </c>
      <c r="DL101" s="47"/>
      <c r="DM101" s="47">
        <v>0</v>
      </c>
      <c r="DN101" s="47">
        <v>0</v>
      </c>
      <c r="DO101" s="47"/>
      <c r="DP101" s="47">
        <v>0</v>
      </c>
      <c r="DQ101" s="47">
        <v>0</v>
      </c>
      <c r="DR101" s="47">
        <v>0</v>
      </c>
      <c r="DS101" s="47"/>
      <c r="DT101" s="47"/>
      <c r="DU101" s="47"/>
      <c r="DV101" s="47"/>
      <c r="DW101" s="47"/>
      <c r="DX101" s="47"/>
      <c r="DY101" s="47">
        <v>0</v>
      </c>
      <c r="DZ101" s="47">
        <v>0</v>
      </c>
      <c r="EA101" s="47">
        <v>0</v>
      </c>
      <c r="EB101" s="47">
        <v>0</v>
      </c>
      <c r="EC101" s="47"/>
      <c r="ED101" s="47"/>
      <c r="EE101" s="47"/>
      <c r="EG101" s="18"/>
      <c r="EH101" s="18"/>
      <c r="EI101" s="18"/>
      <c r="EJ101" s="18"/>
      <c r="EK101" s="18">
        <f t="shared" si="22"/>
        <v>0.11764705882352941</v>
      </c>
      <c r="EL101" s="18">
        <f t="shared" si="22"/>
        <v>0.23076923076923078</v>
      </c>
    </row>
    <row r="102" spans="1:142" ht="18.600000000000001" customHeight="1" x14ac:dyDescent="0.25">
      <c r="A102" s="4">
        <v>97</v>
      </c>
      <c r="B102" s="4" t="s">
        <v>548</v>
      </c>
      <c r="C102" s="236" t="str">
        <f t="shared" si="20"/>
        <v>16</v>
      </c>
      <c r="D102" s="236" t="str">
        <f>INDEX(Sheet1!$C:$C,MATCH($B102,Sheet1!$B:$B,0))</f>
        <v>آدرین خلج</v>
      </c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  <c r="BM102" s="239"/>
      <c r="BN102" s="239"/>
      <c r="BO102" s="239"/>
      <c r="BP102" s="239"/>
      <c r="BQ102" s="239"/>
      <c r="BR102" s="239"/>
      <c r="BS102" s="239"/>
      <c r="BT102" s="239"/>
      <c r="BU102" s="239"/>
      <c r="BV102" s="239"/>
      <c r="BW102" s="239"/>
      <c r="BX102" s="239"/>
      <c r="BY102" s="239">
        <v>0</v>
      </c>
      <c r="BZ102" s="239">
        <v>0</v>
      </c>
      <c r="CA102" s="239">
        <v>0</v>
      </c>
      <c r="CB102" s="239">
        <v>0</v>
      </c>
      <c r="CC102" s="239">
        <v>1</v>
      </c>
      <c r="CD102" s="239">
        <v>1</v>
      </c>
      <c r="CE102" s="239">
        <v>0</v>
      </c>
      <c r="CF102" s="239">
        <v>0</v>
      </c>
      <c r="CG102" s="239">
        <v>0</v>
      </c>
      <c r="CH102" s="239">
        <v>0</v>
      </c>
      <c r="CI102" s="239">
        <v>0</v>
      </c>
      <c r="CJ102" s="239">
        <v>0</v>
      </c>
      <c r="CK102" s="239">
        <v>0</v>
      </c>
      <c r="CL102" s="239">
        <v>0</v>
      </c>
      <c r="CM102" s="239">
        <v>0</v>
      </c>
      <c r="CN102" s="239">
        <v>0</v>
      </c>
      <c r="CO102" s="239">
        <v>0</v>
      </c>
      <c r="CP102" s="239">
        <v>0</v>
      </c>
      <c r="CQ102" s="239">
        <v>0</v>
      </c>
      <c r="CR102" s="239">
        <v>0</v>
      </c>
      <c r="CS102" s="239">
        <v>0</v>
      </c>
      <c r="CT102" s="239">
        <v>0</v>
      </c>
      <c r="CU102" s="239">
        <v>0</v>
      </c>
      <c r="CV102" s="239">
        <v>0</v>
      </c>
      <c r="CW102" s="239">
        <v>0</v>
      </c>
      <c r="CX102" s="239">
        <v>0</v>
      </c>
      <c r="CY102" s="239">
        <v>0</v>
      </c>
      <c r="CZ102" s="239">
        <v>0</v>
      </c>
      <c r="DA102" s="239">
        <v>0</v>
      </c>
      <c r="DB102" s="9"/>
      <c r="DC102" s="9">
        <v>0</v>
      </c>
      <c r="DD102" s="9"/>
      <c r="DE102" s="9">
        <v>0</v>
      </c>
      <c r="DF102" s="9">
        <v>0</v>
      </c>
      <c r="DG102" s="9">
        <v>0</v>
      </c>
      <c r="DH102" s="9"/>
      <c r="DI102" s="9">
        <v>0</v>
      </c>
      <c r="DJ102" s="9">
        <v>0</v>
      </c>
      <c r="DK102" s="9">
        <v>0</v>
      </c>
      <c r="DL102" s="9"/>
      <c r="DM102" s="9">
        <v>0</v>
      </c>
      <c r="DN102" s="9">
        <v>0</v>
      </c>
      <c r="DO102" s="9"/>
      <c r="DP102" s="9">
        <v>0</v>
      </c>
      <c r="DQ102" s="9">
        <v>0</v>
      </c>
      <c r="DR102" s="9">
        <v>0</v>
      </c>
      <c r="DS102" s="9"/>
      <c r="DT102" s="9"/>
      <c r="DU102" s="9"/>
      <c r="DV102" s="9"/>
      <c r="DW102" s="9"/>
      <c r="DX102" s="9"/>
      <c r="DY102" s="9">
        <v>0</v>
      </c>
      <c r="DZ102" s="9">
        <v>0</v>
      </c>
      <c r="EA102" s="9">
        <v>0</v>
      </c>
      <c r="EB102" s="9">
        <v>0</v>
      </c>
      <c r="EC102" s="9"/>
      <c r="ED102" s="9"/>
      <c r="EE102" s="9"/>
      <c r="EG102" s="18"/>
      <c r="EH102" s="18"/>
      <c r="EI102" s="18"/>
      <c r="EJ102" s="18"/>
      <c r="EK102" s="18">
        <f t="shared" si="22"/>
        <v>0.11764705882352941</v>
      </c>
      <c r="EL102" s="18">
        <f t="shared" si="22"/>
        <v>0</v>
      </c>
    </row>
    <row r="103" spans="1:142" ht="18.75" x14ac:dyDescent="0.25">
      <c r="A103" s="46">
        <v>98</v>
      </c>
      <c r="B103" s="46" t="s">
        <v>549</v>
      </c>
      <c r="C103" s="237" t="str">
        <f t="shared" si="20"/>
        <v>16</v>
      </c>
      <c r="D103" s="237" t="str">
        <f>INDEX(Sheet1!$C:$C,MATCH($B103,Sheet1!$B:$B,0))</f>
        <v>محمدامین سقا</v>
      </c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238"/>
      <c r="BM103" s="238"/>
      <c r="BN103" s="238"/>
      <c r="BO103" s="238"/>
      <c r="BP103" s="238"/>
      <c r="BQ103" s="238"/>
      <c r="BR103" s="238"/>
      <c r="BS103" s="238"/>
      <c r="BT103" s="238"/>
      <c r="BU103" s="238"/>
      <c r="BV103" s="238"/>
      <c r="BW103" s="238"/>
      <c r="BX103" s="238"/>
      <c r="BY103" s="238">
        <v>0</v>
      </c>
      <c r="BZ103" s="238">
        <v>0</v>
      </c>
      <c r="CA103" s="238">
        <v>0</v>
      </c>
      <c r="CB103" s="238">
        <v>0</v>
      </c>
      <c r="CC103" s="238">
        <v>1</v>
      </c>
      <c r="CD103" s="238">
        <v>1</v>
      </c>
      <c r="CE103" s="238">
        <v>1</v>
      </c>
      <c r="CF103" s="238">
        <v>0</v>
      </c>
      <c r="CG103" s="238">
        <v>0</v>
      </c>
      <c r="CH103" s="238">
        <v>0</v>
      </c>
      <c r="CI103" s="238">
        <v>0</v>
      </c>
      <c r="CJ103" s="238">
        <v>0</v>
      </c>
      <c r="CK103" s="238">
        <v>0</v>
      </c>
      <c r="CL103" s="238">
        <v>0</v>
      </c>
      <c r="CM103" s="238">
        <v>0</v>
      </c>
      <c r="CN103" s="238">
        <v>0</v>
      </c>
      <c r="CO103" s="238">
        <v>0</v>
      </c>
      <c r="CP103" s="238">
        <v>0</v>
      </c>
      <c r="CQ103" s="238">
        <v>0</v>
      </c>
      <c r="CR103" s="238">
        <v>0</v>
      </c>
      <c r="CS103" s="238">
        <v>0</v>
      </c>
      <c r="CT103" s="238">
        <v>0</v>
      </c>
      <c r="CU103" s="238">
        <v>0</v>
      </c>
      <c r="CV103" s="238">
        <v>0</v>
      </c>
      <c r="CW103" s="238">
        <v>0</v>
      </c>
      <c r="CX103" s="238">
        <v>0</v>
      </c>
      <c r="CY103" s="238">
        <v>0</v>
      </c>
      <c r="CZ103" s="238">
        <v>0</v>
      </c>
      <c r="DA103" s="238">
        <v>0</v>
      </c>
      <c r="DB103" s="47"/>
      <c r="DC103" s="47">
        <v>0</v>
      </c>
      <c r="DD103" s="47"/>
      <c r="DE103" s="47">
        <v>0</v>
      </c>
      <c r="DF103" s="47">
        <v>0</v>
      </c>
      <c r="DG103" s="47">
        <v>0</v>
      </c>
      <c r="DH103" s="47"/>
      <c r="DI103" s="47">
        <v>0</v>
      </c>
      <c r="DJ103" s="47">
        <v>0</v>
      </c>
      <c r="DK103" s="47">
        <v>0</v>
      </c>
      <c r="DL103" s="47"/>
      <c r="DM103" s="47">
        <v>0</v>
      </c>
      <c r="DN103" s="47">
        <v>0</v>
      </c>
      <c r="DO103" s="47"/>
      <c r="DP103" s="47">
        <v>0</v>
      </c>
      <c r="DQ103" s="47">
        <v>0</v>
      </c>
      <c r="DR103" s="47">
        <v>0</v>
      </c>
      <c r="DS103" s="47"/>
      <c r="DT103" s="47"/>
      <c r="DU103" s="47"/>
      <c r="DV103" s="47"/>
      <c r="DW103" s="47"/>
      <c r="DX103" s="47"/>
      <c r="DY103" s="47">
        <v>0</v>
      </c>
      <c r="DZ103" s="47">
        <v>0</v>
      </c>
      <c r="EA103" s="47">
        <v>0</v>
      </c>
      <c r="EB103" s="47">
        <v>0</v>
      </c>
      <c r="EC103" s="47"/>
      <c r="ED103" s="47"/>
      <c r="EE103" s="47"/>
      <c r="EG103" s="18"/>
      <c r="EH103" s="18"/>
      <c r="EI103" s="18"/>
      <c r="EJ103" s="18"/>
      <c r="EK103" s="18">
        <f t="shared" si="22"/>
        <v>0.17647058823529413</v>
      </c>
      <c r="EL103" s="18">
        <f t="shared" si="22"/>
        <v>0</v>
      </c>
    </row>
    <row r="104" spans="1:142" ht="18.600000000000001" customHeight="1" x14ac:dyDescent="0.25">
      <c r="A104" s="4">
        <v>99</v>
      </c>
      <c r="B104" s="4" t="s">
        <v>550</v>
      </c>
      <c r="C104" s="236" t="str">
        <f t="shared" si="20"/>
        <v>16</v>
      </c>
      <c r="D104" s="236" t="str">
        <f>INDEX(Sheet1!$C:$C,MATCH($B104,Sheet1!$B:$B,0))</f>
        <v>کیان نجفی امامی</v>
      </c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39"/>
      <c r="BL104" s="239"/>
      <c r="BM104" s="239"/>
      <c r="BN104" s="239"/>
      <c r="BO104" s="239"/>
      <c r="BP104" s="239"/>
      <c r="BQ104" s="239"/>
      <c r="BR104" s="239"/>
      <c r="BS104" s="239"/>
      <c r="BT104" s="239"/>
      <c r="BU104" s="239"/>
      <c r="BV104" s="239"/>
      <c r="BW104" s="239"/>
      <c r="BX104" s="239"/>
      <c r="BY104" s="239">
        <v>0</v>
      </c>
      <c r="BZ104" s="239">
        <v>0</v>
      </c>
      <c r="CA104" s="239">
        <v>0</v>
      </c>
      <c r="CB104" s="239">
        <v>0</v>
      </c>
      <c r="CC104" s="239">
        <v>0</v>
      </c>
      <c r="CD104" s="239">
        <v>0</v>
      </c>
      <c r="CE104" s="239">
        <v>0</v>
      </c>
      <c r="CF104" s="239">
        <v>0</v>
      </c>
      <c r="CG104" s="239">
        <v>0</v>
      </c>
      <c r="CH104" s="239">
        <v>0</v>
      </c>
      <c r="CI104" s="239">
        <v>0</v>
      </c>
      <c r="CJ104" s="239">
        <v>0</v>
      </c>
      <c r="CK104" s="239">
        <v>0</v>
      </c>
      <c r="CL104" s="239">
        <v>0</v>
      </c>
      <c r="CM104" s="239">
        <v>0</v>
      </c>
      <c r="CN104" s="239">
        <v>0</v>
      </c>
      <c r="CO104" s="239">
        <v>0</v>
      </c>
      <c r="CP104" s="239">
        <v>0</v>
      </c>
      <c r="CQ104" s="239">
        <v>0</v>
      </c>
      <c r="CR104" s="239">
        <v>0</v>
      </c>
      <c r="CS104" s="239">
        <v>0</v>
      </c>
      <c r="CT104" s="239">
        <v>0</v>
      </c>
      <c r="CU104" s="239">
        <v>0</v>
      </c>
      <c r="CV104" s="239">
        <v>0</v>
      </c>
      <c r="CW104" s="239">
        <v>0</v>
      </c>
      <c r="CX104" s="239">
        <v>0</v>
      </c>
      <c r="CY104" s="239">
        <v>0</v>
      </c>
      <c r="CZ104" s="239">
        <v>0</v>
      </c>
      <c r="DA104" s="239">
        <v>0</v>
      </c>
      <c r="DB104" s="9"/>
      <c r="DC104" s="9">
        <v>0</v>
      </c>
      <c r="DD104" s="9"/>
      <c r="DE104" s="9">
        <v>0</v>
      </c>
      <c r="DF104" s="9">
        <v>0</v>
      </c>
      <c r="DG104" s="9">
        <v>0</v>
      </c>
      <c r="DH104" s="9"/>
      <c r="DI104" s="9">
        <v>0</v>
      </c>
      <c r="DJ104" s="9">
        <v>0</v>
      </c>
      <c r="DK104" s="9">
        <v>0</v>
      </c>
      <c r="DL104" s="9"/>
      <c r="DM104" s="9">
        <v>0</v>
      </c>
      <c r="DN104" s="9">
        <v>0</v>
      </c>
      <c r="DO104" s="9"/>
      <c r="DP104" s="9">
        <v>0</v>
      </c>
      <c r="DQ104" s="9">
        <v>0</v>
      </c>
      <c r="DR104" s="9">
        <v>0</v>
      </c>
      <c r="DS104" s="9"/>
      <c r="DT104" s="9"/>
      <c r="DU104" s="9"/>
      <c r="DV104" s="9"/>
      <c r="DW104" s="9"/>
      <c r="DX104" s="9"/>
      <c r="DY104" s="9">
        <v>0</v>
      </c>
      <c r="DZ104" s="9">
        <v>0</v>
      </c>
      <c r="EA104" s="9">
        <v>0</v>
      </c>
      <c r="EB104" s="9">
        <v>0</v>
      </c>
      <c r="EC104" s="9"/>
      <c r="ED104" s="9"/>
      <c r="EE104" s="9"/>
      <c r="EG104" s="18"/>
      <c r="EH104" s="18"/>
      <c r="EI104" s="18"/>
      <c r="EJ104" s="18"/>
      <c r="EK104" s="18">
        <f t="shared" si="22"/>
        <v>0</v>
      </c>
      <c r="EL104" s="18">
        <f t="shared" si="22"/>
        <v>0</v>
      </c>
    </row>
    <row r="105" spans="1:142" ht="18.75" x14ac:dyDescent="0.25">
      <c r="A105" s="46">
        <v>100</v>
      </c>
      <c r="B105" s="46" t="s">
        <v>551</v>
      </c>
      <c r="C105" s="237" t="str">
        <f t="shared" si="20"/>
        <v>16</v>
      </c>
      <c r="D105" s="237" t="str">
        <f>INDEX(Sheet1!$C:$C,MATCH($B105,Sheet1!$B:$B,0))</f>
        <v>فربد یسمینا</v>
      </c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  <c r="AX105" s="238"/>
      <c r="AY105" s="238"/>
      <c r="AZ105" s="238"/>
      <c r="BA105" s="238"/>
      <c r="BB105" s="238"/>
      <c r="BC105" s="238"/>
      <c r="BD105" s="238"/>
      <c r="BE105" s="238"/>
      <c r="BF105" s="238"/>
      <c r="BG105" s="238"/>
      <c r="BH105" s="238"/>
      <c r="BI105" s="238"/>
      <c r="BJ105" s="238"/>
      <c r="BK105" s="238"/>
      <c r="BL105" s="238"/>
      <c r="BM105" s="238"/>
      <c r="BN105" s="238"/>
      <c r="BO105" s="238"/>
      <c r="BP105" s="238"/>
      <c r="BQ105" s="238"/>
      <c r="BR105" s="238"/>
      <c r="BS105" s="238"/>
      <c r="BT105" s="238"/>
      <c r="BU105" s="238"/>
      <c r="BV105" s="238"/>
      <c r="BW105" s="238"/>
      <c r="BX105" s="238"/>
      <c r="BY105" s="238">
        <v>0</v>
      </c>
      <c r="BZ105" s="238">
        <v>0</v>
      </c>
      <c r="CA105" s="238">
        <v>0</v>
      </c>
      <c r="CB105" s="238">
        <v>0</v>
      </c>
      <c r="CC105" s="238">
        <v>0</v>
      </c>
      <c r="CD105" s="238">
        <v>0</v>
      </c>
      <c r="CE105" s="238">
        <v>0</v>
      </c>
      <c r="CF105" s="238">
        <v>0</v>
      </c>
      <c r="CG105" s="238">
        <v>0</v>
      </c>
      <c r="CH105" s="238">
        <v>0</v>
      </c>
      <c r="CI105" s="238">
        <v>0</v>
      </c>
      <c r="CJ105" s="238">
        <v>0</v>
      </c>
      <c r="CK105" s="238">
        <v>0</v>
      </c>
      <c r="CL105" s="238">
        <v>0</v>
      </c>
      <c r="CM105" s="238">
        <v>0</v>
      </c>
      <c r="CN105" s="238">
        <v>0</v>
      </c>
      <c r="CO105" s="238">
        <v>0</v>
      </c>
      <c r="CP105" s="238">
        <v>0</v>
      </c>
      <c r="CQ105" s="238">
        <v>0</v>
      </c>
      <c r="CR105" s="238">
        <v>0</v>
      </c>
      <c r="CS105" s="238">
        <v>0</v>
      </c>
      <c r="CT105" s="238">
        <v>0</v>
      </c>
      <c r="CU105" s="238">
        <v>0</v>
      </c>
      <c r="CV105" s="238">
        <v>0</v>
      </c>
      <c r="CW105" s="238">
        <v>0</v>
      </c>
      <c r="CX105" s="238">
        <v>0</v>
      </c>
      <c r="CY105" s="238">
        <v>0</v>
      </c>
      <c r="CZ105" s="238">
        <v>0</v>
      </c>
      <c r="DA105" s="238">
        <v>0</v>
      </c>
      <c r="DB105" s="47"/>
      <c r="DC105" s="47">
        <v>0</v>
      </c>
      <c r="DD105" s="47"/>
      <c r="DE105" s="47">
        <v>0</v>
      </c>
      <c r="DF105" s="47">
        <v>0</v>
      </c>
      <c r="DG105" s="47">
        <v>0</v>
      </c>
      <c r="DH105" s="47"/>
      <c r="DI105" s="47">
        <v>0</v>
      </c>
      <c r="DJ105" s="47">
        <v>0</v>
      </c>
      <c r="DK105" s="47">
        <v>0</v>
      </c>
      <c r="DL105" s="47"/>
      <c r="DM105" s="47">
        <v>0</v>
      </c>
      <c r="DN105" s="47">
        <v>0</v>
      </c>
      <c r="DO105" s="47"/>
      <c r="DP105" s="47">
        <v>0</v>
      </c>
      <c r="DQ105" s="47">
        <v>0</v>
      </c>
      <c r="DR105" s="47">
        <v>0</v>
      </c>
      <c r="DS105" s="47"/>
      <c r="DT105" s="47"/>
      <c r="DU105" s="47"/>
      <c r="DV105" s="47"/>
      <c r="DW105" s="47"/>
      <c r="DX105" s="47"/>
      <c r="DY105" s="47">
        <v>0</v>
      </c>
      <c r="DZ105" s="47">
        <v>0</v>
      </c>
      <c r="EA105" s="47">
        <v>0</v>
      </c>
      <c r="EB105" s="47">
        <v>0</v>
      </c>
      <c r="EC105" s="47"/>
      <c r="ED105" s="47"/>
      <c r="EE105" s="47"/>
      <c r="EG105" s="18"/>
      <c r="EH105" s="18"/>
      <c r="EI105" s="18"/>
      <c r="EJ105" s="18"/>
      <c r="EK105" s="18">
        <f t="shared" si="22"/>
        <v>0</v>
      </c>
      <c r="EL105" s="18">
        <f t="shared" si="22"/>
        <v>0</v>
      </c>
    </row>
    <row r="106" spans="1:142" ht="18.600000000000001" customHeight="1" x14ac:dyDescent="0.25">
      <c r="A106" s="4">
        <v>101</v>
      </c>
      <c r="B106" s="4" t="s">
        <v>552</v>
      </c>
      <c r="C106" s="236" t="str">
        <f t="shared" si="20"/>
        <v>16</v>
      </c>
      <c r="D106" s="236" t="str">
        <f>INDEX(Sheet1!$C:$C,MATCH($B106,Sheet1!$B:$B,0))</f>
        <v>امیررضا افشار</v>
      </c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39"/>
      <c r="BL106" s="239"/>
      <c r="BM106" s="239"/>
      <c r="BN106" s="239"/>
      <c r="BO106" s="239"/>
      <c r="BP106" s="239"/>
      <c r="BQ106" s="239"/>
      <c r="BR106" s="239"/>
      <c r="BS106" s="239"/>
      <c r="BT106" s="239"/>
      <c r="BU106" s="239"/>
      <c r="BV106" s="239"/>
      <c r="BW106" s="239"/>
      <c r="BX106" s="239"/>
      <c r="BY106" s="239">
        <v>0</v>
      </c>
      <c r="BZ106" s="239">
        <v>0</v>
      </c>
      <c r="CA106" s="239">
        <v>0</v>
      </c>
      <c r="CB106" s="239">
        <v>0</v>
      </c>
      <c r="CC106" s="239">
        <v>1</v>
      </c>
      <c r="CD106" s="239">
        <v>1</v>
      </c>
      <c r="CE106" s="239">
        <v>1</v>
      </c>
      <c r="CF106" s="239">
        <v>1</v>
      </c>
      <c r="CG106" s="239">
        <v>0</v>
      </c>
      <c r="CH106" s="239">
        <v>0</v>
      </c>
      <c r="CI106" s="239">
        <v>0</v>
      </c>
      <c r="CJ106" s="239">
        <v>1</v>
      </c>
      <c r="CK106" s="239">
        <v>0</v>
      </c>
      <c r="CL106" s="239">
        <v>0</v>
      </c>
      <c r="CM106" s="239">
        <v>0</v>
      </c>
      <c r="CN106" s="239">
        <v>0</v>
      </c>
      <c r="CO106" s="239">
        <v>1</v>
      </c>
      <c r="CP106" s="239">
        <v>0</v>
      </c>
      <c r="CQ106" s="239">
        <v>0</v>
      </c>
      <c r="CR106" s="239">
        <v>1</v>
      </c>
      <c r="CS106" s="239">
        <v>1</v>
      </c>
      <c r="CT106" s="239">
        <v>0</v>
      </c>
      <c r="CU106" s="239">
        <v>0</v>
      </c>
      <c r="CV106" s="239">
        <v>0</v>
      </c>
      <c r="CW106" s="239">
        <v>0</v>
      </c>
      <c r="CX106" s="239">
        <v>0</v>
      </c>
      <c r="CY106" s="239">
        <v>0</v>
      </c>
      <c r="CZ106" s="239">
        <v>0</v>
      </c>
      <c r="DA106" s="239">
        <v>1</v>
      </c>
      <c r="DB106" s="9"/>
      <c r="DC106" s="9">
        <v>0</v>
      </c>
      <c r="DD106" s="9"/>
      <c r="DE106" s="9">
        <v>0</v>
      </c>
      <c r="DF106" s="9">
        <v>1</v>
      </c>
      <c r="DG106" s="9">
        <v>1</v>
      </c>
      <c r="DH106" s="9"/>
      <c r="DI106" s="9">
        <v>1</v>
      </c>
      <c r="DJ106" s="9">
        <v>1</v>
      </c>
      <c r="DK106" s="9">
        <v>1</v>
      </c>
      <c r="DL106" s="9"/>
      <c r="DM106" s="9">
        <v>1</v>
      </c>
      <c r="DN106" s="9">
        <v>0</v>
      </c>
      <c r="DO106" s="9"/>
      <c r="DP106" s="9">
        <v>0</v>
      </c>
      <c r="DQ106" s="9">
        <v>0</v>
      </c>
      <c r="DR106" s="9">
        <v>1</v>
      </c>
      <c r="DS106" s="9"/>
      <c r="DT106" s="9"/>
      <c r="DU106" s="9"/>
      <c r="DV106" s="9"/>
      <c r="DW106" s="9"/>
      <c r="DX106" s="9"/>
      <c r="DY106" s="9">
        <v>0</v>
      </c>
      <c r="DZ106" s="9">
        <v>0</v>
      </c>
      <c r="EA106" s="9">
        <v>0</v>
      </c>
      <c r="EB106" s="9">
        <v>0</v>
      </c>
      <c r="EC106" s="9"/>
      <c r="ED106" s="9"/>
      <c r="EE106" s="9"/>
      <c r="EG106" s="18"/>
      <c r="EH106" s="18"/>
      <c r="EI106" s="18"/>
      <c r="EJ106" s="18"/>
      <c r="EK106" s="18">
        <f t="shared" si="22"/>
        <v>0.35294117647058826</v>
      </c>
      <c r="EL106" s="18">
        <f t="shared" si="22"/>
        <v>0.23076923076923078</v>
      </c>
    </row>
    <row r="107" spans="1:142" ht="18.75" x14ac:dyDescent="0.25">
      <c r="A107" s="46">
        <v>102</v>
      </c>
      <c r="B107" s="46" t="s">
        <v>553</v>
      </c>
      <c r="C107" s="237" t="str">
        <f t="shared" si="20"/>
        <v>16</v>
      </c>
      <c r="D107" s="237" t="str">
        <f>INDEX(Sheet1!$C:$C,MATCH($B107,Sheet1!$B:$B,0))</f>
        <v>امیرحسین محمدگنجی</v>
      </c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238"/>
      <c r="AB107" s="238"/>
      <c r="AC107" s="238"/>
      <c r="AD107" s="238"/>
      <c r="AE107" s="238"/>
      <c r="AF107" s="23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8"/>
      <c r="AX107" s="238"/>
      <c r="AY107" s="238"/>
      <c r="AZ107" s="238"/>
      <c r="BA107" s="238"/>
      <c r="BB107" s="238"/>
      <c r="BC107" s="238"/>
      <c r="BD107" s="238"/>
      <c r="BE107" s="238"/>
      <c r="BF107" s="238"/>
      <c r="BG107" s="238"/>
      <c r="BH107" s="238"/>
      <c r="BI107" s="238"/>
      <c r="BJ107" s="238"/>
      <c r="BK107" s="238"/>
      <c r="BL107" s="238"/>
      <c r="BM107" s="238"/>
      <c r="BN107" s="238"/>
      <c r="BO107" s="238"/>
      <c r="BP107" s="238"/>
      <c r="BQ107" s="238"/>
      <c r="BR107" s="238"/>
      <c r="BS107" s="238"/>
      <c r="BT107" s="238"/>
      <c r="BU107" s="238"/>
      <c r="BV107" s="238"/>
      <c r="BW107" s="238"/>
      <c r="BX107" s="238"/>
      <c r="BY107" s="238">
        <v>0</v>
      </c>
      <c r="BZ107" s="238">
        <v>0</v>
      </c>
      <c r="CA107" s="238">
        <v>0</v>
      </c>
      <c r="CB107" s="238">
        <v>0</v>
      </c>
      <c r="CC107" s="238">
        <v>0</v>
      </c>
      <c r="CD107" s="238">
        <v>0</v>
      </c>
      <c r="CE107" s="238">
        <v>0</v>
      </c>
      <c r="CF107" s="238">
        <v>0</v>
      </c>
      <c r="CG107" s="238">
        <v>0</v>
      </c>
      <c r="CH107" s="238">
        <v>0</v>
      </c>
      <c r="CI107" s="238">
        <v>0</v>
      </c>
      <c r="CJ107" s="238">
        <v>0</v>
      </c>
      <c r="CK107" s="238">
        <v>0</v>
      </c>
      <c r="CL107" s="238">
        <v>0</v>
      </c>
      <c r="CM107" s="238">
        <v>0</v>
      </c>
      <c r="CN107" s="238">
        <v>0</v>
      </c>
      <c r="CO107" s="238">
        <v>0</v>
      </c>
      <c r="CP107" s="238">
        <v>0</v>
      </c>
      <c r="CQ107" s="238">
        <v>0</v>
      </c>
      <c r="CR107" s="238">
        <v>0</v>
      </c>
      <c r="CS107" s="238">
        <v>0</v>
      </c>
      <c r="CT107" s="238">
        <v>0</v>
      </c>
      <c r="CU107" s="238">
        <v>0</v>
      </c>
      <c r="CV107" s="238">
        <v>0</v>
      </c>
      <c r="CW107" s="238">
        <v>0</v>
      </c>
      <c r="CX107" s="238">
        <v>0</v>
      </c>
      <c r="CY107" s="238">
        <v>0</v>
      </c>
      <c r="CZ107" s="238">
        <v>0</v>
      </c>
      <c r="DA107" s="238">
        <v>0</v>
      </c>
      <c r="DB107" s="47"/>
      <c r="DC107" s="47">
        <v>0</v>
      </c>
      <c r="DD107" s="47"/>
      <c r="DE107" s="47">
        <v>0</v>
      </c>
      <c r="DF107" s="47">
        <v>0</v>
      </c>
      <c r="DG107" s="47">
        <v>0</v>
      </c>
      <c r="DH107" s="47"/>
      <c r="DI107" s="47">
        <v>0</v>
      </c>
      <c r="DJ107" s="47">
        <v>0</v>
      </c>
      <c r="DK107" s="47">
        <v>0</v>
      </c>
      <c r="DL107" s="47"/>
      <c r="DM107" s="47">
        <v>0</v>
      </c>
      <c r="DN107" s="47">
        <v>0</v>
      </c>
      <c r="DO107" s="47"/>
      <c r="DP107" s="47">
        <v>0</v>
      </c>
      <c r="DQ107" s="47">
        <v>0</v>
      </c>
      <c r="DR107" s="47">
        <v>0</v>
      </c>
      <c r="DS107" s="47"/>
      <c r="DT107" s="47"/>
      <c r="DU107" s="47"/>
      <c r="DV107" s="47"/>
      <c r="DW107" s="47"/>
      <c r="DX107" s="47"/>
      <c r="DY107" s="47">
        <v>0</v>
      </c>
      <c r="DZ107" s="47">
        <v>0</v>
      </c>
      <c r="EA107" s="47">
        <v>0</v>
      </c>
      <c r="EB107" s="47">
        <v>0</v>
      </c>
      <c r="EC107" s="47"/>
      <c r="ED107" s="47"/>
      <c r="EE107" s="47"/>
      <c r="EG107" s="18"/>
      <c r="EH107" s="18"/>
      <c r="EI107" s="18"/>
      <c r="EJ107" s="18"/>
      <c r="EK107" s="18">
        <f t="shared" si="22"/>
        <v>0</v>
      </c>
      <c r="EL107" s="18">
        <f t="shared" si="22"/>
        <v>0</v>
      </c>
    </row>
    <row r="108" spans="1:142" ht="18.600000000000001" customHeight="1" x14ac:dyDescent="0.25">
      <c r="A108" s="4">
        <v>103</v>
      </c>
      <c r="B108" s="4" t="s">
        <v>554</v>
      </c>
      <c r="C108" s="236" t="str">
        <f t="shared" si="20"/>
        <v>16</v>
      </c>
      <c r="D108" s="236" t="str">
        <f>INDEX(Sheet1!$C:$C,MATCH($B108,Sheet1!$B:$B,0))</f>
        <v>محمدماهان متانت</v>
      </c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39"/>
      <c r="BL108" s="239"/>
      <c r="BM108" s="239"/>
      <c r="BN108" s="239"/>
      <c r="BO108" s="239"/>
      <c r="BP108" s="239"/>
      <c r="BQ108" s="239"/>
      <c r="BR108" s="239"/>
      <c r="BS108" s="239"/>
      <c r="BT108" s="239"/>
      <c r="BU108" s="239"/>
      <c r="BV108" s="239"/>
      <c r="BW108" s="239"/>
      <c r="BX108" s="239"/>
      <c r="BY108" s="239">
        <v>0</v>
      </c>
      <c r="BZ108" s="239">
        <v>0</v>
      </c>
      <c r="CA108" s="239">
        <v>0</v>
      </c>
      <c r="CB108" s="239">
        <v>0</v>
      </c>
      <c r="CC108" s="239">
        <v>0</v>
      </c>
      <c r="CD108" s="239">
        <v>0</v>
      </c>
      <c r="CE108" s="239">
        <v>1</v>
      </c>
      <c r="CF108" s="239">
        <v>0</v>
      </c>
      <c r="CG108" s="239">
        <v>0</v>
      </c>
      <c r="CH108" s="239">
        <v>0</v>
      </c>
      <c r="CI108" s="239">
        <v>0</v>
      </c>
      <c r="CJ108" s="239">
        <v>1</v>
      </c>
      <c r="CK108" s="239">
        <v>0</v>
      </c>
      <c r="CL108" s="239">
        <v>0</v>
      </c>
      <c r="CM108" s="239">
        <v>0</v>
      </c>
      <c r="CN108" s="239">
        <v>0</v>
      </c>
      <c r="CO108" s="239">
        <v>0</v>
      </c>
      <c r="CP108" s="239">
        <v>0</v>
      </c>
      <c r="CQ108" s="239">
        <v>1</v>
      </c>
      <c r="CR108" s="239">
        <v>0</v>
      </c>
      <c r="CS108" s="239">
        <v>0</v>
      </c>
      <c r="CT108" s="239">
        <v>0</v>
      </c>
      <c r="CU108" s="239">
        <v>0</v>
      </c>
      <c r="CV108" s="239">
        <v>0</v>
      </c>
      <c r="CW108" s="239">
        <v>0</v>
      </c>
      <c r="CX108" s="239">
        <v>0</v>
      </c>
      <c r="CY108" s="239">
        <v>0</v>
      </c>
      <c r="CZ108" s="239">
        <v>0</v>
      </c>
      <c r="DA108" s="239">
        <v>1</v>
      </c>
      <c r="DB108" s="9"/>
      <c r="DC108" s="9">
        <v>0</v>
      </c>
      <c r="DD108" s="9"/>
      <c r="DE108" s="9">
        <v>0</v>
      </c>
      <c r="DF108" s="9">
        <v>0</v>
      </c>
      <c r="DG108" s="9">
        <v>1</v>
      </c>
      <c r="DH108" s="9"/>
      <c r="DI108" s="9">
        <v>0</v>
      </c>
      <c r="DJ108" s="9">
        <v>1</v>
      </c>
      <c r="DK108" s="9">
        <v>0</v>
      </c>
      <c r="DL108" s="9"/>
      <c r="DM108" s="9">
        <v>1</v>
      </c>
      <c r="DN108" s="9">
        <v>0</v>
      </c>
      <c r="DO108" s="9"/>
      <c r="DP108" s="9">
        <v>0</v>
      </c>
      <c r="DQ108" s="9">
        <v>0</v>
      </c>
      <c r="DR108" s="9">
        <v>0</v>
      </c>
      <c r="DS108" s="9"/>
      <c r="DT108" s="9"/>
      <c r="DU108" s="9"/>
      <c r="DV108" s="9"/>
      <c r="DW108" s="9"/>
      <c r="DX108" s="9"/>
      <c r="DY108" s="9">
        <v>0</v>
      </c>
      <c r="DZ108" s="9">
        <v>0</v>
      </c>
      <c r="EA108" s="9">
        <v>0</v>
      </c>
      <c r="EB108" s="9">
        <v>0</v>
      </c>
      <c r="EC108" s="9"/>
      <c r="ED108" s="9"/>
      <c r="EE108" s="9"/>
      <c r="EG108" s="18"/>
      <c r="EH108" s="18"/>
      <c r="EI108" s="18"/>
      <c r="EJ108" s="18"/>
      <c r="EK108" s="18">
        <f t="shared" si="22"/>
        <v>0.11764705882352941</v>
      </c>
      <c r="EL108" s="18">
        <f t="shared" si="22"/>
        <v>0.15384615384615385</v>
      </c>
    </row>
    <row r="109" spans="1:142" ht="18.75" x14ac:dyDescent="0.25">
      <c r="A109" s="46">
        <v>104</v>
      </c>
      <c r="B109" s="46" t="s">
        <v>705</v>
      </c>
      <c r="C109" s="237" t="str">
        <f t="shared" si="20"/>
        <v>16</v>
      </c>
      <c r="D109" s="237" t="str">
        <f>INDEX(Sheet1!$C:$C,MATCH($B109,Sheet1!$B:$B,0))</f>
        <v>فرزام عزیزآبادی</v>
      </c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238"/>
      <c r="BM109" s="238"/>
      <c r="BN109" s="238"/>
      <c r="BO109" s="238"/>
      <c r="BP109" s="238"/>
      <c r="BQ109" s="238"/>
      <c r="BR109" s="238"/>
      <c r="BS109" s="238"/>
      <c r="BT109" s="238"/>
      <c r="BU109" s="238"/>
      <c r="BV109" s="238"/>
      <c r="BW109" s="238"/>
      <c r="BX109" s="238"/>
      <c r="BY109" s="238">
        <v>0</v>
      </c>
      <c r="BZ109" s="238">
        <v>0</v>
      </c>
      <c r="CA109" s="238">
        <v>0</v>
      </c>
      <c r="CB109" s="238">
        <v>0</v>
      </c>
      <c r="CC109" s="238">
        <v>0</v>
      </c>
      <c r="CD109" s="238">
        <v>0</v>
      </c>
      <c r="CE109" s="238">
        <v>0</v>
      </c>
      <c r="CF109" s="238">
        <v>0</v>
      </c>
      <c r="CG109" s="238">
        <v>0</v>
      </c>
      <c r="CH109" s="238">
        <v>0</v>
      </c>
      <c r="CI109" s="238">
        <v>0</v>
      </c>
      <c r="CJ109" s="238">
        <v>0</v>
      </c>
      <c r="CK109" s="238">
        <v>0</v>
      </c>
      <c r="CL109" s="238">
        <v>0</v>
      </c>
      <c r="CM109" s="238">
        <v>0</v>
      </c>
      <c r="CN109" s="238">
        <v>0</v>
      </c>
      <c r="CO109" s="238">
        <v>0</v>
      </c>
      <c r="CP109" s="238">
        <v>0</v>
      </c>
      <c r="CQ109" s="238">
        <v>0</v>
      </c>
      <c r="CR109" s="238">
        <v>0</v>
      </c>
      <c r="CS109" s="238">
        <v>0</v>
      </c>
      <c r="CT109" s="238">
        <v>0</v>
      </c>
      <c r="CU109" s="238">
        <v>0</v>
      </c>
      <c r="CV109" s="238">
        <v>0</v>
      </c>
      <c r="CW109" s="238">
        <v>0</v>
      </c>
      <c r="CX109" s="238">
        <v>0</v>
      </c>
      <c r="CY109" s="238">
        <v>0</v>
      </c>
      <c r="CZ109" s="238">
        <v>0</v>
      </c>
      <c r="DA109" s="238">
        <v>0</v>
      </c>
      <c r="DB109" s="47"/>
      <c r="DC109" s="47">
        <v>0</v>
      </c>
      <c r="DD109" s="47"/>
      <c r="DE109" s="47">
        <v>0</v>
      </c>
      <c r="DF109" s="47">
        <v>0</v>
      </c>
      <c r="DG109" s="47">
        <v>0</v>
      </c>
      <c r="DH109" s="47"/>
      <c r="DI109" s="47">
        <v>0</v>
      </c>
      <c r="DJ109" s="47">
        <v>0</v>
      </c>
      <c r="DK109" s="47">
        <v>0</v>
      </c>
      <c r="DL109" s="47"/>
      <c r="DM109" s="47">
        <v>0</v>
      </c>
      <c r="DN109" s="47">
        <v>0</v>
      </c>
      <c r="DO109" s="47"/>
      <c r="DP109" s="47">
        <v>0</v>
      </c>
      <c r="DQ109" s="47">
        <v>0</v>
      </c>
      <c r="DR109" s="47">
        <v>0</v>
      </c>
      <c r="DS109" s="47"/>
      <c r="DT109" s="47"/>
      <c r="DU109" s="47"/>
      <c r="DV109" s="47"/>
      <c r="DW109" s="47"/>
      <c r="DX109" s="47"/>
      <c r="DY109" s="47">
        <v>0</v>
      </c>
      <c r="DZ109" s="47">
        <v>0</v>
      </c>
      <c r="EA109" s="47">
        <v>0</v>
      </c>
      <c r="EB109" s="47">
        <v>0</v>
      </c>
      <c r="EC109" s="47"/>
      <c r="ED109" s="47"/>
      <c r="EE109" s="47"/>
      <c r="EG109" s="18"/>
      <c r="EH109" s="18"/>
      <c r="EI109" s="18"/>
      <c r="EJ109" s="18"/>
      <c r="EK109" s="18">
        <f t="shared" si="22"/>
        <v>0</v>
      </c>
      <c r="EL109" s="18">
        <f t="shared" si="22"/>
        <v>0</v>
      </c>
    </row>
    <row r="110" spans="1:142" ht="18.600000000000001" customHeight="1" x14ac:dyDescent="0.25">
      <c r="A110" s="4">
        <v>105</v>
      </c>
      <c r="B110" s="4" t="s">
        <v>706</v>
      </c>
      <c r="C110" s="236" t="str">
        <f t="shared" si="20"/>
        <v>16</v>
      </c>
      <c r="D110" s="236" t="str">
        <f>INDEX(Sheet1!$C:$C,MATCH($B110,Sheet1!$B:$B,0))</f>
        <v>محمدحسین مدبر</v>
      </c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39"/>
      <c r="BL110" s="239"/>
      <c r="BM110" s="239"/>
      <c r="BN110" s="239"/>
      <c r="BO110" s="239"/>
      <c r="BP110" s="239"/>
      <c r="BQ110" s="239"/>
      <c r="BR110" s="239"/>
      <c r="BS110" s="239"/>
      <c r="BT110" s="239"/>
      <c r="BU110" s="239"/>
      <c r="BV110" s="239"/>
      <c r="BW110" s="239"/>
      <c r="BX110" s="239"/>
      <c r="BY110" s="239">
        <v>0</v>
      </c>
      <c r="BZ110" s="239">
        <v>0</v>
      </c>
      <c r="CA110" s="239">
        <v>0</v>
      </c>
      <c r="CB110" s="239">
        <v>0</v>
      </c>
      <c r="CC110" s="239">
        <v>0</v>
      </c>
      <c r="CD110" s="239">
        <v>0</v>
      </c>
      <c r="CE110" s="239">
        <v>0</v>
      </c>
      <c r="CF110" s="239">
        <v>1</v>
      </c>
      <c r="CG110" s="239">
        <v>0</v>
      </c>
      <c r="CH110" s="239">
        <v>0</v>
      </c>
      <c r="CI110" s="239">
        <v>0</v>
      </c>
      <c r="CJ110" s="239">
        <v>1</v>
      </c>
      <c r="CK110" s="239">
        <v>0</v>
      </c>
      <c r="CL110" s="239">
        <v>0</v>
      </c>
      <c r="CM110" s="239">
        <v>0</v>
      </c>
      <c r="CN110" s="239">
        <v>1</v>
      </c>
      <c r="CO110" s="239">
        <v>0</v>
      </c>
      <c r="CP110" s="239">
        <v>0</v>
      </c>
      <c r="CQ110" s="239">
        <v>0</v>
      </c>
      <c r="CR110" s="239">
        <v>1</v>
      </c>
      <c r="CS110" s="239">
        <v>1</v>
      </c>
      <c r="CT110" s="239">
        <v>0</v>
      </c>
      <c r="CU110" s="239">
        <v>1</v>
      </c>
      <c r="CV110" s="239">
        <v>0</v>
      </c>
      <c r="CW110" s="239">
        <v>0</v>
      </c>
      <c r="CX110" s="239">
        <v>0</v>
      </c>
      <c r="CY110" s="239">
        <v>1</v>
      </c>
      <c r="CZ110" s="239">
        <v>1</v>
      </c>
      <c r="DA110" s="239">
        <v>1</v>
      </c>
      <c r="DB110" s="9"/>
      <c r="DC110" s="9">
        <v>0</v>
      </c>
      <c r="DD110" s="9"/>
      <c r="DE110" s="9">
        <v>0</v>
      </c>
      <c r="DF110" s="9">
        <v>1</v>
      </c>
      <c r="DG110" s="9">
        <v>1</v>
      </c>
      <c r="DH110" s="9"/>
      <c r="DI110" s="9">
        <v>1</v>
      </c>
      <c r="DJ110" s="9">
        <v>1</v>
      </c>
      <c r="DK110" s="9">
        <v>1</v>
      </c>
      <c r="DL110" s="9"/>
      <c r="DM110" s="9">
        <v>0</v>
      </c>
      <c r="DN110" s="9">
        <v>0</v>
      </c>
      <c r="DO110" s="9"/>
      <c r="DP110" s="9">
        <v>0</v>
      </c>
      <c r="DQ110" s="9">
        <v>0</v>
      </c>
      <c r="DR110" s="9">
        <v>0</v>
      </c>
      <c r="DS110" s="9"/>
      <c r="DT110" s="9"/>
      <c r="DU110" s="9"/>
      <c r="DV110" s="9"/>
      <c r="DW110" s="9"/>
      <c r="DX110" s="9"/>
      <c r="DY110" s="9">
        <v>0</v>
      </c>
      <c r="DZ110" s="9">
        <v>1</v>
      </c>
      <c r="EA110" s="9">
        <v>1</v>
      </c>
      <c r="EB110" s="9">
        <v>0</v>
      </c>
      <c r="EC110" s="9"/>
      <c r="ED110" s="9"/>
      <c r="EE110" s="9"/>
      <c r="EG110" s="18"/>
      <c r="EH110" s="18"/>
      <c r="EI110" s="18"/>
      <c r="EJ110" s="18"/>
      <c r="EK110" s="18">
        <f t="shared" ref="EK110:EL141" si="26">IFERROR(SUMIFS($E110:$EF110,$E$3:$EF$3,EK$3,$E$2:$EF$2,EK$2)/(COUNTIFS($E$3:$EF$3,EK$3,$E110:$EF110,"&lt;&gt;"&amp;"",$E$2:$EF$2,EK$2)),"")</f>
        <v>0.17647058823529413</v>
      </c>
      <c r="EL110" s="18">
        <f t="shared" si="26"/>
        <v>0.46153846153846156</v>
      </c>
    </row>
    <row r="111" spans="1:142" ht="18.75" x14ac:dyDescent="0.25">
      <c r="A111" s="46">
        <v>106</v>
      </c>
      <c r="B111" s="46" t="s">
        <v>707</v>
      </c>
      <c r="C111" s="237" t="str">
        <f t="shared" si="20"/>
        <v>16</v>
      </c>
      <c r="D111" s="237" t="str">
        <f>INDEX(Sheet1!$C:$C,MATCH($B111,Sheet1!$B:$B,0))</f>
        <v>محمدحسن جعفری</v>
      </c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8"/>
      <c r="AX111" s="238"/>
      <c r="AY111" s="238"/>
      <c r="AZ111" s="238"/>
      <c r="BA111" s="238"/>
      <c r="BB111" s="238"/>
      <c r="BC111" s="238"/>
      <c r="BD111" s="238"/>
      <c r="BE111" s="238"/>
      <c r="BF111" s="238"/>
      <c r="BG111" s="238"/>
      <c r="BH111" s="238"/>
      <c r="BI111" s="238"/>
      <c r="BJ111" s="238"/>
      <c r="BK111" s="238"/>
      <c r="BL111" s="238"/>
      <c r="BM111" s="238"/>
      <c r="BN111" s="238"/>
      <c r="BO111" s="238"/>
      <c r="BP111" s="238"/>
      <c r="BQ111" s="238"/>
      <c r="BR111" s="238"/>
      <c r="BS111" s="238"/>
      <c r="BT111" s="238"/>
      <c r="BU111" s="238"/>
      <c r="BV111" s="238"/>
      <c r="BW111" s="238"/>
      <c r="BX111" s="238"/>
      <c r="BY111" s="238">
        <v>0</v>
      </c>
      <c r="BZ111" s="238">
        <v>0</v>
      </c>
      <c r="CA111" s="238">
        <v>0</v>
      </c>
      <c r="CB111" s="238">
        <v>0</v>
      </c>
      <c r="CC111" s="238">
        <v>0</v>
      </c>
      <c r="CD111" s="238">
        <v>0</v>
      </c>
      <c r="CE111" s="238">
        <v>0</v>
      </c>
      <c r="CF111" s="238">
        <v>1</v>
      </c>
      <c r="CG111" s="238">
        <v>0</v>
      </c>
      <c r="CH111" s="238">
        <v>0</v>
      </c>
      <c r="CI111" s="238">
        <v>0</v>
      </c>
      <c r="CJ111" s="238">
        <v>0</v>
      </c>
      <c r="CK111" s="238">
        <v>0</v>
      </c>
      <c r="CL111" s="238">
        <v>0</v>
      </c>
      <c r="CM111" s="238">
        <v>0</v>
      </c>
      <c r="CN111" s="238">
        <v>0</v>
      </c>
      <c r="CO111" s="238">
        <v>0</v>
      </c>
      <c r="CP111" s="238">
        <v>0</v>
      </c>
      <c r="CQ111" s="238">
        <v>0</v>
      </c>
      <c r="CR111" s="238">
        <v>0</v>
      </c>
      <c r="CS111" s="238">
        <v>0</v>
      </c>
      <c r="CT111" s="238">
        <v>0</v>
      </c>
      <c r="CU111" s="238">
        <v>0</v>
      </c>
      <c r="CV111" s="238">
        <v>0</v>
      </c>
      <c r="CW111" s="238">
        <v>0</v>
      </c>
      <c r="CX111" s="238">
        <v>0</v>
      </c>
      <c r="CY111" s="238">
        <v>0</v>
      </c>
      <c r="CZ111" s="238">
        <v>0</v>
      </c>
      <c r="DA111" s="238">
        <v>0</v>
      </c>
      <c r="DB111" s="47"/>
      <c r="DC111" s="47">
        <v>0</v>
      </c>
      <c r="DD111" s="47"/>
      <c r="DE111" s="47">
        <v>0</v>
      </c>
      <c r="DF111" s="47">
        <v>0</v>
      </c>
      <c r="DG111" s="47">
        <v>0</v>
      </c>
      <c r="DH111" s="47"/>
      <c r="DI111" s="47">
        <v>0</v>
      </c>
      <c r="DJ111" s="47">
        <v>0</v>
      </c>
      <c r="DK111" s="47">
        <v>0</v>
      </c>
      <c r="DL111" s="47"/>
      <c r="DM111" s="47">
        <v>0</v>
      </c>
      <c r="DN111" s="47">
        <v>0</v>
      </c>
      <c r="DO111" s="47"/>
      <c r="DP111" s="47">
        <v>0</v>
      </c>
      <c r="DQ111" s="47">
        <v>0</v>
      </c>
      <c r="DR111" s="47">
        <v>0</v>
      </c>
      <c r="DS111" s="47"/>
      <c r="DT111" s="47"/>
      <c r="DU111" s="47"/>
      <c r="DV111" s="47"/>
      <c r="DW111" s="47"/>
      <c r="DX111" s="47"/>
      <c r="DY111" s="47">
        <v>0</v>
      </c>
      <c r="DZ111" s="47">
        <v>0</v>
      </c>
      <c r="EA111" s="47">
        <v>0</v>
      </c>
      <c r="EB111" s="47">
        <v>0</v>
      </c>
      <c r="EC111" s="47"/>
      <c r="ED111" s="47"/>
      <c r="EE111" s="47"/>
      <c r="EG111" s="18"/>
      <c r="EH111" s="18"/>
      <c r="EI111" s="18"/>
      <c r="EJ111" s="18"/>
      <c r="EK111" s="18">
        <f t="shared" si="26"/>
        <v>5.8823529411764705E-2</v>
      </c>
      <c r="EL111" s="18">
        <f t="shared" si="26"/>
        <v>0</v>
      </c>
    </row>
    <row r="112" spans="1:142" ht="18.600000000000001" customHeight="1" x14ac:dyDescent="0.25">
      <c r="A112" s="4">
        <v>107</v>
      </c>
      <c r="B112" s="4" t="s">
        <v>711</v>
      </c>
      <c r="C112" s="236" t="str">
        <f t="shared" si="20"/>
        <v>17</v>
      </c>
      <c r="D112" s="236" t="str">
        <f>INDEX(Sheet1!$C:$C,MATCH($B112,Sheet1!$B:$B,0))</f>
        <v>امیررضا ساجدی</v>
      </c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>
        <v>0</v>
      </c>
      <c r="AW112" s="239">
        <v>0</v>
      </c>
      <c r="AX112" s="239">
        <v>0</v>
      </c>
      <c r="AY112" s="239">
        <v>1</v>
      </c>
      <c r="AZ112" s="239">
        <v>1</v>
      </c>
      <c r="BA112" s="239">
        <v>1</v>
      </c>
      <c r="BB112" s="239">
        <v>1</v>
      </c>
      <c r="BC112" s="239">
        <v>1</v>
      </c>
      <c r="BD112" s="239">
        <v>1</v>
      </c>
      <c r="BE112" s="239">
        <v>1</v>
      </c>
      <c r="BF112" s="239">
        <v>0</v>
      </c>
      <c r="BG112" s="239">
        <v>0</v>
      </c>
      <c r="BH112" s="239">
        <v>0</v>
      </c>
      <c r="BI112" s="239">
        <v>0</v>
      </c>
      <c r="BJ112" s="239">
        <v>1</v>
      </c>
      <c r="BK112" s="239">
        <v>1</v>
      </c>
      <c r="BL112" s="239">
        <v>1</v>
      </c>
      <c r="BM112" s="239">
        <v>0</v>
      </c>
      <c r="BN112" s="239">
        <v>0</v>
      </c>
      <c r="BO112" s="239">
        <v>0</v>
      </c>
      <c r="BP112" s="239">
        <v>0</v>
      </c>
      <c r="BQ112" s="239">
        <v>1</v>
      </c>
      <c r="BR112" s="239">
        <v>1</v>
      </c>
      <c r="BS112" s="239">
        <v>1</v>
      </c>
      <c r="BT112" s="239">
        <v>1</v>
      </c>
      <c r="BU112" s="239">
        <v>1</v>
      </c>
      <c r="BV112" s="239">
        <v>1</v>
      </c>
      <c r="BW112" s="239">
        <v>1</v>
      </c>
      <c r="BX112" s="239"/>
      <c r="BY112" s="239">
        <v>1</v>
      </c>
      <c r="BZ112" s="239">
        <v>1</v>
      </c>
      <c r="CA112" s="239">
        <v>1</v>
      </c>
      <c r="CB112" s="239">
        <v>1</v>
      </c>
      <c r="CC112" s="239">
        <v>1</v>
      </c>
      <c r="CD112" s="239">
        <v>1</v>
      </c>
      <c r="CE112" s="239">
        <v>1</v>
      </c>
      <c r="CF112" s="239">
        <v>0</v>
      </c>
      <c r="CG112" s="239">
        <v>0</v>
      </c>
      <c r="CH112" s="239">
        <v>0</v>
      </c>
      <c r="CI112" s="239">
        <v>0</v>
      </c>
      <c r="CJ112" s="239">
        <v>0</v>
      </c>
      <c r="CK112" s="239">
        <v>1</v>
      </c>
      <c r="CL112" s="239">
        <v>0</v>
      </c>
      <c r="CM112" s="239">
        <v>0</v>
      </c>
      <c r="CN112" s="239">
        <v>0</v>
      </c>
      <c r="CO112" s="239">
        <v>0</v>
      </c>
      <c r="CP112" s="239">
        <v>0</v>
      </c>
      <c r="CQ112" s="239">
        <v>0</v>
      </c>
      <c r="CR112" s="239">
        <v>1</v>
      </c>
      <c r="CS112" s="239">
        <v>1</v>
      </c>
      <c r="CT112" s="239">
        <v>0</v>
      </c>
      <c r="CU112" s="239">
        <v>0</v>
      </c>
      <c r="CV112" s="239">
        <v>0</v>
      </c>
      <c r="CW112" s="239">
        <v>0</v>
      </c>
      <c r="CX112" s="239">
        <v>0</v>
      </c>
      <c r="CY112" s="239">
        <v>0</v>
      </c>
      <c r="CZ112" s="239">
        <v>1</v>
      </c>
      <c r="DA112" s="239">
        <v>1</v>
      </c>
      <c r="DB112" s="9"/>
      <c r="DC112" s="9">
        <v>0</v>
      </c>
      <c r="DD112" s="9"/>
      <c r="DE112" s="9">
        <v>0</v>
      </c>
      <c r="DF112" s="9">
        <v>0</v>
      </c>
      <c r="DG112" s="9">
        <v>1</v>
      </c>
      <c r="DH112" s="9"/>
      <c r="DI112" s="9">
        <v>1</v>
      </c>
      <c r="DJ112" s="9">
        <v>1</v>
      </c>
      <c r="DK112" s="9">
        <v>0</v>
      </c>
      <c r="DL112" s="9"/>
      <c r="DM112" s="9">
        <v>0</v>
      </c>
      <c r="DN112" s="9">
        <v>0</v>
      </c>
      <c r="DO112" s="9"/>
      <c r="DP112" s="9">
        <v>1</v>
      </c>
      <c r="DQ112" s="9">
        <v>0</v>
      </c>
      <c r="DR112" s="9">
        <v>1</v>
      </c>
      <c r="DS112" s="9"/>
      <c r="DT112" s="9"/>
      <c r="DU112" s="9"/>
      <c r="DV112" s="9"/>
      <c r="DW112" s="9"/>
      <c r="DX112" s="9"/>
      <c r="DY112" s="9">
        <v>0</v>
      </c>
      <c r="DZ112" s="9">
        <v>0</v>
      </c>
      <c r="EA112" s="9">
        <v>0</v>
      </c>
      <c r="EB112" s="9">
        <v>0</v>
      </c>
      <c r="EC112" s="9"/>
      <c r="ED112" s="9"/>
      <c r="EE112" s="9"/>
      <c r="EG112" s="18"/>
      <c r="EH112" s="18"/>
      <c r="EI112" s="18"/>
      <c r="EJ112" s="18">
        <f>IFERROR(SUMIFS($E112:$EF112,$E$3:$EF$3,EJ$3,$E$2:$EF$2,EJ$2)/(COUNTIFS($E$3:$EF$3,EJ$3,$E112:$EF112,"&lt;&gt;"&amp;"",$E$2:$EF$2,EJ$2)),"")</f>
        <v>0.5</v>
      </c>
      <c r="EK112" s="18">
        <f t="shared" si="26"/>
        <v>0.47058823529411764</v>
      </c>
      <c r="EL112" s="18">
        <f t="shared" si="26"/>
        <v>0.30769230769230771</v>
      </c>
    </row>
    <row r="113" spans="1:142" ht="18.75" x14ac:dyDescent="0.25">
      <c r="A113" s="46">
        <v>108</v>
      </c>
      <c r="B113" s="46" t="s">
        <v>712</v>
      </c>
      <c r="C113" s="237" t="str">
        <f t="shared" si="20"/>
        <v>17</v>
      </c>
      <c r="D113" s="237" t="str">
        <f>INDEX(Sheet1!$C:$C,MATCH($B113,Sheet1!$B:$B,0))</f>
        <v>محمدجواد فریادرس</v>
      </c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8"/>
      <c r="AX113" s="238"/>
      <c r="AY113" s="238"/>
      <c r="AZ113" s="238"/>
      <c r="BA113" s="238"/>
      <c r="BB113" s="238"/>
      <c r="BC113" s="238"/>
      <c r="BD113" s="238"/>
      <c r="BE113" s="238"/>
      <c r="BF113" s="238"/>
      <c r="BG113" s="238"/>
      <c r="BH113" s="238"/>
      <c r="BI113" s="238"/>
      <c r="BJ113" s="238"/>
      <c r="BK113" s="238"/>
      <c r="BL113" s="238"/>
      <c r="BM113" s="238"/>
      <c r="BN113" s="238"/>
      <c r="BO113" s="238"/>
      <c r="BP113" s="238"/>
      <c r="BQ113" s="238"/>
      <c r="BR113" s="238"/>
      <c r="BS113" s="238"/>
      <c r="BT113" s="238"/>
      <c r="BU113" s="238"/>
      <c r="BV113" s="238"/>
      <c r="BW113" s="238"/>
      <c r="BX113" s="238"/>
      <c r="BY113" s="238">
        <v>1</v>
      </c>
      <c r="BZ113" s="238">
        <v>0</v>
      </c>
      <c r="CA113" s="238">
        <v>0</v>
      </c>
      <c r="CB113" s="238">
        <v>1</v>
      </c>
      <c r="CC113" s="238">
        <v>1</v>
      </c>
      <c r="CD113" s="238">
        <v>1</v>
      </c>
      <c r="CE113" s="238">
        <v>1</v>
      </c>
      <c r="CF113" s="238">
        <v>1</v>
      </c>
      <c r="CG113" s="238">
        <v>0</v>
      </c>
      <c r="CH113" s="238">
        <v>1</v>
      </c>
      <c r="CI113" s="238">
        <v>1</v>
      </c>
      <c r="CJ113" s="238">
        <v>1</v>
      </c>
      <c r="CK113" s="238">
        <v>1</v>
      </c>
      <c r="CL113" s="238">
        <v>1</v>
      </c>
      <c r="CM113" s="238">
        <v>1</v>
      </c>
      <c r="CN113" s="238">
        <v>1</v>
      </c>
      <c r="CO113" s="238">
        <v>0</v>
      </c>
      <c r="CP113" s="238">
        <v>1</v>
      </c>
      <c r="CQ113" s="238">
        <v>0</v>
      </c>
      <c r="CR113" s="238">
        <v>0</v>
      </c>
      <c r="CS113" s="238">
        <v>1</v>
      </c>
      <c r="CT113" s="238">
        <v>1</v>
      </c>
      <c r="CU113" s="238">
        <v>1</v>
      </c>
      <c r="CV113" s="238">
        <v>1</v>
      </c>
      <c r="CW113" s="238">
        <v>0</v>
      </c>
      <c r="CX113" s="238">
        <v>0</v>
      </c>
      <c r="CY113" s="238">
        <v>1</v>
      </c>
      <c r="CZ113" s="238">
        <v>1</v>
      </c>
      <c r="DA113" s="238">
        <v>1</v>
      </c>
      <c r="DB113" s="47"/>
      <c r="DC113" s="47">
        <v>0</v>
      </c>
      <c r="DD113" s="47"/>
      <c r="DE113" s="47">
        <v>0</v>
      </c>
      <c r="DF113" s="47">
        <v>0</v>
      </c>
      <c r="DG113" s="47">
        <v>0</v>
      </c>
      <c r="DH113" s="47"/>
      <c r="DI113" s="47">
        <v>0</v>
      </c>
      <c r="DJ113" s="47">
        <v>1</v>
      </c>
      <c r="DK113" s="47">
        <v>1</v>
      </c>
      <c r="DL113" s="47"/>
      <c r="DM113" s="47">
        <v>1</v>
      </c>
      <c r="DN113" s="47">
        <v>0</v>
      </c>
      <c r="DO113" s="47"/>
      <c r="DP113" s="47">
        <v>1</v>
      </c>
      <c r="DQ113" s="47">
        <v>0</v>
      </c>
      <c r="DR113" s="47">
        <v>0</v>
      </c>
      <c r="DS113" s="47"/>
      <c r="DT113" s="47"/>
      <c r="DU113" s="47"/>
      <c r="DV113" s="47"/>
      <c r="DW113" s="47"/>
      <c r="DX113" s="47"/>
      <c r="DY113" s="47">
        <v>0</v>
      </c>
      <c r="DZ113" s="47">
        <v>0</v>
      </c>
      <c r="EA113" s="47">
        <v>0</v>
      </c>
      <c r="EB113" s="47">
        <v>1</v>
      </c>
      <c r="EC113" s="47"/>
      <c r="ED113" s="47"/>
      <c r="EE113" s="47"/>
      <c r="EG113" s="18"/>
      <c r="EH113" s="18"/>
      <c r="EI113" s="18"/>
      <c r="EJ113" s="18"/>
      <c r="EK113" s="18">
        <f t="shared" si="26"/>
        <v>0.76470588235294112</v>
      </c>
      <c r="EL113" s="18">
        <f t="shared" si="26"/>
        <v>0.61538461538461542</v>
      </c>
    </row>
    <row r="114" spans="1:142" ht="18.600000000000001" customHeight="1" x14ac:dyDescent="0.25">
      <c r="A114" s="4">
        <v>109</v>
      </c>
      <c r="B114" s="4" t="s">
        <v>713</v>
      </c>
      <c r="C114" s="236" t="str">
        <f t="shared" si="20"/>
        <v>17</v>
      </c>
      <c r="D114" s="236" t="str">
        <f>INDEX(Sheet1!$C:$C,MATCH($B114,Sheet1!$B:$B,0))</f>
        <v>عرشیا خداوردی</v>
      </c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39"/>
      <c r="AX114" s="239"/>
      <c r="AY114" s="239"/>
      <c r="AZ114" s="239"/>
      <c r="BA114" s="239"/>
      <c r="BB114" s="239"/>
      <c r="BC114" s="239"/>
      <c r="BD114" s="239"/>
      <c r="BE114" s="239"/>
      <c r="BF114" s="239"/>
      <c r="BG114" s="239"/>
      <c r="BH114" s="239"/>
      <c r="BI114" s="239"/>
      <c r="BJ114" s="239"/>
      <c r="BK114" s="239"/>
      <c r="BL114" s="239"/>
      <c r="BM114" s="239"/>
      <c r="BN114" s="239"/>
      <c r="BO114" s="239"/>
      <c r="BP114" s="239"/>
      <c r="BQ114" s="239"/>
      <c r="BR114" s="239"/>
      <c r="BS114" s="239"/>
      <c r="BT114" s="239"/>
      <c r="BU114" s="239"/>
      <c r="BV114" s="239"/>
      <c r="BW114" s="239"/>
      <c r="BX114" s="239"/>
      <c r="BY114" s="239">
        <v>1</v>
      </c>
      <c r="BZ114" s="239">
        <v>1</v>
      </c>
      <c r="CA114" s="239">
        <v>1</v>
      </c>
      <c r="CB114" s="239">
        <v>0</v>
      </c>
      <c r="CC114" s="239">
        <v>1</v>
      </c>
      <c r="CD114" s="239">
        <v>1</v>
      </c>
      <c r="CE114" s="239">
        <v>0</v>
      </c>
      <c r="CF114" s="239">
        <v>1</v>
      </c>
      <c r="CG114" s="239">
        <v>1</v>
      </c>
      <c r="CH114" s="239">
        <v>0</v>
      </c>
      <c r="CI114" s="239">
        <v>1</v>
      </c>
      <c r="CJ114" s="239">
        <v>1</v>
      </c>
      <c r="CK114" s="239">
        <v>1</v>
      </c>
      <c r="CL114" s="239">
        <v>1</v>
      </c>
      <c r="CM114" s="239">
        <v>1</v>
      </c>
      <c r="CN114" s="239">
        <v>0</v>
      </c>
      <c r="CO114" s="239">
        <v>0</v>
      </c>
      <c r="CP114" s="239">
        <v>0</v>
      </c>
      <c r="CQ114" s="239">
        <v>0</v>
      </c>
      <c r="CR114" s="239">
        <v>0</v>
      </c>
      <c r="CS114" s="239">
        <v>1</v>
      </c>
      <c r="CT114" s="239">
        <v>0</v>
      </c>
      <c r="CU114" s="239">
        <v>0</v>
      </c>
      <c r="CV114" s="239">
        <v>0</v>
      </c>
      <c r="CW114" s="239">
        <v>0</v>
      </c>
      <c r="CX114" s="239">
        <v>0</v>
      </c>
      <c r="CY114" s="239">
        <v>0</v>
      </c>
      <c r="CZ114" s="239">
        <v>0</v>
      </c>
      <c r="DA114" s="239">
        <v>0</v>
      </c>
      <c r="DB114" s="9"/>
      <c r="DC114" s="9">
        <v>0</v>
      </c>
      <c r="DD114" s="9"/>
      <c r="DE114" s="9">
        <v>0</v>
      </c>
      <c r="DF114" s="9">
        <v>1</v>
      </c>
      <c r="DG114" s="9">
        <v>1</v>
      </c>
      <c r="DH114" s="9"/>
      <c r="DI114" s="9">
        <v>0</v>
      </c>
      <c r="DJ114" s="9">
        <v>0</v>
      </c>
      <c r="DK114" s="9">
        <v>0</v>
      </c>
      <c r="DL114" s="9"/>
      <c r="DM114" s="9">
        <v>1</v>
      </c>
      <c r="DN114" s="9">
        <v>0</v>
      </c>
      <c r="DO114" s="9"/>
      <c r="DP114" s="9">
        <v>0</v>
      </c>
      <c r="DQ114" s="9">
        <v>0</v>
      </c>
      <c r="DR114" s="9">
        <v>1</v>
      </c>
      <c r="DS114" s="9"/>
      <c r="DT114" s="9"/>
      <c r="DU114" s="9"/>
      <c r="DV114" s="9"/>
      <c r="DW114" s="9"/>
      <c r="DX114" s="9"/>
      <c r="DY114" s="9">
        <v>0</v>
      </c>
      <c r="DZ114" s="9">
        <v>0</v>
      </c>
      <c r="EA114" s="9">
        <v>0</v>
      </c>
      <c r="EB114" s="9">
        <v>1</v>
      </c>
      <c r="EC114" s="9"/>
      <c r="ED114" s="9"/>
      <c r="EE114" s="9"/>
      <c r="EG114" s="18"/>
      <c r="EH114" s="18"/>
      <c r="EI114" s="18"/>
      <c r="EJ114" s="18"/>
      <c r="EK114" s="18">
        <f t="shared" si="26"/>
        <v>0.70588235294117652</v>
      </c>
      <c r="EL114" s="18">
        <f t="shared" si="26"/>
        <v>7.6923076923076927E-2</v>
      </c>
    </row>
    <row r="115" spans="1:142" ht="18.75" x14ac:dyDescent="0.25">
      <c r="A115" s="46">
        <v>110</v>
      </c>
      <c r="B115" s="46" t="s">
        <v>714</v>
      </c>
      <c r="C115" s="237" t="str">
        <f t="shared" si="20"/>
        <v>17</v>
      </c>
      <c r="D115" s="237" t="str">
        <f>INDEX(Sheet1!$C:$C,MATCH($B115,Sheet1!$B:$B,0))</f>
        <v>امیرحسام مرادی</v>
      </c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8"/>
      <c r="AX115" s="238"/>
      <c r="AY115" s="238"/>
      <c r="AZ115" s="238"/>
      <c r="BA115" s="238"/>
      <c r="BB115" s="238"/>
      <c r="BC115" s="238"/>
      <c r="BD115" s="238"/>
      <c r="BE115" s="238"/>
      <c r="BF115" s="238"/>
      <c r="BG115" s="238"/>
      <c r="BH115" s="238"/>
      <c r="BI115" s="238"/>
      <c r="BJ115" s="238"/>
      <c r="BK115" s="238"/>
      <c r="BL115" s="238"/>
      <c r="BM115" s="238"/>
      <c r="BN115" s="238"/>
      <c r="BO115" s="238"/>
      <c r="BP115" s="238"/>
      <c r="BQ115" s="238"/>
      <c r="BR115" s="238"/>
      <c r="BS115" s="238"/>
      <c r="BT115" s="238"/>
      <c r="BU115" s="238"/>
      <c r="BV115" s="238"/>
      <c r="BW115" s="238"/>
      <c r="BX115" s="238"/>
      <c r="BY115" s="238">
        <v>1</v>
      </c>
      <c r="BZ115" s="238">
        <v>0</v>
      </c>
      <c r="CA115" s="238">
        <v>0</v>
      </c>
      <c r="CB115" s="238">
        <v>0</v>
      </c>
      <c r="CC115" s="238">
        <v>0</v>
      </c>
      <c r="CD115" s="238">
        <v>1</v>
      </c>
      <c r="CE115" s="238">
        <v>0</v>
      </c>
      <c r="CF115" s="238">
        <v>0</v>
      </c>
      <c r="CG115" s="238"/>
      <c r="CH115" s="238">
        <v>0</v>
      </c>
      <c r="CI115" s="238">
        <v>0</v>
      </c>
      <c r="CJ115" s="238">
        <v>0</v>
      </c>
      <c r="CK115" s="238">
        <v>0</v>
      </c>
      <c r="CL115" s="238">
        <v>0</v>
      </c>
      <c r="CM115" s="238">
        <v>0</v>
      </c>
      <c r="CN115" s="238">
        <v>0</v>
      </c>
      <c r="CO115" s="238">
        <v>0</v>
      </c>
      <c r="CP115" s="238">
        <v>0</v>
      </c>
      <c r="CQ115" s="238">
        <v>0</v>
      </c>
      <c r="CR115" s="238">
        <v>0</v>
      </c>
      <c r="CS115" s="238">
        <v>1</v>
      </c>
      <c r="CT115" s="238">
        <v>0</v>
      </c>
      <c r="CU115" s="238">
        <v>0</v>
      </c>
      <c r="CV115" s="238">
        <v>0</v>
      </c>
      <c r="CW115" s="238">
        <v>0</v>
      </c>
      <c r="CX115" s="238">
        <v>0</v>
      </c>
      <c r="CY115" s="238">
        <v>0</v>
      </c>
      <c r="CZ115" s="238">
        <v>0</v>
      </c>
      <c r="DA115" s="238">
        <v>0</v>
      </c>
      <c r="DB115" s="47"/>
      <c r="DC115" s="47">
        <v>0</v>
      </c>
      <c r="DD115" s="47"/>
      <c r="DE115" s="47">
        <v>0</v>
      </c>
      <c r="DF115" s="47">
        <v>0</v>
      </c>
      <c r="DG115" s="47">
        <v>0</v>
      </c>
      <c r="DH115" s="47"/>
      <c r="DI115" s="47">
        <v>0</v>
      </c>
      <c r="DJ115" s="47">
        <v>0</v>
      </c>
      <c r="DK115" s="47">
        <v>0</v>
      </c>
      <c r="DL115" s="47"/>
      <c r="DM115" s="47">
        <v>0</v>
      </c>
      <c r="DN115" s="47">
        <v>0</v>
      </c>
      <c r="DO115" s="47"/>
      <c r="DP115" s="47">
        <v>0</v>
      </c>
      <c r="DQ115" s="47">
        <v>0</v>
      </c>
      <c r="DR115" s="47">
        <v>0</v>
      </c>
      <c r="DS115" s="47"/>
      <c r="DT115" s="47"/>
      <c r="DU115" s="47"/>
      <c r="DV115" s="47"/>
      <c r="DW115" s="47"/>
      <c r="DX115" s="47"/>
      <c r="DY115" s="47">
        <v>0</v>
      </c>
      <c r="DZ115" s="47">
        <v>0</v>
      </c>
      <c r="EA115" s="47">
        <v>0</v>
      </c>
      <c r="EB115" s="47">
        <v>0</v>
      </c>
      <c r="EC115" s="47"/>
      <c r="ED115" s="47"/>
      <c r="EE115" s="47"/>
      <c r="EG115" s="18"/>
      <c r="EH115" s="18"/>
      <c r="EI115" s="18"/>
      <c r="EJ115" s="18"/>
      <c r="EK115" s="18">
        <f t="shared" si="26"/>
        <v>0.125</v>
      </c>
      <c r="EL115" s="18">
        <f t="shared" si="26"/>
        <v>7.6923076923076927E-2</v>
      </c>
    </row>
    <row r="116" spans="1:142" ht="18.600000000000001" customHeight="1" x14ac:dyDescent="0.25">
      <c r="A116" s="4">
        <v>111</v>
      </c>
      <c r="B116" s="4" t="s">
        <v>715</v>
      </c>
      <c r="C116" s="236" t="str">
        <f t="shared" si="20"/>
        <v>17</v>
      </c>
      <c r="D116" s="236" t="str">
        <f>INDEX(Sheet1!$C:$C,MATCH($B116,Sheet1!$B:$B,0))</f>
        <v>امیرمحمد عبدی</v>
      </c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39"/>
      <c r="AX116" s="239"/>
      <c r="AY116" s="239"/>
      <c r="AZ116" s="239"/>
      <c r="BA116" s="239"/>
      <c r="BB116" s="239"/>
      <c r="BC116" s="239"/>
      <c r="BD116" s="239"/>
      <c r="BE116" s="239"/>
      <c r="BF116" s="239"/>
      <c r="BG116" s="239"/>
      <c r="BH116" s="239"/>
      <c r="BI116" s="239"/>
      <c r="BJ116" s="239"/>
      <c r="BK116" s="239"/>
      <c r="BL116" s="239"/>
      <c r="BM116" s="239"/>
      <c r="BN116" s="239"/>
      <c r="BO116" s="239"/>
      <c r="BP116" s="239"/>
      <c r="BQ116" s="239"/>
      <c r="BR116" s="239"/>
      <c r="BS116" s="239"/>
      <c r="BT116" s="239"/>
      <c r="BU116" s="239"/>
      <c r="BV116" s="239"/>
      <c r="BW116" s="239"/>
      <c r="BX116" s="239"/>
      <c r="BY116" s="239">
        <v>0</v>
      </c>
      <c r="BZ116" s="239">
        <v>1</v>
      </c>
      <c r="CA116" s="239">
        <v>0</v>
      </c>
      <c r="CB116" s="239">
        <v>1</v>
      </c>
      <c r="CC116" s="239">
        <v>1</v>
      </c>
      <c r="CD116" s="239">
        <v>1</v>
      </c>
      <c r="CE116" s="239">
        <v>0</v>
      </c>
      <c r="CF116" s="239">
        <v>1</v>
      </c>
      <c r="CG116" s="239">
        <v>0</v>
      </c>
      <c r="CH116" s="239">
        <v>0</v>
      </c>
      <c r="CI116" s="239">
        <v>1</v>
      </c>
      <c r="CJ116" s="239">
        <v>1</v>
      </c>
      <c r="CK116" s="239">
        <v>0</v>
      </c>
      <c r="CL116" s="239">
        <v>0</v>
      </c>
      <c r="CM116" s="239">
        <v>1</v>
      </c>
      <c r="CN116" s="239">
        <v>1</v>
      </c>
      <c r="CO116" s="239">
        <v>1</v>
      </c>
      <c r="CP116" s="239">
        <v>0</v>
      </c>
      <c r="CQ116" s="239">
        <v>0</v>
      </c>
      <c r="CR116" s="239">
        <v>0</v>
      </c>
      <c r="CS116" s="239">
        <v>0</v>
      </c>
      <c r="CT116" s="239">
        <v>0</v>
      </c>
      <c r="CU116" s="239">
        <v>1</v>
      </c>
      <c r="CV116" s="239">
        <v>0</v>
      </c>
      <c r="CW116" s="239">
        <v>1</v>
      </c>
      <c r="CX116" s="239">
        <v>1</v>
      </c>
      <c r="CY116" s="239">
        <v>1</v>
      </c>
      <c r="CZ116" s="239">
        <v>0</v>
      </c>
      <c r="DA116" s="239">
        <v>1</v>
      </c>
      <c r="DB116" s="9"/>
      <c r="DC116" s="9">
        <v>1</v>
      </c>
      <c r="DD116" s="9"/>
      <c r="DE116" s="9">
        <v>0</v>
      </c>
      <c r="DF116" s="9">
        <v>1</v>
      </c>
      <c r="DG116" s="9">
        <v>1</v>
      </c>
      <c r="DH116" s="9"/>
      <c r="DI116" s="9">
        <v>1</v>
      </c>
      <c r="DJ116" s="9">
        <v>1</v>
      </c>
      <c r="DK116" s="9">
        <v>0</v>
      </c>
      <c r="DL116" s="9"/>
      <c r="DM116" s="9">
        <v>0</v>
      </c>
      <c r="DN116" s="9">
        <v>0</v>
      </c>
      <c r="DO116" s="9"/>
      <c r="DP116" s="9">
        <v>0</v>
      </c>
      <c r="DQ116" s="9">
        <v>0</v>
      </c>
      <c r="DR116" s="9">
        <v>0</v>
      </c>
      <c r="DS116" s="9"/>
      <c r="DT116" s="9"/>
      <c r="DU116" s="9"/>
      <c r="DV116" s="9"/>
      <c r="DW116" s="9"/>
      <c r="DX116" s="9"/>
      <c r="DY116" s="9">
        <v>0</v>
      </c>
      <c r="DZ116" s="9">
        <v>0</v>
      </c>
      <c r="EA116" s="9">
        <v>0</v>
      </c>
      <c r="EB116" s="9">
        <v>0</v>
      </c>
      <c r="EC116" s="9"/>
      <c r="ED116" s="9"/>
      <c r="EE116" s="9"/>
      <c r="EG116" s="18"/>
      <c r="EH116" s="18"/>
      <c r="EI116" s="18"/>
      <c r="EJ116" s="18"/>
      <c r="EK116" s="18">
        <f t="shared" si="26"/>
        <v>0.58823529411764708</v>
      </c>
      <c r="EL116" s="18">
        <f t="shared" si="26"/>
        <v>0.46153846153846156</v>
      </c>
    </row>
    <row r="117" spans="1:142" ht="18.75" x14ac:dyDescent="0.25">
      <c r="A117" s="46">
        <v>112</v>
      </c>
      <c r="B117" s="46" t="s">
        <v>716</v>
      </c>
      <c r="C117" s="237" t="str">
        <f t="shared" si="20"/>
        <v>17</v>
      </c>
      <c r="D117" s="237" t="str">
        <f>INDEX(Sheet1!$C:$C,MATCH($B117,Sheet1!$B:$B,0))</f>
        <v>محمدطاها سعادتی</v>
      </c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8"/>
      <c r="AX117" s="238"/>
      <c r="AY117" s="238"/>
      <c r="AZ117" s="238"/>
      <c r="BA117" s="238"/>
      <c r="BB117" s="238"/>
      <c r="BC117" s="238"/>
      <c r="BD117" s="238"/>
      <c r="BE117" s="238"/>
      <c r="BF117" s="238"/>
      <c r="BG117" s="238"/>
      <c r="BH117" s="238"/>
      <c r="BI117" s="238"/>
      <c r="BJ117" s="238"/>
      <c r="BK117" s="238"/>
      <c r="BL117" s="238"/>
      <c r="BM117" s="238"/>
      <c r="BN117" s="238"/>
      <c r="BO117" s="238"/>
      <c r="BP117" s="238"/>
      <c r="BQ117" s="238"/>
      <c r="BR117" s="238"/>
      <c r="BS117" s="238"/>
      <c r="BT117" s="238"/>
      <c r="BU117" s="238"/>
      <c r="BV117" s="238"/>
      <c r="BW117" s="238"/>
      <c r="BX117" s="238"/>
      <c r="BY117" s="238">
        <v>0</v>
      </c>
      <c r="BZ117" s="238">
        <v>0</v>
      </c>
      <c r="CA117" s="238">
        <v>0</v>
      </c>
      <c r="CB117" s="238">
        <v>0</v>
      </c>
      <c r="CC117" s="238">
        <v>0</v>
      </c>
      <c r="CD117" s="238">
        <v>0</v>
      </c>
      <c r="CE117" s="238">
        <v>1</v>
      </c>
      <c r="CF117" s="238">
        <v>0</v>
      </c>
      <c r="CG117" s="238">
        <v>1</v>
      </c>
      <c r="CH117" s="238">
        <v>0</v>
      </c>
      <c r="CI117" s="238">
        <v>0</v>
      </c>
      <c r="CJ117" s="238">
        <v>0</v>
      </c>
      <c r="CK117" s="238">
        <v>0</v>
      </c>
      <c r="CL117" s="238">
        <v>0</v>
      </c>
      <c r="CM117" s="238">
        <v>0</v>
      </c>
      <c r="CN117" s="238">
        <v>0</v>
      </c>
      <c r="CO117" s="238">
        <v>0</v>
      </c>
      <c r="CP117" s="238">
        <v>0</v>
      </c>
      <c r="CQ117" s="238">
        <v>0</v>
      </c>
      <c r="CR117" s="238">
        <v>0</v>
      </c>
      <c r="CS117" s="238">
        <v>0</v>
      </c>
      <c r="CT117" s="238">
        <v>0</v>
      </c>
      <c r="CU117" s="238">
        <v>0</v>
      </c>
      <c r="CV117" s="238">
        <v>0</v>
      </c>
      <c r="CW117" s="238">
        <v>0</v>
      </c>
      <c r="CX117" s="238">
        <v>0</v>
      </c>
      <c r="CY117" s="238">
        <v>0</v>
      </c>
      <c r="CZ117" s="238">
        <v>1</v>
      </c>
      <c r="DA117" s="238">
        <v>0</v>
      </c>
      <c r="DB117" s="47"/>
      <c r="DC117" s="47">
        <v>0</v>
      </c>
      <c r="DD117" s="47"/>
      <c r="DE117" s="47">
        <v>0</v>
      </c>
      <c r="DF117" s="47">
        <v>1</v>
      </c>
      <c r="DG117" s="47">
        <v>1</v>
      </c>
      <c r="DH117" s="47"/>
      <c r="DI117" s="47">
        <v>0</v>
      </c>
      <c r="DJ117" s="47">
        <v>1</v>
      </c>
      <c r="DK117" s="47">
        <v>0</v>
      </c>
      <c r="DL117" s="47"/>
      <c r="DM117" s="47">
        <v>1</v>
      </c>
      <c r="DN117" s="47">
        <v>0</v>
      </c>
      <c r="DO117" s="47"/>
      <c r="DP117" s="47">
        <v>0</v>
      </c>
      <c r="DQ117" s="47">
        <v>0</v>
      </c>
      <c r="DR117" s="47">
        <v>0</v>
      </c>
      <c r="DS117" s="47"/>
      <c r="DT117" s="47"/>
      <c r="DU117" s="47"/>
      <c r="DV117" s="47"/>
      <c r="DW117" s="47"/>
      <c r="DX117" s="47"/>
      <c r="DY117" s="47">
        <v>0</v>
      </c>
      <c r="DZ117" s="47">
        <v>0</v>
      </c>
      <c r="EA117" s="47">
        <v>0</v>
      </c>
      <c r="EB117" s="47">
        <v>0</v>
      </c>
      <c r="EC117" s="47"/>
      <c r="ED117" s="47"/>
      <c r="EE117" s="47"/>
      <c r="EG117" s="18"/>
      <c r="EH117" s="18"/>
      <c r="EI117" s="18"/>
      <c r="EJ117" s="18"/>
      <c r="EK117" s="18">
        <f t="shared" si="26"/>
        <v>0.11764705882352941</v>
      </c>
      <c r="EL117" s="18">
        <f t="shared" si="26"/>
        <v>7.6923076923076927E-2</v>
      </c>
    </row>
    <row r="118" spans="1:142" ht="18.600000000000001" customHeight="1" x14ac:dyDescent="0.25">
      <c r="A118" s="4">
        <v>113</v>
      </c>
      <c r="B118" s="4" t="s">
        <v>717</v>
      </c>
      <c r="C118" s="236" t="str">
        <f t="shared" si="20"/>
        <v>17</v>
      </c>
      <c r="D118" s="236" t="str">
        <f>INDEX(Sheet1!$C:$C,MATCH($B118,Sheet1!$B:$B,0))</f>
        <v>ابوالفضل ربانی</v>
      </c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39"/>
      <c r="AX118" s="239"/>
      <c r="AY118" s="239"/>
      <c r="AZ118" s="239"/>
      <c r="BA118" s="239"/>
      <c r="BB118" s="239"/>
      <c r="BC118" s="239"/>
      <c r="BD118" s="239"/>
      <c r="BE118" s="239"/>
      <c r="BF118" s="239"/>
      <c r="BG118" s="239"/>
      <c r="BH118" s="239"/>
      <c r="BI118" s="239"/>
      <c r="BJ118" s="239"/>
      <c r="BK118" s="239"/>
      <c r="BL118" s="239"/>
      <c r="BM118" s="239"/>
      <c r="BN118" s="239"/>
      <c r="BO118" s="239"/>
      <c r="BP118" s="239"/>
      <c r="BQ118" s="239"/>
      <c r="BR118" s="239"/>
      <c r="BS118" s="239"/>
      <c r="BT118" s="239"/>
      <c r="BU118" s="239"/>
      <c r="BV118" s="239"/>
      <c r="BW118" s="239"/>
      <c r="BX118" s="239"/>
      <c r="BY118" s="239">
        <v>0</v>
      </c>
      <c r="BZ118" s="239">
        <v>0</v>
      </c>
      <c r="CA118" s="239">
        <v>0</v>
      </c>
      <c r="CB118" s="239">
        <v>0</v>
      </c>
      <c r="CC118" s="239">
        <v>0</v>
      </c>
      <c r="CD118" s="239">
        <v>0</v>
      </c>
      <c r="CE118" s="239">
        <v>0</v>
      </c>
      <c r="CF118" s="239">
        <v>0</v>
      </c>
      <c r="CG118" s="239">
        <v>0</v>
      </c>
      <c r="CH118" s="239">
        <v>0</v>
      </c>
      <c r="CI118" s="239">
        <v>0</v>
      </c>
      <c r="CJ118" s="239">
        <v>0</v>
      </c>
      <c r="CK118" s="239">
        <v>0</v>
      </c>
      <c r="CL118" s="239">
        <v>0</v>
      </c>
      <c r="CM118" s="239">
        <v>0</v>
      </c>
      <c r="CN118" s="239">
        <v>0</v>
      </c>
      <c r="CO118" s="239">
        <v>0</v>
      </c>
      <c r="CP118" s="239">
        <v>0</v>
      </c>
      <c r="CQ118" s="239">
        <v>0</v>
      </c>
      <c r="CR118" s="239">
        <v>0</v>
      </c>
      <c r="CS118" s="239">
        <v>0</v>
      </c>
      <c r="CT118" s="239">
        <v>0</v>
      </c>
      <c r="CU118" s="239">
        <v>0</v>
      </c>
      <c r="CV118" s="239">
        <v>0</v>
      </c>
      <c r="CW118" s="239">
        <v>0</v>
      </c>
      <c r="CX118" s="239">
        <v>0</v>
      </c>
      <c r="CY118" s="239">
        <v>0</v>
      </c>
      <c r="CZ118" s="239">
        <v>0</v>
      </c>
      <c r="DA118" s="239">
        <v>0</v>
      </c>
      <c r="DB118" s="9"/>
      <c r="DC118" s="9">
        <v>0</v>
      </c>
      <c r="DD118" s="9"/>
      <c r="DE118" s="9">
        <v>0</v>
      </c>
      <c r="DF118" s="9">
        <v>0</v>
      </c>
      <c r="DG118" s="9">
        <v>0</v>
      </c>
      <c r="DH118" s="9"/>
      <c r="DI118" s="9">
        <v>0</v>
      </c>
      <c r="DJ118" s="9">
        <v>0</v>
      </c>
      <c r="DK118" s="9">
        <v>0</v>
      </c>
      <c r="DL118" s="9"/>
      <c r="DM118" s="9">
        <v>0</v>
      </c>
      <c r="DN118" s="9">
        <v>0</v>
      </c>
      <c r="DO118" s="9"/>
      <c r="DP118" s="9">
        <v>0</v>
      </c>
      <c r="DQ118" s="9">
        <v>0</v>
      </c>
      <c r="DR118" s="9">
        <v>0</v>
      </c>
      <c r="DS118" s="9"/>
      <c r="DT118" s="9"/>
      <c r="DU118" s="9"/>
      <c r="DV118" s="9"/>
      <c r="DW118" s="9"/>
      <c r="DX118" s="9"/>
      <c r="DY118" s="9">
        <v>0</v>
      </c>
      <c r="DZ118" s="9">
        <v>0</v>
      </c>
      <c r="EA118" s="9">
        <v>0</v>
      </c>
      <c r="EB118" s="9">
        <v>0</v>
      </c>
      <c r="EC118" s="9"/>
      <c r="ED118" s="9"/>
      <c r="EE118" s="9"/>
      <c r="EG118" s="18"/>
      <c r="EH118" s="18"/>
      <c r="EI118" s="18"/>
      <c r="EJ118" s="18"/>
      <c r="EK118" s="18">
        <f t="shared" si="26"/>
        <v>0</v>
      </c>
      <c r="EL118" s="18">
        <f t="shared" si="26"/>
        <v>0</v>
      </c>
    </row>
    <row r="119" spans="1:142" ht="18.75" x14ac:dyDescent="0.25">
      <c r="A119" s="46">
        <v>114</v>
      </c>
      <c r="B119" s="46" t="s">
        <v>718</v>
      </c>
      <c r="C119" s="237" t="str">
        <f t="shared" si="20"/>
        <v>17</v>
      </c>
      <c r="D119" s="237" t="str">
        <f>INDEX(Sheet1!$C:$C,MATCH($B119,Sheet1!$B:$B,0))</f>
        <v>کسری رنجبر</v>
      </c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8"/>
      <c r="AX119" s="238"/>
      <c r="AY119" s="238"/>
      <c r="AZ119" s="238"/>
      <c r="BA119" s="238"/>
      <c r="BB119" s="238"/>
      <c r="BC119" s="238"/>
      <c r="BD119" s="238"/>
      <c r="BE119" s="238"/>
      <c r="BF119" s="238"/>
      <c r="BG119" s="238"/>
      <c r="BH119" s="238"/>
      <c r="BI119" s="238"/>
      <c r="BJ119" s="238"/>
      <c r="BK119" s="238"/>
      <c r="BL119" s="238"/>
      <c r="BM119" s="238"/>
      <c r="BN119" s="238"/>
      <c r="BO119" s="238"/>
      <c r="BP119" s="238"/>
      <c r="BQ119" s="238"/>
      <c r="BR119" s="238"/>
      <c r="BS119" s="238"/>
      <c r="BT119" s="238"/>
      <c r="BU119" s="238"/>
      <c r="BV119" s="238"/>
      <c r="BW119" s="238"/>
      <c r="BX119" s="238"/>
      <c r="BY119" s="238">
        <v>0</v>
      </c>
      <c r="BZ119" s="238">
        <v>0</v>
      </c>
      <c r="CA119" s="238">
        <v>1</v>
      </c>
      <c r="CB119" s="238">
        <v>1</v>
      </c>
      <c r="CC119" s="238">
        <v>1</v>
      </c>
      <c r="CD119" s="238">
        <v>1</v>
      </c>
      <c r="CE119" s="238">
        <v>1</v>
      </c>
      <c r="CF119" s="238">
        <v>0</v>
      </c>
      <c r="CG119" s="238">
        <v>0</v>
      </c>
      <c r="CH119" s="238">
        <v>0</v>
      </c>
      <c r="CI119" s="238">
        <v>0</v>
      </c>
      <c r="CJ119" s="238">
        <v>1</v>
      </c>
      <c r="CK119" s="238">
        <v>1</v>
      </c>
      <c r="CL119" s="238">
        <v>0</v>
      </c>
      <c r="CM119" s="238">
        <v>0</v>
      </c>
      <c r="CN119" s="238">
        <v>0</v>
      </c>
      <c r="CO119" s="238">
        <v>1</v>
      </c>
      <c r="CP119" s="238">
        <v>0</v>
      </c>
      <c r="CQ119" s="238">
        <v>0</v>
      </c>
      <c r="CR119" s="238">
        <v>0</v>
      </c>
      <c r="CS119" s="238">
        <v>1</v>
      </c>
      <c r="CT119" s="238">
        <v>0</v>
      </c>
      <c r="CU119" s="238">
        <v>0</v>
      </c>
      <c r="CV119" s="238">
        <v>1</v>
      </c>
      <c r="CW119" s="238">
        <v>0</v>
      </c>
      <c r="CX119" s="238">
        <v>0</v>
      </c>
      <c r="CY119" s="238">
        <v>1</v>
      </c>
      <c r="CZ119" s="238">
        <v>1</v>
      </c>
      <c r="DA119" s="238">
        <v>1</v>
      </c>
      <c r="DB119" s="47"/>
      <c r="DC119" s="47">
        <v>0</v>
      </c>
      <c r="DD119" s="47"/>
      <c r="DE119" s="47">
        <v>1</v>
      </c>
      <c r="DF119" s="47">
        <v>0</v>
      </c>
      <c r="DG119" s="47">
        <v>0</v>
      </c>
      <c r="DH119" s="47"/>
      <c r="DI119" s="47">
        <v>0</v>
      </c>
      <c r="DJ119" s="47">
        <v>1</v>
      </c>
      <c r="DK119" s="47">
        <v>0</v>
      </c>
      <c r="DL119" s="47"/>
      <c r="DM119" s="47">
        <v>0</v>
      </c>
      <c r="DN119" s="47">
        <v>0</v>
      </c>
      <c r="DO119" s="47"/>
      <c r="DP119" s="47">
        <v>0</v>
      </c>
      <c r="DQ119" s="47">
        <v>0</v>
      </c>
      <c r="DR119" s="47">
        <v>0</v>
      </c>
      <c r="DS119" s="47"/>
      <c r="DT119" s="47"/>
      <c r="DU119" s="47"/>
      <c r="DV119" s="47"/>
      <c r="DW119" s="47"/>
      <c r="DX119" s="47"/>
      <c r="DY119" s="47">
        <v>0</v>
      </c>
      <c r="DZ119" s="47">
        <v>0</v>
      </c>
      <c r="EA119" s="47">
        <v>0</v>
      </c>
      <c r="EB119" s="47">
        <v>0</v>
      </c>
      <c r="EC119" s="47"/>
      <c r="ED119" s="47"/>
      <c r="EE119" s="47"/>
      <c r="EG119" s="18"/>
      <c r="EH119" s="18"/>
      <c r="EI119" s="18"/>
      <c r="EJ119" s="18"/>
      <c r="EK119" s="18">
        <f t="shared" si="26"/>
        <v>0.47058823529411764</v>
      </c>
      <c r="EL119" s="18">
        <f t="shared" si="26"/>
        <v>0.38461538461538464</v>
      </c>
    </row>
    <row r="120" spans="1:142" ht="18.75" x14ac:dyDescent="0.25">
      <c r="A120" s="4">
        <v>115</v>
      </c>
      <c r="B120" s="4" t="s">
        <v>719</v>
      </c>
      <c r="C120" s="236" t="str">
        <f t="shared" si="20"/>
        <v>17</v>
      </c>
      <c r="D120" s="236" t="str">
        <f>INDEX(Sheet1!$C:$C,MATCH($B120,Sheet1!$B:$B,0))</f>
        <v>امیرحسام بیگلری</v>
      </c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39"/>
      <c r="AX120" s="239"/>
      <c r="AY120" s="239"/>
      <c r="AZ120" s="239"/>
      <c r="BA120" s="239"/>
      <c r="BB120" s="239"/>
      <c r="BC120" s="239"/>
      <c r="BD120" s="239"/>
      <c r="BE120" s="239"/>
      <c r="BF120" s="239"/>
      <c r="BG120" s="239"/>
      <c r="BH120" s="239"/>
      <c r="BI120" s="239"/>
      <c r="BJ120" s="239"/>
      <c r="BK120" s="239"/>
      <c r="BL120" s="239"/>
      <c r="BM120" s="239"/>
      <c r="BN120" s="239"/>
      <c r="BO120" s="239"/>
      <c r="BP120" s="239"/>
      <c r="BQ120" s="239"/>
      <c r="BR120" s="239"/>
      <c r="BS120" s="239"/>
      <c r="BT120" s="239"/>
      <c r="BU120" s="239"/>
      <c r="BV120" s="239"/>
      <c r="BW120" s="239"/>
      <c r="BX120" s="239"/>
      <c r="BY120" s="239">
        <v>0</v>
      </c>
      <c r="BZ120" s="239">
        <v>0</v>
      </c>
      <c r="CA120" s="239">
        <v>0</v>
      </c>
      <c r="CB120" s="239">
        <v>1</v>
      </c>
      <c r="CC120" s="239">
        <v>0</v>
      </c>
      <c r="CD120" s="239">
        <v>0</v>
      </c>
      <c r="CE120" s="239">
        <v>0</v>
      </c>
      <c r="CF120" s="239">
        <v>0</v>
      </c>
      <c r="CG120" s="239">
        <v>0</v>
      </c>
      <c r="CH120" s="239">
        <v>0</v>
      </c>
      <c r="CI120" s="239">
        <v>0</v>
      </c>
      <c r="CJ120" s="239">
        <v>0</v>
      </c>
      <c r="CK120" s="239">
        <v>0</v>
      </c>
      <c r="CL120" s="239">
        <v>0</v>
      </c>
      <c r="CM120" s="239">
        <v>0</v>
      </c>
      <c r="CN120" s="239">
        <v>0</v>
      </c>
      <c r="CO120" s="239">
        <v>0</v>
      </c>
      <c r="CP120" s="239">
        <v>0</v>
      </c>
      <c r="CQ120" s="239">
        <v>0</v>
      </c>
      <c r="CR120" s="239">
        <v>0</v>
      </c>
      <c r="CS120" s="239">
        <v>0</v>
      </c>
      <c r="CT120" s="239">
        <v>0</v>
      </c>
      <c r="CU120" s="239">
        <v>0</v>
      </c>
      <c r="CV120" s="239">
        <v>0</v>
      </c>
      <c r="CW120" s="239">
        <v>0</v>
      </c>
      <c r="CX120" s="239">
        <v>0</v>
      </c>
      <c r="CY120" s="239">
        <v>1</v>
      </c>
      <c r="CZ120" s="239">
        <v>0</v>
      </c>
      <c r="DA120" s="239">
        <v>0</v>
      </c>
      <c r="DB120" s="9"/>
      <c r="DC120" s="9">
        <v>0</v>
      </c>
      <c r="DD120" s="9"/>
      <c r="DE120" s="9">
        <v>0</v>
      </c>
      <c r="DF120" s="9">
        <v>0</v>
      </c>
      <c r="DG120" s="9">
        <v>0</v>
      </c>
      <c r="DH120" s="9"/>
      <c r="DI120" s="9">
        <v>0</v>
      </c>
      <c r="DJ120" s="9">
        <v>0</v>
      </c>
      <c r="DK120" s="9">
        <v>0</v>
      </c>
      <c r="DL120" s="9"/>
      <c r="DM120" s="9">
        <v>0</v>
      </c>
      <c r="DN120" s="9">
        <v>0</v>
      </c>
      <c r="DO120" s="9"/>
      <c r="DP120" s="9">
        <v>0</v>
      </c>
      <c r="DQ120" s="9">
        <v>0</v>
      </c>
      <c r="DR120" s="9">
        <v>0</v>
      </c>
      <c r="DS120" s="9"/>
      <c r="DT120" s="9"/>
      <c r="DU120" s="9"/>
      <c r="DV120" s="9"/>
      <c r="DW120" s="9"/>
      <c r="DX120" s="9"/>
      <c r="DY120" s="9">
        <v>0</v>
      </c>
      <c r="DZ120" s="9">
        <v>0</v>
      </c>
      <c r="EA120" s="9">
        <v>0</v>
      </c>
      <c r="EB120" s="9">
        <v>0</v>
      </c>
      <c r="EC120" s="9"/>
      <c r="ED120" s="9"/>
      <c r="EE120" s="9"/>
      <c r="EG120" s="18"/>
      <c r="EH120" s="18"/>
      <c r="EI120" s="18"/>
      <c r="EJ120" s="18"/>
      <c r="EK120" s="18">
        <f t="shared" si="26"/>
        <v>5.8823529411764705E-2</v>
      </c>
      <c r="EL120" s="18">
        <f t="shared" si="26"/>
        <v>7.6923076923076927E-2</v>
      </c>
    </row>
    <row r="121" spans="1:142" ht="18.75" x14ac:dyDescent="0.25">
      <c r="A121" s="46">
        <v>116</v>
      </c>
      <c r="B121" s="46" t="s">
        <v>720</v>
      </c>
      <c r="C121" s="237" t="str">
        <f t="shared" si="20"/>
        <v>17</v>
      </c>
      <c r="D121" s="237" t="str">
        <f>INDEX(Sheet1!$C:$C,MATCH($B121,Sheet1!$B:$B,0))</f>
        <v>امیرحسین ماهوتی</v>
      </c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8"/>
      <c r="AX121" s="238"/>
      <c r="AY121" s="238"/>
      <c r="AZ121" s="238"/>
      <c r="BA121" s="238"/>
      <c r="BB121" s="238"/>
      <c r="BC121" s="238"/>
      <c r="BD121" s="238"/>
      <c r="BE121" s="238"/>
      <c r="BF121" s="238"/>
      <c r="BG121" s="238"/>
      <c r="BH121" s="238"/>
      <c r="BI121" s="238"/>
      <c r="BJ121" s="238"/>
      <c r="BK121" s="238"/>
      <c r="BL121" s="238"/>
      <c r="BM121" s="238"/>
      <c r="BN121" s="238"/>
      <c r="BO121" s="238"/>
      <c r="BP121" s="238"/>
      <c r="BQ121" s="238"/>
      <c r="BR121" s="238"/>
      <c r="BS121" s="238"/>
      <c r="BT121" s="238"/>
      <c r="BU121" s="238"/>
      <c r="BV121" s="238"/>
      <c r="BW121" s="238"/>
      <c r="BX121" s="238"/>
      <c r="BY121" s="238">
        <v>0</v>
      </c>
      <c r="BZ121" s="238">
        <v>0</v>
      </c>
      <c r="CA121" s="238">
        <v>0</v>
      </c>
      <c r="CB121" s="238">
        <v>0</v>
      </c>
      <c r="CC121" s="238">
        <v>0</v>
      </c>
      <c r="CD121" s="238">
        <v>0</v>
      </c>
      <c r="CE121" s="238">
        <v>0</v>
      </c>
      <c r="CF121" s="238">
        <v>0</v>
      </c>
      <c r="CG121" s="238">
        <v>1</v>
      </c>
      <c r="CH121" s="238">
        <v>1</v>
      </c>
      <c r="CI121" s="238">
        <v>1</v>
      </c>
      <c r="CJ121" s="238">
        <v>1</v>
      </c>
      <c r="CK121" s="238">
        <v>1</v>
      </c>
      <c r="CL121" s="238">
        <v>1</v>
      </c>
      <c r="CM121" s="238">
        <v>0</v>
      </c>
      <c r="CN121" s="238">
        <v>0</v>
      </c>
      <c r="CO121" s="238">
        <v>1</v>
      </c>
      <c r="CP121" s="238">
        <v>0</v>
      </c>
      <c r="CQ121" s="238">
        <v>1</v>
      </c>
      <c r="CR121" s="238">
        <v>0</v>
      </c>
      <c r="CS121" s="238">
        <v>1</v>
      </c>
      <c r="CT121" s="238">
        <v>1</v>
      </c>
      <c r="CU121" s="238">
        <v>0</v>
      </c>
      <c r="CV121" s="238">
        <v>0</v>
      </c>
      <c r="CW121" s="238">
        <v>1</v>
      </c>
      <c r="CX121" s="238">
        <v>1</v>
      </c>
      <c r="CY121" s="238">
        <v>0</v>
      </c>
      <c r="CZ121" s="238">
        <v>0</v>
      </c>
      <c r="DA121" s="238">
        <v>1</v>
      </c>
      <c r="DB121" s="47"/>
      <c r="DC121" s="47">
        <v>0</v>
      </c>
      <c r="DD121" s="47"/>
      <c r="DE121" s="47">
        <v>0</v>
      </c>
      <c r="DF121" s="47">
        <v>0</v>
      </c>
      <c r="DG121" s="47">
        <v>1</v>
      </c>
      <c r="DH121" s="47"/>
      <c r="DI121" s="47">
        <v>0</v>
      </c>
      <c r="DJ121" s="47">
        <v>1</v>
      </c>
      <c r="DK121" s="47">
        <v>0</v>
      </c>
      <c r="DL121" s="47"/>
      <c r="DM121" s="47">
        <v>0</v>
      </c>
      <c r="DN121" s="47">
        <v>0</v>
      </c>
      <c r="DO121" s="47"/>
      <c r="DP121" s="47">
        <v>0</v>
      </c>
      <c r="DQ121" s="47">
        <v>0</v>
      </c>
      <c r="DR121" s="47">
        <v>0</v>
      </c>
      <c r="DS121" s="47"/>
      <c r="DT121" s="47"/>
      <c r="DU121" s="47"/>
      <c r="DV121" s="47"/>
      <c r="DW121" s="47"/>
      <c r="DX121" s="47"/>
      <c r="DY121" s="47">
        <v>0</v>
      </c>
      <c r="DZ121" s="47">
        <v>0</v>
      </c>
      <c r="EA121" s="47">
        <v>0</v>
      </c>
      <c r="EB121" s="47">
        <v>0</v>
      </c>
      <c r="EC121" s="47"/>
      <c r="ED121" s="47"/>
      <c r="EE121" s="47"/>
      <c r="EG121" s="18"/>
      <c r="EH121" s="18"/>
      <c r="EI121" s="18"/>
      <c r="EJ121" s="18"/>
      <c r="EK121" s="18">
        <f t="shared" si="26"/>
        <v>0.41176470588235292</v>
      </c>
      <c r="EL121" s="18">
        <f t="shared" si="26"/>
        <v>0.46153846153846156</v>
      </c>
    </row>
    <row r="122" spans="1:142" ht="18.75" x14ac:dyDescent="0.25">
      <c r="A122" s="4">
        <v>117</v>
      </c>
      <c r="B122" s="4" t="s">
        <v>721</v>
      </c>
      <c r="C122" s="236" t="str">
        <f t="shared" si="20"/>
        <v>17</v>
      </c>
      <c r="D122" s="236" t="str">
        <f>INDEX(Sheet1!$C:$C,MATCH($B122,Sheet1!$B:$B,0))</f>
        <v>امیر احمدی</v>
      </c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  <c r="BE122" s="239"/>
      <c r="BF122" s="239"/>
      <c r="BG122" s="239"/>
      <c r="BH122" s="239"/>
      <c r="BI122" s="239"/>
      <c r="BJ122" s="239"/>
      <c r="BK122" s="239"/>
      <c r="BL122" s="239"/>
      <c r="BM122" s="239"/>
      <c r="BN122" s="239"/>
      <c r="BO122" s="239"/>
      <c r="BP122" s="239"/>
      <c r="BQ122" s="239"/>
      <c r="BR122" s="239"/>
      <c r="BS122" s="239"/>
      <c r="BT122" s="239"/>
      <c r="BU122" s="239"/>
      <c r="BV122" s="239"/>
      <c r="BW122" s="239"/>
      <c r="BX122" s="239"/>
      <c r="BY122" s="239">
        <v>1</v>
      </c>
      <c r="BZ122" s="239">
        <v>0</v>
      </c>
      <c r="CA122" s="239">
        <v>0</v>
      </c>
      <c r="CB122" s="239">
        <v>0</v>
      </c>
      <c r="CC122" s="239">
        <v>1</v>
      </c>
      <c r="CD122" s="239">
        <v>0</v>
      </c>
      <c r="CE122" s="239">
        <v>0</v>
      </c>
      <c r="CF122" s="239">
        <v>0</v>
      </c>
      <c r="CG122" s="239">
        <v>0</v>
      </c>
      <c r="CH122" s="239">
        <v>0</v>
      </c>
      <c r="CI122" s="239">
        <v>0</v>
      </c>
      <c r="CJ122" s="239">
        <v>1</v>
      </c>
      <c r="CK122" s="239">
        <v>0</v>
      </c>
      <c r="CL122" s="239">
        <v>0</v>
      </c>
      <c r="CM122" s="239">
        <v>0</v>
      </c>
      <c r="CN122" s="239">
        <v>0</v>
      </c>
      <c r="CO122" s="239">
        <v>0</v>
      </c>
      <c r="CP122" s="239">
        <v>0</v>
      </c>
      <c r="CQ122" s="239">
        <v>0</v>
      </c>
      <c r="CR122" s="239">
        <v>0</v>
      </c>
      <c r="CS122" s="239">
        <v>0</v>
      </c>
      <c r="CT122" s="239">
        <v>0</v>
      </c>
      <c r="CU122" s="239">
        <v>0</v>
      </c>
      <c r="CV122" s="239">
        <v>0</v>
      </c>
      <c r="CW122" s="239">
        <v>0</v>
      </c>
      <c r="CX122" s="239">
        <v>0</v>
      </c>
      <c r="CY122" s="239">
        <v>0</v>
      </c>
      <c r="CZ122" s="239">
        <v>0</v>
      </c>
      <c r="DA122" s="239">
        <v>0</v>
      </c>
      <c r="DB122" s="9"/>
      <c r="DC122" s="9">
        <v>0</v>
      </c>
      <c r="DD122" s="9"/>
      <c r="DE122" s="9">
        <v>0</v>
      </c>
      <c r="DF122" s="9">
        <v>0</v>
      </c>
      <c r="DG122" s="9">
        <v>0</v>
      </c>
      <c r="DH122" s="9"/>
      <c r="DI122" s="9">
        <v>0</v>
      </c>
      <c r="DJ122" s="9">
        <v>0</v>
      </c>
      <c r="DK122" s="9">
        <v>0</v>
      </c>
      <c r="DL122" s="9"/>
      <c r="DM122" s="9">
        <v>0</v>
      </c>
      <c r="DN122" s="9">
        <v>0</v>
      </c>
      <c r="DO122" s="9"/>
      <c r="DP122" s="9">
        <v>0</v>
      </c>
      <c r="DQ122" s="9">
        <v>0</v>
      </c>
      <c r="DR122" s="9">
        <v>0</v>
      </c>
      <c r="DS122" s="9"/>
      <c r="DT122" s="9"/>
      <c r="DU122" s="9"/>
      <c r="DV122" s="9"/>
      <c r="DW122" s="9"/>
      <c r="DX122" s="9"/>
      <c r="DY122" s="9">
        <v>0</v>
      </c>
      <c r="DZ122" s="9">
        <v>0</v>
      </c>
      <c r="EA122" s="9">
        <v>0</v>
      </c>
      <c r="EB122" s="9">
        <v>0</v>
      </c>
      <c r="EC122" s="9"/>
      <c r="ED122" s="9"/>
      <c r="EE122" s="9"/>
      <c r="EG122" s="18"/>
      <c r="EH122" s="18"/>
      <c r="EI122" s="18"/>
      <c r="EJ122" s="18"/>
      <c r="EK122" s="18">
        <f t="shared" si="26"/>
        <v>0.17647058823529413</v>
      </c>
      <c r="EL122" s="18">
        <f t="shared" si="26"/>
        <v>0</v>
      </c>
    </row>
    <row r="123" spans="1:142" ht="18.75" x14ac:dyDescent="0.25">
      <c r="A123" s="46">
        <v>118</v>
      </c>
      <c r="B123" s="46" t="s">
        <v>722</v>
      </c>
      <c r="C123" s="237" t="str">
        <f t="shared" si="20"/>
        <v>17</v>
      </c>
      <c r="D123" s="237" t="str">
        <f>INDEX(Sheet1!$C:$C,MATCH($B123,Sheet1!$B:$B,0))</f>
        <v>طاها اولادی</v>
      </c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38"/>
      <c r="AE123" s="238"/>
      <c r="AF123" s="238"/>
      <c r="AG123" s="238"/>
      <c r="AH123" s="238"/>
      <c r="AI123" s="238"/>
      <c r="AJ123" s="238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  <c r="AX123" s="238"/>
      <c r="AY123" s="238"/>
      <c r="AZ123" s="238"/>
      <c r="BA123" s="238"/>
      <c r="BB123" s="238"/>
      <c r="BC123" s="238"/>
      <c r="BD123" s="238"/>
      <c r="BE123" s="238"/>
      <c r="BF123" s="238"/>
      <c r="BG123" s="238"/>
      <c r="BH123" s="238"/>
      <c r="BI123" s="238"/>
      <c r="BJ123" s="238"/>
      <c r="BK123" s="238"/>
      <c r="BL123" s="238"/>
      <c r="BM123" s="238"/>
      <c r="BN123" s="238"/>
      <c r="BO123" s="238"/>
      <c r="BP123" s="238"/>
      <c r="BQ123" s="238"/>
      <c r="BR123" s="238"/>
      <c r="BS123" s="238"/>
      <c r="BT123" s="238"/>
      <c r="BU123" s="238"/>
      <c r="BV123" s="238"/>
      <c r="BW123" s="238"/>
      <c r="BX123" s="238"/>
      <c r="BY123" s="238">
        <v>0</v>
      </c>
      <c r="BZ123" s="238">
        <v>0</v>
      </c>
      <c r="CA123" s="238">
        <v>0</v>
      </c>
      <c r="CB123" s="238">
        <v>0</v>
      </c>
      <c r="CC123" s="238">
        <v>0</v>
      </c>
      <c r="CD123" s="238">
        <v>0</v>
      </c>
      <c r="CE123" s="238">
        <v>1</v>
      </c>
      <c r="CF123" s="238">
        <v>0</v>
      </c>
      <c r="CG123" s="238">
        <v>0</v>
      </c>
      <c r="CH123" s="238">
        <v>0</v>
      </c>
      <c r="CI123" s="238">
        <v>0</v>
      </c>
      <c r="CJ123" s="238">
        <v>0</v>
      </c>
      <c r="CK123" s="238">
        <v>0</v>
      </c>
      <c r="CL123" s="238">
        <v>0</v>
      </c>
      <c r="CM123" s="238">
        <v>0</v>
      </c>
      <c r="CN123" s="238">
        <v>0</v>
      </c>
      <c r="CO123" s="238">
        <v>0</v>
      </c>
      <c r="CP123" s="238">
        <v>0</v>
      </c>
      <c r="CQ123" s="238">
        <v>0</v>
      </c>
      <c r="CR123" s="238">
        <v>0</v>
      </c>
      <c r="CS123" s="238">
        <v>0</v>
      </c>
      <c r="CT123" s="238">
        <v>0</v>
      </c>
      <c r="CU123" s="238">
        <v>0</v>
      </c>
      <c r="CV123" s="238">
        <v>0</v>
      </c>
      <c r="CW123" s="238">
        <v>0</v>
      </c>
      <c r="CX123" s="238">
        <v>0</v>
      </c>
      <c r="CY123" s="238">
        <v>0</v>
      </c>
      <c r="CZ123" s="238">
        <v>0</v>
      </c>
      <c r="DA123" s="238">
        <v>0</v>
      </c>
      <c r="DB123" s="47"/>
      <c r="DC123" s="47">
        <v>0</v>
      </c>
      <c r="DD123" s="47"/>
      <c r="DE123" s="47">
        <v>0</v>
      </c>
      <c r="DF123" s="47">
        <v>0</v>
      </c>
      <c r="DG123" s="47">
        <v>0</v>
      </c>
      <c r="DH123" s="47"/>
      <c r="DI123" s="47">
        <v>0</v>
      </c>
      <c r="DJ123" s="47">
        <v>0</v>
      </c>
      <c r="DK123" s="47">
        <v>0</v>
      </c>
      <c r="DL123" s="47"/>
      <c r="DM123" s="47">
        <v>0</v>
      </c>
      <c r="DN123" s="47">
        <v>0</v>
      </c>
      <c r="DO123" s="47"/>
      <c r="DP123" s="47">
        <v>0</v>
      </c>
      <c r="DQ123" s="47">
        <v>0</v>
      </c>
      <c r="DR123" s="47">
        <v>0</v>
      </c>
      <c r="DS123" s="47"/>
      <c r="DT123" s="47"/>
      <c r="DU123" s="47"/>
      <c r="DV123" s="47"/>
      <c r="DW123" s="47"/>
      <c r="DX123" s="47"/>
      <c r="DY123" s="47">
        <v>0</v>
      </c>
      <c r="DZ123" s="47">
        <v>0</v>
      </c>
      <c r="EA123" s="47">
        <v>0</v>
      </c>
      <c r="EB123" s="47">
        <v>0</v>
      </c>
      <c r="EC123" s="47"/>
      <c r="ED123" s="47"/>
      <c r="EE123" s="47"/>
      <c r="EG123" s="18"/>
      <c r="EH123" s="18"/>
      <c r="EI123" s="18"/>
      <c r="EJ123" s="18"/>
      <c r="EK123" s="18">
        <f t="shared" si="26"/>
        <v>5.8823529411764705E-2</v>
      </c>
      <c r="EL123" s="18">
        <f t="shared" si="26"/>
        <v>0</v>
      </c>
    </row>
    <row r="124" spans="1:142" ht="18.75" x14ac:dyDescent="0.25">
      <c r="A124" s="4">
        <v>119</v>
      </c>
      <c r="B124" s="4" t="s">
        <v>723</v>
      </c>
      <c r="C124" s="236" t="str">
        <f t="shared" si="20"/>
        <v>17</v>
      </c>
      <c r="D124" s="236" t="str">
        <f>INDEX(Sheet1!$C:$C,MATCH($B124,Sheet1!$B:$B,0))</f>
        <v>محمدرضا میرزایی</v>
      </c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39"/>
      <c r="AX124" s="239"/>
      <c r="AY124" s="239"/>
      <c r="AZ124" s="239"/>
      <c r="BA124" s="239"/>
      <c r="BB124" s="239"/>
      <c r="BC124" s="239"/>
      <c r="BD124" s="239"/>
      <c r="BE124" s="239"/>
      <c r="BF124" s="239"/>
      <c r="BG124" s="239"/>
      <c r="BH124" s="239"/>
      <c r="BI124" s="239"/>
      <c r="BJ124" s="239"/>
      <c r="BK124" s="239"/>
      <c r="BL124" s="239"/>
      <c r="BM124" s="239"/>
      <c r="BN124" s="239"/>
      <c r="BO124" s="239"/>
      <c r="BP124" s="239"/>
      <c r="BQ124" s="239"/>
      <c r="BR124" s="239"/>
      <c r="BS124" s="239"/>
      <c r="BT124" s="239"/>
      <c r="BU124" s="239"/>
      <c r="BV124" s="239"/>
      <c r="BW124" s="239"/>
      <c r="BX124" s="239"/>
      <c r="BY124" s="239">
        <v>0</v>
      </c>
      <c r="BZ124" s="239">
        <v>0</v>
      </c>
      <c r="CA124" s="239">
        <v>0</v>
      </c>
      <c r="CB124" s="239">
        <v>0</v>
      </c>
      <c r="CC124" s="239">
        <v>0</v>
      </c>
      <c r="CD124" s="239">
        <v>0</v>
      </c>
      <c r="CE124" s="239">
        <v>0</v>
      </c>
      <c r="CF124" s="239">
        <v>0</v>
      </c>
      <c r="CG124" s="239">
        <v>0</v>
      </c>
      <c r="CH124" s="239">
        <v>0</v>
      </c>
      <c r="CI124" s="239">
        <v>0</v>
      </c>
      <c r="CJ124" s="239">
        <v>0</v>
      </c>
      <c r="CK124" s="239">
        <v>0</v>
      </c>
      <c r="CL124" s="239">
        <v>0</v>
      </c>
      <c r="CM124" s="239">
        <v>0</v>
      </c>
      <c r="CN124" s="239">
        <v>0</v>
      </c>
      <c r="CO124" s="239">
        <v>0</v>
      </c>
      <c r="CP124" s="239">
        <v>0</v>
      </c>
      <c r="CQ124" s="239">
        <v>0</v>
      </c>
      <c r="CR124" s="239">
        <v>0</v>
      </c>
      <c r="CS124" s="239">
        <v>0</v>
      </c>
      <c r="CT124" s="239">
        <v>0</v>
      </c>
      <c r="CU124" s="239">
        <v>0</v>
      </c>
      <c r="CV124" s="239">
        <v>0</v>
      </c>
      <c r="CW124" s="239">
        <v>0</v>
      </c>
      <c r="CX124" s="239">
        <v>0</v>
      </c>
      <c r="CY124" s="239">
        <v>0</v>
      </c>
      <c r="CZ124" s="239">
        <v>0</v>
      </c>
      <c r="DA124" s="239">
        <v>0</v>
      </c>
      <c r="DB124" s="9"/>
      <c r="DC124" s="9">
        <v>0</v>
      </c>
      <c r="DD124" s="9"/>
      <c r="DE124" s="9">
        <v>0</v>
      </c>
      <c r="DF124" s="9">
        <v>0</v>
      </c>
      <c r="DG124" s="9">
        <v>0</v>
      </c>
      <c r="DH124" s="9"/>
      <c r="DI124" s="9">
        <v>0</v>
      </c>
      <c r="DJ124" s="9">
        <v>0</v>
      </c>
      <c r="DK124" s="9">
        <v>0</v>
      </c>
      <c r="DL124" s="9"/>
      <c r="DM124" s="9">
        <v>0</v>
      </c>
      <c r="DN124" s="9">
        <v>0</v>
      </c>
      <c r="DO124" s="9"/>
      <c r="DP124" s="9">
        <v>0</v>
      </c>
      <c r="DQ124" s="9">
        <v>0</v>
      </c>
      <c r="DR124" s="9">
        <v>0</v>
      </c>
      <c r="DS124" s="9"/>
      <c r="DT124" s="9"/>
      <c r="DU124" s="9"/>
      <c r="DV124" s="9"/>
      <c r="DW124" s="9"/>
      <c r="DX124" s="9"/>
      <c r="DY124" s="9">
        <v>0</v>
      </c>
      <c r="DZ124" s="9">
        <v>0</v>
      </c>
      <c r="EA124" s="9">
        <v>0</v>
      </c>
      <c r="EB124" s="9">
        <v>0</v>
      </c>
      <c r="EC124" s="9"/>
      <c r="ED124" s="9"/>
      <c r="EE124" s="9"/>
      <c r="EG124" s="18"/>
      <c r="EH124" s="18"/>
      <c r="EI124" s="18"/>
      <c r="EJ124" s="18"/>
      <c r="EK124" s="18">
        <f t="shared" si="26"/>
        <v>0</v>
      </c>
      <c r="EL124" s="18">
        <f t="shared" si="26"/>
        <v>0</v>
      </c>
    </row>
    <row r="125" spans="1:142" ht="18.75" x14ac:dyDescent="0.25">
      <c r="A125" s="46">
        <v>120</v>
      </c>
      <c r="B125" s="46" t="s">
        <v>724</v>
      </c>
      <c r="C125" s="237" t="str">
        <f t="shared" si="20"/>
        <v>17</v>
      </c>
      <c r="D125" s="237" t="str">
        <f>INDEX(Sheet1!$C:$C,MATCH($B125,Sheet1!$B:$B,0))</f>
        <v>امیرحسین قاسم نیا</v>
      </c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8"/>
      <c r="AX125" s="238"/>
      <c r="AY125" s="238"/>
      <c r="AZ125" s="238"/>
      <c r="BA125" s="238"/>
      <c r="BB125" s="238"/>
      <c r="BC125" s="238"/>
      <c r="BD125" s="238"/>
      <c r="BE125" s="238"/>
      <c r="BF125" s="238"/>
      <c r="BG125" s="238"/>
      <c r="BH125" s="238"/>
      <c r="BI125" s="238"/>
      <c r="BJ125" s="238"/>
      <c r="BK125" s="238"/>
      <c r="BL125" s="238"/>
      <c r="BM125" s="238"/>
      <c r="BN125" s="238"/>
      <c r="BO125" s="238"/>
      <c r="BP125" s="238"/>
      <c r="BQ125" s="238"/>
      <c r="BR125" s="238"/>
      <c r="BS125" s="238"/>
      <c r="BT125" s="238"/>
      <c r="BU125" s="238"/>
      <c r="BV125" s="238"/>
      <c r="BW125" s="238"/>
      <c r="BX125" s="238"/>
      <c r="BY125" s="238">
        <v>0</v>
      </c>
      <c r="BZ125" s="238">
        <v>0</v>
      </c>
      <c r="CA125" s="238">
        <v>0</v>
      </c>
      <c r="CB125" s="238">
        <v>0</v>
      </c>
      <c r="CC125" s="238">
        <v>0</v>
      </c>
      <c r="CD125" s="238">
        <v>0</v>
      </c>
      <c r="CE125" s="238">
        <v>1</v>
      </c>
      <c r="CF125" s="238">
        <v>1</v>
      </c>
      <c r="CG125" s="238">
        <v>0</v>
      </c>
      <c r="CH125" s="238">
        <v>0</v>
      </c>
      <c r="CI125" s="238">
        <v>0</v>
      </c>
      <c r="CJ125" s="238">
        <v>0</v>
      </c>
      <c r="CK125" s="238">
        <v>0</v>
      </c>
      <c r="CL125" s="238">
        <v>0</v>
      </c>
      <c r="CM125" s="238">
        <v>0</v>
      </c>
      <c r="CN125" s="238">
        <v>0</v>
      </c>
      <c r="CO125" s="238">
        <v>0</v>
      </c>
      <c r="CP125" s="238">
        <v>0</v>
      </c>
      <c r="CQ125" s="238">
        <v>0</v>
      </c>
      <c r="CR125" s="238">
        <v>0</v>
      </c>
      <c r="CS125" s="238">
        <v>0</v>
      </c>
      <c r="CT125" s="238">
        <v>0</v>
      </c>
      <c r="CU125" s="238">
        <v>0</v>
      </c>
      <c r="CV125" s="238">
        <v>0</v>
      </c>
      <c r="CW125" s="238">
        <v>0</v>
      </c>
      <c r="CX125" s="238">
        <v>0</v>
      </c>
      <c r="CY125" s="238">
        <v>0</v>
      </c>
      <c r="CZ125" s="238">
        <v>0</v>
      </c>
      <c r="DA125" s="238">
        <v>0</v>
      </c>
      <c r="DB125" s="47"/>
      <c r="DC125" s="47">
        <v>0</v>
      </c>
      <c r="DD125" s="47"/>
      <c r="DE125" s="47">
        <v>0</v>
      </c>
      <c r="DF125" s="47">
        <v>0</v>
      </c>
      <c r="DG125" s="47">
        <v>0</v>
      </c>
      <c r="DH125" s="47"/>
      <c r="DI125" s="47">
        <v>0</v>
      </c>
      <c r="DJ125" s="47">
        <v>0</v>
      </c>
      <c r="DK125" s="47">
        <v>0</v>
      </c>
      <c r="DL125" s="47"/>
      <c r="DM125" s="47">
        <v>0</v>
      </c>
      <c r="DN125" s="47">
        <v>0</v>
      </c>
      <c r="DO125" s="47"/>
      <c r="DP125" s="47">
        <v>0</v>
      </c>
      <c r="DQ125" s="47">
        <v>0</v>
      </c>
      <c r="DR125" s="47">
        <v>0</v>
      </c>
      <c r="DS125" s="47"/>
      <c r="DT125" s="47"/>
      <c r="DU125" s="47"/>
      <c r="DV125" s="47"/>
      <c r="DW125" s="47"/>
      <c r="DX125" s="47"/>
      <c r="DY125" s="47">
        <v>0</v>
      </c>
      <c r="DZ125" s="47">
        <v>0</v>
      </c>
      <c r="EA125" s="47">
        <v>0</v>
      </c>
      <c r="EB125" s="47">
        <v>0</v>
      </c>
      <c r="EC125" s="47"/>
      <c r="ED125" s="47"/>
      <c r="EE125" s="47"/>
      <c r="EG125" s="18"/>
      <c r="EH125" s="18"/>
      <c r="EI125" s="18"/>
      <c r="EJ125" s="18"/>
      <c r="EK125" s="18">
        <f t="shared" si="26"/>
        <v>0.11764705882352941</v>
      </c>
      <c r="EL125" s="18">
        <f t="shared" si="26"/>
        <v>0</v>
      </c>
    </row>
    <row r="126" spans="1:142" ht="18.75" x14ac:dyDescent="0.25">
      <c r="A126" s="4">
        <v>121</v>
      </c>
      <c r="B126" s="4" t="s">
        <v>728</v>
      </c>
      <c r="C126" s="236" t="str">
        <f t="shared" si="20"/>
        <v>18</v>
      </c>
      <c r="D126" s="236" t="str">
        <f>INDEX(Sheet1!$C:$C,MATCH($B126,Sheet1!$B:$B,0))</f>
        <v>حسین ساجدی</v>
      </c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>
        <v>0</v>
      </c>
      <c r="AW126" s="239">
        <v>0</v>
      </c>
      <c r="AX126" s="239">
        <v>0</v>
      </c>
      <c r="AY126" s="239">
        <v>1</v>
      </c>
      <c r="AZ126" s="239">
        <v>1</v>
      </c>
      <c r="BA126" s="239">
        <v>1</v>
      </c>
      <c r="BB126" s="239">
        <v>1</v>
      </c>
      <c r="BC126" s="239">
        <v>1</v>
      </c>
      <c r="BD126" s="239">
        <v>1</v>
      </c>
      <c r="BE126" s="239">
        <v>0</v>
      </c>
      <c r="BF126" s="239">
        <v>0</v>
      </c>
      <c r="BG126" s="239">
        <v>0</v>
      </c>
      <c r="BH126" s="239">
        <v>0</v>
      </c>
      <c r="BI126" s="239">
        <v>0</v>
      </c>
      <c r="BJ126" s="239">
        <v>1</v>
      </c>
      <c r="BK126" s="239">
        <v>1</v>
      </c>
      <c r="BL126" s="239">
        <v>1</v>
      </c>
      <c r="BM126" s="239">
        <v>0</v>
      </c>
      <c r="BN126" s="239">
        <v>0</v>
      </c>
      <c r="BO126" s="239">
        <v>0</v>
      </c>
      <c r="BP126" s="239">
        <v>0</v>
      </c>
      <c r="BQ126" s="239">
        <v>1</v>
      </c>
      <c r="BR126" s="239">
        <v>0</v>
      </c>
      <c r="BS126" s="239">
        <v>1</v>
      </c>
      <c r="BT126" s="239">
        <v>0</v>
      </c>
      <c r="BU126" s="239">
        <v>1</v>
      </c>
      <c r="BV126" s="239">
        <v>0</v>
      </c>
      <c r="BW126" s="239">
        <v>1</v>
      </c>
      <c r="BX126" s="239"/>
      <c r="BY126" s="239">
        <v>0</v>
      </c>
      <c r="BZ126" s="239">
        <v>0</v>
      </c>
      <c r="CA126" s="239">
        <v>1</v>
      </c>
      <c r="CB126" s="239">
        <v>1</v>
      </c>
      <c r="CC126" s="239">
        <v>0</v>
      </c>
      <c r="CD126" s="239">
        <v>0</v>
      </c>
      <c r="CE126" s="239">
        <v>1</v>
      </c>
      <c r="CF126" s="239">
        <v>1</v>
      </c>
      <c r="CG126" s="239">
        <v>0</v>
      </c>
      <c r="CH126" s="239">
        <v>0</v>
      </c>
      <c r="CI126" s="239">
        <v>0</v>
      </c>
      <c r="CJ126" s="239">
        <v>0</v>
      </c>
      <c r="CK126" s="239">
        <v>0</v>
      </c>
      <c r="CL126" s="239">
        <v>0</v>
      </c>
      <c r="CM126" s="239">
        <v>0</v>
      </c>
      <c r="CN126" s="239">
        <v>0</v>
      </c>
      <c r="CO126" s="239">
        <v>0</v>
      </c>
      <c r="CP126" s="239">
        <v>0</v>
      </c>
      <c r="CQ126" s="239">
        <v>0</v>
      </c>
      <c r="CR126" s="239">
        <v>0</v>
      </c>
      <c r="CS126" s="239">
        <v>0</v>
      </c>
      <c r="CT126" s="239">
        <v>1</v>
      </c>
      <c r="CU126" s="239">
        <v>0</v>
      </c>
      <c r="CV126" s="239">
        <v>0</v>
      </c>
      <c r="CW126" s="239">
        <v>0</v>
      </c>
      <c r="CX126" s="239">
        <v>0</v>
      </c>
      <c r="CY126" s="239">
        <v>0</v>
      </c>
      <c r="CZ126" s="239">
        <v>0</v>
      </c>
      <c r="DA126" s="239">
        <v>1</v>
      </c>
      <c r="DB126" s="9"/>
      <c r="DC126" s="9">
        <v>0</v>
      </c>
      <c r="DD126" s="9"/>
      <c r="DE126" s="9">
        <v>0</v>
      </c>
      <c r="DF126" s="9">
        <v>0</v>
      </c>
      <c r="DG126" s="9">
        <v>0</v>
      </c>
      <c r="DH126" s="9"/>
      <c r="DI126" s="9">
        <v>0</v>
      </c>
      <c r="DJ126" s="9">
        <v>0</v>
      </c>
      <c r="DK126" s="9">
        <v>0</v>
      </c>
      <c r="DL126" s="9"/>
      <c r="DM126" s="9">
        <v>0</v>
      </c>
      <c r="DN126" s="9">
        <v>0</v>
      </c>
      <c r="DO126" s="9"/>
      <c r="DP126" s="9">
        <v>0</v>
      </c>
      <c r="DQ126" s="9">
        <v>0</v>
      </c>
      <c r="DR126" s="9">
        <v>1</v>
      </c>
      <c r="DS126" s="9"/>
      <c r="DT126" s="9"/>
      <c r="DU126" s="9"/>
      <c r="DV126" s="9"/>
      <c r="DW126" s="9"/>
      <c r="DX126" s="9"/>
      <c r="DY126" s="9">
        <v>0</v>
      </c>
      <c r="DZ126" s="9">
        <v>0</v>
      </c>
      <c r="EA126" s="9">
        <v>0</v>
      </c>
      <c r="EB126" s="9">
        <v>0</v>
      </c>
      <c r="EC126" s="9"/>
      <c r="ED126" s="9"/>
      <c r="EE126" s="9"/>
      <c r="EG126" s="18"/>
      <c r="EH126" s="18"/>
      <c r="EI126" s="18"/>
      <c r="EJ126" s="18">
        <f>IFERROR(SUMIFS($E126:$EF126,$E$3:$EF$3,EJ$3,$E$2:$EF$2,EJ$2)/(COUNTIFS($E$3:$EF$3,EJ$3,$E126:$EF126,"&lt;&gt;"&amp;"",$E$2:$EF$2,EJ$2)),"")</f>
        <v>0.45454545454545453</v>
      </c>
      <c r="EK126" s="18">
        <f t="shared" si="26"/>
        <v>0.23529411764705882</v>
      </c>
      <c r="EL126" s="18">
        <f t="shared" si="26"/>
        <v>0.15384615384615385</v>
      </c>
    </row>
    <row r="127" spans="1:142" ht="18.75" x14ac:dyDescent="0.25">
      <c r="A127" s="46">
        <v>122</v>
      </c>
      <c r="B127" s="46" t="s">
        <v>729</v>
      </c>
      <c r="C127" s="237" t="str">
        <f t="shared" si="20"/>
        <v>18</v>
      </c>
      <c r="D127" s="237" t="str">
        <f>INDEX(Sheet1!$C:$C,MATCH($B127,Sheet1!$B:$B,0))</f>
        <v>امیرحسین رهبری</v>
      </c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>
        <v>0</v>
      </c>
      <c r="AW127" s="238">
        <v>0</v>
      </c>
      <c r="AX127" s="238">
        <v>0</v>
      </c>
      <c r="AY127" s="238">
        <v>1</v>
      </c>
      <c r="AZ127" s="238">
        <v>1</v>
      </c>
      <c r="BA127" s="238">
        <v>0</v>
      </c>
      <c r="BB127" s="238">
        <v>1</v>
      </c>
      <c r="BC127" s="238">
        <v>1</v>
      </c>
      <c r="BD127" s="238">
        <v>1</v>
      </c>
      <c r="BE127" s="238">
        <v>1</v>
      </c>
      <c r="BF127" s="238">
        <v>1</v>
      </c>
      <c r="BG127" s="238">
        <v>1</v>
      </c>
      <c r="BH127" s="238">
        <v>1</v>
      </c>
      <c r="BI127" s="238">
        <v>1</v>
      </c>
      <c r="BJ127" s="238">
        <v>1</v>
      </c>
      <c r="BK127" s="238">
        <v>0</v>
      </c>
      <c r="BL127" s="238">
        <v>0</v>
      </c>
      <c r="BM127" s="238">
        <v>0</v>
      </c>
      <c r="BN127" s="238">
        <v>0</v>
      </c>
      <c r="BO127" s="238">
        <v>0</v>
      </c>
      <c r="BP127" s="238">
        <v>0</v>
      </c>
      <c r="BQ127" s="238">
        <v>0</v>
      </c>
      <c r="BR127" s="238">
        <v>0</v>
      </c>
      <c r="BS127" s="238">
        <v>0</v>
      </c>
      <c r="BT127" s="238">
        <v>0</v>
      </c>
      <c r="BU127" s="238">
        <v>0</v>
      </c>
      <c r="BV127" s="238">
        <v>0</v>
      </c>
      <c r="BW127" s="238">
        <v>0</v>
      </c>
      <c r="BX127" s="238"/>
      <c r="BY127" s="238">
        <v>0</v>
      </c>
      <c r="BZ127" s="238">
        <v>0</v>
      </c>
      <c r="CA127" s="238">
        <v>0</v>
      </c>
      <c r="CB127" s="238">
        <v>0</v>
      </c>
      <c r="CC127" s="238">
        <v>0</v>
      </c>
      <c r="CD127" s="238">
        <v>0</v>
      </c>
      <c r="CE127" s="238">
        <v>0</v>
      </c>
      <c r="CF127" s="238">
        <v>0</v>
      </c>
      <c r="CG127" s="238">
        <v>0</v>
      </c>
      <c r="CH127" s="238">
        <v>0</v>
      </c>
      <c r="CI127" s="238">
        <v>0</v>
      </c>
      <c r="CJ127" s="238">
        <v>0</v>
      </c>
      <c r="CK127" s="238">
        <v>0</v>
      </c>
      <c r="CL127" s="238">
        <v>0</v>
      </c>
      <c r="CM127" s="238">
        <v>0</v>
      </c>
      <c r="CN127" s="238">
        <v>0</v>
      </c>
      <c r="CO127" s="238">
        <v>0</v>
      </c>
      <c r="CP127" s="238">
        <v>0</v>
      </c>
      <c r="CQ127" s="238">
        <v>1</v>
      </c>
      <c r="CR127" s="238">
        <v>0</v>
      </c>
      <c r="CS127" s="238">
        <v>0</v>
      </c>
      <c r="CT127" s="238">
        <v>1</v>
      </c>
      <c r="CU127" s="238">
        <v>0</v>
      </c>
      <c r="CV127" s="238">
        <v>1</v>
      </c>
      <c r="CW127" s="238">
        <v>0</v>
      </c>
      <c r="CX127" s="238">
        <v>1</v>
      </c>
      <c r="CY127" s="238">
        <v>1</v>
      </c>
      <c r="CZ127" s="238">
        <v>0</v>
      </c>
      <c r="DA127" s="238">
        <v>1</v>
      </c>
      <c r="DB127" s="47"/>
      <c r="DC127" s="47">
        <v>0</v>
      </c>
      <c r="DD127" s="47"/>
      <c r="DE127" s="47">
        <v>1</v>
      </c>
      <c r="DF127" s="47">
        <v>0</v>
      </c>
      <c r="DG127" s="47">
        <v>0</v>
      </c>
      <c r="DH127" s="47"/>
      <c r="DI127" s="47">
        <v>0</v>
      </c>
      <c r="DJ127" s="47">
        <v>0</v>
      </c>
      <c r="DK127" s="47">
        <v>0</v>
      </c>
      <c r="DL127" s="47"/>
      <c r="DM127" s="47">
        <v>0</v>
      </c>
      <c r="DN127" s="47">
        <v>0</v>
      </c>
      <c r="DO127" s="47"/>
      <c r="DP127" s="47">
        <v>0</v>
      </c>
      <c r="DQ127" s="47">
        <v>0</v>
      </c>
      <c r="DR127" s="47">
        <v>0</v>
      </c>
      <c r="DS127" s="47"/>
      <c r="DT127" s="47"/>
      <c r="DU127" s="47"/>
      <c r="DV127" s="47"/>
      <c r="DW127" s="47"/>
      <c r="DX127" s="47"/>
      <c r="DY127" s="47">
        <v>0</v>
      </c>
      <c r="DZ127" s="47">
        <v>0</v>
      </c>
      <c r="EA127" s="47">
        <v>0</v>
      </c>
      <c r="EB127" s="47">
        <v>0</v>
      </c>
      <c r="EC127" s="47"/>
      <c r="ED127" s="47"/>
      <c r="EE127" s="47"/>
      <c r="EG127" s="18"/>
      <c r="EH127" s="18"/>
      <c r="EI127" s="18"/>
      <c r="EJ127" s="18">
        <f>IFERROR(SUMIFS($E127:$EF127,$E$3:$EF$3,EJ$3,$E$2:$EF$2,EJ$2)/(COUNTIFS($E$3:$EF$3,EJ$3,$E127:$EF127,"&lt;&gt;"&amp;"",$E$2:$EF$2,EJ$2)),"")</f>
        <v>0.5</v>
      </c>
      <c r="EK127" s="18">
        <f t="shared" si="26"/>
        <v>0</v>
      </c>
      <c r="EL127" s="18">
        <f t="shared" si="26"/>
        <v>0.46153846153846156</v>
      </c>
    </row>
    <row r="128" spans="1:142" ht="18.75" x14ac:dyDescent="0.25">
      <c r="A128" s="4">
        <v>123</v>
      </c>
      <c r="B128" s="4" t="s">
        <v>730</v>
      </c>
      <c r="C128" s="236" t="str">
        <f t="shared" si="20"/>
        <v>18</v>
      </c>
      <c r="D128" s="236" t="str">
        <f>INDEX(Sheet1!$C:$C,MATCH($B128,Sheet1!$B:$B,0))</f>
        <v>عباس رهبری</v>
      </c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39"/>
      <c r="AX128" s="239"/>
      <c r="AY128" s="239"/>
      <c r="AZ128" s="239"/>
      <c r="BA128" s="239"/>
      <c r="BB128" s="239"/>
      <c r="BC128" s="239"/>
      <c r="BD128" s="239"/>
      <c r="BE128" s="239"/>
      <c r="BF128" s="239"/>
      <c r="BG128" s="239"/>
      <c r="BH128" s="239"/>
      <c r="BI128" s="239"/>
      <c r="BJ128" s="239"/>
      <c r="BK128" s="239"/>
      <c r="BL128" s="239"/>
      <c r="BM128" s="239"/>
      <c r="BN128" s="239"/>
      <c r="BO128" s="239"/>
      <c r="BP128" s="239"/>
      <c r="BQ128" s="239"/>
      <c r="BR128" s="239"/>
      <c r="BS128" s="239"/>
      <c r="BT128" s="239"/>
      <c r="BU128" s="239"/>
      <c r="BV128" s="239"/>
      <c r="BW128" s="239"/>
      <c r="BX128" s="239"/>
      <c r="BY128" s="239">
        <v>0</v>
      </c>
      <c r="BZ128" s="239">
        <v>0</v>
      </c>
      <c r="CA128" s="239">
        <v>0</v>
      </c>
      <c r="CB128" s="239">
        <v>0</v>
      </c>
      <c r="CC128" s="239">
        <v>0</v>
      </c>
      <c r="CD128" s="239">
        <v>0</v>
      </c>
      <c r="CE128" s="239">
        <v>0</v>
      </c>
      <c r="CF128" s="239">
        <v>0</v>
      </c>
      <c r="CG128" s="239">
        <v>0</v>
      </c>
      <c r="CH128" s="239">
        <v>0</v>
      </c>
      <c r="CI128" s="239">
        <v>0</v>
      </c>
      <c r="CJ128" s="239">
        <v>0</v>
      </c>
      <c r="CK128" s="239">
        <v>0</v>
      </c>
      <c r="CL128" s="239">
        <v>0</v>
      </c>
      <c r="CM128" s="239">
        <v>0</v>
      </c>
      <c r="CN128" s="239">
        <v>0</v>
      </c>
      <c r="CO128" s="239">
        <v>0</v>
      </c>
      <c r="CP128" s="239">
        <v>0</v>
      </c>
      <c r="CQ128" s="239">
        <v>0</v>
      </c>
      <c r="CR128" s="239">
        <v>0</v>
      </c>
      <c r="CS128" s="239">
        <v>0</v>
      </c>
      <c r="CT128" s="239">
        <v>0</v>
      </c>
      <c r="CU128" s="239">
        <v>0</v>
      </c>
      <c r="CV128" s="239">
        <v>0</v>
      </c>
      <c r="CW128" s="239">
        <v>0</v>
      </c>
      <c r="CX128" s="239">
        <v>0</v>
      </c>
      <c r="CY128" s="239">
        <v>0</v>
      </c>
      <c r="CZ128" s="239">
        <v>0</v>
      </c>
      <c r="DA128" s="239">
        <v>0</v>
      </c>
      <c r="DB128" s="9"/>
      <c r="DC128" s="9">
        <v>0</v>
      </c>
      <c r="DD128" s="9"/>
      <c r="DE128" s="9">
        <v>0</v>
      </c>
      <c r="DF128" s="9">
        <v>0</v>
      </c>
      <c r="DG128" s="9">
        <v>0</v>
      </c>
      <c r="DH128" s="9"/>
      <c r="DI128" s="9">
        <v>0</v>
      </c>
      <c r="DJ128" s="9">
        <v>0</v>
      </c>
      <c r="DK128" s="9">
        <v>0</v>
      </c>
      <c r="DL128" s="9"/>
      <c r="DM128" s="9">
        <v>0</v>
      </c>
      <c r="DN128" s="9">
        <v>0</v>
      </c>
      <c r="DO128" s="9"/>
      <c r="DP128" s="9">
        <v>0</v>
      </c>
      <c r="DQ128" s="9">
        <v>0</v>
      </c>
      <c r="DR128" s="9">
        <v>0</v>
      </c>
      <c r="DS128" s="9"/>
      <c r="DT128" s="9"/>
      <c r="DU128" s="9"/>
      <c r="DV128" s="9"/>
      <c r="DW128" s="9"/>
      <c r="DX128" s="9"/>
      <c r="DY128" s="9">
        <v>0</v>
      </c>
      <c r="DZ128" s="9">
        <v>0</v>
      </c>
      <c r="EA128" s="9">
        <v>0</v>
      </c>
      <c r="EB128" s="9">
        <v>0</v>
      </c>
      <c r="EC128" s="9"/>
      <c r="ED128" s="9"/>
      <c r="EE128" s="9"/>
      <c r="EG128" s="18"/>
      <c r="EH128" s="18"/>
      <c r="EI128" s="18"/>
      <c r="EJ128" s="18"/>
      <c r="EK128" s="18">
        <f t="shared" si="26"/>
        <v>0</v>
      </c>
      <c r="EL128" s="18">
        <f t="shared" si="26"/>
        <v>0</v>
      </c>
    </row>
    <row r="129" spans="1:142" ht="18.75" x14ac:dyDescent="0.25">
      <c r="A129" s="46">
        <v>124</v>
      </c>
      <c r="B129" s="46" t="s">
        <v>731</v>
      </c>
      <c r="C129" s="237" t="str">
        <f t="shared" si="20"/>
        <v>18</v>
      </c>
      <c r="D129" s="237" t="str">
        <f>INDEX(Sheet1!$C:$C,MATCH($B129,Sheet1!$B:$B,0))</f>
        <v>محمدطاها آذرنیا</v>
      </c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  <c r="AS129" s="238"/>
      <c r="AT129" s="238"/>
      <c r="AU129" s="238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238"/>
      <c r="BM129" s="238"/>
      <c r="BN129" s="238"/>
      <c r="BO129" s="238"/>
      <c r="BP129" s="238"/>
      <c r="BQ129" s="238"/>
      <c r="BR129" s="238"/>
      <c r="BS129" s="238"/>
      <c r="BT129" s="238"/>
      <c r="BU129" s="238"/>
      <c r="BV129" s="238"/>
      <c r="BW129" s="238"/>
      <c r="BX129" s="238"/>
      <c r="BY129" s="238">
        <v>0</v>
      </c>
      <c r="BZ129" s="238">
        <v>0</v>
      </c>
      <c r="CA129" s="238">
        <v>0</v>
      </c>
      <c r="CB129" s="238">
        <v>1</v>
      </c>
      <c r="CC129" s="238">
        <v>0</v>
      </c>
      <c r="CD129" s="238">
        <v>1</v>
      </c>
      <c r="CE129" s="238">
        <v>0</v>
      </c>
      <c r="CF129" s="238">
        <v>0</v>
      </c>
      <c r="CG129" s="238">
        <v>0</v>
      </c>
      <c r="CH129" s="238">
        <v>0</v>
      </c>
      <c r="CI129" s="238">
        <v>0</v>
      </c>
      <c r="CJ129" s="238">
        <v>0</v>
      </c>
      <c r="CK129" s="238">
        <v>0</v>
      </c>
      <c r="CL129" s="238">
        <v>0</v>
      </c>
      <c r="CM129" s="238">
        <v>0</v>
      </c>
      <c r="CN129" s="238">
        <v>1</v>
      </c>
      <c r="CO129" s="238">
        <v>0</v>
      </c>
      <c r="CP129" s="238">
        <v>0</v>
      </c>
      <c r="CQ129" s="238">
        <v>1</v>
      </c>
      <c r="CR129" s="238">
        <v>0</v>
      </c>
      <c r="CS129" s="238">
        <v>0</v>
      </c>
      <c r="CT129" s="238">
        <v>0</v>
      </c>
      <c r="CU129" s="238">
        <v>1</v>
      </c>
      <c r="CV129" s="238">
        <v>1</v>
      </c>
      <c r="CW129" s="238">
        <v>1</v>
      </c>
      <c r="CX129" s="238">
        <v>0</v>
      </c>
      <c r="CY129" s="238">
        <v>0</v>
      </c>
      <c r="CZ129" s="238">
        <v>0</v>
      </c>
      <c r="DA129" s="238">
        <v>1</v>
      </c>
      <c r="DB129" s="47"/>
      <c r="DC129" s="47">
        <v>0</v>
      </c>
      <c r="DD129" s="47"/>
      <c r="DE129" s="47">
        <v>1</v>
      </c>
      <c r="DF129" s="47">
        <v>0</v>
      </c>
      <c r="DG129" s="47">
        <v>1</v>
      </c>
      <c r="DH129" s="47"/>
      <c r="DI129" s="47">
        <v>1</v>
      </c>
      <c r="DJ129" s="47">
        <v>0</v>
      </c>
      <c r="DK129" s="47">
        <v>0</v>
      </c>
      <c r="DL129" s="47"/>
      <c r="DM129" s="47">
        <v>1</v>
      </c>
      <c r="DN129" s="47">
        <v>0</v>
      </c>
      <c r="DO129" s="47"/>
      <c r="DP129" s="47">
        <v>1</v>
      </c>
      <c r="DQ129" s="47">
        <v>0</v>
      </c>
      <c r="DR129" s="47">
        <v>1</v>
      </c>
      <c r="DS129" s="47"/>
      <c r="DT129" s="47"/>
      <c r="DU129" s="47"/>
      <c r="DV129" s="47"/>
      <c r="DW129" s="47"/>
      <c r="DX129" s="47"/>
      <c r="DY129" s="47">
        <v>0</v>
      </c>
      <c r="DZ129" s="47">
        <v>0</v>
      </c>
      <c r="EA129" s="47">
        <v>0</v>
      </c>
      <c r="EB129" s="47">
        <v>0</v>
      </c>
      <c r="EC129" s="47"/>
      <c r="ED129" s="47"/>
      <c r="EE129" s="47"/>
      <c r="EG129" s="18"/>
      <c r="EH129" s="18"/>
      <c r="EI129" s="18"/>
      <c r="EJ129" s="18"/>
      <c r="EK129" s="18">
        <f t="shared" si="26"/>
        <v>0.17647058823529413</v>
      </c>
      <c r="EL129" s="18">
        <f t="shared" si="26"/>
        <v>0.38461538461538464</v>
      </c>
    </row>
    <row r="130" spans="1:142" ht="18.75" x14ac:dyDescent="0.25">
      <c r="A130" s="4">
        <v>125</v>
      </c>
      <c r="B130" s="4" t="s">
        <v>732</v>
      </c>
      <c r="C130" s="236" t="str">
        <f t="shared" si="20"/>
        <v>18</v>
      </c>
      <c r="D130" s="236" t="str">
        <f>INDEX(Sheet1!$C:$C,MATCH($B130,Sheet1!$B:$B,0))</f>
        <v>حامد بهرامی کیان</v>
      </c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39"/>
      <c r="AX130" s="239"/>
      <c r="AY130" s="239"/>
      <c r="AZ130" s="239"/>
      <c r="BA130" s="239"/>
      <c r="BB130" s="239"/>
      <c r="BC130" s="239"/>
      <c r="BD130" s="239"/>
      <c r="BE130" s="239"/>
      <c r="BF130" s="239"/>
      <c r="BG130" s="239"/>
      <c r="BH130" s="239"/>
      <c r="BI130" s="239"/>
      <c r="BJ130" s="239"/>
      <c r="BK130" s="239"/>
      <c r="BL130" s="239"/>
      <c r="BM130" s="239"/>
      <c r="BN130" s="239"/>
      <c r="BO130" s="239"/>
      <c r="BP130" s="239"/>
      <c r="BQ130" s="239"/>
      <c r="BR130" s="239"/>
      <c r="BS130" s="239"/>
      <c r="BT130" s="239"/>
      <c r="BU130" s="239"/>
      <c r="BV130" s="239"/>
      <c r="BW130" s="239"/>
      <c r="BX130" s="239"/>
      <c r="BY130" s="239">
        <v>0</v>
      </c>
      <c r="BZ130" s="239">
        <v>0</v>
      </c>
      <c r="CA130" s="239">
        <v>0</v>
      </c>
      <c r="CB130" s="239">
        <v>0</v>
      </c>
      <c r="CC130" s="239">
        <v>0</v>
      </c>
      <c r="CD130" s="239">
        <v>1</v>
      </c>
      <c r="CE130" s="239">
        <v>0</v>
      </c>
      <c r="CF130" s="239">
        <v>0</v>
      </c>
      <c r="CG130" s="239">
        <v>0</v>
      </c>
      <c r="CH130" s="239">
        <v>1</v>
      </c>
      <c r="CI130" s="239">
        <v>0</v>
      </c>
      <c r="CJ130" s="239">
        <v>0</v>
      </c>
      <c r="CK130" s="239">
        <v>0</v>
      </c>
      <c r="CL130" s="239">
        <v>0</v>
      </c>
      <c r="CM130" s="239">
        <v>1</v>
      </c>
      <c r="CN130" s="239">
        <v>1</v>
      </c>
      <c r="CO130" s="239">
        <v>0</v>
      </c>
      <c r="CP130" s="239">
        <v>0</v>
      </c>
      <c r="CQ130" s="239">
        <v>0</v>
      </c>
      <c r="CR130" s="239">
        <v>0</v>
      </c>
      <c r="CS130" s="239">
        <v>0</v>
      </c>
      <c r="CT130" s="239">
        <v>1</v>
      </c>
      <c r="CU130" s="239">
        <v>0</v>
      </c>
      <c r="CV130" s="239">
        <v>0</v>
      </c>
      <c r="CW130" s="239">
        <v>1</v>
      </c>
      <c r="CX130" s="239">
        <v>1</v>
      </c>
      <c r="CY130" s="239">
        <v>1</v>
      </c>
      <c r="CZ130" s="239">
        <v>0</v>
      </c>
      <c r="DA130" s="239">
        <v>1</v>
      </c>
      <c r="DB130" s="9"/>
      <c r="DC130" s="9">
        <v>1</v>
      </c>
      <c r="DD130" s="9"/>
      <c r="DE130" s="9">
        <v>1</v>
      </c>
      <c r="DF130" s="9">
        <v>1</v>
      </c>
      <c r="DG130" s="9">
        <v>1</v>
      </c>
      <c r="DH130" s="9"/>
      <c r="DI130" s="9">
        <v>1</v>
      </c>
      <c r="DJ130" s="9">
        <v>0</v>
      </c>
      <c r="DK130" s="9">
        <v>1</v>
      </c>
      <c r="DL130" s="9"/>
      <c r="DM130" s="9">
        <v>1</v>
      </c>
      <c r="DN130" s="9">
        <v>0</v>
      </c>
      <c r="DO130" s="9"/>
      <c r="DP130" s="9">
        <v>0</v>
      </c>
      <c r="DQ130" s="9">
        <v>0</v>
      </c>
      <c r="DR130" s="9">
        <v>1</v>
      </c>
      <c r="DS130" s="9"/>
      <c r="DT130" s="9"/>
      <c r="DU130" s="9"/>
      <c r="DV130" s="9"/>
      <c r="DW130" s="9"/>
      <c r="DX130" s="9"/>
      <c r="DY130" s="9">
        <v>1</v>
      </c>
      <c r="DZ130" s="9">
        <v>1</v>
      </c>
      <c r="EA130" s="9">
        <v>1</v>
      </c>
      <c r="EB130" s="9">
        <v>1</v>
      </c>
      <c r="EC130" s="9"/>
      <c r="ED130" s="9"/>
      <c r="EE130" s="9"/>
      <c r="EG130" s="18"/>
      <c r="EH130" s="18"/>
      <c r="EI130" s="18"/>
      <c r="EJ130" s="18"/>
      <c r="EK130" s="18">
        <f t="shared" si="26"/>
        <v>0.23529411764705882</v>
      </c>
      <c r="EL130" s="18">
        <f t="shared" si="26"/>
        <v>0.46153846153846156</v>
      </c>
    </row>
    <row r="131" spans="1:142" ht="18.75" x14ac:dyDescent="0.25">
      <c r="A131" s="46">
        <v>126</v>
      </c>
      <c r="B131" s="46" t="s">
        <v>733</v>
      </c>
      <c r="C131" s="237" t="str">
        <f t="shared" si="20"/>
        <v>18</v>
      </c>
      <c r="D131" s="237" t="str">
        <f>INDEX(Sheet1!$C:$C,MATCH($B131,Sheet1!$B:$B,0))</f>
        <v>محمدصادق ممدوحی</v>
      </c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38"/>
      <c r="AI131" s="238"/>
      <c r="AJ131" s="238"/>
      <c r="AK131" s="238"/>
      <c r="AL131" s="238"/>
      <c r="AM131" s="238"/>
      <c r="AN131" s="238"/>
      <c r="AO131" s="238"/>
      <c r="AP131" s="238"/>
      <c r="AQ131" s="238"/>
      <c r="AR131" s="238"/>
      <c r="AS131" s="238"/>
      <c r="AT131" s="238"/>
      <c r="AU131" s="238"/>
      <c r="AV131" s="238"/>
      <c r="AW131" s="238"/>
      <c r="AX131" s="238"/>
      <c r="AY131" s="238"/>
      <c r="AZ131" s="238"/>
      <c r="BA131" s="238"/>
      <c r="BB131" s="238"/>
      <c r="BC131" s="238"/>
      <c r="BD131" s="238"/>
      <c r="BE131" s="238"/>
      <c r="BF131" s="238"/>
      <c r="BG131" s="238"/>
      <c r="BH131" s="238"/>
      <c r="BI131" s="238"/>
      <c r="BJ131" s="238"/>
      <c r="BK131" s="238"/>
      <c r="BL131" s="238"/>
      <c r="BM131" s="238"/>
      <c r="BN131" s="238"/>
      <c r="BO131" s="238"/>
      <c r="BP131" s="238"/>
      <c r="BQ131" s="238"/>
      <c r="BR131" s="238"/>
      <c r="BS131" s="238"/>
      <c r="BT131" s="238"/>
      <c r="BU131" s="238"/>
      <c r="BV131" s="238"/>
      <c r="BW131" s="238"/>
      <c r="BX131" s="238"/>
      <c r="BY131" s="238">
        <v>0</v>
      </c>
      <c r="BZ131" s="238">
        <v>0</v>
      </c>
      <c r="CA131" s="238">
        <v>1</v>
      </c>
      <c r="CB131" s="238">
        <v>1</v>
      </c>
      <c r="CC131" s="238">
        <v>0</v>
      </c>
      <c r="CD131" s="238">
        <v>1</v>
      </c>
      <c r="CE131" s="238">
        <v>1</v>
      </c>
      <c r="CF131" s="238">
        <v>1</v>
      </c>
      <c r="CG131" s="238">
        <v>1</v>
      </c>
      <c r="CH131" s="238">
        <v>1</v>
      </c>
      <c r="CI131" s="238">
        <v>1</v>
      </c>
      <c r="CJ131" s="238">
        <v>1</v>
      </c>
      <c r="CK131" s="238">
        <v>0</v>
      </c>
      <c r="CL131" s="238">
        <v>0</v>
      </c>
      <c r="CM131" s="238">
        <v>1</v>
      </c>
      <c r="CN131" s="238">
        <v>1</v>
      </c>
      <c r="CO131" s="238">
        <v>1</v>
      </c>
      <c r="CP131" s="238">
        <v>0</v>
      </c>
      <c r="CQ131" s="238">
        <v>0</v>
      </c>
      <c r="CR131" s="238">
        <v>1</v>
      </c>
      <c r="CS131" s="238">
        <v>1</v>
      </c>
      <c r="CT131" s="238">
        <v>1</v>
      </c>
      <c r="CU131" s="238">
        <v>1</v>
      </c>
      <c r="CV131" s="238">
        <v>1</v>
      </c>
      <c r="CW131" s="238">
        <v>1</v>
      </c>
      <c r="CX131" s="238">
        <v>1</v>
      </c>
      <c r="CY131" s="238">
        <v>1</v>
      </c>
      <c r="CZ131" s="238">
        <v>1</v>
      </c>
      <c r="DA131" s="238">
        <v>1</v>
      </c>
      <c r="DB131" s="47"/>
      <c r="DC131" s="47">
        <v>0</v>
      </c>
      <c r="DD131" s="47"/>
      <c r="DE131" s="47">
        <v>1</v>
      </c>
      <c r="DF131" s="47">
        <v>1</v>
      </c>
      <c r="DG131" s="47">
        <v>1</v>
      </c>
      <c r="DH131" s="47"/>
      <c r="DI131" s="47">
        <v>1</v>
      </c>
      <c r="DJ131" s="47">
        <v>1</v>
      </c>
      <c r="DK131" s="47">
        <v>1</v>
      </c>
      <c r="DL131" s="47"/>
      <c r="DM131" s="47">
        <v>1</v>
      </c>
      <c r="DN131" s="47">
        <v>1</v>
      </c>
      <c r="DO131" s="47"/>
      <c r="DP131" s="47">
        <v>1</v>
      </c>
      <c r="DQ131" s="47">
        <v>1</v>
      </c>
      <c r="DR131" s="47">
        <v>1</v>
      </c>
      <c r="DS131" s="47"/>
      <c r="DT131" s="47"/>
      <c r="DU131" s="47"/>
      <c r="DV131" s="47"/>
      <c r="DW131" s="47"/>
      <c r="DX131" s="47"/>
      <c r="DY131" s="47">
        <v>1</v>
      </c>
      <c r="DZ131" s="47">
        <v>0</v>
      </c>
      <c r="EA131" s="47">
        <v>0</v>
      </c>
      <c r="EB131" s="47">
        <v>1</v>
      </c>
      <c r="EC131" s="47"/>
      <c r="ED131" s="47"/>
      <c r="EE131" s="47"/>
      <c r="EG131" s="18"/>
      <c r="EH131" s="18"/>
      <c r="EI131" s="18"/>
      <c r="EJ131" s="18"/>
      <c r="EK131" s="18">
        <f t="shared" si="26"/>
        <v>0.70588235294117652</v>
      </c>
      <c r="EL131" s="18">
        <f t="shared" si="26"/>
        <v>0.76923076923076927</v>
      </c>
    </row>
    <row r="132" spans="1:142" ht="18.75" x14ac:dyDescent="0.25">
      <c r="A132" s="4">
        <v>127</v>
      </c>
      <c r="B132" s="4" t="s">
        <v>734</v>
      </c>
      <c r="C132" s="236" t="str">
        <f t="shared" si="20"/>
        <v>18</v>
      </c>
      <c r="D132" s="236" t="str">
        <f>INDEX(Sheet1!$C:$C,MATCH($B132,Sheet1!$B:$B,0))</f>
        <v>امیرماهان محتشم</v>
      </c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39"/>
      <c r="AX132" s="239"/>
      <c r="AY132" s="239"/>
      <c r="AZ132" s="239"/>
      <c r="BA132" s="239"/>
      <c r="BB132" s="239"/>
      <c r="BC132" s="239"/>
      <c r="BD132" s="239"/>
      <c r="BE132" s="239"/>
      <c r="BF132" s="239"/>
      <c r="BG132" s="239"/>
      <c r="BH132" s="239"/>
      <c r="BI132" s="239"/>
      <c r="BJ132" s="239"/>
      <c r="BK132" s="239"/>
      <c r="BL132" s="239"/>
      <c r="BM132" s="239"/>
      <c r="BN132" s="239"/>
      <c r="BO132" s="239"/>
      <c r="BP132" s="239"/>
      <c r="BQ132" s="239"/>
      <c r="BR132" s="239"/>
      <c r="BS132" s="239"/>
      <c r="BT132" s="239"/>
      <c r="BU132" s="239"/>
      <c r="BV132" s="239"/>
      <c r="BW132" s="239"/>
      <c r="BX132" s="239"/>
      <c r="BY132" s="239">
        <v>0</v>
      </c>
      <c r="BZ132" s="239">
        <v>0</v>
      </c>
      <c r="CA132" s="239">
        <v>1</v>
      </c>
      <c r="CB132" s="239">
        <v>1</v>
      </c>
      <c r="CC132" s="239">
        <v>0</v>
      </c>
      <c r="CD132" s="239">
        <v>1</v>
      </c>
      <c r="CE132" s="239">
        <v>0</v>
      </c>
      <c r="CF132" s="239">
        <v>0</v>
      </c>
      <c r="CG132" s="239">
        <v>1</v>
      </c>
      <c r="CH132" s="239">
        <v>1</v>
      </c>
      <c r="CI132" s="239">
        <v>1</v>
      </c>
      <c r="CJ132" s="239">
        <v>1</v>
      </c>
      <c r="CK132" s="239">
        <v>0</v>
      </c>
      <c r="CL132" s="239">
        <v>0</v>
      </c>
      <c r="CM132" s="239">
        <v>0</v>
      </c>
      <c r="CN132" s="239">
        <v>0</v>
      </c>
      <c r="CO132" s="239">
        <v>1</v>
      </c>
      <c r="CP132" s="239">
        <v>0</v>
      </c>
      <c r="CQ132" s="239">
        <v>0</v>
      </c>
      <c r="CR132" s="239">
        <v>0</v>
      </c>
      <c r="CS132" s="239">
        <v>0</v>
      </c>
      <c r="CT132" s="239">
        <v>0</v>
      </c>
      <c r="CU132" s="239">
        <v>1</v>
      </c>
      <c r="CV132" s="239">
        <v>1</v>
      </c>
      <c r="CW132" s="239">
        <v>0</v>
      </c>
      <c r="CX132" s="239">
        <v>0</v>
      </c>
      <c r="CY132" s="239">
        <v>1</v>
      </c>
      <c r="CZ132" s="239">
        <v>1</v>
      </c>
      <c r="DA132" s="239">
        <v>1</v>
      </c>
      <c r="DB132" s="9"/>
      <c r="DC132" s="9">
        <v>0</v>
      </c>
      <c r="DD132" s="9"/>
      <c r="DE132" s="9">
        <v>0</v>
      </c>
      <c r="DF132" s="9">
        <v>0</v>
      </c>
      <c r="DG132" s="9">
        <v>1</v>
      </c>
      <c r="DH132" s="9"/>
      <c r="DI132" s="9">
        <v>1</v>
      </c>
      <c r="DJ132" s="9">
        <v>0</v>
      </c>
      <c r="DK132" s="9">
        <v>0</v>
      </c>
      <c r="DL132" s="9"/>
      <c r="DM132" s="9">
        <v>1</v>
      </c>
      <c r="DN132" s="9">
        <v>0</v>
      </c>
      <c r="DO132" s="9"/>
      <c r="DP132" s="9">
        <v>1</v>
      </c>
      <c r="DQ132" s="9">
        <v>0</v>
      </c>
      <c r="DR132" s="9">
        <v>0</v>
      </c>
      <c r="DS132" s="9"/>
      <c r="DT132" s="9"/>
      <c r="DU132" s="9"/>
      <c r="DV132" s="9"/>
      <c r="DW132" s="9"/>
      <c r="DX132" s="9"/>
      <c r="DY132" s="9">
        <v>1</v>
      </c>
      <c r="DZ132" s="9">
        <v>0</v>
      </c>
      <c r="EA132" s="47">
        <v>0</v>
      </c>
      <c r="EB132" s="9">
        <v>1</v>
      </c>
      <c r="EC132" s="9"/>
      <c r="ED132" s="9"/>
      <c r="EE132" s="9"/>
      <c r="EG132" s="18"/>
      <c r="EH132" s="18"/>
      <c r="EI132" s="18"/>
      <c r="EJ132" s="18"/>
      <c r="EK132" s="18">
        <f t="shared" si="26"/>
        <v>0.47058823529411764</v>
      </c>
      <c r="EL132" s="18">
        <f t="shared" si="26"/>
        <v>0.38461538461538464</v>
      </c>
    </row>
    <row r="133" spans="1:142" ht="18.75" x14ac:dyDescent="0.25">
      <c r="A133" s="46">
        <v>128</v>
      </c>
      <c r="B133" s="46" t="s">
        <v>735</v>
      </c>
      <c r="C133" s="237" t="str">
        <f t="shared" si="20"/>
        <v>18</v>
      </c>
      <c r="D133" s="237" t="str">
        <f>INDEX(Sheet1!$C:$C,MATCH($B133,Sheet1!$B:$B,0))</f>
        <v>سیدامیرعباس نیکنژاد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8"/>
      <c r="AE133" s="238"/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  <c r="AS133" s="238"/>
      <c r="AT133" s="238"/>
      <c r="AU133" s="238"/>
      <c r="AV133" s="238"/>
      <c r="AW133" s="238"/>
      <c r="AX133" s="238"/>
      <c r="AY133" s="238"/>
      <c r="AZ133" s="238"/>
      <c r="BA133" s="238"/>
      <c r="BB133" s="238"/>
      <c r="BC133" s="238"/>
      <c r="BD133" s="238"/>
      <c r="BE133" s="238"/>
      <c r="BF133" s="238"/>
      <c r="BG133" s="238"/>
      <c r="BH133" s="238"/>
      <c r="BI133" s="238"/>
      <c r="BJ133" s="238"/>
      <c r="BK133" s="238"/>
      <c r="BL133" s="238"/>
      <c r="BM133" s="238"/>
      <c r="BN133" s="238"/>
      <c r="BO133" s="238"/>
      <c r="BP133" s="238"/>
      <c r="BQ133" s="238"/>
      <c r="BR133" s="238"/>
      <c r="BS133" s="238"/>
      <c r="BT133" s="238"/>
      <c r="BU133" s="238"/>
      <c r="BV133" s="238"/>
      <c r="BW133" s="238"/>
      <c r="BX133" s="238"/>
      <c r="BY133" s="238">
        <v>0</v>
      </c>
      <c r="BZ133" s="238">
        <v>0</v>
      </c>
      <c r="CA133" s="238">
        <v>1</v>
      </c>
      <c r="CB133" s="238">
        <v>0</v>
      </c>
      <c r="CC133" s="238">
        <v>0</v>
      </c>
      <c r="CD133" s="238">
        <v>1</v>
      </c>
      <c r="CE133" s="238">
        <v>1</v>
      </c>
      <c r="CF133" s="238">
        <v>1</v>
      </c>
      <c r="CG133" s="238">
        <v>0</v>
      </c>
      <c r="CH133" s="238">
        <v>0</v>
      </c>
      <c r="CI133" s="238">
        <v>0</v>
      </c>
      <c r="CJ133" s="238">
        <v>1</v>
      </c>
      <c r="CK133" s="238">
        <v>0</v>
      </c>
      <c r="CL133" s="238">
        <v>0</v>
      </c>
      <c r="CM133" s="238">
        <v>1</v>
      </c>
      <c r="CN133" s="238">
        <v>0</v>
      </c>
      <c r="CO133" s="238">
        <v>1</v>
      </c>
      <c r="CP133" s="238">
        <v>0</v>
      </c>
      <c r="CQ133" s="238">
        <v>0</v>
      </c>
      <c r="CR133" s="238">
        <v>0</v>
      </c>
      <c r="CS133" s="238">
        <v>1</v>
      </c>
      <c r="CT133" s="238">
        <v>0</v>
      </c>
      <c r="CU133" s="238">
        <v>1</v>
      </c>
      <c r="CV133" s="238">
        <v>1</v>
      </c>
      <c r="CW133" s="238">
        <v>0</v>
      </c>
      <c r="CX133" s="238">
        <v>0</v>
      </c>
      <c r="CY133" s="238">
        <v>0</v>
      </c>
      <c r="CZ133" s="238">
        <v>1</v>
      </c>
      <c r="DA133" s="238">
        <v>0</v>
      </c>
      <c r="DB133" s="47"/>
      <c r="DC133" s="47">
        <v>0</v>
      </c>
      <c r="DD133" s="47"/>
      <c r="DE133" s="47">
        <v>1</v>
      </c>
      <c r="DF133" s="47">
        <v>0</v>
      </c>
      <c r="DG133" s="47">
        <v>0</v>
      </c>
      <c r="DH133" s="47"/>
      <c r="DI133" s="47">
        <v>0</v>
      </c>
      <c r="DJ133" s="47">
        <v>1</v>
      </c>
      <c r="DK133" s="47">
        <v>1</v>
      </c>
      <c r="DL133" s="47"/>
      <c r="DM133" s="47">
        <v>1</v>
      </c>
      <c r="DN133" s="47">
        <v>1</v>
      </c>
      <c r="DO133" s="47"/>
      <c r="DP133" s="47">
        <v>1</v>
      </c>
      <c r="DQ133" s="47">
        <v>0</v>
      </c>
      <c r="DR133" s="47">
        <v>0</v>
      </c>
      <c r="DS133" s="47"/>
      <c r="DT133" s="47"/>
      <c r="DU133" s="47"/>
      <c r="DV133" s="47"/>
      <c r="DW133" s="47"/>
      <c r="DX133" s="47"/>
      <c r="DY133" s="47">
        <v>1</v>
      </c>
      <c r="DZ133" s="47">
        <v>0</v>
      </c>
      <c r="EA133" s="47">
        <v>0</v>
      </c>
      <c r="EB133" s="47">
        <v>0</v>
      </c>
      <c r="EC133" s="47"/>
      <c r="ED133" s="47"/>
      <c r="EE133" s="47"/>
      <c r="EG133" s="18"/>
      <c r="EH133" s="18"/>
      <c r="EI133" s="18"/>
      <c r="EJ133" s="18"/>
      <c r="EK133" s="18">
        <f t="shared" si="26"/>
        <v>0.41176470588235292</v>
      </c>
      <c r="EL133" s="18">
        <f t="shared" si="26"/>
        <v>0.30769230769230771</v>
      </c>
    </row>
    <row r="134" spans="1:142" ht="18.75" x14ac:dyDescent="0.25">
      <c r="A134" s="4">
        <v>129</v>
      </c>
      <c r="B134" s="4" t="s">
        <v>736</v>
      </c>
      <c r="C134" s="236" t="str">
        <f t="shared" si="20"/>
        <v>18</v>
      </c>
      <c r="D134" s="236" t="str">
        <f>INDEX(Sheet1!$C:$C,MATCH($B134,Sheet1!$B:$B,0))</f>
        <v>سیدمحمدحسین نیکنژاد</v>
      </c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39"/>
      <c r="AX134" s="239"/>
      <c r="AY134" s="239"/>
      <c r="AZ134" s="239"/>
      <c r="BA134" s="239"/>
      <c r="BB134" s="239"/>
      <c r="BC134" s="239"/>
      <c r="BD134" s="239"/>
      <c r="BE134" s="239"/>
      <c r="BF134" s="239"/>
      <c r="BG134" s="239"/>
      <c r="BH134" s="239"/>
      <c r="BI134" s="239"/>
      <c r="BJ134" s="239"/>
      <c r="BK134" s="239"/>
      <c r="BL134" s="239"/>
      <c r="BM134" s="239"/>
      <c r="BN134" s="239"/>
      <c r="BO134" s="239"/>
      <c r="BP134" s="239"/>
      <c r="BQ134" s="239"/>
      <c r="BR134" s="239"/>
      <c r="BS134" s="239"/>
      <c r="BT134" s="239"/>
      <c r="BU134" s="239"/>
      <c r="BV134" s="239"/>
      <c r="BW134" s="239"/>
      <c r="BX134" s="239"/>
      <c r="BY134" s="239">
        <v>0</v>
      </c>
      <c r="BZ134" s="239">
        <v>0</v>
      </c>
      <c r="CA134" s="239">
        <v>0</v>
      </c>
      <c r="CB134" s="239">
        <v>1</v>
      </c>
      <c r="CC134" s="239">
        <v>0</v>
      </c>
      <c r="CD134" s="239">
        <v>1</v>
      </c>
      <c r="CE134" s="239">
        <v>1</v>
      </c>
      <c r="CF134" s="239">
        <v>1</v>
      </c>
      <c r="CG134" s="239">
        <v>1</v>
      </c>
      <c r="CH134" s="239">
        <v>1</v>
      </c>
      <c r="CI134" s="239">
        <v>1</v>
      </c>
      <c r="CJ134" s="239">
        <v>1</v>
      </c>
      <c r="CK134" s="239">
        <v>0</v>
      </c>
      <c r="CL134" s="239">
        <v>0</v>
      </c>
      <c r="CM134" s="239">
        <v>1</v>
      </c>
      <c r="CN134" s="239">
        <v>0</v>
      </c>
      <c r="CO134" s="239">
        <v>1</v>
      </c>
      <c r="CP134" s="239">
        <v>0</v>
      </c>
      <c r="CQ134" s="239">
        <v>1</v>
      </c>
      <c r="CR134" s="239">
        <v>1</v>
      </c>
      <c r="CS134" s="239">
        <v>1</v>
      </c>
      <c r="CT134" s="239">
        <v>1</v>
      </c>
      <c r="CU134" s="239">
        <v>1</v>
      </c>
      <c r="CV134" s="239">
        <v>1</v>
      </c>
      <c r="CW134" s="239">
        <v>0</v>
      </c>
      <c r="CX134" s="239">
        <v>0</v>
      </c>
      <c r="CY134" s="239">
        <v>1</v>
      </c>
      <c r="CZ134" s="239">
        <v>1</v>
      </c>
      <c r="DA134" s="239">
        <v>1</v>
      </c>
      <c r="DB134" s="9"/>
      <c r="DC134" s="9">
        <v>0</v>
      </c>
      <c r="DD134" s="9"/>
      <c r="DE134" s="9">
        <v>1</v>
      </c>
      <c r="DF134" s="9">
        <v>0</v>
      </c>
      <c r="DG134" s="9">
        <v>0</v>
      </c>
      <c r="DH134" s="9"/>
      <c r="DI134" s="9">
        <v>0</v>
      </c>
      <c r="DJ134" s="9">
        <v>1</v>
      </c>
      <c r="DK134" s="9">
        <v>1</v>
      </c>
      <c r="DL134" s="9"/>
      <c r="DM134" s="9">
        <v>1</v>
      </c>
      <c r="DN134" s="9">
        <v>1</v>
      </c>
      <c r="DO134" s="9"/>
      <c r="DP134" s="9">
        <v>1</v>
      </c>
      <c r="DQ134" s="9">
        <v>1</v>
      </c>
      <c r="DR134" s="9">
        <v>1</v>
      </c>
      <c r="DS134" s="9"/>
      <c r="DT134" s="9"/>
      <c r="DU134" s="9"/>
      <c r="DV134" s="9"/>
      <c r="DW134" s="9"/>
      <c r="DX134" s="9"/>
      <c r="DY134" s="9">
        <v>0</v>
      </c>
      <c r="DZ134" s="9">
        <v>1</v>
      </c>
      <c r="EA134" s="47">
        <v>0</v>
      </c>
      <c r="EB134" s="9">
        <v>0</v>
      </c>
      <c r="EC134" s="9"/>
      <c r="ED134" s="9"/>
      <c r="EE134" s="9"/>
      <c r="EG134" s="18"/>
      <c r="EH134" s="18"/>
      <c r="EI134" s="18"/>
      <c r="EJ134" s="18"/>
      <c r="EK134" s="18">
        <f t="shared" si="26"/>
        <v>0.58823529411764708</v>
      </c>
      <c r="EL134" s="18">
        <f t="shared" si="26"/>
        <v>0.69230769230769229</v>
      </c>
    </row>
    <row r="135" spans="1:142" ht="18.75" x14ac:dyDescent="0.25">
      <c r="A135" s="46">
        <v>130</v>
      </c>
      <c r="B135" s="46" t="s">
        <v>737</v>
      </c>
      <c r="C135" s="237" t="str">
        <f t="shared" si="20"/>
        <v>18</v>
      </c>
      <c r="D135" s="237" t="str">
        <f>INDEX(Sheet1!$C:$C,MATCH($B135,Sheet1!$B:$B,0))</f>
        <v>محمدعلی شاهی</v>
      </c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238"/>
      <c r="AD135" s="238"/>
      <c r="AE135" s="238"/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  <c r="AS135" s="238"/>
      <c r="AT135" s="238"/>
      <c r="AU135" s="238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238"/>
      <c r="BM135" s="238"/>
      <c r="BN135" s="238"/>
      <c r="BO135" s="238"/>
      <c r="BP135" s="238"/>
      <c r="BQ135" s="238"/>
      <c r="BR135" s="238"/>
      <c r="BS135" s="238"/>
      <c r="BT135" s="238"/>
      <c r="BU135" s="238"/>
      <c r="BV135" s="238"/>
      <c r="BW135" s="238"/>
      <c r="BX135" s="238"/>
      <c r="BY135" s="238">
        <v>0</v>
      </c>
      <c r="BZ135" s="238">
        <v>0</v>
      </c>
      <c r="CA135" s="238">
        <v>0</v>
      </c>
      <c r="CB135" s="238">
        <v>0</v>
      </c>
      <c r="CC135" s="238">
        <v>0</v>
      </c>
      <c r="CD135" s="238">
        <v>0</v>
      </c>
      <c r="CE135" s="238">
        <v>0</v>
      </c>
      <c r="CF135" s="238">
        <v>0</v>
      </c>
      <c r="CG135" s="238">
        <v>0</v>
      </c>
      <c r="CH135" s="238">
        <v>1</v>
      </c>
      <c r="CI135" s="238">
        <v>0</v>
      </c>
      <c r="CJ135" s="238">
        <v>0</v>
      </c>
      <c r="CK135" s="238">
        <v>1</v>
      </c>
      <c r="CL135" s="238">
        <v>0</v>
      </c>
      <c r="CM135" s="238">
        <v>0</v>
      </c>
      <c r="CN135" s="238">
        <v>0</v>
      </c>
      <c r="CO135" s="238">
        <v>0</v>
      </c>
      <c r="CP135" s="238">
        <v>0</v>
      </c>
      <c r="CQ135" s="238">
        <v>0</v>
      </c>
      <c r="CR135" s="238">
        <v>0</v>
      </c>
      <c r="CS135" s="238">
        <v>0</v>
      </c>
      <c r="CT135" s="238">
        <v>0</v>
      </c>
      <c r="CU135" s="238">
        <v>0</v>
      </c>
      <c r="CV135" s="238">
        <v>0</v>
      </c>
      <c r="CW135" s="238">
        <v>0</v>
      </c>
      <c r="CX135" s="238">
        <v>0</v>
      </c>
      <c r="CY135" s="238">
        <v>0</v>
      </c>
      <c r="CZ135" s="238">
        <v>0</v>
      </c>
      <c r="DA135" s="238">
        <v>0</v>
      </c>
      <c r="DB135" s="47"/>
      <c r="DC135" s="47">
        <v>0</v>
      </c>
      <c r="DD135" s="47"/>
      <c r="DE135" s="47">
        <v>0</v>
      </c>
      <c r="DF135" s="47">
        <v>0</v>
      </c>
      <c r="DG135" s="47">
        <v>1</v>
      </c>
      <c r="DH135" s="47"/>
      <c r="DI135" s="47">
        <v>0</v>
      </c>
      <c r="DJ135" s="47">
        <v>0</v>
      </c>
      <c r="DK135" s="47">
        <v>0</v>
      </c>
      <c r="DL135" s="47"/>
      <c r="DM135" s="47">
        <v>0</v>
      </c>
      <c r="DN135" s="47">
        <v>0</v>
      </c>
      <c r="DO135" s="47"/>
      <c r="DP135" s="47">
        <v>0</v>
      </c>
      <c r="DQ135" s="47">
        <v>0</v>
      </c>
      <c r="DR135" s="47">
        <v>1</v>
      </c>
      <c r="DS135" s="47"/>
      <c r="DT135" s="47"/>
      <c r="DU135" s="47"/>
      <c r="DV135" s="47"/>
      <c r="DW135" s="47"/>
      <c r="DX135" s="47"/>
      <c r="DY135" s="47">
        <v>0</v>
      </c>
      <c r="DZ135" s="47">
        <v>0</v>
      </c>
      <c r="EA135" s="47">
        <v>0</v>
      </c>
      <c r="EB135" s="47">
        <v>0</v>
      </c>
      <c r="EC135" s="47"/>
      <c r="ED135" s="47"/>
      <c r="EE135" s="47"/>
      <c r="EG135" s="18"/>
      <c r="EH135" s="18"/>
      <c r="EI135" s="18"/>
      <c r="EJ135" s="18"/>
      <c r="EK135" s="18">
        <f t="shared" si="26"/>
        <v>0.11764705882352941</v>
      </c>
      <c r="EL135" s="18">
        <f t="shared" si="26"/>
        <v>0</v>
      </c>
    </row>
    <row r="136" spans="1:142" ht="18.75" x14ac:dyDescent="0.25">
      <c r="A136" s="4">
        <v>131</v>
      </c>
      <c r="B136" s="4" t="s">
        <v>738</v>
      </c>
      <c r="C136" s="236" t="str">
        <f t="shared" ref="C136:C151" si="27">MID($B136,1,2)</f>
        <v>18</v>
      </c>
      <c r="D136" s="236" t="str">
        <f>INDEX(Sheet1!$C:$C,MATCH($B136,Sheet1!$B:$B,0))</f>
        <v>سیدحسن متولی</v>
      </c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39"/>
      <c r="AX136" s="239"/>
      <c r="AY136" s="239"/>
      <c r="AZ136" s="239"/>
      <c r="BA136" s="239"/>
      <c r="BB136" s="239"/>
      <c r="BC136" s="239"/>
      <c r="BD136" s="239"/>
      <c r="BE136" s="239"/>
      <c r="BF136" s="239"/>
      <c r="BG136" s="239"/>
      <c r="BH136" s="239"/>
      <c r="BI136" s="239"/>
      <c r="BJ136" s="239"/>
      <c r="BK136" s="239"/>
      <c r="BL136" s="239"/>
      <c r="BM136" s="239"/>
      <c r="BN136" s="239"/>
      <c r="BO136" s="239"/>
      <c r="BP136" s="239"/>
      <c r="BQ136" s="239"/>
      <c r="BR136" s="239"/>
      <c r="BS136" s="239"/>
      <c r="BT136" s="239"/>
      <c r="BU136" s="239"/>
      <c r="BV136" s="239"/>
      <c r="BW136" s="239"/>
      <c r="BX136" s="239"/>
      <c r="BY136" s="239">
        <v>0</v>
      </c>
      <c r="BZ136" s="239">
        <v>0</v>
      </c>
      <c r="CA136" s="239">
        <v>0</v>
      </c>
      <c r="CB136" s="239">
        <v>0</v>
      </c>
      <c r="CC136" s="239">
        <v>0</v>
      </c>
      <c r="CD136" s="239">
        <v>0</v>
      </c>
      <c r="CE136" s="239">
        <v>0</v>
      </c>
      <c r="CF136" s="239">
        <v>0</v>
      </c>
      <c r="CG136" s="239">
        <v>0</v>
      </c>
      <c r="CH136" s="239">
        <v>0</v>
      </c>
      <c r="CI136" s="239">
        <v>0</v>
      </c>
      <c r="CJ136" s="239">
        <v>0</v>
      </c>
      <c r="CK136" s="239">
        <v>0</v>
      </c>
      <c r="CL136" s="239">
        <v>0</v>
      </c>
      <c r="CM136" s="239">
        <v>0</v>
      </c>
      <c r="CN136" s="239">
        <v>0</v>
      </c>
      <c r="CO136" s="239">
        <v>0</v>
      </c>
      <c r="CP136" s="239">
        <v>0</v>
      </c>
      <c r="CQ136" s="239">
        <v>0</v>
      </c>
      <c r="CR136" s="239">
        <v>0</v>
      </c>
      <c r="CS136" s="239">
        <v>0</v>
      </c>
      <c r="CT136" s="239">
        <v>0</v>
      </c>
      <c r="CU136" s="239">
        <v>1</v>
      </c>
      <c r="CV136" s="239">
        <v>0</v>
      </c>
      <c r="CW136" s="239">
        <v>0</v>
      </c>
      <c r="CX136" s="239">
        <v>1</v>
      </c>
      <c r="CY136" s="239">
        <v>0</v>
      </c>
      <c r="CZ136" s="239">
        <v>1</v>
      </c>
      <c r="DA136" s="239">
        <v>0</v>
      </c>
      <c r="DB136" s="9"/>
      <c r="DC136" s="9">
        <v>0</v>
      </c>
      <c r="DD136" s="9"/>
      <c r="DE136" s="9">
        <v>0</v>
      </c>
      <c r="DF136" s="9">
        <v>0</v>
      </c>
      <c r="DG136" s="9">
        <v>0</v>
      </c>
      <c r="DH136" s="9"/>
      <c r="DI136" s="9">
        <v>0</v>
      </c>
      <c r="DJ136" s="9">
        <v>1</v>
      </c>
      <c r="DK136" s="9">
        <v>0</v>
      </c>
      <c r="DL136" s="9"/>
      <c r="DM136" s="9">
        <v>0</v>
      </c>
      <c r="DN136" s="9">
        <v>0</v>
      </c>
      <c r="DO136" s="9"/>
      <c r="DP136" s="9">
        <v>0</v>
      </c>
      <c r="DQ136" s="9">
        <v>0</v>
      </c>
      <c r="DR136" s="9">
        <v>0</v>
      </c>
      <c r="DS136" s="9"/>
      <c r="DT136" s="9"/>
      <c r="DU136" s="9"/>
      <c r="DV136" s="9"/>
      <c r="DW136" s="9"/>
      <c r="DX136" s="9"/>
      <c r="DY136" s="9">
        <v>0</v>
      </c>
      <c r="DZ136" s="9">
        <v>0</v>
      </c>
      <c r="EA136" s="47">
        <v>0</v>
      </c>
      <c r="EB136" s="9">
        <v>0</v>
      </c>
      <c r="EC136" s="9"/>
      <c r="ED136" s="9"/>
      <c r="EE136" s="9"/>
      <c r="EG136" s="18"/>
      <c r="EH136" s="18"/>
      <c r="EI136" s="18"/>
      <c r="EJ136" s="18"/>
      <c r="EK136" s="18">
        <f t="shared" si="26"/>
        <v>0</v>
      </c>
      <c r="EL136" s="18">
        <f t="shared" si="26"/>
        <v>0.23076923076923078</v>
      </c>
    </row>
    <row r="137" spans="1:142" ht="18.75" x14ac:dyDescent="0.25">
      <c r="A137" s="46">
        <v>132</v>
      </c>
      <c r="B137" s="46" t="s">
        <v>739</v>
      </c>
      <c r="C137" s="237" t="str">
        <f t="shared" si="27"/>
        <v>18</v>
      </c>
      <c r="D137" s="237" t="str">
        <f>INDEX(Sheet1!$C:$C,MATCH($B137,Sheet1!$B:$B,0))</f>
        <v>مهدیار فردوسی</v>
      </c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  <c r="AX137" s="238"/>
      <c r="AY137" s="238"/>
      <c r="AZ137" s="238"/>
      <c r="BA137" s="238"/>
      <c r="BB137" s="238"/>
      <c r="BC137" s="238"/>
      <c r="BD137" s="238"/>
      <c r="BE137" s="238"/>
      <c r="BF137" s="238"/>
      <c r="BG137" s="238"/>
      <c r="BH137" s="238"/>
      <c r="BI137" s="238"/>
      <c r="BJ137" s="238"/>
      <c r="BK137" s="238"/>
      <c r="BL137" s="238"/>
      <c r="BM137" s="238"/>
      <c r="BN137" s="238"/>
      <c r="BO137" s="238"/>
      <c r="BP137" s="238"/>
      <c r="BQ137" s="238"/>
      <c r="BR137" s="238"/>
      <c r="BS137" s="238"/>
      <c r="BT137" s="238"/>
      <c r="BU137" s="238"/>
      <c r="BV137" s="238"/>
      <c r="BW137" s="238"/>
      <c r="BX137" s="238"/>
      <c r="BY137" s="238">
        <v>0</v>
      </c>
      <c r="BZ137" s="238">
        <v>0</v>
      </c>
      <c r="CA137" s="238">
        <v>0</v>
      </c>
      <c r="CB137" s="238">
        <v>0</v>
      </c>
      <c r="CC137" s="238">
        <v>0</v>
      </c>
      <c r="CD137" s="238">
        <v>0</v>
      </c>
      <c r="CE137" s="238">
        <v>0</v>
      </c>
      <c r="CF137" s="238">
        <v>0</v>
      </c>
      <c r="CG137" s="238">
        <v>0</v>
      </c>
      <c r="CH137" s="238">
        <v>0</v>
      </c>
      <c r="CI137" s="238">
        <v>0</v>
      </c>
      <c r="CJ137" s="238">
        <v>0</v>
      </c>
      <c r="CK137" s="238">
        <v>0</v>
      </c>
      <c r="CL137" s="238">
        <v>0</v>
      </c>
      <c r="CM137" s="238">
        <v>0</v>
      </c>
      <c r="CN137" s="238">
        <v>0</v>
      </c>
      <c r="CO137" s="238">
        <v>0</v>
      </c>
      <c r="CP137" s="238">
        <v>0</v>
      </c>
      <c r="CQ137" s="238">
        <v>0</v>
      </c>
      <c r="CR137" s="238">
        <v>0</v>
      </c>
      <c r="CS137" s="238">
        <v>0</v>
      </c>
      <c r="CT137" s="238">
        <v>0</v>
      </c>
      <c r="CU137" s="238">
        <v>0</v>
      </c>
      <c r="CV137" s="238">
        <v>0</v>
      </c>
      <c r="CW137" s="238">
        <v>0</v>
      </c>
      <c r="CX137" s="238">
        <v>0</v>
      </c>
      <c r="CY137" s="238">
        <v>0</v>
      </c>
      <c r="CZ137" s="238">
        <v>0</v>
      </c>
      <c r="DA137" s="238">
        <v>0</v>
      </c>
      <c r="DB137" s="47"/>
      <c r="DC137" s="47">
        <v>0</v>
      </c>
      <c r="DD137" s="47"/>
      <c r="DE137" s="47">
        <v>0</v>
      </c>
      <c r="DF137" s="47">
        <v>0</v>
      </c>
      <c r="DG137" s="47">
        <v>0</v>
      </c>
      <c r="DH137" s="47"/>
      <c r="DI137" s="47">
        <v>0</v>
      </c>
      <c r="DJ137" s="47">
        <v>0</v>
      </c>
      <c r="DK137" s="47">
        <v>0</v>
      </c>
      <c r="DL137" s="47"/>
      <c r="DM137" s="47">
        <v>0</v>
      </c>
      <c r="DN137" s="47">
        <v>0</v>
      </c>
      <c r="DO137" s="47"/>
      <c r="DP137" s="47">
        <v>0</v>
      </c>
      <c r="DQ137" s="47">
        <v>0</v>
      </c>
      <c r="DR137" s="47">
        <v>0</v>
      </c>
      <c r="DS137" s="47"/>
      <c r="DT137" s="47"/>
      <c r="DU137" s="47"/>
      <c r="DV137" s="47"/>
      <c r="DW137" s="47"/>
      <c r="DX137" s="47"/>
      <c r="DY137" s="47">
        <v>0</v>
      </c>
      <c r="DZ137" s="47">
        <v>0</v>
      </c>
      <c r="EA137" s="47">
        <v>0</v>
      </c>
      <c r="EB137" s="47">
        <v>0</v>
      </c>
      <c r="EC137" s="47"/>
      <c r="ED137" s="47"/>
      <c r="EE137" s="47"/>
      <c r="EG137" s="18"/>
      <c r="EH137" s="18"/>
      <c r="EI137" s="18"/>
      <c r="EJ137" s="18"/>
      <c r="EK137" s="18">
        <f t="shared" si="26"/>
        <v>0</v>
      </c>
      <c r="EL137" s="18">
        <f t="shared" si="26"/>
        <v>0</v>
      </c>
    </row>
    <row r="138" spans="1:142" ht="18.75" x14ac:dyDescent="0.25">
      <c r="A138" s="4">
        <v>133</v>
      </c>
      <c r="B138" s="4" t="s">
        <v>740</v>
      </c>
      <c r="C138" s="236" t="str">
        <f t="shared" si="27"/>
        <v>18</v>
      </c>
      <c r="D138" s="236" t="str">
        <f>INDEX(Sheet1!$C:$C,MATCH($B138,Sheet1!$B:$B,0))</f>
        <v>محمدپارسا پایروند</v>
      </c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  <c r="AX138" s="239"/>
      <c r="AY138" s="239"/>
      <c r="AZ138" s="239"/>
      <c r="BA138" s="239"/>
      <c r="BB138" s="239"/>
      <c r="BC138" s="239"/>
      <c r="BD138" s="239"/>
      <c r="BE138" s="239"/>
      <c r="BF138" s="239"/>
      <c r="BG138" s="239"/>
      <c r="BH138" s="239"/>
      <c r="BI138" s="239"/>
      <c r="BJ138" s="239"/>
      <c r="BK138" s="239"/>
      <c r="BL138" s="239"/>
      <c r="BM138" s="239"/>
      <c r="BN138" s="239"/>
      <c r="BO138" s="239"/>
      <c r="BP138" s="239"/>
      <c r="BQ138" s="239"/>
      <c r="BR138" s="239"/>
      <c r="BS138" s="239"/>
      <c r="BT138" s="239"/>
      <c r="BU138" s="239"/>
      <c r="BV138" s="239"/>
      <c r="BW138" s="239"/>
      <c r="BX138" s="239"/>
      <c r="BY138" s="239">
        <v>0</v>
      </c>
      <c r="BZ138" s="239">
        <v>0</v>
      </c>
      <c r="CA138" s="239">
        <v>0</v>
      </c>
      <c r="CB138" s="239">
        <v>1</v>
      </c>
      <c r="CC138" s="239">
        <v>0</v>
      </c>
      <c r="CD138" s="239">
        <v>1</v>
      </c>
      <c r="CE138" s="239">
        <v>1</v>
      </c>
      <c r="CF138" s="239">
        <v>1</v>
      </c>
      <c r="CG138" s="239">
        <v>0</v>
      </c>
      <c r="CH138" s="239">
        <v>0</v>
      </c>
      <c r="CI138" s="239">
        <v>1</v>
      </c>
      <c r="CJ138" s="239">
        <v>1</v>
      </c>
      <c r="CK138" s="239">
        <v>0</v>
      </c>
      <c r="CL138" s="239">
        <v>0</v>
      </c>
      <c r="CM138" s="239">
        <v>1</v>
      </c>
      <c r="CN138" s="239">
        <v>0</v>
      </c>
      <c r="CO138" s="239">
        <v>1</v>
      </c>
      <c r="CP138" s="239">
        <v>0</v>
      </c>
      <c r="CQ138" s="239">
        <v>0</v>
      </c>
      <c r="CR138" s="239">
        <v>0</v>
      </c>
      <c r="CS138" s="239">
        <v>0</v>
      </c>
      <c r="CT138" s="239">
        <v>0</v>
      </c>
      <c r="CU138" s="239">
        <v>1</v>
      </c>
      <c r="CV138" s="239">
        <v>1</v>
      </c>
      <c r="CW138" s="239">
        <v>0</v>
      </c>
      <c r="CX138" s="239">
        <v>0</v>
      </c>
      <c r="CY138" s="239">
        <v>0</v>
      </c>
      <c r="CZ138" s="239">
        <v>1</v>
      </c>
      <c r="DA138" s="239">
        <v>1</v>
      </c>
      <c r="DB138" s="9"/>
      <c r="DC138" s="9">
        <v>1</v>
      </c>
      <c r="DD138" s="9"/>
      <c r="DE138" s="9">
        <v>0</v>
      </c>
      <c r="DF138" s="9">
        <v>0</v>
      </c>
      <c r="DG138" s="9">
        <v>0</v>
      </c>
      <c r="DH138" s="9"/>
      <c r="DI138" s="9">
        <v>0</v>
      </c>
      <c r="DJ138" s="9">
        <v>1</v>
      </c>
      <c r="DK138" s="9">
        <v>0</v>
      </c>
      <c r="DL138" s="9"/>
      <c r="DM138" s="9">
        <v>0</v>
      </c>
      <c r="DN138" s="9">
        <v>0</v>
      </c>
      <c r="DO138" s="9"/>
      <c r="DP138" s="9">
        <v>0</v>
      </c>
      <c r="DQ138" s="9">
        <v>0</v>
      </c>
      <c r="DR138" s="9">
        <v>0</v>
      </c>
      <c r="DS138" s="9"/>
      <c r="DT138" s="9"/>
      <c r="DU138" s="9"/>
      <c r="DV138" s="9"/>
      <c r="DW138" s="9"/>
      <c r="DX138" s="9"/>
      <c r="DY138" s="9">
        <v>0</v>
      </c>
      <c r="DZ138" s="9">
        <v>0</v>
      </c>
      <c r="EA138" s="47">
        <v>0</v>
      </c>
      <c r="EB138" s="9">
        <v>0</v>
      </c>
      <c r="EC138" s="9"/>
      <c r="ED138" s="9"/>
      <c r="EE138" s="9"/>
      <c r="EG138" s="18"/>
      <c r="EH138" s="18"/>
      <c r="EI138" s="18"/>
      <c r="EJ138" s="18"/>
      <c r="EK138" s="18">
        <f t="shared" si="26"/>
        <v>0.47058823529411764</v>
      </c>
      <c r="EL138" s="18">
        <f t="shared" si="26"/>
        <v>0.38461538461538464</v>
      </c>
    </row>
    <row r="139" spans="1:142" ht="18.75" x14ac:dyDescent="0.25">
      <c r="A139" s="46">
        <v>134</v>
      </c>
      <c r="B139" s="46" t="s">
        <v>741</v>
      </c>
      <c r="C139" s="237" t="str">
        <f t="shared" si="27"/>
        <v>18</v>
      </c>
      <c r="D139" s="237" t="str">
        <f>INDEX(Sheet1!$C:$C,MATCH($B139,Sheet1!$B:$B,0))</f>
        <v>حسین شاهوردی</v>
      </c>
      <c r="E139" s="238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  <c r="AX139" s="238"/>
      <c r="AY139" s="238"/>
      <c r="AZ139" s="238"/>
      <c r="BA139" s="238"/>
      <c r="BB139" s="238"/>
      <c r="BC139" s="238"/>
      <c r="BD139" s="238"/>
      <c r="BE139" s="238"/>
      <c r="BF139" s="238"/>
      <c r="BG139" s="238"/>
      <c r="BH139" s="238"/>
      <c r="BI139" s="238"/>
      <c r="BJ139" s="238"/>
      <c r="BK139" s="238"/>
      <c r="BL139" s="238"/>
      <c r="BM139" s="238"/>
      <c r="BN139" s="238"/>
      <c r="BO139" s="238"/>
      <c r="BP139" s="238"/>
      <c r="BQ139" s="238"/>
      <c r="BR139" s="238"/>
      <c r="BS139" s="238"/>
      <c r="BT139" s="238"/>
      <c r="BU139" s="238"/>
      <c r="BV139" s="238"/>
      <c r="BW139" s="238"/>
      <c r="BX139" s="238"/>
      <c r="BY139" s="238">
        <v>0</v>
      </c>
      <c r="BZ139" s="238">
        <v>0</v>
      </c>
      <c r="CA139" s="238">
        <v>0</v>
      </c>
      <c r="CB139" s="238">
        <v>0</v>
      </c>
      <c r="CC139" s="238">
        <v>0</v>
      </c>
      <c r="CD139" s="238">
        <v>1</v>
      </c>
      <c r="CE139" s="238">
        <v>0</v>
      </c>
      <c r="CF139" s="238">
        <v>0</v>
      </c>
      <c r="CG139" s="238">
        <v>0</v>
      </c>
      <c r="CH139" s="238">
        <v>0</v>
      </c>
      <c r="CI139" s="238">
        <v>0</v>
      </c>
      <c r="CJ139" s="238">
        <v>1</v>
      </c>
      <c r="CK139" s="238">
        <v>1</v>
      </c>
      <c r="CL139" s="238">
        <v>0</v>
      </c>
      <c r="CM139" s="238">
        <v>0</v>
      </c>
      <c r="CN139" s="238">
        <v>0</v>
      </c>
      <c r="CO139" s="238">
        <v>1</v>
      </c>
      <c r="CP139" s="238">
        <v>0</v>
      </c>
      <c r="CQ139" s="238">
        <v>0</v>
      </c>
      <c r="CR139" s="238">
        <v>0</v>
      </c>
      <c r="CS139" s="238">
        <v>0</v>
      </c>
      <c r="CT139" s="238">
        <v>0</v>
      </c>
      <c r="CU139" s="238">
        <v>0</v>
      </c>
      <c r="CV139" s="238">
        <v>0</v>
      </c>
      <c r="CW139" s="238">
        <v>0</v>
      </c>
      <c r="CX139" s="238">
        <v>0</v>
      </c>
      <c r="CY139" s="238">
        <v>0</v>
      </c>
      <c r="CZ139" s="238">
        <v>0</v>
      </c>
      <c r="DA139" s="238">
        <v>0</v>
      </c>
      <c r="DB139" s="47"/>
      <c r="DC139" s="47">
        <v>0</v>
      </c>
      <c r="DD139" s="47"/>
      <c r="DE139" s="47">
        <v>0</v>
      </c>
      <c r="DF139" s="47">
        <v>0</v>
      </c>
      <c r="DG139" s="47">
        <v>0</v>
      </c>
      <c r="DH139" s="47"/>
      <c r="DI139" s="47">
        <v>0</v>
      </c>
      <c r="DJ139" s="47">
        <v>0</v>
      </c>
      <c r="DK139" s="47">
        <v>0</v>
      </c>
      <c r="DL139" s="47"/>
      <c r="DM139" s="47">
        <v>0</v>
      </c>
      <c r="DN139" s="47">
        <v>0</v>
      </c>
      <c r="DO139" s="47"/>
      <c r="DP139" s="47">
        <v>0</v>
      </c>
      <c r="DQ139" s="47">
        <v>0</v>
      </c>
      <c r="DR139" s="47">
        <v>0</v>
      </c>
      <c r="DS139" s="47"/>
      <c r="DT139" s="47"/>
      <c r="DU139" s="47"/>
      <c r="DV139" s="47"/>
      <c r="DW139" s="47"/>
      <c r="DX139" s="47"/>
      <c r="DY139" s="47">
        <v>0</v>
      </c>
      <c r="DZ139" s="47">
        <v>0</v>
      </c>
      <c r="EA139" s="47">
        <v>0</v>
      </c>
      <c r="EB139" s="47">
        <v>0</v>
      </c>
      <c r="EC139" s="47"/>
      <c r="ED139" s="47"/>
      <c r="EE139" s="47"/>
      <c r="EG139" s="18"/>
      <c r="EH139" s="18"/>
      <c r="EI139" s="18"/>
      <c r="EJ139" s="18"/>
      <c r="EK139" s="18">
        <f t="shared" si="26"/>
        <v>0.23529411764705882</v>
      </c>
      <c r="EL139" s="18">
        <f t="shared" si="26"/>
        <v>0</v>
      </c>
    </row>
    <row r="140" spans="1:142" ht="18.75" x14ac:dyDescent="0.25">
      <c r="A140" s="4">
        <v>135</v>
      </c>
      <c r="B140" s="4" t="s">
        <v>742</v>
      </c>
      <c r="C140" s="236" t="str">
        <f t="shared" si="27"/>
        <v>18</v>
      </c>
      <c r="D140" s="236" t="str">
        <f>INDEX(Sheet1!$C:$C,MATCH($B140,Sheet1!$B:$B,0))</f>
        <v>علی کشوری</v>
      </c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  <c r="AX140" s="239"/>
      <c r="AY140" s="239"/>
      <c r="AZ140" s="239"/>
      <c r="BA140" s="239"/>
      <c r="BB140" s="239"/>
      <c r="BC140" s="239"/>
      <c r="BD140" s="239"/>
      <c r="BE140" s="239"/>
      <c r="BF140" s="239"/>
      <c r="BG140" s="239"/>
      <c r="BH140" s="239"/>
      <c r="BI140" s="239"/>
      <c r="BJ140" s="239"/>
      <c r="BK140" s="239"/>
      <c r="BL140" s="239"/>
      <c r="BM140" s="239"/>
      <c r="BN140" s="239"/>
      <c r="BO140" s="239"/>
      <c r="BP140" s="239"/>
      <c r="BQ140" s="239"/>
      <c r="BR140" s="239"/>
      <c r="BS140" s="239"/>
      <c r="BT140" s="239"/>
      <c r="BU140" s="239"/>
      <c r="BV140" s="239"/>
      <c r="BW140" s="239"/>
      <c r="BX140" s="239"/>
      <c r="BY140" s="239">
        <v>0</v>
      </c>
      <c r="BZ140" s="239">
        <v>0</v>
      </c>
      <c r="CA140" s="239">
        <v>0</v>
      </c>
      <c r="CB140" s="239">
        <v>0</v>
      </c>
      <c r="CC140" s="239">
        <v>0</v>
      </c>
      <c r="CD140" s="239">
        <v>0</v>
      </c>
      <c r="CE140" s="239">
        <v>0</v>
      </c>
      <c r="CF140" s="239">
        <v>0</v>
      </c>
      <c r="CG140" s="239">
        <v>0</v>
      </c>
      <c r="CH140" s="239">
        <v>0</v>
      </c>
      <c r="CI140" s="239">
        <v>0</v>
      </c>
      <c r="CJ140" s="239">
        <v>0</v>
      </c>
      <c r="CK140" s="239">
        <v>0</v>
      </c>
      <c r="CL140" s="239">
        <v>0</v>
      </c>
      <c r="CM140" s="239">
        <v>0</v>
      </c>
      <c r="CN140" s="239">
        <v>0</v>
      </c>
      <c r="CO140" s="239">
        <v>0</v>
      </c>
      <c r="CP140" s="239">
        <v>0</v>
      </c>
      <c r="CQ140" s="239">
        <v>0</v>
      </c>
      <c r="CR140" s="239">
        <v>0</v>
      </c>
      <c r="CS140" s="239">
        <v>0</v>
      </c>
      <c r="CT140" s="239">
        <v>0</v>
      </c>
      <c r="CU140" s="239">
        <v>0</v>
      </c>
      <c r="CV140" s="239">
        <v>0</v>
      </c>
      <c r="CW140" s="239">
        <v>0</v>
      </c>
      <c r="CX140" s="239">
        <v>0</v>
      </c>
      <c r="CY140" s="239">
        <v>0</v>
      </c>
      <c r="CZ140" s="239">
        <v>0</v>
      </c>
      <c r="DA140" s="239">
        <v>0</v>
      </c>
      <c r="DB140" s="9"/>
      <c r="DC140" s="9">
        <v>0</v>
      </c>
      <c r="DD140" s="9"/>
      <c r="DE140" s="9">
        <v>0</v>
      </c>
      <c r="DF140" s="9">
        <v>0</v>
      </c>
      <c r="DG140" s="9">
        <v>0</v>
      </c>
      <c r="DH140" s="9"/>
      <c r="DI140" s="9">
        <v>0</v>
      </c>
      <c r="DJ140" s="9">
        <v>0</v>
      </c>
      <c r="DK140" s="9">
        <v>0</v>
      </c>
      <c r="DL140" s="9"/>
      <c r="DM140" s="9">
        <v>0</v>
      </c>
      <c r="DN140" s="9">
        <v>0</v>
      </c>
      <c r="DO140" s="9"/>
      <c r="DP140" s="9">
        <v>0</v>
      </c>
      <c r="DQ140" s="9">
        <v>0</v>
      </c>
      <c r="DR140" s="9">
        <v>0</v>
      </c>
      <c r="DS140" s="9"/>
      <c r="DT140" s="9"/>
      <c r="DU140" s="9"/>
      <c r="DV140" s="9"/>
      <c r="DW140" s="9"/>
      <c r="DX140" s="9"/>
      <c r="DY140" s="9">
        <v>0</v>
      </c>
      <c r="DZ140" s="9">
        <v>0</v>
      </c>
      <c r="EA140" s="47">
        <v>0</v>
      </c>
      <c r="EB140" s="9">
        <v>0</v>
      </c>
      <c r="EC140" s="9"/>
      <c r="ED140" s="9"/>
      <c r="EE140" s="9"/>
      <c r="EG140" s="18"/>
      <c r="EH140" s="18"/>
      <c r="EI140" s="18"/>
      <c r="EJ140" s="18"/>
      <c r="EK140" s="18">
        <f t="shared" si="26"/>
        <v>0</v>
      </c>
      <c r="EL140" s="18">
        <f t="shared" si="26"/>
        <v>0</v>
      </c>
    </row>
    <row r="141" spans="1:142" ht="18.75" x14ac:dyDescent="0.25">
      <c r="A141" s="46">
        <v>136</v>
      </c>
      <c r="B141" s="46" t="s">
        <v>743</v>
      </c>
      <c r="C141" s="237" t="str">
        <f t="shared" si="27"/>
        <v>18</v>
      </c>
      <c r="D141" s="237" t="str">
        <f>INDEX(Sheet1!$C:$C,MATCH($B141,Sheet1!$B:$B,0))</f>
        <v>محمدیاسین احمدی</v>
      </c>
      <c r="E141" s="238"/>
      <c r="F141" s="238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  <c r="AA141" s="238"/>
      <c r="AB141" s="238"/>
      <c r="AC141" s="238"/>
      <c r="AD141" s="238"/>
      <c r="AE141" s="238"/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  <c r="AX141" s="238"/>
      <c r="AY141" s="238"/>
      <c r="AZ141" s="238"/>
      <c r="BA141" s="238"/>
      <c r="BB141" s="238"/>
      <c r="BC141" s="238"/>
      <c r="BD141" s="238"/>
      <c r="BE141" s="238"/>
      <c r="BF141" s="238"/>
      <c r="BG141" s="238"/>
      <c r="BH141" s="238"/>
      <c r="BI141" s="238"/>
      <c r="BJ141" s="238"/>
      <c r="BK141" s="238"/>
      <c r="BL141" s="238"/>
      <c r="BM141" s="238"/>
      <c r="BN141" s="238"/>
      <c r="BO141" s="238"/>
      <c r="BP141" s="238"/>
      <c r="BQ141" s="238"/>
      <c r="BR141" s="238"/>
      <c r="BS141" s="238"/>
      <c r="BT141" s="238"/>
      <c r="BU141" s="238"/>
      <c r="BV141" s="238"/>
      <c r="BW141" s="238"/>
      <c r="BX141" s="238"/>
      <c r="BY141" s="238">
        <v>0</v>
      </c>
      <c r="BZ141" s="238">
        <v>0</v>
      </c>
      <c r="CA141" s="238">
        <v>0</v>
      </c>
      <c r="CB141" s="238">
        <v>0</v>
      </c>
      <c r="CC141" s="238">
        <v>0</v>
      </c>
      <c r="CD141" s="238">
        <v>0</v>
      </c>
      <c r="CE141" s="238">
        <v>1</v>
      </c>
      <c r="CF141" s="238">
        <v>0</v>
      </c>
      <c r="CG141" s="238">
        <v>0</v>
      </c>
      <c r="CH141" s="238">
        <v>0</v>
      </c>
      <c r="CI141" s="238">
        <v>0</v>
      </c>
      <c r="CJ141" s="238">
        <v>0</v>
      </c>
      <c r="CK141" s="238">
        <v>0</v>
      </c>
      <c r="CL141" s="238">
        <v>0</v>
      </c>
      <c r="CM141" s="238">
        <v>0</v>
      </c>
      <c r="CN141" s="238">
        <v>0</v>
      </c>
      <c r="CO141" s="238">
        <v>0</v>
      </c>
      <c r="CP141" s="238">
        <v>0</v>
      </c>
      <c r="CQ141" s="238">
        <v>0</v>
      </c>
      <c r="CR141" s="238">
        <v>0</v>
      </c>
      <c r="CS141" s="238">
        <v>0</v>
      </c>
      <c r="CT141" s="238">
        <v>0</v>
      </c>
      <c r="CU141" s="238">
        <v>1</v>
      </c>
      <c r="CV141" s="238">
        <v>0</v>
      </c>
      <c r="CW141" s="238">
        <v>0</v>
      </c>
      <c r="CX141" s="238">
        <v>0</v>
      </c>
      <c r="CY141" s="238">
        <v>0</v>
      </c>
      <c r="CZ141" s="238">
        <v>0</v>
      </c>
      <c r="DA141" s="238">
        <v>1</v>
      </c>
      <c r="DB141" s="47"/>
      <c r="DC141" s="47">
        <v>0</v>
      </c>
      <c r="DD141" s="47"/>
      <c r="DE141" s="47">
        <v>0</v>
      </c>
      <c r="DF141" s="47">
        <v>0</v>
      </c>
      <c r="DG141" s="47">
        <v>0</v>
      </c>
      <c r="DH141" s="47"/>
      <c r="DI141" s="47">
        <v>0</v>
      </c>
      <c r="DJ141" s="47">
        <v>0</v>
      </c>
      <c r="DK141" s="47">
        <v>0</v>
      </c>
      <c r="DL141" s="47"/>
      <c r="DM141" s="47">
        <v>0</v>
      </c>
      <c r="DN141" s="47">
        <v>0</v>
      </c>
      <c r="DO141" s="47"/>
      <c r="DP141" s="47">
        <v>0</v>
      </c>
      <c r="DQ141" s="47">
        <v>0</v>
      </c>
      <c r="DR141" s="47">
        <v>0</v>
      </c>
      <c r="DS141" s="47"/>
      <c r="DT141" s="47"/>
      <c r="DU141" s="47"/>
      <c r="DV141" s="47"/>
      <c r="DW141" s="47"/>
      <c r="DX141" s="47"/>
      <c r="DY141" s="47">
        <v>0</v>
      </c>
      <c r="DZ141" s="47">
        <v>1</v>
      </c>
      <c r="EA141" s="47">
        <v>0</v>
      </c>
      <c r="EB141" s="47">
        <v>0</v>
      </c>
      <c r="EC141" s="47"/>
      <c r="ED141" s="47"/>
      <c r="EE141" s="47"/>
      <c r="EG141" s="18"/>
      <c r="EH141" s="18"/>
      <c r="EI141" s="18"/>
      <c r="EJ141" s="18"/>
      <c r="EK141" s="18">
        <f t="shared" si="26"/>
        <v>5.8823529411764705E-2</v>
      </c>
      <c r="EL141" s="18">
        <f t="shared" si="26"/>
        <v>0.15384615384615385</v>
      </c>
    </row>
    <row r="142" spans="1:142" ht="18.75" x14ac:dyDescent="0.25">
      <c r="A142" s="4">
        <v>137</v>
      </c>
      <c r="B142" s="4" t="s">
        <v>744</v>
      </c>
      <c r="C142" s="236" t="str">
        <f t="shared" si="27"/>
        <v>18</v>
      </c>
      <c r="D142" s="236" t="str">
        <f>INDEX(Sheet1!$C:$C,MATCH($B142,Sheet1!$B:$B,0))</f>
        <v>مهدی یحیی‌زاده</v>
      </c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H142" s="239"/>
      <c r="AI142" s="239"/>
      <c r="AJ142" s="239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  <c r="AX142" s="239"/>
      <c r="AY142" s="239"/>
      <c r="AZ142" s="239"/>
      <c r="BA142" s="239"/>
      <c r="BB142" s="239"/>
      <c r="BC142" s="239"/>
      <c r="BD142" s="239"/>
      <c r="BE142" s="239"/>
      <c r="BF142" s="239"/>
      <c r="BG142" s="239"/>
      <c r="BH142" s="239"/>
      <c r="BI142" s="239"/>
      <c r="BJ142" s="239"/>
      <c r="BK142" s="239"/>
      <c r="BL142" s="239"/>
      <c r="BM142" s="239"/>
      <c r="BN142" s="239"/>
      <c r="BO142" s="239"/>
      <c r="BP142" s="239"/>
      <c r="BQ142" s="239"/>
      <c r="BR142" s="239"/>
      <c r="BS142" s="239"/>
      <c r="BT142" s="239"/>
      <c r="BU142" s="239"/>
      <c r="BV142" s="239"/>
      <c r="BW142" s="239"/>
      <c r="BX142" s="239"/>
      <c r="BY142" s="239">
        <v>0</v>
      </c>
      <c r="BZ142" s="239">
        <v>0</v>
      </c>
      <c r="CA142" s="239">
        <v>0</v>
      </c>
      <c r="CB142" s="239">
        <v>1</v>
      </c>
      <c r="CC142" s="239">
        <v>0</v>
      </c>
      <c r="CD142" s="239">
        <v>1</v>
      </c>
      <c r="CE142" s="239">
        <v>0</v>
      </c>
      <c r="CF142" s="239">
        <v>0</v>
      </c>
      <c r="CG142" s="239">
        <v>0</v>
      </c>
      <c r="CH142" s="239">
        <v>0</v>
      </c>
      <c r="CI142" s="239">
        <v>1</v>
      </c>
      <c r="CJ142" s="239">
        <v>0</v>
      </c>
      <c r="CK142" s="239">
        <v>0</v>
      </c>
      <c r="CL142" s="239">
        <v>0</v>
      </c>
      <c r="CM142" s="239">
        <v>0</v>
      </c>
      <c r="CN142" s="239">
        <v>0</v>
      </c>
      <c r="CO142" s="239">
        <v>0</v>
      </c>
      <c r="CP142" s="239">
        <v>0</v>
      </c>
      <c r="CQ142" s="239">
        <v>0</v>
      </c>
      <c r="CR142" s="239">
        <v>0</v>
      </c>
      <c r="CS142" s="239">
        <v>0</v>
      </c>
      <c r="CT142" s="239">
        <v>0</v>
      </c>
      <c r="CU142" s="239">
        <v>0</v>
      </c>
      <c r="CV142" s="239">
        <v>0</v>
      </c>
      <c r="CW142" s="239">
        <v>0</v>
      </c>
      <c r="CX142" s="239">
        <v>0</v>
      </c>
      <c r="CY142" s="239">
        <v>0</v>
      </c>
      <c r="CZ142" s="239">
        <v>0</v>
      </c>
      <c r="DA142" s="239">
        <v>0</v>
      </c>
      <c r="DB142" s="9"/>
      <c r="DC142" s="9">
        <v>0</v>
      </c>
      <c r="DD142" s="9"/>
      <c r="DE142" s="9">
        <v>0</v>
      </c>
      <c r="DF142" s="9">
        <v>0</v>
      </c>
      <c r="DG142" s="9">
        <v>0</v>
      </c>
      <c r="DH142" s="9"/>
      <c r="DI142" s="9">
        <v>0</v>
      </c>
      <c r="DJ142" s="9">
        <v>0</v>
      </c>
      <c r="DK142" s="9">
        <v>0</v>
      </c>
      <c r="DL142" s="9"/>
      <c r="DM142" s="9">
        <v>0</v>
      </c>
      <c r="DN142" s="9">
        <v>0</v>
      </c>
      <c r="DO142" s="9"/>
      <c r="DP142" s="9">
        <v>0</v>
      </c>
      <c r="DQ142" s="9">
        <v>0</v>
      </c>
      <c r="DR142" s="9">
        <v>0</v>
      </c>
      <c r="DS142" s="9"/>
      <c r="DT142" s="9"/>
      <c r="DU142" s="9"/>
      <c r="DV142" s="9"/>
      <c r="DW142" s="9"/>
      <c r="DX142" s="9"/>
      <c r="DY142" s="9">
        <v>0</v>
      </c>
      <c r="DZ142" s="9">
        <v>0</v>
      </c>
      <c r="EA142" s="47">
        <v>0</v>
      </c>
      <c r="EB142" s="9">
        <v>0</v>
      </c>
      <c r="EC142" s="9"/>
      <c r="ED142" s="9"/>
      <c r="EE142" s="9"/>
      <c r="EG142" s="18"/>
      <c r="EH142" s="18"/>
      <c r="EI142" s="18"/>
      <c r="EJ142" s="18"/>
      <c r="EK142" s="18">
        <f t="shared" ref="EK142:EL151" si="28">IFERROR(SUMIFS($E142:$EF142,$E$3:$EF$3,EK$3,$E$2:$EF$2,EK$2)/(COUNTIFS($E$3:$EF$3,EK$3,$E142:$EF142,"&lt;&gt;"&amp;"",$E$2:$EF$2,EK$2)),"")</f>
        <v>0.17647058823529413</v>
      </c>
      <c r="EL142" s="18">
        <f t="shared" si="28"/>
        <v>0</v>
      </c>
    </row>
    <row r="143" spans="1:142" ht="18.75" x14ac:dyDescent="0.25">
      <c r="A143" s="46">
        <v>138</v>
      </c>
      <c r="B143" s="46" t="s">
        <v>745</v>
      </c>
      <c r="C143" s="237" t="str">
        <f t="shared" si="27"/>
        <v>18</v>
      </c>
      <c r="D143" s="237" t="str">
        <f>INDEX(Sheet1!$C:$C,MATCH($B143,Sheet1!$B:$B,0))</f>
        <v>امیرحسین باقرپور</v>
      </c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  <c r="AX143" s="238"/>
      <c r="AY143" s="238"/>
      <c r="AZ143" s="238"/>
      <c r="BA143" s="238"/>
      <c r="BB143" s="238"/>
      <c r="BC143" s="238"/>
      <c r="BD143" s="238"/>
      <c r="BE143" s="238"/>
      <c r="BF143" s="238"/>
      <c r="BG143" s="238"/>
      <c r="BH143" s="238"/>
      <c r="BI143" s="238"/>
      <c r="BJ143" s="238"/>
      <c r="BK143" s="238"/>
      <c r="BL143" s="238"/>
      <c r="BM143" s="238"/>
      <c r="BN143" s="238"/>
      <c r="BO143" s="238"/>
      <c r="BP143" s="238"/>
      <c r="BQ143" s="238"/>
      <c r="BR143" s="238"/>
      <c r="BS143" s="238"/>
      <c r="BT143" s="238"/>
      <c r="BU143" s="238"/>
      <c r="BV143" s="238"/>
      <c r="BW143" s="238"/>
      <c r="BX143" s="238"/>
      <c r="BY143" s="238">
        <v>0</v>
      </c>
      <c r="BZ143" s="238">
        <v>0</v>
      </c>
      <c r="CA143" s="238">
        <v>0</v>
      </c>
      <c r="CB143" s="238">
        <v>0</v>
      </c>
      <c r="CC143" s="238">
        <v>0</v>
      </c>
      <c r="CD143" s="238">
        <v>0</v>
      </c>
      <c r="CE143" s="238">
        <v>0</v>
      </c>
      <c r="CF143" s="238">
        <v>0</v>
      </c>
      <c r="CG143" s="238">
        <v>0</v>
      </c>
      <c r="CH143" s="238">
        <v>0</v>
      </c>
      <c r="CI143" s="238">
        <v>0</v>
      </c>
      <c r="CJ143" s="238">
        <v>0</v>
      </c>
      <c r="CK143" s="238">
        <v>0</v>
      </c>
      <c r="CL143" s="238">
        <v>0</v>
      </c>
      <c r="CM143" s="238">
        <v>0</v>
      </c>
      <c r="CN143" s="238">
        <v>0</v>
      </c>
      <c r="CO143" s="238">
        <v>0</v>
      </c>
      <c r="CP143" s="238">
        <v>0</v>
      </c>
      <c r="CQ143" s="238">
        <v>1</v>
      </c>
      <c r="CR143" s="238">
        <v>0</v>
      </c>
      <c r="CS143" s="238">
        <v>0</v>
      </c>
      <c r="CT143" s="238">
        <v>0</v>
      </c>
      <c r="CU143" s="238">
        <v>0</v>
      </c>
      <c r="CV143" s="238">
        <v>0</v>
      </c>
      <c r="CW143" s="238">
        <v>0</v>
      </c>
      <c r="CX143" s="238">
        <v>0</v>
      </c>
      <c r="CY143" s="238">
        <v>0</v>
      </c>
      <c r="CZ143" s="238">
        <v>0</v>
      </c>
      <c r="DA143" s="238">
        <v>0</v>
      </c>
      <c r="DB143" s="47"/>
      <c r="DC143" s="47">
        <v>0</v>
      </c>
      <c r="DD143" s="47"/>
      <c r="DE143" s="47">
        <v>0</v>
      </c>
      <c r="DF143" s="47">
        <v>0</v>
      </c>
      <c r="DG143" s="47">
        <v>0</v>
      </c>
      <c r="DH143" s="47"/>
      <c r="DI143" s="47">
        <v>0</v>
      </c>
      <c r="DJ143" s="47">
        <v>0</v>
      </c>
      <c r="DK143" s="47">
        <v>0</v>
      </c>
      <c r="DL143" s="47"/>
      <c r="DM143" s="47">
        <v>1</v>
      </c>
      <c r="DN143" s="47">
        <v>0</v>
      </c>
      <c r="DO143" s="47"/>
      <c r="DP143" s="47">
        <v>0</v>
      </c>
      <c r="DQ143" s="47">
        <v>0</v>
      </c>
      <c r="DR143" s="47">
        <v>0</v>
      </c>
      <c r="DS143" s="47"/>
      <c r="DT143" s="47"/>
      <c r="DU143" s="47"/>
      <c r="DV143" s="47"/>
      <c r="DW143" s="47"/>
      <c r="DX143" s="47"/>
      <c r="DY143" s="47">
        <v>0</v>
      </c>
      <c r="DZ143" s="47">
        <v>0</v>
      </c>
      <c r="EA143" s="47">
        <v>0</v>
      </c>
      <c r="EB143" s="47">
        <v>0</v>
      </c>
      <c r="EC143" s="47"/>
      <c r="ED143" s="47"/>
      <c r="EE143" s="47"/>
      <c r="EG143" s="18"/>
      <c r="EH143" s="18"/>
      <c r="EI143" s="18"/>
      <c r="EJ143" s="18"/>
      <c r="EK143" s="18">
        <f t="shared" si="28"/>
        <v>0</v>
      </c>
      <c r="EL143" s="18">
        <f t="shared" si="28"/>
        <v>7.6923076923076927E-2</v>
      </c>
    </row>
    <row r="144" spans="1:142" ht="18.75" x14ac:dyDescent="0.25">
      <c r="A144" s="4">
        <v>139</v>
      </c>
      <c r="B144" s="4" t="s">
        <v>746</v>
      </c>
      <c r="C144" s="236" t="str">
        <f t="shared" si="27"/>
        <v>18</v>
      </c>
      <c r="D144" s="236" t="str">
        <f>INDEX(Sheet1!$C:$C,MATCH($B144,Sheet1!$B:$B,0))</f>
        <v>مانی احمدی</v>
      </c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  <c r="AA144" s="239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  <c r="BA144" s="239"/>
      <c r="BB144" s="239"/>
      <c r="BC144" s="239"/>
      <c r="BD144" s="239"/>
      <c r="BE144" s="239"/>
      <c r="BF144" s="239"/>
      <c r="BG144" s="239"/>
      <c r="BH144" s="239"/>
      <c r="BI144" s="239"/>
      <c r="BJ144" s="239"/>
      <c r="BK144" s="239"/>
      <c r="BL144" s="239"/>
      <c r="BM144" s="239"/>
      <c r="BN144" s="239"/>
      <c r="BO144" s="239"/>
      <c r="BP144" s="239"/>
      <c r="BQ144" s="239"/>
      <c r="BR144" s="239"/>
      <c r="BS144" s="239"/>
      <c r="BT144" s="239"/>
      <c r="BU144" s="239"/>
      <c r="BV144" s="239"/>
      <c r="BW144" s="239"/>
      <c r="BX144" s="239"/>
      <c r="BY144" s="239">
        <v>0</v>
      </c>
      <c r="BZ144" s="239">
        <v>0</v>
      </c>
      <c r="CA144" s="239">
        <v>0</v>
      </c>
      <c r="CB144" s="239">
        <v>0</v>
      </c>
      <c r="CC144" s="239">
        <v>0</v>
      </c>
      <c r="CD144" s="239">
        <v>0</v>
      </c>
      <c r="CE144" s="239">
        <v>0</v>
      </c>
      <c r="CF144" s="239">
        <v>0</v>
      </c>
      <c r="CG144" s="239">
        <v>0</v>
      </c>
      <c r="CH144" s="239">
        <v>0</v>
      </c>
      <c r="CI144" s="239">
        <v>0</v>
      </c>
      <c r="CJ144" s="239">
        <v>0</v>
      </c>
      <c r="CK144" s="239">
        <v>0</v>
      </c>
      <c r="CL144" s="239">
        <v>0</v>
      </c>
      <c r="CM144" s="239">
        <v>0</v>
      </c>
      <c r="CN144" s="239">
        <v>0</v>
      </c>
      <c r="CO144" s="239">
        <v>0</v>
      </c>
      <c r="CP144" s="239">
        <v>0</v>
      </c>
      <c r="CQ144" s="239">
        <v>0</v>
      </c>
      <c r="CR144" s="239">
        <v>0</v>
      </c>
      <c r="CS144" s="239">
        <v>0</v>
      </c>
      <c r="CT144" s="239">
        <v>0</v>
      </c>
      <c r="CU144" s="239">
        <v>0</v>
      </c>
      <c r="CV144" s="239">
        <v>0</v>
      </c>
      <c r="CW144" s="239">
        <v>0</v>
      </c>
      <c r="CX144" s="239">
        <v>0</v>
      </c>
      <c r="CY144" s="239">
        <v>0</v>
      </c>
      <c r="CZ144" s="239">
        <v>0</v>
      </c>
      <c r="DA144" s="239">
        <v>0</v>
      </c>
      <c r="DB144" s="9"/>
      <c r="DC144" s="9">
        <v>0</v>
      </c>
      <c r="DD144" s="9"/>
      <c r="DE144" s="9">
        <v>0</v>
      </c>
      <c r="DF144" s="9">
        <v>0</v>
      </c>
      <c r="DG144" s="9">
        <v>0</v>
      </c>
      <c r="DH144" s="9"/>
      <c r="DI144" s="9">
        <v>0</v>
      </c>
      <c r="DJ144" s="9">
        <v>0</v>
      </c>
      <c r="DK144" s="9">
        <v>0</v>
      </c>
      <c r="DL144" s="9"/>
      <c r="DM144" s="9">
        <v>0</v>
      </c>
      <c r="DN144" s="9">
        <v>0</v>
      </c>
      <c r="DO144" s="9"/>
      <c r="DP144" s="9">
        <v>0</v>
      </c>
      <c r="DQ144" s="9">
        <v>0</v>
      </c>
      <c r="DR144" s="9">
        <v>0</v>
      </c>
      <c r="DS144" s="9"/>
      <c r="DT144" s="9"/>
      <c r="DU144" s="9"/>
      <c r="DV144" s="9"/>
      <c r="DW144" s="9"/>
      <c r="DX144" s="9"/>
      <c r="DY144" s="9">
        <v>0</v>
      </c>
      <c r="DZ144" s="9">
        <v>0</v>
      </c>
      <c r="EA144" s="47">
        <v>0</v>
      </c>
      <c r="EB144" s="9">
        <v>0</v>
      </c>
      <c r="EC144" s="9"/>
      <c r="ED144" s="9"/>
      <c r="EE144" s="9"/>
      <c r="EG144" s="18"/>
      <c r="EH144" s="18"/>
      <c r="EI144" s="18"/>
      <c r="EJ144" s="18"/>
      <c r="EK144" s="18">
        <f t="shared" si="28"/>
        <v>0</v>
      </c>
      <c r="EL144" s="18">
        <f t="shared" si="28"/>
        <v>0</v>
      </c>
    </row>
    <row r="145" spans="1:142" ht="18.75" x14ac:dyDescent="0.25">
      <c r="A145" s="46">
        <v>140</v>
      </c>
      <c r="B145" s="46" t="s">
        <v>747</v>
      </c>
      <c r="C145" s="237" t="str">
        <f t="shared" si="27"/>
        <v>18</v>
      </c>
      <c r="D145" s="237" t="str">
        <f>INDEX(Sheet1!$C:$C,MATCH($B145,Sheet1!$B:$B,0))</f>
        <v>طاها حیدری</v>
      </c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  <c r="AX145" s="238"/>
      <c r="AY145" s="238"/>
      <c r="AZ145" s="238"/>
      <c r="BA145" s="238"/>
      <c r="BB145" s="238"/>
      <c r="BC145" s="238"/>
      <c r="BD145" s="238"/>
      <c r="BE145" s="238"/>
      <c r="BF145" s="238"/>
      <c r="BG145" s="238"/>
      <c r="BH145" s="238"/>
      <c r="BI145" s="238"/>
      <c r="BJ145" s="238"/>
      <c r="BK145" s="238"/>
      <c r="BL145" s="238"/>
      <c r="BM145" s="238"/>
      <c r="BN145" s="238"/>
      <c r="BO145" s="238"/>
      <c r="BP145" s="238"/>
      <c r="BQ145" s="238"/>
      <c r="BR145" s="238"/>
      <c r="BS145" s="238"/>
      <c r="BT145" s="238"/>
      <c r="BU145" s="238"/>
      <c r="BV145" s="238"/>
      <c r="BW145" s="238"/>
      <c r="BX145" s="238"/>
      <c r="BY145" s="238">
        <v>0</v>
      </c>
      <c r="BZ145" s="238">
        <v>0</v>
      </c>
      <c r="CA145" s="238">
        <v>0</v>
      </c>
      <c r="CB145" s="238">
        <v>0</v>
      </c>
      <c r="CC145" s="238">
        <v>0</v>
      </c>
      <c r="CD145" s="238">
        <v>0</v>
      </c>
      <c r="CE145" s="238">
        <v>0</v>
      </c>
      <c r="CF145" s="238">
        <v>0</v>
      </c>
      <c r="CG145" s="238">
        <v>0</v>
      </c>
      <c r="CH145" s="238">
        <v>0</v>
      </c>
      <c r="CI145" s="238">
        <v>0</v>
      </c>
      <c r="CJ145" s="238">
        <v>0</v>
      </c>
      <c r="CK145" s="238">
        <v>0</v>
      </c>
      <c r="CL145" s="238">
        <v>0</v>
      </c>
      <c r="CM145" s="238">
        <v>0</v>
      </c>
      <c r="CN145" s="238">
        <v>0</v>
      </c>
      <c r="CO145" s="238">
        <v>0</v>
      </c>
      <c r="CP145" s="238">
        <v>0</v>
      </c>
      <c r="CQ145" s="238"/>
      <c r="CR145" s="238">
        <v>0</v>
      </c>
      <c r="CS145" s="238">
        <v>0</v>
      </c>
      <c r="CT145" s="238">
        <v>0</v>
      </c>
      <c r="CU145" s="238">
        <v>0</v>
      </c>
      <c r="CV145" s="238">
        <v>0</v>
      </c>
      <c r="CW145" s="238">
        <v>0</v>
      </c>
      <c r="CX145" s="238">
        <v>0</v>
      </c>
      <c r="CY145" s="238">
        <v>0</v>
      </c>
      <c r="CZ145" s="238">
        <v>0</v>
      </c>
      <c r="DA145" s="238">
        <v>1</v>
      </c>
      <c r="DB145" s="47"/>
      <c r="DC145" s="47">
        <v>0</v>
      </c>
      <c r="DD145" s="47"/>
      <c r="DE145" s="47">
        <v>0</v>
      </c>
      <c r="DF145" s="47">
        <v>0</v>
      </c>
      <c r="DG145" s="47">
        <v>0</v>
      </c>
      <c r="DH145" s="47"/>
      <c r="DI145" s="47">
        <v>0</v>
      </c>
      <c r="DJ145" s="47">
        <v>0</v>
      </c>
      <c r="DK145" s="47">
        <v>0</v>
      </c>
      <c r="DL145" s="47"/>
      <c r="DM145" s="47">
        <v>1</v>
      </c>
      <c r="DN145" s="47">
        <v>0</v>
      </c>
      <c r="DO145" s="47"/>
      <c r="DP145" s="47">
        <v>0</v>
      </c>
      <c r="DQ145" s="47">
        <v>0</v>
      </c>
      <c r="DR145" s="47">
        <v>0</v>
      </c>
      <c r="DS145" s="47"/>
      <c r="DT145" s="47"/>
      <c r="DU145" s="47"/>
      <c r="DV145" s="47"/>
      <c r="DW145" s="47"/>
      <c r="DX145" s="47"/>
      <c r="DY145" s="47">
        <v>0</v>
      </c>
      <c r="DZ145" s="47">
        <v>0</v>
      </c>
      <c r="EA145" s="47">
        <v>0</v>
      </c>
      <c r="EB145" s="47">
        <v>0</v>
      </c>
      <c r="EC145" s="47"/>
      <c r="ED145" s="47"/>
      <c r="EE145" s="47"/>
      <c r="EG145" s="18"/>
      <c r="EH145" s="18"/>
      <c r="EI145" s="18"/>
      <c r="EJ145" s="18"/>
      <c r="EK145" s="18">
        <f t="shared" si="28"/>
        <v>0</v>
      </c>
      <c r="EL145" s="18">
        <f t="shared" si="28"/>
        <v>8.3333333333333329E-2</v>
      </c>
    </row>
    <row r="146" spans="1:142" ht="18.75" x14ac:dyDescent="0.25">
      <c r="A146" s="4">
        <v>141</v>
      </c>
      <c r="B146" s="4" t="s">
        <v>748</v>
      </c>
      <c r="C146" s="236" t="str">
        <f t="shared" si="27"/>
        <v>18</v>
      </c>
      <c r="D146" s="236" t="str">
        <f>INDEX(Sheet1!$C:$C,MATCH($B146,Sheet1!$B:$B,0))</f>
        <v>حسام شاملو</v>
      </c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  <c r="AD146" s="239"/>
      <c r="AE146" s="239"/>
      <c r="AF146" s="239"/>
      <c r="AG146" s="239"/>
      <c r="AH146" s="239"/>
      <c r="AI146" s="239"/>
      <c r="AJ146" s="239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  <c r="AX146" s="239"/>
      <c r="AY146" s="239"/>
      <c r="AZ146" s="239"/>
      <c r="BA146" s="239"/>
      <c r="BB146" s="239"/>
      <c r="BC146" s="239"/>
      <c r="BD146" s="239"/>
      <c r="BE146" s="239"/>
      <c r="BF146" s="239"/>
      <c r="BG146" s="239"/>
      <c r="BH146" s="239"/>
      <c r="BI146" s="239"/>
      <c r="BJ146" s="239"/>
      <c r="BK146" s="239"/>
      <c r="BL146" s="239"/>
      <c r="BM146" s="239"/>
      <c r="BN146" s="239"/>
      <c r="BO146" s="239"/>
      <c r="BP146" s="239"/>
      <c r="BQ146" s="239"/>
      <c r="BR146" s="239"/>
      <c r="BS146" s="239"/>
      <c r="BT146" s="239"/>
      <c r="BU146" s="239"/>
      <c r="BV146" s="239"/>
      <c r="BW146" s="239"/>
      <c r="BX146" s="239"/>
      <c r="BY146" s="239">
        <v>0</v>
      </c>
      <c r="BZ146" s="239">
        <v>0</v>
      </c>
      <c r="CA146" s="239">
        <v>0</v>
      </c>
      <c r="CB146" s="239">
        <v>1</v>
      </c>
      <c r="CC146" s="239">
        <v>0</v>
      </c>
      <c r="CD146" s="239">
        <v>0</v>
      </c>
      <c r="CE146" s="239">
        <v>0</v>
      </c>
      <c r="CF146" s="239">
        <v>0</v>
      </c>
      <c r="CG146" s="239">
        <v>0</v>
      </c>
      <c r="CH146" s="239">
        <v>0</v>
      </c>
      <c r="CI146" s="239">
        <v>1</v>
      </c>
      <c r="CJ146" s="239">
        <v>0</v>
      </c>
      <c r="CK146" s="239">
        <v>0</v>
      </c>
      <c r="CL146" s="239">
        <v>0</v>
      </c>
      <c r="CM146" s="239">
        <v>0</v>
      </c>
      <c r="CN146" s="239">
        <v>0</v>
      </c>
      <c r="CO146" s="239">
        <v>0</v>
      </c>
      <c r="CP146" s="239">
        <v>0</v>
      </c>
      <c r="CQ146" s="239">
        <v>1</v>
      </c>
      <c r="CR146" s="239">
        <v>0</v>
      </c>
      <c r="CS146" s="239">
        <v>0</v>
      </c>
      <c r="CT146" s="239">
        <v>0</v>
      </c>
      <c r="CU146" s="239">
        <v>0</v>
      </c>
      <c r="CV146" s="239">
        <v>1</v>
      </c>
      <c r="CW146" s="239">
        <v>0</v>
      </c>
      <c r="CX146" s="239">
        <v>0</v>
      </c>
      <c r="CY146" s="239">
        <v>0</v>
      </c>
      <c r="CZ146" s="239">
        <v>0</v>
      </c>
      <c r="DA146" s="239">
        <v>0</v>
      </c>
      <c r="DB146" s="9"/>
      <c r="DC146" s="9">
        <v>0</v>
      </c>
      <c r="DD146" s="9"/>
      <c r="DE146" s="9">
        <v>0</v>
      </c>
      <c r="DF146" s="9">
        <v>0</v>
      </c>
      <c r="DG146" s="9">
        <v>1</v>
      </c>
      <c r="DH146" s="9"/>
      <c r="DI146" s="9">
        <v>0</v>
      </c>
      <c r="DJ146" s="9">
        <v>0</v>
      </c>
      <c r="DK146" s="9">
        <v>0</v>
      </c>
      <c r="DL146" s="9"/>
      <c r="DM146" s="9">
        <v>1</v>
      </c>
      <c r="DN146" s="9">
        <v>0</v>
      </c>
      <c r="DO146" s="9"/>
      <c r="DP146" s="9">
        <v>0</v>
      </c>
      <c r="DQ146" s="9">
        <v>0</v>
      </c>
      <c r="DR146" s="9">
        <v>0</v>
      </c>
      <c r="DS146" s="9"/>
      <c r="DT146" s="9"/>
      <c r="DU146" s="9"/>
      <c r="DV146" s="9"/>
      <c r="DW146" s="9"/>
      <c r="DX146" s="9"/>
      <c r="DY146" s="9">
        <v>0</v>
      </c>
      <c r="DZ146" s="9">
        <v>0</v>
      </c>
      <c r="EA146" s="47">
        <v>0</v>
      </c>
      <c r="EB146" s="9">
        <v>0</v>
      </c>
      <c r="EC146" s="9"/>
      <c r="ED146" s="9"/>
      <c r="EE146" s="9"/>
      <c r="EG146" s="18"/>
      <c r="EH146" s="18"/>
      <c r="EI146" s="18"/>
      <c r="EJ146" s="18"/>
      <c r="EK146" s="18">
        <f t="shared" si="28"/>
        <v>0.11764705882352941</v>
      </c>
      <c r="EL146" s="18">
        <f t="shared" si="28"/>
        <v>0.15384615384615385</v>
      </c>
    </row>
    <row r="147" spans="1:142" ht="18.75" x14ac:dyDescent="0.25">
      <c r="A147" s="46">
        <v>142</v>
      </c>
      <c r="B147" s="46" t="s">
        <v>749</v>
      </c>
      <c r="C147" s="237" t="str">
        <f t="shared" si="27"/>
        <v>18</v>
      </c>
      <c r="D147" s="237" t="str">
        <f>INDEX(Sheet1!$C:$C,MATCH($B147,Sheet1!$B:$B,0))</f>
        <v>محمدمتین پایروند</v>
      </c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  <c r="AD147" s="238"/>
      <c r="AE147" s="238"/>
      <c r="AF147" s="238"/>
      <c r="AG147" s="238"/>
      <c r="AH147" s="238"/>
      <c r="AI147" s="238"/>
      <c r="AJ147" s="238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  <c r="AX147" s="238"/>
      <c r="AY147" s="238"/>
      <c r="AZ147" s="238"/>
      <c r="BA147" s="238"/>
      <c r="BB147" s="238"/>
      <c r="BC147" s="238"/>
      <c r="BD147" s="238"/>
      <c r="BE147" s="238"/>
      <c r="BF147" s="238"/>
      <c r="BG147" s="238"/>
      <c r="BH147" s="238"/>
      <c r="BI147" s="238"/>
      <c r="BJ147" s="238"/>
      <c r="BK147" s="238"/>
      <c r="BL147" s="238"/>
      <c r="BM147" s="238"/>
      <c r="BN147" s="238"/>
      <c r="BO147" s="238"/>
      <c r="BP147" s="238"/>
      <c r="BQ147" s="238"/>
      <c r="BR147" s="238"/>
      <c r="BS147" s="238"/>
      <c r="BT147" s="238"/>
      <c r="BU147" s="238"/>
      <c r="BV147" s="238"/>
      <c r="BW147" s="238"/>
      <c r="BX147" s="238"/>
      <c r="BY147" s="238">
        <v>0</v>
      </c>
      <c r="BZ147" s="238">
        <v>0</v>
      </c>
      <c r="CA147" s="238">
        <v>0</v>
      </c>
      <c r="CB147" s="238">
        <v>1</v>
      </c>
      <c r="CC147" s="238">
        <v>0</v>
      </c>
      <c r="CD147" s="238">
        <v>1</v>
      </c>
      <c r="CE147" s="238">
        <v>1</v>
      </c>
      <c r="CF147" s="238">
        <v>0</v>
      </c>
      <c r="CG147" s="238">
        <v>0</v>
      </c>
      <c r="CH147" s="238">
        <v>0</v>
      </c>
      <c r="CI147" s="238">
        <v>1</v>
      </c>
      <c r="CJ147" s="238">
        <v>1</v>
      </c>
      <c r="CK147" s="238">
        <v>0</v>
      </c>
      <c r="CL147" s="238">
        <v>0</v>
      </c>
      <c r="CM147" s="238">
        <v>1</v>
      </c>
      <c r="CN147" s="238">
        <v>0</v>
      </c>
      <c r="CO147" s="238">
        <v>1</v>
      </c>
      <c r="CP147" s="238">
        <v>0</v>
      </c>
      <c r="CQ147" s="238">
        <v>0</v>
      </c>
      <c r="CR147" s="238">
        <v>0</v>
      </c>
      <c r="CS147" s="238">
        <v>0</v>
      </c>
      <c r="CT147" s="238">
        <v>0</v>
      </c>
      <c r="CU147" s="238">
        <v>1</v>
      </c>
      <c r="CV147" s="238">
        <v>1</v>
      </c>
      <c r="CW147" s="238">
        <v>0</v>
      </c>
      <c r="CX147" s="238">
        <v>0</v>
      </c>
      <c r="CY147" s="238">
        <v>0</v>
      </c>
      <c r="CZ147" s="238">
        <v>0</v>
      </c>
      <c r="DA147" s="238">
        <v>1</v>
      </c>
      <c r="DB147" s="47"/>
      <c r="DC147" s="47">
        <v>1</v>
      </c>
      <c r="DD147" s="47"/>
      <c r="DE147" s="47">
        <v>0</v>
      </c>
      <c r="DF147" s="47">
        <v>0</v>
      </c>
      <c r="DG147" s="47">
        <v>0</v>
      </c>
      <c r="DH147" s="47"/>
      <c r="DI147" s="47">
        <v>0</v>
      </c>
      <c r="DJ147" s="47">
        <v>0</v>
      </c>
      <c r="DK147" s="47">
        <v>0</v>
      </c>
      <c r="DL147" s="47"/>
      <c r="DM147" s="47">
        <v>0</v>
      </c>
      <c r="DN147" s="47">
        <v>0</v>
      </c>
      <c r="DO147" s="47"/>
      <c r="DP147" s="47">
        <v>1</v>
      </c>
      <c r="DQ147" s="47">
        <v>0</v>
      </c>
      <c r="DR147" s="47">
        <v>0</v>
      </c>
      <c r="DS147" s="47"/>
      <c r="DT147" s="47"/>
      <c r="DU147" s="47"/>
      <c r="DV147" s="47"/>
      <c r="DW147" s="47"/>
      <c r="DX147" s="47"/>
      <c r="DY147" s="47">
        <v>0</v>
      </c>
      <c r="DZ147" s="47">
        <v>0</v>
      </c>
      <c r="EA147" s="47">
        <v>0</v>
      </c>
      <c r="EB147" s="47">
        <v>0</v>
      </c>
      <c r="EC147" s="47"/>
      <c r="ED147" s="47"/>
      <c r="EE147" s="47"/>
      <c r="EG147" s="18"/>
      <c r="EH147" s="18"/>
      <c r="EI147" s="18"/>
      <c r="EJ147" s="18"/>
      <c r="EK147" s="18">
        <f t="shared" si="28"/>
        <v>0.41176470588235292</v>
      </c>
      <c r="EL147" s="18">
        <f t="shared" si="28"/>
        <v>0.30769230769230771</v>
      </c>
    </row>
    <row r="148" spans="1:142" ht="18.75" x14ac:dyDescent="0.25">
      <c r="A148" s="4">
        <v>143</v>
      </c>
      <c r="B148" s="4" t="s">
        <v>750</v>
      </c>
      <c r="C148" s="236" t="str">
        <f t="shared" si="27"/>
        <v>18</v>
      </c>
      <c r="D148" s="236" t="str">
        <f>INDEX(Sheet1!$C:$C,MATCH($B148,Sheet1!$B:$B,0))</f>
        <v>محمدعلی آفاقی</v>
      </c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  <c r="AH148" s="239"/>
      <c r="AI148" s="239"/>
      <c r="AJ148" s="239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  <c r="BA148" s="239"/>
      <c r="BB148" s="239"/>
      <c r="BC148" s="239"/>
      <c r="BD148" s="239"/>
      <c r="BE148" s="239"/>
      <c r="BF148" s="239"/>
      <c r="BG148" s="239"/>
      <c r="BH148" s="239"/>
      <c r="BI148" s="239"/>
      <c r="BJ148" s="239"/>
      <c r="BK148" s="239"/>
      <c r="BL148" s="239"/>
      <c r="BM148" s="239"/>
      <c r="BN148" s="239"/>
      <c r="BO148" s="239"/>
      <c r="BP148" s="239"/>
      <c r="BQ148" s="239"/>
      <c r="BR148" s="239"/>
      <c r="BS148" s="239"/>
      <c r="BT148" s="239"/>
      <c r="BU148" s="239"/>
      <c r="BV148" s="239"/>
      <c r="BW148" s="239"/>
      <c r="BX148" s="239"/>
      <c r="BY148" s="239">
        <v>0</v>
      </c>
      <c r="BZ148" s="239">
        <v>0</v>
      </c>
      <c r="CA148" s="239">
        <v>0</v>
      </c>
      <c r="CB148" s="239">
        <v>0</v>
      </c>
      <c r="CC148" s="239">
        <v>0</v>
      </c>
      <c r="CD148" s="239">
        <v>1</v>
      </c>
      <c r="CE148" s="239">
        <v>0</v>
      </c>
      <c r="CF148" s="239">
        <v>0</v>
      </c>
      <c r="CG148" s="239">
        <v>0</v>
      </c>
      <c r="CH148" s="239">
        <v>0</v>
      </c>
      <c r="CI148" s="239">
        <v>0</v>
      </c>
      <c r="CJ148" s="239">
        <v>1</v>
      </c>
      <c r="CK148" s="239">
        <v>0</v>
      </c>
      <c r="CL148" s="239">
        <v>0</v>
      </c>
      <c r="CM148" s="239">
        <v>0</v>
      </c>
      <c r="CN148" s="239">
        <v>0</v>
      </c>
      <c r="CO148" s="239">
        <v>0</v>
      </c>
      <c r="CP148" s="239">
        <v>0</v>
      </c>
      <c r="CQ148" s="239">
        <v>0</v>
      </c>
      <c r="CR148" s="239">
        <v>0</v>
      </c>
      <c r="CS148" s="239">
        <v>0</v>
      </c>
      <c r="CT148" s="239">
        <v>0</v>
      </c>
      <c r="CU148" s="239">
        <v>0</v>
      </c>
      <c r="CV148" s="239">
        <v>0</v>
      </c>
      <c r="CW148" s="239">
        <v>0</v>
      </c>
      <c r="CX148" s="239">
        <v>0</v>
      </c>
      <c r="CY148" s="239">
        <v>0</v>
      </c>
      <c r="CZ148" s="239">
        <v>0</v>
      </c>
      <c r="DA148" s="239">
        <v>0</v>
      </c>
      <c r="DB148" s="9"/>
      <c r="DC148" s="9">
        <v>0</v>
      </c>
      <c r="DD148" s="9"/>
      <c r="DE148" s="9">
        <v>1</v>
      </c>
      <c r="DF148" s="9">
        <v>0</v>
      </c>
      <c r="DG148" s="9">
        <v>1</v>
      </c>
      <c r="DH148" s="9"/>
      <c r="DI148" s="9">
        <v>1</v>
      </c>
      <c r="DJ148" s="9">
        <v>0</v>
      </c>
      <c r="DK148" s="9">
        <v>0</v>
      </c>
      <c r="DL148" s="9"/>
      <c r="DM148" s="9">
        <v>0</v>
      </c>
      <c r="DN148" s="9">
        <v>0</v>
      </c>
      <c r="DO148" s="9"/>
      <c r="DP148" s="9">
        <v>0</v>
      </c>
      <c r="DQ148" s="9">
        <v>0</v>
      </c>
      <c r="DR148" s="9">
        <v>1</v>
      </c>
      <c r="DS148" s="9"/>
      <c r="DT148" s="9"/>
      <c r="DU148" s="9"/>
      <c r="DV148" s="9"/>
      <c r="DW148" s="9"/>
      <c r="DX148" s="9"/>
      <c r="DY148" s="9">
        <v>0</v>
      </c>
      <c r="DZ148" s="9">
        <v>0</v>
      </c>
      <c r="EA148" s="47">
        <v>0</v>
      </c>
      <c r="EB148" s="9">
        <v>0</v>
      </c>
      <c r="EC148" s="9"/>
      <c r="ED148" s="9"/>
      <c r="EE148" s="9"/>
      <c r="EG148" s="18"/>
      <c r="EH148" s="18"/>
      <c r="EI148" s="18"/>
      <c r="EJ148" s="18"/>
      <c r="EK148" s="18">
        <f t="shared" si="28"/>
        <v>0.11764705882352941</v>
      </c>
      <c r="EL148" s="18">
        <f t="shared" si="28"/>
        <v>0</v>
      </c>
    </row>
    <row r="149" spans="1:142" ht="18.75" x14ac:dyDescent="0.25">
      <c r="A149" s="46">
        <v>144</v>
      </c>
      <c r="B149" s="46" t="s">
        <v>751</v>
      </c>
      <c r="C149" s="237" t="str">
        <f t="shared" si="27"/>
        <v>18</v>
      </c>
      <c r="D149" s="237" t="str">
        <f>INDEX(Sheet1!$C:$C,MATCH($B149,Sheet1!$B:$B,0))</f>
        <v>محمدرضا رجب‌زاده</v>
      </c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238"/>
      <c r="AH149" s="238"/>
      <c r="AI149" s="238"/>
      <c r="AJ149" s="238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238"/>
      <c r="BM149" s="238"/>
      <c r="BN149" s="238"/>
      <c r="BO149" s="238"/>
      <c r="BP149" s="238"/>
      <c r="BQ149" s="238"/>
      <c r="BR149" s="238"/>
      <c r="BS149" s="238"/>
      <c r="BT149" s="238"/>
      <c r="BU149" s="238"/>
      <c r="BV149" s="238"/>
      <c r="BW149" s="238"/>
      <c r="BX149" s="238"/>
      <c r="BY149" s="238">
        <v>0</v>
      </c>
      <c r="BZ149" s="238">
        <v>0</v>
      </c>
      <c r="CA149" s="238">
        <v>0</v>
      </c>
      <c r="CB149" s="238">
        <v>0</v>
      </c>
      <c r="CC149" s="238">
        <v>0</v>
      </c>
      <c r="CD149" s="238">
        <v>0</v>
      </c>
      <c r="CE149" s="238">
        <v>0</v>
      </c>
      <c r="CF149" s="238">
        <v>0</v>
      </c>
      <c r="CG149" s="238">
        <v>0</v>
      </c>
      <c r="CH149" s="238">
        <v>1</v>
      </c>
      <c r="CI149" s="238">
        <v>1</v>
      </c>
      <c r="CJ149" s="238">
        <v>1</v>
      </c>
      <c r="CK149" s="238">
        <v>0</v>
      </c>
      <c r="CL149" s="238">
        <v>0</v>
      </c>
      <c r="CM149" s="238">
        <v>0</v>
      </c>
      <c r="CN149" s="238">
        <v>0</v>
      </c>
      <c r="CO149" s="238">
        <v>0</v>
      </c>
      <c r="CP149" s="238">
        <v>0</v>
      </c>
      <c r="CQ149" s="238">
        <v>0</v>
      </c>
      <c r="CR149" s="238">
        <v>0</v>
      </c>
      <c r="CS149" s="238">
        <v>0</v>
      </c>
      <c r="CT149" s="238">
        <v>0</v>
      </c>
      <c r="CU149" s="238">
        <v>0</v>
      </c>
      <c r="CV149" s="238">
        <v>0</v>
      </c>
      <c r="CW149" s="238">
        <v>0</v>
      </c>
      <c r="CX149" s="238">
        <v>0</v>
      </c>
      <c r="CY149" s="238">
        <v>0</v>
      </c>
      <c r="CZ149" s="238">
        <v>0</v>
      </c>
      <c r="DA149" s="238">
        <v>0</v>
      </c>
      <c r="DB149" s="47"/>
      <c r="DC149" s="47">
        <v>1</v>
      </c>
      <c r="DD149" s="47"/>
      <c r="DE149" s="47">
        <v>0</v>
      </c>
      <c r="DF149" s="47">
        <v>0</v>
      </c>
      <c r="DG149" s="47">
        <v>1</v>
      </c>
      <c r="DH149" s="47"/>
      <c r="DI149" s="47">
        <v>1</v>
      </c>
      <c r="DJ149" s="47">
        <v>1</v>
      </c>
      <c r="DK149" s="47">
        <v>0</v>
      </c>
      <c r="DL149" s="47"/>
      <c r="DM149" s="47">
        <v>0</v>
      </c>
      <c r="DN149" s="47">
        <v>0</v>
      </c>
      <c r="DO149" s="47"/>
      <c r="DP149" s="47">
        <v>0</v>
      </c>
      <c r="DQ149" s="47">
        <v>0</v>
      </c>
      <c r="DR149" s="47">
        <v>1</v>
      </c>
      <c r="DS149" s="47"/>
      <c r="DT149" s="47"/>
      <c r="DU149" s="47"/>
      <c r="DV149" s="47"/>
      <c r="DW149" s="47"/>
      <c r="DX149" s="47"/>
      <c r="DY149" s="47">
        <v>0</v>
      </c>
      <c r="DZ149" s="47">
        <v>0</v>
      </c>
      <c r="EA149" s="47">
        <v>0</v>
      </c>
      <c r="EB149" s="47">
        <v>0</v>
      </c>
      <c r="EC149" s="47"/>
      <c r="ED149" s="47"/>
      <c r="EE149" s="47"/>
      <c r="EG149" s="18"/>
      <c r="EH149" s="18"/>
      <c r="EI149" s="18"/>
      <c r="EJ149" s="18"/>
      <c r="EK149" s="18">
        <f t="shared" si="28"/>
        <v>0.17647058823529413</v>
      </c>
      <c r="EL149" s="18">
        <f t="shared" si="28"/>
        <v>7.6923076923076927E-2</v>
      </c>
    </row>
    <row r="150" spans="1:142" ht="18.75" x14ac:dyDescent="0.25">
      <c r="A150" s="4">
        <v>145</v>
      </c>
      <c r="B150" s="4" t="s">
        <v>752</v>
      </c>
      <c r="C150" s="236" t="str">
        <f t="shared" si="27"/>
        <v>18</v>
      </c>
      <c r="D150" s="236" t="str">
        <f>INDEX(Sheet1!$C:$C,MATCH($B150,Sheet1!$B:$B,0))</f>
        <v>محمدحسین صابری</v>
      </c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H150" s="239"/>
      <c r="AI150" s="239"/>
      <c r="AJ150" s="239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  <c r="BA150" s="239"/>
      <c r="BB150" s="239"/>
      <c r="BC150" s="239"/>
      <c r="BD150" s="239"/>
      <c r="BE150" s="239"/>
      <c r="BF150" s="239"/>
      <c r="BG150" s="239"/>
      <c r="BH150" s="239"/>
      <c r="BI150" s="239"/>
      <c r="BJ150" s="239"/>
      <c r="BK150" s="239"/>
      <c r="BL150" s="239"/>
      <c r="BM150" s="239"/>
      <c r="BN150" s="239"/>
      <c r="BO150" s="239"/>
      <c r="BP150" s="239"/>
      <c r="BQ150" s="239"/>
      <c r="BR150" s="239"/>
      <c r="BS150" s="239"/>
      <c r="BT150" s="239"/>
      <c r="BU150" s="239"/>
      <c r="BV150" s="239"/>
      <c r="BW150" s="239"/>
      <c r="BX150" s="239"/>
      <c r="BY150" s="239">
        <v>0</v>
      </c>
      <c r="BZ150" s="239">
        <v>0</v>
      </c>
      <c r="CA150" s="239">
        <v>0</v>
      </c>
      <c r="CB150" s="239">
        <v>0</v>
      </c>
      <c r="CC150" s="239">
        <v>0</v>
      </c>
      <c r="CD150" s="239">
        <v>0</v>
      </c>
      <c r="CE150" s="239">
        <v>0</v>
      </c>
      <c r="CF150" s="239">
        <v>0</v>
      </c>
      <c r="CG150" s="239">
        <v>1</v>
      </c>
      <c r="CH150" s="239">
        <v>1</v>
      </c>
      <c r="CI150" s="239">
        <v>0</v>
      </c>
      <c r="CJ150" s="239">
        <v>1</v>
      </c>
      <c r="CK150" s="239">
        <v>0</v>
      </c>
      <c r="CL150" s="239">
        <v>0</v>
      </c>
      <c r="CM150" s="239">
        <v>1</v>
      </c>
      <c r="CN150" s="239">
        <v>1</v>
      </c>
      <c r="CO150" s="239">
        <v>0</v>
      </c>
      <c r="CP150" s="239">
        <v>0</v>
      </c>
      <c r="CQ150" s="239">
        <v>1</v>
      </c>
      <c r="CR150" s="239">
        <v>1</v>
      </c>
      <c r="CS150" s="239">
        <v>0</v>
      </c>
      <c r="CT150" s="239">
        <v>0</v>
      </c>
      <c r="CU150" s="239">
        <v>0</v>
      </c>
      <c r="CV150" s="239">
        <v>1</v>
      </c>
      <c r="CW150" s="239">
        <v>1</v>
      </c>
      <c r="CX150" s="239">
        <v>0</v>
      </c>
      <c r="CY150" s="239">
        <v>0</v>
      </c>
      <c r="CZ150" s="239">
        <v>0</v>
      </c>
      <c r="DA150" s="239">
        <v>1</v>
      </c>
      <c r="DB150" s="9"/>
      <c r="DC150" s="9">
        <v>1</v>
      </c>
      <c r="DD150" s="9"/>
      <c r="DE150" s="9">
        <v>1</v>
      </c>
      <c r="DF150" s="9">
        <v>0</v>
      </c>
      <c r="DG150" s="9">
        <v>0</v>
      </c>
      <c r="DH150" s="9"/>
      <c r="DI150" s="9">
        <v>0</v>
      </c>
      <c r="DJ150" s="9">
        <v>1</v>
      </c>
      <c r="DK150" s="9">
        <v>0</v>
      </c>
      <c r="DL150" s="9"/>
      <c r="DM150" s="9">
        <v>0</v>
      </c>
      <c r="DN150" s="9">
        <v>1</v>
      </c>
      <c r="DO150" s="9"/>
      <c r="DP150" s="9">
        <v>0</v>
      </c>
      <c r="DQ150" s="9">
        <v>0</v>
      </c>
      <c r="DR150" s="9">
        <v>0</v>
      </c>
      <c r="DS150" s="9"/>
      <c r="DT150" s="9"/>
      <c r="DU150" s="9"/>
      <c r="DV150" s="9"/>
      <c r="DW150" s="9"/>
      <c r="DX150" s="9"/>
      <c r="DY150" s="9">
        <v>1</v>
      </c>
      <c r="DZ150" s="9">
        <v>0</v>
      </c>
      <c r="EA150" s="47">
        <v>0</v>
      </c>
      <c r="EB150" s="9">
        <v>0</v>
      </c>
      <c r="EC150" s="9"/>
      <c r="ED150" s="9"/>
      <c r="EE150" s="9"/>
      <c r="EG150" s="18"/>
      <c r="EH150" s="18"/>
      <c r="EI150" s="18"/>
      <c r="EJ150" s="18"/>
      <c r="EK150" s="18">
        <f t="shared" si="28"/>
        <v>0.29411764705882354</v>
      </c>
      <c r="EL150" s="18">
        <f t="shared" si="28"/>
        <v>0.46153846153846156</v>
      </c>
    </row>
    <row r="151" spans="1:142" ht="18.75" x14ac:dyDescent="0.25">
      <c r="A151" s="46">
        <v>146</v>
      </c>
      <c r="B151" s="46" t="s">
        <v>753</v>
      </c>
      <c r="C151" s="237" t="str">
        <f t="shared" si="27"/>
        <v>18</v>
      </c>
      <c r="D151" s="237" t="str">
        <f>INDEX(Sheet1!$C:$C,MATCH($B151,Sheet1!$B:$B,0))</f>
        <v>محمدعلی پورعبادی</v>
      </c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  <c r="AS151" s="238"/>
      <c r="AT151" s="238"/>
      <c r="AU151" s="238"/>
      <c r="AV151" s="238"/>
      <c r="AW151" s="238"/>
      <c r="AX151" s="238"/>
      <c r="AY151" s="238"/>
      <c r="AZ151" s="238"/>
      <c r="BA151" s="238"/>
      <c r="BB151" s="238"/>
      <c r="BC151" s="238"/>
      <c r="BD151" s="238"/>
      <c r="BE151" s="238"/>
      <c r="BF151" s="238"/>
      <c r="BG151" s="238"/>
      <c r="BH151" s="238"/>
      <c r="BI151" s="238"/>
      <c r="BJ151" s="238"/>
      <c r="BK151" s="238"/>
      <c r="BL151" s="238"/>
      <c r="BM151" s="238"/>
      <c r="BN151" s="238"/>
      <c r="BO151" s="238"/>
      <c r="BP151" s="238"/>
      <c r="BQ151" s="238"/>
      <c r="BR151" s="238"/>
      <c r="BS151" s="238"/>
      <c r="BT151" s="238"/>
      <c r="BU151" s="238"/>
      <c r="BV151" s="238"/>
      <c r="BW151" s="238"/>
      <c r="BX151" s="238"/>
      <c r="BY151" s="238">
        <v>0</v>
      </c>
      <c r="BZ151" s="238">
        <v>0</v>
      </c>
      <c r="CA151" s="238">
        <v>0</v>
      </c>
      <c r="CB151" s="238">
        <v>0</v>
      </c>
      <c r="CC151" s="238">
        <v>0</v>
      </c>
      <c r="CD151" s="238">
        <v>0</v>
      </c>
      <c r="CE151" s="238">
        <v>0</v>
      </c>
      <c r="CF151" s="238">
        <v>0</v>
      </c>
      <c r="CG151" s="238">
        <v>0</v>
      </c>
      <c r="CH151" s="238">
        <v>0</v>
      </c>
      <c r="CI151" s="238">
        <v>1</v>
      </c>
      <c r="CJ151" s="238">
        <v>1</v>
      </c>
      <c r="CK151" s="238">
        <v>0</v>
      </c>
      <c r="CL151" s="238">
        <v>0</v>
      </c>
      <c r="CM151" s="238">
        <v>0</v>
      </c>
      <c r="CN151" s="238">
        <v>0</v>
      </c>
      <c r="CO151" s="238">
        <v>1</v>
      </c>
      <c r="CP151" s="238">
        <v>0</v>
      </c>
      <c r="CQ151" s="238">
        <v>0</v>
      </c>
      <c r="CR151" s="238">
        <v>0</v>
      </c>
      <c r="CS151" s="238">
        <v>0</v>
      </c>
      <c r="CT151" s="238">
        <v>1</v>
      </c>
      <c r="CU151" s="238">
        <v>0</v>
      </c>
      <c r="CV151" s="238">
        <v>0</v>
      </c>
      <c r="CW151" s="238">
        <v>0</v>
      </c>
      <c r="CX151" s="238">
        <v>0</v>
      </c>
      <c r="CY151" s="238">
        <v>0</v>
      </c>
      <c r="CZ151" s="238">
        <v>0</v>
      </c>
      <c r="DA151" s="238">
        <v>0</v>
      </c>
      <c r="DB151" s="47"/>
      <c r="DC151" s="47">
        <v>0</v>
      </c>
      <c r="DD151" s="47"/>
      <c r="DE151" s="47">
        <v>0</v>
      </c>
      <c r="DF151" s="47">
        <v>0</v>
      </c>
      <c r="DG151" s="47">
        <v>0</v>
      </c>
      <c r="DH151" s="47"/>
      <c r="DI151" s="47">
        <v>1</v>
      </c>
      <c r="DJ151" s="47">
        <v>0</v>
      </c>
      <c r="DK151" s="47">
        <v>0</v>
      </c>
      <c r="DL151" s="47"/>
      <c r="DM151" s="47">
        <v>0</v>
      </c>
      <c r="DN151" s="47">
        <v>0</v>
      </c>
      <c r="DO151" s="47"/>
      <c r="DP151" s="47">
        <v>0</v>
      </c>
      <c r="DQ151" s="47">
        <v>0</v>
      </c>
      <c r="DR151" s="47">
        <v>0</v>
      </c>
      <c r="DS151" s="47"/>
      <c r="DT151" s="47"/>
      <c r="DU151" s="47"/>
      <c r="DV151" s="47"/>
      <c r="DW151" s="47"/>
      <c r="DX151" s="47"/>
      <c r="DY151" s="47">
        <v>0</v>
      </c>
      <c r="DZ151" s="47">
        <v>0</v>
      </c>
      <c r="EA151" s="47">
        <v>0</v>
      </c>
      <c r="EB151" s="47">
        <v>0</v>
      </c>
      <c r="EC151" s="47"/>
      <c r="ED151" s="47"/>
      <c r="EE151" s="47"/>
      <c r="EG151" s="18"/>
      <c r="EH151" s="18"/>
      <c r="EI151" s="18"/>
      <c r="EJ151" s="18"/>
      <c r="EK151" s="18">
        <f t="shared" si="28"/>
        <v>0.17647058823529413</v>
      </c>
      <c r="EL151" s="18">
        <f t="shared" si="28"/>
        <v>7.6923076923076927E-2</v>
      </c>
    </row>
    <row r="152" spans="1:142" ht="18.75" x14ac:dyDescent="0.25">
      <c r="BY152" s="234"/>
    </row>
  </sheetData>
  <mergeCells count="7">
    <mergeCell ref="EG4:EG5"/>
    <mergeCell ref="EH4:EH5"/>
    <mergeCell ref="EI4:EI5"/>
    <mergeCell ref="EJ4:EJ5"/>
    <mergeCell ref="EN3:EN4"/>
    <mergeCell ref="EK4:EK5"/>
    <mergeCell ref="EL4:EL5"/>
  </mergeCells>
  <phoneticPr fontId="2" type="noConversion"/>
  <conditionalFormatting sqref="EG6:EL151">
    <cfRule type="cellIs" dxfId="84" priority="7" operator="between">
      <formula>0.39999</formula>
      <formula>1.01111</formula>
    </cfRule>
    <cfRule type="expression" dxfId="83" priority="8">
      <formula>AND(COUNTIFS($E$1:$BR$1,EG$1,$E6:$BR6,"&lt;&gt;"&amp;"")&gt;0,EG6&lt;0.3999999)</formula>
    </cfRule>
  </conditionalFormatting>
  <conditionalFormatting sqref="EI6:EI151">
    <cfRule type="expression" dxfId="82" priority="259">
      <formula>AND(COUNTIFS($E$4:$EF$4,EI$4,$E6:$EF6,"&lt;&gt;"&amp;"")&gt;0,EI6=0)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B6:B31 B39:B58 B59:B76 B32:B38 B77:B90 B91:B111 B126:B136 B137:B151 B112:B12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BN154"/>
  <sheetViews>
    <sheetView rightToLeft="1" zoomScale="90" zoomScaleNormal="90" workbookViewId="0">
      <pane xSplit="4" ySplit="8" topLeftCell="AZ134" activePane="bottomRight" state="frozen"/>
      <selection activeCell="A2" sqref="A2"/>
      <selection pane="topRight" activeCell="E2" sqref="E2"/>
      <selection pane="bottomLeft" activeCell="A9" sqref="A9"/>
      <selection pane="bottomRight" activeCell="BB154" sqref="BB154"/>
    </sheetView>
  </sheetViews>
  <sheetFormatPr defaultRowHeight="15" x14ac:dyDescent="0.25"/>
  <cols>
    <col min="1" max="1" width="4.7109375" bestFit="1" customWidth="1"/>
    <col min="4" max="4" width="20.140625" customWidth="1"/>
    <col min="5" max="51" width="12" hidden="1" customWidth="1"/>
    <col min="52" max="56" width="12" customWidth="1"/>
    <col min="58" max="63" width="10.7109375" customWidth="1"/>
  </cols>
  <sheetData>
    <row r="1" spans="1:66" ht="21" customHeight="1" x14ac:dyDescent="0.25">
      <c r="D1" s="1" t="s">
        <v>459</v>
      </c>
      <c r="E1" s="1" t="str">
        <f t="shared" ref="E1:BH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14014</v>
      </c>
      <c r="K1" s="1" t="str">
        <f t="shared" si="0"/>
        <v>14014</v>
      </c>
      <c r="L1" s="1" t="str">
        <f t="shared" si="0"/>
        <v>14014</v>
      </c>
      <c r="M1" s="1" t="str">
        <f t="shared" si="0"/>
        <v>14014</v>
      </c>
      <c r="N1" s="1" t="str">
        <f t="shared" si="0"/>
        <v>14014</v>
      </c>
      <c r="O1" s="1" t="str">
        <f t="shared" si="0"/>
        <v>14014</v>
      </c>
      <c r="P1" s="1" t="str">
        <f t="shared" si="0"/>
        <v>14014</v>
      </c>
      <c r="Q1" s="1" t="str">
        <f t="shared" si="0"/>
        <v>14014</v>
      </c>
      <c r="R1" s="1" t="str">
        <f t="shared" si="0"/>
        <v>14021</v>
      </c>
      <c r="S1" s="1" t="str">
        <f t="shared" si="0"/>
        <v>14021</v>
      </c>
      <c r="T1" s="1" t="str">
        <f t="shared" si="0"/>
        <v>14021</v>
      </c>
      <c r="U1" s="1" t="str">
        <f t="shared" si="0"/>
        <v>14021</v>
      </c>
      <c r="V1" s="1" t="str">
        <f t="shared" si="0"/>
        <v>14021</v>
      </c>
      <c r="W1" s="1" t="str">
        <f t="shared" si="0"/>
        <v>14021</v>
      </c>
      <c r="X1" s="1" t="str">
        <f t="shared" si="0"/>
        <v>14021</v>
      </c>
      <c r="Y1" s="1" t="str">
        <f t="shared" si="0"/>
        <v>14022</v>
      </c>
      <c r="Z1" s="1" t="str">
        <f t="shared" si="0"/>
        <v>14022</v>
      </c>
      <c r="AA1" s="1" t="str">
        <f t="shared" si="0"/>
        <v>14022</v>
      </c>
      <c r="AB1" s="1" t="str">
        <f t="shared" si="0"/>
        <v>14022</v>
      </c>
      <c r="AC1" s="1" t="str">
        <f t="shared" si="0"/>
        <v>14022</v>
      </c>
      <c r="AD1" s="1" t="str">
        <f t="shared" si="0"/>
        <v>14022</v>
      </c>
      <c r="AE1" s="1" t="str">
        <f t="shared" si="0"/>
        <v>14022</v>
      </c>
      <c r="AF1" s="1" t="str">
        <f t="shared" si="0"/>
        <v>14022</v>
      </c>
      <c r="AG1" s="1" t="str">
        <f t="shared" si="0"/>
        <v>14022</v>
      </c>
      <c r="AH1" s="1" t="str">
        <f t="shared" si="0"/>
        <v>14022</v>
      </c>
      <c r="AI1" s="1" t="str">
        <f t="shared" si="0"/>
        <v>14022</v>
      </c>
      <c r="AJ1" s="1" t="str">
        <f t="shared" si="0"/>
        <v>14023</v>
      </c>
      <c r="AK1" s="1" t="str">
        <f t="shared" si="0"/>
        <v>14032</v>
      </c>
      <c r="AL1" s="1" t="str">
        <f t="shared" si="0"/>
        <v>14032</v>
      </c>
      <c r="AM1" s="1" t="str">
        <f t="shared" si="0"/>
        <v>14032</v>
      </c>
      <c r="AN1" s="1"/>
      <c r="AO1" s="1" t="str">
        <f t="shared" si="0"/>
        <v>14032</v>
      </c>
      <c r="AP1" s="1" t="str">
        <f t="shared" si="0"/>
        <v>14032</v>
      </c>
      <c r="AQ1" s="1"/>
      <c r="AR1" s="1"/>
      <c r="AS1" s="1" t="str">
        <f t="shared" si="0"/>
        <v>14032</v>
      </c>
      <c r="AT1" s="1" t="str">
        <f t="shared" si="0"/>
        <v>14033</v>
      </c>
      <c r="AU1" s="1" t="str">
        <f t="shared" si="0"/>
        <v>14033</v>
      </c>
      <c r="AV1" s="1"/>
      <c r="AW1" s="1"/>
      <c r="AX1" s="1"/>
      <c r="AY1" s="1"/>
      <c r="AZ1" s="1"/>
      <c r="BA1" s="1"/>
      <c r="BB1" s="1"/>
      <c r="BC1" s="1"/>
      <c r="BD1" s="1" t="str">
        <f t="shared" si="0"/>
        <v>2</v>
      </c>
      <c r="BE1" s="1" t="str">
        <f t="shared" si="0"/>
        <v/>
      </c>
      <c r="BF1" s="1" t="str">
        <f t="shared" si="0"/>
        <v>14013</v>
      </c>
      <c r="BG1" s="1" t="str">
        <f t="shared" si="0"/>
        <v>14014</v>
      </c>
      <c r="BH1" s="1" t="str">
        <f t="shared" si="0"/>
        <v>14021</v>
      </c>
      <c r="BI1" s="1" t="str">
        <f t="shared" ref="BI1:BN1" si="1">BI$2&amp;BI$3</f>
        <v>14022</v>
      </c>
      <c r="BJ1" s="1" t="str">
        <f t="shared" si="1"/>
        <v>14032</v>
      </c>
      <c r="BK1" s="1" t="str">
        <f t="shared" si="1"/>
        <v>14033</v>
      </c>
      <c r="BL1" s="1" t="str">
        <f t="shared" si="1"/>
        <v/>
      </c>
      <c r="BM1" s="1" t="str">
        <f t="shared" si="1"/>
        <v/>
      </c>
      <c r="BN1" s="1" t="str">
        <f t="shared" si="1"/>
        <v/>
      </c>
    </row>
    <row r="2" spans="1:66" ht="18.600000000000001" customHeight="1" x14ac:dyDescent="0.25">
      <c r="A2" s="36"/>
      <c r="B2" s="36"/>
      <c r="C2" s="36"/>
      <c r="D2" s="36" t="s">
        <v>49</v>
      </c>
      <c r="E2" s="125" t="str">
        <f t="shared" ref="E2:V2" si="2">MID(E8,1,4)</f>
        <v>1401</v>
      </c>
      <c r="F2" s="125" t="str">
        <f t="shared" si="2"/>
        <v>1401</v>
      </c>
      <c r="G2" s="124" t="str">
        <f t="shared" si="2"/>
        <v>1401</v>
      </c>
      <c r="H2" s="124" t="str">
        <f t="shared" si="2"/>
        <v>1401</v>
      </c>
      <c r="I2" s="124" t="str">
        <f t="shared" si="2"/>
        <v>1401</v>
      </c>
      <c r="J2" s="125" t="str">
        <f t="shared" si="2"/>
        <v>1401</v>
      </c>
      <c r="K2" s="125" t="str">
        <f t="shared" si="2"/>
        <v>1401</v>
      </c>
      <c r="L2" s="125" t="str">
        <f t="shared" si="2"/>
        <v>1401</v>
      </c>
      <c r="M2" s="125" t="str">
        <f t="shared" si="2"/>
        <v>1401</v>
      </c>
      <c r="N2" s="125" t="str">
        <f t="shared" si="2"/>
        <v>1401</v>
      </c>
      <c r="O2" s="125" t="str">
        <f t="shared" si="2"/>
        <v>1401</v>
      </c>
      <c r="P2" s="125" t="str">
        <f t="shared" si="2"/>
        <v>1401</v>
      </c>
      <c r="Q2" s="124" t="str">
        <f t="shared" si="2"/>
        <v>1401</v>
      </c>
      <c r="R2" s="125" t="str">
        <f t="shared" si="2"/>
        <v>1402</v>
      </c>
      <c r="S2" s="125" t="str">
        <f t="shared" si="2"/>
        <v>1402</v>
      </c>
      <c r="T2" s="125" t="str">
        <f t="shared" si="2"/>
        <v>1402</v>
      </c>
      <c r="U2" s="124" t="str">
        <f t="shared" si="2"/>
        <v>1402</v>
      </c>
      <c r="V2" s="124" t="str">
        <f t="shared" si="2"/>
        <v>1402</v>
      </c>
      <c r="W2" s="124" t="str">
        <f t="shared" ref="W2:AE2" si="3">MID(W8,1,4)</f>
        <v>1402</v>
      </c>
      <c r="X2" s="125" t="str">
        <f t="shared" si="3"/>
        <v>1402</v>
      </c>
      <c r="Y2" s="125" t="str">
        <f t="shared" si="3"/>
        <v>1402</v>
      </c>
      <c r="Z2" s="125" t="str">
        <f t="shared" si="3"/>
        <v>1402</v>
      </c>
      <c r="AA2" s="125" t="str">
        <f t="shared" si="3"/>
        <v>1402</v>
      </c>
      <c r="AB2" s="125" t="str">
        <f t="shared" si="3"/>
        <v>1402</v>
      </c>
      <c r="AC2" s="125" t="str">
        <f>MID(AC8,1,4)</f>
        <v>1402</v>
      </c>
      <c r="AD2" s="124" t="str">
        <f t="shared" si="3"/>
        <v>1402</v>
      </c>
      <c r="AE2" s="124" t="str">
        <f t="shared" si="3"/>
        <v>1402</v>
      </c>
      <c r="AF2" s="124" t="str">
        <f>MID(AF8,1,4)</f>
        <v>1402</v>
      </c>
      <c r="AG2" s="124" t="str">
        <f>MID(AG8,1,4)</f>
        <v>1402</v>
      </c>
      <c r="AH2" s="124" t="str">
        <f>MID(AH8,1,4)</f>
        <v>1402</v>
      </c>
      <c r="AI2" s="125" t="str">
        <f>MID(AI8,1,4)</f>
        <v>1402</v>
      </c>
      <c r="AJ2" s="124" t="str">
        <f t="shared" ref="AJ2:BD2" si="4">MID(AJ8,1,4)</f>
        <v>1402</v>
      </c>
      <c r="AK2" s="125" t="str">
        <f t="shared" si="4"/>
        <v>1403</v>
      </c>
      <c r="AL2" s="125" t="str">
        <f t="shared" si="4"/>
        <v>1403</v>
      </c>
      <c r="AM2" s="125" t="str">
        <f t="shared" si="4"/>
        <v>1403</v>
      </c>
      <c r="AN2" s="125" t="str">
        <f t="shared" ref="AN2" si="5">MID(AN8,1,4)</f>
        <v>1403</v>
      </c>
      <c r="AO2" s="124" t="str">
        <f t="shared" si="4"/>
        <v>1403</v>
      </c>
      <c r="AP2" s="124" t="str">
        <f t="shared" si="4"/>
        <v>1403</v>
      </c>
      <c r="AQ2" s="124" t="str">
        <f t="shared" si="4"/>
        <v>1403</v>
      </c>
      <c r="AR2" s="125" t="str">
        <f t="shared" ref="AR2" si="6">MID(AR8,1,4)</f>
        <v>1403</v>
      </c>
      <c r="AS2" s="125" t="str">
        <f t="shared" si="4"/>
        <v>1403</v>
      </c>
      <c r="AT2" s="125" t="str">
        <f t="shared" si="4"/>
        <v>1403</v>
      </c>
      <c r="AU2" s="125" t="str">
        <f t="shared" si="4"/>
        <v>1403</v>
      </c>
      <c r="AV2" s="125" t="str">
        <f t="shared" si="4"/>
        <v>1403</v>
      </c>
      <c r="AW2" s="125" t="str">
        <f t="shared" si="4"/>
        <v>1403</v>
      </c>
      <c r="AX2" s="125" t="str">
        <f t="shared" si="4"/>
        <v>1403</v>
      </c>
      <c r="AY2" s="125" t="str">
        <f t="shared" si="4"/>
        <v>1403</v>
      </c>
      <c r="AZ2" s="125" t="str">
        <f t="shared" si="4"/>
        <v>1403</v>
      </c>
      <c r="BA2" s="125" t="str">
        <f t="shared" si="4"/>
        <v>1403</v>
      </c>
      <c r="BB2" s="125" t="str">
        <f t="shared" si="4"/>
        <v>1404</v>
      </c>
      <c r="BC2" s="125"/>
      <c r="BD2" s="124" t="str">
        <f t="shared" si="4"/>
        <v/>
      </c>
      <c r="BF2" s="125">
        <v>1401</v>
      </c>
      <c r="BG2" s="125">
        <v>1401</v>
      </c>
      <c r="BH2" s="125">
        <v>1402</v>
      </c>
      <c r="BI2" s="125">
        <v>1402</v>
      </c>
      <c r="BJ2" s="125">
        <v>1403</v>
      </c>
      <c r="BK2" s="125">
        <v>1403</v>
      </c>
    </row>
    <row r="3" spans="1:66" ht="18.75" x14ac:dyDescent="0.25">
      <c r="A3" s="53"/>
      <c r="B3" s="53"/>
      <c r="C3" s="53"/>
      <c r="D3" s="53" t="s">
        <v>177</v>
      </c>
      <c r="E3" s="33">
        <v>3</v>
      </c>
      <c r="F3" s="33">
        <v>3</v>
      </c>
      <c r="G3" s="53">
        <v>3</v>
      </c>
      <c r="H3" s="53">
        <v>3</v>
      </c>
      <c r="I3" s="53">
        <v>3</v>
      </c>
      <c r="J3" s="33">
        <v>4</v>
      </c>
      <c r="K3" s="33">
        <v>4</v>
      </c>
      <c r="L3" s="33">
        <v>4</v>
      </c>
      <c r="M3" s="33">
        <v>4</v>
      </c>
      <c r="N3" s="33">
        <v>4</v>
      </c>
      <c r="O3" s="33">
        <v>4</v>
      </c>
      <c r="P3" s="33">
        <v>4</v>
      </c>
      <c r="Q3" s="53">
        <v>4</v>
      </c>
      <c r="R3" s="33">
        <v>1</v>
      </c>
      <c r="S3" s="33">
        <v>1</v>
      </c>
      <c r="T3" s="33">
        <v>1</v>
      </c>
      <c r="U3" s="53">
        <v>1</v>
      </c>
      <c r="V3" s="53">
        <v>1</v>
      </c>
      <c r="W3" s="53">
        <v>1</v>
      </c>
      <c r="X3" s="33">
        <v>1</v>
      </c>
      <c r="Y3" s="33">
        <v>2</v>
      </c>
      <c r="Z3" s="33">
        <v>2</v>
      </c>
      <c r="AA3" s="33">
        <v>2</v>
      </c>
      <c r="AB3" s="33">
        <v>2</v>
      </c>
      <c r="AC3" s="33">
        <v>2</v>
      </c>
      <c r="AD3" s="53">
        <v>2</v>
      </c>
      <c r="AE3" s="53">
        <v>2</v>
      </c>
      <c r="AF3" s="53">
        <v>2</v>
      </c>
      <c r="AG3" s="53">
        <v>2</v>
      </c>
      <c r="AH3" s="53">
        <v>2</v>
      </c>
      <c r="AI3" s="33">
        <v>2</v>
      </c>
      <c r="AJ3" s="53">
        <v>3</v>
      </c>
      <c r="AK3" s="33">
        <v>2</v>
      </c>
      <c r="AL3" s="33">
        <v>2</v>
      </c>
      <c r="AM3" s="33">
        <v>2</v>
      </c>
      <c r="AN3" s="33">
        <v>3</v>
      </c>
      <c r="AO3" s="53">
        <v>2</v>
      </c>
      <c r="AP3" s="53">
        <v>2</v>
      </c>
      <c r="AQ3" s="53">
        <v>2</v>
      </c>
      <c r="AR3" s="33">
        <v>2</v>
      </c>
      <c r="AS3" s="33">
        <v>2</v>
      </c>
      <c r="AT3" s="33">
        <v>3</v>
      </c>
      <c r="AU3" s="33">
        <v>3</v>
      </c>
      <c r="AV3" s="33">
        <v>3</v>
      </c>
      <c r="AW3" s="33">
        <v>3</v>
      </c>
      <c r="AX3" s="33">
        <v>3</v>
      </c>
      <c r="AY3" s="33">
        <v>3</v>
      </c>
      <c r="AZ3" s="33">
        <v>3</v>
      </c>
      <c r="BA3" s="33">
        <v>3</v>
      </c>
      <c r="BB3" s="33">
        <v>3</v>
      </c>
      <c r="BC3" s="33"/>
      <c r="BD3" s="53">
        <v>2</v>
      </c>
      <c r="BF3" s="33">
        <v>3</v>
      </c>
      <c r="BG3" s="33">
        <v>4</v>
      </c>
      <c r="BH3" s="33">
        <v>1</v>
      </c>
      <c r="BI3" s="33">
        <v>2</v>
      </c>
      <c r="BJ3" s="33">
        <v>2</v>
      </c>
      <c r="BK3" s="33">
        <v>3</v>
      </c>
    </row>
    <row r="4" spans="1:66" ht="18.75" customHeight="1" x14ac:dyDescent="0.25">
      <c r="A4" s="54"/>
      <c r="B4" s="54"/>
      <c r="C4" s="54"/>
      <c r="D4" s="54" t="s">
        <v>50</v>
      </c>
      <c r="E4" s="34" t="str">
        <f t="shared" ref="E4:BD4" si="7">IF(MID(E$8,5,1)="0",MID(E$8,6,1),MID(E$8,5,2))</f>
        <v>8</v>
      </c>
      <c r="F4" s="34" t="str">
        <f t="shared" si="7"/>
        <v>8</v>
      </c>
      <c r="G4" s="54" t="str">
        <f t="shared" si="7"/>
        <v>9</v>
      </c>
      <c r="H4" s="54" t="str">
        <f t="shared" si="7"/>
        <v>9</v>
      </c>
      <c r="I4" s="54" t="str">
        <f t="shared" si="7"/>
        <v>9</v>
      </c>
      <c r="J4" s="34" t="str">
        <f t="shared" si="7"/>
        <v>11</v>
      </c>
      <c r="K4" s="34" t="str">
        <f t="shared" si="7"/>
        <v>11</v>
      </c>
      <c r="L4" s="34" t="str">
        <f t="shared" si="7"/>
        <v>11</v>
      </c>
      <c r="M4" s="34" t="str">
        <f t="shared" si="7"/>
        <v>11</v>
      </c>
      <c r="N4" s="34" t="str">
        <f t="shared" si="7"/>
        <v>11</v>
      </c>
      <c r="O4" s="34" t="str">
        <f t="shared" si="7"/>
        <v>11</v>
      </c>
      <c r="P4" s="34" t="str">
        <f t="shared" si="7"/>
        <v>11</v>
      </c>
      <c r="Q4" s="54" t="str">
        <f t="shared" si="7"/>
        <v>12</v>
      </c>
      <c r="R4" s="34" t="str">
        <f t="shared" si="7"/>
        <v>1</v>
      </c>
      <c r="S4" s="34" t="str">
        <f t="shared" si="7"/>
        <v>1</v>
      </c>
      <c r="T4" s="34" t="str">
        <f t="shared" si="7"/>
        <v>1</v>
      </c>
      <c r="U4" s="54" t="str">
        <f t="shared" si="7"/>
        <v>2</v>
      </c>
      <c r="V4" s="54" t="str">
        <f t="shared" si="7"/>
        <v>2</v>
      </c>
      <c r="W4" s="54" t="str">
        <f t="shared" si="7"/>
        <v>2</v>
      </c>
      <c r="X4" s="34" t="str">
        <f t="shared" si="7"/>
        <v>3</v>
      </c>
      <c r="Y4" s="34" t="str">
        <f t="shared" si="7"/>
        <v>4</v>
      </c>
      <c r="Z4" s="34" t="str">
        <f t="shared" si="7"/>
        <v>4</v>
      </c>
      <c r="AA4" s="34" t="str">
        <f t="shared" si="7"/>
        <v>4</v>
      </c>
      <c r="AB4" s="34" t="str">
        <f t="shared" si="7"/>
        <v>4</v>
      </c>
      <c r="AC4" s="34" t="str">
        <f>IF(MID(AC$8,5,1)="0",MID(AC$8,6,1),MID(AC$8,5,2))</f>
        <v>4</v>
      </c>
      <c r="AD4" s="54" t="str">
        <f t="shared" si="7"/>
        <v>5</v>
      </c>
      <c r="AE4" s="54" t="str">
        <f t="shared" si="7"/>
        <v>5</v>
      </c>
      <c r="AF4" s="54" t="str">
        <f t="shared" si="7"/>
        <v>5</v>
      </c>
      <c r="AG4" s="54" t="str">
        <f>IF(MID(AG$8,5,1)="0",MID(AG$8,6,1),MID(AG$8,5,2))</f>
        <v>5</v>
      </c>
      <c r="AH4" s="54" t="str">
        <f t="shared" si="7"/>
        <v>5</v>
      </c>
      <c r="AI4" s="34" t="str">
        <f t="shared" si="7"/>
        <v>6</v>
      </c>
      <c r="AJ4" s="54" t="str">
        <f t="shared" si="7"/>
        <v>7</v>
      </c>
      <c r="AK4" s="34" t="str">
        <f t="shared" si="7"/>
        <v>4</v>
      </c>
      <c r="AL4" s="34" t="str">
        <f t="shared" si="7"/>
        <v>4</v>
      </c>
      <c r="AM4" s="34" t="str">
        <f t="shared" si="7"/>
        <v>4</v>
      </c>
      <c r="AN4" s="34" t="str">
        <f t="shared" si="7"/>
        <v>4</v>
      </c>
      <c r="AO4" s="54" t="str">
        <f t="shared" si="7"/>
        <v>5</v>
      </c>
      <c r="AP4" s="54" t="str">
        <f t="shared" si="7"/>
        <v>5</v>
      </c>
      <c r="AQ4" s="54" t="str">
        <f t="shared" si="7"/>
        <v>5</v>
      </c>
      <c r="AR4" s="34" t="str">
        <f t="shared" si="7"/>
        <v>6</v>
      </c>
      <c r="AS4" s="34" t="str">
        <f t="shared" si="7"/>
        <v>6</v>
      </c>
      <c r="AT4" s="34" t="str">
        <f t="shared" si="7"/>
        <v>7</v>
      </c>
      <c r="AU4" s="34" t="str">
        <f t="shared" si="7"/>
        <v>7</v>
      </c>
      <c r="AV4" s="34" t="str">
        <f t="shared" si="7"/>
        <v>8</v>
      </c>
      <c r="AW4" s="34" t="str">
        <f t="shared" si="7"/>
        <v>9</v>
      </c>
      <c r="AX4" s="34" t="str">
        <f t="shared" si="7"/>
        <v>9</v>
      </c>
      <c r="AY4" s="34" t="str">
        <f t="shared" si="7"/>
        <v>9</v>
      </c>
      <c r="AZ4" s="34" t="str">
        <f t="shared" si="7"/>
        <v>10</v>
      </c>
      <c r="BA4" s="34" t="str">
        <f t="shared" si="7"/>
        <v>12</v>
      </c>
      <c r="BB4" s="34" t="str">
        <f t="shared" si="7"/>
        <v>1</v>
      </c>
      <c r="BC4" s="34"/>
      <c r="BD4" s="54" t="str">
        <f t="shared" si="7"/>
        <v/>
      </c>
      <c r="BF4" s="250" t="s">
        <v>407</v>
      </c>
      <c r="BG4" s="250" t="s">
        <v>602</v>
      </c>
      <c r="BH4" s="250" t="s">
        <v>408</v>
      </c>
      <c r="BI4" s="250" t="s">
        <v>601</v>
      </c>
      <c r="BJ4" s="250" t="s">
        <v>755</v>
      </c>
      <c r="BK4" s="250" t="s">
        <v>795</v>
      </c>
    </row>
    <row r="5" spans="1:66" ht="39.75" customHeight="1" x14ac:dyDescent="0.25">
      <c r="A5" s="49"/>
      <c r="B5" s="49"/>
      <c r="C5" s="49"/>
      <c r="D5" s="55" t="s">
        <v>61</v>
      </c>
      <c r="E5" s="126" t="s">
        <v>81</v>
      </c>
      <c r="F5" s="126" t="s">
        <v>78</v>
      </c>
      <c r="G5" s="56" t="s">
        <v>158</v>
      </c>
      <c r="H5" s="56" t="s">
        <v>157</v>
      </c>
      <c r="I5" s="56" t="s">
        <v>163</v>
      </c>
      <c r="J5" s="126" t="s">
        <v>370</v>
      </c>
      <c r="K5" s="126" t="s">
        <v>368</v>
      </c>
      <c r="L5" s="126" t="s">
        <v>369</v>
      </c>
      <c r="M5" s="126" t="s">
        <v>371</v>
      </c>
      <c r="N5" s="126" t="s">
        <v>372</v>
      </c>
      <c r="O5" s="126" t="s">
        <v>373</v>
      </c>
      <c r="P5" s="126" t="s">
        <v>374</v>
      </c>
      <c r="Q5" s="56" t="s">
        <v>367</v>
      </c>
      <c r="R5" s="126" t="s">
        <v>393</v>
      </c>
      <c r="S5" s="126" t="s">
        <v>393</v>
      </c>
      <c r="T5" s="126" t="s">
        <v>393</v>
      </c>
      <c r="U5" s="56" t="s">
        <v>394</v>
      </c>
      <c r="V5" s="144" t="s">
        <v>395</v>
      </c>
      <c r="W5" s="144" t="s">
        <v>399</v>
      </c>
      <c r="X5" s="204" t="s">
        <v>400</v>
      </c>
      <c r="Y5" s="205" t="s">
        <v>560</v>
      </c>
      <c r="Z5" s="205" t="s">
        <v>560</v>
      </c>
      <c r="AA5" s="205" t="s">
        <v>560</v>
      </c>
      <c r="AB5" s="205" t="s">
        <v>560</v>
      </c>
      <c r="AC5" s="205" t="s">
        <v>570</v>
      </c>
      <c r="AD5" s="56" t="s">
        <v>560</v>
      </c>
      <c r="AE5" s="56" t="s">
        <v>560</v>
      </c>
      <c r="AF5" s="56" t="s">
        <v>560</v>
      </c>
      <c r="AG5" s="202" t="s">
        <v>589</v>
      </c>
      <c r="AH5" s="56" t="s">
        <v>560</v>
      </c>
      <c r="AI5" s="205" t="s">
        <v>560</v>
      </c>
      <c r="AJ5" s="56" t="s">
        <v>573</v>
      </c>
      <c r="AK5" s="205" t="s">
        <v>560</v>
      </c>
      <c r="AL5" s="205" t="s">
        <v>112</v>
      </c>
      <c r="AM5" s="205" t="s">
        <v>761</v>
      </c>
      <c r="AN5" s="205" t="s">
        <v>780</v>
      </c>
      <c r="AO5" s="56" t="s">
        <v>761</v>
      </c>
      <c r="AP5" s="56" t="s">
        <v>761</v>
      </c>
      <c r="AQ5" s="56" t="s">
        <v>761</v>
      </c>
      <c r="AR5" s="205" t="s">
        <v>779</v>
      </c>
      <c r="AS5" s="205" t="s">
        <v>560</v>
      </c>
      <c r="AT5" s="205" t="s">
        <v>782</v>
      </c>
      <c r="AU5" s="205" t="s">
        <v>782</v>
      </c>
      <c r="AV5" s="205" t="s">
        <v>788</v>
      </c>
      <c r="AW5" s="205" t="s">
        <v>789</v>
      </c>
      <c r="AX5" s="205" t="s">
        <v>112</v>
      </c>
      <c r="AY5" s="205" t="s">
        <v>112</v>
      </c>
      <c r="AZ5" s="205" t="s">
        <v>394</v>
      </c>
      <c r="BA5" s="205" t="s">
        <v>798</v>
      </c>
      <c r="BB5" s="205" t="s">
        <v>799</v>
      </c>
      <c r="BC5" s="205"/>
      <c r="BD5" s="56"/>
      <c r="BF5" s="251"/>
      <c r="BG5" s="251"/>
      <c r="BH5" s="251"/>
      <c r="BI5" s="251"/>
      <c r="BJ5" s="251"/>
      <c r="BK5" s="251"/>
    </row>
    <row r="6" spans="1:66" ht="21.75" customHeight="1" x14ac:dyDescent="0.25">
      <c r="A6" s="51"/>
      <c r="B6" s="51"/>
      <c r="C6" s="51"/>
      <c r="D6" s="57" t="s">
        <v>148</v>
      </c>
      <c r="E6" s="129" t="s">
        <v>79</v>
      </c>
      <c r="F6" s="129" t="s">
        <v>156</v>
      </c>
      <c r="G6" s="39" t="s">
        <v>80</v>
      </c>
      <c r="H6" s="39" t="s">
        <v>80</v>
      </c>
      <c r="I6" s="39" t="s">
        <v>4</v>
      </c>
      <c r="J6" s="129" t="s">
        <v>79</v>
      </c>
      <c r="K6" s="129" t="s">
        <v>79</v>
      </c>
      <c r="L6" s="129" t="s">
        <v>79</v>
      </c>
      <c r="M6" s="129" t="s">
        <v>79</v>
      </c>
      <c r="N6" s="129" t="s">
        <v>384</v>
      </c>
      <c r="O6" s="129" t="s">
        <v>383</v>
      </c>
      <c r="P6" s="129" t="s">
        <v>156</v>
      </c>
      <c r="Q6" s="39" t="s">
        <v>79</v>
      </c>
      <c r="R6" s="146" t="s">
        <v>396</v>
      </c>
      <c r="S6" s="129" t="s">
        <v>396</v>
      </c>
      <c r="T6" s="129" t="s">
        <v>396</v>
      </c>
      <c r="U6" s="39" t="s">
        <v>79</v>
      </c>
      <c r="V6" s="39" t="s">
        <v>79</v>
      </c>
      <c r="W6" s="39" t="s">
        <v>79</v>
      </c>
      <c r="X6" s="129" t="s">
        <v>79</v>
      </c>
      <c r="Y6" s="129" t="s">
        <v>79</v>
      </c>
      <c r="Z6" s="129" t="s">
        <v>79</v>
      </c>
      <c r="AA6" s="129" t="s">
        <v>79</v>
      </c>
      <c r="AB6" s="129" t="s">
        <v>79</v>
      </c>
      <c r="AC6" s="129" t="s">
        <v>4</v>
      </c>
      <c r="AD6" s="39" t="s">
        <v>79</v>
      </c>
      <c r="AE6" s="39" t="s">
        <v>79</v>
      </c>
      <c r="AF6" s="39" t="s">
        <v>79</v>
      </c>
      <c r="AG6" s="39" t="s">
        <v>4</v>
      </c>
      <c r="AH6" s="39" t="s">
        <v>79</v>
      </c>
      <c r="AI6" s="129" t="s">
        <v>79</v>
      </c>
      <c r="AJ6" s="39" t="s">
        <v>80</v>
      </c>
      <c r="AK6" s="129" t="s">
        <v>79</v>
      </c>
      <c r="AL6" s="129" t="s">
        <v>79</v>
      </c>
      <c r="AM6" s="129" t="s">
        <v>79</v>
      </c>
      <c r="AN6" s="129" t="s">
        <v>79</v>
      </c>
      <c r="AO6" s="39" t="s">
        <v>79</v>
      </c>
      <c r="AP6" s="39" t="s">
        <v>79</v>
      </c>
      <c r="AQ6" s="39" t="s">
        <v>79</v>
      </c>
      <c r="AR6" s="129" t="s">
        <v>79</v>
      </c>
      <c r="AS6" s="129" t="s">
        <v>79</v>
      </c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39"/>
      <c r="BF6" s="251"/>
      <c r="BG6" s="251"/>
      <c r="BH6" s="251"/>
      <c r="BI6" s="251"/>
      <c r="BJ6" s="251"/>
      <c r="BK6" s="251"/>
    </row>
    <row r="7" spans="1:66" ht="18.75" x14ac:dyDescent="0.25">
      <c r="A7" s="58"/>
      <c r="B7" s="58"/>
      <c r="C7" s="58"/>
      <c r="D7" s="59" t="s">
        <v>80</v>
      </c>
      <c r="E7" s="129"/>
      <c r="F7" s="129" t="s">
        <v>149</v>
      </c>
      <c r="G7" s="60" t="s">
        <v>164</v>
      </c>
      <c r="H7" s="60" t="s">
        <v>149</v>
      </c>
      <c r="I7" s="60"/>
      <c r="J7" s="129"/>
      <c r="K7" s="129"/>
      <c r="L7" s="129"/>
      <c r="M7" s="129"/>
      <c r="N7" s="129"/>
      <c r="O7" s="129"/>
      <c r="P7" s="129"/>
      <c r="Q7" s="60"/>
      <c r="R7" s="129"/>
      <c r="S7" s="129"/>
      <c r="T7" s="129"/>
      <c r="U7" s="60"/>
      <c r="V7" s="145" t="s">
        <v>401</v>
      </c>
      <c r="W7" s="145" t="s">
        <v>402</v>
      </c>
      <c r="X7" s="153" t="s">
        <v>403</v>
      </c>
      <c r="Y7" s="129" t="s">
        <v>559</v>
      </c>
      <c r="Z7" s="129" t="s">
        <v>558</v>
      </c>
      <c r="AA7" s="129" t="s">
        <v>568</v>
      </c>
      <c r="AB7" s="129" t="s">
        <v>569</v>
      </c>
      <c r="AC7" s="129" t="s">
        <v>573</v>
      </c>
      <c r="AD7" s="60" t="s">
        <v>577</v>
      </c>
      <c r="AE7" s="60" t="s">
        <v>578</v>
      </c>
      <c r="AF7" s="60" t="s">
        <v>591</v>
      </c>
      <c r="AG7" s="210" t="s">
        <v>590</v>
      </c>
      <c r="AH7" s="60" t="s">
        <v>592</v>
      </c>
      <c r="AI7" s="129" t="s">
        <v>600</v>
      </c>
      <c r="AJ7" s="60" t="s">
        <v>615</v>
      </c>
      <c r="AK7" s="129" t="s">
        <v>559</v>
      </c>
      <c r="AL7" s="129" t="s">
        <v>577</v>
      </c>
      <c r="AM7" s="129" t="s">
        <v>592</v>
      </c>
      <c r="AN7" s="129" t="s">
        <v>781</v>
      </c>
      <c r="AO7" s="60" t="s">
        <v>569</v>
      </c>
      <c r="AP7" s="60" t="s">
        <v>558</v>
      </c>
      <c r="AQ7" s="60" t="s">
        <v>783</v>
      </c>
      <c r="AR7" s="129" t="s">
        <v>779</v>
      </c>
      <c r="AS7" s="129"/>
      <c r="AT7" s="129" t="s">
        <v>782</v>
      </c>
      <c r="AU7" s="129" t="s">
        <v>782</v>
      </c>
      <c r="AV7" s="129" t="s">
        <v>788</v>
      </c>
      <c r="AW7" s="129" t="s">
        <v>789</v>
      </c>
      <c r="AX7" s="129" t="s">
        <v>791</v>
      </c>
      <c r="AY7" s="129" t="s">
        <v>790</v>
      </c>
      <c r="AZ7" s="129"/>
      <c r="BA7" s="129"/>
      <c r="BB7" s="129"/>
      <c r="BC7" s="129"/>
      <c r="BD7" s="60"/>
      <c r="BF7" s="251"/>
      <c r="BG7" s="251"/>
      <c r="BH7" s="251"/>
      <c r="BI7" s="251"/>
      <c r="BJ7" s="251"/>
      <c r="BK7" s="251"/>
    </row>
    <row r="8" spans="1:66" ht="37.5" x14ac:dyDescent="0.25">
      <c r="A8" s="61" t="s">
        <v>13</v>
      </c>
      <c r="B8" s="61" t="s">
        <v>8</v>
      </c>
      <c r="C8" s="61" t="s">
        <v>12</v>
      </c>
      <c r="D8" s="62" t="s">
        <v>52</v>
      </c>
      <c r="E8" s="129">
        <v>14010813</v>
      </c>
      <c r="F8" s="129">
        <v>14010820</v>
      </c>
      <c r="G8" s="63">
        <v>14010903</v>
      </c>
      <c r="H8" s="63">
        <v>14010904</v>
      </c>
      <c r="I8" s="63">
        <v>14010908</v>
      </c>
      <c r="J8" s="129">
        <v>14011107</v>
      </c>
      <c r="K8" s="129">
        <v>14011121</v>
      </c>
      <c r="L8" s="129">
        <v>14011121</v>
      </c>
      <c r="M8" s="129">
        <v>14011122</v>
      </c>
      <c r="N8" s="129">
        <v>14011125</v>
      </c>
      <c r="O8" s="129">
        <v>14011127</v>
      </c>
      <c r="P8" s="129">
        <v>14011129</v>
      </c>
      <c r="Q8" s="63">
        <v>14011204</v>
      </c>
      <c r="R8" s="129">
        <v>14020120</v>
      </c>
      <c r="S8" s="129">
        <v>14020122</v>
      </c>
      <c r="T8" s="129">
        <v>14020124</v>
      </c>
      <c r="U8" s="63">
        <v>14020201</v>
      </c>
      <c r="V8" s="63">
        <v>14020213</v>
      </c>
      <c r="W8" s="63">
        <v>14020214</v>
      </c>
      <c r="X8" s="129">
        <v>14020314</v>
      </c>
      <c r="Y8" s="129">
        <v>14020405</v>
      </c>
      <c r="Z8" s="129">
        <v>14020412</v>
      </c>
      <c r="AA8" s="129">
        <v>14020419</v>
      </c>
      <c r="AB8" s="129">
        <v>14020426</v>
      </c>
      <c r="AC8" s="129">
        <v>14020426</v>
      </c>
      <c r="AD8" s="63">
        <v>14020502</v>
      </c>
      <c r="AE8" s="63">
        <v>14020509</v>
      </c>
      <c r="AF8" s="63">
        <v>14020516</v>
      </c>
      <c r="AG8" s="63">
        <v>14020519</v>
      </c>
      <c r="AH8" s="63">
        <v>14020523</v>
      </c>
      <c r="AI8" s="129">
        <v>14020619</v>
      </c>
      <c r="AJ8" s="63">
        <v>14020725</v>
      </c>
      <c r="AK8" s="129">
        <v>14030417</v>
      </c>
      <c r="AL8" s="129">
        <v>14030424</v>
      </c>
      <c r="AM8" s="129">
        <v>14030431</v>
      </c>
      <c r="AN8" s="129">
        <v>14030427</v>
      </c>
      <c r="AO8" s="63">
        <v>14030507</v>
      </c>
      <c r="AP8" s="63">
        <v>14030514</v>
      </c>
      <c r="AQ8" s="63">
        <v>14030521</v>
      </c>
      <c r="AR8" s="129">
        <v>14030604</v>
      </c>
      <c r="AS8" s="129">
        <v>14030611</v>
      </c>
      <c r="AT8" s="129">
        <v>14030706</v>
      </c>
      <c r="AU8" s="129">
        <v>14030713</v>
      </c>
      <c r="AV8" s="129">
        <v>14030814</v>
      </c>
      <c r="AW8" s="129">
        <v>14030904</v>
      </c>
      <c r="AX8" s="129">
        <v>14030902</v>
      </c>
      <c r="AY8" s="129">
        <v>14030905</v>
      </c>
      <c r="AZ8" s="129">
        <v>14031029</v>
      </c>
      <c r="BA8" s="129">
        <v>14031209</v>
      </c>
      <c r="BB8" s="129">
        <v>14040108</v>
      </c>
      <c r="BC8" s="129"/>
      <c r="BD8" s="63"/>
      <c r="BF8" s="252"/>
      <c r="BG8" s="252"/>
      <c r="BH8" s="252"/>
      <c r="BI8" s="252"/>
      <c r="BJ8" s="252"/>
      <c r="BK8" s="252"/>
    </row>
    <row r="9" spans="1:66" ht="18.75" x14ac:dyDescent="0.25">
      <c r="A9" s="4">
        <v>1</v>
      </c>
      <c r="B9" s="4" t="s">
        <v>289</v>
      </c>
      <c r="C9" s="236" t="str">
        <f>MID($B9,1,2)</f>
        <v>06</v>
      </c>
      <c r="D9" s="236" t="str">
        <f>INDEX(Sheet1!$C:$C,MATCH($B9,Sheet1!$B:$B,0))</f>
        <v>احسان رزاقی</v>
      </c>
      <c r="E9" s="239"/>
      <c r="F9" s="239"/>
      <c r="G9" s="239"/>
      <c r="H9" s="239">
        <v>1</v>
      </c>
      <c r="I9" s="239">
        <v>1</v>
      </c>
      <c r="J9" s="239">
        <v>1</v>
      </c>
      <c r="K9" s="239">
        <v>1</v>
      </c>
      <c r="L9" s="239">
        <v>1</v>
      </c>
      <c r="M9" s="239">
        <v>1</v>
      </c>
      <c r="N9" s="239">
        <v>1</v>
      </c>
      <c r="O9" s="239">
        <v>1</v>
      </c>
      <c r="P9" s="239">
        <v>1</v>
      </c>
      <c r="Q9" s="239">
        <v>1</v>
      </c>
      <c r="R9" s="239">
        <v>1</v>
      </c>
      <c r="S9" s="239">
        <v>0</v>
      </c>
      <c r="T9" s="239">
        <v>1</v>
      </c>
      <c r="U9" s="239">
        <v>1</v>
      </c>
      <c r="V9" s="239">
        <v>1</v>
      </c>
      <c r="W9" s="239"/>
      <c r="X9" s="239">
        <v>1</v>
      </c>
      <c r="Y9" s="239"/>
      <c r="Z9" s="239"/>
      <c r="AA9" s="239"/>
      <c r="AB9" s="239"/>
      <c r="AC9" s="239">
        <v>1</v>
      </c>
      <c r="AD9" s="239"/>
      <c r="AE9" s="239"/>
      <c r="AF9" s="239"/>
      <c r="AG9" s="239">
        <v>1</v>
      </c>
      <c r="AH9" s="239"/>
      <c r="AI9" s="239"/>
      <c r="AJ9" s="239"/>
      <c r="AK9" s="239"/>
      <c r="AL9" s="239"/>
      <c r="AM9" s="239"/>
      <c r="AN9" s="239">
        <v>1</v>
      </c>
      <c r="AO9" s="239"/>
      <c r="AP9" s="239"/>
      <c r="AQ9" s="239"/>
      <c r="AR9" s="239">
        <v>1</v>
      </c>
      <c r="AS9" s="239"/>
      <c r="AT9" s="239">
        <v>0</v>
      </c>
      <c r="AU9" s="239">
        <v>0</v>
      </c>
      <c r="AV9" s="239">
        <v>0</v>
      </c>
      <c r="AW9" s="239">
        <v>1</v>
      </c>
      <c r="AX9" s="239">
        <v>1</v>
      </c>
      <c r="AY9" s="239">
        <v>1</v>
      </c>
      <c r="AZ9" s="239">
        <v>1</v>
      </c>
      <c r="BA9" s="239">
        <v>1</v>
      </c>
      <c r="BB9" s="239">
        <v>1</v>
      </c>
      <c r="BC9" s="239"/>
      <c r="BD9" s="239"/>
      <c r="BF9" s="18">
        <f t="shared" ref="BF9:BK24" si="8">IFERROR(SUMIFS($E9:$BD9,$E$3:$BD$3,BF$3,$E$2:$BD$2,BF$2)/(COUNTIFS($E$3:$BD$3,BF$3,$E9:$BD9,"&lt;&gt;"&amp;"",$E$2:$BD$2,BF$2)),"")</f>
        <v>1</v>
      </c>
      <c r="BG9" s="18">
        <f t="shared" si="8"/>
        <v>1</v>
      </c>
      <c r="BH9" s="18">
        <f t="shared" si="8"/>
        <v>0.83333333333333337</v>
      </c>
      <c r="BI9" s="18">
        <f t="shared" si="8"/>
        <v>1</v>
      </c>
      <c r="BJ9" s="18">
        <f t="shared" si="8"/>
        <v>1</v>
      </c>
      <c r="BK9" s="18">
        <f>IFERROR(SUMIFS($E9:$BD9,$E$3:$BD$3,BK$3,$E$2:$BD$2,BK$2)/(COUNTIFS($E$3:$BD$3,BK$3,$E9:$BD9,"&lt;&gt;"&amp;"",$E$2:$BD$2,BK$2)),"")</f>
        <v>0.66666666666666663</v>
      </c>
    </row>
    <row r="10" spans="1:66" ht="18.75" x14ac:dyDescent="0.25">
      <c r="A10" s="237">
        <v>2</v>
      </c>
      <c r="B10" s="237" t="s">
        <v>290</v>
      </c>
      <c r="C10" s="237" t="str">
        <f t="shared" ref="C10:C71" si="9">MID($B10,1,2)</f>
        <v>06</v>
      </c>
      <c r="D10" s="237" t="str">
        <f>INDEX(Sheet1!$C:$C,MATCH($B10,Sheet1!$B:$B,0))</f>
        <v>جواد سمیعی</v>
      </c>
      <c r="E10" s="238"/>
      <c r="F10" s="238"/>
      <c r="G10" s="238"/>
      <c r="H10" s="238">
        <v>0</v>
      </c>
      <c r="I10" s="238">
        <v>0</v>
      </c>
      <c r="J10" s="238"/>
      <c r="K10" s="238">
        <v>0</v>
      </c>
      <c r="L10" s="238">
        <v>0</v>
      </c>
      <c r="M10" s="238">
        <v>0</v>
      </c>
      <c r="N10" s="238">
        <v>0</v>
      </c>
      <c r="O10" s="238">
        <v>0</v>
      </c>
      <c r="P10" s="238">
        <v>0</v>
      </c>
      <c r="Q10" s="238">
        <v>0</v>
      </c>
      <c r="R10" s="238">
        <v>0</v>
      </c>
      <c r="S10" s="238">
        <v>0</v>
      </c>
      <c r="T10" s="238">
        <v>1</v>
      </c>
      <c r="U10" s="238">
        <v>0</v>
      </c>
      <c r="V10" s="238">
        <v>0</v>
      </c>
      <c r="W10" s="238"/>
      <c r="X10" s="238">
        <v>1</v>
      </c>
      <c r="Y10" s="238"/>
      <c r="Z10" s="238"/>
      <c r="AA10" s="238"/>
      <c r="AB10" s="238"/>
      <c r="AC10" s="238">
        <v>0</v>
      </c>
      <c r="AD10" s="238"/>
      <c r="AE10" s="238"/>
      <c r="AF10" s="238"/>
      <c r="AG10" s="238">
        <v>0</v>
      </c>
      <c r="AH10" s="238"/>
      <c r="AI10" s="238"/>
      <c r="AJ10" s="238"/>
      <c r="AK10" s="238"/>
      <c r="AL10" s="238"/>
      <c r="AM10" s="238"/>
      <c r="AN10" s="238">
        <v>0</v>
      </c>
      <c r="AO10" s="238"/>
      <c r="AP10" s="238"/>
      <c r="AQ10" s="238"/>
      <c r="AR10" s="238">
        <v>0</v>
      </c>
      <c r="AS10" s="238"/>
      <c r="AT10" s="238">
        <v>0</v>
      </c>
      <c r="AU10" s="238">
        <v>0</v>
      </c>
      <c r="AV10" s="238">
        <v>0</v>
      </c>
      <c r="AW10" s="238">
        <v>0</v>
      </c>
      <c r="AX10" s="238">
        <v>0</v>
      </c>
      <c r="AY10" s="238">
        <v>0</v>
      </c>
      <c r="AZ10" s="238">
        <v>0</v>
      </c>
      <c r="BA10" s="238">
        <v>0</v>
      </c>
      <c r="BB10" s="238">
        <v>0</v>
      </c>
      <c r="BC10" s="238"/>
      <c r="BD10" s="238"/>
      <c r="BF10" s="18">
        <f t="shared" si="8"/>
        <v>0</v>
      </c>
      <c r="BG10" s="18">
        <f t="shared" si="8"/>
        <v>0</v>
      </c>
      <c r="BH10" s="18">
        <f t="shared" si="8"/>
        <v>0.33333333333333331</v>
      </c>
      <c r="BI10" s="18">
        <f t="shared" si="8"/>
        <v>0</v>
      </c>
      <c r="BJ10" s="18">
        <f t="shared" si="8"/>
        <v>0</v>
      </c>
      <c r="BK10" s="18">
        <f t="shared" si="8"/>
        <v>0</v>
      </c>
    </row>
    <row r="11" spans="1:66" ht="18.75" x14ac:dyDescent="0.25">
      <c r="A11" s="4">
        <v>3</v>
      </c>
      <c r="B11" s="4" t="s">
        <v>291</v>
      </c>
      <c r="C11" s="236" t="str">
        <f t="shared" si="9"/>
        <v>06</v>
      </c>
      <c r="D11" s="236" t="str">
        <f>INDEX(Sheet1!$C:$C,MATCH($B11,Sheet1!$B:$B,0))</f>
        <v>سیدمحمد چاوشی</v>
      </c>
      <c r="E11" s="239"/>
      <c r="F11" s="239"/>
      <c r="G11" s="239"/>
      <c r="H11" s="239">
        <v>0</v>
      </c>
      <c r="I11" s="239">
        <v>1</v>
      </c>
      <c r="J11" s="239"/>
      <c r="K11" s="239">
        <v>0</v>
      </c>
      <c r="L11" s="239">
        <v>0</v>
      </c>
      <c r="M11" s="239">
        <v>1</v>
      </c>
      <c r="N11" s="239">
        <v>0</v>
      </c>
      <c r="O11" s="239">
        <v>1</v>
      </c>
      <c r="P11" s="239">
        <v>1</v>
      </c>
      <c r="Q11" s="239">
        <v>0</v>
      </c>
      <c r="R11" s="239">
        <v>1</v>
      </c>
      <c r="S11" s="239">
        <v>1</v>
      </c>
      <c r="T11" s="239">
        <v>1</v>
      </c>
      <c r="U11" s="239">
        <v>0</v>
      </c>
      <c r="V11" s="239">
        <v>0</v>
      </c>
      <c r="W11" s="239"/>
      <c r="X11" s="239">
        <v>0</v>
      </c>
      <c r="Y11" s="239"/>
      <c r="Z11" s="239"/>
      <c r="AA11" s="239"/>
      <c r="AB11" s="239"/>
      <c r="AC11" s="239">
        <v>1</v>
      </c>
      <c r="AD11" s="239"/>
      <c r="AE11" s="239"/>
      <c r="AF11" s="239"/>
      <c r="AG11" s="239">
        <v>0</v>
      </c>
      <c r="AH11" s="239"/>
      <c r="AI11" s="239"/>
      <c r="AJ11" s="239"/>
      <c r="AK11" s="239"/>
      <c r="AL11" s="239"/>
      <c r="AM11" s="239"/>
      <c r="AN11" s="239">
        <v>0</v>
      </c>
      <c r="AO11" s="239"/>
      <c r="AP11" s="239"/>
      <c r="AQ11" s="239"/>
      <c r="AR11" s="239">
        <v>0</v>
      </c>
      <c r="AS11" s="239"/>
      <c r="AT11" s="239">
        <v>0</v>
      </c>
      <c r="AU11" s="239">
        <v>0</v>
      </c>
      <c r="AV11" s="239">
        <v>0</v>
      </c>
      <c r="AW11" s="239">
        <v>0</v>
      </c>
      <c r="AX11" s="239">
        <v>0</v>
      </c>
      <c r="AY11" s="239">
        <v>1</v>
      </c>
      <c r="AZ11" s="239">
        <v>1</v>
      </c>
      <c r="BA11" s="239">
        <v>1</v>
      </c>
      <c r="BB11" s="239">
        <v>0</v>
      </c>
      <c r="BC11" s="239"/>
      <c r="BD11" s="239"/>
      <c r="BF11" s="18">
        <f t="shared" si="8"/>
        <v>0.5</v>
      </c>
      <c r="BG11" s="18">
        <f t="shared" si="8"/>
        <v>0.42857142857142855</v>
      </c>
      <c r="BH11" s="18">
        <f t="shared" si="8"/>
        <v>0.5</v>
      </c>
      <c r="BI11" s="18">
        <f t="shared" si="8"/>
        <v>0.5</v>
      </c>
      <c r="BJ11" s="18">
        <f t="shared" si="8"/>
        <v>0</v>
      </c>
      <c r="BK11" s="18">
        <f t="shared" si="8"/>
        <v>0.33333333333333331</v>
      </c>
    </row>
    <row r="12" spans="1:66" ht="18.75" x14ac:dyDescent="0.25">
      <c r="A12" s="46">
        <v>4</v>
      </c>
      <c r="B12" s="46" t="s">
        <v>292</v>
      </c>
      <c r="C12" s="237" t="str">
        <f t="shared" si="9"/>
        <v>06</v>
      </c>
      <c r="D12" s="237" t="str">
        <f>INDEX(Sheet1!$C:$C,MATCH($B12,Sheet1!$B:$B,0))</f>
        <v>محمدحسین جهانگیری</v>
      </c>
      <c r="E12" s="238"/>
      <c r="F12" s="238"/>
      <c r="G12" s="238"/>
      <c r="H12" s="238">
        <v>0</v>
      </c>
      <c r="I12" s="238">
        <v>0</v>
      </c>
      <c r="J12" s="238"/>
      <c r="K12" s="238">
        <v>0</v>
      </c>
      <c r="L12" s="238">
        <v>0</v>
      </c>
      <c r="M12" s="238">
        <v>1</v>
      </c>
      <c r="N12" s="238">
        <v>1</v>
      </c>
      <c r="O12" s="238">
        <v>0</v>
      </c>
      <c r="P12" s="238">
        <v>0</v>
      </c>
      <c r="Q12" s="238">
        <v>0</v>
      </c>
      <c r="R12" s="238">
        <v>0</v>
      </c>
      <c r="S12" s="238">
        <v>0</v>
      </c>
      <c r="T12" s="238">
        <v>0</v>
      </c>
      <c r="U12" s="238">
        <v>0</v>
      </c>
      <c r="V12" s="238">
        <v>0</v>
      </c>
      <c r="W12" s="238"/>
      <c r="X12" s="238">
        <v>0</v>
      </c>
      <c r="Y12" s="238"/>
      <c r="Z12" s="238"/>
      <c r="AA12" s="238"/>
      <c r="AB12" s="238"/>
      <c r="AC12" s="238">
        <v>0</v>
      </c>
      <c r="AD12" s="238"/>
      <c r="AE12" s="238"/>
      <c r="AF12" s="238"/>
      <c r="AG12" s="238">
        <v>0</v>
      </c>
      <c r="AH12" s="238"/>
      <c r="AI12" s="238"/>
      <c r="AJ12" s="238"/>
      <c r="AK12" s="238"/>
      <c r="AL12" s="238"/>
      <c r="AM12" s="238"/>
      <c r="AN12" s="238">
        <v>0</v>
      </c>
      <c r="AO12" s="238"/>
      <c r="AP12" s="238"/>
      <c r="AQ12" s="238"/>
      <c r="AR12" s="238">
        <v>0</v>
      </c>
      <c r="AS12" s="238"/>
      <c r="AT12" s="238">
        <v>0</v>
      </c>
      <c r="AU12" s="238">
        <v>0</v>
      </c>
      <c r="AV12" s="238">
        <v>0</v>
      </c>
      <c r="AW12" s="238">
        <v>0</v>
      </c>
      <c r="AX12" s="238">
        <v>0</v>
      </c>
      <c r="AY12" s="238">
        <v>0</v>
      </c>
      <c r="AZ12" s="238">
        <v>0</v>
      </c>
      <c r="BA12" s="238">
        <v>0</v>
      </c>
      <c r="BB12" s="238">
        <v>0</v>
      </c>
      <c r="BC12" s="238"/>
      <c r="BD12" s="238"/>
      <c r="BF12" s="18">
        <f t="shared" si="8"/>
        <v>0</v>
      </c>
      <c r="BG12" s="18">
        <f t="shared" si="8"/>
        <v>0.2857142857142857</v>
      </c>
      <c r="BH12" s="18">
        <f t="shared" si="8"/>
        <v>0</v>
      </c>
      <c r="BI12" s="18">
        <f t="shared" si="8"/>
        <v>0</v>
      </c>
      <c r="BJ12" s="18">
        <f t="shared" si="8"/>
        <v>0</v>
      </c>
      <c r="BK12" s="18">
        <f t="shared" si="8"/>
        <v>0</v>
      </c>
    </row>
    <row r="13" spans="1:66" ht="18.75" x14ac:dyDescent="0.25">
      <c r="A13" s="4">
        <v>5</v>
      </c>
      <c r="B13" s="4" t="s">
        <v>293</v>
      </c>
      <c r="C13" s="236" t="str">
        <f t="shared" si="9"/>
        <v>06</v>
      </c>
      <c r="D13" s="236" t="str">
        <f>INDEX(Sheet1!$C:$C,MATCH($B13,Sheet1!$B:$B,0))</f>
        <v>علی سخنگو</v>
      </c>
      <c r="E13" s="239"/>
      <c r="F13" s="239"/>
      <c r="G13" s="239"/>
      <c r="H13" s="239">
        <v>1</v>
      </c>
      <c r="I13" s="239">
        <v>1</v>
      </c>
      <c r="J13" s="239"/>
      <c r="K13" s="239">
        <v>0</v>
      </c>
      <c r="L13" s="239">
        <v>0</v>
      </c>
      <c r="M13" s="239">
        <v>0</v>
      </c>
      <c r="N13" s="239">
        <v>0</v>
      </c>
      <c r="O13" s="239">
        <v>1</v>
      </c>
      <c r="P13" s="239">
        <v>1</v>
      </c>
      <c r="Q13" s="239">
        <v>0</v>
      </c>
      <c r="R13" s="239">
        <v>1</v>
      </c>
      <c r="S13" s="239">
        <v>1</v>
      </c>
      <c r="T13" s="239">
        <v>1</v>
      </c>
      <c r="U13" s="239">
        <v>0</v>
      </c>
      <c r="V13" s="239">
        <v>0</v>
      </c>
      <c r="W13" s="239"/>
      <c r="X13" s="239">
        <v>0</v>
      </c>
      <c r="Y13" s="239"/>
      <c r="Z13" s="239"/>
      <c r="AA13" s="239"/>
      <c r="AB13" s="239"/>
      <c r="AC13" s="239">
        <v>1</v>
      </c>
      <c r="AD13" s="239"/>
      <c r="AE13" s="239"/>
      <c r="AF13" s="239"/>
      <c r="AG13" s="239">
        <v>0</v>
      </c>
      <c r="AH13" s="239"/>
      <c r="AI13" s="239"/>
      <c r="AJ13" s="239"/>
      <c r="AK13" s="239"/>
      <c r="AL13" s="239"/>
      <c r="AM13" s="239"/>
      <c r="AN13" s="239">
        <v>0</v>
      </c>
      <c r="AO13" s="239"/>
      <c r="AP13" s="239"/>
      <c r="AQ13" s="239"/>
      <c r="AR13" s="239">
        <v>1</v>
      </c>
      <c r="AS13" s="239"/>
      <c r="AT13" s="239">
        <v>0</v>
      </c>
      <c r="AU13" s="239">
        <v>0</v>
      </c>
      <c r="AV13" s="239">
        <v>0</v>
      </c>
      <c r="AW13" s="239">
        <v>0</v>
      </c>
      <c r="AX13" s="239">
        <v>0</v>
      </c>
      <c r="AY13" s="239">
        <v>0</v>
      </c>
      <c r="AZ13" s="239">
        <v>1</v>
      </c>
      <c r="BA13" s="239">
        <v>1</v>
      </c>
      <c r="BB13" s="239">
        <v>0</v>
      </c>
      <c r="BC13" s="239"/>
      <c r="BD13" s="239"/>
      <c r="BF13" s="18">
        <f t="shared" si="8"/>
        <v>1</v>
      </c>
      <c r="BG13" s="18">
        <f t="shared" si="8"/>
        <v>0.2857142857142857</v>
      </c>
      <c r="BH13" s="18">
        <f t="shared" si="8"/>
        <v>0.5</v>
      </c>
      <c r="BI13" s="18">
        <f t="shared" si="8"/>
        <v>0.5</v>
      </c>
      <c r="BJ13" s="18">
        <f t="shared" si="8"/>
        <v>1</v>
      </c>
      <c r="BK13" s="18">
        <f t="shared" si="8"/>
        <v>0.22222222222222221</v>
      </c>
    </row>
    <row r="14" spans="1:66" ht="18.75" x14ac:dyDescent="0.25">
      <c r="A14" s="46">
        <v>6</v>
      </c>
      <c r="B14" s="46" t="s">
        <v>294</v>
      </c>
      <c r="C14" s="237" t="str">
        <f t="shared" si="9"/>
        <v>06</v>
      </c>
      <c r="D14" s="237" t="str">
        <f>INDEX(Sheet1!$C:$C,MATCH($B14,Sheet1!$B:$B,0))</f>
        <v>احسان ارمیان</v>
      </c>
      <c r="E14" s="238"/>
      <c r="F14" s="238"/>
      <c r="G14" s="238"/>
      <c r="H14" s="238">
        <v>1</v>
      </c>
      <c r="I14" s="238">
        <v>1</v>
      </c>
      <c r="J14" s="238"/>
      <c r="K14" s="238">
        <v>1</v>
      </c>
      <c r="L14" s="238">
        <v>1</v>
      </c>
      <c r="M14" s="238">
        <v>1</v>
      </c>
      <c r="N14" s="238">
        <v>1</v>
      </c>
      <c r="O14" s="238">
        <v>1</v>
      </c>
      <c r="P14" s="238">
        <v>1</v>
      </c>
      <c r="Q14" s="238">
        <v>0</v>
      </c>
      <c r="R14" s="238">
        <v>1</v>
      </c>
      <c r="S14" s="238">
        <v>1</v>
      </c>
      <c r="T14" s="238">
        <v>1</v>
      </c>
      <c r="U14" s="238">
        <v>1</v>
      </c>
      <c r="V14" s="238">
        <v>1</v>
      </c>
      <c r="W14" s="238"/>
      <c r="X14" s="238">
        <v>1</v>
      </c>
      <c r="Y14" s="238"/>
      <c r="Z14" s="238"/>
      <c r="AA14" s="238"/>
      <c r="AB14" s="238"/>
      <c r="AC14" s="238">
        <v>1</v>
      </c>
      <c r="AD14" s="238"/>
      <c r="AE14" s="238"/>
      <c r="AF14" s="238"/>
      <c r="AG14" s="238">
        <v>1</v>
      </c>
      <c r="AH14" s="238"/>
      <c r="AI14" s="238"/>
      <c r="AJ14" s="238"/>
      <c r="AK14" s="238"/>
      <c r="AL14" s="238"/>
      <c r="AM14" s="238"/>
      <c r="AN14" s="238">
        <v>1</v>
      </c>
      <c r="AO14" s="238"/>
      <c r="AP14" s="238"/>
      <c r="AQ14" s="238"/>
      <c r="AR14" s="238">
        <v>1</v>
      </c>
      <c r="AS14" s="238"/>
      <c r="AT14" s="238">
        <v>0</v>
      </c>
      <c r="AU14" s="238">
        <v>0</v>
      </c>
      <c r="AV14" s="238">
        <v>0</v>
      </c>
      <c r="AW14" s="238">
        <v>0</v>
      </c>
      <c r="AX14" s="238">
        <v>0</v>
      </c>
      <c r="AY14" s="238">
        <v>0</v>
      </c>
      <c r="AZ14" s="238">
        <v>1</v>
      </c>
      <c r="BA14" s="238">
        <v>1</v>
      </c>
      <c r="BB14" s="238">
        <v>1</v>
      </c>
      <c r="BC14" s="238"/>
      <c r="BD14" s="238"/>
      <c r="BF14" s="18">
        <f t="shared" si="8"/>
        <v>1</v>
      </c>
      <c r="BG14" s="18">
        <f t="shared" si="8"/>
        <v>0.8571428571428571</v>
      </c>
      <c r="BH14" s="18">
        <f t="shared" si="8"/>
        <v>1</v>
      </c>
      <c r="BI14" s="18">
        <f t="shared" si="8"/>
        <v>1</v>
      </c>
      <c r="BJ14" s="18">
        <f t="shared" si="8"/>
        <v>1</v>
      </c>
      <c r="BK14" s="18">
        <f t="shared" si="8"/>
        <v>0.33333333333333331</v>
      </c>
    </row>
    <row r="15" spans="1:66" ht="18.75" x14ac:dyDescent="0.25">
      <c r="A15" s="4">
        <v>7</v>
      </c>
      <c r="B15" s="4" t="s">
        <v>556</v>
      </c>
      <c r="C15" s="236" t="str">
        <f t="shared" si="9"/>
        <v>06</v>
      </c>
      <c r="D15" s="236" t="str">
        <f>INDEX(Sheet1!$C:$C,MATCH($B15,Sheet1!$B:$B,0))</f>
        <v>علی نامی</v>
      </c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>
        <v>0</v>
      </c>
      <c r="AD15" s="239"/>
      <c r="AE15" s="239"/>
      <c r="AF15" s="239"/>
      <c r="AG15" s="239">
        <v>0</v>
      </c>
      <c r="AH15" s="239"/>
      <c r="AI15" s="239"/>
      <c r="AJ15" s="239"/>
      <c r="AK15" s="239"/>
      <c r="AL15" s="239"/>
      <c r="AM15" s="239"/>
      <c r="AN15" s="239">
        <v>0</v>
      </c>
      <c r="AO15" s="239"/>
      <c r="AP15" s="239"/>
      <c r="AQ15" s="239"/>
      <c r="AR15" s="239">
        <v>0</v>
      </c>
      <c r="AS15" s="239"/>
      <c r="AT15" s="239">
        <v>0</v>
      </c>
      <c r="AU15" s="239">
        <v>0</v>
      </c>
      <c r="AV15" s="239">
        <v>0</v>
      </c>
      <c r="AW15" s="239">
        <v>0</v>
      </c>
      <c r="AX15" s="239">
        <v>0</v>
      </c>
      <c r="AY15" s="239">
        <v>0</v>
      </c>
      <c r="AZ15" s="239">
        <v>1</v>
      </c>
      <c r="BA15" s="239">
        <v>1</v>
      </c>
      <c r="BB15" s="239">
        <v>0</v>
      </c>
      <c r="BC15" s="239"/>
      <c r="BD15" s="239"/>
      <c r="BF15" s="18"/>
      <c r="BG15" s="18"/>
      <c r="BH15" s="18"/>
      <c r="BI15" s="18">
        <f>IFERROR(SUMIFS($E15:$BD15,$E$3:$BD$3,BI$3,$E$2:$BD$2,BI$2)/(COUNTIFS($E$3:$BD$3,BI$3,$E15:$BD15,"&lt;&gt;"&amp;"",$E$2:$BD$2,BI$2)),"")</f>
        <v>0</v>
      </c>
      <c r="BJ15" s="18">
        <f>IFERROR(SUMIFS($E15:$BD15,$E$3:$BD$3,BJ$3,$E$2:$BD$2,BJ$2)/(COUNTIFS($E$3:$BD$3,BJ$3,$E15:$BD15,"&lt;&gt;"&amp;"",$E$2:$BD$2,BJ$2)),"")</f>
        <v>0</v>
      </c>
      <c r="BK15" s="18">
        <f t="shared" si="8"/>
        <v>0.22222222222222221</v>
      </c>
    </row>
    <row r="16" spans="1:66" ht="18.75" x14ac:dyDescent="0.25">
      <c r="A16" s="46">
        <v>8</v>
      </c>
      <c r="B16" s="46" t="s">
        <v>557</v>
      </c>
      <c r="C16" s="237" t="str">
        <f t="shared" si="9"/>
        <v>06</v>
      </c>
      <c r="D16" s="237" t="str">
        <f>INDEX(Sheet1!$C:$C,MATCH($B16,Sheet1!$B:$B,0))</f>
        <v>کمیل منصوری</v>
      </c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>
        <v>1</v>
      </c>
      <c r="AD16" s="238"/>
      <c r="AE16" s="238"/>
      <c r="AF16" s="238"/>
      <c r="AG16" s="238">
        <v>0</v>
      </c>
      <c r="AH16" s="238"/>
      <c r="AI16" s="238"/>
      <c r="AJ16" s="238"/>
      <c r="AK16" s="238"/>
      <c r="AL16" s="238"/>
      <c r="AM16" s="238"/>
      <c r="AN16" s="238">
        <v>0</v>
      </c>
      <c r="AO16" s="238"/>
      <c r="AP16" s="238"/>
      <c r="AQ16" s="238"/>
      <c r="AR16" s="238">
        <v>0</v>
      </c>
      <c r="AS16" s="238"/>
      <c r="AT16" s="238">
        <v>0</v>
      </c>
      <c r="AU16" s="238">
        <v>0</v>
      </c>
      <c r="AV16" s="238">
        <v>0</v>
      </c>
      <c r="AW16" s="238">
        <v>0</v>
      </c>
      <c r="AX16" s="238">
        <v>0</v>
      </c>
      <c r="AY16" s="238">
        <v>0</v>
      </c>
      <c r="AZ16" s="238">
        <v>0</v>
      </c>
      <c r="BA16" s="238">
        <v>0</v>
      </c>
      <c r="BB16" s="238">
        <v>0</v>
      </c>
      <c r="BC16" s="238"/>
      <c r="BD16" s="238"/>
      <c r="BF16" s="18"/>
      <c r="BG16" s="18"/>
      <c r="BH16" s="18"/>
      <c r="BI16" s="18">
        <f>IFERROR(SUMIFS($E16:$BD16,$E$3:$BD$3,BI$3,$E$2:$BD$2,BI$2)/(COUNTIFS($E$3:$BD$3,BI$3,$E16:$BD16,"&lt;&gt;"&amp;"",$E$2:$BD$2,BI$2)),"")</f>
        <v>0.5</v>
      </c>
      <c r="BJ16" s="18">
        <f>IFERROR(SUMIFS($E16:$BD16,$E$3:$BD$3,BJ$3,$E$2:$BD$2,BJ$2)/(COUNTIFS($E$3:$BD$3,BJ$3,$E16:$BD16,"&lt;&gt;"&amp;"",$E$2:$BD$2,BJ$2)),"")</f>
        <v>0</v>
      </c>
      <c r="BK16" s="18">
        <f t="shared" si="8"/>
        <v>0</v>
      </c>
    </row>
    <row r="17" spans="1:63" ht="18.75" x14ac:dyDescent="0.25">
      <c r="A17" s="4">
        <v>9</v>
      </c>
      <c r="B17" s="4" t="s">
        <v>614</v>
      </c>
      <c r="C17" s="236" t="str">
        <f t="shared" si="9"/>
        <v>06</v>
      </c>
      <c r="D17" s="236" t="str">
        <f>INDEX(Sheet1!$C:$C,MATCH($B17,Sheet1!$B:$B,0))</f>
        <v>سیدسعید چاوشی</v>
      </c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>
        <v>0</v>
      </c>
      <c r="AO17" s="239"/>
      <c r="AP17" s="239"/>
      <c r="AQ17" s="239"/>
      <c r="AR17" s="239">
        <v>0</v>
      </c>
      <c r="AS17" s="239"/>
      <c r="AT17" s="239">
        <v>0</v>
      </c>
      <c r="AU17" s="239">
        <v>0</v>
      </c>
      <c r="AV17" s="239">
        <v>0</v>
      </c>
      <c r="AW17" s="239">
        <v>0</v>
      </c>
      <c r="AX17" s="239">
        <v>0</v>
      </c>
      <c r="AY17" s="239">
        <v>0</v>
      </c>
      <c r="AZ17" s="239">
        <v>0</v>
      </c>
      <c r="BA17" s="239">
        <v>1</v>
      </c>
      <c r="BB17" s="239"/>
      <c r="BC17" s="239"/>
      <c r="BD17" s="239"/>
      <c r="BF17" s="18"/>
      <c r="BG17" s="18"/>
      <c r="BH17" s="18"/>
      <c r="BI17" s="18"/>
      <c r="BJ17" s="18">
        <f t="shared" ref="BJ17:BK48" si="10">IFERROR(SUMIFS($E17:$BD17,$E$3:$BD$3,BJ$3,$E$2:$BD$2,BJ$2)/(COUNTIFS($E$3:$BD$3,BJ$3,$E17:$BD17,"&lt;&gt;"&amp;"",$E$2:$BD$2,BJ$2)),"")</f>
        <v>0</v>
      </c>
      <c r="BK17" s="18">
        <f t="shared" si="8"/>
        <v>0.1111111111111111</v>
      </c>
    </row>
    <row r="18" spans="1:63" ht="18.75" x14ac:dyDescent="0.25">
      <c r="A18" s="46">
        <v>10</v>
      </c>
      <c r="B18" s="46" t="s">
        <v>468</v>
      </c>
      <c r="C18" s="237" t="str">
        <f t="shared" si="9"/>
        <v>08</v>
      </c>
      <c r="D18" s="237" t="str">
        <f>INDEX(Sheet1!$C:$C,MATCH($B18,Sheet1!$B:$B,0))</f>
        <v>سیدامیرحسین نیکنژاد</v>
      </c>
      <c r="E18" s="238">
        <v>1</v>
      </c>
      <c r="F18" s="238">
        <v>1</v>
      </c>
      <c r="G18" s="238">
        <v>0</v>
      </c>
      <c r="H18" s="238">
        <v>1</v>
      </c>
      <c r="I18" s="238">
        <v>1</v>
      </c>
      <c r="J18" s="238"/>
      <c r="K18" s="238">
        <v>1</v>
      </c>
      <c r="L18" s="238">
        <v>1</v>
      </c>
      <c r="M18" s="238">
        <v>1</v>
      </c>
      <c r="N18" s="238">
        <v>1</v>
      </c>
      <c r="O18" s="238">
        <v>1</v>
      </c>
      <c r="P18" s="238">
        <v>1</v>
      </c>
      <c r="Q18" s="238">
        <v>0</v>
      </c>
      <c r="R18" s="238">
        <v>1</v>
      </c>
      <c r="S18" s="238">
        <v>1</v>
      </c>
      <c r="T18" s="238">
        <v>1</v>
      </c>
      <c r="U18" s="238">
        <v>0</v>
      </c>
      <c r="V18" s="238">
        <v>0</v>
      </c>
      <c r="W18" s="238"/>
      <c r="X18" s="238">
        <v>0</v>
      </c>
      <c r="Y18" s="238"/>
      <c r="Z18" s="238"/>
      <c r="AA18" s="238"/>
      <c r="AB18" s="238"/>
      <c r="AC18" s="238">
        <v>0</v>
      </c>
      <c r="AD18" s="238"/>
      <c r="AE18" s="238"/>
      <c r="AF18" s="238"/>
      <c r="AG18" s="238">
        <v>0</v>
      </c>
      <c r="AH18" s="238"/>
      <c r="AI18" s="238"/>
      <c r="AJ18" s="238"/>
      <c r="AK18" s="238"/>
      <c r="AL18" s="238"/>
      <c r="AM18" s="238"/>
      <c r="AN18" s="238">
        <v>0</v>
      </c>
      <c r="AO18" s="238"/>
      <c r="AP18" s="238"/>
      <c r="AQ18" s="238"/>
      <c r="AR18" s="238">
        <v>0</v>
      </c>
      <c r="AS18" s="238"/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1</v>
      </c>
      <c r="BB18" s="238">
        <v>1</v>
      </c>
      <c r="BC18" s="238"/>
      <c r="BD18" s="238"/>
      <c r="BF18" s="18">
        <f t="shared" ref="BF18:BI25" si="11">IFERROR(SUMIFS($E18:$BD18,$E$3:$BD$3,BF$3,$E$2:$BD$2,BF$2)/(COUNTIFS($E$3:$BD$3,BF$3,$E18:$BD18,"&lt;&gt;"&amp;"",$E$2:$BD$2,BF$2)),"")</f>
        <v>0.8</v>
      </c>
      <c r="BG18" s="18">
        <f t="shared" si="11"/>
        <v>0.8571428571428571</v>
      </c>
      <c r="BH18" s="18">
        <f t="shared" si="11"/>
        <v>0.5</v>
      </c>
      <c r="BI18" s="18">
        <f t="shared" si="11"/>
        <v>0</v>
      </c>
      <c r="BJ18" s="18">
        <f t="shared" si="10"/>
        <v>0</v>
      </c>
      <c r="BK18" s="18">
        <f t="shared" si="8"/>
        <v>0.1111111111111111</v>
      </c>
    </row>
    <row r="19" spans="1:63" ht="18.75" x14ac:dyDescent="0.25">
      <c r="A19" s="4">
        <v>11</v>
      </c>
      <c r="B19" s="4" t="s">
        <v>469</v>
      </c>
      <c r="C19" s="236" t="str">
        <f t="shared" si="9"/>
        <v>08</v>
      </c>
      <c r="D19" s="236" t="str">
        <f>INDEX(Sheet1!$C:$C,MATCH($B19,Sheet1!$B:$B,0))</f>
        <v>سیدمحمدجواد شاهنگیان</v>
      </c>
      <c r="E19" s="239">
        <v>0</v>
      </c>
      <c r="F19" s="239">
        <v>1</v>
      </c>
      <c r="G19" s="239">
        <v>0</v>
      </c>
      <c r="H19" s="239">
        <v>1</v>
      </c>
      <c r="I19" s="239">
        <v>1</v>
      </c>
      <c r="J19" s="239">
        <v>1</v>
      </c>
      <c r="K19" s="239">
        <v>1</v>
      </c>
      <c r="L19" s="239">
        <v>1</v>
      </c>
      <c r="M19" s="239">
        <v>1</v>
      </c>
      <c r="N19" s="239">
        <v>1</v>
      </c>
      <c r="O19" s="239">
        <v>1</v>
      </c>
      <c r="P19" s="239">
        <v>1</v>
      </c>
      <c r="Q19" s="239">
        <v>1</v>
      </c>
      <c r="R19" s="239">
        <v>1</v>
      </c>
      <c r="S19" s="239">
        <v>1</v>
      </c>
      <c r="T19" s="239">
        <v>1</v>
      </c>
      <c r="U19" s="239">
        <v>1</v>
      </c>
      <c r="V19" s="239">
        <v>1</v>
      </c>
      <c r="W19" s="239"/>
      <c r="X19" s="239">
        <v>1</v>
      </c>
      <c r="Y19" s="239"/>
      <c r="Z19" s="239"/>
      <c r="AA19" s="239"/>
      <c r="AB19" s="239"/>
      <c r="AC19" s="239">
        <v>1</v>
      </c>
      <c r="AD19" s="239"/>
      <c r="AE19" s="239"/>
      <c r="AF19" s="239"/>
      <c r="AG19" s="239">
        <v>0</v>
      </c>
      <c r="AH19" s="239"/>
      <c r="AI19" s="239"/>
      <c r="AJ19" s="239"/>
      <c r="AK19" s="239"/>
      <c r="AL19" s="239"/>
      <c r="AM19" s="239"/>
      <c r="AN19" s="239">
        <v>1</v>
      </c>
      <c r="AO19" s="239"/>
      <c r="AP19" s="239"/>
      <c r="AQ19" s="239"/>
      <c r="AR19" s="239">
        <v>1</v>
      </c>
      <c r="AS19" s="239"/>
      <c r="AT19" s="239">
        <v>0</v>
      </c>
      <c r="AU19" s="239">
        <v>0</v>
      </c>
      <c r="AV19" s="239">
        <v>0</v>
      </c>
      <c r="AW19" s="239">
        <v>1</v>
      </c>
      <c r="AX19" s="239">
        <v>0</v>
      </c>
      <c r="AY19" s="239">
        <v>0</v>
      </c>
      <c r="AZ19" s="239">
        <v>1</v>
      </c>
      <c r="BA19" s="239">
        <v>1</v>
      </c>
      <c r="BB19" s="239">
        <v>1</v>
      </c>
      <c r="BC19" s="239"/>
      <c r="BD19" s="239"/>
      <c r="BF19" s="18">
        <f t="shared" si="11"/>
        <v>0.6</v>
      </c>
      <c r="BG19" s="18">
        <f t="shared" si="11"/>
        <v>1</v>
      </c>
      <c r="BH19" s="18">
        <f t="shared" si="11"/>
        <v>1</v>
      </c>
      <c r="BI19" s="18">
        <f t="shared" si="11"/>
        <v>0.5</v>
      </c>
      <c r="BJ19" s="18">
        <f t="shared" si="10"/>
        <v>1</v>
      </c>
      <c r="BK19" s="18">
        <f t="shared" si="8"/>
        <v>0.44444444444444442</v>
      </c>
    </row>
    <row r="20" spans="1:63" ht="18.75" x14ac:dyDescent="0.25">
      <c r="A20" s="46">
        <v>12</v>
      </c>
      <c r="B20" s="46" t="s">
        <v>470</v>
      </c>
      <c r="C20" s="237" t="str">
        <f t="shared" si="9"/>
        <v>08</v>
      </c>
      <c r="D20" s="237" t="str">
        <f>INDEX(Sheet1!$C:$C,MATCH($B20,Sheet1!$B:$B,0))</f>
        <v>علیرضا بابایی</v>
      </c>
      <c r="E20" s="238">
        <v>1</v>
      </c>
      <c r="F20" s="238">
        <v>1</v>
      </c>
      <c r="G20" s="238">
        <v>1</v>
      </c>
      <c r="H20" s="238">
        <v>1</v>
      </c>
      <c r="I20" s="238">
        <v>0</v>
      </c>
      <c r="J20" s="238">
        <v>1</v>
      </c>
      <c r="K20" s="238">
        <v>1</v>
      </c>
      <c r="L20" s="238">
        <v>0</v>
      </c>
      <c r="M20" s="238">
        <v>1</v>
      </c>
      <c r="N20" s="238">
        <v>0</v>
      </c>
      <c r="O20" s="238">
        <v>0</v>
      </c>
      <c r="P20" s="238">
        <v>1</v>
      </c>
      <c r="Q20" s="238">
        <v>0</v>
      </c>
      <c r="R20" s="238">
        <v>1</v>
      </c>
      <c r="S20" s="238">
        <v>1</v>
      </c>
      <c r="T20" s="238">
        <v>1</v>
      </c>
      <c r="U20" s="238">
        <v>1</v>
      </c>
      <c r="V20" s="238">
        <v>1</v>
      </c>
      <c r="W20" s="238"/>
      <c r="X20" s="238">
        <v>1</v>
      </c>
      <c r="Y20" s="238"/>
      <c r="Z20" s="238"/>
      <c r="AA20" s="238"/>
      <c r="AB20" s="238"/>
      <c r="AC20" s="238">
        <v>0</v>
      </c>
      <c r="AD20" s="238"/>
      <c r="AE20" s="238"/>
      <c r="AF20" s="238"/>
      <c r="AG20" s="238">
        <v>0</v>
      </c>
      <c r="AH20" s="238"/>
      <c r="AI20" s="238"/>
      <c r="AJ20" s="238"/>
      <c r="AK20" s="238"/>
      <c r="AL20" s="238"/>
      <c r="AM20" s="238"/>
      <c r="AN20" s="238">
        <v>0</v>
      </c>
      <c r="AO20" s="238"/>
      <c r="AP20" s="238"/>
      <c r="AQ20" s="238"/>
      <c r="AR20" s="238">
        <v>0</v>
      </c>
      <c r="AS20" s="238"/>
      <c r="AT20" s="238">
        <v>0</v>
      </c>
      <c r="AU20" s="238">
        <v>0</v>
      </c>
      <c r="AV20" s="238">
        <v>0</v>
      </c>
      <c r="AW20" s="238">
        <v>0</v>
      </c>
      <c r="AX20" s="238">
        <v>0</v>
      </c>
      <c r="AY20" s="238">
        <v>0</v>
      </c>
      <c r="AZ20" s="238">
        <v>0</v>
      </c>
      <c r="BA20" s="238">
        <v>0</v>
      </c>
      <c r="BB20" s="238">
        <v>0</v>
      </c>
      <c r="BC20" s="238"/>
      <c r="BD20" s="238"/>
      <c r="BF20" s="18">
        <f t="shared" si="11"/>
        <v>0.8</v>
      </c>
      <c r="BG20" s="18">
        <f t="shared" si="11"/>
        <v>0.5</v>
      </c>
      <c r="BH20" s="18">
        <f t="shared" si="11"/>
        <v>1</v>
      </c>
      <c r="BI20" s="18">
        <f t="shared" si="11"/>
        <v>0</v>
      </c>
      <c r="BJ20" s="18">
        <f t="shared" si="10"/>
        <v>0</v>
      </c>
      <c r="BK20" s="18">
        <f t="shared" si="8"/>
        <v>0</v>
      </c>
    </row>
    <row r="21" spans="1:63" ht="18.75" x14ac:dyDescent="0.25">
      <c r="A21" s="4">
        <v>13</v>
      </c>
      <c r="B21" s="4" t="s">
        <v>471</v>
      </c>
      <c r="C21" s="236" t="str">
        <f t="shared" si="9"/>
        <v>08</v>
      </c>
      <c r="D21" s="236" t="str">
        <f>INDEX(Sheet1!$C:$C,MATCH($B21,Sheet1!$B:$B,0))</f>
        <v>امیرمحمد سعیدی</v>
      </c>
      <c r="E21" s="239">
        <v>0</v>
      </c>
      <c r="F21" s="239">
        <v>0</v>
      </c>
      <c r="G21" s="239">
        <v>0</v>
      </c>
      <c r="H21" s="239">
        <v>1</v>
      </c>
      <c r="I21" s="239">
        <v>1</v>
      </c>
      <c r="J21" s="239"/>
      <c r="K21" s="239">
        <v>1</v>
      </c>
      <c r="L21" s="239">
        <v>0</v>
      </c>
      <c r="M21" s="239">
        <v>1</v>
      </c>
      <c r="N21" s="239">
        <v>1</v>
      </c>
      <c r="O21" s="239">
        <v>1</v>
      </c>
      <c r="P21" s="239">
        <v>1</v>
      </c>
      <c r="Q21" s="239">
        <v>0</v>
      </c>
      <c r="R21" s="239">
        <v>1</v>
      </c>
      <c r="S21" s="239">
        <v>1</v>
      </c>
      <c r="T21" s="239">
        <v>1</v>
      </c>
      <c r="U21" s="239">
        <v>1</v>
      </c>
      <c r="V21" s="239">
        <v>0</v>
      </c>
      <c r="W21" s="239"/>
      <c r="X21" s="239">
        <v>1</v>
      </c>
      <c r="Y21" s="239"/>
      <c r="Z21" s="239"/>
      <c r="AA21" s="239"/>
      <c r="AB21" s="239"/>
      <c r="AC21" s="239">
        <v>1</v>
      </c>
      <c r="AD21" s="239"/>
      <c r="AE21" s="239"/>
      <c r="AF21" s="239"/>
      <c r="AG21" s="239">
        <v>0</v>
      </c>
      <c r="AH21" s="239"/>
      <c r="AI21" s="239"/>
      <c r="AJ21" s="239"/>
      <c r="AK21" s="239"/>
      <c r="AL21" s="239"/>
      <c r="AM21" s="239"/>
      <c r="AN21" s="239">
        <v>0</v>
      </c>
      <c r="AO21" s="239"/>
      <c r="AP21" s="239"/>
      <c r="AQ21" s="239"/>
      <c r="AR21" s="239">
        <v>0</v>
      </c>
      <c r="AS21" s="239"/>
      <c r="AT21" s="239">
        <v>0</v>
      </c>
      <c r="AU21" s="239">
        <v>0</v>
      </c>
      <c r="AV21" s="239">
        <v>0</v>
      </c>
      <c r="AW21" s="239">
        <v>1</v>
      </c>
      <c r="AX21" s="239">
        <v>1</v>
      </c>
      <c r="AY21" s="239">
        <v>0</v>
      </c>
      <c r="AZ21" s="239">
        <v>1</v>
      </c>
      <c r="BA21" s="239">
        <v>1</v>
      </c>
      <c r="BB21" s="239">
        <v>0</v>
      </c>
      <c r="BC21" s="239"/>
      <c r="BD21" s="239"/>
      <c r="BF21" s="18">
        <f t="shared" si="11"/>
        <v>0.4</v>
      </c>
      <c r="BG21" s="18">
        <f t="shared" si="11"/>
        <v>0.7142857142857143</v>
      </c>
      <c r="BH21" s="18">
        <f t="shared" si="11"/>
        <v>0.83333333333333337</v>
      </c>
      <c r="BI21" s="18">
        <f t="shared" si="11"/>
        <v>0.5</v>
      </c>
      <c r="BJ21" s="18">
        <f t="shared" si="10"/>
        <v>0</v>
      </c>
      <c r="BK21" s="18">
        <f t="shared" si="8"/>
        <v>0.44444444444444442</v>
      </c>
    </row>
    <row r="22" spans="1:63" ht="18.75" x14ac:dyDescent="0.25">
      <c r="A22" s="46">
        <v>14</v>
      </c>
      <c r="B22" s="46" t="s">
        <v>472</v>
      </c>
      <c r="C22" s="237" t="str">
        <f t="shared" si="9"/>
        <v>08</v>
      </c>
      <c r="D22" s="237" t="str">
        <f>INDEX(Sheet1!$C:$C,MATCH($B22,Sheet1!$B:$B,0))</f>
        <v>سیدامیرعلی نیکنژاد</v>
      </c>
      <c r="E22" s="238">
        <v>1</v>
      </c>
      <c r="F22" s="238">
        <v>1</v>
      </c>
      <c r="G22" s="238">
        <v>0</v>
      </c>
      <c r="H22" s="238">
        <v>1</v>
      </c>
      <c r="I22" s="238">
        <v>1</v>
      </c>
      <c r="J22" s="238"/>
      <c r="K22" s="238">
        <v>1</v>
      </c>
      <c r="L22" s="238">
        <v>1</v>
      </c>
      <c r="M22" s="238">
        <v>1</v>
      </c>
      <c r="N22" s="238">
        <v>1</v>
      </c>
      <c r="O22" s="238">
        <v>1</v>
      </c>
      <c r="P22" s="238">
        <v>1</v>
      </c>
      <c r="Q22" s="238">
        <v>0</v>
      </c>
      <c r="R22" s="238">
        <v>1</v>
      </c>
      <c r="S22" s="238">
        <v>1</v>
      </c>
      <c r="T22" s="238">
        <v>1</v>
      </c>
      <c r="U22" s="238">
        <v>1</v>
      </c>
      <c r="V22" s="238">
        <v>0</v>
      </c>
      <c r="W22" s="238"/>
      <c r="X22" s="238">
        <v>0</v>
      </c>
      <c r="Y22" s="238"/>
      <c r="Z22" s="238"/>
      <c r="AA22" s="238"/>
      <c r="AB22" s="238"/>
      <c r="AC22" s="238">
        <v>1</v>
      </c>
      <c r="AD22" s="238"/>
      <c r="AE22" s="238"/>
      <c r="AF22" s="238"/>
      <c r="AG22" s="238">
        <v>1</v>
      </c>
      <c r="AH22" s="238"/>
      <c r="AI22" s="238"/>
      <c r="AJ22" s="238"/>
      <c r="AK22" s="238"/>
      <c r="AL22" s="238"/>
      <c r="AM22" s="238"/>
      <c r="AN22" s="238">
        <v>0</v>
      </c>
      <c r="AO22" s="238"/>
      <c r="AP22" s="238"/>
      <c r="AQ22" s="238"/>
      <c r="AR22" s="238">
        <v>0</v>
      </c>
      <c r="AS22" s="238"/>
      <c r="AT22" s="238">
        <v>0</v>
      </c>
      <c r="AU22" s="238">
        <v>0</v>
      </c>
      <c r="AV22" s="238">
        <v>0</v>
      </c>
      <c r="AW22" s="238">
        <v>1</v>
      </c>
      <c r="AX22" s="238">
        <v>0</v>
      </c>
      <c r="AY22" s="238">
        <v>0</v>
      </c>
      <c r="AZ22" s="238">
        <v>1</v>
      </c>
      <c r="BA22" s="238">
        <v>1</v>
      </c>
      <c r="BB22" s="238">
        <v>1</v>
      </c>
      <c r="BC22" s="238"/>
      <c r="BD22" s="238"/>
      <c r="BF22" s="18">
        <f t="shared" si="11"/>
        <v>0.8</v>
      </c>
      <c r="BG22" s="18">
        <f t="shared" si="11"/>
        <v>0.8571428571428571</v>
      </c>
      <c r="BH22" s="18">
        <f t="shared" si="11"/>
        <v>0.66666666666666663</v>
      </c>
      <c r="BI22" s="18">
        <f t="shared" si="11"/>
        <v>1</v>
      </c>
      <c r="BJ22" s="18">
        <f t="shared" si="10"/>
        <v>0</v>
      </c>
      <c r="BK22" s="18">
        <f t="shared" si="8"/>
        <v>0.33333333333333331</v>
      </c>
    </row>
    <row r="23" spans="1:63" ht="18.75" x14ac:dyDescent="0.25">
      <c r="A23" s="4">
        <v>15</v>
      </c>
      <c r="B23" s="4" t="s">
        <v>473</v>
      </c>
      <c r="C23" s="236" t="str">
        <f t="shared" si="9"/>
        <v>08</v>
      </c>
      <c r="D23" s="236" t="str">
        <f>INDEX(Sheet1!$C:$C,MATCH($B23,Sheet1!$B:$B,0))</f>
        <v>محمدحسین رعیتی</v>
      </c>
      <c r="E23" s="239">
        <v>0</v>
      </c>
      <c r="F23" s="239">
        <v>0</v>
      </c>
      <c r="G23" s="239">
        <v>0</v>
      </c>
      <c r="H23" s="239">
        <v>1</v>
      </c>
      <c r="I23" s="239">
        <v>0</v>
      </c>
      <c r="J23" s="239">
        <v>1</v>
      </c>
      <c r="K23" s="239">
        <v>1</v>
      </c>
      <c r="L23" s="239">
        <v>0</v>
      </c>
      <c r="M23" s="239">
        <v>1</v>
      </c>
      <c r="N23" s="239">
        <v>0</v>
      </c>
      <c r="O23" s="239">
        <v>0</v>
      </c>
      <c r="P23" s="239">
        <v>0</v>
      </c>
      <c r="Q23" s="239">
        <v>0</v>
      </c>
      <c r="R23" s="239">
        <v>1</v>
      </c>
      <c r="S23" s="239">
        <v>0</v>
      </c>
      <c r="T23" s="239">
        <v>1</v>
      </c>
      <c r="U23" s="239">
        <v>1</v>
      </c>
      <c r="V23" s="239">
        <v>0</v>
      </c>
      <c r="W23" s="239"/>
      <c r="X23" s="239">
        <v>1</v>
      </c>
      <c r="Y23" s="239"/>
      <c r="Z23" s="239"/>
      <c r="AA23" s="239"/>
      <c r="AB23" s="239"/>
      <c r="AC23" s="239">
        <v>0</v>
      </c>
      <c r="AD23" s="239"/>
      <c r="AE23" s="239"/>
      <c r="AF23" s="239"/>
      <c r="AG23" s="239">
        <v>0</v>
      </c>
      <c r="AH23" s="239"/>
      <c r="AI23" s="239"/>
      <c r="AJ23" s="239"/>
      <c r="AK23" s="239"/>
      <c r="AL23" s="239"/>
      <c r="AM23" s="239"/>
      <c r="AN23" s="239">
        <v>0</v>
      </c>
      <c r="AO23" s="239"/>
      <c r="AP23" s="239"/>
      <c r="AQ23" s="239"/>
      <c r="AR23" s="239">
        <v>0</v>
      </c>
      <c r="AS23" s="239"/>
      <c r="AT23" s="239">
        <v>0</v>
      </c>
      <c r="AU23" s="239">
        <v>0</v>
      </c>
      <c r="AV23" s="239">
        <v>0</v>
      </c>
      <c r="AW23" s="239">
        <v>1</v>
      </c>
      <c r="AX23" s="239">
        <v>0</v>
      </c>
      <c r="AY23" s="239">
        <v>0</v>
      </c>
      <c r="AZ23" s="239">
        <v>0</v>
      </c>
      <c r="BA23" s="239">
        <v>1</v>
      </c>
      <c r="BB23" s="239">
        <v>0</v>
      </c>
      <c r="BC23" s="239"/>
      <c r="BD23" s="239"/>
      <c r="BF23" s="18">
        <f t="shared" si="11"/>
        <v>0.2</v>
      </c>
      <c r="BG23" s="18">
        <f t="shared" si="11"/>
        <v>0.375</v>
      </c>
      <c r="BH23" s="18">
        <f t="shared" si="11"/>
        <v>0.66666666666666663</v>
      </c>
      <c r="BI23" s="18">
        <f t="shared" si="11"/>
        <v>0</v>
      </c>
      <c r="BJ23" s="18">
        <f t="shared" si="10"/>
        <v>0</v>
      </c>
      <c r="BK23" s="18">
        <f t="shared" si="8"/>
        <v>0.22222222222222221</v>
      </c>
    </row>
    <row r="24" spans="1:63" ht="18.75" x14ac:dyDescent="0.25">
      <c r="A24" s="46">
        <v>16</v>
      </c>
      <c r="B24" s="46" t="s">
        <v>474</v>
      </c>
      <c r="C24" s="237" t="str">
        <f t="shared" si="9"/>
        <v>08</v>
      </c>
      <c r="D24" s="237" t="str">
        <f>INDEX(Sheet1!$C:$C,MATCH($B24,Sheet1!$B:$B,0))</f>
        <v>علی ممدوحی</v>
      </c>
      <c r="E24" s="238">
        <v>0</v>
      </c>
      <c r="F24" s="238">
        <v>0</v>
      </c>
      <c r="G24" s="238">
        <v>0</v>
      </c>
      <c r="H24" s="238">
        <v>1</v>
      </c>
      <c r="I24" s="238">
        <v>1</v>
      </c>
      <c r="J24" s="238"/>
      <c r="K24" s="238">
        <v>1</v>
      </c>
      <c r="L24" s="238">
        <v>1</v>
      </c>
      <c r="M24" s="238">
        <v>1</v>
      </c>
      <c r="N24" s="238">
        <v>1</v>
      </c>
      <c r="O24" s="238">
        <v>0</v>
      </c>
      <c r="P24" s="238">
        <v>0</v>
      </c>
      <c r="Q24" s="238">
        <v>0</v>
      </c>
      <c r="R24" s="238">
        <v>0</v>
      </c>
      <c r="S24" s="238">
        <v>1</v>
      </c>
      <c r="T24" s="238">
        <v>0</v>
      </c>
      <c r="U24" s="238">
        <v>1</v>
      </c>
      <c r="V24" s="238">
        <v>0</v>
      </c>
      <c r="W24" s="238"/>
      <c r="X24" s="238">
        <v>1</v>
      </c>
      <c r="Y24" s="238"/>
      <c r="Z24" s="238"/>
      <c r="AA24" s="238"/>
      <c r="AB24" s="238"/>
      <c r="AC24" s="238">
        <v>1</v>
      </c>
      <c r="AD24" s="238"/>
      <c r="AE24" s="238"/>
      <c r="AF24" s="238"/>
      <c r="AG24" s="238">
        <v>0</v>
      </c>
      <c r="AH24" s="238"/>
      <c r="AI24" s="238"/>
      <c r="AJ24" s="238"/>
      <c r="AK24" s="238"/>
      <c r="AL24" s="238"/>
      <c r="AM24" s="238"/>
      <c r="AN24" s="238">
        <v>0</v>
      </c>
      <c r="AO24" s="238"/>
      <c r="AP24" s="238"/>
      <c r="AQ24" s="238"/>
      <c r="AR24" s="238">
        <v>1</v>
      </c>
      <c r="AS24" s="238"/>
      <c r="AT24" s="238">
        <v>0</v>
      </c>
      <c r="AU24" s="238">
        <v>0</v>
      </c>
      <c r="AV24" s="238">
        <v>0</v>
      </c>
      <c r="AW24" s="238">
        <v>1</v>
      </c>
      <c r="AX24" s="238">
        <v>0</v>
      </c>
      <c r="AY24" s="238">
        <v>1</v>
      </c>
      <c r="AZ24" s="238">
        <v>0</v>
      </c>
      <c r="BA24" s="238">
        <v>1</v>
      </c>
      <c r="BB24" s="238">
        <v>0</v>
      </c>
      <c r="BC24" s="238"/>
      <c r="BD24" s="238"/>
      <c r="BF24" s="18">
        <f t="shared" si="11"/>
        <v>0.4</v>
      </c>
      <c r="BG24" s="18">
        <f t="shared" si="11"/>
        <v>0.5714285714285714</v>
      </c>
      <c r="BH24" s="18">
        <f t="shared" si="11"/>
        <v>0.5</v>
      </c>
      <c r="BI24" s="18">
        <f t="shared" si="11"/>
        <v>0.5</v>
      </c>
      <c r="BJ24" s="18">
        <f t="shared" si="10"/>
        <v>1</v>
      </c>
      <c r="BK24" s="18">
        <f t="shared" si="8"/>
        <v>0.33333333333333331</v>
      </c>
    </row>
    <row r="25" spans="1:63" ht="18.75" x14ac:dyDescent="0.25">
      <c r="A25" s="4">
        <v>17</v>
      </c>
      <c r="B25" s="4" t="s">
        <v>475</v>
      </c>
      <c r="C25" s="236" t="str">
        <f t="shared" si="9"/>
        <v>08</v>
      </c>
      <c r="D25" s="236" t="str">
        <f>INDEX(Sheet1!$C:$C,MATCH($B25,Sheet1!$B:$B,0))</f>
        <v>عرفان ارمیان</v>
      </c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>
        <v>0</v>
      </c>
      <c r="S25" s="239">
        <v>0</v>
      </c>
      <c r="T25" s="239">
        <v>1</v>
      </c>
      <c r="U25" s="239">
        <v>1</v>
      </c>
      <c r="V25" s="239">
        <v>0</v>
      </c>
      <c r="W25" s="239"/>
      <c r="X25" s="239">
        <v>1</v>
      </c>
      <c r="Y25" s="239"/>
      <c r="Z25" s="239"/>
      <c r="AA25" s="239"/>
      <c r="AB25" s="239"/>
      <c r="AC25" s="239">
        <v>1</v>
      </c>
      <c r="AD25" s="239"/>
      <c r="AE25" s="239"/>
      <c r="AF25" s="239"/>
      <c r="AG25" s="239">
        <v>1</v>
      </c>
      <c r="AH25" s="239"/>
      <c r="AI25" s="239"/>
      <c r="AJ25" s="239"/>
      <c r="AK25" s="239"/>
      <c r="AL25" s="239"/>
      <c r="AM25" s="239"/>
      <c r="AN25" s="239">
        <v>0</v>
      </c>
      <c r="AO25" s="239"/>
      <c r="AP25" s="239"/>
      <c r="AQ25" s="239"/>
      <c r="AR25" s="239">
        <v>1</v>
      </c>
      <c r="AS25" s="239"/>
      <c r="AT25" s="239">
        <v>0</v>
      </c>
      <c r="AU25" s="239">
        <v>0</v>
      </c>
      <c r="AV25" s="239">
        <v>0</v>
      </c>
      <c r="AW25" s="239">
        <v>1</v>
      </c>
      <c r="AX25" s="239">
        <v>0</v>
      </c>
      <c r="AY25" s="239">
        <v>1</v>
      </c>
      <c r="AZ25" s="239">
        <v>1</v>
      </c>
      <c r="BA25" s="239">
        <v>1</v>
      </c>
      <c r="BB25" s="239">
        <v>1</v>
      </c>
      <c r="BC25" s="239"/>
      <c r="BD25" s="239"/>
      <c r="BF25" s="18" t="str">
        <f t="shared" si="11"/>
        <v/>
      </c>
      <c r="BG25" s="18" t="str">
        <f t="shared" si="11"/>
        <v/>
      </c>
      <c r="BH25" s="18">
        <f t="shared" si="11"/>
        <v>0.5</v>
      </c>
      <c r="BI25" s="18">
        <f t="shared" si="11"/>
        <v>1</v>
      </c>
      <c r="BJ25" s="18">
        <f t="shared" si="10"/>
        <v>1</v>
      </c>
      <c r="BK25" s="18">
        <f t="shared" si="10"/>
        <v>0.44444444444444442</v>
      </c>
    </row>
    <row r="26" spans="1:63" ht="18.75" x14ac:dyDescent="0.25">
      <c r="A26" s="46">
        <v>18</v>
      </c>
      <c r="B26" s="46" t="s">
        <v>476</v>
      </c>
      <c r="C26" s="237" t="str">
        <f t="shared" si="9"/>
        <v>08</v>
      </c>
      <c r="D26" s="237" t="str">
        <f>INDEX(Sheet1!$C:$C,MATCH($B26,Sheet1!$B:$B,0))</f>
        <v>سیدمحمد احمدکمونه</v>
      </c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>
        <v>1</v>
      </c>
      <c r="AD26" s="238"/>
      <c r="AE26" s="238"/>
      <c r="AF26" s="238"/>
      <c r="AG26" s="238">
        <v>0</v>
      </c>
      <c r="AH26" s="238"/>
      <c r="AI26" s="238"/>
      <c r="AJ26" s="238"/>
      <c r="AK26" s="238"/>
      <c r="AL26" s="238"/>
      <c r="AM26" s="238"/>
      <c r="AN26" s="238">
        <v>1</v>
      </c>
      <c r="AO26" s="238"/>
      <c r="AP26" s="238"/>
      <c r="AQ26" s="238"/>
      <c r="AR26" s="238">
        <v>0</v>
      </c>
      <c r="AS26" s="238"/>
      <c r="AT26" s="238">
        <v>0</v>
      </c>
      <c r="AU26" s="238">
        <v>0</v>
      </c>
      <c r="AV26" s="238">
        <v>0</v>
      </c>
      <c r="AW26" s="238">
        <v>1</v>
      </c>
      <c r="AX26" s="238">
        <v>1</v>
      </c>
      <c r="AY26" s="238">
        <v>0</v>
      </c>
      <c r="AZ26" s="238">
        <v>0</v>
      </c>
      <c r="BA26" s="238">
        <v>1</v>
      </c>
      <c r="BB26" s="238">
        <v>0</v>
      </c>
      <c r="BC26" s="238"/>
      <c r="BD26" s="238"/>
      <c r="BF26" s="18"/>
      <c r="BG26" s="18"/>
      <c r="BH26" s="18"/>
      <c r="BI26" s="18">
        <f>IFERROR(SUMIFS($E26:$BD26,$E$3:$BD$3,BI$3,$E$2:$BD$2,BI$2)/(COUNTIFS($E$3:$BD$3,BI$3,$E26:$BD26,"&lt;&gt;"&amp;"",$E$2:$BD$2,BI$2)),"")</f>
        <v>0.5</v>
      </c>
      <c r="BJ26" s="18">
        <f t="shared" si="10"/>
        <v>0</v>
      </c>
      <c r="BK26" s="18">
        <f t="shared" si="10"/>
        <v>0.44444444444444442</v>
      </c>
    </row>
    <row r="27" spans="1:63" ht="18.75" x14ac:dyDescent="0.25">
      <c r="A27" s="4">
        <v>19</v>
      </c>
      <c r="B27" s="4" t="s">
        <v>689</v>
      </c>
      <c r="C27" s="236" t="str">
        <f t="shared" si="9"/>
        <v>08</v>
      </c>
      <c r="D27" s="236" t="str">
        <f>INDEX(Sheet1!$C:$C,MATCH($B27,Sheet1!$B:$B,0))</f>
        <v>امیرعلی هاشم‌خانی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>
        <v>0</v>
      </c>
      <c r="AO27" s="239"/>
      <c r="AP27" s="239"/>
      <c r="AQ27" s="239"/>
      <c r="AR27" s="239">
        <v>0</v>
      </c>
      <c r="AS27" s="239"/>
      <c r="AT27" s="239">
        <v>0</v>
      </c>
      <c r="AU27" s="239">
        <v>0</v>
      </c>
      <c r="AV27" s="239">
        <v>0</v>
      </c>
      <c r="AW27" s="239">
        <v>0</v>
      </c>
      <c r="AX27" s="239">
        <v>0</v>
      </c>
      <c r="AY27" s="239">
        <v>0</v>
      </c>
      <c r="AZ27" s="238">
        <v>0</v>
      </c>
      <c r="BA27" s="239">
        <v>0</v>
      </c>
      <c r="BB27" s="238">
        <v>0</v>
      </c>
      <c r="BC27" s="239"/>
      <c r="BD27" s="239"/>
      <c r="BF27" s="18"/>
      <c r="BG27" s="18"/>
      <c r="BH27" s="18"/>
      <c r="BI27" s="18"/>
      <c r="BJ27" s="18">
        <f t="shared" si="10"/>
        <v>0</v>
      </c>
      <c r="BK27" s="18">
        <f t="shared" si="10"/>
        <v>0</v>
      </c>
    </row>
    <row r="28" spans="1:63" ht="18.75" x14ac:dyDescent="0.25">
      <c r="A28" s="46">
        <v>20</v>
      </c>
      <c r="B28" s="46" t="s">
        <v>477</v>
      </c>
      <c r="C28" s="237" t="str">
        <f t="shared" si="9"/>
        <v>09</v>
      </c>
      <c r="D28" s="237" t="str">
        <f>INDEX(Sheet1!$C:$C,MATCH($B28,Sheet1!$B:$B,0))</f>
        <v>احسان خامه</v>
      </c>
      <c r="E28" s="238">
        <v>1</v>
      </c>
      <c r="F28" s="238">
        <v>0</v>
      </c>
      <c r="G28" s="238">
        <v>1</v>
      </c>
      <c r="H28" s="238">
        <v>1</v>
      </c>
      <c r="I28" s="238">
        <v>0</v>
      </c>
      <c r="J28" s="238">
        <v>0</v>
      </c>
      <c r="K28" s="238">
        <v>0</v>
      </c>
      <c r="L28" s="238">
        <v>0</v>
      </c>
      <c r="M28" s="238">
        <v>0</v>
      </c>
      <c r="N28" s="238">
        <v>1</v>
      </c>
      <c r="O28" s="238">
        <v>0</v>
      </c>
      <c r="P28" s="238">
        <v>1</v>
      </c>
      <c r="Q28" s="238">
        <v>1</v>
      </c>
      <c r="R28" s="238">
        <v>1</v>
      </c>
      <c r="S28" s="238">
        <v>1</v>
      </c>
      <c r="T28" s="238">
        <v>1</v>
      </c>
      <c r="U28" s="238">
        <v>0</v>
      </c>
      <c r="V28" s="238">
        <v>0</v>
      </c>
      <c r="W28" s="238">
        <v>0</v>
      </c>
      <c r="X28" s="238">
        <v>0</v>
      </c>
      <c r="Y28" s="238">
        <v>0</v>
      </c>
      <c r="Z28" s="238">
        <v>0</v>
      </c>
      <c r="AA28" s="238">
        <v>0</v>
      </c>
      <c r="AB28" s="238">
        <v>0</v>
      </c>
      <c r="AC28" s="238">
        <v>1</v>
      </c>
      <c r="AD28" s="238">
        <v>0</v>
      </c>
      <c r="AE28" s="238">
        <v>0</v>
      </c>
      <c r="AF28" s="238">
        <v>0</v>
      </c>
      <c r="AG28" s="238">
        <v>0</v>
      </c>
      <c r="AH28" s="238">
        <v>0</v>
      </c>
      <c r="AI28" s="238">
        <v>0</v>
      </c>
      <c r="AJ28" s="238">
        <v>0</v>
      </c>
      <c r="AK28" s="238"/>
      <c r="AL28" s="238"/>
      <c r="AM28" s="238"/>
      <c r="AN28" s="238">
        <v>1</v>
      </c>
      <c r="AO28" s="238"/>
      <c r="AP28" s="238"/>
      <c r="AQ28" s="238"/>
      <c r="AR28" s="238">
        <v>1</v>
      </c>
      <c r="AS28" s="238"/>
      <c r="AT28" s="238">
        <v>0</v>
      </c>
      <c r="AU28" s="238">
        <v>0</v>
      </c>
      <c r="AV28" s="238">
        <v>0</v>
      </c>
      <c r="AW28" s="238">
        <v>0</v>
      </c>
      <c r="AX28" s="238">
        <v>0</v>
      </c>
      <c r="AY28" s="238">
        <v>0</v>
      </c>
      <c r="AZ28" s="238">
        <v>0</v>
      </c>
      <c r="BA28" s="239">
        <v>0</v>
      </c>
      <c r="BB28" s="238">
        <v>0</v>
      </c>
      <c r="BC28" s="238"/>
      <c r="BD28" s="238"/>
      <c r="BF28" s="18">
        <f t="shared" ref="BF28:BI47" si="12">IFERROR(SUMIFS($E28:$BD28,$E$3:$BD$3,BF$3,$E$2:$BD$2,BF$2)/(COUNTIFS($E$3:$BD$3,BF$3,$E28:$BD28,"&lt;&gt;"&amp;"",$E$2:$BD$2,BF$2)),"")</f>
        <v>0.6</v>
      </c>
      <c r="BG28" s="18">
        <f t="shared" si="12"/>
        <v>0.375</v>
      </c>
      <c r="BH28" s="18">
        <f t="shared" si="12"/>
        <v>0.42857142857142855</v>
      </c>
      <c r="BI28" s="18">
        <f t="shared" si="12"/>
        <v>9.0909090909090912E-2</v>
      </c>
      <c r="BJ28" s="18">
        <f t="shared" si="10"/>
        <v>1</v>
      </c>
      <c r="BK28" s="18">
        <f t="shared" si="10"/>
        <v>0.1111111111111111</v>
      </c>
    </row>
    <row r="29" spans="1:63" ht="18.75" x14ac:dyDescent="0.25">
      <c r="A29" s="4">
        <v>21</v>
      </c>
      <c r="B29" s="4" t="s">
        <v>478</v>
      </c>
      <c r="C29" s="236" t="str">
        <f t="shared" si="9"/>
        <v>09</v>
      </c>
      <c r="D29" s="236" t="str">
        <f>INDEX(Sheet1!$C:$C,MATCH($B29,Sheet1!$B:$B,0))</f>
        <v>نیما ربانی پور</v>
      </c>
      <c r="E29" s="239">
        <v>1</v>
      </c>
      <c r="F29" s="239">
        <v>1</v>
      </c>
      <c r="G29" s="239">
        <v>0</v>
      </c>
      <c r="H29" s="239">
        <v>0</v>
      </c>
      <c r="I29" s="239">
        <v>1</v>
      </c>
      <c r="J29" s="239">
        <v>0</v>
      </c>
      <c r="K29" s="239">
        <v>1</v>
      </c>
      <c r="L29" s="239">
        <v>0</v>
      </c>
      <c r="M29" s="239">
        <v>0</v>
      </c>
      <c r="N29" s="239">
        <v>1</v>
      </c>
      <c r="O29" s="239">
        <v>1</v>
      </c>
      <c r="P29" s="239">
        <v>0</v>
      </c>
      <c r="Q29" s="239">
        <v>1</v>
      </c>
      <c r="R29" s="239">
        <v>1</v>
      </c>
      <c r="S29" s="239">
        <v>1</v>
      </c>
      <c r="T29" s="239">
        <v>1</v>
      </c>
      <c r="U29" s="239">
        <v>0</v>
      </c>
      <c r="V29" s="239">
        <v>1</v>
      </c>
      <c r="W29" s="239">
        <v>0</v>
      </c>
      <c r="X29" s="239">
        <v>0</v>
      </c>
      <c r="Y29" s="239">
        <v>0</v>
      </c>
      <c r="Z29" s="239">
        <v>0</v>
      </c>
      <c r="AA29" s="239">
        <v>0</v>
      </c>
      <c r="AB29" s="239">
        <v>0</v>
      </c>
      <c r="AC29" s="239">
        <v>1</v>
      </c>
      <c r="AD29" s="239">
        <v>0</v>
      </c>
      <c r="AE29" s="239">
        <v>0</v>
      </c>
      <c r="AF29" s="239">
        <v>0</v>
      </c>
      <c r="AG29" s="239">
        <v>0</v>
      </c>
      <c r="AH29" s="239">
        <v>0</v>
      </c>
      <c r="AI29" s="239">
        <v>0</v>
      </c>
      <c r="AJ29" s="239">
        <v>0</v>
      </c>
      <c r="AK29" s="239"/>
      <c r="AL29" s="239"/>
      <c r="AM29" s="239"/>
      <c r="AN29" s="239">
        <v>0</v>
      </c>
      <c r="AO29" s="239"/>
      <c r="AP29" s="239"/>
      <c r="AQ29" s="239"/>
      <c r="AR29" s="239">
        <v>0</v>
      </c>
      <c r="AS29" s="239"/>
      <c r="AT29" s="239">
        <v>0</v>
      </c>
      <c r="AU29" s="239">
        <v>0</v>
      </c>
      <c r="AV29" s="239">
        <v>0</v>
      </c>
      <c r="AW29" s="239">
        <v>0</v>
      </c>
      <c r="AX29" s="239">
        <v>0</v>
      </c>
      <c r="AY29" s="239">
        <v>0</v>
      </c>
      <c r="AZ29" s="238">
        <v>0</v>
      </c>
      <c r="BA29" s="239">
        <v>0</v>
      </c>
      <c r="BB29" s="238">
        <v>0</v>
      </c>
      <c r="BC29" s="239"/>
      <c r="BD29" s="239"/>
      <c r="BF29" s="18">
        <f t="shared" si="12"/>
        <v>0.6</v>
      </c>
      <c r="BG29" s="18">
        <f t="shared" si="12"/>
        <v>0.5</v>
      </c>
      <c r="BH29" s="18">
        <f t="shared" si="12"/>
        <v>0.5714285714285714</v>
      </c>
      <c r="BI29" s="18">
        <f t="shared" si="12"/>
        <v>9.0909090909090912E-2</v>
      </c>
      <c r="BJ29" s="18">
        <f t="shared" si="10"/>
        <v>0</v>
      </c>
      <c r="BK29" s="18">
        <f t="shared" si="10"/>
        <v>0</v>
      </c>
    </row>
    <row r="30" spans="1:63" ht="18.75" x14ac:dyDescent="0.25">
      <c r="A30" s="46">
        <v>22</v>
      </c>
      <c r="B30" s="46" t="s">
        <v>479</v>
      </c>
      <c r="C30" s="237" t="str">
        <f t="shared" si="9"/>
        <v>09</v>
      </c>
      <c r="D30" s="237" t="str">
        <f>INDEX(Sheet1!$C:$C,MATCH($B30,Sheet1!$B:$B,0))</f>
        <v>محمدمهدی آذری</v>
      </c>
      <c r="E30" s="238">
        <v>0</v>
      </c>
      <c r="F30" s="238">
        <v>0</v>
      </c>
      <c r="G30" s="238">
        <v>0</v>
      </c>
      <c r="H30" s="238">
        <v>1</v>
      </c>
      <c r="I30" s="238">
        <v>0</v>
      </c>
      <c r="J30" s="238">
        <v>1</v>
      </c>
      <c r="K30" s="238">
        <v>1</v>
      </c>
      <c r="L30" s="238">
        <v>0</v>
      </c>
      <c r="M30" s="238">
        <v>0</v>
      </c>
      <c r="N30" s="238">
        <v>0</v>
      </c>
      <c r="O30" s="238">
        <v>0</v>
      </c>
      <c r="P30" s="238">
        <v>1</v>
      </c>
      <c r="Q30" s="238">
        <v>0</v>
      </c>
      <c r="R30" s="238">
        <v>0</v>
      </c>
      <c r="S30" s="238">
        <v>0</v>
      </c>
      <c r="T30" s="238">
        <v>0</v>
      </c>
      <c r="U30" s="238">
        <v>0</v>
      </c>
      <c r="V30" s="238">
        <v>1</v>
      </c>
      <c r="W30" s="238">
        <v>0</v>
      </c>
      <c r="X30" s="238">
        <v>0</v>
      </c>
      <c r="Y30" s="238">
        <v>0</v>
      </c>
      <c r="Z30" s="238">
        <v>0</v>
      </c>
      <c r="AA30" s="238">
        <v>0</v>
      </c>
      <c r="AB30" s="238">
        <v>0</v>
      </c>
      <c r="AC30" s="238">
        <v>0</v>
      </c>
      <c r="AD30" s="238">
        <v>0</v>
      </c>
      <c r="AE30" s="238">
        <v>0</v>
      </c>
      <c r="AF30" s="238">
        <v>0</v>
      </c>
      <c r="AG30" s="238">
        <v>0</v>
      </c>
      <c r="AH30" s="238">
        <v>0</v>
      </c>
      <c r="AI30" s="238">
        <v>0</v>
      </c>
      <c r="AJ30" s="238">
        <v>0</v>
      </c>
      <c r="AK30" s="238"/>
      <c r="AL30" s="238"/>
      <c r="AM30" s="238"/>
      <c r="AN30" s="238">
        <v>1</v>
      </c>
      <c r="AO30" s="238"/>
      <c r="AP30" s="238"/>
      <c r="AQ30" s="238"/>
      <c r="AR30" s="238">
        <v>0</v>
      </c>
      <c r="AS30" s="238"/>
      <c r="AT30" s="238">
        <v>0</v>
      </c>
      <c r="AU30" s="238">
        <v>0</v>
      </c>
      <c r="AV30" s="238">
        <v>0</v>
      </c>
      <c r="AW30" s="238">
        <v>0</v>
      </c>
      <c r="AX30" s="238">
        <v>0</v>
      </c>
      <c r="AY30" s="238">
        <v>0</v>
      </c>
      <c r="AZ30" s="238">
        <v>0</v>
      </c>
      <c r="BA30" s="239">
        <v>0</v>
      </c>
      <c r="BB30" s="238">
        <v>0</v>
      </c>
      <c r="BC30" s="238"/>
      <c r="BD30" s="238"/>
      <c r="BF30" s="18">
        <f t="shared" si="12"/>
        <v>0.2</v>
      </c>
      <c r="BG30" s="18">
        <f t="shared" si="12"/>
        <v>0.375</v>
      </c>
      <c r="BH30" s="18">
        <f t="shared" si="12"/>
        <v>0.14285714285714285</v>
      </c>
      <c r="BI30" s="18">
        <f t="shared" si="12"/>
        <v>0</v>
      </c>
      <c r="BJ30" s="18">
        <f t="shared" si="10"/>
        <v>0</v>
      </c>
      <c r="BK30" s="18">
        <f t="shared" si="10"/>
        <v>0.1111111111111111</v>
      </c>
    </row>
    <row r="31" spans="1:63" ht="18.75" x14ac:dyDescent="0.25">
      <c r="A31" s="4">
        <v>23</v>
      </c>
      <c r="B31" s="4" t="s">
        <v>480</v>
      </c>
      <c r="C31" s="236" t="str">
        <f t="shared" si="9"/>
        <v>09</v>
      </c>
      <c r="D31" s="236" t="str">
        <f>INDEX(Sheet1!$C:$C,MATCH($B31,Sheet1!$B:$B,0))</f>
        <v>ابوالفضل طرفی</v>
      </c>
      <c r="E31" s="239">
        <v>0</v>
      </c>
      <c r="F31" s="239">
        <v>0</v>
      </c>
      <c r="G31" s="239">
        <v>0</v>
      </c>
      <c r="H31" s="239">
        <v>0</v>
      </c>
      <c r="I31" s="239">
        <v>0</v>
      </c>
      <c r="J31" s="239">
        <v>0</v>
      </c>
      <c r="K31" s="239">
        <v>0</v>
      </c>
      <c r="L31" s="239">
        <v>0</v>
      </c>
      <c r="M31" s="239">
        <v>0</v>
      </c>
      <c r="N31" s="239">
        <v>0</v>
      </c>
      <c r="O31" s="239">
        <v>0</v>
      </c>
      <c r="P31" s="239">
        <v>0</v>
      </c>
      <c r="Q31" s="239">
        <v>0</v>
      </c>
      <c r="R31" s="239">
        <v>0</v>
      </c>
      <c r="S31" s="239">
        <v>1</v>
      </c>
      <c r="T31" s="239">
        <v>1</v>
      </c>
      <c r="U31" s="239">
        <v>0</v>
      </c>
      <c r="V31" s="239">
        <v>1</v>
      </c>
      <c r="W31" s="239">
        <v>1</v>
      </c>
      <c r="X31" s="239">
        <v>0</v>
      </c>
      <c r="Y31" s="239">
        <v>0</v>
      </c>
      <c r="Z31" s="239">
        <v>0</v>
      </c>
      <c r="AA31" s="239">
        <v>0</v>
      </c>
      <c r="AB31" s="239">
        <v>0</v>
      </c>
      <c r="AC31" s="239">
        <v>0</v>
      </c>
      <c r="AD31" s="239">
        <v>0</v>
      </c>
      <c r="AE31" s="239">
        <v>0</v>
      </c>
      <c r="AF31" s="239">
        <v>0</v>
      </c>
      <c r="AG31" s="239">
        <v>0</v>
      </c>
      <c r="AH31" s="239">
        <v>0</v>
      </c>
      <c r="AI31" s="239">
        <v>0</v>
      </c>
      <c r="AJ31" s="239">
        <v>0</v>
      </c>
      <c r="AK31" s="239"/>
      <c r="AL31" s="239"/>
      <c r="AM31" s="239"/>
      <c r="AN31" s="239">
        <v>0</v>
      </c>
      <c r="AO31" s="239"/>
      <c r="AP31" s="239"/>
      <c r="AQ31" s="239"/>
      <c r="AR31" s="239">
        <v>0</v>
      </c>
      <c r="AS31" s="239"/>
      <c r="AT31" s="239">
        <v>0</v>
      </c>
      <c r="AU31" s="239">
        <v>0</v>
      </c>
      <c r="AV31" s="239">
        <v>0</v>
      </c>
      <c r="AW31" s="239">
        <v>0</v>
      </c>
      <c r="AX31" s="239">
        <v>0</v>
      </c>
      <c r="AY31" s="239">
        <v>0</v>
      </c>
      <c r="AZ31" s="238">
        <v>0</v>
      </c>
      <c r="BA31" s="239">
        <v>0</v>
      </c>
      <c r="BB31" s="238">
        <v>0</v>
      </c>
      <c r="BC31" s="239"/>
      <c r="BD31" s="239"/>
      <c r="BF31" s="18">
        <f t="shared" si="12"/>
        <v>0</v>
      </c>
      <c r="BG31" s="18">
        <f t="shared" si="12"/>
        <v>0</v>
      </c>
      <c r="BH31" s="18">
        <f t="shared" si="12"/>
        <v>0.5714285714285714</v>
      </c>
      <c r="BI31" s="18">
        <f t="shared" si="12"/>
        <v>0</v>
      </c>
      <c r="BJ31" s="18">
        <f t="shared" si="10"/>
        <v>0</v>
      </c>
      <c r="BK31" s="18">
        <f t="shared" si="10"/>
        <v>0</v>
      </c>
    </row>
    <row r="32" spans="1:63" ht="18.75" x14ac:dyDescent="0.25">
      <c r="A32" s="46">
        <v>24</v>
      </c>
      <c r="B32" s="46" t="s">
        <v>481</v>
      </c>
      <c r="C32" s="237" t="str">
        <f t="shared" si="9"/>
        <v>09</v>
      </c>
      <c r="D32" s="237" t="str">
        <f>INDEX(Sheet1!$C:$C,MATCH($B32,Sheet1!$B:$B,0))</f>
        <v>روح الامین کمیلی</v>
      </c>
      <c r="E32" s="238">
        <v>0</v>
      </c>
      <c r="F32" s="238">
        <v>0</v>
      </c>
      <c r="G32" s="238">
        <v>0</v>
      </c>
      <c r="H32" s="238">
        <v>0</v>
      </c>
      <c r="I32" s="238">
        <v>0</v>
      </c>
      <c r="J32" s="238">
        <v>0</v>
      </c>
      <c r="K32" s="238">
        <v>1</v>
      </c>
      <c r="L32" s="238">
        <v>1</v>
      </c>
      <c r="M32" s="238">
        <v>1</v>
      </c>
      <c r="N32" s="238">
        <v>1</v>
      </c>
      <c r="O32" s="238">
        <v>0</v>
      </c>
      <c r="P32" s="238">
        <v>0</v>
      </c>
      <c r="Q32" s="238">
        <v>0</v>
      </c>
      <c r="R32" s="238">
        <v>0</v>
      </c>
      <c r="S32" s="238">
        <v>0</v>
      </c>
      <c r="T32" s="238">
        <v>1</v>
      </c>
      <c r="U32" s="238">
        <v>0</v>
      </c>
      <c r="V32" s="238">
        <v>1</v>
      </c>
      <c r="W32" s="238">
        <v>0</v>
      </c>
      <c r="X32" s="238">
        <v>0</v>
      </c>
      <c r="Y32" s="238">
        <v>0</v>
      </c>
      <c r="Z32" s="238">
        <v>0</v>
      </c>
      <c r="AA32" s="238">
        <v>0</v>
      </c>
      <c r="AB32" s="238">
        <v>0</v>
      </c>
      <c r="AC32" s="238">
        <v>0</v>
      </c>
      <c r="AD32" s="238">
        <v>0</v>
      </c>
      <c r="AE32" s="238">
        <v>0</v>
      </c>
      <c r="AF32" s="238">
        <v>0</v>
      </c>
      <c r="AG32" s="238">
        <v>0</v>
      </c>
      <c r="AH32" s="238">
        <v>0</v>
      </c>
      <c r="AI32" s="238">
        <v>0</v>
      </c>
      <c r="AJ32" s="238">
        <v>0</v>
      </c>
      <c r="AK32" s="238"/>
      <c r="AL32" s="238"/>
      <c r="AM32" s="238"/>
      <c r="AN32" s="238">
        <v>0</v>
      </c>
      <c r="AO32" s="238"/>
      <c r="AP32" s="238"/>
      <c r="AQ32" s="238"/>
      <c r="AR32" s="238">
        <v>0</v>
      </c>
      <c r="AS32" s="238"/>
      <c r="AT32" s="238">
        <v>0</v>
      </c>
      <c r="AU32" s="238">
        <v>0</v>
      </c>
      <c r="AV32" s="238">
        <v>0</v>
      </c>
      <c r="AW32" s="238">
        <v>0</v>
      </c>
      <c r="AX32" s="238">
        <v>0</v>
      </c>
      <c r="AY32" s="238">
        <v>0</v>
      </c>
      <c r="AZ32" s="238">
        <v>0</v>
      </c>
      <c r="BA32" s="239">
        <v>0</v>
      </c>
      <c r="BB32" s="238">
        <v>0</v>
      </c>
      <c r="BC32" s="238"/>
      <c r="BD32" s="238"/>
      <c r="BF32" s="18">
        <f t="shared" si="12"/>
        <v>0</v>
      </c>
      <c r="BG32" s="18">
        <f t="shared" si="12"/>
        <v>0.5</v>
      </c>
      <c r="BH32" s="18">
        <f t="shared" si="12"/>
        <v>0.2857142857142857</v>
      </c>
      <c r="BI32" s="18">
        <f t="shared" si="12"/>
        <v>0</v>
      </c>
      <c r="BJ32" s="18">
        <f t="shared" si="10"/>
        <v>0</v>
      </c>
      <c r="BK32" s="18">
        <f t="shared" si="10"/>
        <v>0</v>
      </c>
    </row>
    <row r="33" spans="1:63" ht="18.75" x14ac:dyDescent="0.25">
      <c r="A33" s="4">
        <v>25</v>
      </c>
      <c r="B33" s="4" t="s">
        <v>482</v>
      </c>
      <c r="C33" s="236" t="str">
        <f t="shared" si="9"/>
        <v>09</v>
      </c>
      <c r="D33" s="236" t="str">
        <f>INDEX(Sheet1!$C:$C,MATCH($B33,Sheet1!$B:$B,0))</f>
        <v>امیرطاها رحیم دل</v>
      </c>
      <c r="E33" s="239">
        <v>0</v>
      </c>
      <c r="F33" s="239">
        <v>1</v>
      </c>
      <c r="G33" s="239">
        <v>1</v>
      </c>
      <c r="H33" s="239">
        <v>1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1</v>
      </c>
      <c r="O33" s="239">
        <v>1</v>
      </c>
      <c r="P33" s="239">
        <v>1</v>
      </c>
      <c r="Q33" s="239">
        <v>0</v>
      </c>
      <c r="R33" s="239">
        <v>0</v>
      </c>
      <c r="S33" s="239">
        <v>1</v>
      </c>
      <c r="T33" s="239">
        <v>1</v>
      </c>
      <c r="U33" s="239">
        <v>0</v>
      </c>
      <c r="V33" s="239">
        <v>1</v>
      </c>
      <c r="W33" s="239">
        <v>1</v>
      </c>
      <c r="X33" s="239">
        <v>0</v>
      </c>
      <c r="Y33" s="239">
        <v>1</v>
      </c>
      <c r="Z33" s="239">
        <v>1</v>
      </c>
      <c r="AA33" s="239">
        <v>1</v>
      </c>
      <c r="AB33" s="239">
        <v>0</v>
      </c>
      <c r="AC33" s="239">
        <v>0</v>
      </c>
      <c r="AD33" s="239">
        <v>0</v>
      </c>
      <c r="AE33" s="239">
        <v>1</v>
      </c>
      <c r="AF33" s="239">
        <v>1</v>
      </c>
      <c r="AG33" s="239">
        <v>0</v>
      </c>
      <c r="AH33" s="239">
        <v>0</v>
      </c>
      <c r="AI33" s="239">
        <v>1</v>
      </c>
      <c r="AJ33" s="239">
        <v>1</v>
      </c>
      <c r="AK33" s="239"/>
      <c r="AL33" s="239"/>
      <c r="AM33" s="239"/>
      <c r="AN33" s="239">
        <v>0</v>
      </c>
      <c r="AO33" s="239"/>
      <c r="AP33" s="239"/>
      <c r="AQ33" s="239"/>
      <c r="AR33" s="239">
        <v>1</v>
      </c>
      <c r="AS33" s="239"/>
      <c r="AT33" s="239">
        <v>0</v>
      </c>
      <c r="AU33" s="239">
        <v>0</v>
      </c>
      <c r="AV33" s="239">
        <v>0</v>
      </c>
      <c r="AW33" s="239">
        <v>0</v>
      </c>
      <c r="AX33" s="239">
        <v>0</v>
      </c>
      <c r="AY33" s="239">
        <v>0</v>
      </c>
      <c r="AZ33" s="238">
        <v>0</v>
      </c>
      <c r="BA33" s="239">
        <v>0</v>
      </c>
      <c r="BB33" s="238">
        <v>0</v>
      </c>
      <c r="BC33" s="239"/>
      <c r="BD33" s="239"/>
      <c r="BF33" s="18">
        <f t="shared" si="12"/>
        <v>0.6</v>
      </c>
      <c r="BG33" s="18">
        <f t="shared" si="12"/>
        <v>0.375</v>
      </c>
      <c r="BH33" s="18">
        <f t="shared" si="12"/>
        <v>0.5714285714285714</v>
      </c>
      <c r="BI33" s="18">
        <f t="shared" si="12"/>
        <v>0.54545454545454541</v>
      </c>
      <c r="BJ33" s="18">
        <f t="shared" si="10"/>
        <v>1</v>
      </c>
      <c r="BK33" s="18">
        <f t="shared" si="10"/>
        <v>0</v>
      </c>
    </row>
    <row r="34" spans="1:63" ht="18.75" x14ac:dyDescent="0.25">
      <c r="A34" s="46">
        <v>26</v>
      </c>
      <c r="B34" s="46" t="s">
        <v>483</v>
      </c>
      <c r="C34" s="237" t="str">
        <f t="shared" si="9"/>
        <v>09</v>
      </c>
      <c r="D34" s="237" t="str">
        <f>INDEX(Sheet1!$C:$C,MATCH($B34,Sheet1!$B:$B,0))</f>
        <v>محمدجواد علی‌لو</v>
      </c>
      <c r="E34" s="238">
        <v>0</v>
      </c>
      <c r="F34" s="238">
        <v>1</v>
      </c>
      <c r="G34" s="238">
        <v>0</v>
      </c>
      <c r="H34" s="238">
        <v>0</v>
      </c>
      <c r="I34" s="238">
        <v>0</v>
      </c>
      <c r="J34" s="238">
        <v>0</v>
      </c>
      <c r="K34" s="238">
        <v>1</v>
      </c>
      <c r="L34" s="238">
        <v>0</v>
      </c>
      <c r="M34" s="238">
        <v>0</v>
      </c>
      <c r="N34" s="238">
        <v>1</v>
      </c>
      <c r="O34" s="238">
        <v>1</v>
      </c>
      <c r="P34" s="238">
        <v>0</v>
      </c>
      <c r="Q34" s="238">
        <v>1</v>
      </c>
      <c r="R34" s="238">
        <v>0</v>
      </c>
      <c r="S34" s="238">
        <v>0</v>
      </c>
      <c r="T34" s="238">
        <v>0</v>
      </c>
      <c r="U34" s="238">
        <v>0</v>
      </c>
      <c r="V34" s="238">
        <v>1</v>
      </c>
      <c r="W34" s="238">
        <v>0</v>
      </c>
      <c r="X34" s="238">
        <v>1</v>
      </c>
      <c r="Y34" s="238">
        <v>0</v>
      </c>
      <c r="Z34" s="238">
        <v>0</v>
      </c>
      <c r="AA34" s="238">
        <v>0</v>
      </c>
      <c r="AB34" s="238">
        <v>0</v>
      </c>
      <c r="AC34" s="238">
        <v>0</v>
      </c>
      <c r="AD34" s="238">
        <v>0</v>
      </c>
      <c r="AE34" s="238">
        <v>0</v>
      </c>
      <c r="AF34" s="238">
        <v>0</v>
      </c>
      <c r="AG34" s="238">
        <v>1</v>
      </c>
      <c r="AH34" s="238">
        <v>0</v>
      </c>
      <c r="AI34" s="238">
        <v>0</v>
      </c>
      <c r="AJ34" s="238">
        <v>1</v>
      </c>
      <c r="AK34" s="238"/>
      <c r="AL34" s="238"/>
      <c r="AM34" s="238"/>
      <c r="AN34" s="238">
        <v>0</v>
      </c>
      <c r="AO34" s="238"/>
      <c r="AP34" s="238"/>
      <c r="AQ34" s="238"/>
      <c r="AR34" s="238">
        <v>0</v>
      </c>
      <c r="AS34" s="238"/>
      <c r="AT34" s="238">
        <v>0</v>
      </c>
      <c r="AU34" s="238">
        <v>0</v>
      </c>
      <c r="AV34" s="238">
        <v>0</v>
      </c>
      <c r="AW34" s="238">
        <v>0</v>
      </c>
      <c r="AX34" s="238">
        <v>0</v>
      </c>
      <c r="AY34" s="238">
        <v>0</v>
      </c>
      <c r="AZ34" s="238">
        <v>0</v>
      </c>
      <c r="BA34" s="239">
        <v>0</v>
      </c>
      <c r="BB34" s="238">
        <v>0</v>
      </c>
      <c r="BC34" s="238"/>
      <c r="BD34" s="238"/>
      <c r="BF34" s="18">
        <f t="shared" si="12"/>
        <v>0.2</v>
      </c>
      <c r="BG34" s="18">
        <f t="shared" si="12"/>
        <v>0.5</v>
      </c>
      <c r="BH34" s="18">
        <f t="shared" si="12"/>
        <v>0.2857142857142857</v>
      </c>
      <c r="BI34" s="18">
        <f t="shared" si="12"/>
        <v>9.0909090909090912E-2</v>
      </c>
      <c r="BJ34" s="18">
        <f t="shared" si="10"/>
        <v>0</v>
      </c>
      <c r="BK34" s="18">
        <f t="shared" si="10"/>
        <v>0</v>
      </c>
    </row>
    <row r="35" spans="1:63" ht="18.75" x14ac:dyDescent="0.25">
      <c r="A35" s="4">
        <v>27</v>
      </c>
      <c r="B35" s="4" t="s">
        <v>310</v>
      </c>
      <c r="C35" s="236" t="str">
        <f t="shared" si="9"/>
        <v>10</v>
      </c>
      <c r="D35" s="236" t="str">
        <f>INDEX(Sheet1!$C:$C,MATCH($B35,Sheet1!$B:$B,0))</f>
        <v>پارسا محمدی‌خو</v>
      </c>
      <c r="E35" s="239">
        <v>0</v>
      </c>
      <c r="F35" s="239"/>
      <c r="G35" s="239">
        <v>1</v>
      </c>
      <c r="H35" s="239"/>
      <c r="I35" s="239">
        <v>1</v>
      </c>
      <c r="J35" s="239">
        <v>0</v>
      </c>
      <c r="K35" s="239">
        <v>1</v>
      </c>
      <c r="L35" s="239">
        <v>1</v>
      </c>
      <c r="M35" s="239">
        <v>1</v>
      </c>
      <c r="N35" s="239">
        <v>1</v>
      </c>
      <c r="O35" s="239">
        <v>1</v>
      </c>
      <c r="P35" s="239">
        <v>1</v>
      </c>
      <c r="Q35" s="239">
        <v>0</v>
      </c>
      <c r="R35" s="239">
        <v>0</v>
      </c>
      <c r="S35" s="239">
        <v>1</v>
      </c>
      <c r="T35" s="239">
        <v>1</v>
      </c>
      <c r="U35" s="239">
        <v>1</v>
      </c>
      <c r="V35" s="239">
        <v>1</v>
      </c>
      <c r="W35" s="239">
        <v>0</v>
      </c>
      <c r="X35" s="239">
        <v>0</v>
      </c>
      <c r="Y35" s="239"/>
      <c r="Z35" s="239"/>
      <c r="AA35" s="239"/>
      <c r="AB35" s="239"/>
      <c r="AC35" s="239">
        <v>1</v>
      </c>
      <c r="AD35" s="239"/>
      <c r="AE35" s="239"/>
      <c r="AF35" s="239"/>
      <c r="AG35" s="239">
        <v>0</v>
      </c>
      <c r="AH35" s="239"/>
      <c r="AI35" s="239"/>
      <c r="AJ35" s="239"/>
      <c r="AK35" s="239"/>
      <c r="AL35" s="239"/>
      <c r="AM35" s="239"/>
      <c r="AN35" s="239">
        <v>1</v>
      </c>
      <c r="AO35" s="239"/>
      <c r="AP35" s="239"/>
      <c r="AQ35" s="239"/>
      <c r="AR35" s="239">
        <v>1</v>
      </c>
      <c r="AS35" s="239"/>
      <c r="AT35" s="239">
        <v>0</v>
      </c>
      <c r="AU35" s="239">
        <v>0</v>
      </c>
      <c r="AV35" s="239">
        <v>0</v>
      </c>
      <c r="AW35" s="239">
        <v>0</v>
      </c>
      <c r="AX35" s="239">
        <v>1</v>
      </c>
      <c r="AY35" s="239">
        <v>0</v>
      </c>
      <c r="AZ35" s="238">
        <v>0</v>
      </c>
      <c r="BA35" s="239">
        <v>0</v>
      </c>
      <c r="BB35" s="238">
        <v>0</v>
      </c>
      <c r="BC35" s="239"/>
      <c r="BD35" s="239"/>
      <c r="BF35" s="18">
        <f t="shared" si="12"/>
        <v>0.66666666666666663</v>
      </c>
      <c r="BG35" s="18">
        <f t="shared" si="12"/>
        <v>0.75</v>
      </c>
      <c r="BH35" s="18">
        <f t="shared" si="12"/>
        <v>0.5714285714285714</v>
      </c>
      <c r="BI35" s="18">
        <f t="shared" si="12"/>
        <v>0.5</v>
      </c>
      <c r="BJ35" s="18">
        <f t="shared" si="10"/>
        <v>1</v>
      </c>
      <c r="BK35" s="18">
        <f t="shared" si="10"/>
        <v>0.22222222222222221</v>
      </c>
    </row>
    <row r="36" spans="1:63" ht="18.75" x14ac:dyDescent="0.25">
      <c r="A36" s="46">
        <v>28</v>
      </c>
      <c r="B36" s="46" t="s">
        <v>695</v>
      </c>
      <c r="C36" s="237" t="str">
        <f t="shared" si="9"/>
        <v>10</v>
      </c>
      <c r="D36" s="237" t="str">
        <f>INDEX(Sheet1!$C:$C,MATCH($B36,Sheet1!$B:$B,0))</f>
        <v>محمد قاسمی</v>
      </c>
      <c r="E36" s="238">
        <v>1</v>
      </c>
      <c r="F36" s="238"/>
      <c r="G36" s="238">
        <v>0</v>
      </c>
      <c r="H36" s="238"/>
      <c r="I36" s="238">
        <v>0</v>
      </c>
      <c r="J36" s="238">
        <v>0</v>
      </c>
      <c r="K36" s="238">
        <v>1</v>
      </c>
      <c r="L36" s="238">
        <v>0</v>
      </c>
      <c r="M36" s="238">
        <v>1</v>
      </c>
      <c r="N36" s="238">
        <v>1</v>
      </c>
      <c r="O36" s="238">
        <v>1</v>
      </c>
      <c r="P36" s="238">
        <v>0</v>
      </c>
      <c r="Q36" s="238">
        <v>0</v>
      </c>
      <c r="R36" s="238">
        <v>1</v>
      </c>
      <c r="S36" s="238">
        <v>0</v>
      </c>
      <c r="T36" s="238">
        <v>0</v>
      </c>
      <c r="U36" s="238">
        <v>0</v>
      </c>
      <c r="V36" s="238">
        <v>0</v>
      </c>
      <c r="W36" s="238">
        <v>0</v>
      </c>
      <c r="X36" s="238">
        <v>0</v>
      </c>
      <c r="Y36" s="238"/>
      <c r="Z36" s="238"/>
      <c r="AA36" s="238"/>
      <c r="AB36" s="238"/>
      <c r="AC36" s="238">
        <v>1</v>
      </c>
      <c r="AD36" s="238"/>
      <c r="AE36" s="238"/>
      <c r="AF36" s="238"/>
      <c r="AG36" s="238">
        <v>0</v>
      </c>
      <c r="AH36" s="238"/>
      <c r="AI36" s="238"/>
      <c r="AJ36" s="238"/>
      <c r="AK36" s="238"/>
      <c r="AL36" s="238"/>
      <c r="AM36" s="238"/>
      <c r="AN36" s="238">
        <v>1</v>
      </c>
      <c r="AO36" s="238"/>
      <c r="AP36" s="238"/>
      <c r="AQ36" s="238"/>
      <c r="AR36" s="238">
        <v>1</v>
      </c>
      <c r="AS36" s="238"/>
      <c r="AT36" s="238">
        <v>0</v>
      </c>
      <c r="AU36" s="238">
        <v>0</v>
      </c>
      <c r="AV36" s="238">
        <v>0</v>
      </c>
      <c r="AW36" s="238">
        <v>1</v>
      </c>
      <c r="AX36" s="238">
        <v>1</v>
      </c>
      <c r="AY36" s="238">
        <v>1</v>
      </c>
      <c r="AZ36" s="238">
        <v>0</v>
      </c>
      <c r="BA36" s="238">
        <v>1</v>
      </c>
      <c r="BB36" s="238">
        <v>0</v>
      </c>
      <c r="BC36" s="238"/>
      <c r="BD36" s="238"/>
      <c r="BF36" s="18">
        <f t="shared" si="12"/>
        <v>0.33333333333333331</v>
      </c>
      <c r="BG36" s="18">
        <f t="shared" si="12"/>
        <v>0.5</v>
      </c>
      <c r="BH36" s="18">
        <f t="shared" si="12"/>
        <v>0.14285714285714285</v>
      </c>
      <c r="BI36" s="18">
        <f t="shared" si="12"/>
        <v>0.5</v>
      </c>
      <c r="BJ36" s="18">
        <f t="shared" si="10"/>
        <v>1</v>
      </c>
      <c r="BK36" s="18">
        <f t="shared" si="10"/>
        <v>0.55555555555555558</v>
      </c>
    </row>
    <row r="37" spans="1:63" ht="18.75" x14ac:dyDescent="0.25">
      <c r="A37" s="4">
        <v>29</v>
      </c>
      <c r="B37" s="4" t="s">
        <v>484</v>
      </c>
      <c r="C37" s="236" t="str">
        <f t="shared" si="9"/>
        <v>10</v>
      </c>
      <c r="D37" s="236" t="str">
        <f>INDEX(Sheet1!$C:$C,MATCH($B37,Sheet1!$B:$B,0))</f>
        <v>سیدامیرحسین موسوی</v>
      </c>
      <c r="E37" s="239">
        <v>1</v>
      </c>
      <c r="F37" s="239"/>
      <c r="G37" s="239">
        <v>0</v>
      </c>
      <c r="H37" s="239"/>
      <c r="I37" s="239">
        <v>0</v>
      </c>
      <c r="J37" s="239">
        <v>0</v>
      </c>
      <c r="K37" s="239">
        <v>0</v>
      </c>
      <c r="L37" s="239">
        <v>0</v>
      </c>
      <c r="M37" s="239">
        <v>1</v>
      </c>
      <c r="N37" s="239">
        <v>1</v>
      </c>
      <c r="O37" s="239">
        <v>1</v>
      </c>
      <c r="P37" s="239">
        <v>1</v>
      </c>
      <c r="Q37" s="239">
        <v>1</v>
      </c>
      <c r="R37" s="239">
        <v>1</v>
      </c>
      <c r="S37" s="239">
        <v>1</v>
      </c>
      <c r="T37" s="239">
        <v>1</v>
      </c>
      <c r="U37" s="239">
        <v>1</v>
      </c>
      <c r="V37" s="239">
        <v>1</v>
      </c>
      <c r="W37" s="239">
        <v>0</v>
      </c>
      <c r="X37" s="239">
        <v>0</v>
      </c>
      <c r="Y37" s="239"/>
      <c r="Z37" s="239"/>
      <c r="AA37" s="239"/>
      <c r="AB37" s="239"/>
      <c r="AC37" s="239">
        <v>1</v>
      </c>
      <c r="AD37" s="239"/>
      <c r="AE37" s="239"/>
      <c r="AF37" s="239"/>
      <c r="AG37" s="239">
        <v>1</v>
      </c>
      <c r="AH37" s="239"/>
      <c r="AI37" s="239"/>
      <c r="AJ37" s="239"/>
      <c r="AK37" s="239"/>
      <c r="AL37" s="239"/>
      <c r="AM37" s="239"/>
      <c r="AN37" s="239">
        <v>0</v>
      </c>
      <c r="AO37" s="239"/>
      <c r="AP37" s="239"/>
      <c r="AQ37" s="239"/>
      <c r="AR37" s="239">
        <v>0</v>
      </c>
      <c r="AS37" s="239"/>
      <c r="AT37" s="239">
        <v>0</v>
      </c>
      <c r="AU37" s="239">
        <v>0</v>
      </c>
      <c r="AV37" s="239">
        <v>0</v>
      </c>
      <c r="AW37" s="239">
        <v>1</v>
      </c>
      <c r="AX37" s="239">
        <v>1</v>
      </c>
      <c r="AY37" s="239">
        <v>0</v>
      </c>
      <c r="AZ37" s="238">
        <v>0</v>
      </c>
      <c r="BA37" s="239">
        <v>1</v>
      </c>
      <c r="BB37" s="238">
        <v>0</v>
      </c>
      <c r="BC37" s="239"/>
      <c r="BD37" s="239"/>
      <c r="BF37" s="18">
        <f t="shared" si="12"/>
        <v>0.33333333333333331</v>
      </c>
      <c r="BG37" s="18">
        <f t="shared" si="12"/>
        <v>0.625</v>
      </c>
      <c r="BH37" s="18">
        <f t="shared" si="12"/>
        <v>0.7142857142857143</v>
      </c>
      <c r="BI37" s="18">
        <f t="shared" si="12"/>
        <v>1</v>
      </c>
      <c r="BJ37" s="18">
        <f t="shared" si="10"/>
        <v>0</v>
      </c>
      <c r="BK37" s="18">
        <f t="shared" si="10"/>
        <v>0.33333333333333331</v>
      </c>
    </row>
    <row r="38" spans="1:63" ht="18.75" x14ac:dyDescent="0.25">
      <c r="A38" s="46">
        <v>30</v>
      </c>
      <c r="B38" s="46" t="s">
        <v>485</v>
      </c>
      <c r="C38" s="237" t="str">
        <f t="shared" si="9"/>
        <v>10</v>
      </c>
      <c r="D38" s="237" t="str">
        <f>INDEX(Sheet1!$C:$C,MATCH($B38,Sheet1!$B:$B,0))</f>
        <v>امیرمهدی نصیری</v>
      </c>
      <c r="E38" s="238">
        <v>1</v>
      </c>
      <c r="F38" s="238"/>
      <c r="G38" s="238">
        <v>0</v>
      </c>
      <c r="H38" s="238"/>
      <c r="I38" s="238">
        <v>0</v>
      </c>
      <c r="J38" s="238">
        <v>0</v>
      </c>
      <c r="K38" s="238">
        <v>1</v>
      </c>
      <c r="L38" s="238">
        <v>0</v>
      </c>
      <c r="M38" s="238">
        <v>0</v>
      </c>
      <c r="N38" s="238">
        <v>1</v>
      </c>
      <c r="O38" s="238">
        <v>1</v>
      </c>
      <c r="P38" s="238">
        <v>1</v>
      </c>
      <c r="Q38" s="238">
        <v>1</v>
      </c>
      <c r="R38" s="238">
        <v>1</v>
      </c>
      <c r="S38" s="238">
        <v>1</v>
      </c>
      <c r="T38" s="238">
        <v>0</v>
      </c>
      <c r="U38" s="238">
        <v>1</v>
      </c>
      <c r="V38" s="238">
        <v>1</v>
      </c>
      <c r="W38" s="238">
        <v>0</v>
      </c>
      <c r="X38" s="238">
        <v>1</v>
      </c>
      <c r="Y38" s="238"/>
      <c r="Z38" s="238"/>
      <c r="AA38" s="238"/>
      <c r="AB38" s="238"/>
      <c r="AC38" s="238">
        <v>1</v>
      </c>
      <c r="AD38" s="238"/>
      <c r="AE38" s="238"/>
      <c r="AF38" s="238"/>
      <c r="AG38" s="238">
        <v>1</v>
      </c>
      <c r="AH38" s="238"/>
      <c r="AI38" s="238"/>
      <c r="AJ38" s="238"/>
      <c r="AK38" s="238"/>
      <c r="AL38" s="238"/>
      <c r="AM38" s="238"/>
      <c r="AN38" s="238">
        <v>1</v>
      </c>
      <c r="AO38" s="238"/>
      <c r="AP38" s="238"/>
      <c r="AQ38" s="238"/>
      <c r="AR38" s="238">
        <v>0</v>
      </c>
      <c r="AS38" s="238"/>
      <c r="AT38" s="238">
        <v>0</v>
      </c>
      <c r="AU38" s="238">
        <v>0</v>
      </c>
      <c r="AV38" s="238">
        <v>0</v>
      </c>
      <c r="AW38" s="238">
        <v>1</v>
      </c>
      <c r="AX38" s="238">
        <v>1</v>
      </c>
      <c r="AY38" s="238">
        <v>1</v>
      </c>
      <c r="AZ38" s="238">
        <v>1</v>
      </c>
      <c r="BA38" s="238">
        <v>1</v>
      </c>
      <c r="BB38" s="238">
        <v>0</v>
      </c>
      <c r="BC38" s="238"/>
      <c r="BD38" s="238"/>
      <c r="BF38" s="18">
        <f t="shared" si="12"/>
        <v>0.33333333333333331</v>
      </c>
      <c r="BG38" s="18">
        <f t="shared" si="12"/>
        <v>0.625</v>
      </c>
      <c r="BH38" s="18">
        <f t="shared" si="12"/>
        <v>0.7142857142857143</v>
      </c>
      <c r="BI38" s="18">
        <f t="shared" si="12"/>
        <v>1</v>
      </c>
      <c r="BJ38" s="18">
        <f t="shared" si="10"/>
        <v>0</v>
      </c>
      <c r="BK38" s="18">
        <f t="shared" si="10"/>
        <v>0.66666666666666663</v>
      </c>
    </row>
    <row r="39" spans="1:63" ht="18.75" x14ac:dyDescent="0.25">
      <c r="A39" s="4">
        <v>31</v>
      </c>
      <c r="B39" s="4" t="s">
        <v>486</v>
      </c>
      <c r="C39" s="236" t="str">
        <f t="shared" si="9"/>
        <v>10</v>
      </c>
      <c r="D39" s="236" t="str">
        <f>INDEX(Sheet1!$C:$C,MATCH($B39,Sheet1!$B:$B,0))</f>
        <v>حسین ممدوحی</v>
      </c>
      <c r="E39" s="239">
        <v>0</v>
      </c>
      <c r="F39" s="239"/>
      <c r="G39" s="239">
        <v>1</v>
      </c>
      <c r="H39" s="239"/>
      <c r="I39" s="239">
        <v>0</v>
      </c>
      <c r="J39" s="239">
        <v>0</v>
      </c>
      <c r="K39" s="239">
        <v>0</v>
      </c>
      <c r="L39" s="239">
        <v>1</v>
      </c>
      <c r="M39" s="239">
        <v>1</v>
      </c>
      <c r="N39" s="239">
        <v>1</v>
      </c>
      <c r="O39" s="239">
        <v>1</v>
      </c>
      <c r="P39" s="239">
        <v>0</v>
      </c>
      <c r="Q39" s="239">
        <v>0</v>
      </c>
      <c r="R39" s="239">
        <v>1</v>
      </c>
      <c r="S39" s="239">
        <v>1</v>
      </c>
      <c r="T39" s="239">
        <v>1</v>
      </c>
      <c r="U39" s="239">
        <v>1</v>
      </c>
      <c r="V39" s="239">
        <v>1</v>
      </c>
      <c r="W39" s="239">
        <v>0</v>
      </c>
      <c r="X39" s="239">
        <v>0</v>
      </c>
      <c r="Y39" s="239"/>
      <c r="Z39" s="239"/>
      <c r="AA39" s="239"/>
      <c r="AB39" s="239"/>
      <c r="AC39" s="239">
        <v>1</v>
      </c>
      <c r="AD39" s="239"/>
      <c r="AE39" s="239"/>
      <c r="AF39" s="239"/>
      <c r="AG39" s="239">
        <v>0</v>
      </c>
      <c r="AH39" s="239"/>
      <c r="AI39" s="239"/>
      <c r="AJ39" s="239"/>
      <c r="AK39" s="239"/>
      <c r="AL39" s="239"/>
      <c r="AM39" s="239"/>
      <c r="AN39" s="239">
        <v>1</v>
      </c>
      <c r="AO39" s="239"/>
      <c r="AP39" s="239"/>
      <c r="AQ39" s="239"/>
      <c r="AR39" s="239">
        <v>1</v>
      </c>
      <c r="AS39" s="239"/>
      <c r="AT39" s="239">
        <v>0</v>
      </c>
      <c r="AU39" s="239">
        <v>0</v>
      </c>
      <c r="AV39" s="239">
        <v>0</v>
      </c>
      <c r="AW39" s="239">
        <v>0</v>
      </c>
      <c r="AX39" s="239">
        <v>0</v>
      </c>
      <c r="AY39" s="239">
        <v>1</v>
      </c>
      <c r="AZ39" s="239">
        <v>1</v>
      </c>
      <c r="BA39" s="239">
        <v>1</v>
      </c>
      <c r="BB39" s="238">
        <v>0</v>
      </c>
      <c r="BC39" s="239"/>
      <c r="BD39" s="239"/>
      <c r="BF39" s="18">
        <f t="shared" si="12"/>
        <v>0.33333333333333331</v>
      </c>
      <c r="BG39" s="18">
        <f t="shared" si="12"/>
        <v>0.5</v>
      </c>
      <c r="BH39" s="18">
        <f t="shared" si="12"/>
        <v>0.7142857142857143</v>
      </c>
      <c r="BI39" s="18">
        <f t="shared" si="12"/>
        <v>0.5</v>
      </c>
      <c r="BJ39" s="18">
        <f t="shared" si="10"/>
        <v>1</v>
      </c>
      <c r="BK39" s="18">
        <f t="shared" si="10"/>
        <v>0.44444444444444442</v>
      </c>
    </row>
    <row r="40" spans="1:63" ht="18.75" x14ac:dyDescent="0.25">
      <c r="A40" s="46">
        <v>32</v>
      </c>
      <c r="B40" s="46" t="s">
        <v>487</v>
      </c>
      <c r="C40" s="237" t="str">
        <f t="shared" si="9"/>
        <v>10</v>
      </c>
      <c r="D40" s="237" t="str">
        <f>INDEX(Sheet1!$C:$C,MATCH($B40,Sheet1!$B:$B,0))</f>
        <v>سجاد پایروند</v>
      </c>
      <c r="E40" s="238">
        <v>1</v>
      </c>
      <c r="F40" s="238"/>
      <c r="G40" s="238">
        <v>1</v>
      </c>
      <c r="H40" s="238"/>
      <c r="I40" s="238">
        <v>0</v>
      </c>
      <c r="J40" s="238">
        <v>0</v>
      </c>
      <c r="K40" s="238">
        <v>0</v>
      </c>
      <c r="L40" s="238">
        <v>0</v>
      </c>
      <c r="M40" s="238">
        <v>0</v>
      </c>
      <c r="N40" s="238">
        <v>0</v>
      </c>
      <c r="O40" s="238">
        <v>0</v>
      </c>
      <c r="P40" s="238">
        <v>0</v>
      </c>
      <c r="Q40" s="238">
        <v>0</v>
      </c>
      <c r="R40" s="238">
        <v>0</v>
      </c>
      <c r="S40" s="238">
        <v>0</v>
      </c>
      <c r="T40" s="238">
        <v>0</v>
      </c>
      <c r="U40" s="238">
        <v>0</v>
      </c>
      <c r="V40" s="238">
        <v>0</v>
      </c>
      <c r="W40" s="238">
        <v>0</v>
      </c>
      <c r="X40" s="238">
        <v>0</v>
      </c>
      <c r="Y40" s="238"/>
      <c r="Z40" s="238"/>
      <c r="AA40" s="238"/>
      <c r="AB40" s="238"/>
      <c r="AC40" s="238">
        <v>0</v>
      </c>
      <c r="AD40" s="238"/>
      <c r="AE40" s="238"/>
      <c r="AF40" s="238"/>
      <c r="AG40" s="238">
        <v>0</v>
      </c>
      <c r="AH40" s="238"/>
      <c r="AI40" s="238"/>
      <c r="AJ40" s="238"/>
      <c r="AK40" s="238"/>
      <c r="AL40" s="238"/>
      <c r="AM40" s="238"/>
      <c r="AN40" s="238">
        <v>1</v>
      </c>
      <c r="AO40" s="238"/>
      <c r="AP40" s="238"/>
      <c r="AQ40" s="238"/>
      <c r="AR40" s="238">
        <v>1</v>
      </c>
      <c r="AS40" s="238"/>
      <c r="AT40" s="238">
        <v>0</v>
      </c>
      <c r="AU40" s="238">
        <v>0</v>
      </c>
      <c r="AV40" s="238">
        <v>0</v>
      </c>
      <c r="AW40" s="238">
        <v>0</v>
      </c>
      <c r="AX40" s="238">
        <v>0</v>
      </c>
      <c r="AY40" s="238">
        <v>0</v>
      </c>
      <c r="AZ40" s="238">
        <v>0</v>
      </c>
      <c r="BA40" s="238">
        <v>0</v>
      </c>
      <c r="BB40" s="238">
        <v>0</v>
      </c>
      <c r="BC40" s="238"/>
      <c r="BD40" s="238"/>
      <c r="BF40" s="18">
        <f t="shared" si="12"/>
        <v>0.66666666666666663</v>
      </c>
      <c r="BG40" s="18">
        <f t="shared" si="12"/>
        <v>0</v>
      </c>
      <c r="BH40" s="18">
        <f t="shared" si="12"/>
        <v>0</v>
      </c>
      <c r="BI40" s="18">
        <f t="shared" si="12"/>
        <v>0</v>
      </c>
      <c r="BJ40" s="18">
        <f t="shared" si="10"/>
        <v>1</v>
      </c>
      <c r="BK40" s="18">
        <f t="shared" si="10"/>
        <v>0.1111111111111111</v>
      </c>
    </row>
    <row r="41" spans="1:63" ht="18.75" x14ac:dyDescent="0.25">
      <c r="A41" s="4">
        <v>33</v>
      </c>
      <c r="B41" s="4" t="s">
        <v>488</v>
      </c>
      <c r="C41" s="236" t="str">
        <f t="shared" si="9"/>
        <v>10</v>
      </c>
      <c r="D41" s="236" t="str">
        <f>INDEX(Sheet1!$C:$C,MATCH($B41,Sheet1!$B:$B,0))</f>
        <v>محمدمهدی خدابخشی</v>
      </c>
      <c r="E41" s="239">
        <v>0</v>
      </c>
      <c r="F41" s="239"/>
      <c r="G41" s="239">
        <v>1</v>
      </c>
      <c r="H41" s="239"/>
      <c r="I41" s="239">
        <v>0</v>
      </c>
      <c r="J41" s="239">
        <v>0</v>
      </c>
      <c r="K41" s="239">
        <v>0</v>
      </c>
      <c r="L41" s="239">
        <v>0</v>
      </c>
      <c r="M41" s="239">
        <v>0</v>
      </c>
      <c r="N41" s="239">
        <v>0</v>
      </c>
      <c r="O41" s="239">
        <v>0</v>
      </c>
      <c r="P41" s="239">
        <v>0</v>
      </c>
      <c r="Q41" s="239">
        <v>0</v>
      </c>
      <c r="R41" s="239">
        <v>0</v>
      </c>
      <c r="S41" s="239">
        <v>0</v>
      </c>
      <c r="T41" s="239">
        <v>0</v>
      </c>
      <c r="U41" s="239">
        <v>0</v>
      </c>
      <c r="V41" s="239">
        <v>0</v>
      </c>
      <c r="W41" s="239">
        <v>0</v>
      </c>
      <c r="X41" s="239">
        <v>0</v>
      </c>
      <c r="Y41" s="239"/>
      <c r="Z41" s="239"/>
      <c r="AA41" s="239"/>
      <c r="AB41" s="239"/>
      <c r="AC41" s="239">
        <v>0</v>
      </c>
      <c r="AD41" s="239"/>
      <c r="AE41" s="239"/>
      <c r="AF41" s="239"/>
      <c r="AG41" s="239">
        <v>0</v>
      </c>
      <c r="AH41" s="239"/>
      <c r="AI41" s="239"/>
      <c r="AJ41" s="239"/>
      <c r="AK41" s="239"/>
      <c r="AL41" s="239"/>
      <c r="AM41" s="239"/>
      <c r="AN41" s="239">
        <v>0</v>
      </c>
      <c r="AO41" s="239"/>
      <c r="AP41" s="239"/>
      <c r="AQ41" s="239"/>
      <c r="AR41" s="239">
        <v>1</v>
      </c>
      <c r="AS41" s="239"/>
      <c r="AT41" s="239">
        <v>0</v>
      </c>
      <c r="AU41" s="239">
        <v>0</v>
      </c>
      <c r="AV41" s="239">
        <v>0</v>
      </c>
      <c r="AW41" s="239">
        <v>0</v>
      </c>
      <c r="AX41" s="239">
        <v>0</v>
      </c>
      <c r="AY41" s="239">
        <v>0</v>
      </c>
      <c r="AZ41" s="238">
        <v>0</v>
      </c>
      <c r="BA41" s="238">
        <v>0</v>
      </c>
      <c r="BB41" s="238">
        <v>0</v>
      </c>
      <c r="BC41" s="239"/>
      <c r="BD41" s="239"/>
      <c r="BF41" s="18">
        <f t="shared" si="12"/>
        <v>0.33333333333333331</v>
      </c>
      <c r="BG41" s="18">
        <f t="shared" si="12"/>
        <v>0</v>
      </c>
      <c r="BH41" s="18">
        <f t="shared" si="12"/>
        <v>0</v>
      </c>
      <c r="BI41" s="18">
        <f t="shared" si="12"/>
        <v>0</v>
      </c>
      <c r="BJ41" s="18">
        <f t="shared" si="10"/>
        <v>1</v>
      </c>
      <c r="BK41" s="18">
        <f t="shared" si="10"/>
        <v>0</v>
      </c>
    </row>
    <row r="42" spans="1:63" ht="18.75" x14ac:dyDescent="0.25">
      <c r="A42" s="46">
        <v>34</v>
      </c>
      <c r="B42" s="46" t="s">
        <v>489</v>
      </c>
      <c r="C42" s="237" t="str">
        <f t="shared" si="9"/>
        <v>11</v>
      </c>
      <c r="D42" s="237" t="str">
        <f>INDEX(Sheet1!$C:$C,MATCH($B42,Sheet1!$B:$B,0))</f>
        <v>محمدحسین هداوند</v>
      </c>
      <c r="E42" s="238">
        <v>0</v>
      </c>
      <c r="F42" s="238">
        <v>1</v>
      </c>
      <c r="G42" s="238">
        <v>1</v>
      </c>
      <c r="H42" s="238">
        <v>1</v>
      </c>
      <c r="I42" s="238">
        <v>1</v>
      </c>
      <c r="J42" s="238">
        <v>1</v>
      </c>
      <c r="K42" s="238">
        <v>1</v>
      </c>
      <c r="L42" s="238">
        <v>1</v>
      </c>
      <c r="M42" s="238">
        <v>1</v>
      </c>
      <c r="N42" s="238">
        <v>0</v>
      </c>
      <c r="O42" s="238">
        <v>0</v>
      </c>
      <c r="P42" s="238">
        <v>1</v>
      </c>
      <c r="Q42" s="238">
        <v>1</v>
      </c>
      <c r="R42" s="238">
        <v>1</v>
      </c>
      <c r="S42" s="238">
        <v>1</v>
      </c>
      <c r="T42" s="238">
        <v>1</v>
      </c>
      <c r="U42" s="238">
        <v>0</v>
      </c>
      <c r="V42" s="238">
        <v>1</v>
      </c>
      <c r="W42" s="238">
        <v>1</v>
      </c>
      <c r="X42" s="238">
        <v>1</v>
      </c>
      <c r="Y42" s="238">
        <v>1</v>
      </c>
      <c r="Z42" s="238">
        <v>0</v>
      </c>
      <c r="AA42" s="238">
        <v>1</v>
      </c>
      <c r="AB42" s="238">
        <v>1</v>
      </c>
      <c r="AC42" s="238">
        <v>1</v>
      </c>
      <c r="AD42" s="238">
        <v>0</v>
      </c>
      <c r="AE42" s="238">
        <v>1</v>
      </c>
      <c r="AF42" s="238">
        <v>1</v>
      </c>
      <c r="AG42" s="238">
        <v>1</v>
      </c>
      <c r="AH42" s="238">
        <v>1</v>
      </c>
      <c r="AI42" s="238">
        <v>0</v>
      </c>
      <c r="AJ42" s="238">
        <v>1</v>
      </c>
      <c r="AK42" s="238"/>
      <c r="AL42" s="238">
        <v>1</v>
      </c>
      <c r="AM42" s="238"/>
      <c r="AN42" s="238">
        <v>1</v>
      </c>
      <c r="AO42" s="238"/>
      <c r="AP42" s="238"/>
      <c r="AQ42" s="238"/>
      <c r="AR42" s="238">
        <v>1</v>
      </c>
      <c r="AS42" s="238"/>
      <c r="AT42" s="238">
        <v>0</v>
      </c>
      <c r="AU42" s="238">
        <v>1</v>
      </c>
      <c r="AV42" s="238">
        <v>0</v>
      </c>
      <c r="AW42" s="238">
        <v>0</v>
      </c>
      <c r="AX42" s="238">
        <v>0</v>
      </c>
      <c r="AY42" s="238">
        <v>0</v>
      </c>
      <c r="AZ42" s="238">
        <v>0</v>
      </c>
      <c r="BA42" s="238">
        <v>0</v>
      </c>
      <c r="BB42" s="238">
        <v>1</v>
      </c>
      <c r="BC42" s="238"/>
      <c r="BD42" s="238"/>
      <c r="BF42" s="18">
        <f t="shared" si="12"/>
        <v>0.8</v>
      </c>
      <c r="BG42" s="18">
        <f t="shared" si="12"/>
        <v>0.75</v>
      </c>
      <c r="BH42" s="18">
        <f t="shared" si="12"/>
        <v>0.8571428571428571</v>
      </c>
      <c r="BI42" s="18">
        <f t="shared" si="12"/>
        <v>0.72727272727272729</v>
      </c>
      <c r="BJ42" s="18">
        <f t="shared" si="10"/>
        <v>1</v>
      </c>
      <c r="BK42" s="18">
        <f t="shared" si="10"/>
        <v>0.22222222222222221</v>
      </c>
    </row>
    <row r="43" spans="1:63" ht="18.75" x14ac:dyDescent="0.25">
      <c r="A43" s="4">
        <v>35</v>
      </c>
      <c r="B43" s="4" t="s">
        <v>490</v>
      </c>
      <c r="C43" s="236" t="str">
        <f t="shared" si="9"/>
        <v>11</v>
      </c>
      <c r="D43" s="236" t="str">
        <f>INDEX(Sheet1!$C:$C,MATCH($B43,Sheet1!$B:$B,0))</f>
        <v>محمدمهدی هداوند</v>
      </c>
      <c r="E43" s="239">
        <v>0</v>
      </c>
      <c r="F43" s="239">
        <v>1</v>
      </c>
      <c r="G43" s="239">
        <v>1</v>
      </c>
      <c r="H43" s="239">
        <v>1</v>
      </c>
      <c r="I43" s="239">
        <v>1</v>
      </c>
      <c r="J43" s="239">
        <v>1</v>
      </c>
      <c r="K43" s="239">
        <v>1</v>
      </c>
      <c r="L43" s="239">
        <v>0</v>
      </c>
      <c r="M43" s="239">
        <v>1</v>
      </c>
      <c r="N43" s="239">
        <v>0</v>
      </c>
      <c r="O43" s="239">
        <v>1</v>
      </c>
      <c r="P43" s="239">
        <v>1</v>
      </c>
      <c r="Q43" s="239">
        <v>1</v>
      </c>
      <c r="R43" s="239">
        <v>1</v>
      </c>
      <c r="S43" s="239">
        <v>1</v>
      </c>
      <c r="T43" s="239">
        <v>1</v>
      </c>
      <c r="U43" s="239">
        <v>0</v>
      </c>
      <c r="V43" s="239">
        <v>1</v>
      </c>
      <c r="W43" s="239">
        <v>1</v>
      </c>
      <c r="X43" s="239">
        <v>1</v>
      </c>
      <c r="Y43" s="239">
        <v>1</v>
      </c>
      <c r="Z43" s="239">
        <v>0</v>
      </c>
      <c r="AA43" s="239">
        <v>1</v>
      </c>
      <c r="AB43" s="239">
        <v>1</v>
      </c>
      <c r="AC43" s="239">
        <v>1</v>
      </c>
      <c r="AD43" s="239">
        <v>1</v>
      </c>
      <c r="AE43" s="239">
        <v>1</v>
      </c>
      <c r="AF43" s="239">
        <v>1</v>
      </c>
      <c r="AG43" s="239">
        <v>1</v>
      </c>
      <c r="AH43" s="239">
        <v>1</v>
      </c>
      <c r="AI43" s="239">
        <v>0</v>
      </c>
      <c r="AJ43" s="239">
        <v>1</v>
      </c>
      <c r="AK43" s="239"/>
      <c r="AL43" s="239">
        <v>1</v>
      </c>
      <c r="AM43" s="239"/>
      <c r="AN43" s="239">
        <v>1</v>
      </c>
      <c r="AO43" s="239"/>
      <c r="AP43" s="239"/>
      <c r="AQ43" s="239"/>
      <c r="AR43" s="239">
        <v>1</v>
      </c>
      <c r="AS43" s="239"/>
      <c r="AT43" s="239">
        <v>0</v>
      </c>
      <c r="AU43" s="239">
        <v>1</v>
      </c>
      <c r="AV43" s="239">
        <v>0</v>
      </c>
      <c r="AW43" s="239">
        <v>0</v>
      </c>
      <c r="AX43" s="239">
        <v>0</v>
      </c>
      <c r="AY43" s="239">
        <v>0</v>
      </c>
      <c r="AZ43" s="238">
        <v>0</v>
      </c>
      <c r="BA43" s="238">
        <v>0</v>
      </c>
      <c r="BB43" s="239">
        <v>1</v>
      </c>
      <c r="BC43" s="239"/>
      <c r="BD43" s="239"/>
      <c r="BF43" s="18">
        <f t="shared" si="12"/>
        <v>0.8</v>
      </c>
      <c r="BG43" s="18">
        <f t="shared" si="12"/>
        <v>0.75</v>
      </c>
      <c r="BH43" s="18">
        <f t="shared" si="12"/>
        <v>0.8571428571428571</v>
      </c>
      <c r="BI43" s="18">
        <f t="shared" si="12"/>
        <v>0.81818181818181823</v>
      </c>
      <c r="BJ43" s="18">
        <f t="shared" si="10"/>
        <v>1</v>
      </c>
      <c r="BK43" s="18">
        <f t="shared" si="10"/>
        <v>0.22222222222222221</v>
      </c>
    </row>
    <row r="44" spans="1:63" ht="18.75" x14ac:dyDescent="0.25">
      <c r="A44" s="46">
        <v>36</v>
      </c>
      <c r="B44" s="46" t="s">
        <v>491</v>
      </c>
      <c r="C44" s="237" t="str">
        <f t="shared" si="9"/>
        <v>11</v>
      </c>
      <c r="D44" s="237" t="str">
        <f>INDEX(Sheet1!$C:$C,MATCH($B44,Sheet1!$B:$B,0))</f>
        <v>محمدمهدی مشکور</v>
      </c>
      <c r="E44" s="238">
        <v>1</v>
      </c>
      <c r="F44" s="238">
        <v>1</v>
      </c>
      <c r="G44" s="238">
        <v>1</v>
      </c>
      <c r="H44" s="238">
        <v>1</v>
      </c>
      <c r="I44" s="238">
        <v>1</v>
      </c>
      <c r="J44" s="238">
        <v>1</v>
      </c>
      <c r="K44" s="238">
        <v>1</v>
      </c>
      <c r="L44" s="238">
        <v>1</v>
      </c>
      <c r="M44" s="238">
        <v>1</v>
      </c>
      <c r="N44" s="238">
        <v>0</v>
      </c>
      <c r="O44" s="238">
        <v>1</v>
      </c>
      <c r="P44" s="238">
        <v>1</v>
      </c>
      <c r="Q44" s="238">
        <v>1</v>
      </c>
      <c r="R44" s="238">
        <v>0</v>
      </c>
      <c r="S44" s="238">
        <v>1</v>
      </c>
      <c r="T44" s="238">
        <v>1</v>
      </c>
      <c r="U44" s="238">
        <v>1</v>
      </c>
      <c r="V44" s="238">
        <v>1</v>
      </c>
      <c r="W44" s="238">
        <v>1</v>
      </c>
      <c r="X44" s="238">
        <v>1</v>
      </c>
      <c r="Y44" s="238">
        <v>1</v>
      </c>
      <c r="Z44" s="238">
        <v>1</v>
      </c>
      <c r="AA44" s="238">
        <v>1</v>
      </c>
      <c r="AB44" s="238">
        <v>1</v>
      </c>
      <c r="AC44" s="238">
        <v>1</v>
      </c>
      <c r="AD44" s="238">
        <v>0</v>
      </c>
      <c r="AE44" s="238">
        <v>1</v>
      </c>
      <c r="AF44" s="238">
        <v>0</v>
      </c>
      <c r="AG44" s="238">
        <v>1</v>
      </c>
      <c r="AH44" s="238">
        <v>1</v>
      </c>
      <c r="AI44" s="238">
        <v>1</v>
      </c>
      <c r="AJ44" s="238">
        <v>1</v>
      </c>
      <c r="AK44" s="238"/>
      <c r="AL44" s="238">
        <v>0</v>
      </c>
      <c r="AM44" s="238"/>
      <c r="AN44" s="238">
        <v>1</v>
      </c>
      <c r="AO44" s="238"/>
      <c r="AP44" s="238"/>
      <c r="AQ44" s="238"/>
      <c r="AR44" s="238">
        <v>1</v>
      </c>
      <c r="AS44" s="238"/>
      <c r="AT44" s="238">
        <v>0</v>
      </c>
      <c r="AU44" s="238">
        <v>1</v>
      </c>
      <c r="AV44" s="238">
        <v>1</v>
      </c>
      <c r="AW44" s="238">
        <v>0</v>
      </c>
      <c r="AX44" s="238">
        <v>0</v>
      </c>
      <c r="AY44" s="238">
        <v>0</v>
      </c>
      <c r="AZ44" s="238">
        <v>1</v>
      </c>
      <c r="BA44" s="238">
        <v>0</v>
      </c>
      <c r="BB44" s="238">
        <v>1</v>
      </c>
      <c r="BC44" s="238"/>
      <c r="BD44" s="238"/>
      <c r="BF44" s="18">
        <f t="shared" si="12"/>
        <v>1</v>
      </c>
      <c r="BG44" s="18">
        <f t="shared" si="12"/>
        <v>0.875</v>
      </c>
      <c r="BH44" s="18">
        <f t="shared" si="12"/>
        <v>0.8571428571428571</v>
      </c>
      <c r="BI44" s="18">
        <f t="shared" si="12"/>
        <v>0.81818181818181823</v>
      </c>
      <c r="BJ44" s="18">
        <f t="shared" si="10"/>
        <v>0.5</v>
      </c>
      <c r="BK44" s="18">
        <f t="shared" si="10"/>
        <v>0.44444444444444442</v>
      </c>
    </row>
    <row r="45" spans="1:63" ht="18.75" x14ac:dyDescent="0.25">
      <c r="A45" s="4">
        <v>37</v>
      </c>
      <c r="B45" s="4" t="s">
        <v>492</v>
      </c>
      <c r="C45" s="236" t="str">
        <f t="shared" si="9"/>
        <v>11</v>
      </c>
      <c r="D45" s="236" t="str">
        <f>INDEX(Sheet1!$C:$C,MATCH($B45,Sheet1!$B:$B,0))</f>
        <v>امیرمحمد کمیلی</v>
      </c>
      <c r="E45" s="239">
        <v>1</v>
      </c>
      <c r="F45" s="239">
        <v>0</v>
      </c>
      <c r="G45" s="239">
        <v>0</v>
      </c>
      <c r="H45" s="239">
        <v>1</v>
      </c>
      <c r="I45" s="239">
        <v>0</v>
      </c>
      <c r="J45" s="239">
        <v>0</v>
      </c>
      <c r="K45" s="239">
        <v>0</v>
      </c>
      <c r="L45" s="239">
        <v>1</v>
      </c>
      <c r="M45" s="239">
        <v>1</v>
      </c>
      <c r="N45" s="239">
        <v>1</v>
      </c>
      <c r="O45" s="239">
        <v>0</v>
      </c>
      <c r="P45" s="239">
        <v>0</v>
      </c>
      <c r="Q45" s="239">
        <v>0</v>
      </c>
      <c r="R45" s="239">
        <v>0</v>
      </c>
      <c r="S45" s="239">
        <v>0</v>
      </c>
      <c r="T45" s="239">
        <v>1</v>
      </c>
      <c r="U45" s="239">
        <v>0</v>
      </c>
      <c r="V45" s="239">
        <v>0</v>
      </c>
      <c r="W45" s="239">
        <v>0</v>
      </c>
      <c r="X45" s="239">
        <v>1</v>
      </c>
      <c r="Y45" s="239">
        <v>0</v>
      </c>
      <c r="Z45" s="239">
        <v>1</v>
      </c>
      <c r="AA45" s="239">
        <v>0</v>
      </c>
      <c r="AB45" s="239">
        <v>0</v>
      </c>
      <c r="AC45" s="239">
        <v>1</v>
      </c>
      <c r="AD45" s="239">
        <v>0</v>
      </c>
      <c r="AE45" s="239">
        <v>0</v>
      </c>
      <c r="AF45" s="239">
        <v>0</v>
      </c>
      <c r="AG45" s="239">
        <v>1</v>
      </c>
      <c r="AH45" s="239">
        <v>0</v>
      </c>
      <c r="AI45" s="239">
        <v>0</v>
      </c>
      <c r="AJ45" s="239">
        <v>1</v>
      </c>
      <c r="AK45" s="239"/>
      <c r="AL45" s="239">
        <v>0</v>
      </c>
      <c r="AM45" s="239"/>
      <c r="AN45" s="239">
        <v>1</v>
      </c>
      <c r="AO45" s="239"/>
      <c r="AP45" s="239"/>
      <c r="AQ45" s="239"/>
      <c r="AR45" s="239">
        <v>0</v>
      </c>
      <c r="AS45" s="239"/>
      <c r="AT45" s="239">
        <v>0</v>
      </c>
      <c r="AU45" s="239">
        <v>0</v>
      </c>
      <c r="AV45" s="239">
        <v>1</v>
      </c>
      <c r="AW45" s="239">
        <v>0</v>
      </c>
      <c r="AX45" s="239">
        <v>0</v>
      </c>
      <c r="AY45" s="239">
        <v>0</v>
      </c>
      <c r="AZ45" s="239">
        <v>0</v>
      </c>
      <c r="BA45" s="239">
        <v>1</v>
      </c>
      <c r="BB45" s="239">
        <v>0</v>
      </c>
      <c r="BC45" s="239"/>
      <c r="BD45" s="239"/>
      <c r="BF45" s="18">
        <f t="shared" si="12"/>
        <v>0.4</v>
      </c>
      <c r="BG45" s="18">
        <f t="shared" si="12"/>
        <v>0.375</v>
      </c>
      <c r="BH45" s="18">
        <f t="shared" si="12"/>
        <v>0.2857142857142857</v>
      </c>
      <c r="BI45" s="18">
        <f t="shared" si="12"/>
        <v>0.27272727272727271</v>
      </c>
      <c r="BJ45" s="18">
        <f t="shared" si="10"/>
        <v>0</v>
      </c>
      <c r="BK45" s="18">
        <f t="shared" si="10"/>
        <v>0.33333333333333331</v>
      </c>
    </row>
    <row r="46" spans="1:63" ht="18.75" x14ac:dyDescent="0.25">
      <c r="A46" s="46">
        <v>38</v>
      </c>
      <c r="B46" s="46" t="s">
        <v>493</v>
      </c>
      <c r="C46" s="237" t="str">
        <f t="shared" si="9"/>
        <v>11</v>
      </c>
      <c r="D46" s="237" t="str">
        <f>INDEX(Sheet1!$C:$C,MATCH($B46,Sheet1!$B:$B,0))</f>
        <v>امیرمحمد رهبری</v>
      </c>
      <c r="E46" s="238">
        <v>0</v>
      </c>
      <c r="F46" s="238">
        <v>1</v>
      </c>
      <c r="G46" s="238">
        <v>0</v>
      </c>
      <c r="H46" s="238">
        <v>0</v>
      </c>
      <c r="I46" s="238">
        <v>1</v>
      </c>
      <c r="J46" s="238">
        <v>1</v>
      </c>
      <c r="K46" s="238">
        <v>1</v>
      </c>
      <c r="L46" s="238">
        <v>1</v>
      </c>
      <c r="M46" s="238">
        <v>1</v>
      </c>
      <c r="N46" s="238">
        <v>1</v>
      </c>
      <c r="O46" s="238">
        <v>0</v>
      </c>
      <c r="P46" s="238">
        <v>1</v>
      </c>
      <c r="Q46" s="238">
        <v>1</v>
      </c>
      <c r="R46" s="238">
        <v>0</v>
      </c>
      <c r="S46" s="238">
        <v>0</v>
      </c>
      <c r="T46" s="238">
        <v>0</v>
      </c>
      <c r="U46" s="238">
        <v>0</v>
      </c>
      <c r="V46" s="238">
        <v>0</v>
      </c>
      <c r="W46" s="238">
        <v>0</v>
      </c>
      <c r="X46" s="238">
        <v>0</v>
      </c>
      <c r="Y46" s="238">
        <v>0</v>
      </c>
      <c r="Z46" s="238">
        <v>0</v>
      </c>
      <c r="AA46" s="238">
        <v>0</v>
      </c>
      <c r="AB46" s="238">
        <v>0</v>
      </c>
      <c r="AC46" s="238">
        <v>1</v>
      </c>
      <c r="AD46" s="238">
        <v>0</v>
      </c>
      <c r="AE46" s="238">
        <v>0</v>
      </c>
      <c r="AF46" s="238">
        <v>0</v>
      </c>
      <c r="AG46" s="238">
        <v>1</v>
      </c>
      <c r="AH46" s="238">
        <v>0</v>
      </c>
      <c r="AI46" s="238">
        <v>0</v>
      </c>
      <c r="AJ46" s="238">
        <v>1</v>
      </c>
      <c r="AK46" s="238"/>
      <c r="AL46" s="238">
        <v>1</v>
      </c>
      <c r="AM46" s="238"/>
      <c r="AN46" s="238">
        <v>1</v>
      </c>
      <c r="AO46" s="238"/>
      <c r="AP46" s="238"/>
      <c r="AQ46" s="238"/>
      <c r="AR46" s="238">
        <v>0</v>
      </c>
      <c r="AS46" s="238"/>
      <c r="AT46" s="238">
        <v>0</v>
      </c>
      <c r="AU46" s="238">
        <v>0</v>
      </c>
      <c r="AV46" s="238">
        <v>0</v>
      </c>
      <c r="AW46" s="238">
        <v>0</v>
      </c>
      <c r="AX46" s="238">
        <v>0</v>
      </c>
      <c r="AY46" s="238">
        <v>0</v>
      </c>
      <c r="AZ46" s="238">
        <v>1</v>
      </c>
      <c r="BA46" s="238">
        <v>1</v>
      </c>
      <c r="BB46" s="239">
        <v>0</v>
      </c>
      <c r="BC46" s="238"/>
      <c r="BD46" s="238"/>
      <c r="BF46" s="18">
        <f t="shared" si="12"/>
        <v>0.4</v>
      </c>
      <c r="BG46" s="18">
        <f t="shared" si="12"/>
        <v>0.875</v>
      </c>
      <c r="BH46" s="18">
        <f t="shared" si="12"/>
        <v>0</v>
      </c>
      <c r="BI46" s="18">
        <f t="shared" si="12"/>
        <v>0.18181818181818182</v>
      </c>
      <c r="BJ46" s="18">
        <f t="shared" si="10"/>
        <v>0.5</v>
      </c>
      <c r="BK46" s="18">
        <f t="shared" si="10"/>
        <v>0.33333333333333331</v>
      </c>
    </row>
    <row r="47" spans="1:63" ht="18.75" x14ac:dyDescent="0.25">
      <c r="A47" s="4">
        <v>39</v>
      </c>
      <c r="B47" s="4" t="s">
        <v>494</v>
      </c>
      <c r="C47" s="236" t="str">
        <f t="shared" si="9"/>
        <v>11</v>
      </c>
      <c r="D47" s="236" t="str">
        <f>INDEX(Sheet1!$C:$C,MATCH($B47,Sheet1!$B:$B,0))</f>
        <v>مهرداد ملک محمدی</v>
      </c>
      <c r="E47" s="239">
        <v>0</v>
      </c>
      <c r="F47" s="239">
        <v>0</v>
      </c>
      <c r="G47" s="239">
        <v>1</v>
      </c>
      <c r="H47" s="239">
        <v>1</v>
      </c>
      <c r="I47" s="239">
        <v>1</v>
      </c>
      <c r="J47" s="239">
        <v>1</v>
      </c>
      <c r="K47" s="239">
        <v>0</v>
      </c>
      <c r="L47" s="239">
        <v>0</v>
      </c>
      <c r="M47" s="239">
        <v>0</v>
      </c>
      <c r="N47" s="239">
        <v>0</v>
      </c>
      <c r="O47" s="239">
        <v>0</v>
      </c>
      <c r="P47" s="239">
        <v>0</v>
      </c>
      <c r="Q47" s="239">
        <v>0</v>
      </c>
      <c r="R47" s="239">
        <v>0</v>
      </c>
      <c r="S47" s="239">
        <v>1</v>
      </c>
      <c r="T47" s="239">
        <v>0</v>
      </c>
      <c r="U47" s="239">
        <v>0</v>
      </c>
      <c r="V47" s="239">
        <v>1</v>
      </c>
      <c r="W47" s="239">
        <v>1</v>
      </c>
      <c r="X47" s="239">
        <v>0</v>
      </c>
      <c r="Y47" s="239">
        <v>1</v>
      </c>
      <c r="Z47" s="239">
        <v>1</v>
      </c>
      <c r="AA47" s="239">
        <v>1</v>
      </c>
      <c r="AB47" s="239">
        <v>1</v>
      </c>
      <c r="AC47" s="239">
        <v>0</v>
      </c>
      <c r="AD47" s="239">
        <v>0</v>
      </c>
      <c r="AE47" s="239">
        <v>1</v>
      </c>
      <c r="AF47" s="239">
        <v>1</v>
      </c>
      <c r="AG47" s="239">
        <v>1</v>
      </c>
      <c r="AH47" s="239">
        <v>1</v>
      </c>
      <c r="AI47" s="239">
        <v>1</v>
      </c>
      <c r="AJ47" s="239">
        <v>1</v>
      </c>
      <c r="AK47" s="239"/>
      <c r="AL47" s="239">
        <v>0</v>
      </c>
      <c r="AM47" s="239"/>
      <c r="AN47" s="239">
        <v>1</v>
      </c>
      <c r="AO47" s="239"/>
      <c r="AP47" s="239"/>
      <c r="AQ47" s="239"/>
      <c r="AR47" s="239">
        <v>0</v>
      </c>
      <c r="AS47" s="239"/>
      <c r="AT47" s="239">
        <v>0</v>
      </c>
      <c r="AU47" s="239">
        <v>0</v>
      </c>
      <c r="AV47" s="239">
        <v>0</v>
      </c>
      <c r="AW47" s="239">
        <v>0</v>
      </c>
      <c r="AX47" s="239">
        <v>0</v>
      </c>
      <c r="AY47" s="239">
        <v>0</v>
      </c>
      <c r="AZ47" s="239">
        <v>0</v>
      </c>
      <c r="BA47" s="239">
        <v>1</v>
      </c>
      <c r="BB47" s="239">
        <v>0</v>
      </c>
      <c r="BC47" s="239"/>
      <c r="BD47" s="239"/>
      <c r="BF47" s="18">
        <f t="shared" si="12"/>
        <v>0.6</v>
      </c>
      <c r="BG47" s="18">
        <f t="shared" si="12"/>
        <v>0.125</v>
      </c>
      <c r="BH47" s="18">
        <f t="shared" si="12"/>
        <v>0.42857142857142855</v>
      </c>
      <c r="BI47" s="18">
        <f t="shared" si="12"/>
        <v>0.81818181818181823</v>
      </c>
      <c r="BJ47" s="18">
        <f t="shared" si="10"/>
        <v>0</v>
      </c>
      <c r="BK47" s="18">
        <f t="shared" si="10"/>
        <v>0.22222222222222221</v>
      </c>
    </row>
    <row r="48" spans="1:63" ht="18.75" x14ac:dyDescent="0.25">
      <c r="A48" s="46">
        <v>40</v>
      </c>
      <c r="B48" s="46" t="s">
        <v>495</v>
      </c>
      <c r="C48" s="237" t="str">
        <f t="shared" si="9"/>
        <v>11</v>
      </c>
      <c r="D48" s="237" t="str">
        <f>INDEX(Sheet1!$C:$C,MATCH($B48,Sheet1!$B:$B,0))</f>
        <v>مصطفی جهانگیری</v>
      </c>
      <c r="E48" s="238">
        <v>0</v>
      </c>
      <c r="F48" s="238">
        <v>0</v>
      </c>
      <c r="G48" s="238">
        <v>0</v>
      </c>
      <c r="H48" s="238">
        <v>1</v>
      </c>
      <c r="I48" s="238">
        <v>0</v>
      </c>
      <c r="J48" s="238">
        <v>0</v>
      </c>
      <c r="K48" s="238">
        <v>0</v>
      </c>
      <c r="L48" s="238">
        <v>0</v>
      </c>
      <c r="M48" s="238">
        <v>0</v>
      </c>
      <c r="N48" s="238">
        <v>0</v>
      </c>
      <c r="O48" s="238">
        <v>0</v>
      </c>
      <c r="P48" s="238">
        <v>0</v>
      </c>
      <c r="Q48" s="238">
        <v>1</v>
      </c>
      <c r="R48" s="238">
        <v>0</v>
      </c>
      <c r="S48" s="238">
        <v>0</v>
      </c>
      <c r="T48" s="238">
        <v>0</v>
      </c>
      <c r="U48" s="238">
        <v>0</v>
      </c>
      <c r="V48" s="238">
        <v>0</v>
      </c>
      <c r="W48" s="238">
        <v>0</v>
      </c>
      <c r="X48" s="238">
        <v>0</v>
      </c>
      <c r="Y48" s="238">
        <v>0</v>
      </c>
      <c r="Z48" s="238">
        <v>0</v>
      </c>
      <c r="AA48" s="238">
        <v>0</v>
      </c>
      <c r="AB48" s="238">
        <v>0</v>
      </c>
      <c r="AC48" s="238">
        <v>1</v>
      </c>
      <c r="AD48" s="238">
        <v>0</v>
      </c>
      <c r="AE48" s="238">
        <v>0</v>
      </c>
      <c r="AF48" s="238">
        <v>0</v>
      </c>
      <c r="AG48" s="238">
        <v>1</v>
      </c>
      <c r="AH48" s="238">
        <v>0</v>
      </c>
      <c r="AI48" s="238">
        <v>0</v>
      </c>
      <c r="AJ48" s="238">
        <v>1</v>
      </c>
      <c r="AK48" s="238"/>
      <c r="AL48" s="238">
        <v>0</v>
      </c>
      <c r="AM48" s="238"/>
      <c r="AN48" s="238">
        <v>1</v>
      </c>
      <c r="AO48" s="238"/>
      <c r="AP48" s="238"/>
      <c r="AQ48" s="238"/>
      <c r="AR48" s="238">
        <v>1</v>
      </c>
      <c r="AS48" s="238"/>
      <c r="AT48" s="238">
        <v>0</v>
      </c>
      <c r="AU48" s="238">
        <v>0</v>
      </c>
      <c r="AV48" s="238">
        <v>1</v>
      </c>
      <c r="AW48" s="238">
        <v>0</v>
      </c>
      <c r="AX48" s="238">
        <v>0</v>
      </c>
      <c r="AY48" s="238">
        <v>0</v>
      </c>
      <c r="AZ48" s="239">
        <v>0</v>
      </c>
      <c r="BA48" s="238">
        <v>0</v>
      </c>
      <c r="BB48" s="239">
        <v>0</v>
      </c>
      <c r="BC48" s="238"/>
      <c r="BD48" s="238"/>
      <c r="BF48" s="18">
        <f t="shared" ref="BF48:BI65" si="13">IFERROR(SUMIFS($E48:$BD48,$E$3:$BD$3,BF$3,$E$2:$BD$2,BF$2)/(COUNTIFS($E$3:$BD$3,BF$3,$E48:$BD48,"&lt;&gt;"&amp;"",$E$2:$BD$2,BF$2)),"")</f>
        <v>0.2</v>
      </c>
      <c r="BG48" s="18">
        <f t="shared" si="13"/>
        <v>0.125</v>
      </c>
      <c r="BH48" s="18">
        <f t="shared" si="13"/>
        <v>0</v>
      </c>
      <c r="BI48" s="18">
        <f t="shared" si="13"/>
        <v>0.18181818181818182</v>
      </c>
      <c r="BJ48" s="18">
        <f t="shared" si="10"/>
        <v>0.5</v>
      </c>
      <c r="BK48" s="18">
        <f t="shared" si="10"/>
        <v>0.22222222222222221</v>
      </c>
    </row>
    <row r="49" spans="1:63" ht="18.75" x14ac:dyDescent="0.25">
      <c r="A49" s="4">
        <v>41</v>
      </c>
      <c r="B49" s="4" t="s">
        <v>496</v>
      </c>
      <c r="C49" s="236" t="str">
        <f t="shared" si="9"/>
        <v>11</v>
      </c>
      <c r="D49" s="236" t="str">
        <f>INDEX(Sheet1!$C:$C,MATCH($B49,Sheet1!$B:$B,0))</f>
        <v>محمدعرفان احمدی</v>
      </c>
      <c r="E49" s="239">
        <v>0</v>
      </c>
      <c r="F49" s="239">
        <v>0</v>
      </c>
      <c r="G49" s="239">
        <v>0</v>
      </c>
      <c r="H49" s="239">
        <v>0</v>
      </c>
      <c r="I49" s="239">
        <v>0</v>
      </c>
      <c r="J49" s="239">
        <v>0</v>
      </c>
      <c r="K49" s="239">
        <v>0</v>
      </c>
      <c r="L49" s="239">
        <v>0</v>
      </c>
      <c r="M49" s="239">
        <v>0</v>
      </c>
      <c r="N49" s="239">
        <v>0</v>
      </c>
      <c r="O49" s="239">
        <v>0</v>
      </c>
      <c r="P49" s="239">
        <v>0</v>
      </c>
      <c r="Q49" s="239">
        <v>0</v>
      </c>
      <c r="R49" s="239">
        <v>0</v>
      </c>
      <c r="S49" s="239">
        <v>0</v>
      </c>
      <c r="T49" s="239">
        <v>0</v>
      </c>
      <c r="U49" s="239">
        <v>0</v>
      </c>
      <c r="V49" s="239">
        <v>0</v>
      </c>
      <c r="W49" s="239">
        <v>0</v>
      </c>
      <c r="X49" s="239">
        <v>0</v>
      </c>
      <c r="Y49" s="239">
        <v>1</v>
      </c>
      <c r="Z49" s="239">
        <v>0</v>
      </c>
      <c r="AA49" s="239">
        <v>1</v>
      </c>
      <c r="AB49" s="239">
        <v>1</v>
      </c>
      <c r="AC49" s="239">
        <v>0</v>
      </c>
      <c r="AD49" s="239">
        <v>0</v>
      </c>
      <c r="AE49" s="239">
        <v>1</v>
      </c>
      <c r="AF49" s="239">
        <v>1</v>
      </c>
      <c r="AG49" s="239">
        <v>0</v>
      </c>
      <c r="AH49" s="239">
        <v>1</v>
      </c>
      <c r="AI49" s="239">
        <v>1</v>
      </c>
      <c r="AJ49" s="239">
        <v>1</v>
      </c>
      <c r="AK49" s="239"/>
      <c r="AL49" s="239">
        <v>0</v>
      </c>
      <c r="AM49" s="239"/>
      <c r="AN49" s="239">
        <v>0</v>
      </c>
      <c r="AO49" s="239"/>
      <c r="AP49" s="239"/>
      <c r="AQ49" s="239"/>
      <c r="AR49" s="239">
        <v>0</v>
      </c>
      <c r="AS49" s="239"/>
      <c r="AT49" s="239">
        <v>0</v>
      </c>
      <c r="AU49" s="239">
        <v>0</v>
      </c>
      <c r="AV49" s="239">
        <v>0</v>
      </c>
      <c r="AW49" s="239">
        <v>0</v>
      </c>
      <c r="AX49" s="239">
        <v>1</v>
      </c>
      <c r="AY49" s="239">
        <v>0</v>
      </c>
      <c r="AZ49" s="239">
        <v>0</v>
      </c>
      <c r="BA49" s="238">
        <v>0</v>
      </c>
      <c r="BB49" s="239">
        <v>0</v>
      </c>
      <c r="BC49" s="239"/>
      <c r="BD49" s="239"/>
      <c r="BF49" s="18">
        <f t="shared" si="13"/>
        <v>0</v>
      </c>
      <c r="BG49" s="18">
        <f t="shared" si="13"/>
        <v>0</v>
      </c>
      <c r="BH49" s="18">
        <f t="shared" si="13"/>
        <v>0</v>
      </c>
      <c r="BI49" s="18">
        <f t="shared" si="13"/>
        <v>0.63636363636363635</v>
      </c>
      <c r="BJ49" s="18">
        <f t="shared" ref="BJ49:BK80" si="14">IFERROR(SUMIFS($E49:$BD49,$E$3:$BD$3,BJ$3,$E$2:$BD$2,BJ$2)/(COUNTIFS($E$3:$BD$3,BJ$3,$E49:$BD49,"&lt;&gt;"&amp;"",$E$2:$BD$2,BJ$2)),"")</f>
        <v>0</v>
      </c>
      <c r="BK49" s="18">
        <f t="shared" si="14"/>
        <v>0.1111111111111111</v>
      </c>
    </row>
    <row r="50" spans="1:63" ht="18.75" x14ac:dyDescent="0.25">
      <c r="A50" s="46">
        <v>42</v>
      </c>
      <c r="B50" s="46" t="s">
        <v>497</v>
      </c>
      <c r="C50" s="237" t="str">
        <f>MID($B50,1,2)</f>
        <v>11</v>
      </c>
      <c r="D50" s="237" t="str">
        <f>INDEX(Sheet1!$C:$C,MATCH($B50,Sheet1!$B:$B,0))</f>
        <v>محمدمهدی صابری</v>
      </c>
      <c r="E50" s="238">
        <v>0</v>
      </c>
      <c r="F50" s="238">
        <v>0</v>
      </c>
      <c r="G50" s="238">
        <v>0</v>
      </c>
      <c r="H50" s="238">
        <v>1</v>
      </c>
      <c r="I50" s="238">
        <v>1</v>
      </c>
      <c r="J50" s="238">
        <v>0</v>
      </c>
      <c r="K50" s="238">
        <v>0</v>
      </c>
      <c r="L50" s="238">
        <v>0</v>
      </c>
      <c r="M50" s="238">
        <v>0</v>
      </c>
      <c r="N50" s="238">
        <v>0</v>
      </c>
      <c r="O50" s="238">
        <v>1</v>
      </c>
      <c r="P50" s="238">
        <v>1</v>
      </c>
      <c r="Q50" s="238">
        <v>0</v>
      </c>
      <c r="R50" s="238">
        <v>1</v>
      </c>
      <c r="S50" s="238">
        <v>1</v>
      </c>
      <c r="T50" s="238">
        <v>1</v>
      </c>
      <c r="U50" s="238">
        <v>1</v>
      </c>
      <c r="V50" s="238">
        <v>1</v>
      </c>
      <c r="W50" s="238">
        <v>0</v>
      </c>
      <c r="X50" s="238">
        <v>0</v>
      </c>
      <c r="Y50" s="238">
        <v>1</v>
      </c>
      <c r="Z50" s="238">
        <v>0</v>
      </c>
      <c r="AA50" s="238">
        <v>0</v>
      </c>
      <c r="AB50" s="238">
        <v>0</v>
      </c>
      <c r="AC50" s="238">
        <v>0</v>
      </c>
      <c r="AD50" s="238">
        <v>0</v>
      </c>
      <c r="AE50" s="238">
        <v>0</v>
      </c>
      <c r="AF50" s="238">
        <v>0</v>
      </c>
      <c r="AG50" s="238">
        <v>0</v>
      </c>
      <c r="AH50" s="238">
        <v>0</v>
      </c>
      <c r="AI50" s="238">
        <v>0</v>
      </c>
      <c r="AJ50" s="238">
        <v>0</v>
      </c>
      <c r="AK50" s="238"/>
      <c r="AL50" s="238">
        <v>0</v>
      </c>
      <c r="AM50" s="238"/>
      <c r="AN50" s="238">
        <v>1</v>
      </c>
      <c r="AO50" s="238"/>
      <c r="AP50" s="238"/>
      <c r="AQ50" s="238"/>
      <c r="AR50" s="238">
        <v>1</v>
      </c>
      <c r="AS50" s="238"/>
      <c r="AT50" s="238">
        <v>0</v>
      </c>
      <c r="AU50" s="238">
        <v>0</v>
      </c>
      <c r="AV50" s="238">
        <v>0</v>
      </c>
      <c r="AW50" s="238">
        <v>0</v>
      </c>
      <c r="AX50" s="238">
        <v>0</v>
      </c>
      <c r="AY50" s="238">
        <v>0</v>
      </c>
      <c r="AZ50" s="239">
        <v>0</v>
      </c>
      <c r="BA50" s="238">
        <v>1</v>
      </c>
      <c r="BB50" s="239">
        <v>0</v>
      </c>
      <c r="BC50" s="238"/>
      <c r="BD50" s="238"/>
      <c r="BF50" s="18">
        <f t="shared" si="13"/>
        <v>0.4</v>
      </c>
      <c r="BG50" s="18">
        <f t="shared" si="13"/>
        <v>0.25</v>
      </c>
      <c r="BH50" s="18">
        <f t="shared" si="13"/>
        <v>0.7142857142857143</v>
      </c>
      <c r="BI50" s="18">
        <f t="shared" si="13"/>
        <v>9.0909090909090912E-2</v>
      </c>
      <c r="BJ50" s="18">
        <f t="shared" si="14"/>
        <v>0.5</v>
      </c>
      <c r="BK50" s="18">
        <f t="shared" si="14"/>
        <v>0.22222222222222221</v>
      </c>
    </row>
    <row r="51" spans="1:63" ht="18.75" x14ac:dyDescent="0.25">
      <c r="A51" s="4">
        <v>43</v>
      </c>
      <c r="B51" s="4" t="s">
        <v>691</v>
      </c>
      <c r="C51" s="236" t="str">
        <f>MID($B51,1,2)</f>
        <v>11</v>
      </c>
      <c r="D51" s="236" t="str">
        <f>INDEX(Sheet1!$C:$C,MATCH($B51,Sheet1!$B:$B,0))</f>
        <v>علیرضا آل‌علی</v>
      </c>
      <c r="E51" s="239">
        <v>0</v>
      </c>
      <c r="F51" s="239">
        <v>1</v>
      </c>
      <c r="G51" s="239">
        <v>0</v>
      </c>
      <c r="H51" s="239">
        <v>0</v>
      </c>
      <c r="I51" s="239">
        <v>0</v>
      </c>
      <c r="J51" s="239">
        <v>1</v>
      </c>
      <c r="K51" s="239">
        <v>1</v>
      </c>
      <c r="L51" s="239">
        <v>1</v>
      </c>
      <c r="M51" s="239">
        <v>0</v>
      </c>
      <c r="N51" s="239">
        <v>1</v>
      </c>
      <c r="O51" s="239">
        <v>0</v>
      </c>
      <c r="P51" s="239">
        <v>0</v>
      </c>
      <c r="Q51" s="239">
        <v>1</v>
      </c>
      <c r="R51" s="239">
        <v>0</v>
      </c>
      <c r="S51" s="239">
        <v>0</v>
      </c>
      <c r="T51" s="239">
        <v>0</v>
      </c>
      <c r="U51" s="239">
        <v>0</v>
      </c>
      <c r="V51" s="239">
        <v>0</v>
      </c>
      <c r="W51" s="239">
        <v>1</v>
      </c>
      <c r="X51" s="239">
        <v>0</v>
      </c>
      <c r="Y51" s="239">
        <v>1</v>
      </c>
      <c r="Z51" s="239">
        <v>1</v>
      </c>
      <c r="AA51" s="239">
        <v>1</v>
      </c>
      <c r="AB51" s="239">
        <v>1</v>
      </c>
      <c r="AC51" s="239">
        <v>1</v>
      </c>
      <c r="AD51" s="239">
        <v>1</v>
      </c>
      <c r="AE51" s="239">
        <v>1</v>
      </c>
      <c r="AF51" s="239">
        <v>1</v>
      </c>
      <c r="AG51" s="239">
        <v>0</v>
      </c>
      <c r="AH51" s="239">
        <v>0</v>
      </c>
      <c r="AI51" s="239">
        <v>1</v>
      </c>
      <c r="AJ51" s="239">
        <v>0</v>
      </c>
      <c r="AK51" s="239"/>
      <c r="AL51" s="239">
        <v>0</v>
      </c>
      <c r="AM51" s="239"/>
      <c r="AN51" s="239">
        <v>0</v>
      </c>
      <c r="AO51" s="239"/>
      <c r="AP51" s="239"/>
      <c r="AQ51" s="239"/>
      <c r="AR51" s="239">
        <v>1</v>
      </c>
      <c r="AS51" s="239"/>
      <c r="AT51" s="239">
        <v>0</v>
      </c>
      <c r="AU51" s="239">
        <v>0</v>
      </c>
      <c r="AV51" s="239">
        <v>0</v>
      </c>
      <c r="AW51" s="239">
        <v>0</v>
      </c>
      <c r="AX51" s="239">
        <v>0</v>
      </c>
      <c r="AY51" s="239">
        <v>0</v>
      </c>
      <c r="AZ51" s="239">
        <v>0</v>
      </c>
      <c r="BA51" s="239">
        <v>0</v>
      </c>
      <c r="BB51" s="239">
        <v>0</v>
      </c>
      <c r="BC51" s="239"/>
      <c r="BD51" s="239"/>
      <c r="BF51" s="18">
        <f t="shared" si="13"/>
        <v>0.2</v>
      </c>
      <c r="BG51" s="18">
        <f t="shared" si="13"/>
        <v>0.625</v>
      </c>
      <c r="BH51" s="18">
        <f t="shared" si="13"/>
        <v>0.14285714285714285</v>
      </c>
      <c r="BI51" s="18">
        <f t="shared" si="13"/>
        <v>0.81818181818181823</v>
      </c>
      <c r="BJ51" s="18">
        <f t="shared" si="14"/>
        <v>0.5</v>
      </c>
      <c r="BK51" s="18">
        <f t="shared" si="14"/>
        <v>0</v>
      </c>
    </row>
    <row r="52" spans="1:63" ht="18.75" x14ac:dyDescent="0.25">
      <c r="A52" s="46">
        <v>44</v>
      </c>
      <c r="B52" s="46" t="s">
        <v>498</v>
      </c>
      <c r="C52" s="237" t="str">
        <f t="shared" si="9"/>
        <v>12</v>
      </c>
      <c r="D52" s="237" t="str">
        <f>INDEX(Sheet1!$C:$C,MATCH($B52,Sheet1!$B:$B,0))</f>
        <v>امیرمحمد محمدرضایی</v>
      </c>
      <c r="E52" s="238">
        <v>0</v>
      </c>
      <c r="F52" s="238">
        <v>0</v>
      </c>
      <c r="G52" s="238">
        <v>0</v>
      </c>
      <c r="H52" s="238">
        <v>1</v>
      </c>
      <c r="I52" s="238">
        <v>0</v>
      </c>
      <c r="J52" s="238">
        <v>0</v>
      </c>
      <c r="K52" s="238">
        <v>1</v>
      </c>
      <c r="L52" s="238">
        <v>1</v>
      </c>
      <c r="M52" s="238">
        <v>0</v>
      </c>
      <c r="N52" s="238">
        <v>0</v>
      </c>
      <c r="O52" s="238">
        <v>0</v>
      </c>
      <c r="P52" s="238">
        <v>0</v>
      </c>
      <c r="Q52" s="238">
        <v>0</v>
      </c>
      <c r="R52" s="238">
        <v>0</v>
      </c>
      <c r="S52" s="238">
        <v>0</v>
      </c>
      <c r="T52" s="238">
        <v>0</v>
      </c>
      <c r="U52" s="238">
        <v>0</v>
      </c>
      <c r="V52" s="238">
        <v>1</v>
      </c>
      <c r="W52" s="238">
        <v>1</v>
      </c>
      <c r="X52" s="238">
        <v>0</v>
      </c>
      <c r="Y52" s="238">
        <v>0</v>
      </c>
      <c r="Z52" s="238">
        <v>0</v>
      </c>
      <c r="AA52" s="238">
        <v>0</v>
      </c>
      <c r="AB52" s="238">
        <v>0</v>
      </c>
      <c r="AC52" s="238">
        <v>1</v>
      </c>
      <c r="AD52" s="238">
        <v>0</v>
      </c>
      <c r="AE52" s="238">
        <v>0</v>
      </c>
      <c r="AF52" s="238">
        <v>0</v>
      </c>
      <c r="AG52" s="238">
        <v>0</v>
      </c>
      <c r="AH52" s="238">
        <v>0</v>
      </c>
      <c r="AI52" s="238">
        <v>0</v>
      </c>
      <c r="AJ52" s="238">
        <v>1</v>
      </c>
      <c r="AK52" s="238"/>
      <c r="AL52" s="238">
        <v>0</v>
      </c>
      <c r="AM52" s="238"/>
      <c r="AN52" s="238">
        <v>1</v>
      </c>
      <c r="AO52" s="238"/>
      <c r="AP52" s="238"/>
      <c r="AQ52" s="238"/>
      <c r="AR52" s="238">
        <v>1</v>
      </c>
      <c r="AS52" s="238"/>
      <c r="AT52" s="238">
        <v>0</v>
      </c>
      <c r="AU52" s="238">
        <v>0</v>
      </c>
      <c r="AV52" s="238">
        <v>0</v>
      </c>
      <c r="AW52" s="238">
        <v>0</v>
      </c>
      <c r="AX52" s="238">
        <v>0</v>
      </c>
      <c r="AY52" s="238">
        <v>0</v>
      </c>
      <c r="AZ52" s="239">
        <v>0</v>
      </c>
      <c r="BA52" s="238">
        <v>1</v>
      </c>
      <c r="BB52" s="239">
        <v>0</v>
      </c>
      <c r="BC52" s="238"/>
      <c r="BD52" s="238"/>
      <c r="BF52" s="18">
        <f t="shared" si="13"/>
        <v>0.2</v>
      </c>
      <c r="BG52" s="18">
        <f t="shared" si="13"/>
        <v>0.25</v>
      </c>
      <c r="BH52" s="18">
        <f t="shared" si="13"/>
        <v>0.2857142857142857</v>
      </c>
      <c r="BI52" s="18">
        <f t="shared" si="13"/>
        <v>9.0909090909090912E-2</v>
      </c>
      <c r="BJ52" s="18">
        <f t="shared" si="14"/>
        <v>0.5</v>
      </c>
      <c r="BK52" s="18">
        <f t="shared" si="14"/>
        <v>0.22222222222222221</v>
      </c>
    </row>
    <row r="53" spans="1:63" ht="18.75" x14ac:dyDescent="0.25">
      <c r="A53" s="4">
        <v>45</v>
      </c>
      <c r="B53" s="4" t="s">
        <v>499</v>
      </c>
      <c r="C53" s="236" t="str">
        <f t="shared" si="9"/>
        <v>12</v>
      </c>
      <c r="D53" s="236" t="str">
        <f>INDEX(Sheet1!$C:$C,MATCH($B53,Sheet1!$B:$B,0))</f>
        <v>عبدالرحمان محمدرضایی</v>
      </c>
      <c r="E53" s="239">
        <v>0</v>
      </c>
      <c r="F53" s="239">
        <v>1</v>
      </c>
      <c r="G53" s="239">
        <v>0</v>
      </c>
      <c r="H53" s="239">
        <v>1</v>
      </c>
      <c r="I53" s="239">
        <v>1</v>
      </c>
      <c r="J53" s="239">
        <v>0</v>
      </c>
      <c r="K53" s="239">
        <v>1</v>
      </c>
      <c r="L53" s="239">
        <v>1</v>
      </c>
      <c r="M53" s="239">
        <v>0</v>
      </c>
      <c r="N53" s="239">
        <v>1</v>
      </c>
      <c r="O53" s="239">
        <v>0</v>
      </c>
      <c r="P53" s="239">
        <v>0</v>
      </c>
      <c r="Q53" s="239">
        <v>0</v>
      </c>
      <c r="R53" s="239">
        <v>1</v>
      </c>
      <c r="S53" s="239">
        <v>1</v>
      </c>
      <c r="T53" s="239">
        <v>0</v>
      </c>
      <c r="U53" s="239">
        <v>0</v>
      </c>
      <c r="V53" s="239">
        <v>1</v>
      </c>
      <c r="W53" s="239">
        <v>1</v>
      </c>
      <c r="X53" s="239">
        <v>0</v>
      </c>
      <c r="Y53" s="239">
        <v>0</v>
      </c>
      <c r="Z53" s="239">
        <v>0</v>
      </c>
      <c r="AA53" s="239">
        <v>0</v>
      </c>
      <c r="AB53" s="239">
        <v>0</v>
      </c>
      <c r="AC53" s="239">
        <v>1</v>
      </c>
      <c r="AD53" s="239">
        <v>0</v>
      </c>
      <c r="AE53" s="239">
        <v>0</v>
      </c>
      <c r="AF53" s="239">
        <v>0</v>
      </c>
      <c r="AG53" s="239">
        <v>0</v>
      </c>
      <c r="AH53" s="239">
        <v>0</v>
      </c>
      <c r="AI53" s="239">
        <v>0</v>
      </c>
      <c r="AJ53" s="239">
        <v>1</v>
      </c>
      <c r="AK53" s="239"/>
      <c r="AL53" s="239">
        <v>0</v>
      </c>
      <c r="AM53" s="239"/>
      <c r="AN53" s="239">
        <v>1</v>
      </c>
      <c r="AO53" s="239"/>
      <c r="AP53" s="239"/>
      <c r="AQ53" s="239"/>
      <c r="AR53" s="239">
        <v>1</v>
      </c>
      <c r="AS53" s="239"/>
      <c r="AT53" s="239">
        <v>0</v>
      </c>
      <c r="AU53" s="239">
        <v>0</v>
      </c>
      <c r="AV53" s="239">
        <v>0</v>
      </c>
      <c r="AW53" s="239">
        <v>0</v>
      </c>
      <c r="AX53" s="239">
        <v>0</v>
      </c>
      <c r="AY53" s="239">
        <v>0</v>
      </c>
      <c r="AZ53" s="239">
        <v>1</v>
      </c>
      <c r="BA53" s="239">
        <v>1</v>
      </c>
      <c r="BB53" s="239">
        <v>1</v>
      </c>
      <c r="BC53" s="239"/>
      <c r="BD53" s="239"/>
      <c r="BF53" s="18">
        <f t="shared" si="13"/>
        <v>0.6</v>
      </c>
      <c r="BG53" s="18">
        <f t="shared" si="13"/>
        <v>0.375</v>
      </c>
      <c r="BH53" s="18">
        <f t="shared" si="13"/>
        <v>0.5714285714285714</v>
      </c>
      <c r="BI53" s="18">
        <f t="shared" si="13"/>
        <v>9.0909090909090912E-2</v>
      </c>
      <c r="BJ53" s="18">
        <f t="shared" si="14"/>
        <v>0.5</v>
      </c>
      <c r="BK53" s="18">
        <f t="shared" si="14"/>
        <v>0.33333333333333331</v>
      </c>
    </row>
    <row r="54" spans="1:63" ht="18.75" x14ac:dyDescent="0.25">
      <c r="A54" s="46">
        <v>46</v>
      </c>
      <c r="B54" s="46" t="s">
        <v>500</v>
      </c>
      <c r="C54" s="237" t="str">
        <f t="shared" si="9"/>
        <v>12</v>
      </c>
      <c r="D54" s="237" t="str">
        <f>INDEX(Sheet1!$C:$C,MATCH($B54,Sheet1!$B:$B,0))</f>
        <v>علیرضا شهرستانی</v>
      </c>
      <c r="E54" s="238">
        <v>0</v>
      </c>
      <c r="F54" s="238">
        <v>0</v>
      </c>
      <c r="G54" s="238">
        <v>0</v>
      </c>
      <c r="H54" s="238">
        <v>0</v>
      </c>
      <c r="I54" s="238">
        <v>1</v>
      </c>
      <c r="J54" s="238">
        <v>0</v>
      </c>
      <c r="K54" s="238">
        <v>1</v>
      </c>
      <c r="L54" s="238">
        <v>1</v>
      </c>
      <c r="M54" s="238">
        <v>0</v>
      </c>
      <c r="N54" s="238">
        <v>1</v>
      </c>
      <c r="O54" s="238">
        <v>1</v>
      </c>
      <c r="P54" s="238">
        <v>0</v>
      </c>
      <c r="Q54" s="238">
        <v>1</v>
      </c>
      <c r="R54" s="238">
        <v>1</v>
      </c>
      <c r="S54" s="238">
        <v>1</v>
      </c>
      <c r="T54" s="238">
        <v>1</v>
      </c>
      <c r="U54" s="238">
        <v>0</v>
      </c>
      <c r="V54" s="238">
        <v>0</v>
      </c>
      <c r="W54" s="238">
        <v>0</v>
      </c>
      <c r="X54" s="238">
        <v>0</v>
      </c>
      <c r="Y54" s="238">
        <v>0</v>
      </c>
      <c r="Z54" s="238">
        <v>1</v>
      </c>
      <c r="AA54" s="238">
        <v>1</v>
      </c>
      <c r="AB54" s="238">
        <v>0</v>
      </c>
      <c r="AC54" s="238">
        <v>1</v>
      </c>
      <c r="AD54" s="238">
        <v>0</v>
      </c>
      <c r="AE54" s="238">
        <v>1</v>
      </c>
      <c r="AF54" s="238">
        <v>0</v>
      </c>
      <c r="AG54" s="238">
        <v>0</v>
      </c>
      <c r="AH54" s="238">
        <v>0</v>
      </c>
      <c r="AI54" s="238">
        <v>1</v>
      </c>
      <c r="AJ54" s="238">
        <v>1</v>
      </c>
      <c r="AK54" s="238"/>
      <c r="AL54" s="238">
        <v>0</v>
      </c>
      <c r="AM54" s="238"/>
      <c r="AN54" s="238">
        <v>1</v>
      </c>
      <c r="AO54" s="238"/>
      <c r="AP54" s="238"/>
      <c r="AQ54" s="238"/>
      <c r="AR54" s="238">
        <v>1</v>
      </c>
      <c r="AS54" s="238"/>
      <c r="AT54" s="238">
        <v>0</v>
      </c>
      <c r="AU54" s="238">
        <v>0</v>
      </c>
      <c r="AV54" s="238">
        <v>1</v>
      </c>
      <c r="AW54" s="238">
        <v>0</v>
      </c>
      <c r="AX54" s="238">
        <v>0</v>
      </c>
      <c r="AY54" s="238">
        <v>0</v>
      </c>
      <c r="AZ54" s="238">
        <v>1</v>
      </c>
      <c r="BA54" s="238">
        <v>1</v>
      </c>
      <c r="BB54" s="238">
        <v>1</v>
      </c>
      <c r="BC54" s="238"/>
      <c r="BD54" s="238"/>
      <c r="BF54" s="18">
        <f t="shared" si="13"/>
        <v>0.2</v>
      </c>
      <c r="BG54" s="18">
        <f t="shared" si="13"/>
        <v>0.625</v>
      </c>
      <c r="BH54" s="18">
        <f t="shared" si="13"/>
        <v>0.42857142857142855</v>
      </c>
      <c r="BI54" s="18">
        <f t="shared" si="13"/>
        <v>0.45454545454545453</v>
      </c>
      <c r="BJ54" s="18">
        <f t="shared" si="14"/>
        <v>0.5</v>
      </c>
      <c r="BK54" s="18">
        <f t="shared" si="14"/>
        <v>0.44444444444444442</v>
      </c>
    </row>
    <row r="55" spans="1:63" ht="18.75" x14ac:dyDescent="0.25">
      <c r="A55" s="4">
        <v>47</v>
      </c>
      <c r="B55" s="4" t="s">
        <v>501</v>
      </c>
      <c r="C55" s="236" t="str">
        <f t="shared" si="9"/>
        <v>12</v>
      </c>
      <c r="D55" s="236" t="str">
        <f>INDEX(Sheet1!$C:$C,MATCH($B55,Sheet1!$B:$B,0))</f>
        <v>امیرعلی خیراندیش</v>
      </c>
      <c r="E55" s="239">
        <v>1</v>
      </c>
      <c r="F55" s="239">
        <v>1</v>
      </c>
      <c r="G55" s="239">
        <v>0</v>
      </c>
      <c r="H55" s="239">
        <v>1</v>
      </c>
      <c r="I55" s="239">
        <v>1</v>
      </c>
      <c r="J55" s="239">
        <v>0</v>
      </c>
      <c r="K55" s="239">
        <v>1</v>
      </c>
      <c r="L55" s="239">
        <v>1</v>
      </c>
      <c r="M55" s="239">
        <v>1</v>
      </c>
      <c r="N55" s="239">
        <v>1</v>
      </c>
      <c r="O55" s="239">
        <v>1</v>
      </c>
      <c r="P55" s="239">
        <v>0</v>
      </c>
      <c r="Q55" s="239">
        <v>1</v>
      </c>
      <c r="R55" s="239">
        <v>1</v>
      </c>
      <c r="S55" s="239">
        <v>1</v>
      </c>
      <c r="T55" s="239">
        <v>1</v>
      </c>
      <c r="U55" s="239">
        <v>1</v>
      </c>
      <c r="V55" s="239">
        <v>1</v>
      </c>
      <c r="W55" s="239">
        <v>0</v>
      </c>
      <c r="X55" s="239">
        <v>1</v>
      </c>
      <c r="Y55" s="239">
        <v>0</v>
      </c>
      <c r="Z55" s="239">
        <v>1</v>
      </c>
      <c r="AA55" s="239">
        <v>1</v>
      </c>
      <c r="AB55" s="239">
        <v>0</v>
      </c>
      <c r="AC55" s="239">
        <v>1</v>
      </c>
      <c r="AD55" s="239">
        <v>0</v>
      </c>
      <c r="AE55" s="239">
        <v>1</v>
      </c>
      <c r="AF55" s="239">
        <v>0</v>
      </c>
      <c r="AG55" s="239">
        <v>0</v>
      </c>
      <c r="AH55" s="239">
        <v>1</v>
      </c>
      <c r="AI55" s="239">
        <v>1</v>
      </c>
      <c r="AJ55" s="239">
        <v>1</v>
      </c>
      <c r="AK55" s="239"/>
      <c r="AL55" s="239">
        <v>0</v>
      </c>
      <c r="AM55" s="239"/>
      <c r="AN55" s="239">
        <v>1</v>
      </c>
      <c r="AO55" s="239"/>
      <c r="AP55" s="239"/>
      <c r="AQ55" s="239"/>
      <c r="AR55" s="239">
        <v>1</v>
      </c>
      <c r="AS55" s="239"/>
      <c r="AT55" s="239">
        <v>0</v>
      </c>
      <c r="AU55" s="239">
        <v>0</v>
      </c>
      <c r="AV55" s="239">
        <v>0</v>
      </c>
      <c r="AW55" s="239">
        <v>0</v>
      </c>
      <c r="AX55" s="239">
        <v>0</v>
      </c>
      <c r="AY55" s="239">
        <v>0</v>
      </c>
      <c r="AZ55" s="239">
        <v>1</v>
      </c>
      <c r="BA55" s="239">
        <v>1</v>
      </c>
      <c r="BB55" s="239">
        <v>0</v>
      </c>
      <c r="BC55" s="239"/>
      <c r="BD55" s="239"/>
      <c r="BF55" s="18">
        <f t="shared" si="13"/>
        <v>0.8</v>
      </c>
      <c r="BG55" s="18">
        <f t="shared" si="13"/>
        <v>0.75</v>
      </c>
      <c r="BH55" s="18">
        <f t="shared" si="13"/>
        <v>0.8571428571428571</v>
      </c>
      <c r="BI55" s="18">
        <f t="shared" si="13"/>
        <v>0.54545454545454541</v>
      </c>
      <c r="BJ55" s="18">
        <f t="shared" si="14"/>
        <v>0.5</v>
      </c>
      <c r="BK55" s="18">
        <f t="shared" si="14"/>
        <v>0.33333333333333331</v>
      </c>
    </row>
    <row r="56" spans="1:63" ht="18.75" x14ac:dyDescent="0.25">
      <c r="A56" s="46">
        <v>48</v>
      </c>
      <c r="B56" s="46" t="s">
        <v>502</v>
      </c>
      <c r="C56" s="237" t="str">
        <f t="shared" si="9"/>
        <v>12</v>
      </c>
      <c r="D56" s="237" t="str">
        <f>INDEX(Sheet1!$C:$C,MATCH($B56,Sheet1!$B:$B,0))</f>
        <v>پارسا بابایی مرام</v>
      </c>
      <c r="E56" s="238">
        <v>0</v>
      </c>
      <c r="F56" s="238">
        <v>1</v>
      </c>
      <c r="G56" s="238">
        <v>0</v>
      </c>
      <c r="H56" s="238">
        <v>1</v>
      </c>
      <c r="I56" s="238">
        <v>0</v>
      </c>
      <c r="J56" s="238">
        <v>1</v>
      </c>
      <c r="K56" s="238">
        <v>1</v>
      </c>
      <c r="L56" s="238">
        <v>0</v>
      </c>
      <c r="M56" s="238">
        <v>1</v>
      </c>
      <c r="N56" s="238">
        <v>0</v>
      </c>
      <c r="O56" s="238">
        <v>1</v>
      </c>
      <c r="P56" s="238">
        <v>1</v>
      </c>
      <c r="Q56" s="238">
        <v>0</v>
      </c>
      <c r="R56" s="238">
        <v>1</v>
      </c>
      <c r="S56" s="238">
        <v>1</v>
      </c>
      <c r="T56" s="238">
        <v>1</v>
      </c>
      <c r="U56" s="238">
        <v>0</v>
      </c>
      <c r="V56" s="238">
        <v>1</v>
      </c>
      <c r="W56" s="238">
        <v>1</v>
      </c>
      <c r="X56" s="238">
        <v>0</v>
      </c>
      <c r="Y56" s="238">
        <v>0</v>
      </c>
      <c r="Z56" s="238">
        <v>0</v>
      </c>
      <c r="AA56" s="238">
        <v>0</v>
      </c>
      <c r="AB56" s="238">
        <v>0</v>
      </c>
      <c r="AC56" s="238">
        <v>1</v>
      </c>
      <c r="AD56" s="238">
        <v>0</v>
      </c>
      <c r="AE56" s="238">
        <v>0</v>
      </c>
      <c r="AF56" s="238">
        <v>0</v>
      </c>
      <c r="AG56" s="238">
        <v>1</v>
      </c>
      <c r="AH56" s="238">
        <v>0</v>
      </c>
      <c r="AI56" s="238">
        <v>0</v>
      </c>
      <c r="AJ56" s="238">
        <v>1</v>
      </c>
      <c r="AK56" s="238"/>
      <c r="AL56" s="238">
        <v>0</v>
      </c>
      <c r="AM56" s="238"/>
      <c r="AN56" s="238">
        <v>1</v>
      </c>
      <c r="AO56" s="238"/>
      <c r="AP56" s="238"/>
      <c r="AQ56" s="238"/>
      <c r="AR56" s="238">
        <v>0</v>
      </c>
      <c r="AS56" s="238"/>
      <c r="AT56" s="238">
        <v>0</v>
      </c>
      <c r="AU56" s="238">
        <v>0</v>
      </c>
      <c r="AV56" s="238">
        <v>0</v>
      </c>
      <c r="AW56" s="238">
        <v>0</v>
      </c>
      <c r="AX56" s="238">
        <v>0</v>
      </c>
      <c r="AY56" s="238">
        <v>0</v>
      </c>
      <c r="AZ56" s="238">
        <v>0</v>
      </c>
      <c r="BA56" s="238">
        <v>1</v>
      </c>
      <c r="BB56" s="238">
        <v>1</v>
      </c>
      <c r="BC56" s="238"/>
      <c r="BD56" s="238"/>
      <c r="BF56" s="18">
        <f t="shared" si="13"/>
        <v>0.4</v>
      </c>
      <c r="BG56" s="18">
        <f t="shared" si="13"/>
        <v>0.625</v>
      </c>
      <c r="BH56" s="18">
        <f t="shared" si="13"/>
        <v>0.7142857142857143</v>
      </c>
      <c r="BI56" s="18">
        <f t="shared" si="13"/>
        <v>0.18181818181818182</v>
      </c>
      <c r="BJ56" s="18">
        <f t="shared" si="14"/>
        <v>0</v>
      </c>
      <c r="BK56" s="18">
        <f t="shared" si="14"/>
        <v>0.22222222222222221</v>
      </c>
    </row>
    <row r="57" spans="1:63" ht="18.75" x14ac:dyDescent="0.25">
      <c r="A57" s="4">
        <v>49</v>
      </c>
      <c r="B57" s="4" t="s">
        <v>503</v>
      </c>
      <c r="C57" s="236" t="str">
        <f t="shared" si="9"/>
        <v>12</v>
      </c>
      <c r="D57" s="236" t="str">
        <f>INDEX(Sheet1!$C:$C,MATCH($B57,Sheet1!$B:$B,0))</f>
        <v>امیرمهدی دولت آبادی</v>
      </c>
      <c r="E57" s="239">
        <v>0</v>
      </c>
      <c r="F57" s="239">
        <v>0</v>
      </c>
      <c r="G57" s="239">
        <v>0</v>
      </c>
      <c r="H57" s="239">
        <v>1</v>
      </c>
      <c r="I57" s="239">
        <v>1</v>
      </c>
      <c r="J57" s="239">
        <v>0</v>
      </c>
      <c r="K57" s="239">
        <v>0</v>
      </c>
      <c r="L57" s="239">
        <v>0</v>
      </c>
      <c r="M57" s="239">
        <v>1</v>
      </c>
      <c r="N57" s="239">
        <v>0</v>
      </c>
      <c r="O57" s="239">
        <v>0</v>
      </c>
      <c r="P57" s="239">
        <v>0</v>
      </c>
      <c r="Q57" s="239">
        <v>1</v>
      </c>
      <c r="R57" s="239">
        <v>1</v>
      </c>
      <c r="S57" s="239">
        <v>1</v>
      </c>
      <c r="T57" s="239">
        <v>1</v>
      </c>
      <c r="U57" s="239">
        <v>0</v>
      </c>
      <c r="V57" s="239">
        <v>1</v>
      </c>
      <c r="W57" s="239">
        <v>0</v>
      </c>
      <c r="X57" s="239">
        <v>1</v>
      </c>
      <c r="Y57" s="239">
        <v>0</v>
      </c>
      <c r="Z57" s="239">
        <v>1</v>
      </c>
      <c r="AA57" s="239">
        <v>1</v>
      </c>
      <c r="AB57" s="239">
        <v>1</v>
      </c>
      <c r="AC57" s="239">
        <v>1</v>
      </c>
      <c r="AD57" s="239">
        <v>0</v>
      </c>
      <c r="AE57" s="239">
        <v>1</v>
      </c>
      <c r="AF57" s="239">
        <v>0</v>
      </c>
      <c r="AG57" s="239">
        <v>0</v>
      </c>
      <c r="AH57" s="239">
        <v>1</v>
      </c>
      <c r="AI57" s="239">
        <v>1</v>
      </c>
      <c r="AJ57" s="239">
        <v>1</v>
      </c>
      <c r="AK57" s="239"/>
      <c r="AL57" s="239">
        <v>0</v>
      </c>
      <c r="AM57" s="239"/>
      <c r="AN57" s="239">
        <v>1</v>
      </c>
      <c r="AO57" s="239"/>
      <c r="AP57" s="239"/>
      <c r="AQ57" s="239"/>
      <c r="AR57" s="239">
        <v>1</v>
      </c>
      <c r="AS57" s="239"/>
      <c r="AT57" s="239">
        <v>0</v>
      </c>
      <c r="AU57" s="239">
        <v>0</v>
      </c>
      <c r="AV57" s="239">
        <v>1</v>
      </c>
      <c r="AW57" s="239">
        <v>0</v>
      </c>
      <c r="AX57" s="239">
        <v>0</v>
      </c>
      <c r="AY57" s="239">
        <v>1</v>
      </c>
      <c r="AZ57" s="238">
        <v>0</v>
      </c>
      <c r="BA57" s="239">
        <v>1</v>
      </c>
      <c r="BB57" s="239">
        <v>0</v>
      </c>
      <c r="BC57" s="239"/>
      <c r="BD57" s="239"/>
      <c r="BF57" s="18">
        <f t="shared" si="13"/>
        <v>0.4</v>
      </c>
      <c r="BG57" s="18">
        <f t="shared" si="13"/>
        <v>0.25</v>
      </c>
      <c r="BH57" s="18">
        <f t="shared" si="13"/>
        <v>0.7142857142857143</v>
      </c>
      <c r="BI57" s="18">
        <f t="shared" si="13"/>
        <v>0.63636363636363635</v>
      </c>
      <c r="BJ57" s="18">
        <f t="shared" si="14"/>
        <v>0.5</v>
      </c>
      <c r="BK57" s="18">
        <f t="shared" si="14"/>
        <v>0.44444444444444442</v>
      </c>
    </row>
    <row r="58" spans="1:63" ht="18.75" x14ac:dyDescent="0.25">
      <c r="A58" s="46">
        <v>50</v>
      </c>
      <c r="B58" s="46" t="s">
        <v>504</v>
      </c>
      <c r="C58" s="237" t="str">
        <f t="shared" si="9"/>
        <v>12</v>
      </c>
      <c r="D58" s="237" t="str">
        <f>INDEX(Sheet1!$C:$C,MATCH($B58,Sheet1!$B:$B,0))</f>
        <v>نیما خدابخشی</v>
      </c>
      <c r="E58" s="238">
        <v>0</v>
      </c>
      <c r="F58" s="238">
        <v>0</v>
      </c>
      <c r="G58" s="238">
        <v>0</v>
      </c>
      <c r="H58" s="238">
        <v>0</v>
      </c>
      <c r="I58" s="238">
        <v>0</v>
      </c>
      <c r="J58" s="238">
        <v>0</v>
      </c>
      <c r="K58" s="238">
        <v>1</v>
      </c>
      <c r="L58" s="238">
        <v>0</v>
      </c>
      <c r="M58" s="238">
        <v>1</v>
      </c>
      <c r="N58" s="238">
        <v>0</v>
      </c>
      <c r="O58" s="238">
        <v>1</v>
      </c>
      <c r="P58" s="238">
        <v>0</v>
      </c>
      <c r="Q58" s="238">
        <v>1</v>
      </c>
      <c r="R58" s="238">
        <v>1</v>
      </c>
      <c r="S58" s="238">
        <v>1</v>
      </c>
      <c r="T58" s="238">
        <v>1</v>
      </c>
      <c r="U58" s="238">
        <v>1</v>
      </c>
      <c r="V58" s="238">
        <v>0</v>
      </c>
      <c r="W58" s="238">
        <v>0</v>
      </c>
      <c r="X58" s="238">
        <v>0</v>
      </c>
      <c r="Y58" s="238">
        <v>0</v>
      </c>
      <c r="Z58" s="238">
        <v>1</v>
      </c>
      <c r="AA58" s="238">
        <v>0</v>
      </c>
      <c r="AB58" s="238">
        <v>0</v>
      </c>
      <c r="AC58" s="238">
        <v>0</v>
      </c>
      <c r="AD58" s="238">
        <v>0</v>
      </c>
      <c r="AE58" s="238">
        <v>0</v>
      </c>
      <c r="AF58" s="238">
        <v>0</v>
      </c>
      <c r="AG58" s="238">
        <v>0</v>
      </c>
      <c r="AH58" s="238">
        <v>0</v>
      </c>
      <c r="AI58" s="238">
        <v>1</v>
      </c>
      <c r="AJ58" s="238">
        <v>0</v>
      </c>
      <c r="AK58" s="238"/>
      <c r="AL58" s="238">
        <v>0</v>
      </c>
      <c r="AM58" s="238"/>
      <c r="AN58" s="238">
        <v>0</v>
      </c>
      <c r="AO58" s="238"/>
      <c r="AP58" s="238"/>
      <c r="AQ58" s="238"/>
      <c r="AR58" s="238">
        <v>0</v>
      </c>
      <c r="AS58" s="238"/>
      <c r="AT58" s="238">
        <v>0</v>
      </c>
      <c r="AU58" s="238">
        <v>0</v>
      </c>
      <c r="AV58" s="238">
        <v>0</v>
      </c>
      <c r="AW58" s="238">
        <v>0</v>
      </c>
      <c r="AX58" s="238">
        <v>0</v>
      </c>
      <c r="AY58" s="238">
        <v>0</v>
      </c>
      <c r="AZ58" s="238">
        <v>0</v>
      </c>
      <c r="BA58" s="238">
        <v>0</v>
      </c>
      <c r="BB58" s="239">
        <v>0</v>
      </c>
      <c r="BC58" s="238"/>
      <c r="BD58" s="238"/>
      <c r="BF58" s="18">
        <f t="shared" si="13"/>
        <v>0</v>
      </c>
      <c r="BG58" s="18">
        <f t="shared" si="13"/>
        <v>0.5</v>
      </c>
      <c r="BH58" s="18">
        <f t="shared" si="13"/>
        <v>0.5714285714285714</v>
      </c>
      <c r="BI58" s="18">
        <f t="shared" si="13"/>
        <v>0.18181818181818182</v>
      </c>
      <c r="BJ58" s="18">
        <f t="shared" si="14"/>
        <v>0</v>
      </c>
      <c r="BK58" s="18">
        <f t="shared" si="14"/>
        <v>0</v>
      </c>
    </row>
    <row r="59" spans="1:63" ht="18.75" x14ac:dyDescent="0.25">
      <c r="A59" s="4">
        <v>51</v>
      </c>
      <c r="B59" s="4" t="s">
        <v>505</v>
      </c>
      <c r="C59" s="236" t="str">
        <f t="shared" si="9"/>
        <v>12</v>
      </c>
      <c r="D59" s="236" t="str">
        <f>INDEX(Sheet1!$C:$C,MATCH($B59,Sheet1!$B:$B,0))</f>
        <v>محمدرضا عبدالوند</v>
      </c>
      <c r="E59" s="239">
        <v>0</v>
      </c>
      <c r="F59" s="239">
        <v>0</v>
      </c>
      <c r="G59" s="239">
        <v>0</v>
      </c>
      <c r="H59" s="239">
        <v>0</v>
      </c>
      <c r="I59" s="239">
        <v>0</v>
      </c>
      <c r="J59" s="239">
        <v>1</v>
      </c>
      <c r="K59" s="239">
        <v>0</v>
      </c>
      <c r="L59" s="239">
        <v>0</v>
      </c>
      <c r="M59" s="239">
        <v>1</v>
      </c>
      <c r="N59" s="239">
        <v>0</v>
      </c>
      <c r="O59" s="239">
        <v>0</v>
      </c>
      <c r="P59" s="239">
        <v>1</v>
      </c>
      <c r="Q59" s="239">
        <v>0</v>
      </c>
      <c r="R59" s="239">
        <v>0</v>
      </c>
      <c r="S59" s="239">
        <v>0</v>
      </c>
      <c r="T59" s="239">
        <v>0</v>
      </c>
      <c r="U59" s="239">
        <v>0</v>
      </c>
      <c r="V59" s="239">
        <v>1</v>
      </c>
      <c r="W59" s="239">
        <v>1</v>
      </c>
      <c r="X59" s="239">
        <v>0</v>
      </c>
      <c r="Y59" s="239">
        <v>0</v>
      </c>
      <c r="Z59" s="239">
        <v>0</v>
      </c>
      <c r="AA59" s="239">
        <v>0</v>
      </c>
      <c r="AB59" s="239">
        <v>0</v>
      </c>
      <c r="AC59" s="239">
        <v>1</v>
      </c>
      <c r="AD59" s="239">
        <v>0</v>
      </c>
      <c r="AE59" s="239">
        <v>0</v>
      </c>
      <c r="AF59" s="239">
        <v>0</v>
      </c>
      <c r="AG59" s="239">
        <v>0</v>
      </c>
      <c r="AH59" s="239">
        <v>0</v>
      </c>
      <c r="AI59" s="239">
        <v>0</v>
      </c>
      <c r="AJ59" s="239">
        <v>0</v>
      </c>
      <c r="AK59" s="239"/>
      <c r="AL59" s="239">
        <v>0</v>
      </c>
      <c r="AM59" s="239"/>
      <c r="AN59" s="239">
        <v>0</v>
      </c>
      <c r="AO59" s="239"/>
      <c r="AP59" s="239"/>
      <c r="AQ59" s="239"/>
      <c r="AR59" s="239">
        <v>0</v>
      </c>
      <c r="AS59" s="239"/>
      <c r="AT59" s="239">
        <v>0</v>
      </c>
      <c r="AU59" s="239">
        <v>0</v>
      </c>
      <c r="AV59" s="239">
        <v>0</v>
      </c>
      <c r="AW59" s="239">
        <v>0</v>
      </c>
      <c r="AX59" s="239">
        <v>0</v>
      </c>
      <c r="AY59" s="239">
        <v>0</v>
      </c>
      <c r="AZ59" s="238">
        <v>0</v>
      </c>
      <c r="BA59" s="238">
        <v>0</v>
      </c>
      <c r="BB59" s="239">
        <v>0</v>
      </c>
      <c r="BC59" s="239"/>
      <c r="BD59" s="239"/>
      <c r="BF59" s="18">
        <f t="shared" si="13"/>
        <v>0</v>
      </c>
      <c r="BG59" s="18">
        <f t="shared" si="13"/>
        <v>0.375</v>
      </c>
      <c r="BH59" s="18">
        <f t="shared" si="13"/>
        <v>0.2857142857142857</v>
      </c>
      <c r="BI59" s="18">
        <f t="shared" si="13"/>
        <v>9.0909090909090912E-2</v>
      </c>
      <c r="BJ59" s="18">
        <f t="shared" si="14"/>
        <v>0</v>
      </c>
      <c r="BK59" s="18">
        <f t="shared" si="14"/>
        <v>0</v>
      </c>
    </row>
    <row r="60" spans="1:63" ht="18.75" x14ac:dyDescent="0.25">
      <c r="A60" s="46">
        <v>52</v>
      </c>
      <c r="B60" s="46" t="s">
        <v>506</v>
      </c>
      <c r="C60" s="237" t="str">
        <f t="shared" si="9"/>
        <v>12</v>
      </c>
      <c r="D60" s="237" t="str">
        <f>INDEX(Sheet1!$C:$C,MATCH($B60,Sheet1!$B:$B,0))</f>
        <v>محمدمهدی شفیعی</v>
      </c>
      <c r="E60" s="238">
        <v>1</v>
      </c>
      <c r="F60" s="238">
        <v>0</v>
      </c>
      <c r="G60" s="238">
        <v>0</v>
      </c>
      <c r="H60" s="238">
        <v>0</v>
      </c>
      <c r="I60" s="238">
        <v>1</v>
      </c>
      <c r="J60" s="238">
        <v>0</v>
      </c>
      <c r="K60" s="238">
        <v>0</v>
      </c>
      <c r="L60" s="238">
        <v>0</v>
      </c>
      <c r="M60" s="238">
        <v>0</v>
      </c>
      <c r="N60" s="238">
        <v>0</v>
      </c>
      <c r="O60" s="238">
        <v>1</v>
      </c>
      <c r="P60" s="238">
        <v>0</v>
      </c>
      <c r="Q60" s="238">
        <v>0</v>
      </c>
      <c r="R60" s="238">
        <v>1</v>
      </c>
      <c r="S60" s="238">
        <v>1</v>
      </c>
      <c r="T60" s="238">
        <v>1</v>
      </c>
      <c r="U60" s="238">
        <v>0</v>
      </c>
      <c r="V60" s="238">
        <v>0</v>
      </c>
      <c r="W60" s="238">
        <v>0</v>
      </c>
      <c r="X60" s="238">
        <v>1</v>
      </c>
      <c r="Y60" s="238">
        <v>0</v>
      </c>
      <c r="Z60" s="238">
        <v>1</v>
      </c>
      <c r="AA60" s="238">
        <v>0</v>
      </c>
      <c r="AB60" s="238">
        <v>0</v>
      </c>
      <c r="AC60" s="238">
        <v>0</v>
      </c>
      <c r="AD60" s="238">
        <v>0</v>
      </c>
      <c r="AE60" s="238">
        <v>1</v>
      </c>
      <c r="AF60" s="238">
        <v>0</v>
      </c>
      <c r="AG60" s="238">
        <v>0</v>
      </c>
      <c r="AH60" s="238">
        <v>0</v>
      </c>
      <c r="AI60" s="238">
        <v>1</v>
      </c>
      <c r="AJ60" s="238">
        <v>1</v>
      </c>
      <c r="AK60" s="238"/>
      <c r="AL60" s="238">
        <v>0</v>
      </c>
      <c r="AM60" s="238"/>
      <c r="AN60" s="238">
        <v>0</v>
      </c>
      <c r="AO60" s="238"/>
      <c r="AP60" s="238"/>
      <c r="AQ60" s="238"/>
      <c r="AR60" s="238">
        <v>0</v>
      </c>
      <c r="AS60" s="238"/>
      <c r="AT60" s="238">
        <v>0</v>
      </c>
      <c r="AU60" s="238">
        <v>0</v>
      </c>
      <c r="AV60" s="238">
        <v>0</v>
      </c>
      <c r="AW60" s="238">
        <v>0</v>
      </c>
      <c r="AX60" s="238">
        <v>0</v>
      </c>
      <c r="AY60" s="238">
        <v>0</v>
      </c>
      <c r="AZ60" s="238">
        <v>0</v>
      </c>
      <c r="BA60" s="238">
        <v>1</v>
      </c>
      <c r="BB60" s="239">
        <v>0</v>
      </c>
      <c r="BC60" s="238"/>
      <c r="BD60" s="238"/>
      <c r="BF60" s="18">
        <f t="shared" si="13"/>
        <v>0.4</v>
      </c>
      <c r="BG60" s="18">
        <f t="shared" si="13"/>
        <v>0.125</v>
      </c>
      <c r="BH60" s="18">
        <f t="shared" si="13"/>
        <v>0.5714285714285714</v>
      </c>
      <c r="BI60" s="18">
        <f t="shared" si="13"/>
        <v>0.27272727272727271</v>
      </c>
      <c r="BJ60" s="18">
        <f t="shared" si="14"/>
        <v>0</v>
      </c>
      <c r="BK60" s="18">
        <f t="shared" si="14"/>
        <v>0.1111111111111111</v>
      </c>
    </row>
    <row r="61" spans="1:63" ht="18.75" x14ac:dyDescent="0.25">
      <c r="A61" s="4">
        <v>53</v>
      </c>
      <c r="B61" s="4" t="s">
        <v>507</v>
      </c>
      <c r="C61" s="236" t="str">
        <f t="shared" si="9"/>
        <v>12</v>
      </c>
      <c r="D61" s="236" t="str">
        <f>INDEX(Sheet1!$C:$C,MATCH($B61,Sheet1!$B:$B,0))</f>
        <v>محمدپارسا گرشاسبی</v>
      </c>
      <c r="E61" s="239">
        <v>0</v>
      </c>
      <c r="F61" s="239">
        <v>0</v>
      </c>
      <c r="G61" s="239">
        <v>0</v>
      </c>
      <c r="H61" s="239">
        <v>0</v>
      </c>
      <c r="I61" s="239">
        <v>0</v>
      </c>
      <c r="J61" s="239">
        <v>1</v>
      </c>
      <c r="K61" s="239">
        <v>0</v>
      </c>
      <c r="L61" s="239">
        <v>0</v>
      </c>
      <c r="M61" s="239">
        <v>0</v>
      </c>
      <c r="N61" s="239">
        <v>0</v>
      </c>
      <c r="O61" s="239">
        <v>0</v>
      </c>
      <c r="P61" s="239">
        <v>0</v>
      </c>
      <c r="Q61" s="239">
        <v>0</v>
      </c>
      <c r="R61" s="239">
        <v>0</v>
      </c>
      <c r="S61" s="239">
        <v>0</v>
      </c>
      <c r="T61" s="239">
        <v>0</v>
      </c>
      <c r="U61" s="239">
        <v>0</v>
      </c>
      <c r="V61" s="239">
        <v>1</v>
      </c>
      <c r="W61" s="239">
        <v>1</v>
      </c>
      <c r="X61" s="239">
        <v>0</v>
      </c>
      <c r="Y61" s="239">
        <v>0</v>
      </c>
      <c r="Z61" s="239">
        <v>1</v>
      </c>
      <c r="AA61" s="239">
        <v>0</v>
      </c>
      <c r="AB61" s="239">
        <v>0</v>
      </c>
      <c r="AC61" s="239">
        <v>1</v>
      </c>
      <c r="AD61" s="239">
        <v>0</v>
      </c>
      <c r="AE61" s="239">
        <v>0</v>
      </c>
      <c r="AF61" s="239">
        <v>0</v>
      </c>
      <c r="AG61" s="239">
        <v>0</v>
      </c>
      <c r="AH61" s="239">
        <v>0</v>
      </c>
      <c r="AI61" s="239">
        <v>0</v>
      </c>
      <c r="AJ61" s="239">
        <v>0</v>
      </c>
      <c r="AK61" s="239"/>
      <c r="AL61" s="239">
        <v>0</v>
      </c>
      <c r="AM61" s="239"/>
      <c r="AN61" s="239">
        <v>1</v>
      </c>
      <c r="AO61" s="239"/>
      <c r="AP61" s="239"/>
      <c r="AQ61" s="239"/>
      <c r="AR61" s="239">
        <v>0</v>
      </c>
      <c r="AS61" s="239"/>
      <c r="AT61" s="239">
        <v>0</v>
      </c>
      <c r="AU61" s="239">
        <v>0</v>
      </c>
      <c r="AV61" s="239">
        <v>0</v>
      </c>
      <c r="AW61" s="239">
        <v>0</v>
      </c>
      <c r="AX61" s="239">
        <v>0</v>
      </c>
      <c r="AY61" s="239">
        <v>0</v>
      </c>
      <c r="AZ61" s="238">
        <v>0</v>
      </c>
      <c r="BA61" s="239">
        <v>0</v>
      </c>
      <c r="BB61" s="239">
        <v>0</v>
      </c>
      <c r="BC61" s="239"/>
      <c r="BD61" s="239"/>
      <c r="BF61" s="18">
        <f t="shared" si="13"/>
        <v>0</v>
      </c>
      <c r="BG61" s="18">
        <f t="shared" si="13"/>
        <v>0.125</v>
      </c>
      <c r="BH61" s="18">
        <f t="shared" si="13"/>
        <v>0.2857142857142857</v>
      </c>
      <c r="BI61" s="18">
        <f t="shared" si="13"/>
        <v>0.18181818181818182</v>
      </c>
      <c r="BJ61" s="18">
        <f t="shared" si="14"/>
        <v>0</v>
      </c>
      <c r="BK61" s="18">
        <f t="shared" si="14"/>
        <v>0.1111111111111111</v>
      </c>
    </row>
    <row r="62" spans="1:63" ht="18.75" x14ac:dyDescent="0.25">
      <c r="A62" s="46">
        <v>54</v>
      </c>
      <c r="B62" s="46" t="s">
        <v>508</v>
      </c>
      <c r="C62" s="237" t="str">
        <f t="shared" si="9"/>
        <v>13</v>
      </c>
      <c r="D62" s="237" t="str">
        <f>INDEX(Sheet1!$C:$C,MATCH($B62,Sheet1!$B:$B,0))</f>
        <v>سجاد جوکار</v>
      </c>
      <c r="E62" s="238">
        <v>0</v>
      </c>
      <c r="F62" s="238">
        <v>0</v>
      </c>
      <c r="G62" s="238">
        <v>0</v>
      </c>
      <c r="H62" s="238">
        <v>0</v>
      </c>
      <c r="I62" s="238">
        <v>0</v>
      </c>
      <c r="J62" s="238">
        <v>0</v>
      </c>
      <c r="K62" s="238">
        <v>0</v>
      </c>
      <c r="L62" s="238">
        <v>1</v>
      </c>
      <c r="M62" s="238">
        <v>1</v>
      </c>
      <c r="N62" s="238">
        <v>0</v>
      </c>
      <c r="O62" s="238">
        <v>0</v>
      </c>
      <c r="P62" s="238">
        <v>1</v>
      </c>
      <c r="Q62" s="238">
        <v>1</v>
      </c>
      <c r="R62" s="238">
        <v>0</v>
      </c>
      <c r="S62" s="238">
        <v>1</v>
      </c>
      <c r="T62" s="238">
        <v>1</v>
      </c>
      <c r="U62" s="238">
        <v>0</v>
      </c>
      <c r="V62" s="238">
        <v>1</v>
      </c>
      <c r="W62" s="238">
        <v>1</v>
      </c>
      <c r="X62" s="238">
        <v>1</v>
      </c>
      <c r="Y62" s="238">
        <v>1</v>
      </c>
      <c r="Z62" s="238">
        <v>1</v>
      </c>
      <c r="AA62" s="238">
        <v>1</v>
      </c>
      <c r="AB62" s="238">
        <v>1</v>
      </c>
      <c r="AC62" s="238">
        <v>1</v>
      </c>
      <c r="AD62" s="238">
        <v>1</v>
      </c>
      <c r="AE62" s="238">
        <v>1</v>
      </c>
      <c r="AF62" s="238">
        <v>0</v>
      </c>
      <c r="AG62" s="238">
        <v>1</v>
      </c>
      <c r="AH62" s="238">
        <v>1</v>
      </c>
      <c r="AI62" s="238">
        <v>0</v>
      </c>
      <c r="AJ62" s="238">
        <v>1</v>
      </c>
      <c r="AK62" s="238"/>
      <c r="AL62" s="238">
        <v>1</v>
      </c>
      <c r="AM62" s="238"/>
      <c r="AN62" s="238">
        <v>1</v>
      </c>
      <c r="AO62" s="238"/>
      <c r="AP62" s="238"/>
      <c r="AQ62" s="238"/>
      <c r="AR62" s="238">
        <v>0</v>
      </c>
      <c r="AS62" s="238"/>
      <c r="AT62" s="238">
        <v>1</v>
      </c>
      <c r="AU62" s="238">
        <v>0</v>
      </c>
      <c r="AV62" s="238">
        <v>1</v>
      </c>
      <c r="AW62" s="238">
        <v>1</v>
      </c>
      <c r="AX62" s="238">
        <v>1</v>
      </c>
      <c r="AY62" s="238">
        <v>1</v>
      </c>
      <c r="AZ62" s="238">
        <v>0</v>
      </c>
      <c r="BA62" s="238">
        <v>1</v>
      </c>
      <c r="BB62" s="239">
        <v>0</v>
      </c>
      <c r="BC62" s="238"/>
      <c r="BD62" s="238"/>
      <c r="BF62" s="18">
        <f t="shared" si="13"/>
        <v>0</v>
      </c>
      <c r="BG62" s="18">
        <f t="shared" si="13"/>
        <v>0.5</v>
      </c>
      <c r="BH62" s="18">
        <f t="shared" si="13"/>
        <v>0.7142857142857143</v>
      </c>
      <c r="BI62" s="18">
        <f t="shared" si="13"/>
        <v>0.81818181818181823</v>
      </c>
      <c r="BJ62" s="18">
        <f t="shared" si="14"/>
        <v>0.5</v>
      </c>
      <c r="BK62" s="18">
        <f t="shared" si="14"/>
        <v>0.77777777777777779</v>
      </c>
    </row>
    <row r="63" spans="1:63" ht="18.75" x14ac:dyDescent="0.25">
      <c r="A63" s="4">
        <v>55</v>
      </c>
      <c r="B63" s="4" t="s">
        <v>509</v>
      </c>
      <c r="C63" s="236" t="str">
        <f t="shared" si="9"/>
        <v>13</v>
      </c>
      <c r="D63" s="236" t="str">
        <f>INDEX(Sheet1!$C:$C,MATCH($B63,Sheet1!$B:$B,0))</f>
        <v>ساجد جوکار</v>
      </c>
      <c r="E63" s="239">
        <v>0</v>
      </c>
      <c r="F63" s="239">
        <v>0</v>
      </c>
      <c r="G63" s="239">
        <v>0</v>
      </c>
      <c r="H63" s="239">
        <v>0</v>
      </c>
      <c r="I63" s="239">
        <v>0</v>
      </c>
      <c r="J63" s="239">
        <v>0</v>
      </c>
      <c r="K63" s="239">
        <v>0</v>
      </c>
      <c r="L63" s="239">
        <v>1</v>
      </c>
      <c r="M63" s="239">
        <v>1</v>
      </c>
      <c r="N63" s="239">
        <v>0</v>
      </c>
      <c r="O63" s="239">
        <v>0</v>
      </c>
      <c r="P63" s="239">
        <v>1</v>
      </c>
      <c r="Q63" s="239">
        <v>1</v>
      </c>
      <c r="R63" s="239">
        <v>0</v>
      </c>
      <c r="S63" s="239">
        <v>1</v>
      </c>
      <c r="T63" s="239">
        <v>1</v>
      </c>
      <c r="U63" s="239">
        <v>0</v>
      </c>
      <c r="V63" s="239">
        <v>1</v>
      </c>
      <c r="W63" s="239">
        <v>1</v>
      </c>
      <c r="X63" s="239">
        <v>1</v>
      </c>
      <c r="Y63" s="239">
        <v>1</v>
      </c>
      <c r="Z63" s="239">
        <v>1</v>
      </c>
      <c r="AA63" s="239">
        <v>1</v>
      </c>
      <c r="AB63" s="239">
        <v>1</v>
      </c>
      <c r="AC63" s="239">
        <v>1</v>
      </c>
      <c r="AD63" s="239">
        <v>1</v>
      </c>
      <c r="AE63" s="239">
        <v>1</v>
      </c>
      <c r="AF63" s="239">
        <v>0</v>
      </c>
      <c r="AG63" s="239">
        <v>1</v>
      </c>
      <c r="AH63" s="239">
        <v>1</v>
      </c>
      <c r="AI63" s="239">
        <v>1</v>
      </c>
      <c r="AJ63" s="239">
        <v>1</v>
      </c>
      <c r="AK63" s="239"/>
      <c r="AL63" s="239">
        <v>1</v>
      </c>
      <c r="AM63" s="239"/>
      <c r="AN63" s="239">
        <v>1</v>
      </c>
      <c r="AO63" s="239"/>
      <c r="AP63" s="239"/>
      <c r="AQ63" s="239"/>
      <c r="AR63" s="239">
        <v>0</v>
      </c>
      <c r="AS63" s="239"/>
      <c r="AT63" s="239">
        <v>1</v>
      </c>
      <c r="AU63" s="239">
        <v>0</v>
      </c>
      <c r="AV63" s="239">
        <v>1</v>
      </c>
      <c r="AW63" s="239">
        <v>1</v>
      </c>
      <c r="AX63" s="239">
        <v>1</v>
      </c>
      <c r="AY63" s="239">
        <v>1</v>
      </c>
      <c r="AZ63" s="238">
        <v>0</v>
      </c>
      <c r="BA63" s="239">
        <v>1</v>
      </c>
      <c r="BB63" s="239">
        <v>0</v>
      </c>
      <c r="BC63" s="239"/>
      <c r="BD63" s="239"/>
      <c r="BF63" s="18">
        <f t="shared" si="13"/>
        <v>0</v>
      </c>
      <c r="BG63" s="18">
        <f t="shared" si="13"/>
        <v>0.5</v>
      </c>
      <c r="BH63" s="18">
        <f t="shared" si="13"/>
        <v>0.7142857142857143</v>
      </c>
      <c r="BI63" s="18">
        <f t="shared" si="13"/>
        <v>0.90909090909090906</v>
      </c>
      <c r="BJ63" s="18">
        <f t="shared" si="14"/>
        <v>0.5</v>
      </c>
      <c r="BK63" s="18">
        <f t="shared" si="14"/>
        <v>0.77777777777777779</v>
      </c>
    </row>
    <row r="64" spans="1:63" ht="18.75" x14ac:dyDescent="0.25">
      <c r="A64" s="46">
        <v>56</v>
      </c>
      <c r="B64" s="46" t="s">
        <v>510</v>
      </c>
      <c r="C64" s="237" t="str">
        <f t="shared" si="9"/>
        <v>13</v>
      </c>
      <c r="D64" s="237" t="str">
        <f>INDEX(Sheet1!$C:$C,MATCH($B64,Sheet1!$B:$B,0))</f>
        <v>امین یسلیانی</v>
      </c>
      <c r="E64" s="238">
        <v>1</v>
      </c>
      <c r="F64" s="238">
        <v>1</v>
      </c>
      <c r="G64" s="238">
        <v>1</v>
      </c>
      <c r="H64" s="238">
        <v>0</v>
      </c>
      <c r="I64" s="238">
        <v>0</v>
      </c>
      <c r="J64" s="238">
        <v>1</v>
      </c>
      <c r="K64" s="238">
        <v>1</v>
      </c>
      <c r="L64" s="238">
        <v>1</v>
      </c>
      <c r="M64" s="238">
        <v>1</v>
      </c>
      <c r="N64" s="238">
        <v>1</v>
      </c>
      <c r="O64" s="238">
        <v>1</v>
      </c>
      <c r="P64" s="238">
        <v>1</v>
      </c>
      <c r="Q64" s="238">
        <v>0</v>
      </c>
      <c r="R64" s="238">
        <v>1</v>
      </c>
      <c r="S64" s="238">
        <v>1</v>
      </c>
      <c r="T64" s="238">
        <v>1</v>
      </c>
      <c r="U64" s="238">
        <v>0</v>
      </c>
      <c r="V64" s="238">
        <v>1</v>
      </c>
      <c r="W64" s="238">
        <v>1</v>
      </c>
      <c r="X64" s="238">
        <v>0</v>
      </c>
      <c r="Y64" s="238">
        <v>0</v>
      </c>
      <c r="Z64" s="238">
        <v>1</v>
      </c>
      <c r="AA64" s="238">
        <v>1</v>
      </c>
      <c r="AB64" s="238">
        <v>1</v>
      </c>
      <c r="AC64" s="238">
        <v>1</v>
      </c>
      <c r="AD64" s="238">
        <v>1</v>
      </c>
      <c r="AE64" s="238">
        <v>1</v>
      </c>
      <c r="AF64" s="238">
        <v>1</v>
      </c>
      <c r="AG64" s="238">
        <v>1</v>
      </c>
      <c r="AH64" s="238">
        <v>1</v>
      </c>
      <c r="AI64" s="238">
        <v>1</v>
      </c>
      <c r="AJ64" s="238">
        <v>1</v>
      </c>
      <c r="AK64" s="238"/>
      <c r="AL64" s="238">
        <v>0</v>
      </c>
      <c r="AM64" s="238"/>
      <c r="AN64" s="238">
        <v>1</v>
      </c>
      <c r="AO64" s="238"/>
      <c r="AP64" s="238"/>
      <c r="AQ64" s="238"/>
      <c r="AR64" s="238">
        <v>0</v>
      </c>
      <c r="AS64" s="238"/>
      <c r="AT64" s="238">
        <v>1</v>
      </c>
      <c r="AU64" s="238">
        <v>0</v>
      </c>
      <c r="AV64" s="238">
        <v>0</v>
      </c>
      <c r="AW64" s="238">
        <v>1</v>
      </c>
      <c r="AX64" s="238">
        <v>0</v>
      </c>
      <c r="AY64" s="238">
        <v>1</v>
      </c>
      <c r="AZ64" s="238">
        <v>0</v>
      </c>
      <c r="BA64" s="238">
        <v>1</v>
      </c>
      <c r="BB64" s="239">
        <v>0</v>
      </c>
      <c r="BC64" s="238"/>
      <c r="BD64" s="238"/>
      <c r="BF64" s="18">
        <f t="shared" si="13"/>
        <v>0.6</v>
      </c>
      <c r="BG64" s="18">
        <f t="shared" si="13"/>
        <v>0.875</v>
      </c>
      <c r="BH64" s="18">
        <f t="shared" si="13"/>
        <v>0.7142857142857143</v>
      </c>
      <c r="BI64" s="18">
        <f t="shared" si="13"/>
        <v>0.90909090909090906</v>
      </c>
      <c r="BJ64" s="18">
        <f t="shared" si="14"/>
        <v>0</v>
      </c>
      <c r="BK64" s="18">
        <f t="shared" si="14"/>
        <v>0.55555555555555558</v>
      </c>
    </row>
    <row r="65" spans="1:63" ht="18.75" x14ac:dyDescent="0.25">
      <c r="A65" s="4">
        <v>57</v>
      </c>
      <c r="B65" s="4" t="s">
        <v>511</v>
      </c>
      <c r="C65" s="236" t="str">
        <f t="shared" si="9"/>
        <v>13</v>
      </c>
      <c r="D65" s="236" t="str">
        <f>INDEX(Sheet1!$C:$C,MATCH($B65,Sheet1!$B:$B,0))</f>
        <v>سیدامیرحسین عزتی</v>
      </c>
      <c r="E65" s="239">
        <v>0</v>
      </c>
      <c r="F65" s="239">
        <v>0</v>
      </c>
      <c r="G65" s="239">
        <v>0</v>
      </c>
      <c r="H65" s="239">
        <v>0</v>
      </c>
      <c r="I65" s="239">
        <v>0</v>
      </c>
      <c r="J65" s="239">
        <v>0</v>
      </c>
      <c r="K65" s="239">
        <v>0</v>
      </c>
      <c r="L65" s="239">
        <v>1</v>
      </c>
      <c r="M65" s="239">
        <v>1</v>
      </c>
      <c r="N65" s="239">
        <v>0</v>
      </c>
      <c r="O65" s="239">
        <v>0</v>
      </c>
      <c r="P65" s="239">
        <v>0</v>
      </c>
      <c r="Q65" s="239">
        <v>1</v>
      </c>
      <c r="R65" s="239">
        <v>0</v>
      </c>
      <c r="S65" s="239">
        <v>1</v>
      </c>
      <c r="T65" s="239">
        <v>1</v>
      </c>
      <c r="U65" s="239">
        <v>0</v>
      </c>
      <c r="V65" s="239">
        <v>0</v>
      </c>
      <c r="W65" s="239">
        <v>0</v>
      </c>
      <c r="X65" s="239">
        <v>0</v>
      </c>
      <c r="Y65" s="239">
        <v>0</v>
      </c>
      <c r="Z65" s="239">
        <v>1</v>
      </c>
      <c r="AA65" s="239">
        <v>1</v>
      </c>
      <c r="AB65" s="239">
        <v>1</v>
      </c>
      <c r="AC65" s="239">
        <v>1</v>
      </c>
      <c r="AD65" s="239">
        <v>1</v>
      </c>
      <c r="AE65" s="239">
        <v>1</v>
      </c>
      <c r="AF65" s="239">
        <v>0</v>
      </c>
      <c r="AG65" s="239">
        <v>0</v>
      </c>
      <c r="AH65" s="239">
        <v>1</v>
      </c>
      <c r="AI65" s="239">
        <v>0</v>
      </c>
      <c r="AJ65" s="239">
        <v>1</v>
      </c>
      <c r="AK65" s="239"/>
      <c r="AL65" s="239">
        <v>0</v>
      </c>
      <c r="AM65" s="239"/>
      <c r="AN65" s="239">
        <v>1</v>
      </c>
      <c r="AO65" s="239"/>
      <c r="AP65" s="239"/>
      <c r="AQ65" s="239"/>
      <c r="AR65" s="239">
        <v>0</v>
      </c>
      <c r="AS65" s="239"/>
      <c r="AT65" s="239">
        <v>0</v>
      </c>
      <c r="AU65" s="239">
        <v>0</v>
      </c>
      <c r="AV65" s="239">
        <v>0</v>
      </c>
      <c r="AW65" s="239">
        <v>0</v>
      </c>
      <c r="AX65" s="239">
        <v>1</v>
      </c>
      <c r="AY65" s="239">
        <v>0</v>
      </c>
      <c r="AZ65" s="238">
        <v>0</v>
      </c>
      <c r="BA65" s="239">
        <v>1</v>
      </c>
      <c r="BB65" s="239">
        <v>0</v>
      </c>
      <c r="BC65" s="239"/>
      <c r="BD65" s="239"/>
      <c r="BF65" s="18">
        <f t="shared" si="13"/>
        <v>0</v>
      </c>
      <c r="BG65" s="18">
        <f t="shared" si="13"/>
        <v>0.375</v>
      </c>
      <c r="BH65" s="18">
        <f t="shared" si="13"/>
        <v>0.2857142857142857</v>
      </c>
      <c r="BI65" s="18">
        <f t="shared" si="13"/>
        <v>0.63636363636363635</v>
      </c>
      <c r="BJ65" s="18">
        <f t="shared" si="14"/>
        <v>0</v>
      </c>
      <c r="BK65" s="18">
        <f t="shared" si="14"/>
        <v>0.33333333333333331</v>
      </c>
    </row>
    <row r="66" spans="1:63" ht="18.75" x14ac:dyDescent="0.25">
      <c r="A66" s="46">
        <v>58</v>
      </c>
      <c r="B66" s="46" t="s">
        <v>512</v>
      </c>
      <c r="C66" s="237" t="str">
        <f t="shared" si="9"/>
        <v>13</v>
      </c>
      <c r="D66" s="237" t="str">
        <f>INDEX(Sheet1!$C:$C,MATCH($B66,Sheet1!$B:$B,0))</f>
        <v>رادین فتحعلی‌زاده</v>
      </c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>
        <v>0</v>
      </c>
      <c r="Z66" s="238">
        <v>0</v>
      </c>
      <c r="AA66" s="238">
        <v>0</v>
      </c>
      <c r="AB66" s="238">
        <v>1</v>
      </c>
      <c r="AC66" s="238">
        <v>1</v>
      </c>
      <c r="AD66" s="238">
        <v>0</v>
      </c>
      <c r="AE66" s="238">
        <v>1</v>
      </c>
      <c r="AF66" s="238">
        <v>1</v>
      </c>
      <c r="AG66" s="238">
        <v>1</v>
      </c>
      <c r="AH66" s="238">
        <v>1</v>
      </c>
      <c r="AI66" s="238">
        <v>0</v>
      </c>
      <c r="AJ66" s="238">
        <v>0</v>
      </c>
      <c r="AK66" s="238"/>
      <c r="AL66" s="238">
        <v>1</v>
      </c>
      <c r="AM66" s="238"/>
      <c r="AN66" s="238">
        <v>1</v>
      </c>
      <c r="AO66" s="238"/>
      <c r="AP66" s="238"/>
      <c r="AQ66" s="238"/>
      <c r="AR66" s="238">
        <v>0</v>
      </c>
      <c r="AS66" s="238"/>
      <c r="AT66" s="238">
        <v>1</v>
      </c>
      <c r="AU66" s="238">
        <v>0</v>
      </c>
      <c r="AV66" s="238">
        <v>1</v>
      </c>
      <c r="AW66" s="238">
        <v>1</v>
      </c>
      <c r="AX66" s="238">
        <v>1</v>
      </c>
      <c r="AY66" s="238">
        <v>1</v>
      </c>
      <c r="AZ66" s="238">
        <v>0</v>
      </c>
      <c r="BA66" s="238">
        <v>0</v>
      </c>
      <c r="BB66" s="239">
        <v>0</v>
      </c>
      <c r="BC66" s="238"/>
      <c r="BD66" s="238"/>
      <c r="BF66" s="18"/>
      <c r="BG66" s="18"/>
      <c r="BH66" s="18"/>
      <c r="BI66" s="18">
        <f t="shared" ref="BI66:BI75" si="15">IFERROR(SUMIFS($E66:$BD66,$E$3:$BD$3,BI$3,$E$2:$BD$2,BI$2)/(COUNTIFS($E$3:$BD$3,BI$3,$E66:$BD66,"&lt;&gt;"&amp;"",$E$2:$BD$2,BI$2)),"")</f>
        <v>0.54545454545454541</v>
      </c>
      <c r="BJ66" s="18">
        <f t="shared" si="14"/>
        <v>0.5</v>
      </c>
      <c r="BK66" s="18">
        <f t="shared" si="14"/>
        <v>0.66666666666666663</v>
      </c>
    </row>
    <row r="67" spans="1:63" ht="18.75" x14ac:dyDescent="0.25">
      <c r="A67" s="4">
        <v>59</v>
      </c>
      <c r="B67" s="4" t="s">
        <v>513</v>
      </c>
      <c r="C67" s="236" t="str">
        <f t="shared" si="9"/>
        <v>13</v>
      </c>
      <c r="D67" s="236" t="str">
        <f>INDEX(Sheet1!$C:$C,MATCH($B67,Sheet1!$B:$B,0))</f>
        <v>محمد شاطریان</v>
      </c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>
        <v>0</v>
      </c>
      <c r="AM67" s="239"/>
      <c r="AN67" s="239">
        <v>0</v>
      </c>
      <c r="AO67" s="239"/>
      <c r="AP67" s="239"/>
      <c r="AQ67" s="239"/>
      <c r="AR67" s="239">
        <v>0</v>
      </c>
      <c r="AS67" s="239"/>
      <c r="AT67" s="239">
        <v>1</v>
      </c>
      <c r="AU67" s="239">
        <v>0</v>
      </c>
      <c r="AV67" s="239">
        <v>1</v>
      </c>
      <c r="AW67" s="239">
        <v>0</v>
      </c>
      <c r="AX67" s="239">
        <v>0</v>
      </c>
      <c r="AY67" s="239">
        <v>0</v>
      </c>
      <c r="AZ67" s="238">
        <v>0</v>
      </c>
      <c r="BA67" s="239">
        <v>1</v>
      </c>
      <c r="BB67" s="239">
        <v>0</v>
      </c>
      <c r="BC67" s="239"/>
      <c r="BD67" s="239"/>
      <c r="BF67" s="18"/>
      <c r="BG67" s="18"/>
      <c r="BH67" s="18"/>
      <c r="BI67" s="18" t="str">
        <f t="shared" si="15"/>
        <v/>
      </c>
      <c r="BJ67" s="18">
        <f t="shared" si="14"/>
        <v>0</v>
      </c>
      <c r="BK67" s="18">
        <f t="shared" si="14"/>
        <v>0.33333333333333331</v>
      </c>
    </row>
    <row r="68" spans="1:63" ht="18.75" x14ac:dyDescent="0.25">
      <c r="A68" s="46">
        <v>60</v>
      </c>
      <c r="B68" s="46" t="s">
        <v>514</v>
      </c>
      <c r="C68" s="237" t="str">
        <f t="shared" si="9"/>
        <v>14</v>
      </c>
      <c r="D68" s="237" t="str">
        <f>INDEX(Sheet1!$C:$C,MATCH($B68,Sheet1!$B:$B,0))</f>
        <v xml:space="preserve">حسین رحمتی </v>
      </c>
      <c r="E68" s="238">
        <v>1</v>
      </c>
      <c r="F68" s="238">
        <v>0</v>
      </c>
      <c r="G68" s="238">
        <v>0</v>
      </c>
      <c r="H68" s="238">
        <v>0</v>
      </c>
      <c r="I68" s="238">
        <v>1</v>
      </c>
      <c r="J68" s="238">
        <v>0</v>
      </c>
      <c r="K68" s="238">
        <v>0</v>
      </c>
      <c r="L68" s="238">
        <v>0</v>
      </c>
      <c r="M68" s="238">
        <v>1</v>
      </c>
      <c r="N68" s="238">
        <v>1</v>
      </c>
      <c r="O68" s="238">
        <v>0</v>
      </c>
      <c r="P68" s="238">
        <v>0</v>
      </c>
      <c r="Q68" s="238">
        <v>0</v>
      </c>
      <c r="R68" s="238">
        <v>1</v>
      </c>
      <c r="S68" s="238">
        <v>1</v>
      </c>
      <c r="T68" s="238">
        <v>1</v>
      </c>
      <c r="U68" s="238">
        <v>1</v>
      </c>
      <c r="V68" s="238">
        <v>1</v>
      </c>
      <c r="W68" s="238">
        <v>0</v>
      </c>
      <c r="X68" s="238">
        <v>1</v>
      </c>
      <c r="Y68" s="238">
        <v>0</v>
      </c>
      <c r="Z68" s="238">
        <v>0</v>
      </c>
      <c r="AA68" s="238">
        <v>0</v>
      </c>
      <c r="AB68" s="238">
        <v>0</v>
      </c>
      <c r="AC68" s="238">
        <v>1</v>
      </c>
      <c r="AD68" s="238">
        <v>1</v>
      </c>
      <c r="AE68" s="238">
        <v>0</v>
      </c>
      <c r="AF68" s="238">
        <v>0</v>
      </c>
      <c r="AG68" s="238">
        <v>1</v>
      </c>
      <c r="AH68" s="238">
        <v>0</v>
      </c>
      <c r="AI68" s="238">
        <v>0</v>
      </c>
      <c r="AJ68" s="238">
        <v>1</v>
      </c>
      <c r="AK68" s="238"/>
      <c r="AL68" s="238">
        <v>1</v>
      </c>
      <c r="AM68" s="238"/>
      <c r="AN68" s="238">
        <v>1</v>
      </c>
      <c r="AO68" s="238"/>
      <c r="AP68" s="238"/>
      <c r="AQ68" s="238"/>
      <c r="AR68" s="238">
        <v>0</v>
      </c>
      <c r="AS68" s="238"/>
      <c r="AT68" s="238">
        <v>0</v>
      </c>
      <c r="AU68" s="238">
        <v>1</v>
      </c>
      <c r="AV68" s="238">
        <v>0</v>
      </c>
      <c r="AW68" s="238">
        <v>1</v>
      </c>
      <c r="AX68" s="238">
        <v>0</v>
      </c>
      <c r="AY68" s="238">
        <v>1</v>
      </c>
      <c r="AZ68" s="238">
        <v>1</v>
      </c>
      <c r="BA68" s="238">
        <v>0</v>
      </c>
      <c r="BB68" s="238">
        <v>1</v>
      </c>
      <c r="BC68" s="238"/>
      <c r="BD68" s="238"/>
      <c r="BF68" s="18">
        <f t="shared" ref="BF68:BH73" si="16">IFERROR(SUMIFS($E68:$BD68,$E$3:$BD$3,BF$3,$E$2:$BD$2,BF$2)/(COUNTIFS($E$3:$BD$3,BF$3,$E68:$BD68,"&lt;&gt;"&amp;"",$E$2:$BD$2,BF$2)),"")</f>
        <v>0.4</v>
      </c>
      <c r="BG68" s="18">
        <f t="shared" si="16"/>
        <v>0.25</v>
      </c>
      <c r="BH68" s="18">
        <f t="shared" si="16"/>
        <v>0.8571428571428571</v>
      </c>
      <c r="BI68" s="18">
        <f t="shared" si="15"/>
        <v>0.27272727272727271</v>
      </c>
      <c r="BJ68" s="18">
        <f t="shared" si="14"/>
        <v>0.5</v>
      </c>
      <c r="BK68" s="18">
        <f t="shared" si="14"/>
        <v>0.55555555555555558</v>
      </c>
    </row>
    <row r="69" spans="1:63" ht="18.75" x14ac:dyDescent="0.25">
      <c r="A69" s="4">
        <v>61</v>
      </c>
      <c r="B69" s="4" t="s">
        <v>515</v>
      </c>
      <c r="C69" s="236" t="str">
        <f t="shared" si="9"/>
        <v>14</v>
      </c>
      <c r="D69" s="236" t="str">
        <f>INDEX(Sheet1!$C:$C,MATCH($B69,Sheet1!$B:$B,0))</f>
        <v>طاها طالعی</v>
      </c>
      <c r="E69" s="239">
        <v>0</v>
      </c>
      <c r="F69" s="239">
        <v>1</v>
      </c>
      <c r="G69" s="239">
        <v>0</v>
      </c>
      <c r="H69" s="239">
        <v>0</v>
      </c>
      <c r="I69" s="239">
        <v>1</v>
      </c>
      <c r="J69" s="239">
        <v>0</v>
      </c>
      <c r="K69" s="239">
        <v>0</v>
      </c>
      <c r="L69" s="239">
        <v>0</v>
      </c>
      <c r="M69" s="239">
        <v>0</v>
      </c>
      <c r="N69" s="239">
        <v>1</v>
      </c>
      <c r="O69" s="239">
        <v>0</v>
      </c>
      <c r="P69" s="239">
        <v>0</v>
      </c>
      <c r="Q69" s="239">
        <v>1</v>
      </c>
      <c r="R69" s="239">
        <v>1</v>
      </c>
      <c r="S69" s="239">
        <v>1</v>
      </c>
      <c r="T69" s="239">
        <v>0</v>
      </c>
      <c r="U69" s="239">
        <v>1</v>
      </c>
      <c r="V69" s="239">
        <v>1</v>
      </c>
      <c r="W69" s="239">
        <v>0</v>
      </c>
      <c r="X69" s="239">
        <v>1</v>
      </c>
      <c r="Y69" s="239">
        <v>0</v>
      </c>
      <c r="Z69" s="239">
        <v>0</v>
      </c>
      <c r="AA69" s="239">
        <v>0</v>
      </c>
      <c r="AB69" s="239">
        <v>0</v>
      </c>
      <c r="AC69" s="239">
        <v>0</v>
      </c>
      <c r="AD69" s="239">
        <v>0</v>
      </c>
      <c r="AE69" s="239">
        <v>1</v>
      </c>
      <c r="AF69" s="239">
        <v>1</v>
      </c>
      <c r="AG69" s="239">
        <v>1</v>
      </c>
      <c r="AH69" s="239">
        <v>0</v>
      </c>
      <c r="AI69" s="239">
        <v>0</v>
      </c>
      <c r="AJ69" s="239">
        <v>0</v>
      </c>
      <c r="AK69" s="239"/>
      <c r="AL69" s="239">
        <v>0</v>
      </c>
      <c r="AM69" s="239"/>
      <c r="AN69" s="239">
        <v>0</v>
      </c>
      <c r="AO69" s="239"/>
      <c r="AP69" s="239"/>
      <c r="AQ69" s="239"/>
      <c r="AR69" s="239">
        <v>0</v>
      </c>
      <c r="AS69" s="239"/>
      <c r="AT69" s="239">
        <v>0</v>
      </c>
      <c r="AU69" s="239">
        <v>0</v>
      </c>
      <c r="AV69" s="239">
        <v>0</v>
      </c>
      <c r="AW69" s="239">
        <v>0</v>
      </c>
      <c r="AX69" s="239">
        <v>0</v>
      </c>
      <c r="AY69" s="239">
        <v>0</v>
      </c>
      <c r="AZ69" s="239">
        <v>0</v>
      </c>
      <c r="BA69" s="239">
        <v>0</v>
      </c>
      <c r="BB69" s="239">
        <v>0</v>
      </c>
      <c r="BC69" s="239"/>
      <c r="BD69" s="239"/>
      <c r="BF69" s="18">
        <f t="shared" si="16"/>
        <v>0.4</v>
      </c>
      <c r="BG69" s="18">
        <f t="shared" si="16"/>
        <v>0.25</v>
      </c>
      <c r="BH69" s="18">
        <f t="shared" si="16"/>
        <v>0.7142857142857143</v>
      </c>
      <c r="BI69" s="18">
        <f t="shared" si="15"/>
        <v>0.27272727272727271</v>
      </c>
      <c r="BJ69" s="18">
        <f t="shared" si="14"/>
        <v>0</v>
      </c>
      <c r="BK69" s="18">
        <f t="shared" si="14"/>
        <v>0</v>
      </c>
    </row>
    <row r="70" spans="1:63" ht="18.75" x14ac:dyDescent="0.25">
      <c r="A70" s="46">
        <v>62</v>
      </c>
      <c r="B70" s="46" t="s">
        <v>516</v>
      </c>
      <c r="C70" s="237" t="str">
        <f t="shared" si="9"/>
        <v>14</v>
      </c>
      <c r="D70" s="237" t="str">
        <f>INDEX(Sheet1!$C:$C,MATCH($B70,Sheet1!$B:$B,0))</f>
        <v>سبحان قاسمی‌نژاد</v>
      </c>
      <c r="E70" s="238">
        <v>1</v>
      </c>
      <c r="F70" s="238">
        <v>1</v>
      </c>
      <c r="G70" s="238">
        <v>0</v>
      </c>
      <c r="H70" s="238">
        <v>1</v>
      </c>
      <c r="I70" s="238">
        <v>1</v>
      </c>
      <c r="J70" s="238">
        <v>1</v>
      </c>
      <c r="K70" s="238">
        <v>1</v>
      </c>
      <c r="L70" s="238">
        <v>1</v>
      </c>
      <c r="M70" s="238">
        <v>1</v>
      </c>
      <c r="N70" s="238">
        <v>1</v>
      </c>
      <c r="O70" s="238">
        <v>1</v>
      </c>
      <c r="P70" s="238">
        <v>1</v>
      </c>
      <c r="Q70" s="238">
        <v>1</v>
      </c>
      <c r="R70" s="238">
        <v>1</v>
      </c>
      <c r="S70" s="238">
        <v>1</v>
      </c>
      <c r="T70" s="238">
        <v>1</v>
      </c>
      <c r="U70" s="238">
        <v>1</v>
      </c>
      <c r="V70" s="238">
        <v>1</v>
      </c>
      <c r="W70" s="238">
        <v>0</v>
      </c>
      <c r="X70" s="238">
        <v>1</v>
      </c>
      <c r="Y70" s="238">
        <v>1</v>
      </c>
      <c r="Z70" s="238">
        <v>1</v>
      </c>
      <c r="AA70" s="238">
        <v>1</v>
      </c>
      <c r="AB70" s="238">
        <v>1</v>
      </c>
      <c r="AC70" s="238">
        <v>1</v>
      </c>
      <c r="AD70" s="238">
        <v>1</v>
      </c>
      <c r="AE70" s="238">
        <v>1</v>
      </c>
      <c r="AF70" s="238">
        <v>1</v>
      </c>
      <c r="AG70" s="238">
        <v>1</v>
      </c>
      <c r="AH70" s="238">
        <v>1</v>
      </c>
      <c r="AI70" s="238">
        <v>0</v>
      </c>
      <c r="AJ70" s="238">
        <v>1</v>
      </c>
      <c r="AK70" s="238"/>
      <c r="AL70" s="238">
        <v>1</v>
      </c>
      <c r="AM70" s="238"/>
      <c r="AN70" s="238">
        <v>1</v>
      </c>
      <c r="AO70" s="238"/>
      <c r="AP70" s="238"/>
      <c r="AQ70" s="238"/>
      <c r="AR70" s="238">
        <v>1</v>
      </c>
      <c r="AS70" s="238"/>
      <c r="AT70" s="238">
        <v>1</v>
      </c>
      <c r="AU70" s="238">
        <v>1</v>
      </c>
      <c r="AV70" s="238">
        <v>1</v>
      </c>
      <c r="AW70" s="238">
        <v>0</v>
      </c>
      <c r="AX70" s="238">
        <v>1</v>
      </c>
      <c r="AY70" s="238">
        <v>0</v>
      </c>
      <c r="AZ70" s="238">
        <v>1</v>
      </c>
      <c r="BA70" s="238">
        <v>1</v>
      </c>
      <c r="BB70" s="238">
        <v>1</v>
      </c>
      <c r="BC70" s="238"/>
      <c r="BD70" s="238"/>
      <c r="BF70" s="18">
        <f t="shared" si="16"/>
        <v>0.8</v>
      </c>
      <c r="BG70" s="18">
        <f t="shared" si="16"/>
        <v>1</v>
      </c>
      <c r="BH70" s="18">
        <f t="shared" si="16"/>
        <v>0.8571428571428571</v>
      </c>
      <c r="BI70" s="18">
        <f t="shared" si="15"/>
        <v>0.90909090909090906</v>
      </c>
      <c r="BJ70" s="18">
        <f t="shared" si="14"/>
        <v>1</v>
      </c>
      <c r="BK70" s="18">
        <f t="shared" si="14"/>
        <v>0.77777777777777779</v>
      </c>
    </row>
    <row r="71" spans="1:63" ht="18.75" x14ac:dyDescent="0.25">
      <c r="A71" s="4">
        <v>63</v>
      </c>
      <c r="B71" s="4" t="s">
        <v>517</v>
      </c>
      <c r="C71" s="236" t="str">
        <f t="shared" si="9"/>
        <v>14</v>
      </c>
      <c r="D71" s="236" t="str">
        <f>INDEX(Sheet1!$C:$C,MATCH($B71,Sheet1!$B:$B,0))</f>
        <v>سیدعلی طباطبایی</v>
      </c>
      <c r="E71" s="239">
        <v>0</v>
      </c>
      <c r="F71" s="239">
        <v>0</v>
      </c>
      <c r="G71" s="239">
        <v>0</v>
      </c>
      <c r="H71" s="239">
        <v>1</v>
      </c>
      <c r="I71" s="239">
        <v>0</v>
      </c>
      <c r="J71" s="239">
        <v>0</v>
      </c>
      <c r="K71" s="239">
        <v>1</v>
      </c>
      <c r="L71" s="239">
        <v>1</v>
      </c>
      <c r="M71" s="239">
        <v>0</v>
      </c>
      <c r="N71" s="239">
        <v>0</v>
      </c>
      <c r="O71" s="239">
        <v>0</v>
      </c>
      <c r="P71" s="239">
        <v>0</v>
      </c>
      <c r="Q71" s="239">
        <v>1</v>
      </c>
      <c r="R71" s="239">
        <v>1</v>
      </c>
      <c r="S71" s="239">
        <v>1</v>
      </c>
      <c r="T71" s="239">
        <v>0</v>
      </c>
      <c r="U71" s="239">
        <v>1</v>
      </c>
      <c r="V71" s="239">
        <v>1</v>
      </c>
      <c r="W71" s="239">
        <v>0</v>
      </c>
      <c r="X71" s="239">
        <v>0</v>
      </c>
      <c r="Y71" s="239">
        <v>0</v>
      </c>
      <c r="Z71" s="239">
        <v>1</v>
      </c>
      <c r="AA71" s="239">
        <v>1</v>
      </c>
      <c r="AB71" s="239">
        <v>1</v>
      </c>
      <c r="AC71" s="239">
        <v>1</v>
      </c>
      <c r="AD71" s="239">
        <v>1</v>
      </c>
      <c r="AE71" s="239">
        <v>0</v>
      </c>
      <c r="AF71" s="239">
        <v>1</v>
      </c>
      <c r="AG71" s="239">
        <v>0</v>
      </c>
      <c r="AH71" s="239">
        <v>1</v>
      </c>
      <c r="AI71" s="239">
        <v>1</v>
      </c>
      <c r="AJ71" s="239">
        <v>1</v>
      </c>
      <c r="AK71" s="239"/>
      <c r="AL71" s="239">
        <v>1</v>
      </c>
      <c r="AM71" s="239"/>
      <c r="AN71" s="239">
        <v>1</v>
      </c>
      <c r="AO71" s="239"/>
      <c r="AP71" s="239"/>
      <c r="AQ71" s="239"/>
      <c r="AR71" s="239">
        <v>1</v>
      </c>
      <c r="AS71" s="239"/>
      <c r="AT71" s="239">
        <v>0</v>
      </c>
      <c r="AU71" s="239">
        <v>0</v>
      </c>
      <c r="AV71" s="239">
        <v>0</v>
      </c>
      <c r="AW71" s="239">
        <v>0</v>
      </c>
      <c r="AX71" s="239">
        <v>0</v>
      </c>
      <c r="AY71" s="239">
        <v>0</v>
      </c>
      <c r="AZ71" s="239">
        <v>1</v>
      </c>
      <c r="BA71" s="239">
        <v>0</v>
      </c>
      <c r="BB71" s="239">
        <v>0</v>
      </c>
      <c r="BC71" s="239"/>
      <c r="BD71" s="239"/>
      <c r="BF71" s="18">
        <f t="shared" si="16"/>
        <v>0.2</v>
      </c>
      <c r="BG71" s="18">
        <f t="shared" si="16"/>
        <v>0.375</v>
      </c>
      <c r="BH71" s="18">
        <f t="shared" si="16"/>
        <v>0.5714285714285714</v>
      </c>
      <c r="BI71" s="18">
        <f t="shared" si="15"/>
        <v>0.72727272727272729</v>
      </c>
      <c r="BJ71" s="18">
        <f t="shared" si="14"/>
        <v>1</v>
      </c>
      <c r="BK71" s="18">
        <f t="shared" si="14"/>
        <v>0.22222222222222221</v>
      </c>
    </row>
    <row r="72" spans="1:63" ht="18.75" x14ac:dyDescent="0.25">
      <c r="A72" s="46">
        <v>64</v>
      </c>
      <c r="B72" s="46" t="s">
        <v>518</v>
      </c>
      <c r="C72" s="237" t="str">
        <f t="shared" ref="C72:C76" si="17">MID($B72,1,2)</f>
        <v>14</v>
      </c>
      <c r="D72" s="237" t="str">
        <f>INDEX(Sheet1!$C:$C,MATCH($B72,Sheet1!$B:$B,0))</f>
        <v>امیرحسین نورعلی</v>
      </c>
      <c r="E72" s="238"/>
      <c r="F72" s="238"/>
      <c r="G72" s="238"/>
      <c r="H72" s="238"/>
      <c r="I72" s="238"/>
      <c r="J72" s="238">
        <v>0</v>
      </c>
      <c r="K72" s="238">
        <v>0</v>
      </c>
      <c r="L72" s="238">
        <v>1</v>
      </c>
      <c r="M72" s="238">
        <v>1</v>
      </c>
      <c r="N72" s="238">
        <v>1</v>
      </c>
      <c r="O72" s="238">
        <v>1</v>
      </c>
      <c r="P72" s="238">
        <v>0</v>
      </c>
      <c r="Q72" s="238">
        <v>1</v>
      </c>
      <c r="R72" s="238">
        <v>0</v>
      </c>
      <c r="S72" s="238">
        <v>0</v>
      </c>
      <c r="T72" s="238">
        <v>0</v>
      </c>
      <c r="U72" s="238">
        <v>0</v>
      </c>
      <c r="V72" s="238">
        <v>0</v>
      </c>
      <c r="W72" s="238">
        <v>0</v>
      </c>
      <c r="X72" s="238">
        <v>0</v>
      </c>
      <c r="Y72" s="238">
        <v>1</v>
      </c>
      <c r="Z72" s="238">
        <v>1</v>
      </c>
      <c r="AA72" s="238">
        <v>0</v>
      </c>
      <c r="AB72" s="238">
        <v>1</v>
      </c>
      <c r="AC72" s="238">
        <v>1</v>
      </c>
      <c r="AD72" s="238">
        <v>0</v>
      </c>
      <c r="AE72" s="238">
        <v>1</v>
      </c>
      <c r="AF72" s="238">
        <v>1</v>
      </c>
      <c r="AG72" s="238">
        <v>0</v>
      </c>
      <c r="AH72" s="238">
        <v>1</v>
      </c>
      <c r="AI72" s="238">
        <v>0</v>
      </c>
      <c r="AJ72" s="238">
        <v>1</v>
      </c>
      <c r="AK72" s="238"/>
      <c r="AL72" s="238">
        <v>0</v>
      </c>
      <c r="AM72" s="238"/>
      <c r="AN72" s="238">
        <v>1</v>
      </c>
      <c r="AO72" s="238"/>
      <c r="AP72" s="238"/>
      <c r="AQ72" s="238"/>
      <c r="AR72" s="238">
        <v>0</v>
      </c>
      <c r="AS72" s="238"/>
      <c r="AT72" s="238">
        <v>0</v>
      </c>
      <c r="AU72" s="238">
        <v>1</v>
      </c>
      <c r="AV72" s="238">
        <v>0</v>
      </c>
      <c r="AW72" s="238">
        <v>0</v>
      </c>
      <c r="AX72" s="238">
        <v>0</v>
      </c>
      <c r="AY72" s="238">
        <v>0</v>
      </c>
      <c r="AZ72" s="238">
        <v>0</v>
      </c>
      <c r="BA72" s="238">
        <v>1</v>
      </c>
      <c r="BB72" s="238">
        <v>0</v>
      </c>
      <c r="BC72" s="238"/>
      <c r="BD72" s="238"/>
      <c r="BF72" s="18" t="str">
        <f t="shared" si="16"/>
        <v/>
      </c>
      <c r="BG72" s="18">
        <f t="shared" si="16"/>
        <v>0.625</v>
      </c>
      <c r="BH72" s="18">
        <f t="shared" si="16"/>
        <v>0</v>
      </c>
      <c r="BI72" s="18">
        <f t="shared" si="15"/>
        <v>0.63636363636363635</v>
      </c>
      <c r="BJ72" s="18">
        <f t="shared" si="14"/>
        <v>0</v>
      </c>
      <c r="BK72" s="18">
        <f t="shared" si="14"/>
        <v>0.33333333333333331</v>
      </c>
    </row>
    <row r="73" spans="1:63" ht="18.75" x14ac:dyDescent="0.25">
      <c r="A73" s="4">
        <v>65</v>
      </c>
      <c r="B73" s="4" t="s">
        <v>519</v>
      </c>
      <c r="C73" s="236" t="str">
        <f t="shared" si="17"/>
        <v>14</v>
      </c>
      <c r="D73" s="236" t="str">
        <f>INDEX(Sheet1!$C:$C,MATCH($B73,Sheet1!$B:$B,0))</f>
        <v>سیدمحمدامین نیکنژاد</v>
      </c>
      <c r="E73" s="239">
        <v>1</v>
      </c>
      <c r="F73" s="239">
        <v>0</v>
      </c>
      <c r="G73" s="239">
        <v>1</v>
      </c>
      <c r="H73" s="239">
        <v>0</v>
      </c>
      <c r="I73" s="239">
        <v>1</v>
      </c>
      <c r="J73" s="239">
        <v>0</v>
      </c>
      <c r="K73" s="239">
        <v>1</v>
      </c>
      <c r="L73" s="239">
        <v>1</v>
      </c>
      <c r="M73" s="239">
        <v>1</v>
      </c>
      <c r="N73" s="239">
        <v>1</v>
      </c>
      <c r="O73" s="239">
        <v>1</v>
      </c>
      <c r="P73" s="239">
        <v>1</v>
      </c>
      <c r="Q73" s="239">
        <v>1</v>
      </c>
      <c r="R73" s="239">
        <v>1</v>
      </c>
      <c r="S73" s="239">
        <v>1</v>
      </c>
      <c r="T73" s="239">
        <v>1</v>
      </c>
      <c r="U73" s="239">
        <v>1</v>
      </c>
      <c r="V73" s="239">
        <v>1</v>
      </c>
      <c r="W73" s="239">
        <v>1</v>
      </c>
      <c r="X73" s="239">
        <v>0</v>
      </c>
      <c r="Y73" s="239">
        <v>1</v>
      </c>
      <c r="Z73" s="239">
        <v>1</v>
      </c>
      <c r="AA73" s="239">
        <v>1</v>
      </c>
      <c r="AB73" s="239">
        <v>0</v>
      </c>
      <c r="AC73" s="239">
        <v>1</v>
      </c>
      <c r="AD73" s="239">
        <v>0</v>
      </c>
      <c r="AE73" s="239">
        <v>1</v>
      </c>
      <c r="AF73" s="239">
        <v>0</v>
      </c>
      <c r="AG73" s="239">
        <v>0</v>
      </c>
      <c r="AH73" s="239">
        <v>0</v>
      </c>
      <c r="AI73" s="239">
        <v>0</v>
      </c>
      <c r="AJ73" s="239">
        <v>1</v>
      </c>
      <c r="AK73" s="239"/>
      <c r="AL73" s="239">
        <v>0</v>
      </c>
      <c r="AM73" s="239"/>
      <c r="AN73" s="239">
        <v>0</v>
      </c>
      <c r="AO73" s="239"/>
      <c r="AP73" s="239"/>
      <c r="AQ73" s="239"/>
      <c r="AR73" s="239">
        <v>1</v>
      </c>
      <c r="AS73" s="239"/>
      <c r="AT73" s="239">
        <v>0</v>
      </c>
      <c r="AU73" s="239">
        <v>1</v>
      </c>
      <c r="AV73" s="239">
        <v>0</v>
      </c>
      <c r="AW73" s="239">
        <v>0</v>
      </c>
      <c r="AX73" s="239">
        <v>0</v>
      </c>
      <c r="AY73" s="239">
        <v>0</v>
      </c>
      <c r="AZ73" s="239">
        <v>1</v>
      </c>
      <c r="BA73" s="239">
        <v>1</v>
      </c>
      <c r="BB73" s="239">
        <v>0</v>
      </c>
      <c r="BC73" s="239"/>
      <c r="BD73" s="239"/>
      <c r="BF73" s="18">
        <f t="shared" si="16"/>
        <v>0.6</v>
      </c>
      <c r="BG73" s="18">
        <f t="shared" si="16"/>
        <v>0.875</v>
      </c>
      <c r="BH73" s="18">
        <f t="shared" si="16"/>
        <v>0.8571428571428571</v>
      </c>
      <c r="BI73" s="18">
        <f t="shared" si="15"/>
        <v>0.45454545454545453</v>
      </c>
      <c r="BJ73" s="18">
        <f t="shared" si="14"/>
        <v>0.5</v>
      </c>
      <c r="BK73" s="18">
        <f t="shared" si="14"/>
        <v>0.33333333333333331</v>
      </c>
    </row>
    <row r="74" spans="1:63" ht="18.75" x14ac:dyDescent="0.25">
      <c r="A74" s="46">
        <v>66</v>
      </c>
      <c r="B74" s="46" t="s">
        <v>520</v>
      </c>
      <c r="C74" s="237" t="str">
        <f t="shared" si="17"/>
        <v>14</v>
      </c>
      <c r="D74" s="237" t="str">
        <f>INDEX(Sheet1!$C:$C,MATCH($B74,Sheet1!$B:$B,0))</f>
        <v>فرمهر خلیل‌زاده</v>
      </c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>
        <v>0</v>
      </c>
      <c r="Z74" s="238">
        <v>0</v>
      </c>
      <c r="AA74" s="238">
        <v>0</v>
      </c>
      <c r="AB74" s="238">
        <v>0</v>
      </c>
      <c r="AC74" s="238">
        <v>1</v>
      </c>
      <c r="AD74" s="238">
        <v>0</v>
      </c>
      <c r="AE74" s="238">
        <v>0</v>
      </c>
      <c r="AF74" s="238">
        <v>0</v>
      </c>
      <c r="AG74" s="238">
        <v>1</v>
      </c>
      <c r="AH74" s="238">
        <v>0</v>
      </c>
      <c r="AI74" s="238">
        <v>0</v>
      </c>
      <c r="AJ74" s="238">
        <v>1</v>
      </c>
      <c r="AK74" s="238"/>
      <c r="AL74" s="238">
        <v>0</v>
      </c>
      <c r="AM74" s="238"/>
      <c r="AN74" s="238">
        <v>1</v>
      </c>
      <c r="AO74" s="238"/>
      <c r="AP74" s="238"/>
      <c r="AQ74" s="238"/>
      <c r="AR74" s="238">
        <v>0</v>
      </c>
      <c r="AS74" s="238"/>
      <c r="AT74" s="238">
        <v>1</v>
      </c>
      <c r="AU74" s="238">
        <v>1</v>
      </c>
      <c r="AV74" s="238">
        <v>0</v>
      </c>
      <c r="AW74" s="238">
        <v>0</v>
      </c>
      <c r="AX74" s="238">
        <v>0</v>
      </c>
      <c r="AY74" s="238">
        <v>0</v>
      </c>
      <c r="AZ74" s="238">
        <v>0</v>
      </c>
      <c r="BA74" s="238">
        <v>0</v>
      </c>
      <c r="BB74" s="238">
        <v>1</v>
      </c>
      <c r="BC74" s="238"/>
      <c r="BD74" s="238"/>
      <c r="BF74" s="18"/>
      <c r="BG74" s="18"/>
      <c r="BH74" s="18"/>
      <c r="BI74" s="18">
        <f t="shared" si="15"/>
        <v>0.18181818181818182</v>
      </c>
      <c r="BJ74" s="18">
        <f t="shared" si="14"/>
        <v>0</v>
      </c>
      <c r="BK74" s="18">
        <f t="shared" si="14"/>
        <v>0.33333333333333331</v>
      </c>
    </row>
    <row r="75" spans="1:63" ht="18.75" x14ac:dyDescent="0.25">
      <c r="A75" s="4">
        <v>67</v>
      </c>
      <c r="B75" s="4" t="s">
        <v>521</v>
      </c>
      <c r="C75" s="236" t="str">
        <f t="shared" si="17"/>
        <v>14</v>
      </c>
      <c r="D75" s="236" t="str">
        <f>INDEX(Sheet1!$C:$C,MATCH($B75,Sheet1!$B:$B,0))</f>
        <v>سیدحسین متولی</v>
      </c>
      <c r="E75" s="239">
        <v>0</v>
      </c>
      <c r="F75" s="239">
        <v>0</v>
      </c>
      <c r="G75" s="239">
        <v>0</v>
      </c>
      <c r="H75" s="239">
        <v>0</v>
      </c>
      <c r="I75" s="239">
        <v>0</v>
      </c>
      <c r="J75" s="239">
        <v>0</v>
      </c>
      <c r="K75" s="239">
        <v>0</v>
      </c>
      <c r="L75" s="239">
        <v>0</v>
      </c>
      <c r="M75" s="239">
        <v>0</v>
      </c>
      <c r="N75" s="239">
        <v>1</v>
      </c>
      <c r="O75" s="239">
        <v>0</v>
      </c>
      <c r="P75" s="239">
        <v>0</v>
      </c>
      <c r="Q75" s="239">
        <v>0</v>
      </c>
      <c r="R75" s="239">
        <v>0</v>
      </c>
      <c r="S75" s="239">
        <v>0</v>
      </c>
      <c r="T75" s="239">
        <v>0</v>
      </c>
      <c r="U75" s="239">
        <v>0</v>
      </c>
      <c r="V75" s="239">
        <v>1</v>
      </c>
      <c r="W75" s="239">
        <v>0</v>
      </c>
      <c r="X75" s="239">
        <v>0</v>
      </c>
      <c r="Y75" s="239">
        <v>0</v>
      </c>
      <c r="Z75" s="239">
        <v>0</v>
      </c>
      <c r="AA75" s="239">
        <v>0</v>
      </c>
      <c r="AB75" s="239">
        <v>1</v>
      </c>
      <c r="AC75" s="239">
        <v>1</v>
      </c>
      <c r="AD75" s="239">
        <v>0</v>
      </c>
      <c r="AE75" s="239">
        <v>0</v>
      </c>
      <c r="AF75" s="239">
        <v>0</v>
      </c>
      <c r="AG75" s="239">
        <v>0</v>
      </c>
      <c r="AH75" s="239">
        <v>1</v>
      </c>
      <c r="AI75" s="239">
        <v>1</v>
      </c>
      <c r="AJ75" s="239">
        <v>1</v>
      </c>
      <c r="AK75" s="239"/>
      <c r="AL75" s="239">
        <v>0</v>
      </c>
      <c r="AM75" s="239"/>
      <c r="AN75" s="239">
        <v>0</v>
      </c>
      <c r="AO75" s="239"/>
      <c r="AP75" s="239"/>
      <c r="AQ75" s="239"/>
      <c r="AR75" s="239">
        <v>1</v>
      </c>
      <c r="AS75" s="239"/>
      <c r="AT75" s="239">
        <v>0</v>
      </c>
      <c r="AU75" s="239">
        <v>0</v>
      </c>
      <c r="AV75" s="239">
        <v>0</v>
      </c>
      <c r="AW75" s="239">
        <v>0</v>
      </c>
      <c r="AX75" s="239">
        <v>0</v>
      </c>
      <c r="AY75" s="239">
        <v>0</v>
      </c>
      <c r="AZ75" s="239">
        <v>0</v>
      </c>
      <c r="BA75" s="239">
        <v>0</v>
      </c>
      <c r="BB75" s="239">
        <v>0</v>
      </c>
      <c r="BC75" s="239"/>
      <c r="BD75" s="239"/>
      <c r="BF75" s="18">
        <f>IFERROR(SUMIFS($E75:$BD75,$E$3:$BD$3,BF$3,$E$2:$BD$2,BF$2)/(COUNTIFS($E$3:$BD$3,BF$3,$E75:$BD75,"&lt;&gt;"&amp;"",$E$2:$BD$2,BF$2)),"")</f>
        <v>0</v>
      </c>
      <c r="BG75" s="18">
        <f>IFERROR(SUMIFS($E75:$BD75,$E$3:$BD$3,BG$3,$E$2:$BD$2,BG$2)/(COUNTIFS($E$3:$BD$3,BG$3,$E75:$BD75,"&lt;&gt;"&amp;"",$E$2:$BD$2,BG$2)),"")</f>
        <v>0.125</v>
      </c>
      <c r="BH75" s="18">
        <f>IFERROR(SUMIFS($E75:$BD75,$E$3:$BD$3,BH$3,$E$2:$BD$2,BH$2)/(COUNTIFS($E$3:$BD$3,BH$3,$E75:$BD75,"&lt;&gt;"&amp;"",$E$2:$BD$2,BH$2)),"")</f>
        <v>0.14285714285714285</v>
      </c>
      <c r="BI75" s="18">
        <f t="shared" si="15"/>
        <v>0.36363636363636365</v>
      </c>
      <c r="BJ75" s="18">
        <f t="shared" si="14"/>
        <v>0.5</v>
      </c>
      <c r="BK75" s="18">
        <f t="shared" si="14"/>
        <v>0</v>
      </c>
    </row>
    <row r="76" spans="1:63" ht="18.75" x14ac:dyDescent="0.25">
      <c r="A76" s="46">
        <v>68</v>
      </c>
      <c r="B76" s="46" t="s">
        <v>522</v>
      </c>
      <c r="C76" s="237" t="str">
        <f t="shared" si="17"/>
        <v>14</v>
      </c>
      <c r="D76" s="237" t="str">
        <f>INDEX(Sheet1!$C:$C,MATCH($B76,Sheet1!$B:$B,0))</f>
        <v>محمدحسام جهاندیده</v>
      </c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>
        <v>0</v>
      </c>
      <c r="AM76" s="238"/>
      <c r="AN76" s="238">
        <v>0</v>
      </c>
      <c r="AO76" s="238"/>
      <c r="AP76" s="238"/>
      <c r="AQ76" s="238"/>
      <c r="AR76" s="238">
        <v>0</v>
      </c>
      <c r="AS76" s="238"/>
      <c r="AT76" s="238">
        <v>0</v>
      </c>
      <c r="AU76" s="238">
        <v>0</v>
      </c>
      <c r="AV76" s="238">
        <v>0</v>
      </c>
      <c r="AW76" s="238">
        <v>0</v>
      </c>
      <c r="AX76" s="238">
        <v>0</v>
      </c>
      <c r="AY76" s="238">
        <v>0</v>
      </c>
      <c r="AZ76" s="239">
        <v>0</v>
      </c>
      <c r="BA76" s="239">
        <v>0</v>
      </c>
      <c r="BB76" s="239">
        <v>0</v>
      </c>
      <c r="BC76" s="238"/>
      <c r="BD76" s="238"/>
      <c r="BF76" s="18"/>
      <c r="BG76" s="18"/>
      <c r="BH76" s="18"/>
      <c r="BI76" s="18"/>
      <c r="BJ76" s="18">
        <f t="shared" si="14"/>
        <v>0</v>
      </c>
      <c r="BK76" s="18">
        <f t="shared" si="14"/>
        <v>0</v>
      </c>
    </row>
    <row r="77" spans="1:63" ht="18.75" x14ac:dyDescent="0.25">
      <c r="A77" s="4">
        <v>69</v>
      </c>
      <c r="B77" s="4" t="s">
        <v>523</v>
      </c>
      <c r="C77" s="236" t="str">
        <f>MID($B77,1,2)</f>
        <v>14</v>
      </c>
      <c r="D77" s="236" t="str">
        <f>INDEX(Sheet1!$C:$C,MATCH($B77,Sheet1!$B:$B,0))</f>
        <v>امیرحسین اینانلو</v>
      </c>
      <c r="E77" s="239">
        <v>0</v>
      </c>
      <c r="F77" s="239">
        <v>0</v>
      </c>
      <c r="G77" s="239">
        <v>0</v>
      </c>
      <c r="H77" s="239">
        <v>0</v>
      </c>
      <c r="I77" s="239">
        <v>0</v>
      </c>
      <c r="J77" s="239">
        <v>1</v>
      </c>
      <c r="K77" s="239">
        <v>1</v>
      </c>
      <c r="L77" s="239">
        <v>1</v>
      </c>
      <c r="M77" s="239">
        <v>0</v>
      </c>
      <c r="N77" s="239">
        <v>1</v>
      </c>
      <c r="O77" s="239">
        <v>0</v>
      </c>
      <c r="P77" s="239">
        <v>0</v>
      </c>
      <c r="Q77" s="239">
        <v>1</v>
      </c>
      <c r="R77" s="239">
        <v>0</v>
      </c>
      <c r="S77" s="239">
        <v>0</v>
      </c>
      <c r="T77" s="239">
        <v>0</v>
      </c>
      <c r="U77" s="239">
        <v>0</v>
      </c>
      <c r="V77" s="239">
        <v>0</v>
      </c>
      <c r="W77" s="239">
        <v>0</v>
      </c>
      <c r="X77" s="239">
        <v>0</v>
      </c>
      <c r="Y77" s="239">
        <v>0</v>
      </c>
      <c r="Z77" s="239">
        <v>1</v>
      </c>
      <c r="AA77" s="239">
        <v>0</v>
      </c>
      <c r="AB77" s="239">
        <v>0</v>
      </c>
      <c r="AC77" s="239">
        <v>0</v>
      </c>
      <c r="AD77" s="239">
        <v>0</v>
      </c>
      <c r="AE77" s="239">
        <v>0</v>
      </c>
      <c r="AF77" s="239">
        <v>0</v>
      </c>
      <c r="AG77" s="239">
        <v>1</v>
      </c>
      <c r="AH77" s="239">
        <v>0</v>
      </c>
      <c r="AI77" s="239">
        <v>1</v>
      </c>
      <c r="AJ77" s="239">
        <v>0</v>
      </c>
      <c r="AK77" s="239"/>
      <c r="AL77" s="239">
        <v>1</v>
      </c>
      <c r="AM77" s="239"/>
      <c r="AN77" s="239">
        <v>0</v>
      </c>
      <c r="AO77" s="239"/>
      <c r="AP77" s="239"/>
      <c r="AQ77" s="239"/>
      <c r="AR77" s="239">
        <v>0</v>
      </c>
      <c r="AS77" s="239"/>
      <c r="AT77" s="239">
        <v>0</v>
      </c>
      <c r="AU77" s="239">
        <v>0</v>
      </c>
      <c r="AV77" s="239">
        <v>0</v>
      </c>
      <c r="AW77" s="239">
        <v>0</v>
      </c>
      <c r="AX77" s="239">
        <v>0</v>
      </c>
      <c r="AY77" s="239">
        <v>0</v>
      </c>
      <c r="AZ77" s="239">
        <v>0</v>
      </c>
      <c r="BA77" s="239">
        <v>0</v>
      </c>
      <c r="BB77" s="239">
        <v>0</v>
      </c>
      <c r="BC77" s="239"/>
      <c r="BD77" s="239"/>
      <c r="BF77" s="18">
        <f>IFERROR(SUMIFS($E77:$BD77,$E$3:$BD$3,BF$3,$E$2:$BD$2,BF$2)/(COUNTIFS($E$3:$BD$3,BF$3,$E77:$BD77,"&lt;&gt;"&amp;"",$E$2:$BD$2,BF$2)),"")</f>
        <v>0</v>
      </c>
      <c r="BG77" s="18">
        <f>IFERROR(SUMIFS($E77:$BD77,$E$3:$BD$3,BG$3,$E$2:$BD$2,BG$2)/(COUNTIFS($E$3:$BD$3,BG$3,$E77:$BD77,"&lt;&gt;"&amp;"",$E$2:$BD$2,BG$2)),"")</f>
        <v>0.625</v>
      </c>
      <c r="BH77" s="18">
        <f>IFERROR(SUMIFS($E77:$BD77,$E$3:$BD$3,BH$3,$E$2:$BD$2,BH$2)/(COUNTIFS($E$3:$BD$3,BH$3,$E77:$BD77,"&lt;&gt;"&amp;"",$E$2:$BD$2,BH$2)),"")</f>
        <v>0</v>
      </c>
      <c r="BI77" s="18">
        <f>IFERROR(SUMIFS($E77:$BD77,$E$3:$BD$3,BI$3,$E$2:$BD$2,BI$2)/(COUNTIFS($E$3:$BD$3,BI$3,$E77:$BD77,"&lt;&gt;"&amp;"",$E$2:$BD$2,BI$2)),"")</f>
        <v>0.27272727272727271</v>
      </c>
      <c r="BJ77" s="18">
        <f t="shared" si="14"/>
        <v>0.5</v>
      </c>
      <c r="BK77" s="18">
        <f t="shared" si="14"/>
        <v>0</v>
      </c>
    </row>
    <row r="78" spans="1:63" ht="18.75" x14ac:dyDescent="0.25">
      <c r="A78" s="46">
        <v>70</v>
      </c>
      <c r="B78" s="46" t="s">
        <v>524</v>
      </c>
      <c r="C78" s="237" t="str">
        <f t="shared" ref="C78:C79" si="18">MID($B78,1,2)</f>
        <v>14</v>
      </c>
      <c r="D78" s="237" t="str">
        <f>INDEX(Sheet1!$C:$C,MATCH($B78,Sheet1!$B:$B,0))</f>
        <v>امیرمهدی بیگلری</v>
      </c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>
        <v>0</v>
      </c>
      <c r="AM78" s="238"/>
      <c r="AN78" s="238">
        <v>0</v>
      </c>
      <c r="AO78" s="238"/>
      <c r="AP78" s="238"/>
      <c r="AQ78" s="238"/>
      <c r="AR78" s="238">
        <v>1</v>
      </c>
      <c r="AS78" s="238"/>
      <c r="AT78" s="238">
        <v>0</v>
      </c>
      <c r="AU78" s="238">
        <v>0</v>
      </c>
      <c r="AV78" s="238">
        <v>0</v>
      </c>
      <c r="AW78" s="238">
        <v>0</v>
      </c>
      <c r="AX78" s="238">
        <v>0</v>
      </c>
      <c r="AY78" s="238">
        <v>0</v>
      </c>
      <c r="AZ78" s="239">
        <v>0</v>
      </c>
      <c r="BA78" s="239">
        <v>0</v>
      </c>
      <c r="BB78" s="239">
        <v>0</v>
      </c>
      <c r="BC78" s="238"/>
      <c r="BD78" s="238"/>
      <c r="BF78" s="18"/>
      <c r="BG78" s="18"/>
      <c r="BH78" s="18"/>
      <c r="BI78" s="18"/>
      <c r="BJ78" s="18">
        <f t="shared" si="14"/>
        <v>0.5</v>
      </c>
      <c r="BK78" s="18">
        <f t="shared" si="14"/>
        <v>0</v>
      </c>
    </row>
    <row r="79" spans="1:63" ht="18.75" x14ac:dyDescent="0.25">
      <c r="A79" s="4">
        <v>71</v>
      </c>
      <c r="B79" s="4" t="s">
        <v>698</v>
      </c>
      <c r="C79" s="236" t="str">
        <f t="shared" si="18"/>
        <v>14</v>
      </c>
      <c r="D79" s="236" t="str">
        <f>INDEX(Sheet1!$C:$C,MATCH($B79,Sheet1!$B:$B,0))</f>
        <v>حسن شاهوردی</v>
      </c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>
        <v>0</v>
      </c>
      <c r="AM79" s="239"/>
      <c r="AN79" s="239">
        <v>0</v>
      </c>
      <c r="AO79" s="239"/>
      <c r="AP79" s="239"/>
      <c r="AQ79" s="239"/>
      <c r="AR79" s="239">
        <v>0</v>
      </c>
      <c r="AS79" s="239"/>
      <c r="AT79" s="239">
        <v>0</v>
      </c>
      <c r="AU79" s="239">
        <v>0</v>
      </c>
      <c r="AV79" s="239">
        <v>0</v>
      </c>
      <c r="AW79" s="239">
        <v>0</v>
      </c>
      <c r="AX79" s="239">
        <v>0</v>
      </c>
      <c r="AY79" s="239">
        <v>0</v>
      </c>
      <c r="AZ79" s="239">
        <v>0</v>
      </c>
      <c r="BA79" s="239">
        <v>0</v>
      </c>
      <c r="BB79" s="239">
        <v>0</v>
      </c>
      <c r="BC79" s="239"/>
      <c r="BD79" s="239"/>
      <c r="BF79" s="18"/>
      <c r="BG79" s="18"/>
      <c r="BH79" s="18"/>
      <c r="BI79" s="18"/>
      <c r="BJ79" s="18">
        <f t="shared" si="14"/>
        <v>0</v>
      </c>
      <c r="BK79" s="18">
        <f t="shared" si="14"/>
        <v>0</v>
      </c>
    </row>
    <row r="80" spans="1:63" ht="18.75" x14ac:dyDescent="0.25">
      <c r="A80" s="46">
        <v>72</v>
      </c>
      <c r="B80" s="46" t="s">
        <v>525</v>
      </c>
      <c r="C80" s="237" t="str">
        <f t="shared" ref="C80:C114" si="19">MID($B80,1,2)</f>
        <v>15</v>
      </c>
      <c r="D80" s="237" t="str">
        <f>INDEX(Sheet1!$C:$C,MATCH($B80,Sheet1!$B:$B,0))</f>
        <v>سیدعلی طباطبایی‌نژاد</v>
      </c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>
        <v>1</v>
      </c>
      <c r="Z80" s="238">
        <v>1</v>
      </c>
      <c r="AA80" s="238">
        <v>0</v>
      </c>
      <c r="AB80" s="238">
        <v>0</v>
      </c>
      <c r="AC80" s="238">
        <v>0</v>
      </c>
      <c r="AD80" s="238">
        <v>0</v>
      </c>
      <c r="AE80" s="238">
        <v>0</v>
      </c>
      <c r="AF80" s="238">
        <v>0</v>
      </c>
      <c r="AG80" s="238">
        <v>1</v>
      </c>
      <c r="AH80" s="238">
        <v>1</v>
      </c>
      <c r="AI80" s="238">
        <v>1</v>
      </c>
      <c r="AJ80" s="238">
        <v>0</v>
      </c>
      <c r="AK80" s="238"/>
      <c r="AL80" s="238">
        <v>0</v>
      </c>
      <c r="AM80" s="238"/>
      <c r="AN80" s="238">
        <v>0</v>
      </c>
      <c r="AO80" s="238"/>
      <c r="AP80" s="238"/>
      <c r="AQ80" s="238"/>
      <c r="AR80" s="238">
        <v>0</v>
      </c>
      <c r="AS80" s="238"/>
      <c r="AT80" s="238">
        <v>0</v>
      </c>
      <c r="AU80" s="238">
        <v>0</v>
      </c>
      <c r="AV80" s="238">
        <v>0</v>
      </c>
      <c r="AW80" s="238">
        <v>0</v>
      </c>
      <c r="AX80" s="238">
        <v>0</v>
      </c>
      <c r="AY80" s="238">
        <v>0</v>
      </c>
      <c r="AZ80" s="238">
        <v>1</v>
      </c>
      <c r="BA80" s="239">
        <v>0</v>
      </c>
      <c r="BB80" s="239">
        <v>0</v>
      </c>
      <c r="BC80" s="238"/>
      <c r="BD80" s="238"/>
      <c r="BF80" s="18"/>
      <c r="BG80" s="18"/>
      <c r="BH80" s="18"/>
      <c r="BI80" s="18">
        <f t="shared" ref="BI80:BI89" si="20">IFERROR(SUMIFS($E80:$BD80,$E$3:$BD$3,BI$3,$E$2:$BD$2,BI$2)/(COUNTIFS($E$3:$BD$3,BI$3,$E80:$BD80,"&lt;&gt;"&amp;"",$E$2:$BD$2,BI$2)),"")</f>
        <v>0.45454545454545453</v>
      </c>
      <c r="BJ80" s="18">
        <f t="shared" si="14"/>
        <v>0</v>
      </c>
      <c r="BK80" s="18">
        <f t="shared" si="14"/>
        <v>0.1111111111111111</v>
      </c>
    </row>
    <row r="81" spans="1:63" ht="18.75" x14ac:dyDescent="0.25">
      <c r="A81" s="4">
        <v>73</v>
      </c>
      <c r="B81" s="4" t="s">
        <v>526</v>
      </c>
      <c r="C81" s="236" t="str">
        <f t="shared" si="19"/>
        <v>15</v>
      </c>
      <c r="D81" s="236" t="str">
        <f>INDEX(Sheet1!$C:$C,MATCH($B81,Sheet1!$B:$B,0))</f>
        <v>امیرمحمد لطیفی</v>
      </c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>
        <v>1</v>
      </c>
      <c r="Z81" s="239">
        <v>0</v>
      </c>
      <c r="AA81" s="239">
        <v>1</v>
      </c>
      <c r="AB81" s="239">
        <v>0</v>
      </c>
      <c r="AC81" s="239">
        <v>0</v>
      </c>
      <c r="AD81" s="239">
        <v>0</v>
      </c>
      <c r="AE81" s="239">
        <v>0</v>
      </c>
      <c r="AF81" s="239">
        <v>0</v>
      </c>
      <c r="AG81" s="239">
        <v>1</v>
      </c>
      <c r="AH81" s="239">
        <v>0</v>
      </c>
      <c r="AI81" s="239">
        <v>0</v>
      </c>
      <c r="AJ81" s="239">
        <v>0</v>
      </c>
      <c r="AK81" s="239"/>
      <c r="AL81" s="239">
        <v>0</v>
      </c>
      <c r="AM81" s="239"/>
      <c r="AN81" s="239">
        <v>1</v>
      </c>
      <c r="AO81" s="239"/>
      <c r="AP81" s="239"/>
      <c r="AQ81" s="239"/>
      <c r="AR81" s="239">
        <v>1</v>
      </c>
      <c r="AS81" s="239"/>
      <c r="AT81" s="239">
        <v>1</v>
      </c>
      <c r="AU81" s="239">
        <v>1</v>
      </c>
      <c r="AV81" s="239">
        <v>0</v>
      </c>
      <c r="AW81" s="239">
        <v>1</v>
      </c>
      <c r="AX81" s="239">
        <v>1</v>
      </c>
      <c r="AY81" s="239">
        <v>0</v>
      </c>
      <c r="AZ81" s="239">
        <v>0</v>
      </c>
      <c r="BA81" s="239">
        <v>1</v>
      </c>
      <c r="BB81" s="239">
        <v>0</v>
      </c>
      <c r="BC81" s="239"/>
      <c r="BD81" s="239"/>
      <c r="BF81" s="18"/>
      <c r="BG81" s="18"/>
      <c r="BH81" s="18"/>
      <c r="BI81" s="18">
        <f t="shared" si="20"/>
        <v>0.27272727272727271</v>
      </c>
      <c r="BJ81" s="18">
        <f t="shared" ref="BJ81:BK112" si="21">IFERROR(SUMIFS($E81:$BD81,$E$3:$BD$3,BJ$3,$E$2:$BD$2,BJ$2)/(COUNTIFS($E$3:$BD$3,BJ$3,$E81:$BD81,"&lt;&gt;"&amp;"",$E$2:$BD$2,BJ$2)),"")</f>
        <v>0.5</v>
      </c>
      <c r="BK81" s="18">
        <f t="shared" si="21"/>
        <v>0.66666666666666663</v>
      </c>
    </row>
    <row r="82" spans="1:63" ht="18.75" x14ac:dyDescent="0.25">
      <c r="A82" s="46">
        <v>74</v>
      </c>
      <c r="B82" s="46" t="s">
        <v>527</v>
      </c>
      <c r="C82" s="237" t="str">
        <f t="shared" si="19"/>
        <v>15</v>
      </c>
      <c r="D82" s="237" t="str">
        <f>INDEX(Sheet1!$C:$C,MATCH($B82,Sheet1!$B:$B,0))</f>
        <v>محمدرضا صبح خیز</v>
      </c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>
        <v>1</v>
      </c>
      <c r="Z82" s="238">
        <v>1</v>
      </c>
      <c r="AA82" s="238">
        <v>1</v>
      </c>
      <c r="AB82" s="238">
        <v>1</v>
      </c>
      <c r="AC82" s="238">
        <v>1</v>
      </c>
      <c r="AD82" s="238">
        <v>1</v>
      </c>
      <c r="AE82" s="238">
        <v>1</v>
      </c>
      <c r="AF82" s="238">
        <v>1</v>
      </c>
      <c r="AG82" s="238">
        <v>0</v>
      </c>
      <c r="AH82" s="238">
        <v>1</v>
      </c>
      <c r="AI82" s="238">
        <v>1</v>
      </c>
      <c r="AJ82" s="238">
        <v>1</v>
      </c>
      <c r="AK82" s="238"/>
      <c r="AL82" s="238">
        <v>1</v>
      </c>
      <c r="AM82" s="238"/>
      <c r="AN82" s="238">
        <v>0</v>
      </c>
      <c r="AO82" s="238"/>
      <c r="AP82" s="238"/>
      <c r="AQ82" s="238"/>
      <c r="AR82" s="238">
        <v>0</v>
      </c>
      <c r="AS82" s="238"/>
      <c r="AT82" s="238">
        <v>0</v>
      </c>
      <c r="AU82" s="238">
        <v>0</v>
      </c>
      <c r="AV82" s="238">
        <v>0</v>
      </c>
      <c r="AW82" s="238">
        <v>0</v>
      </c>
      <c r="AX82" s="238">
        <v>0</v>
      </c>
      <c r="AY82" s="238">
        <v>0</v>
      </c>
      <c r="AZ82" s="239">
        <v>0</v>
      </c>
      <c r="BA82" s="238">
        <v>0</v>
      </c>
      <c r="BB82" s="239">
        <v>0</v>
      </c>
      <c r="BC82" s="238"/>
      <c r="BD82" s="238"/>
      <c r="BF82" s="18"/>
      <c r="BG82" s="18"/>
      <c r="BH82" s="18"/>
      <c r="BI82" s="18">
        <f t="shared" si="20"/>
        <v>0.90909090909090906</v>
      </c>
      <c r="BJ82" s="18">
        <f t="shared" si="21"/>
        <v>0.5</v>
      </c>
      <c r="BK82" s="18">
        <f t="shared" si="21"/>
        <v>0</v>
      </c>
    </row>
    <row r="83" spans="1:63" ht="18.75" x14ac:dyDescent="0.25">
      <c r="A83" s="4">
        <v>75</v>
      </c>
      <c r="B83" s="4" t="s">
        <v>528</v>
      </c>
      <c r="C83" s="236" t="str">
        <f t="shared" si="19"/>
        <v>15</v>
      </c>
      <c r="D83" s="236" t="str">
        <f>INDEX(Sheet1!$C:$C,MATCH($B83,Sheet1!$B:$B,0))</f>
        <v>امیررضا مقیمی</v>
      </c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>
        <v>0</v>
      </c>
      <c r="Z83" s="239">
        <v>0</v>
      </c>
      <c r="AA83" s="239">
        <v>1</v>
      </c>
      <c r="AB83" s="239">
        <v>1</v>
      </c>
      <c r="AC83" s="239">
        <v>1</v>
      </c>
      <c r="AD83" s="239">
        <v>1</v>
      </c>
      <c r="AE83" s="239">
        <v>1</v>
      </c>
      <c r="AF83" s="239">
        <v>0</v>
      </c>
      <c r="AG83" s="239">
        <v>0</v>
      </c>
      <c r="AH83" s="239">
        <v>1</v>
      </c>
      <c r="AI83" s="239">
        <v>1</v>
      </c>
      <c r="AJ83" s="239">
        <v>0</v>
      </c>
      <c r="AK83" s="239"/>
      <c r="AL83" s="239">
        <v>0</v>
      </c>
      <c r="AM83" s="239"/>
      <c r="AN83" s="239">
        <v>0</v>
      </c>
      <c r="AO83" s="239"/>
      <c r="AP83" s="239"/>
      <c r="AQ83" s="239"/>
      <c r="AR83" s="239">
        <v>0</v>
      </c>
      <c r="AS83" s="239"/>
      <c r="AT83" s="239">
        <v>0</v>
      </c>
      <c r="AU83" s="239">
        <v>0</v>
      </c>
      <c r="AV83" s="239">
        <v>0</v>
      </c>
      <c r="AW83" s="239">
        <v>0</v>
      </c>
      <c r="AX83" s="239">
        <v>0</v>
      </c>
      <c r="AY83" s="239">
        <v>0</v>
      </c>
      <c r="AZ83" s="239">
        <v>0</v>
      </c>
      <c r="BA83" s="238">
        <v>0</v>
      </c>
      <c r="BB83" s="239">
        <v>0</v>
      </c>
      <c r="BC83" s="239"/>
      <c r="BD83" s="239"/>
      <c r="BF83" s="18"/>
      <c r="BG83" s="18"/>
      <c r="BH83" s="18"/>
      <c r="BI83" s="18">
        <f t="shared" si="20"/>
        <v>0.63636363636363635</v>
      </c>
      <c r="BJ83" s="18">
        <f t="shared" si="21"/>
        <v>0</v>
      </c>
      <c r="BK83" s="18">
        <f t="shared" si="21"/>
        <v>0</v>
      </c>
    </row>
    <row r="84" spans="1:63" ht="18.75" x14ac:dyDescent="0.25">
      <c r="A84" s="46">
        <v>76</v>
      </c>
      <c r="B84" s="46" t="s">
        <v>529</v>
      </c>
      <c r="C84" s="237" t="str">
        <f t="shared" si="19"/>
        <v>15</v>
      </c>
      <c r="D84" s="237" t="str">
        <f>INDEX(Sheet1!$C:$C,MATCH($B84,Sheet1!$B:$B,0))</f>
        <v>محمدطاها مقیمی</v>
      </c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>
        <v>1</v>
      </c>
      <c r="Z84" s="238">
        <v>1</v>
      </c>
      <c r="AA84" s="238">
        <v>0</v>
      </c>
      <c r="AB84" s="238">
        <v>0</v>
      </c>
      <c r="AC84" s="238">
        <v>1</v>
      </c>
      <c r="AD84" s="238">
        <v>1</v>
      </c>
      <c r="AE84" s="238">
        <v>0</v>
      </c>
      <c r="AF84" s="238">
        <v>0</v>
      </c>
      <c r="AG84" s="238">
        <v>0</v>
      </c>
      <c r="AH84" s="238">
        <v>0</v>
      </c>
      <c r="AI84" s="238">
        <v>0</v>
      </c>
      <c r="AJ84" s="238">
        <v>1</v>
      </c>
      <c r="AK84" s="238"/>
      <c r="AL84" s="238">
        <v>0</v>
      </c>
      <c r="AM84" s="238"/>
      <c r="AN84" s="238">
        <v>0</v>
      </c>
      <c r="AO84" s="238"/>
      <c r="AP84" s="238"/>
      <c r="AQ84" s="238"/>
      <c r="AR84" s="238">
        <v>0</v>
      </c>
      <c r="AS84" s="238"/>
      <c r="AT84" s="238">
        <v>1</v>
      </c>
      <c r="AU84" s="238">
        <v>1</v>
      </c>
      <c r="AV84" s="238">
        <v>0</v>
      </c>
      <c r="AW84" s="238">
        <v>0</v>
      </c>
      <c r="AX84" s="238">
        <v>0</v>
      </c>
      <c r="AY84" s="238">
        <v>0</v>
      </c>
      <c r="AZ84" s="239">
        <v>0</v>
      </c>
      <c r="BA84" s="238">
        <v>0</v>
      </c>
      <c r="BB84" s="239">
        <v>0</v>
      </c>
      <c r="BC84" s="238"/>
      <c r="BD84" s="238"/>
      <c r="BF84" s="18"/>
      <c r="BG84" s="18"/>
      <c r="BH84" s="18"/>
      <c r="BI84" s="18">
        <f t="shared" si="20"/>
        <v>0.36363636363636365</v>
      </c>
      <c r="BJ84" s="18">
        <f t="shared" si="21"/>
        <v>0</v>
      </c>
      <c r="BK84" s="18">
        <f t="shared" si="21"/>
        <v>0.22222222222222221</v>
      </c>
    </row>
    <row r="85" spans="1:63" ht="18.75" x14ac:dyDescent="0.25">
      <c r="A85" s="4">
        <v>77</v>
      </c>
      <c r="B85" s="4" t="s">
        <v>530</v>
      </c>
      <c r="C85" s="236" t="str">
        <f t="shared" si="19"/>
        <v>15</v>
      </c>
      <c r="D85" s="236" t="str">
        <f>INDEX(Sheet1!$C:$C,MATCH($B85,Sheet1!$B:$B,0))</f>
        <v>شهاب ملانوروزی</v>
      </c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>
        <v>0</v>
      </c>
      <c r="Z85" s="239">
        <v>1</v>
      </c>
      <c r="AA85" s="239">
        <v>1</v>
      </c>
      <c r="AB85" s="239">
        <v>1</v>
      </c>
      <c r="AC85" s="239">
        <v>0</v>
      </c>
      <c r="AD85" s="239">
        <v>1</v>
      </c>
      <c r="AE85" s="239">
        <v>1</v>
      </c>
      <c r="AF85" s="239">
        <v>1</v>
      </c>
      <c r="AG85" s="239">
        <v>1</v>
      </c>
      <c r="AH85" s="239">
        <v>1</v>
      </c>
      <c r="AI85" s="239">
        <v>1</v>
      </c>
      <c r="AJ85" s="239">
        <v>1</v>
      </c>
      <c r="AK85" s="239"/>
      <c r="AL85" s="239">
        <v>1</v>
      </c>
      <c r="AM85" s="239"/>
      <c r="AN85" s="239">
        <v>1</v>
      </c>
      <c r="AO85" s="239"/>
      <c r="AP85" s="239"/>
      <c r="AQ85" s="239"/>
      <c r="AR85" s="239">
        <v>1</v>
      </c>
      <c r="AS85" s="239"/>
      <c r="AT85" s="239">
        <v>1</v>
      </c>
      <c r="AU85" s="239">
        <v>1</v>
      </c>
      <c r="AV85" s="239">
        <v>0</v>
      </c>
      <c r="AW85" s="239">
        <v>1</v>
      </c>
      <c r="AX85" s="239">
        <v>1</v>
      </c>
      <c r="AY85" s="239">
        <v>0</v>
      </c>
      <c r="AZ85" s="239">
        <v>0</v>
      </c>
      <c r="BA85" s="239">
        <v>1</v>
      </c>
      <c r="BB85" s="239">
        <v>0</v>
      </c>
      <c r="BC85" s="239"/>
      <c r="BD85" s="239"/>
      <c r="BF85" s="18"/>
      <c r="BG85" s="18"/>
      <c r="BH85" s="18"/>
      <c r="BI85" s="18">
        <f t="shared" si="20"/>
        <v>0.81818181818181823</v>
      </c>
      <c r="BJ85" s="18">
        <f t="shared" si="21"/>
        <v>1</v>
      </c>
      <c r="BK85" s="18">
        <f t="shared" si="21"/>
        <v>0.66666666666666663</v>
      </c>
    </row>
    <row r="86" spans="1:63" ht="18.75" x14ac:dyDescent="0.25">
      <c r="A86" s="46">
        <v>78</v>
      </c>
      <c r="B86" s="46" t="s">
        <v>531</v>
      </c>
      <c r="C86" s="237" t="str">
        <f t="shared" si="19"/>
        <v>15</v>
      </c>
      <c r="D86" s="237" t="str">
        <f>INDEX(Sheet1!$C:$C,MATCH($B86,Sheet1!$B:$B,0))</f>
        <v>امیرحسین اتحادی</v>
      </c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>
        <v>0</v>
      </c>
      <c r="Z86" s="238">
        <v>1</v>
      </c>
      <c r="AA86" s="238">
        <v>1</v>
      </c>
      <c r="AB86" s="238">
        <v>1</v>
      </c>
      <c r="AC86" s="238">
        <v>1</v>
      </c>
      <c r="AD86" s="238">
        <v>1</v>
      </c>
      <c r="AE86" s="238">
        <v>1</v>
      </c>
      <c r="AF86" s="238">
        <v>1</v>
      </c>
      <c r="AG86" s="238">
        <v>1</v>
      </c>
      <c r="AH86" s="238">
        <v>1</v>
      </c>
      <c r="AI86" s="238">
        <v>1</v>
      </c>
      <c r="AJ86" s="238">
        <v>1</v>
      </c>
      <c r="AK86" s="238"/>
      <c r="AL86" s="238">
        <v>0</v>
      </c>
      <c r="AM86" s="238"/>
      <c r="AN86" s="238">
        <v>0</v>
      </c>
      <c r="AO86" s="238"/>
      <c r="AP86" s="238"/>
      <c r="AQ86" s="238"/>
      <c r="AR86" s="238">
        <v>0</v>
      </c>
      <c r="AS86" s="238"/>
      <c r="AT86" s="238">
        <v>1</v>
      </c>
      <c r="AU86" s="238">
        <v>0</v>
      </c>
      <c r="AV86" s="238">
        <v>0</v>
      </c>
      <c r="AW86" s="238">
        <v>1</v>
      </c>
      <c r="AX86" s="238">
        <v>0</v>
      </c>
      <c r="AY86" s="238">
        <v>0</v>
      </c>
      <c r="AZ86" s="239">
        <v>0</v>
      </c>
      <c r="BA86" s="238">
        <v>0</v>
      </c>
      <c r="BB86" s="239">
        <v>0</v>
      </c>
      <c r="BC86" s="238"/>
      <c r="BD86" s="238"/>
      <c r="BF86" s="18"/>
      <c r="BG86" s="18"/>
      <c r="BH86" s="18"/>
      <c r="BI86" s="18">
        <f t="shared" si="20"/>
        <v>0.90909090909090906</v>
      </c>
      <c r="BJ86" s="18">
        <f t="shared" si="21"/>
        <v>0</v>
      </c>
      <c r="BK86" s="18">
        <f t="shared" si="21"/>
        <v>0.22222222222222221</v>
      </c>
    </row>
    <row r="87" spans="1:63" ht="18.75" x14ac:dyDescent="0.25">
      <c r="A87" s="4">
        <v>79</v>
      </c>
      <c r="B87" s="4" t="s">
        <v>532</v>
      </c>
      <c r="C87" s="236" t="str">
        <f t="shared" si="19"/>
        <v>15</v>
      </c>
      <c r="D87" s="236" t="str">
        <f>INDEX(Sheet1!$C:$C,MATCH($B87,Sheet1!$B:$B,0))</f>
        <v>امیرعلی اتحادی</v>
      </c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>
        <v>0</v>
      </c>
      <c r="Z87" s="239">
        <v>1</v>
      </c>
      <c r="AA87" s="239">
        <v>1</v>
      </c>
      <c r="AB87" s="239">
        <v>1</v>
      </c>
      <c r="AC87" s="239">
        <v>1</v>
      </c>
      <c r="AD87" s="239">
        <v>1</v>
      </c>
      <c r="AE87" s="239">
        <v>1</v>
      </c>
      <c r="AF87" s="239">
        <v>1</v>
      </c>
      <c r="AG87" s="239">
        <v>1</v>
      </c>
      <c r="AH87" s="239">
        <v>1</v>
      </c>
      <c r="AI87" s="239">
        <v>1</v>
      </c>
      <c r="AJ87" s="239">
        <v>1</v>
      </c>
      <c r="AK87" s="239"/>
      <c r="AL87" s="239">
        <v>0</v>
      </c>
      <c r="AM87" s="239"/>
      <c r="AN87" s="239">
        <v>0</v>
      </c>
      <c r="AO87" s="239"/>
      <c r="AP87" s="239"/>
      <c r="AQ87" s="239"/>
      <c r="AR87" s="239">
        <v>0</v>
      </c>
      <c r="AS87" s="239"/>
      <c r="AT87" s="239">
        <v>1</v>
      </c>
      <c r="AU87" s="239">
        <v>0</v>
      </c>
      <c r="AV87" s="239">
        <v>0</v>
      </c>
      <c r="AW87" s="239">
        <v>1</v>
      </c>
      <c r="AX87" s="239">
        <v>0</v>
      </c>
      <c r="AY87" s="239">
        <v>0</v>
      </c>
      <c r="AZ87" s="239">
        <v>0</v>
      </c>
      <c r="BA87" s="238">
        <v>0</v>
      </c>
      <c r="BB87" s="239">
        <v>0</v>
      </c>
      <c r="BC87" s="239"/>
      <c r="BD87" s="239"/>
      <c r="BF87" s="18"/>
      <c r="BG87" s="18"/>
      <c r="BH87" s="18"/>
      <c r="BI87" s="18">
        <f t="shared" si="20"/>
        <v>0.90909090909090906</v>
      </c>
      <c r="BJ87" s="18">
        <f t="shared" si="21"/>
        <v>0</v>
      </c>
      <c r="BK87" s="18">
        <f t="shared" si="21"/>
        <v>0.22222222222222221</v>
      </c>
    </row>
    <row r="88" spans="1:63" ht="18.75" x14ac:dyDescent="0.25">
      <c r="A88" s="46">
        <v>80</v>
      </c>
      <c r="B88" s="46" t="s">
        <v>533</v>
      </c>
      <c r="C88" s="237" t="str">
        <f t="shared" si="19"/>
        <v>15</v>
      </c>
      <c r="D88" s="237" t="str">
        <f>INDEX(Sheet1!$C:$C,MATCH($B88,Sheet1!$B:$B,0))</f>
        <v>محمدرضا مهدویان</v>
      </c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>
        <v>0</v>
      </c>
      <c r="Z88" s="238">
        <v>1</v>
      </c>
      <c r="AA88" s="238">
        <v>1</v>
      </c>
      <c r="AB88" s="238">
        <v>1</v>
      </c>
      <c r="AC88" s="238">
        <v>0</v>
      </c>
      <c r="AD88" s="238">
        <v>0</v>
      </c>
      <c r="AE88" s="238">
        <v>1</v>
      </c>
      <c r="AF88" s="238">
        <v>1</v>
      </c>
      <c r="AG88" s="238">
        <v>0</v>
      </c>
      <c r="AH88" s="238">
        <v>0</v>
      </c>
      <c r="AI88" s="238">
        <v>1</v>
      </c>
      <c r="AJ88" s="238">
        <v>1</v>
      </c>
      <c r="AK88" s="238"/>
      <c r="AL88" s="238">
        <v>0</v>
      </c>
      <c r="AM88" s="238"/>
      <c r="AN88" s="238">
        <v>0</v>
      </c>
      <c r="AO88" s="238"/>
      <c r="AP88" s="238"/>
      <c r="AQ88" s="238"/>
      <c r="AR88" s="238">
        <v>0</v>
      </c>
      <c r="AS88" s="238"/>
      <c r="AT88" s="238">
        <v>0</v>
      </c>
      <c r="AU88" s="238">
        <v>0</v>
      </c>
      <c r="AV88" s="238">
        <v>0</v>
      </c>
      <c r="AW88" s="238">
        <v>0</v>
      </c>
      <c r="AX88" s="238">
        <v>0</v>
      </c>
      <c r="AY88" s="238">
        <v>0</v>
      </c>
      <c r="AZ88" s="239">
        <v>0</v>
      </c>
      <c r="BA88" s="238">
        <v>0</v>
      </c>
      <c r="BB88" s="239">
        <v>0</v>
      </c>
      <c r="BC88" s="238"/>
      <c r="BD88" s="238"/>
      <c r="BF88" s="18"/>
      <c r="BG88" s="18"/>
      <c r="BH88" s="18"/>
      <c r="BI88" s="18">
        <f t="shared" si="20"/>
        <v>0.54545454545454541</v>
      </c>
      <c r="BJ88" s="18">
        <f t="shared" si="21"/>
        <v>0</v>
      </c>
      <c r="BK88" s="18">
        <f t="shared" si="21"/>
        <v>0</v>
      </c>
    </row>
    <row r="89" spans="1:63" ht="18.75" x14ac:dyDescent="0.25">
      <c r="A89" s="4">
        <v>81</v>
      </c>
      <c r="B89" s="4" t="s">
        <v>534</v>
      </c>
      <c r="C89" s="236" t="str">
        <f>MID($B89,1,2)</f>
        <v>15</v>
      </c>
      <c r="D89" s="236" t="str">
        <f>INDEX(Sheet1!$C:$C,MATCH($B89,Sheet1!$B:$B,0))</f>
        <v>علیرضا زینتی‌شایان</v>
      </c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>
        <v>0</v>
      </c>
      <c r="Z89" s="239">
        <v>0</v>
      </c>
      <c r="AA89" s="239">
        <v>1</v>
      </c>
      <c r="AB89" s="239">
        <v>0</v>
      </c>
      <c r="AC89" s="239">
        <v>0</v>
      </c>
      <c r="AD89" s="239">
        <v>0</v>
      </c>
      <c r="AE89" s="239">
        <v>0</v>
      </c>
      <c r="AF89" s="239">
        <v>0</v>
      </c>
      <c r="AG89" s="239">
        <v>0</v>
      </c>
      <c r="AH89" s="239">
        <v>0</v>
      </c>
      <c r="AI89" s="239">
        <v>0</v>
      </c>
      <c r="AJ89" s="239">
        <v>0</v>
      </c>
      <c r="AK89" s="239"/>
      <c r="AL89" s="239">
        <v>0</v>
      </c>
      <c r="AM89" s="239"/>
      <c r="AN89" s="239">
        <v>0</v>
      </c>
      <c r="AO89" s="239"/>
      <c r="AP89" s="239"/>
      <c r="AQ89" s="239"/>
      <c r="AR89" s="239">
        <v>1</v>
      </c>
      <c r="AS89" s="239"/>
      <c r="AT89" s="239">
        <v>0</v>
      </c>
      <c r="AU89" s="239">
        <v>0</v>
      </c>
      <c r="AV89" s="239">
        <v>0</v>
      </c>
      <c r="AW89" s="239">
        <v>0</v>
      </c>
      <c r="AX89" s="239">
        <v>0</v>
      </c>
      <c r="AY89" s="239">
        <v>0</v>
      </c>
      <c r="AZ89" s="239">
        <v>0</v>
      </c>
      <c r="BA89" s="238">
        <v>0</v>
      </c>
      <c r="BB89" s="239">
        <v>0</v>
      </c>
      <c r="BC89" s="239"/>
      <c r="BD89" s="239"/>
      <c r="BF89" s="18"/>
      <c r="BG89" s="18"/>
      <c r="BH89" s="18"/>
      <c r="BI89" s="18">
        <f t="shared" si="20"/>
        <v>9.0909090909090912E-2</v>
      </c>
      <c r="BJ89" s="18">
        <f t="shared" si="21"/>
        <v>0.5</v>
      </c>
      <c r="BK89" s="18">
        <f t="shared" si="21"/>
        <v>0</v>
      </c>
    </row>
    <row r="90" spans="1:63" ht="18.75" x14ac:dyDescent="0.25">
      <c r="A90" s="46">
        <v>82</v>
      </c>
      <c r="B90" s="46" t="s">
        <v>535</v>
      </c>
      <c r="C90" s="237" t="str">
        <f t="shared" si="19"/>
        <v>15</v>
      </c>
      <c r="D90" s="237" t="str">
        <f>INDEX(Sheet1!$C:$C,MATCH($B90,Sheet1!$B:$B,0))</f>
        <v>طاها محسنی</v>
      </c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8"/>
      <c r="AE90" s="238"/>
      <c r="AF90" s="238"/>
      <c r="AG90" s="238"/>
      <c r="AH90" s="238"/>
      <c r="AI90" s="238"/>
      <c r="AJ90" s="238"/>
      <c r="AK90" s="238"/>
      <c r="AL90" s="238">
        <v>0</v>
      </c>
      <c r="AM90" s="238"/>
      <c r="AN90" s="238">
        <v>0</v>
      </c>
      <c r="AO90" s="238"/>
      <c r="AP90" s="238"/>
      <c r="AQ90" s="238"/>
      <c r="AR90" s="238">
        <v>1</v>
      </c>
      <c r="AS90" s="238"/>
      <c r="AT90" s="238">
        <v>0</v>
      </c>
      <c r="AU90" s="238">
        <v>0</v>
      </c>
      <c r="AV90" s="238">
        <v>1</v>
      </c>
      <c r="AW90" s="238">
        <v>1</v>
      </c>
      <c r="AX90" s="238">
        <v>0</v>
      </c>
      <c r="AY90" s="238">
        <v>0</v>
      </c>
      <c r="AZ90" s="238">
        <v>1</v>
      </c>
      <c r="BA90" s="238">
        <v>1</v>
      </c>
      <c r="BB90" s="239">
        <v>0</v>
      </c>
      <c r="BC90" s="238"/>
      <c r="BD90" s="238"/>
      <c r="BF90" s="18"/>
      <c r="BG90" s="18"/>
      <c r="BH90" s="18"/>
      <c r="BI90" s="18"/>
      <c r="BJ90" s="18">
        <f t="shared" si="21"/>
        <v>0.5</v>
      </c>
      <c r="BK90" s="18">
        <f t="shared" si="21"/>
        <v>0.44444444444444442</v>
      </c>
    </row>
    <row r="91" spans="1:63" ht="18.75" x14ac:dyDescent="0.25">
      <c r="A91" s="4">
        <v>83</v>
      </c>
      <c r="B91" s="4" t="s">
        <v>536</v>
      </c>
      <c r="C91" s="236" t="str">
        <f t="shared" si="19"/>
        <v>15</v>
      </c>
      <c r="D91" s="236" t="str">
        <f>INDEX(Sheet1!$C:$C,MATCH($B91,Sheet1!$B:$B,0))</f>
        <v>نیما شفیعی</v>
      </c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  <c r="AL91" s="239">
        <v>0</v>
      </c>
      <c r="AM91" s="239"/>
      <c r="AN91" s="239">
        <v>1</v>
      </c>
      <c r="AO91" s="239"/>
      <c r="AP91" s="239"/>
      <c r="AQ91" s="239"/>
      <c r="AR91" s="239">
        <v>0</v>
      </c>
      <c r="AS91" s="239"/>
      <c r="AT91" s="239">
        <v>0</v>
      </c>
      <c r="AU91" s="239">
        <v>0</v>
      </c>
      <c r="AV91" s="239">
        <v>0</v>
      </c>
      <c r="AW91" s="239">
        <v>1</v>
      </c>
      <c r="AX91" s="239">
        <v>0</v>
      </c>
      <c r="AY91" s="239">
        <v>0</v>
      </c>
      <c r="AZ91" s="239">
        <v>0</v>
      </c>
      <c r="BA91" s="239">
        <v>0</v>
      </c>
      <c r="BB91" s="239">
        <v>0</v>
      </c>
      <c r="BC91" s="239"/>
      <c r="BD91" s="239"/>
      <c r="BF91" s="18"/>
      <c r="BG91" s="18"/>
      <c r="BH91" s="18"/>
      <c r="BI91" s="18"/>
      <c r="BJ91" s="18">
        <f t="shared" si="21"/>
        <v>0</v>
      </c>
      <c r="BK91" s="18">
        <f t="shared" si="21"/>
        <v>0.22222222222222221</v>
      </c>
    </row>
    <row r="92" spans="1:63" ht="18.75" x14ac:dyDescent="0.25">
      <c r="A92" s="46">
        <v>84</v>
      </c>
      <c r="B92" s="46" t="s">
        <v>701</v>
      </c>
      <c r="C92" s="237" t="str">
        <f t="shared" si="19"/>
        <v>15</v>
      </c>
      <c r="D92" s="237" t="str">
        <f>INDEX(Sheet1!$C:$C,MATCH($B92,Sheet1!$B:$B,0))</f>
        <v>یوسف بخشی‌نیا</v>
      </c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>
        <v>0</v>
      </c>
      <c r="AM92" s="238"/>
      <c r="AN92" s="238">
        <v>0</v>
      </c>
      <c r="AO92" s="238"/>
      <c r="AP92" s="238"/>
      <c r="AQ92" s="238"/>
      <c r="AR92" s="238">
        <v>0</v>
      </c>
      <c r="AS92" s="238"/>
      <c r="AT92" s="238">
        <v>0</v>
      </c>
      <c r="AU92" s="238">
        <v>0</v>
      </c>
      <c r="AV92" s="238">
        <v>0</v>
      </c>
      <c r="AW92" s="238">
        <v>0</v>
      </c>
      <c r="AX92" s="238">
        <v>0</v>
      </c>
      <c r="AY92" s="238">
        <v>0</v>
      </c>
      <c r="AZ92" s="239">
        <v>0</v>
      </c>
      <c r="BA92" s="239">
        <v>0</v>
      </c>
      <c r="BB92" s="239">
        <v>0</v>
      </c>
      <c r="BC92" s="238"/>
      <c r="BD92" s="238"/>
      <c r="BF92" s="18"/>
      <c r="BG92" s="18"/>
      <c r="BH92" s="18"/>
      <c r="BI92" s="18"/>
      <c r="BJ92" s="18">
        <f t="shared" si="21"/>
        <v>0</v>
      </c>
      <c r="BK92" s="18">
        <f t="shared" si="21"/>
        <v>0</v>
      </c>
    </row>
    <row r="93" spans="1:63" ht="18.75" x14ac:dyDescent="0.25">
      <c r="A93" s="4">
        <v>85</v>
      </c>
      <c r="B93" s="4" t="s">
        <v>767</v>
      </c>
      <c r="C93" s="236" t="str">
        <f>MID($B93,1,2)</f>
        <v>15</v>
      </c>
      <c r="D93" s="236" t="str">
        <f>INDEX(Sheet1!$C:$C,MATCH($B93,Sheet1!$B:$B,0))</f>
        <v>صدرا مقصودی</v>
      </c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>
        <v>0</v>
      </c>
      <c r="AM93" s="239"/>
      <c r="AN93" s="239">
        <v>0</v>
      </c>
      <c r="AO93" s="239"/>
      <c r="AP93" s="239">
        <v>0</v>
      </c>
      <c r="AQ93" s="239"/>
      <c r="AR93" s="239">
        <v>0</v>
      </c>
      <c r="AS93" s="239"/>
      <c r="AT93" s="239">
        <v>1</v>
      </c>
      <c r="AU93" s="239">
        <v>0</v>
      </c>
      <c r="AV93" s="239">
        <v>0</v>
      </c>
      <c r="AW93" s="239">
        <v>0</v>
      </c>
      <c r="AX93" s="239">
        <v>0</v>
      </c>
      <c r="AY93" s="239">
        <v>0</v>
      </c>
      <c r="AZ93" s="239">
        <v>0</v>
      </c>
      <c r="BA93" s="239">
        <v>0</v>
      </c>
      <c r="BB93" s="239">
        <v>0</v>
      </c>
      <c r="BC93" s="239"/>
      <c r="BD93" s="239"/>
      <c r="BF93" s="18"/>
      <c r="BG93" s="18"/>
      <c r="BH93" s="18"/>
      <c r="BI93" s="18"/>
      <c r="BJ93" s="18">
        <f t="shared" si="21"/>
        <v>0</v>
      </c>
      <c r="BK93" s="18">
        <f t="shared" si="21"/>
        <v>0.1111111111111111</v>
      </c>
    </row>
    <row r="94" spans="1:63" ht="18.75" x14ac:dyDescent="0.25">
      <c r="A94" s="46">
        <v>86</v>
      </c>
      <c r="B94" s="46" t="s">
        <v>537</v>
      </c>
      <c r="C94" s="237" t="str">
        <f>MID($B94,1,2)</f>
        <v>16</v>
      </c>
      <c r="D94" s="237" t="s">
        <v>34</v>
      </c>
      <c r="E94" s="238">
        <v>0</v>
      </c>
      <c r="F94" s="238">
        <v>0</v>
      </c>
      <c r="G94" s="238">
        <v>0</v>
      </c>
      <c r="H94" s="238">
        <v>1</v>
      </c>
      <c r="I94" s="238">
        <v>1</v>
      </c>
      <c r="J94" s="238">
        <v>0</v>
      </c>
      <c r="K94" s="238">
        <v>0</v>
      </c>
      <c r="L94" s="238">
        <v>0</v>
      </c>
      <c r="M94" s="238">
        <v>0</v>
      </c>
      <c r="N94" s="238">
        <v>0</v>
      </c>
      <c r="O94" s="238">
        <v>0</v>
      </c>
      <c r="P94" s="238">
        <v>1</v>
      </c>
      <c r="Q94" s="238">
        <v>0</v>
      </c>
      <c r="R94" s="238">
        <v>0</v>
      </c>
      <c r="S94" s="238">
        <v>0</v>
      </c>
      <c r="T94" s="238">
        <v>0</v>
      </c>
      <c r="U94" s="238">
        <v>1</v>
      </c>
      <c r="V94" s="238">
        <v>0</v>
      </c>
      <c r="W94" s="238">
        <v>0</v>
      </c>
      <c r="X94" s="238">
        <v>0</v>
      </c>
      <c r="Y94" s="238">
        <v>1</v>
      </c>
      <c r="Z94" s="238">
        <v>1</v>
      </c>
      <c r="AA94" s="238">
        <v>1</v>
      </c>
      <c r="AB94" s="238">
        <v>1</v>
      </c>
      <c r="AC94" s="238">
        <v>1</v>
      </c>
      <c r="AD94" s="238">
        <v>1</v>
      </c>
      <c r="AE94" s="238">
        <v>1</v>
      </c>
      <c r="AF94" s="238">
        <v>1</v>
      </c>
      <c r="AG94" s="238">
        <v>1</v>
      </c>
      <c r="AH94" s="238">
        <v>1</v>
      </c>
      <c r="AI94" s="238">
        <v>1</v>
      </c>
      <c r="AJ94" s="238">
        <v>1</v>
      </c>
      <c r="AK94" s="238">
        <v>1</v>
      </c>
      <c r="AL94" s="238">
        <v>1</v>
      </c>
      <c r="AM94" s="238">
        <v>0</v>
      </c>
      <c r="AN94" s="238">
        <v>1</v>
      </c>
      <c r="AO94" s="238">
        <v>1</v>
      </c>
      <c r="AP94" s="238">
        <v>1</v>
      </c>
      <c r="AQ94" s="238">
        <v>1</v>
      </c>
      <c r="AR94" s="238">
        <v>0</v>
      </c>
      <c r="AS94" s="238"/>
      <c r="AT94" s="238">
        <v>1</v>
      </c>
      <c r="AU94" s="238">
        <v>1</v>
      </c>
      <c r="AV94" s="238">
        <v>1</v>
      </c>
      <c r="AW94" s="238">
        <v>0</v>
      </c>
      <c r="AX94" s="238">
        <v>0</v>
      </c>
      <c r="AY94" s="238">
        <v>1</v>
      </c>
      <c r="AZ94" s="239">
        <v>0</v>
      </c>
      <c r="BA94" s="238">
        <v>1</v>
      </c>
      <c r="BB94" s="238">
        <v>1</v>
      </c>
      <c r="BC94" s="238"/>
      <c r="BD94" s="238"/>
      <c r="BF94" s="18">
        <f t="shared" ref="BF94:BI95" si="22">IFERROR(SUMIFS($E94:$BD94,$E$3:$BD$3,BF$3,$E$2:$BD$2,BF$2)/(COUNTIFS($E$3:$BD$3,BF$3,$E94:$BD94,"&lt;&gt;"&amp;"",$E$2:$BD$2,BF$2)),"")</f>
        <v>0.4</v>
      </c>
      <c r="BG94" s="18">
        <f t="shared" si="22"/>
        <v>0.125</v>
      </c>
      <c r="BH94" s="18">
        <f t="shared" si="22"/>
        <v>0.14285714285714285</v>
      </c>
      <c r="BI94" s="18">
        <f t="shared" si="22"/>
        <v>1</v>
      </c>
      <c r="BJ94" s="18">
        <f t="shared" si="21"/>
        <v>0.7142857142857143</v>
      </c>
      <c r="BK94" s="18">
        <f t="shared" si="21"/>
        <v>0.66666666666666663</v>
      </c>
    </row>
    <row r="95" spans="1:63" ht="18.75" x14ac:dyDescent="0.25">
      <c r="A95" s="4">
        <v>87</v>
      </c>
      <c r="B95" s="4" t="s">
        <v>538</v>
      </c>
      <c r="C95" s="236" t="str">
        <f>MID($B95,1,2)</f>
        <v>16</v>
      </c>
      <c r="D95" s="236" t="str">
        <f>INDEX(Sheet1!$C:$C,MATCH($B95,Sheet1!$B:$B,0))</f>
        <v>علی یسلیانی</v>
      </c>
      <c r="E95" s="239"/>
      <c r="F95" s="239"/>
      <c r="G95" s="239"/>
      <c r="H95" s="239"/>
      <c r="I95" s="239"/>
      <c r="J95" s="239">
        <v>0</v>
      </c>
      <c r="K95" s="239">
        <v>1</v>
      </c>
      <c r="L95" s="239">
        <v>1</v>
      </c>
      <c r="M95" s="239">
        <v>1</v>
      </c>
      <c r="N95" s="239">
        <v>1</v>
      </c>
      <c r="O95" s="239">
        <v>1</v>
      </c>
      <c r="P95" s="239">
        <v>1</v>
      </c>
      <c r="Q95" s="239">
        <v>0</v>
      </c>
      <c r="R95" s="239">
        <v>1</v>
      </c>
      <c r="S95" s="239">
        <v>1</v>
      </c>
      <c r="T95" s="239">
        <v>0</v>
      </c>
      <c r="U95" s="239">
        <v>0</v>
      </c>
      <c r="V95" s="239">
        <v>0</v>
      </c>
      <c r="W95" s="239">
        <v>1</v>
      </c>
      <c r="X95" s="239">
        <v>0</v>
      </c>
      <c r="Y95" s="239">
        <v>0</v>
      </c>
      <c r="Z95" s="239">
        <v>0</v>
      </c>
      <c r="AA95" s="239">
        <v>0</v>
      </c>
      <c r="AB95" s="239">
        <v>0</v>
      </c>
      <c r="AC95" s="239">
        <v>1</v>
      </c>
      <c r="AD95" s="239">
        <v>0</v>
      </c>
      <c r="AE95" s="239">
        <v>0</v>
      </c>
      <c r="AF95" s="239">
        <v>0</v>
      </c>
      <c r="AG95" s="239">
        <v>1</v>
      </c>
      <c r="AH95" s="239">
        <v>0</v>
      </c>
      <c r="AI95" s="239">
        <v>0</v>
      </c>
      <c r="AJ95" s="239">
        <v>1</v>
      </c>
      <c r="AK95" s="239">
        <v>0</v>
      </c>
      <c r="AL95" s="239">
        <v>0</v>
      </c>
      <c r="AM95" s="239">
        <v>0</v>
      </c>
      <c r="AN95" s="239">
        <v>1</v>
      </c>
      <c r="AO95" s="239">
        <v>1</v>
      </c>
      <c r="AP95" s="239">
        <v>1</v>
      </c>
      <c r="AQ95" s="239">
        <v>1</v>
      </c>
      <c r="AR95" s="239">
        <v>0</v>
      </c>
      <c r="AS95" s="239"/>
      <c r="AT95" s="239">
        <v>1</v>
      </c>
      <c r="AU95" s="239">
        <v>0</v>
      </c>
      <c r="AV95" s="239">
        <v>1</v>
      </c>
      <c r="AW95" s="239">
        <v>1</v>
      </c>
      <c r="AX95" s="239">
        <v>0</v>
      </c>
      <c r="AY95" s="239">
        <v>1</v>
      </c>
      <c r="AZ95" s="239">
        <v>1</v>
      </c>
      <c r="BA95" s="239">
        <v>0</v>
      </c>
      <c r="BB95" s="239">
        <v>0</v>
      </c>
      <c r="BC95" s="239"/>
      <c r="BD95" s="239"/>
      <c r="BF95" s="18" t="str">
        <f t="shared" si="22"/>
        <v/>
      </c>
      <c r="BG95" s="18">
        <f t="shared" si="22"/>
        <v>0.75</v>
      </c>
      <c r="BH95" s="18">
        <f t="shared" si="22"/>
        <v>0.42857142857142855</v>
      </c>
      <c r="BI95" s="18">
        <f t="shared" si="22"/>
        <v>0.18181818181818182</v>
      </c>
      <c r="BJ95" s="18">
        <f t="shared" si="21"/>
        <v>0.42857142857142855</v>
      </c>
      <c r="BK95" s="18">
        <f t="shared" si="21"/>
        <v>0.66666666666666663</v>
      </c>
    </row>
    <row r="96" spans="1:63" ht="18.75" x14ac:dyDescent="0.25">
      <c r="A96" s="46">
        <v>88</v>
      </c>
      <c r="B96" s="46" t="s">
        <v>539</v>
      </c>
      <c r="C96" s="237" t="str">
        <f t="shared" si="19"/>
        <v>16</v>
      </c>
      <c r="D96" s="237" t="str">
        <f>INDEX(Sheet1!$C:$C,MATCH($B96,Sheet1!$B:$B,0))</f>
        <v>امیرعلی نورعلی</v>
      </c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>
        <v>1</v>
      </c>
      <c r="Z96" s="238">
        <v>1</v>
      </c>
      <c r="AA96" s="238">
        <v>1</v>
      </c>
      <c r="AB96" s="238">
        <v>1</v>
      </c>
      <c r="AC96" s="238">
        <v>1</v>
      </c>
      <c r="AD96" s="238">
        <v>0</v>
      </c>
      <c r="AE96" s="238">
        <v>1</v>
      </c>
      <c r="AF96" s="238">
        <v>1</v>
      </c>
      <c r="AG96" s="238">
        <v>0</v>
      </c>
      <c r="AH96" s="238">
        <v>1</v>
      </c>
      <c r="AI96" s="238">
        <v>1</v>
      </c>
      <c r="AJ96" s="238">
        <v>1</v>
      </c>
      <c r="AK96" s="238">
        <v>0</v>
      </c>
      <c r="AL96" s="238">
        <v>0</v>
      </c>
      <c r="AM96" s="238">
        <v>1</v>
      </c>
      <c r="AN96" s="238">
        <v>1</v>
      </c>
      <c r="AO96" s="238">
        <v>1</v>
      </c>
      <c r="AP96" s="238">
        <v>1</v>
      </c>
      <c r="AQ96" s="238">
        <v>0</v>
      </c>
      <c r="AR96" s="238">
        <v>0</v>
      </c>
      <c r="AS96" s="238"/>
      <c r="AT96" s="238">
        <v>0</v>
      </c>
      <c r="AU96" s="238">
        <v>1</v>
      </c>
      <c r="AV96" s="238">
        <v>0</v>
      </c>
      <c r="AW96" s="238">
        <v>0</v>
      </c>
      <c r="AX96" s="238">
        <v>0</v>
      </c>
      <c r="AY96" s="238">
        <v>1</v>
      </c>
      <c r="AZ96" s="238">
        <v>1</v>
      </c>
      <c r="BA96" s="238">
        <v>1</v>
      </c>
      <c r="BB96" s="239">
        <v>0</v>
      </c>
      <c r="BC96" s="238"/>
      <c r="BD96" s="238"/>
      <c r="BF96" s="18"/>
      <c r="BG96" s="18"/>
      <c r="BH96" s="18"/>
      <c r="BI96" s="18">
        <f t="shared" ref="BI96:BI101" si="23">IFERROR(SUMIFS($E96:$BD96,$E$3:$BD$3,BI$3,$E$2:$BD$2,BI$2)/(COUNTIFS($E$3:$BD$3,BI$3,$E96:$BD96,"&lt;&gt;"&amp;"",$E$2:$BD$2,BI$2)),"")</f>
        <v>0.81818181818181823</v>
      </c>
      <c r="BJ96" s="18">
        <f t="shared" si="21"/>
        <v>0.42857142857142855</v>
      </c>
      <c r="BK96" s="18">
        <f t="shared" si="21"/>
        <v>0.55555555555555558</v>
      </c>
    </row>
    <row r="97" spans="1:63" ht="18.75" x14ac:dyDescent="0.25">
      <c r="A97" s="4">
        <v>89</v>
      </c>
      <c r="B97" s="4" t="s">
        <v>540</v>
      </c>
      <c r="C97" s="236" t="str">
        <f t="shared" si="19"/>
        <v>16</v>
      </c>
      <c r="D97" s="236" t="str">
        <f>INDEX(Sheet1!$C:$C,MATCH($B97,Sheet1!$B:$B,0))</f>
        <v>امیرمهدی زیویار</v>
      </c>
      <c r="E97" s="239">
        <v>0</v>
      </c>
      <c r="F97" s="239">
        <v>0</v>
      </c>
      <c r="G97" s="239">
        <v>0</v>
      </c>
      <c r="H97" s="239">
        <v>0</v>
      </c>
      <c r="I97" s="239">
        <v>1</v>
      </c>
      <c r="J97" s="239">
        <v>0</v>
      </c>
      <c r="K97" s="239">
        <v>0</v>
      </c>
      <c r="L97" s="239">
        <v>0</v>
      </c>
      <c r="M97" s="239">
        <v>0</v>
      </c>
      <c r="N97" s="239">
        <v>0</v>
      </c>
      <c r="O97" s="239">
        <v>0</v>
      </c>
      <c r="P97" s="239">
        <v>0</v>
      </c>
      <c r="Q97" s="239">
        <v>0</v>
      </c>
      <c r="R97" s="239">
        <v>1</v>
      </c>
      <c r="S97" s="239">
        <v>0</v>
      </c>
      <c r="T97" s="239">
        <v>0</v>
      </c>
      <c r="U97" s="239">
        <v>0</v>
      </c>
      <c r="V97" s="239">
        <v>1</v>
      </c>
      <c r="W97" s="239">
        <v>0</v>
      </c>
      <c r="X97" s="239">
        <v>0</v>
      </c>
      <c r="Y97" s="239">
        <v>1</v>
      </c>
      <c r="Z97" s="239">
        <v>1</v>
      </c>
      <c r="AA97" s="239">
        <v>0</v>
      </c>
      <c r="AB97" s="239">
        <v>1</v>
      </c>
      <c r="AC97" s="239">
        <v>0</v>
      </c>
      <c r="AD97" s="239">
        <v>0</v>
      </c>
      <c r="AE97" s="239">
        <v>0</v>
      </c>
      <c r="AF97" s="239">
        <v>1</v>
      </c>
      <c r="AG97" s="239">
        <v>0</v>
      </c>
      <c r="AH97" s="239">
        <v>1</v>
      </c>
      <c r="AI97" s="239">
        <v>1</v>
      </c>
      <c r="AJ97" s="239">
        <v>0</v>
      </c>
      <c r="AK97" s="239">
        <v>1</v>
      </c>
      <c r="AL97" s="239">
        <v>0</v>
      </c>
      <c r="AM97" s="239">
        <v>0</v>
      </c>
      <c r="AN97" s="239">
        <v>0</v>
      </c>
      <c r="AO97" s="239">
        <v>1</v>
      </c>
      <c r="AP97" s="239">
        <v>1</v>
      </c>
      <c r="AQ97" s="239">
        <v>1</v>
      </c>
      <c r="AR97" s="239">
        <v>0</v>
      </c>
      <c r="AS97" s="239"/>
      <c r="AT97" s="239">
        <v>0</v>
      </c>
      <c r="AU97" s="239">
        <v>0</v>
      </c>
      <c r="AV97" s="239">
        <v>0</v>
      </c>
      <c r="AW97" s="239">
        <v>0</v>
      </c>
      <c r="AX97" s="239">
        <v>0</v>
      </c>
      <c r="AY97" s="239">
        <v>0</v>
      </c>
      <c r="AZ97" s="239">
        <v>0</v>
      </c>
      <c r="BA97" s="239">
        <v>0</v>
      </c>
      <c r="BB97" s="239">
        <v>0</v>
      </c>
      <c r="BC97" s="239"/>
      <c r="BD97" s="239"/>
      <c r="BF97" s="18">
        <f>IFERROR(SUMIFS($E97:$BD97,$E$3:$BD$3,BF$3,$E$2:$BD$2,BF$2)/(COUNTIFS($E$3:$BD$3,BF$3,$E97:$BD97,"&lt;&gt;"&amp;"",$E$2:$BD$2,BF$2)),"")</f>
        <v>0.2</v>
      </c>
      <c r="BG97" s="18">
        <f>IFERROR(SUMIFS($E97:$BD97,$E$3:$BD$3,BG$3,$E$2:$BD$2,BG$2)/(COUNTIFS($E$3:$BD$3,BG$3,$E97:$BD97,"&lt;&gt;"&amp;"",$E$2:$BD$2,BG$2)),"")</f>
        <v>0</v>
      </c>
      <c r="BH97" s="18">
        <f>IFERROR(SUMIFS($E97:$BD97,$E$3:$BD$3,BH$3,$E$2:$BD$2,BH$2)/(COUNTIFS($E$3:$BD$3,BH$3,$E97:$BD97,"&lt;&gt;"&amp;"",$E$2:$BD$2,BH$2)),"")</f>
        <v>0.2857142857142857</v>
      </c>
      <c r="BI97" s="18">
        <f t="shared" si="23"/>
        <v>0.54545454545454541</v>
      </c>
      <c r="BJ97" s="18">
        <f t="shared" si="21"/>
        <v>0.5714285714285714</v>
      </c>
      <c r="BK97" s="18">
        <f t="shared" si="21"/>
        <v>0</v>
      </c>
    </row>
    <row r="98" spans="1:63" ht="18.75" x14ac:dyDescent="0.25">
      <c r="A98" s="46">
        <v>90</v>
      </c>
      <c r="B98" s="46" t="s">
        <v>541</v>
      </c>
      <c r="C98" s="237" t="str">
        <f t="shared" si="19"/>
        <v>16</v>
      </c>
      <c r="D98" s="237" t="str">
        <f>INDEX(Sheet1!$C:$C,MATCH($B98,Sheet1!$B:$B,0))</f>
        <v>محمدمتین رشیدی</v>
      </c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>
        <v>1</v>
      </c>
      <c r="Z98" s="238">
        <v>0</v>
      </c>
      <c r="AA98" s="238">
        <v>1</v>
      </c>
      <c r="AB98" s="238">
        <v>1</v>
      </c>
      <c r="AC98" s="238">
        <v>1</v>
      </c>
      <c r="AD98" s="238">
        <v>1</v>
      </c>
      <c r="AE98" s="238">
        <v>1</v>
      </c>
      <c r="AF98" s="238">
        <v>1</v>
      </c>
      <c r="AG98" s="238">
        <v>0</v>
      </c>
      <c r="AH98" s="238">
        <v>1</v>
      </c>
      <c r="AI98" s="238">
        <v>1</v>
      </c>
      <c r="AJ98" s="238">
        <v>0</v>
      </c>
      <c r="AK98" s="238">
        <v>1</v>
      </c>
      <c r="AL98" s="238">
        <v>0</v>
      </c>
      <c r="AM98" s="238">
        <v>1</v>
      </c>
      <c r="AN98" s="238">
        <v>0</v>
      </c>
      <c r="AO98" s="238">
        <v>0</v>
      </c>
      <c r="AP98" s="238">
        <v>1</v>
      </c>
      <c r="AQ98" s="238">
        <v>0</v>
      </c>
      <c r="AR98" s="238">
        <v>0</v>
      </c>
      <c r="AS98" s="238"/>
      <c r="AT98" s="238">
        <v>0</v>
      </c>
      <c r="AU98" s="238">
        <v>0</v>
      </c>
      <c r="AV98" s="238">
        <v>0</v>
      </c>
      <c r="AW98" s="238">
        <v>0</v>
      </c>
      <c r="AX98" s="238">
        <v>0</v>
      </c>
      <c r="AY98" s="238">
        <v>0</v>
      </c>
      <c r="AZ98" s="238">
        <v>1</v>
      </c>
      <c r="BA98" s="239">
        <v>0</v>
      </c>
      <c r="BB98" s="239">
        <v>0</v>
      </c>
      <c r="BC98" s="238"/>
      <c r="BD98" s="238"/>
      <c r="BF98" s="18"/>
      <c r="BG98" s="18"/>
      <c r="BH98" s="18"/>
      <c r="BI98" s="18">
        <f t="shared" si="23"/>
        <v>0.81818181818181823</v>
      </c>
      <c r="BJ98" s="18">
        <f t="shared" si="21"/>
        <v>0.42857142857142855</v>
      </c>
      <c r="BK98" s="18">
        <f t="shared" si="21"/>
        <v>0.1111111111111111</v>
      </c>
    </row>
    <row r="99" spans="1:63" ht="18.75" x14ac:dyDescent="0.25">
      <c r="A99" s="4">
        <v>91</v>
      </c>
      <c r="B99" s="4" t="s">
        <v>542</v>
      </c>
      <c r="C99" s="236" t="str">
        <f t="shared" si="19"/>
        <v>16</v>
      </c>
      <c r="D99" s="236" t="str">
        <f>INDEX(Sheet1!$C:$C,MATCH($B99,Sheet1!$B:$B,0))</f>
        <v>امیرمسعود کریمی</v>
      </c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>
        <v>1</v>
      </c>
      <c r="Z99" s="239">
        <v>0</v>
      </c>
      <c r="AA99" s="239">
        <v>0</v>
      </c>
      <c r="AB99" s="239">
        <v>0</v>
      </c>
      <c r="AC99" s="239">
        <v>0</v>
      </c>
      <c r="AD99" s="239">
        <v>0</v>
      </c>
      <c r="AE99" s="239">
        <v>0</v>
      </c>
      <c r="AF99" s="239">
        <v>1</v>
      </c>
      <c r="AG99" s="239">
        <v>0</v>
      </c>
      <c r="AH99" s="239">
        <v>1</v>
      </c>
      <c r="AI99" s="239">
        <v>0</v>
      </c>
      <c r="AJ99" s="239">
        <v>0</v>
      </c>
      <c r="AK99" s="239">
        <v>0</v>
      </c>
      <c r="AL99" s="239">
        <v>0</v>
      </c>
      <c r="AM99" s="239">
        <v>0</v>
      </c>
      <c r="AN99" s="239">
        <v>0</v>
      </c>
      <c r="AO99" s="239">
        <v>0</v>
      </c>
      <c r="AP99" s="239">
        <v>0</v>
      </c>
      <c r="AQ99" s="239">
        <v>0</v>
      </c>
      <c r="AR99" s="239">
        <v>0</v>
      </c>
      <c r="AS99" s="239"/>
      <c r="AT99" s="239">
        <v>0</v>
      </c>
      <c r="AU99" s="239">
        <v>0</v>
      </c>
      <c r="AV99" s="239">
        <v>0</v>
      </c>
      <c r="AW99" s="239">
        <v>0</v>
      </c>
      <c r="AX99" s="239">
        <v>0</v>
      </c>
      <c r="AY99" s="239">
        <v>0</v>
      </c>
      <c r="AZ99" s="239">
        <v>1</v>
      </c>
      <c r="BA99" s="239">
        <v>0</v>
      </c>
      <c r="BB99" s="239">
        <v>0</v>
      </c>
      <c r="BC99" s="239"/>
      <c r="BD99" s="239"/>
      <c r="BF99" s="18"/>
      <c r="BG99" s="18"/>
      <c r="BH99" s="18"/>
      <c r="BI99" s="18">
        <f t="shared" si="23"/>
        <v>0.27272727272727271</v>
      </c>
      <c r="BJ99" s="18">
        <f t="shared" si="21"/>
        <v>0</v>
      </c>
      <c r="BK99" s="18">
        <f t="shared" si="21"/>
        <v>0.1111111111111111</v>
      </c>
    </row>
    <row r="100" spans="1:63" ht="18.75" x14ac:dyDescent="0.25">
      <c r="A100" s="46">
        <v>92</v>
      </c>
      <c r="B100" s="46" t="s">
        <v>543</v>
      </c>
      <c r="C100" s="237" t="str">
        <f t="shared" si="19"/>
        <v>16</v>
      </c>
      <c r="D100" s="237" t="str">
        <f>INDEX(Sheet1!$C:$C,MATCH($B100,Sheet1!$B:$B,0))</f>
        <v>احمدرضا مهدویان</v>
      </c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>
        <v>0</v>
      </c>
      <c r="Z100" s="238">
        <v>1</v>
      </c>
      <c r="AA100" s="238">
        <v>1</v>
      </c>
      <c r="AB100" s="238">
        <v>1</v>
      </c>
      <c r="AC100" s="238">
        <v>0</v>
      </c>
      <c r="AD100" s="238">
        <v>0</v>
      </c>
      <c r="AE100" s="238">
        <v>1</v>
      </c>
      <c r="AF100" s="238">
        <v>1</v>
      </c>
      <c r="AG100" s="238">
        <v>0</v>
      </c>
      <c r="AH100" s="238">
        <v>1</v>
      </c>
      <c r="AI100" s="238">
        <v>1</v>
      </c>
      <c r="AJ100" s="238">
        <v>1</v>
      </c>
      <c r="AK100" s="238">
        <v>0</v>
      </c>
      <c r="AL100" s="238">
        <v>0</v>
      </c>
      <c r="AM100" s="238">
        <v>0</v>
      </c>
      <c r="AN100" s="238">
        <v>0</v>
      </c>
      <c r="AO100" s="238">
        <v>1</v>
      </c>
      <c r="AP100" s="238">
        <v>0</v>
      </c>
      <c r="AQ100" s="238">
        <v>0</v>
      </c>
      <c r="AR100" s="238">
        <v>0</v>
      </c>
      <c r="AS100" s="238"/>
      <c r="AT100" s="238">
        <v>0</v>
      </c>
      <c r="AU100" s="238">
        <v>0</v>
      </c>
      <c r="AV100" s="238">
        <v>0</v>
      </c>
      <c r="AW100" s="238">
        <v>0</v>
      </c>
      <c r="AX100" s="238">
        <v>0</v>
      </c>
      <c r="AY100" s="238">
        <v>0</v>
      </c>
      <c r="AZ100" s="238">
        <v>0</v>
      </c>
      <c r="BA100" s="239">
        <v>0</v>
      </c>
      <c r="BB100" s="239">
        <v>0</v>
      </c>
      <c r="BC100" s="238"/>
      <c r="BD100" s="238"/>
      <c r="BF100" s="18"/>
      <c r="BG100" s="18"/>
      <c r="BH100" s="18"/>
      <c r="BI100" s="18">
        <f t="shared" si="23"/>
        <v>0.63636363636363635</v>
      </c>
      <c r="BJ100" s="18">
        <f t="shared" si="21"/>
        <v>0.14285714285714285</v>
      </c>
      <c r="BK100" s="18">
        <f t="shared" si="21"/>
        <v>0</v>
      </c>
    </row>
    <row r="101" spans="1:63" ht="18.75" x14ac:dyDescent="0.25">
      <c r="A101" s="4">
        <v>93</v>
      </c>
      <c r="B101" s="4" t="s">
        <v>544</v>
      </c>
      <c r="C101" s="236" t="str">
        <f t="shared" si="19"/>
        <v>16</v>
      </c>
      <c r="D101" s="236" t="str">
        <f>INDEX(Sheet1!$C:$C,MATCH($B101,Sheet1!$B:$B,0))</f>
        <v>محمدطاها محمدی</v>
      </c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>
        <v>0</v>
      </c>
      <c r="Z101" s="239">
        <v>1</v>
      </c>
      <c r="AA101" s="239">
        <v>1</v>
      </c>
      <c r="AB101" s="239">
        <v>0</v>
      </c>
      <c r="AC101" s="239">
        <v>0</v>
      </c>
      <c r="AD101" s="239">
        <v>1</v>
      </c>
      <c r="AE101" s="239">
        <v>1</v>
      </c>
      <c r="AF101" s="239">
        <v>1</v>
      </c>
      <c r="AG101" s="239">
        <v>0</v>
      </c>
      <c r="AH101" s="239">
        <v>0</v>
      </c>
      <c r="AI101" s="239">
        <v>0</v>
      </c>
      <c r="AJ101" s="239">
        <v>0</v>
      </c>
      <c r="AK101" s="239">
        <v>0</v>
      </c>
      <c r="AL101" s="239">
        <v>0</v>
      </c>
      <c r="AM101" s="239">
        <v>0</v>
      </c>
      <c r="AN101" s="239">
        <v>0</v>
      </c>
      <c r="AO101" s="239">
        <v>0</v>
      </c>
      <c r="AP101" s="239">
        <v>0</v>
      </c>
      <c r="AQ101" s="239">
        <v>0</v>
      </c>
      <c r="AR101" s="239">
        <v>0</v>
      </c>
      <c r="AS101" s="239"/>
      <c r="AT101" s="239">
        <v>0</v>
      </c>
      <c r="AU101" s="239">
        <v>0</v>
      </c>
      <c r="AV101" s="239">
        <v>0</v>
      </c>
      <c r="AW101" s="239">
        <v>0</v>
      </c>
      <c r="AX101" s="239">
        <v>0</v>
      </c>
      <c r="AY101" s="239">
        <v>0</v>
      </c>
      <c r="AZ101" s="239">
        <v>0</v>
      </c>
      <c r="BA101" s="239">
        <v>0</v>
      </c>
      <c r="BB101" s="239">
        <v>0</v>
      </c>
      <c r="BC101" s="239"/>
      <c r="BD101" s="239"/>
      <c r="BF101" s="18"/>
      <c r="BG101" s="18"/>
      <c r="BH101" s="18"/>
      <c r="BI101" s="18">
        <f t="shared" si="23"/>
        <v>0.45454545454545453</v>
      </c>
      <c r="BJ101" s="18">
        <f t="shared" si="21"/>
        <v>0</v>
      </c>
      <c r="BK101" s="18">
        <f t="shared" si="21"/>
        <v>0</v>
      </c>
    </row>
    <row r="102" spans="1:63" ht="18.75" x14ac:dyDescent="0.25">
      <c r="A102" s="46">
        <v>94</v>
      </c>
      <c r="B102" s="46" t="s">
        <v>545</v>
      </c>
      <c r="C102" s="237" t="str">
        <f t="shared" si="19"/>
        <v>16</v>
      </c>
      <c r="D102" s="237" t="str">
        <f>INDEX(Sheet1!$C:$C,MATCH($B102,Sheet1!$B:$B,0))</f>
        <v>امیرپارسا جهاندیده</v>
      </c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8"/>
      <c r="AG102" s="238"/>
      <c r="AH102" s="238"/>
      <c r="AI102" s="238"/>
      <c r="AJ102" s="238"/>
      <c r="AK102" s="238">
        <v>0</v>
      </c>
      <c r="AL102" s="238">
        <v>0</v>
      </c>
      <c r="AM102" s="238">
        <v>0</v>
      </c>
      <c r="AN102" s="238">
        <v>0</v>
      </c>
      <c r="AO102" s="238">
        <v>0</v>
      </c>
      <c r="AP102" s="238">
        <v>0</v>
      </c>
      <c r="AQ102" s="238">
        <v>0</v>
      </c>
      <c r="AR102" s="238">
        <v>0</v>
      </c>
      <c r="AS102" s="238"/>
      <c r="AT102" s="238">
        <v>0</v>
      </c>
      <c r="AU102" s="238">
        <v>0</v>
      </c>
      <c r="AV102" s="238">
        <v>0</v>
      </c>
      <c r="AW102" s="238">
        <v>0</v>
      </c>
      <c r="AX102" s="238">
        <v>0</v>
      </c>
      <c r="AY102" s="238">
        <v>0</v>
      </c>
      <c r="AZ102" s="239">
        <v>0</v>
      </c>
      <c r="BA102" s="239">
        <v>0</v>
      </c>
      <c r="BB102" s="239">
        <v>0</v>
      </c>
      <c r="BC102" s="238"/>
      <c r="BD102" s="238"/>
      <c r="BF102" s="18"/>
      <c r="BG102" s="18"/>
      <c r="BH102" s="18"/>
      <c r="BI102" s="18"/>
      <c r="BJ102" s="18">
        <f t="shared" si="21"/>
        <v>0</v>
      </c>
      <c r="BK102" s="18">
        <f t="shared" si="21"/>
        <v>0</v>
      </c>
    </row>
    <row r="103" spans="1:63" ht="18.75" x14ac:dyDescent="0.25">
      <c r="A103" s="4">
        <v>95</v>
      </c>
      <c r="B103" s="4" t="s">
        <v>546</v>
      </c>
      <c r="C103" s="236" t="str">
        <f t="shared" si="19"/>
        <v>16</v>
      </c>
      <c r="D103" s="236" t="str">
        <f>INDEX(Sheet1!$C:$C,MATCH($B103,Sheet1!$B:$B,0))</f>
        <v>امیررضا اسماعیلی</v>
      </c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>
        <v>0</v>
      </c>
      <c r="AL103" s="239">
        <v>0</v>
      </c>
      <c r="AM103" s="239">
        <v>0</v>
      </c>
      <c r="AN103" s="239">
        <v>0</v>
      </c>
      <c r="AO103" s="239">
        <v>0</v>
      </c>
      <c r="AP103" s="239">
        <v>0</v>
      </c>
      <c r="AQ103" s="239">
        <v>0</v>
      </c>
      <c r="AR103" s="239">
        <v>0</v>
      </c>
      <c r="AS103" s="239"/>
      <c r="AT103" s="239">
        <v>0</v>
      </c>
      <c r="AU103" s="239">
        <v>0</v>
      </c>
      <c r="AV103" s="239">
        <v>0</v>
      </c>
      <c r="AW103" s="239">
        <v>0</v>
      </c>
      <c r="AX103" s="239">
        <v>0</v>
      </c>
      <c r="AY103" s="239">
        <v>0</v>
      </c>
      <c r="AZ103" s="239">
        <v>0</v>
      </c>
      <c r="BA103" s="239">
        <v>0</v>
      </c>
      <c r="BB103" s="239">
        <v>0</v>
      </c>
      <c r="BC103" s="239"/>
      <c r="BD103" s="239"/>
      <c r="BF103" s="18"/>
      <c r="BG103" s="18"/>
      <c r="BH103" s="18"/>
      <c r="BI103" s="18"/>
      <c r="BJ103" s="18">
        <f t="shared" si="21"/>
        <v>0</v>
      </c>
      <c r="BK103" s="18">
        <f t="shared" si="21"/>
        <v>0</v>
      </c>
    </row>
    <row r="104" spans="1:63" ht="18.75" x14ac:dyDescent="0.25">
      <c r="A104" s="46">
        <v>96</v>
      </c>
      <c r="B104" s="46" t="s">
        <v>547</v>
      </c>
      <c r="C104" s="237" t="str">
        <f t="shared" si="19"/>
        <v>16</v>
      </c>
      <c r="D104" s="237" t="str">
        <f>INDEX(Sheet1!$C:$C,MATCH($B104,Sheet1!$B:$B,0))</f>
        <v>مانی دولت‌‌آبادی</v>
      </c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  <c r="AA104" s="238"/>
      <c r="AB104" s="238"/>
      <c r="AC104" s="238"/>
      <c r="AD104" s="238"/>
      <c r="AE104" s="238"/>
      <c r="AF104" s="238"/>
      <c r="AG104" s="238"/>
      <c r="AH104" s="238"/>
      <c r="AI104" s="238"/>
      <c r="AJ104" s="238"/>
      <c r="AK104" s="238">
        <v>1</v>
      </c>
      <c r="AL104" s="238">
        <v>0</v>
      </c>
      <c r="AM104" s="238">
        <v>1</v>
      </c>
      <c r="AN104" s="238">
        <v>0</v>
      </c>
      <c r="AO104" s="238">
        <v>1</v>
      </c>
      <c r="AP104" s="238">
        <v>1</v>
      </c>
      <c r="AQ104" s="238">
        <v>0</v>
      </c>
      <c r="AR104" s="238">
        <v>0</v>
      </c>
      <c r="AS104" s="238"/>
      <c r="AT104" s="238">
        <v>0</v>
      </c>
      <c r="AU104" s="238">
        <v>0</v>
      </c>
      <c r="AV104" s="238">
        <v>0</v>
      </c>
      <c r="AW104" s="238">
        <v>0</v>
      </c>
      <c r="AX104" s="238">
        <v>0</v>
      </c>
      <c r="AY104" s="238">
        <v>0</v>
      </c>
      <c r="AZ104" s="239">
        <v>0</v>
      </c>
      <c r="BA104" s="239">
        <v>0</v>
      </c>
      <c r="BB104" s="239">
        <v>0</v>
      </c>
      <c r="BC104" s="238"/>
      <c r="BD104" s="238"/>
      <c r="BF104" s="18"/>
      <c r="BG104" s="18"/>
      <c r="BH104" s="18"/>
      <c r="BI104" s="18"/>
      <c r="BJ104" s="18">
        <f t="shared" si="21"/>
        <v>0.5714285714285714</v>
      </c>
      <c r="BK104" s="18">
        <f t="shared" si="21"/>
        <v>0</v>
      </c>
    </row>
    <row r="105" spans="1:63" ht="18.75" x14ac:dyDescent="0.25">
      <c r="A105" s="4">
        <v>97</v>
      </c>
      <c r="B105" s="4" t="s">
        <v>548</v>
      </c>
      <c r="C105" s="236" t="str">
        <f t="shared" si="19"/>
        <v>16</v>
      </c>
      <c r="D105" s="236" t="str">
        <f>INDEX(Sheet1!$C:$C,MATCH($B105,Sheet1!$B:$B,0))</f>
        <v>آدرین خلج</v>
      </c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>
        <v>1</v>
      </c>
      <c r="AL105" s="239">
        <v>0</v>
      </c>
      <c r="AM105" s="239">
        <v>1</v>
      </c>
      <c r="AN105" s="239">
        <v>0</v>
      </c>
      <c r="AO105" s="239">
        <v>0</v>
      </c>
      <c r="AP105" s="239">
        <v>0</v>
      </c>
      <c r="AQ105" s="239">
        <v>0</v>
      </c>
      <c r="AR105" s="239">
        <v>0</v>
      </c>
      <c r="AS105" s="239"/>
      <c r="AT105" s="239">
        <v>0</v>
      </c>
      <c r="AU105" s="239">
        <v>0</v>
      </c>
      <c r="AV105" s="239">
        <v>0</v>
      </c>
      <c r="AW105" s="239">
        <v>0</v>
      </c>
      <c r="AX105" s="239">
        <v>0</v>
      </c>
      <c r="AY105" s="239">
        <v>0</v>
      </c>
      <c r="AZ105" s="239">
        <v>0</v>
      </c>
      <c r="BA105" s="239">
        <v>0</v>
      </c>
      <c r="BB105" s="239">
        <v>0</v>
      </c>
      <c r="BC105" s="239"/>
      <c r="BD105" s="239"/>
      <c r="BF105" s="18"/>
      <c r="BG105" s="18"/>
      <c r="BH105" s="18"/>
      <c r="BI105" s="18"/>
      <c r="BJ105" s="18">
        <f t="shared" si="21"/>
        <v>0.2857142857142857</v>
      </c>
      <c r="BK105" s="18">
        <f t="shared" si="21"/>
        <v>0</v>
      </c>
    </row>
    <row r="106" spans="1:63" ht="18.75" x14ac:dyDescent="0.25">
      <c r="A106" s="46">
        <v>98</v>
      </c>
      <c r="B106" s="46" t="s">
        <v>549</v>
      </c>
      <c r="C106" s="237" t="str">
        <f t="shared" si="19"/>
        <v>16</v>
      </c>
      <c r="D106" s="237" t="str">
        <f>INDEX(Sheet1!$C:$C,MATCH($B106,Sheet1!$B:$B,0))</f>
        <v>محمدامین سقا</v>
      </c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38"/>
      <c r="AF106" s="238"/>
      <c r="AG106" s="238"/>
      <c r="AH106" s="238"/>
      <c r="AI106" s="238"/>
      <c r="AJ106" s="238"/>
      <c r="AK106" s="238">
        <v>1</v>
      </c>
      <c r="AL106" s="238">
        <v>0</v>
      </c>
      <c r="AM106" s="238">
        <v>1</v>
      </c>
      <c r="AN106" s="238">
        <v>0</v>
      </c>
      <c r="AO106" s="238">
        <v>0</v>
      </c>
      <c r="AP106" s="238">
        <v>0</v>
      </c>
      <c r="AQ106" s="238">
        <v>0</v>
      </c>
      <c r="AR106" s="238">
        <v>0</v>
      </c>
      <c r="AS106" s="238"/>
      <c r="AT106" s="238">
        <v>0</v>
      </c>
      <c r="AU106" s="238">
        <v>0</v>
      </c>
      <c r="AV106" s="238">
        <v>0</v>
      </c>
      <c r="AW106" s="238">
        <v>0</v>
      </c>
      <c r="AX106" s="238">
        <v>0</v>
      </c>
      <c r="AY106" s="238">
        <v>0</v>
      </c>
      <c r="AZ106" s="239">
        <v>0</v>
      </c>
      <c r="BA106" s="239">
        <v>0</v>
      </c>
      <c r="BB106" s="239">
        <v>0</v>
      </c>
      <c r="BC106" s="238"/>
      <c r="BD106" s="238"/>
      <c r="BF106" s="18"/>
      <c r="BG106" s="18"/>
      <c r="BH106" s="18"/>
      <c r="BI106" s="18"/>
      <c r="BJ106" s="18">
        <f t="shared" si="21"/>
        <v>0.2857142857142857</v>
      </c>
      <c r="BK106" s="18">
        <f t="shared" si="21"/>
        <v>0</v>
      </c>
    </row>
    <row r="107" spans="1:63" ht="18.75" x14ac:dyDescent="0.25">
      <c r="A107" s="4">
        <v>99</v>
      </c>
      <c r="B107" s="4" t="s">
        <v>550</v>
      </c>
      <c r="C107" s="236" t="str">
        <f t="shared" si="19"/>
        <v>16</v>
      </c>
      <c r="D107" s="236" t="str">
        <f>INDEX(Sheet1!$C:$C,MATCH($B107,Sheet1!$B:$B,0))</f>
        <v>کیان نجفی امامی</v>
      </c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>
        <v>1</v>
      </c>
      <c r="AL107" s="239">
        <v>0</v>
      </c>
      <c r="AM107" s="239">
        <v>0</v>
      </c>
      <c r="AN107" s="239">
        <v>0</v>
      </c>
      <c r="AO107" s="239">
        <v>1</v>
      </c>
      <c r="AP107" s="239">
        <v>0</v>
      </c>
      <c r="AQ107" s="239">
        <v>0</v>
      </c>
      <c r="AR107" s="239">
        <v>0</v>
      </c>
      <c r="AS107" s="239"/>
      <c r="AT107" s="239">
        <v>0</v>
      </c>
      <c r="AU107" s="239">
        <v>0</v>
      </c>
      <c r="AV107" s="239">
        <v>0</v>
      </c>
      <c r="AW107" s="239">
        <v>0</v>
      </c>
      <c r="AX107" s="239">
        <v>0</v>
      </c>
      <c r="AY107" s="239">
        <v>0</v>
      </c>
      <c r="AZ107" s="239">
        <v>0</v>
      </c>
      <c r="BA107" s="239">
        <v>0</v>
      </c>
      <c r="BB107" s="239">
        <v>0</v>
      </c>
      <c r="BC107" s="239"/>
      <c r="BD107" s="239"/>
      <c r="BF107" s="18"/>
      <c r="BG107" s="18"/>
      <c r="BH107" s="18"/>
      <c r="BI107" s="18"/>
      <c r="BJ107" s="18">
        <f t="shared" si="21"/>
        <v>0.2857142857142857</v>
      </c>
      <c r="BK107" s="18">
        <f t="shared" si="21"/>
        <v>0</v>
      </c>
    </row>
    <row r="108" spans="1:63" ht="18.75" x14ac:dyDescent="0.25">
      <c r="A108" s="46">
        <v>100</v>
      </c>
      <c r="B108" s="46" t="s">
        <v>551</v>
      </c>
      <c r="C108" s="237" t="str">
        <f t="shared" si="19"/>
        <v>16</v>
      </c>
      <c r="D108" s="237" t="str">
        <f>INDEX(Sheet1!$C:$C,MATCH($B108,Sheet1!$B:$B,0))</f>
        <v>فربد یسمینا</v>
      </c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  <c r="AB108" s="238"/>
      <c r="AC108" s="238"/>
      <c r="AD108" s="238"/>
      <c r="AE108" s="238"/>
      <c r="AF108" s="238"/>
      <c r="AG108" s="238"/>
      <c r="AH108" s="238"/>
      <c r="AI108" s="238"/>
      <c r="AJ108" s="238"/>
      <c r="AK108" s="238">
        <v>1</v>
      </c>
      <c r="AL108" s="238">
        <v>0</v>
      </c>
      <c r="AM108" s="238">
        <v>0</v>
      </c>
      <c r="AN108" s="238">
        <v>0</v>
      </c>
      <c r="AO108" s="238">
        <v>0</v>
      </c>
      <c r="AP108" s="238">
        <v>0</v>
      </c>
      <c r="AQ108" s="238">
        <v>0</v>
      </c>
      <c r="AR108" s="238">
        <v>0</v>
      </c>
      <c r="AS108" s="238"/>
      <c r="AT108" s="238">
        <v>0</v>
      </c>
      <c r="AU108" s="238">
        <v>0</v>
      </c>
      <c r="AV108" s="238">
        <v>0</v>
      </c>
      <c r="AW108" s="238">
        <v>0</v>
      </c>
      <c r="AX108" s="238">
        <v>0</v>
      </c>
      <c r="AY108" s="238">
        <v>0</v>
      </c>
      <c r="AZ108" s="239">
        <v>0</v>
      </c>
      <c r="BA108" s="239">
        <v>0</v>
      </c>
      <c r="BB108" s="239">
        <v>0</v>
      </c>
      <c r="BC108" s="238"/>
      <c r="BD108" s="238"/>
      <c r="BF108" s="18"/>
      <c r="BG108" s="18"/>
      <c r="BH108" s="18"/>
      <c r="BI108" s="18"/>
      <c r="BJ108" s="18">
        <f t="shared" si="21"/>
        <v>0.14285714285714285</v>
      </c>
      <c r="BK108" s="18">
        <f t="shared" si="21"/>
        <v>0</v>
      </c>
    </row>
    <row r="109" spans="1:63" ht="18.75" x14ac:dyDescent="0.25">
      <c r="A109" s="4">
        <v>101</v>
      </c>
      <c r="B109" s="4" t="s">
        <v>552</v>
      </c>
      <c r="C109" s="236" t="str">
        <f t="shared" si="19"/>
        <v>16</v>
      </c>
      <c r="D109" s="236" t="str">
        <f>INDEX(Sheet1!$C:$C,MATCH($B109,Sheet1!$B:$B,0))</f>
        <v>امیررضا افشار</v>
      </c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>
        <v>1</v>
      </c>
      <c r="AL109" s="239">
        <v>0</v>
      </c>
      <c r="AM109" s="239">
        <v>1</v>
      </c>
      <c r="AN109" s="239">
        <v>0</v>
      </c>
      <c r="AO109" s="239">
        <v>1</v>
      </c>
      <c r="AP109" s="239">
        <v>1</v>
      </c>
      <c r="AQ109" s="239">
        <v>1</v>
      </c>
      <c r="AR109" s="239">
        <v>0</v>
      </c>
      <c r="AS109" s="239"/>
      <c r="AT109" s="239">
        <v>0</v>
      </c>
      <c r="AU109" s="239">
        <v>0</v>
      </c>
      <c r="AV109" s="239">
        <v>1</v>
      </c>
      <c r="AW109" s="239">
        <v>0</v>
      </c>
      <c r="AX109" s="239">
        <v>1</v>
      </c>
      <c r="AY109" s="239">
        <v>0</v>
      </c>
      <c r="AZ109" s="239">
        <v>1</v>
      </c>
      <c r="BA109" s="239">
        <v>0</v>
      </c>
      <c r="BB109" s="239">
        <v>0</v>
      </c>
      <c r="BC109" s="239"/>
      <c r="BD109" s="239"/>
      <c r="BF109" s="18"/>
      <c r="BG109" s="18"/>
      <c r="BH109" s="18"/>
      <c r="BI109" s="18"/>
      <c r="BJ109" s="18">
        <f t="shared" si="21"/>
        <v>0.7142857142857143</v>
      </c>
      <c r="BK109" s="18">
        <f t="shared" si="21"/>
        <v>0.33333333333333331</v>
      </c>
    </row>
    <row r="110" spans="1:63" ht="18.75" x14ac:dyDescent="0.25">
      <c r="A110" s="46">
        <v>102</v>
      </c>
      <c r="B110" s="46" t="s">
        <v>553</v>
      </c>
      <c r="C110" s="237" t="str">
        <f t="shared" si="19"/>
        <v>16</v>
      </c>
      <c r="D110" s="237" t="str">
        <f>INDEX(Sheet1!$C:$C,MATCH($B110,Sheet1!$B:$B,0))</f>
        <v>امیرحسین محمدگنجی</v>
      </c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38"/>
      <c r="AI110" s="238"/>
      <c r="AJ110" s="238"/>
      <c r="AK110" s="238"/>
      <c r="AL110" s="238">
        <v>0</v>
      </c>
      <c r="AM110" s="238">
        <v>0</v>
      </c>
      <c r="AN110" s="238">
        <v>0</v>
      </c>
      <c r="AO110" s="238">
        <v>0</v>
      </c>
      <c r="AP110" s="238">
        <v>0</v>
      </c>
      <c r="AQ110" s="238">
        <v>0</v>
      </c>
      <c r="AR110" s="238">
        <v>0</v>
      </c>
      <c r="AS110" s="238"/>
      <c r="AT110" s="238">
        <v>0</v>
      </c>
      <c r="AU110" s="238">
        <v>0</v>
      </c>
      <c r="AV110" s="238">
        <v>0</v>
      </c>
      <c r="AW110" s="238">
        <v>0</v>
      </c>
      <c r="AX110" s="238">
        <v>0</v>
      </c>
      <c r="AY110" s="238">
        <v>0</v>
      </c>
      <c r="AZ110" s="238">
        <v>0</v>
      </c>
      <c r="BA110" s="239">
        <v>0</v>
      </c>
      <c r="BB110" s="239">
        <v>0</v>
      </c>
      <c r="BC110" s="238"/>
      <c r="BD110" s="238"/>
      <c r="BF110" s="18"/>
      <c r="BG110" s="18"/>
      <c r="BH110" s="18"/>
      <c r="BI110" s="18"/>
      <c r="BJ110" s="18">
        <f t="shared" si="21"/>
        <v>0</v>
      </c>
      <c r="BK110" s="18">
        <f t="shared" si="21"/>
        <v>0</v>
      </c>
    </row>
    <row r="111" spans="1:63" ht="18.75" x14ac:dyDescent="0.25">
      <c r="A111" s="4">
        <v>103</v>
      </c>
      <c r="B111" s="4" t="s">
        <v>554</v>
      </c>
      <c r="C111" s="236" t="str">
        <f t="shared" si="19"/>
        <v>16</v>
      </c>
      <c r="D111" s="236" t="str">
        <f>INDEX(Sheet1!$C:$C,MATCH($B111,Sheet1!$B:$B,0))</f>
        <v>محمدماهان متانت</v>
      </c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>
        <v>1</v>
      </c>
      <c r="AL111" s="239">
        <v>0</v>
      </c>
      <c r="AM111" s="239">
        <v>0</v>
      </c>
      <c r="AN111" s="239">
        <v>1</v>
      </c>
      <c r="AO111" s="239">
        <v>0</v>
      </c>
      <c r="AP111" s="239">
        <v>0</v>
      </c>
      <c r="AQ111" s="239">
        <v>0</v>
      </c>
      <c r="AR111" s="239">
        <v>0</v>
      </c>
      <c r="AS111" s="239"/>
      <c r="AT111" s="239">
        <v>0</v>
      </c>
      <c r="AU111" s="239">
        <v>0</v>
      </c>
      <c r="AV111" s="239">
        <v>1</v>
      </c>
      <c r="AW111" s="239">
        <v>1</v>
      </c>
      <c r="AX111" s="239">
        <v>1</v>
      </c>
      <c r="AY111" s="239">
        <v>1</v>
      </c>
      <c r="AZ111" s="239">
        <v>1</v>
      </c>
      <c r="BA111" s="239">
        <v>0</v>
      </c>
      <c r="BB111" s="239">
        <v>0</v>
      </c>
      <c r="BC111" s="239"/>
      <c r="BD111" s="239"/>
      <c r="BF111" s="18"/>
      <c r="BG111" s="18"/>
      <c r="BH111" s="18"/>
      <c r="BI111" s="18"/>
      <c r="BJ111" s="18">
        <f t="shared" si="21"/>
        <v>0.14285714285714285</v>
      </c>
      <c r="BK111" s="18">
        <f t="shared" si="21"/>
        <v>0.66666666666666663</v>
      </c>
    </row>
    <row r="112" spans="1:63" ht="18.75" x14ac:dyDescent="0.25">
      <c r="A112" s="46">
        <v>104</v>
      </c>
      <c r="B112" s="46" t="s">
        <v>705</v>
      </c>
      <c r="C112" s="237" t="str">
        <f t="shared" si="19"/>
        <v>16</v>
      </c>
      <c r="D112" s="237" t="str">
        <f>INDEX(Sheet1!$C:$C,MATCH($B112,Sheet1!$B:$B,0))</f>
        <v>فرزام عزیزآبادی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>
        <v>1</v>
      </c>
      <c r="AL112" s="47">
        <v>0</v>
      </c>
      <c r="AM112" s="47">
        <v>1</v>
      </c>
      <c r="AN112" s="47">
        <v>0</v>
      </c>
      <c r="AO112" s="47">
        <v>1</v>
      </c>
      <c r="AP112" s="47">
        <v>1</v>
      </c>
      <c r="AQ112" s="47">
        <v>0</v>
      </c>
      <c r="AR112" s="47">
        <v>0</v>
      </c>
      <c r="AS112" s="47"/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</v>
      </c>
      <c r="BA112" s="239">
        <v>0</v>
      </c>
      <c r="BB112" s="239">
        <v>0</v>
      </c>
      <c r="BC112" s="47"/>
      <c r="BD112" s="238"/>
      <c r="BF112" s="18"/>
      <c r="BG112" s="18"/>
      <c r="BH112" s="18"/>
      <c r="BI112" s="18"/>
      <c r="BJ112" s="18">
        <f t="shared" si="21"/>
        <v>0.5714285714285714</v>
      </c>
      <c r="BK112" s="18">
        <f t="shared" si="21"/>
        <v>0</v>
      </c>
    </row>
    <row r="113" spans="1:63" ht="18.75" x14ac:dyDescent="0.25">
      <c r="A113" s="4">
        <v>105</v>
      </c>
      <c r="B113" s="4" t="s">
        <v>706</v>
      </c>
      <c r="C113" s="236" t="str">
        <f t="shared" si="19"/>
        <v>16</v>
      </c>
      <c r="D113" s="236" t="str">
        <f>INDEX(Sheet1!$C:$C,MATCH($B113,Sheet1!$B:$B,0))</f>
        <v>محمدحسین مدبر</v>
      </c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>
        <v>1</v>
      </c>
      <c r="AL113" s="239">
        <v>1</v>
      </c>
      <c r="AM113" s="239">
        <v>0</v>
      </c>
      <c r="AN113" s="239">
        <v>0</v>
      </c>
      <c r="AO113" s="239">
        <v>0</v>
      </c>
      <c r="AP113" s="239">
        <v>1</v>
      </c>
      <c r="AQ113" s="239">
        <v>0</v>
      </c>
      <c r="AR113" s="239">
        <v>0</v>
      </c>
      <c r="AS113" s="239"/>
      <c r="AT113" s="239">
        <v>0</v>
      </c>
      <c r="AU113" s="239">
        <v>0</v>
      </c>
      <c r="AV113" s="239">
        <v>1</v>
      </c>
      <c r="AW113" s="239">
        <v>0</v>
      </c>
      <c r="AX113" s="239">
        <v>0</v>
      </c>
      <c r="AY113" s="239">
        <v>0</v>
      </c>
      <c r="AZ113" s="239">
        <v>1</v>
      </c>
      <c r="BA113" s="239">
        <v>0</v>
      </c>
      <c r="BB113" s="239">
        <v>0</v>
      </c>
      <c r="BC113" s="239"/>
      <c r="BD113" s="239"/>
      <c r="BF113" s="18"/>
      <c r="BG113" s="18"/>
      <c r="BH113" s="18"/>
      <c r="BI113" s="18"/>
      <c r="BJ113" s="18">
        <f t="shared" ref="BJ113:BK144" si="24">IFERROR(SUMIFS($E113:$BD113,$E$3:$BD$3,BJ$3,$E$2:$BD$2,BJ$2)/(COUNTIFS($E$3:$BD$3,BJ$3,$E113:$BD113,"&lt;&gt;"&amp;"",$E$2:$BD$2,BJ$2)),"")</f>
        <v>0.42857142857142855</v>
      </c>
      <c r="BK113" s="18">
        <f t="shared" si="24"/>
        <v>0.22222222222222221</v>
      </c>
    </row>
    <row r="114" spans="1:63" ht="18.75" x14ac:dyDescent="0.25">
      <c r="A114" s="46">
        <v>106</v>
      </c>
      <c r="B114" s="46" t="s">
        <v>707</v>
      </c>
      <c r="C114" s="237" t="str">
        <f t="shared" si="19"/>
        <v>16</v>
      </c>
      <c r="D114" s="237" t="str">
        <f>INDEX(Sheet1!$C:$C,MATCH($B114,Sheet1!$B:$B,0))</f>
        <v>محمدحسن جعفری</v>
      </c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  <c r="AB114" s="238"/>
      <c r="AC114" s="238"/>
      <c r="AD114" s="238"/>
      <c r="AE114" s="238"/>
      <c r="AF114" s="238"/>
      <c r="AG114" s="238"/>
      <c r="AH114" s="238"/>
      <c r="AI114" s="238"/>
      <c r="AJ114" s="238"/>
      <c r="AK114" s="238">
        <v>0</v>
      </c>
      <c r="AL114" s="238">
        <v>0</v>
      </c>
      <c r="AM114" s="238">
        <v>0</v>
      </c>
      <c r="AN114" s="238">
        <v>0</v>
      </c>
      <c r="AO114" s="238">
        <v>1</v>
      </c>
      <c r="AP114" s="238">
        <v>0</v>
      </c>
      <c r="AQ114" s="238">
        <v>1</v>
      </c>
      <c r="AR114" s="238">
        <v>0</v>
      </c>
      <c r="AS114" s="238"/>
      <c r="AT114" s="238">
        <v>0</v>
      </c>
      <c r="AU114" s="238">
        <v>0</v>
      </c>
      <c r="AV114" s="238">
        <v>0</v>
      </c>
      <c r="AW114" s="238">
        <v>0</v>
      </c>
      <c r="AX114" s="238">
        <v>0</v>
      </c>
      <c r="AY114" s="238">
        <v>0</v>
      </c>
      <c r="AZ114" s="238">
        <v>0</v>
      </c>
      <c r="BA114" s="239">
        <v>0</v>
      </c>
      <c r="BB114" s="239">
        <v>0</v>
      </c>
      <c r="BC114" s="238"/>
      <c r="BD114" s="238"/>
      <c r="BF114" s="18"/>
      <c r="BG114" s="18"/>
      <c r="BH114" s="18"/>
      <c r="BI114" s="18"/>
      <c r="BJ114" s="18">
        <f t="shared" si="24"/>
        <v>0.2857142857142857</v>
      </c>
      <c r="BK114" s="18">
        <f t="shared" si="24"/>
        <v>0</v>
      </c>
    </row>
    <row r="115" spans="1:63" ht="18.75" x14ac:dyDescent="0.25">
      <c r="A115" s="4">
        <v>107</v>
      </c>
      <c r="B115" s="4" t="s">
        <v>711</v>
      </c>
      <c r="C115" s="236" t="str">
        <f>MID($B115,1,2)</f>
        <v>17</v>
      </c>
      <c r="D115" s="236" t="str">
        <f>INDEX(Sheet1!$C:$C,MATCH($B115,Sheet1!$B:$B,0))</f>
        <v>امیررضا ساجدی</v>
      </c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>
        <v>1</v>
      </c>
      <c r="Z115" s="239">
        <v>1</v>
      </c>
      <c r="AA115" s="239">
        <v>1</v>
      </c>
      <c r="AB115" s="239">
        <v>1</v>
      </c>
      <c r="AC115" s="239">
        <v>1</v>
      </c>
      <c r="AD115" s="239">
        <v>1</v>
      </c>
      <c r="AE115" s="239">
        <v>1</v>
      </c>
      <c r="AF115" s="239">
        <v>1</v>
      </c>
      <c r="AG115" s="239">
        <v>0</v>
      </c>
      <c r="AH115" s="239">
        <v>1</v>
      </c>
      <c r="AI115" s="239">
        <v>1</v>
      </c>
      <c r="AJ115" s="239">
        <v>1</v>
      </c>
      <c r="AK115" s="239">
        <v>1</v>
      </c>
      <c r="AL115" s="239">
        <v>0</v>
      </c>
      <c r="AM115" s="239">
        <v>0</v>
      </c>
      <c r="AN115" s="239">
        <v>0</v>
      </c>
      <c r="AO115" s="239">
        <v>1</v>
      </c>
      <c r="AP115" s="239">
        <v>1</v>
      </c>
      <c r="AQ115" s="239">
        <v>1</v>
      </c>
      <c r="AR115" s="239">
        <v>0</v>
      </c>
      <c r="AS115" s="239"/>
      <c r="AT115" s="239">
        <v>1</v>
      </c>
      <c r="AU115" s="239">
        <v>0</v>
      </c>
      <c r="AV115" s="239">
        <v>1</v>
      </c>
      <c r="AW115" s="239">
        <v>0</v>
      </c>
      <c r="AX115" s="239">
        <v>1</v>
      </c>
      <c r="AY115" s="239">
        <v>0</v>
      </c>
      <c r="AZ115" s="239">
        <v>1</v>
      </c>
      <c r="BA115" s="239">
        <v>0</v>
      </c>
      <c r="BB115" s="239">
        <v>0</v>
      </c>
      <c r="BC115" s="239"/>
      <c r="BD115" s="239"/>
      <c r="BF115" s="18"/>
      <c r="BG115" s="18"/>
      <c r="BH115" s="18"/>
      <c r="BI115" s="18">
        <f>IFERROR(SUMIFS($E115:$BD115,$E$3:$BD$3,BI$3,$E$2:$BD$2,BI$2)/(COUNTIFS($E$3:$BD$3,BI$3,$E115:$BD115,"&lt;&gt;"&amp;"",$E$2:$BD$2,BI$2)),"")</f>
        <v>0.90909090909090906</v>
      </c>
      <c r="BJ115" s="18">
        <f t="shared" si="24"/>
        <v>0.5714285714285714</v>
      </c>
      <c r="BK115" s="18">
        <f t="shared" si="24"/>
        <v>0.44444444444444442</v>
      </c>
    </row>
    <row r="116" spans="1:63" ht="18.75" x14ac:dyDescent="0.25">
      <c r="A116" s="46">
        <v>108</v>
      </c>
      <c r="B116" s="46" t="s">
        <v>712</v>
      </c>
      <c r="C116" s="237" t="str">
        <f t="shared" ref="C116:C154" si="25">MID($B116,1,2)</f>
        <v>17</v>
      </c>
      <c r="D116" s="237" t="str">
        <f>INDEX(Sheet1!$C:$C,MATCH($B116,Sheet1!$B:$B,0))</f>
        <v>محمدجواد فریادرس</v>
      </c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>
        <v>1</v>
      </c>
      <c r="AL116" s="238">
        <v>0</v>
      </c>
      <c r="AM116" s="238">
        <v>1</v>
      </c>
      <c r="AN116" s="238">
        <v>1</v>
      </c>
      <c r="AO116" s="238">
        <v>0</v>
      </c>
      <c r="AP116" s="238">
        <v>1</v>
      </c>
      <c r="AQ116" s="238">
        <v>0</v>
      </c>
      <c r="AR116" s="238">
        <v>1</v>
      </c>
      <c r="AS116" s="238"/>
      <c r="AT116" s="238">
        <v>1</v>
      </c>
      <c r="AU116" s="238">
        <v>1</v>
      </c>
      <c r="AV116" s="238">
        <v>1</v>
      </c>
      <c r="AW116" s="238">
        <v>1</v>
      </c>
      <c r="AX116" s="238">
        <v>1</v>
      </c>
      <c r="AY116" s="238">
        <v>1</v>
      </c>
      <c r="AZ116" s="238">
        <v>0</v>
      </c>
      <c r="BA116" s="239">
        <v>0</v>
      </c>
      <c r="BB116" s="238">
        <v>1</v>
      </c>
      <c r="BC116" s="238"/>
      <c r="BD116" s="238"/>
      <c r="BF116" s="18"/>
      <c r="BG116" s="18"/>
      <c r="BH116" s="18"/>
      <c r="BI116" s="18"/>
      <c r="BJ116" s="18">
        <f t="shared" si="24"/>
        <v>0.5714285714285714</v>
      </c>
      <c r="BK116" s="18">
        <f t="shared" si="24"/>
        <v>0.77777777777777779</v>
      </c>
    </row>
    <row r="117" spans="1:63" ht="18.75" x14ac:dyDescent="0.25">
      <c r="A117" s="4">
        <v>109</v>
      </c>
      <c r="B117" s="4" t="s">
        <v>713</v>
      </c>
      <c r="C117" s="236" t="str">
        <f t="shared" si="25"/>
        <v>17</v>
      </c>
      <c r="D117" s="236" t="str">
        <f>INDEX(Sheet1!$C:$C,MATCH($B117,Sheet1!$B:$B,0))</f>
        <v>عرشیا خداوردی</v>
      </c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>
        <v>1</v>
      </c>
      <c r="AL117" s="239">
        <v>1</v>
      </c>
      <c r="AM117" s="239">
        <v>1</v>
      </c>
      <c r="AN117" s="239">
        <v>1</v>
      </c>
      <c r="AO117" s="239">
        <v>1</v>
      </c>
      <c r="AP117" s="239">
        <v>1</v>
      </c>
      <c r="AQ117" s="239">
        <v>1</v>
      </c>
      <c r="AR117" s="239">
        <v>1</v>
      </c>
      <c r="AS117" s="239"/>
      <c r="AT117" s="239">
        <v>1</v>
      </c>
      <c r="AU117" s="239">
        <v>0</v>
      </c>
      <c r="AV117" s="239">
        <v>0</v>
      </c>
      <c r="AW117" s="239">
        <v>0</v>
      </c>
      <c r="AX117" s="239">
        <v>0</v>
      </c>
      <c r="AY117" s="239">
        <v>0</v>
      </c>
      <c r="AZ117" s="239">
        <v>1</v>
      </c>
      <c r="BA117" s="239">
        <v>0</v>
      </c>
      <c r="BB117" s="239">
        <v>0</v>
      </c>
      <c r="BC117" s="239"/>
      <c r="BD117" s="239"/>
      <c r="BF117" s="18"/>
      <c r="BG117" s="18"/>
      <c r="BH117" s="18"/>
      <c r="BI117" s="18"/>
      <c r="BJ117" s="18">
        <f t="shared" si="24"/>
        <v>1</v>
      </c>
      <c r="BK117" s="18">
        <f t="shared" si="24"/>
        <v>0.33333333333333331</v>
      </c>
    </row>
    <row r="118" spans="1:63" ht="18.75" x14ac:dyDescent="0.25">
      <c r="A118" s="46">
        <v>110</v>
      </c>
      <c r="B118" s="46" t="s">
        <v>714</v>
      </c>
      <c r="C118" s="237" t="str">
        <f t="shared" si="25"/>
        <v>17</v>
      </c>
      <c r="D118" s="237" t="str">
        <f>INDEX(Sheet1!$C:$C,MATCH($B118,Sheet1!$B:$B,0))</f>
        <v>امیرحسام مرادی</v>
      </c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>
        <v>1</v>
      </c>
      <c r="AL118" s="238">
        <v>0</v>
      </c>
      <c r="AM118" s="238">
        <v>1</v>
      </c>
      <c r="AN118" s="238">
        <v>0</v>
      </c>
      <c r="AO118" s="238">
        <v>1</v>
      </c>
      <c r="AP118" s="238">
        <v>1</v>
      </c>
      <c r="AQ118" s="238">
        <v>0</v>
      </c>
      <c r="AR118" s="238">
        <v>0</v>
      </c>
      <c r="AS118" s="238"/>
      <c r="AT118" s="238">
        <v>0</v>
      </c>
      <c r="AU118" s="238">
        <v>0</v>
      </c>
      <c r="AV118" s="238">
        <v>0</v>
      </c>
      <c r="AW118" s="238">
        <v>0</v>
      </c>
      <c r="AX118" s="238">
        <v>1</v>
      </c>
      <c r="AY118" s="238">
        <v>0</v>
      </c>
      <c r="AZ118" s="238">
        <v>0</v>
      </c>
      <c r="BA118" s="239">
        <v>0</v>
      </c>
      <c r="BB118" s="239">
        <v>0</v>
      </c>
      <c r="BC118" s="238"/>
      <c r="BD118" s="238"/>
      <c r="BF118" s="18"/>
      <c r="BG118" s="18"/>
      <c r="BH118" s="18"/>
      <c r="BI118" s="18"/>
      <c r="BJ118" s="18">
        <f t="shared" si="24"/>
        <v>0.5714285714285714</v>
      </c>
      <c r="BK118" s="18">
        <f t="shared" si="24"/>
        <v>0.1111111111111111</v>
      </c>
    </row>
    <row r="119" spans="1:63" ht="18.75" x14ac:dyDescent="0.25">
      <c r="A119" s="4">
        <v>111</v>
      </c>
      <c r="B119" s="4" t="s">
        <v>715</v>
      </c>
      <c r="C119" s="236" t="str">
        <f t="shared" si="25"/>
        <v>17</v>
      </c>
      <c r="D119" s="236" t="str">
        <f>INDEX(Sheet1!$C:$C,MATCH($B119,Sheet1!$B:$B,0))</f>
        <v>امیرمحمد عبدی</v>
      </c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>
        <v>0</v>
      </c>
      <c r="AL119" s="239">
        <v>1</v>
      </c>
      <c r="AM119" s="239">
        <v>0</v>
      </c>
      <c r="AN119" s="239">
        <v>1</v>
      </c>
      <c r="AO119" s="239">
        <v>0</v>
      </c>
      <c r="AP119" s="239">
        <v>1</v>
      </c>
      <c r="AQ119" s="239">
        <v>0</v>
      </c>
      <c r="AR119" s="239">
        <v>0</v>
      </c>
      <c r="AS119" s="239"/>
      <c r="AT119" s="239">
        <v>0</v>
      </c>
      <c r="AU119" s="239">
        <v>0</v>
      </c>
      <c r="AV119" s="239">
        <v>1</v>
      </c>
      <c r="AW119" s="239">
        <v>1</v>
      </c>
      <c r="AX119" s="239">
        <v>1</v>
      </c>
      <c r="AY119" s="239">
        <v>0</v>
      </c>
      <c r="AZ119" s="239">
        <v>1</v>
      </c>
      <c r="BA119" s="239">
        <v>0</v>
      </c>
      <c r="BB119" s="239">
        <v>0</v>
      </c>
      <c r="BC119" s="239"/>
      <c r="BD119" s="239"/>
      <c r="BF119" s="18"/>
      <c r="BG119" s="18"/>
      <c r="BH119" s="18"/>
      <c r="BI119" s="18"/>
      <c r="BJ119" s="18">
        <f t="shared" si="24"/>
        <v>0.2857142857142857</v>
      </c>
      <c r="BK119" s="18">
        <f t="shared" si="24"/>
        <v>0.55555555555555558</v>
      </c>
    </row>
    <row r="120" spans="1:63" ht="18.75" x14ac:dyDescent="0.25">
      <c r="A120" s="46">
        <v>112</v>
      </c>
      <c r="B120" s="46" t="s">
        <v>716</v>
      </c>
      <c r="C120" s="237" t="str">
        <f t="shared" si="25"/>
        <v>17</v>
      </c>
      <c r="D120" s="237" t="str">
        <f>INDEX(Sheet1!$C:$C,MATCH($B120,Sheet1!$B:$B,0))</f>
        <v>محمدطاها سعادتی</v>
      </c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>
        <v>1</v>
      </c>
      <c r="AL120" s="238">
        <v>0</v>
      </c>
      <c r="AM120" s="238">
        <v>0</v>
      </c>
      <c r="AN120" s="238">
        <v>0</v>
      </c>
      <c r="AO120" s="238">
        <v>1</v>
      </c>
      <c r="AP120" s="238">
        <v>1</v>
      </c>
      <c r="AQ120" s="238">
        <v>1</v>
      </c>
      <c r="AR120" s="238">
        <v>0</v>
      </c>
      <c r="AS120" s="238"/>
      <c r="AT120" s="238">
        <v>0</v>
      </c>
      <c r="AU120" s="238">
        <v>0</v>
      </c>
      <c r="AV120" s="238">
        <v>0</v>
      </c>
      <c r="AW120" s="238">
        <v>1</v>
      </c>
      <c r="AX120" s="238">
        <v>1</v>
      </c>
      <c r="AY120" s="238">
        <v>0</v>
      </c>
      <c r="AZ120" s="238">
        <v>1</v>
      </c>
      <c r="BA120" s="239">
        <v>0</v>
      </c>
      <c r="BB120" s="239">
        <v>0</v>
      </c>
      <c r="BC120" s="238"/>
      <c r="BD120" s="238"/>
      <c r="BF120" s="18"/>
      <c r="BG120" s="18"/>
      <c r="BH120" s="18"/>
      <c r="BI120" s="18"/>
      <c r="BJ120" s="18">
        <f t="shared" si="24"/>
        <v>0.5714285714285714</v>
      </c>
      <c r="BK120" s="18">
        <f t="shared" si="24"/>
        <v>0.33333333333333331</v>
      </c>
    </row>
    <row r="121" spans="1:63" ht="18.75" x14ac:dyDescent="0.25">
      <c r="A121" s="4">
        <v>113</v>
      </c>
      <c r="B121" s="4" t="s">
        <v>717</v>
      </c>
      <c r="C121" s="236" t="str">
        <f t="shared" si="25"/>
        <v>17</v>
      </c>
      <c r="D121" s="236" t="str">
        <f>INDEX(Sheet1!$C:$C,MATCH($B121,Sheet1!$B:$B,0))</f>
        <v>ابوالفضل ربانی</v>
      </c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>
        <v>1</v>
      </c>
      <c r="AL121" s="239">
        <v>0</v>
      </c>
      <c r="AM121" s="239">
        <v>0</v>
      </c>
      <c r="AN121" s="239">
        <v>0</v>
      </c>
      <c r="AO121" s="239">
        <v>1</v>
      </c>
      <c r="AP121" s="239">
        <v>1</v>
      </c>
      <c r="AQ121" s="239">
        <v>0</v>
      </c>
      <c r="AR121" s="239">
        <v>0</v>
      </c>
      <c r="AS121" s="239"/>
      <c r="AT121" s="239">
        <v>0</v>
      </c>
      <c r="AU121" s="239">
        <v>0</v>
      </c>
      <c r="AV121" s="239">
        <v>0</v>
      </c>
      <c r="AW121" s="239">
        <v>0</v>
      </c>
      <c r="AX121" s="239">
        <v>0</v>
      </c>
      <c r="AY121" s="239">
        <v>0</v>
      </c>
      <c r="AZ121" s="239">
        <v>0</v>
      </c>
      <c r="BA121" s="239">
        <v>0</v>
      </c>
      <c r="BB121" s="239">
        <v>0</v>
      </c>
      <c r="BC121" s="239"/>
      <c r="BD121" s="239"/>
      <c r="BF121" s="18"/>
      <c r="BG121" s="18"/>
      <c r="BH121" s="18"/>
      <c r="BI121" s="18"/>
      <c r="BJ121" s="18">
        <f t="shared" si="24"/>
        <v>0.42857142857142855</v>
      </c>
      <c r="BK121" s="18">
        <f t="shared" si="24"/>
        <v>0</v>
      </c>
    </row>
    <row r="122" spans="1:63" ht="18.75" x14ac:dyDescent="0.25">
      <c r="A122" s="46">
        <v>114</v>
      </c>
      <c r="B122" s="46" t="s">
        <v>718</v>
      </c>
      <c r="C122" s="237" t="str">
        <f t="shared" si="25"/>
        <v>17</v>
      </c>
      <c r="D122" s="237" t="str">
        <f>INDEX(Sheet1!$C:$C,MATCH($B122,Sheet1!$B:$B,0))</f>
        <v>کسری رنجبر</v>
      </c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238"/>
      <c r="AI122" s="238"/>
      <c r="AJ122" s="238"/>
      <c r="AK122" s="238">
        <v>1</v>
      </c>
      <c r="AL122" s="238">
        <v>1</v>
      </c>
      <c r="AM122" s="238">
        <v>0</v>
      </c>
      <c r="AN122" s="238">
        <v>0</v>
      </c>
      <c r="AO122" s="238">
        <v>0</v>
      </c>
      <c r="AP122" s="238">
        <v>1</v>
      </c>
      <c r="AQ122" s="238">
        <v>0</v>
      </c>
      <c r="AR122" s="238">
        <v>0</v>
      </c>
      <c r="AS122" s="238"/>
      <c r="AT122" s="238">
        <v>0</v>
      </c>
      <c r="AU122" s="238">
        <v>0</v>
      </c>
      <c r="AV122" s="238">
        <v>0</v>
      </c>
      <c r="AW122" s="238">
        <v>1</v>
      </c>
      <c r="AX122" s="238">
        <v>0</v>
      </c>
      <c r="AY122" s="238">
        <v>0</v>
      </c>
      <c r="AZ122" s="239">
        <v>0</v>
      </c>
      <c r="BA122" s="239">
        <v>0</v>
      </c>
      <c r="BB122" s="239">
        <v>0</v>
      </c>
      <c r="BC122" s="238"/>
      <c r="BD122" s="238"/>
      <c r="BF122" s="18"/>
      <c r="BG122" s="18"/>
      <c r="BH122" s="18"/>
      <c r="BI122" s="18"/>
      <c r="BJ122" s="18">
        <f t="shared" si="24"/>
        <v>0.42857142857142855</v>
      </c>
      <c r="BK122" s="18">
        <f t="shared" si="24"/>
        <v>0.1111111111111111</v>
      </c>
    </row>
    <row r="123" spans="1:63" ht="18.75" x14ac:dyDescent="0.25">
      <c r="A123" s="4">
        <v>115</v>
      </c>
      <c r="B123" s="4" t="s">
        <v>719</v>
      </c>
      <c r="C123" s="236" t="str">
        <f t="shared" si="25"/>
        <v>17</v>
      </c>
      <c r="D123" s="236" t="str">
        <f>INDEX(Sheet1!$C:$C,MATCH($B123,Sheet1!$B:$B,0))</f>
        <v>امیرحسام بیگلری</v>
      </c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>
        <v>0</v>
      </c>
      <c r="AL123" s="239">
        <v>0</v>
      </c>
      <c r="AM123" s="239">
        <v>0</v>
      </c>
      <c r="AN123" s="239">
        <v>0</v>
      </c>
      <c r="AO123" s="239">
        <v>0</v>
      </c>
      <c r="AP123" s="239">
        <v>0</v>
      </c>
      <c r="AQ123" s="239">
        <v>0</v>
      </c>
      <c r="AR123" s="239">
        <v>0</v>
      </c>
      <c r="AS123" s="239"/>
      <c r="AT123" s="239">
        <v>0</v>
      </c>
      <c r="AU123" s="239">
        <v>0</v>
      </c>
      <c r="AV123" s="239">
        <v>0</v>
      </c>
      <c r="AW123" s="239">
        <v>0</v>
      </c>
      <c r="AX123" s="239">
        <v>0</v>
      </c>
      <c r="AY123" s="239">
        <v>0</v>
      </c>
      <c r="AZ123" s="239">
        <v>0</v>
      </c>
      <c r="BA123" s="239">
        <v>0</v>
      </c>
      <c r="BB123" s="239">
        <v>0</v>
      </c>
      <c r="BC123" s="239"/>
      <c r="BD123" s="239"/>
      <c r="BF123" s="18"/>
      <c r="BG123" s="18"/>
      <c r="BH123" s="18"/>
      <c r="BI123" s="18"/>
      <c r="BJ123" s="18">
        <f t="shared" si="24"/>
        <v>0</v>
      </c>
      <c r="BK123" s="18">
        <f t="shared" si="24"/>
        <v>0</v>
      </c>
    </row>
    <row r="124" spans="1:63" ht="18.75" x14ac:dyDescent="0.25">
      <c r="A124" s="46">
        <v>116</v>
      </c>
      <c r="B124" s="46" t="s">
        <v>720</v>
      </c>
      <c r="C124" s="237" t="str">
        <f t="shared" si="25"/>
        <v>17</v>
      </c>
      <c r="D124" s="237" t="str">
        <f>INDEX(Sheet1!$C:$C,MATCH($B124,Sheet1!$B:$B,0))</f>
        <v>امیرحسین ماهوتی</v>
      </c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238"/>
      <c r="AE124" s="238"/>
      <c r="AF124" s="238"/>
      <c r="AG124" s="238"/>
      <c r="AH124" s="238"/>
      <c r="AI124" s="238"/>
      <c r="AJ124" s="238"/>
      <c r="AK124" s="238">
        <v>1</v>
      </c>
      <c r="AL124" s="238">
        <v>0</v>
      </c>
      <c r="AM124" s="238">
        <v>1</v>
      </c>
      <c r="AN124" s="238">
        <v>1</v>
      </c>
      <c r="AO124" s="238">
        <v>1</v>
      </c>
      <c r="AP124" s="238">
        <v>1</v>
      </c>
      <c r="AQ124" s="238">
        <v>1</v>
      </c>
      <c r="AR124" s="238">
        <v>1</v>
      </c>
      <c r="AS124" s="238"/>
      <c r="AT124" s="238">
        <v>0</v>
      </c>
      <c r="AU124" s="238">
        <v>0</v>
      </c>
      <c r="AV124" s="238">
        <v>0</v>
      </c>
      <c r="AW124" s="238">
        <v>0</v>
      </c>
      <c r="AX124" s="238">
        <v>0</v>
      </c>
      <c r="AY124" s="238">
        <v>0</v>
      </c>
      <c r="AZ124" s="238">
        <v>1</v>
      </c>
      <c r="BA124" s="239">
        <v>0</v>
      </c>
      <c r="BB124" s="239">
        <v>0</v>
      </c>
      <c r="BC124" s="238"/>
      <c r="BD124" s="238"/>
      <c r="BF124" s="18"/>
      <c r="BG124" s="18"/>
      <c r="BH124" s="18"/>
      <c r="BI124" s="18"/>
      <c r="BJ124" s="18">
        <f t="shared" si="24"/>
        <v>0.8571428571428571</v>
      </c>
      <c r="BK124" s="18">
        <f t="shared" si="24"/>
        <v>0.22222222222222221</v>
      </c>
    </row>
    <row r="125" spans="1:63" ht="18.75" x14ac:dyDescent="0.25">
      <c r="A125" s="4">
        <v>117</v>
      </c>
      <c r="B125" s="4" t="s">
        <v>721</v>
      </c>
      <c r="C125" s="236" t="str">
        <f t="shared" si="25"/>
        <v>17</v>
      </c>
      <c r="D125" s="236" t="str">
        <f>INDEX(Sheet1!$C:$C,MATCH($B125,Sheet1!$B:$B,0))</f>
        <v>امیر احمدی</v>
      </c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>
        <v>0</v>
      </c>
      <c r="AL125" s="239">
        <v>0</v>
      </c>
      <c r="AM125" s="239">
        <v>0</v>
      </c>
      <c r="AN125" s="239">
        <v>0</v>
      </c>
      <c r="AO125" s="239">
        <v>1</v>
      </c>
      <c r="AP125" s="239">
        <v>0</v>
      </c>
      <c r="AQ125" s="239">
        <v>1</v>
      </c>
      <c r="AR125" s="239">
        <v>0</v>
      </c>
      <c r="AS125" s="239"/>
      <c r="AT125" s="239">
        <v>0</v>
      </c>
      <c r="AU125" s="239">
        <v>0</v>
      </c>
      <c r="AV125" s="239">
        <v>0</v>
      </c>
      <c r="AW125" s="239">
        <v>0</v>
      </c>
      <c r="AX125" s="239">
        <v>0</v>
      </c>
      <c r="AY125" s="239">
        <v>0</v>
      </c>
      <c r="AZ125" s="239">
        <v>0</v>
      </c>
      <c r="BA125" s="239">
        <v>0</v>
      </c>
      <c r="BB125" s="239">
        <v>0</v>
      </c>
      <c r="BC125" s="239"/>
      <c r="BD125" s="239"/>
      <c r="BF125" s="18"/>
      <c r="BG125" s="18"/>
      <c r="BH125" s="18"/>
      <c r="BI125" s="18"/>
      <c r="BJ125" s="18">
        <f t="shared" si="24"/>
        <v>0.2857142857142857</v>
      </c>
      <c r="BK125" s="18">
        <f t="shared" si="24"/>
        <v>0</v>
      </c>
    </row>
    <row r="126" spans="1:63" ht="18.75" x14ac:dyDescent="0.25">
      <c r="A126" s="46">
        <v>118</v>
      </c>
      <c r="B126" s="46" t="s">
        <v>722</v>
      </c>
      <c r="C126" s="237" t="str">
        <f t="shared" si="25"/>
        <v>17</v>
      </c>
      <c r="D126" s="237" t="str">
        <f>INDEX(Sheet1!$C:$C,MATCH($B126,Sheet1!$B:$B,0))</f>
        <v>طاها اولادی</v>
      </c>
      <c r="E126" s="238"/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  <c r="AA126" s="238"/>
      <c r="AB126" s="238"/>
      <c r="AC126" s="238"/>
      <c r="AD126" s="238"/>
      <c r="AE126" s="238"/>
      <c r="AF126" s="238"/>
      <c r="AG126" s="238"/>
      <c r="AH126" s="238"/>
      <c r="AI126" s="238"/>
      <c r="AJ126" s="238"/>
      <c r="AK126" s="238">
        <v>1</v>
      </c>
      <c r="AL126" s="238">
        <v>0</v>
      </c>
      <c r="AM126" s="238">
        <v>0</v>
      </c>
      <c r="AN126" s="238">
        <v>0</v>
      </c>
      <c r="AO126" s="238">
        <v>1</v>
      </c>
      <c r="AP126" s="238">
        <v>1</v>
      </c>
      <c r="AQ126" s="238">
        <v>0</v>
      </c>
      <c r="AR126" s="238">
        <v>0</v>
      </c>
      <c r="AS126" s="238"/>
      <c r="AT126" s="238">
        <v>0</v>
      </c>
      <c r="AU126" s="238">
        <v>0</v>
      </c>
      <c r="AV126" s="238">
        <v>0</v>
      </c>
      <c r="AW126" s="238">
        <v>0</v>
      </c>
      <c r="AX126" s="238">
        <v>0</v>
      </c>
      <c r="AY126" s="238">
        <v>0</v>
      </c>
      <c r="AZ126" s="239">
        <v>0</v>
      </c>
      <c r="BA126" s="239">
        <v>0</v>
      </c>
      <c r="BB126" s="239">
        <v>0</v>
      </c>
      <c r="BC126" s="238"/>
      <c r="BD126" s="238"/>
      <c r="BF126" s="18"/>
      <c r="BG126" s="18"/>
      <c r="BH126" s="18"/>
      <c r="BI126" s="18"/>
      <c r="BJ126" s="18">
        <f t="shared" si="24"/>
        <v>0.42857142857142855</v>
      </c>
      <c r="BK126" s="18">
        <f t="shared" si="24"/>
        <v>0</v>
      </c>
    </row>
    <row r="127" spans="1:63" ht="18.75" x14ac:dyDescent="0.25">
      <c r="A127" s="4">
        <v>119</v>
      </c>
      <c r="B127" s="4" t="s">
        <v>723</v>
      </c>
      <c r="C127" s="236" t="str">
        <f t="shared" si="25"/>
        <v>17</v>
      </c>
      <c r="D127" s="236" t="str">
        <f>INDEX(Sheet1!$C:$C,MATCH($B127,Sheet1!$B:$B,0))</f>
        <v>محمدرضا میرزایی</v>
      </c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>
        <v>1</v>
      </c>
      <c r="AL127" s="239">
        <v>0</v>
      </c>
      <c r="AM127" s="239">
        <v>0</v>
      </c>
      <c r="AN127" s="239">
        <v>0</v>
      </c>
      <c r="AO127" s="239">
        <v>1</v>
      </c>
      <c r="AP127" s="239">
        <v>1</v>
      </c>
      <c r="AQ127" s="239">
        <v>1</v>
      </c>
      <c r="AR127" s="239">
        <v>0</v>
      </c>
      <c r="AS127" s="239"/>
      <c r="AT127" s="239">
        <v>1</v>
      </c>
      <c r="AU127" s="239">
        <v>0</v>
      </c>
      <c r="AV127" s="239">
        <v>0</v>
      </c>
      <c r="AW127" s="239">
        <v>0</v>
      </c>
      <c r="AX127" s="239">
        <v>1</v>
      </c>
      <c r="AY127" s="239">
        <v>0</v>
      </c>
      <c r="AZ127" s="239">
        <v>0</v>
      </c>
      <c r="BA127" s="239">
        <v>0</v>
      </c>
      <c r="BB127" s="239">
        <v>0</v>
      </c>
      <c r="BC127" s="239"/>
      <c r="BD127" s="239"/>
      <c r="BF127" s="18"/>
      <c r="BG127" s="18"/>
      <c r="BH127" s="18"/>
      <c r="BI127" s="18"/>
      <c r="BJ127" s="18">
        <f t="shared" si="24"/>
        <v>0.5714285714285714</v>
      </c>
      <c r="BK127" s="18">
        <f t="shared" si="24"/>
        <v>0.22222222222222221</v>
      </c>
    </row>
    <row r="128" spans="1:63" ht="18.75" x14ac:dyDescent="0.25">
      <c r="A128" s="46">
        <v>120</v>
      </c>
      <c r="B128" s="46" t="s">
        <v>724</v>
      </c>
      <c r="C128" s="237" t="str">
        <f t="shared" si="25"/>
        <v>17</v>
      </c>
      <c r="D128" s="237" t="str">
        <f>INDEX(Sheet1!$C:$C,MATCH($B128,Sheet1!$B:$B,0))</f>
        <v>امیرحسین قاسم نیا</v>
      </c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238"/>
      <c r="AD128" s="238"/>
      <c r="AE128" s="238"/>
      <c r="AF128" s="238"/>
      <c r="AG128" s="238"/>
      <c r="AH128" s="238"/>
      <c r="AI128" s="238"/>
      <c r="AJ128" s="238"/>
      <c r="AK128" s="238">
        <v>0</v>
      </c>
      <c r="AL128" s="238">
        <v>0</v>
      </c>
      <c r="AM128" s="238">
        <v>0</v>
      </c>
      <c r="AN128" s="238">
        <v>0</v>
      </c>
      <c r="AO128" s="238">
        <v>1</v>
      </c>
      <c r="AP128" s="238">
        <v>0</v>
      </c>
      <c r="AQ128" s="238">
        <v>0</v>
      </c>
      <c r="AR128" s="238">
        <v>0</v>
      </c>
      <c r="AS128" s="238"/>
      <c r="AT128" s="238">
        <v>0</v>
      </c>
      <c r="AU128" s="238">
        <v>1</v>
      </c>
      <c r="AV128" s="238">
        <v>0</v>
      </c>
      <c r="AW128" s="238">
        <v>0</v>
      </c>
      <c r="AX128" s="238">
        <v>0</v>
      </c>
      <c r="AY128" s="238">
        <v>0</v>
      </c>
      <c r="AZ128" s="239">
        <v>0</v>
      </c>
      <c r="BA128" s="239">
        <v>0</v>
      </c>
      <c r="BB128" s="239">
        <v>0</v>
      </c>
      <c r="BC128" s="238"/>
      <c r="BD128" s="238"/>
      <c r="BF128" s="18"/>
      <c r="BG128" s="18"/>
      <c r="BH128" s="18"/>
      <c r="BI128" s="18"/>
      <c r="BJ128" s="18">
        <f t="shared" si="24"/>
        <v>0.14285714285714285</v>
      </c>
      <c r="BK128" s="18">
        <f t="shared" si="24"/>
        <v>0.1111111111111111</v>
      </c>
    </row>
    <row r="129" spans="1:63" ht="18.75" x14ac:dyDescent="0.25">
      <c r="A129" s="4">
        <v>121</v>
      </c>
      <c r="B129" s="4" t="s">
        <v>728</v>
      </c>
      <c r="C129" s="236" t="str">
        <f t="shared" si="25"/>
        <v>18</v>
      </c>
      <c r="D129" s="236" t="str">
        <f>INDEX(Sheet1!$C:$C,MATCH($B129,Sheet1!$B:$B,0))</f>
        <v>حسین ساجدی</v>
      </c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>
        <v>1</v>
      </c>
      <c r="Z129" s="239">
        <v>1</v>
      </c>
      <c r="AA129" s="239">
        <v>1</v>
      </c>
      <c r="AB129" s="239">
        <v>1</v>
      </c>
      <c r="AC129" s="239">
        <v>1</v>
      </c>
      <c r="AD129" s="239">
        <v>1</v>
      </c>
      <c r="AE129" s="239">
        <v>1</v>
      </c>
      <c r="AF129" s="239">
        <v>1</v>
      </c>
      <c r="AG129" s="239">
        <v>0</v>
      </c>
      <c r="AH129" s="239">
        <v>1</v>
      </c>
      <c r="AI129" s="239">
        <v>1</v>
      </c>
      <c r="AJ129" s="239">
        <v>1</v>
      </c>
      <c r="AK129" s="239">
        <v>1</v>
      </c>
      <c r="AL129" s="239">
        <v>0</v>
      </c>
      <c r="AM129" s="239"/>
      <c r="AN129" s="239"/>
      <c r="AO129" s="239"/>
      <c r="AP129" s="239"/>
      <c r="AQ129" s="239"/>
      <c r="AR129" s="239"/>
      <c r="AS129" s="239"/>
      <c r="AT129" s="239">
        <v>0</v>
      </c>
      <c r="AU129" s="239">
        <v>0</v>
      </c>
      <c r="AV129" s="239">
        <v>1</v>
      </c>
      <c r="AW129" s="239">
        <v>0</v>
      </c>
      <c r="AX129" s="239">
        <v>0</v>
      </c>
      <c r="AY129" s="239">
        <v>0</v>
      </c>
      <c r="AZ129" s="239">
        <v>0</v>
      </c>
      <c r="BA129" s="239">
        <v>0</v>
      </c>
      <c r="BB129" s="239">
        <v>0</v>
      </c>
      <c r="BC129" s="239"/>
      <c r="BD129" s="239"/>
      <c r="BF129" s="18"/>
      <c r="BG129" s="18"/>
      <c r="BH129" s="18"/>
      <c r="BI129" s="18">
        <f>IFERROR(SUMIFS($E129:$BD129,$E$3:$BD$3,BI$3,$E$2:$BD$2,BI$2)/(COUNTIFS($E$3:$BD$3,BI$3,$E129:$BD129,"&lt;&gt;"&amp;"",$E$2:$BD$2,BI$2)),"")</f>
        <v>0.90909090909090906</v>
      </c>
      <c r="BJ129" s="18">
        <f t="shared" si="24"/>
        <v>0.5</v>
      </c>
      <c r="BK129" s="18">
        <f t="shared" si="24"/>
        <v>0.125</v>
      </c>
    </row>
    <row r="130" spans="1:63" ht="18.75" x14ac:dyDescent="0.25">
      <c r="A130" s="46">
        <v>122</v>
      </c>
      <c r="B130" s="46" t="s">
        <v>729</v>
      </c>
      <c r="C130" s="237" t="str">
        <f t="shared" si="25"/>
        <v>18</v>
      </c>
      <c r="D130" s="237" t="str">
        <f>INDEX(Sheet1!$C:$C,MATCH($B130,Sheet1!$B:$B,0))</f>
        <v>امیرحسین رهبری</v>
      </c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>
        <v>1</v>
      </c>
      <c r="Z130" s="238">
        <v>1</v>
      </c>
      <c r="AA130" s="238">
        <v>1</v>
      </c>
      <c r="AB130" s="238">
        <v>1</v>
      </c>
      <c r="AC130" s="238">
        <v>1</v>
      </c>
      <c r="AD130" s="238">
        <v>1</v>
      </c>
      <c r="AE130" s="238">
        <v>1</v>
      </c>
      <c r="AF130" s="238">
        <v>1</v>
      </c>
      <c r="AG130" s="238">
        <v>0</v>
      </c>
      <c r="AH130" s="238">
        <v>1</v>
      </c>
      <c r="AI130" s="238">
        <v>1</v>
      </c>
      <c r="AJ130" s="238">
        <v>0</v>
      </c>
      <c r="AK130" s="238">
        <v>1</v>
      </c>
      <c r="AL130" s="238">
        <v>0</v>
      </c>
      <c r="AM130" s="238"/>
      <c r="AN130" s="238"/>
      <c r="AO130" s="238"/>
      <c r="AP130" s="238"/>
      <c r="AQ130" s="238"/>
      <c r="AR130" s="238"/>
      <c r="AS130" s="238"/>
      <c r="AT130" s="238">
        <v>0</v>
      </c>
      <c r="AU130" s="238">
        <v>0</v>
      </c>
      <c r="AV130" s="238">
        <v>0</v>
      </c>
      <c r="AW130" s="238">
        <v>0</v>
      </c>
      <c r="AX130" s="238">
        <v>0</v>
      </c>
      <c r="AY130" s="238">
        <v>0</v>
      </c>
      <c r="AZ130" s="239">
        <v>0</v>
      </c>
      <c r="BA130" s="239">
        <v>0</v>
      </c>
      <c r="BB130" s="239">
        <v>0</v>
      </c>
      <c r="BC130" s="238"/>
      <c r="BD130" s="238"/>
      <c r="BF130" s="18"/>
      <c r="BG130" s="18"/>
      <c r="BH130" s="18"/>
      <c r="BI130" s="18">
        <f>IFERROR(SUMIFS($E130:$BD130,$E$3:$BD$3,BI$3,$E$2:$BD$2,BI$2)/(COUNTIFS($E$3:$BD$3,BI$3,$E130:$BD130,"&lt;&gt;"&amp;"",$E$2:$BD$2,BI$2)),"")</f>
        <v>0.90909090909090906</v>
      </c>
      <c r="BJ130" s="18">
        <f t="shared" si="24"/>
        <v>0.5</v>
      </c>
      <c r="BK130" s="18">
        <f t="shared" si="24"/>
        <v>0</v>
      </c>
    </row>
    <row r="131" spans="1:63" ht="18.75" x14ac:dyDescent="0.25">
      <c r="A131" s="4">
        <v>123</v>
      </c>
      <c r="B131" s="4" t="s">
        <v>730</v>
      </c>
      <c r="C131" s="236" t="str">
        <f t="shared" si="25"/>
        <v>18</v>
      </c>
      <c r="D131" s="236" t="str">
        <f>INDEX(Sheet1!$C:$C,MATCH($B131,Sheet1!$B:$B,0))</f>
        <v>عباس رهبری</v>
      </c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>
        <v>0</v>
      </c>
      <c r="AL131" s="239">
        <v>0</v>
      </c>
      <c r="AM131" s="239"/>
      <c r="AN131" s="239"/>
      <c r="AO131" s="239"/>
      <c r="AP131" s="239"/>
      <c r="AQ131" s="239"/>
      <c r="AR131" s="239"/>
      <c r="AS131" s="239"/>
      <c r="AT131" s="239">
        <v>0</v>
      </c>
      <c r="AU131" s="239">
        <v>0</v>
      </c>
      <c r="AV131" s="239">
        <v>0</v>
      </c>
      <c r="AW131" s="239">
        <v>0</v>
      </c>
      <c r="AX131" s="239">
        <v>0</v>
      </c>
      <c r="AY131" s="239">
        <v>0</v>
      </c>
      <c r="AZ131" s="239">
        <v>0</v>
      </c>
      <c r="BA131" s="239">
        <v>0</v>
      </c>
      <c r="BB131" s="239">
        <v>0</v>
      </c>
      <c r="BC131" s="239"/>
      <c r="BD131" s="239"/>
      <c r="BF131" s="18"/>
      <c r="BG131" s="18"/>
      <c r="BH131" s="18"/>
      <c r="BI131" s="18"/>
      <c r="BJ131" s="18">
        <f t="shared" si="24"/>
        <v>0</v>
      </c>
      <c r="BK131" s="18">
        <f t="shared" si="24"/>
        <v>0</v>
      </c>
    </row>
    <row r="132" spans="1:63" ht="18.75" x14ac:dyDescent="0.25">
      <c r="A132" s="46">
        <v>124</v>
      </c>
      <c r="B132" s="46" t="s">
        <v>731</v>
      </c>
      <c r="C132" s="237" t="str">
        <f t="shared" si="25"/>
        <v>18</v>
      </c>
      <c r="D132" s="237" t="str">
        <f>INDEX(Sheet1!$C:$C,MATCH($B132,Sheet1!$B:$B,0))</f>
        <v>محمدطاها آذرنیا</v>
      </c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>
        <v>1</v>
      </c>
      <c r="AL132" s="238">
        <v>0</v>
      </c>
      <c r="AM132" s="238"/>
      <c r="AN132" s="238"/>
      <c r="AO132" s="238"/>
      <c r="AP132" s="238"/>
      <c r="AQ132" s="238"/>
      <c r="AR132" s="238"/>
      <c r="AS132" s="238"/>
      <c r="AT132" s="238">
        <v>0</v>
      </c>
      <c r="AU132" s="238">
        <v>0</v>
      </c>
      <c r="AV132" s="238">
        <v>0</v>
      </c>
      <c r="AW132" s="238">
        <v>1</v>
      </c>
      <c r="AX132" s="238">
        <v>0</v>
      </c>
      <c r="AY132" s="238">
        <v>0</v>
      </c>
      <c r="AZ132" s="238">
        <v>1</v>
      </c>
      <c r="BA132" s="238">
        <v>1</v>
      </c>
      <c r="BB132" s="239">
        <v>0</v>
      </c>
      <c r="BC132" s="238"/>
      <c r="BD132" s="238"/>
      <c r="BF132" s="18"/>
      <c r="BG132" s="18"/>
      <c r="BH132" s="18"/>
      <c r="BI132" s="18"/>
      <c r="BJ132" s="18">
        <f t="shared" si="24"/>
        <v>0.5</v>
      </c>
      <c r="BK132" s="18">
        <f t="shared" si="24"/>
        <v>0.375</v>
      </c>
    </row>
    <row r="133" spans="1:63" ht="18.75" x14ac:dyDescent="0.25">
      <c r="A133" s="4">
        <v>125</v>
      </c>
      <c r="B133" s="4" t="s">
        <v>732</v>
      </c>
      <c r="C133" s="236" t="str">
        <f t="shared" si="25"/>
        <v>18</v>
      </c>
      <c r="D133" s="236" t="str">
        <f>INDEX(Sheet1!$C:$C,MATCH($B133,Sheet1!$B:$B,0))</f>
        <v>حامد بهرامی کیان</v>
      </c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>
        <v>0</v>
      </c>
      <c r="AL133" s="239">
        <v>1</v>
      </c>
      <c r="AM133" s="239"/>
      <c r="AN133" s="239"/>
      <c r="AO133" s="239"/>
      <c r="AP133" s="239"/>
      <c r="AQ133" s="239"/>
      <c r="AR133" s="239"/>
      <c r="AS133" s="239"/>
      <c r="AT133" s="239">
        <v>0</v>
      </c>
      <c r="AU133" s="239">
        <v>0</v>
      </c>
      <c r="AV133" s="239">
        <v>0</v>
      </c>
      <c r="AW133" s="239">
        <v>0</v>
      </c>
      <c r="AX133" s="239">
        <v>0</v>
      </c>
      <c r="AY133" s="239">
        <v>1</v>
      </c>
      <c r="AZ133" s="239">
        <v>1</v>
      </c>
      <c r="BA133" s="239">
        <v>1</v>
      </c>
      <c r="BB133" s="239">
        <v>1</v>
      </c>
      <c r="BC133" s="239"/>
      <c r="BD133" s="239"/>
      <c r="BF133" s="18"/>
      <c r="BG133" s="18"/>
      <c r="BH133" s="18"/>
      <c r="BI133" s="18"/>
      <c r="BJ133" s="18">
        <f t="shared" si="24"/>
        <v>0.5</v>
      </c>
      <c r="BK133" s="18">
        <f t="shared" si="24"/>
        <v>0.375</v>
      </c>
    </row>
    <row r="134" spans="1:63" ht="18.75" x14ac:dyDescent="0.25">
      <c r="A134" s="46">
        <v>126</v>
      </c>
      <c r="B134" s="46" t="s">
        <v>733</v>
      </c>
      <c r="C134" s="237" t="str">
        <f t="shared" si="25"/>
        <v>18</v>
      </c>
      <c r="D134" s="237" t="str">
        <f>INDEX(Sheet1!$C:$C,MATCH($B134,Sheet1!$B:$B,0))</f>
        <v>محمدصادق ممدوحی</v>
      </c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>
        <v>0</v>
      </c>
      <c r="AL134" s="238">
        <v>0</v>
      </c>
      <c r="AM134" s="238"/>
      <c r="AN134" s="238"/>
      <c r="AO134" s="238"/>
      <c r="AP134" s="238"/>
      <c r="AQ134" s="238"/>
      <c r="AR134" s="238"/>
      <c r="AS134" s="238"/>
      <c r="AT134" s="238">
        <v>0</v>
      </c>
      <c r="AU134" s="238">
        <v>1</v>
      </c>
      <c r="AV134" s="238">
        <v>0</v>
      </c>
      <c r="AW134" s="238">
        <v>0</v>
      </c>
      <c r="AX134" s="238">
        <v>0</v>
      </c>
      <c r="AY134" s="238">
        <v>0</v>
      </c>
      <c r="AZ134" s="238">
        <v>1</v>
      </c>
      <c r="BA134" s="238">
        <v>1</v>
      </c>
      <c r="BB134" s="238">
        <v>0</v>
      </c>
      <c r="BC134" s="238"/>
      <c r="BD134" s="238"/>
      <c r="BF134" s="18"/>
      <c r="BG134" s="18"/>
      <c r="BH134" s="18"/>
      <c r="BI134" s="18"/>
      <c r="BJ134" s="18">
        <f t="shared" si="24"/>
        <v>0</v>
      </c>
      <c r="BK134" s="18">
        <f t="shared" si="24"/>
        <v>0.375</v>
      </c>
    </row>
    <row r="135" spans="1:63" ht="18.75" x14ac:dyDescent="0.25">
      <c r="A135" s="4">
        <v>127</v>
      </c>
      <c r="B135" s="4" t="s">
        <v>734</v>
      </c>
      <c r="C135" s="236" t="str">
        <f t="shared" si="25"/>
        <v>18</v>
      </c>
      <c r="D135" s="236" t="str">
        <f>INDEX(Sheet1!$C:$C,MATCH($B135,Sheet1!$B:$B,0))</f>
        <v>امیرماهان محتشم</v>
      </c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>
        <v>1</v>
      </c>
      <c r="AL135" s="239">
        <v>1</v>
      </c>
      <c r="AM135" s="239"/>
      <c r="AN135" s="239"/>
      <c r="AO135" s="239"/>
      <c r="AP135" s="239"/>
      <c r="AQ135" s="239"/>
      <c r="AR135" s="239"/>
      <c r="AS135" s="239"/>
      <c r="AT135" s="239">
        <v>0</v>
      </c>
      <c r="AU135" s="239">
        <v>0</v>
      </c>
      <c r="AV135" s="239">
        <v>0</v>
      </c>
      <c r="AW135" s="239">
        <v>0</v>
      </c>
      <c r="AX135" s="239">
        <v>0</v>
      </c>
      <c r="AY135" s="239">
        <v>0</v>
      </c>
      <c r="AZ135" s="239">
        <v>1</v>
      </c>
      <c r="BA135" s="239">
        <v>0</v>
      </c>
      <c r="BB135" s="239">
        <v>0</v>
      </c>
      <c r="BC135" s="239"/>
      <c r="BD135" s="239"/>
      <c r="BF135" s="18"/>
      <c r="BG135" s="18"/>
      <c r="BH135" s="18"/>
      <c r="BI135" s="18"/>
      <c r="BJ135" s="18">
        <f t="shared" si="24"/>
        <v>1</v>
      </c>
      <c r="BK135" s="18">
        <f t="shared" si="24"/>
        <v>0.125</v>
      </c>
    </row>
    <row r="136" spans="1:63" ht="18.75" x14ac:dyDescent="0.25">
      <c r="A136" s="46">
        <v>128</v>
      </c>
      <c r="B136" s="46" t="s">
        <v>735</v>
      </c>
      <c r="C136" s="237" t="str">
        <f t="shared" si="25"/>
        <v>18</v>
      </c>
      <c r="D136" s="237" t="str">
        <f>INDEX(Sheet1!$C:$C,MATCH($B136,Sheet1!$B:$B,0))</f>
        <v>سیدامیرعباس نیکنژاد</v>
      </c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>
        <v>1</v>
      </c>
      <c r="AL136" s="238">
        <v>0</v>
      </c>
      <c r="AM136" s="238"/>
      <c r="AN136" s="238"/>
      <c r="AO136" s="238"/>
      <c r="AP136" s="238"/>
      <c r="AQ136" s="238"/>
      <c r="AR136" s="238"/>
      <c r="AS136" s="238"/>
      <c r="AT136" s="238">
        <v>0</v>
      </c>
      <c r="AU136" s="238">
        <v>0</v>
      </c>
      <c r="AV136" s="238">
        <v>0</v>
      </c>
      <c r="AW136" s="238">
        <v>0</v>
      </c>
      <c r="AX136" s="238">
        <v>0</v>
      </c>
      <c r="AY136" s="238">
        <v>1</v>
      </c>
      <c r="AZ136" s="238">
        <v>0</v>
      </c>
      <c r="BA136" s="238">
        <v>1</v>
      </c>
      <c r="BB136" s="238">
        <v>1</v>
      </c>
      <c r="BC136" s="238"/>
      <c r="BD136" s="238"/>
      <c r="BF136" s="18"/>
      <c r="BG136" s="18"/>
      <c r="BH136" s="18"/>
      <c r="BI136" s="18"/>
      <c r="BJ136" s="18">
        <f t="shared" si="24"/>
        <v>0.5</v>
      </c>
      <c r="BK136" s="18">
        <f t="shared" si="24"/>
        <v>0.25</v>
      </c>
    </row>
    <row r="137" spans="1:63" ht="18.75" x14ac:dyDescent="0.25">
      <c r="A137" s="4">
        <v>129</v>
      </c>
      <c r="B137" s="4" t="s">
        <v>736</v>
      </c>
      <c r="C137" s="236" t="str">
        <f t="shared" si="25"/>
        <v>18</v>
      </c>
      <c r="D137" s="236" t="str">
        <f>INDEX(Sheet1!$C:$C,MATCH($B137,Sheet1!$B:$B,0))</f>
        <v>سیدمحمدحسین نیکنژاد</v>
      </c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>
        <v>0</v>
      </c>
      <c r="AL137" s="239">
        <v>0</v>
      </c>
      <c r="AM137" s="239"/>
      <c r="AN137" s="239"/>
      <c r="AO137" s="239"/>
      <c r="AP137" s="239"/>
      <c r="AQ137" s="239"/>
      <c r="AR137" s="239"/>
      <c r="AS137" s="239"/>
      <c r="AT137" s="239">
        <v>0</v>
      </c>
      <c r="AU137" s="239">
        <v>1</v>
      </c>
      <c r="AV137" s="239">
        <v>0</v>
      </c>
      <c r="AW137" s="239">
        <v>0</v>
      </c>
      <c r="AX137" s="239">
        <v>0</v>
      </c>
      <c r="AY137" s="239">
        <v>0</v>
      </c>
      <c r="AZ137" s="239">
        <v>0</v>
      </c>
      <c r="BA137" s="239">
        <v>1</v>
      </c>
      <c r="BB137" s="239">
        <v>0</v>
      </c>
      <c r="BC137" s="239"/>
      <c r="BD137" s="239"/>
      <c r="BF137" s="18"/>
      <c r="BG137" s="18"/>
      <c r="BH137" s="18"/>
      <c r="BI137" s="18"/>
      <c r="BJ137" s="18">
        <f t="shared" si="24"/>
        <v>0</v>
      </c>
      <c r="BK137" s="18">
        <f t="shared" si="24"/>
        <v>0.25</v>
      </c>
    </row>
    <row r="138" spans="1:63" ht="18.75" x14ac:dyDescent="0.25">
      <c r="A138" s="46">
        <v>130</v>
      </c>
      <c r="B138" s="46" t="s">
        <v>737</v>
      </c>
      <c r="C138" s="237" t="str">
        <f t="shared" si="25"/>
        <v>18</v>
      </c>
      <c r="D138" s="237" t="str">
        <f>INDEX(Sheet1!$C:$C,MATCH($B138,Sheet1!$B:$B,0))</f>
        <v>محمدعلی شاهی</v>
      </c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>
        <v>0</v>
      </c>
      <c r="AL138" s="238">
        <v>0</v>
      </c>
      <c r="AM138" s="238"/>
      <c r="AN138" s="238"/>
      <c r="AO138" s="238"/>
      <c r="AP138" s="238"/>
      <c r="AQ138" s="238"/>
      <c r="AR138" s="238"/>
      <c r="AS138" s="238"/>
      <c r="AT138" s="238">
        <v>0</v>
      </c>
      <c r="AU138" s="238">
        <v>0</v>
      </c>
      <c r="AV138" s="238">
        <v>0</v>
      </c>
      <c r="AW138" s="238">
        <v>0</v>
      </c>
      <c r="AX138" s="238">
        <v>0</v>
      </c>
      <c r="AY138" s="238">
        <v>0</v>
      </c>
      <c r="AZ138" s="238">
        <v>1</v>
      </c>
      <c r="BA138" s="238">
        <v>1</v>
      </c>
      <c r="BB138" s="239">
        <v>0</v>
      </c>
      <c r="BC138" s="238"/>
      <c r="BD138" s="238"/>
      <c r="BF138" s="18"/>
      <c r="BG138" s="18"/>
      <c r="BH138" s="18"/>
      <c r="BI138" s="18"/>
      <c r="BJ138" s="18">
        <f t="shared" si="24"/>
        <v>0</v>
      </c>
      <c r="BK138" s="18">
        <f t="shared" si="24"/>
        <v>0.25</v>
      </c>
    </row>
    <row r="139" spans="1:63" ht="18.75" x14ac:dyDescent="0.25">
      <c r="A139" s="4">
        <v>131</v>
      </c>
      <c r="B139" s="4" t="s">
        <v>738</v>
      </c>
      <c r="C139" s="236" t="str">
        <f t="shared" si="25"/>
        <v>18</v>
      </c>
      <c r="D139" s="236" t="str">
        <f>INDEX(Sheet1!$C:$C,MATCH($B139,Sheet1!$B:$B,0))</f>
        <v>سیدحسن متولی</v>
      </c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>
        <v>0</v>
      </c>
      <c r="AL139" s="239">
        <v>0</v>
      </c>
      <c r="AM139" s="239"/>
      <c r="AN139" s="239"/>
      <c r="AO139" s="239"/>
      <c r="AP139" s="239"/>
      <c r="AQ139" s="239"/>
      <c r="AR139" s="239"/>
      <c r="AS139" s="239"/>
      <c r="AT139" s="239">
        <v>0</v>
      </c>
      <c r="AU139" s="239">
        <v>0</v>
      </c>
      <c r="AV139" s="239">
        <v>0</v>
      </c>
      <c r="AW139" s="239">
        <v>0</v>
      </c>
      <c r="AX139" s="239">
        <v>0</v>
      </c>
      <c r="AY139" s="239">
        <v>0</v>
      </c>
      <c r="AZ139" s="239">
        <v>0</v>
      </c>
      <c r="BA139" s="239">
        <v>0</v>
      </c>
      <c r="BB139" s="239">
        <v>0</v>
      </c>
      <c r="BC139" s="239"/>
      <c r="BD139" s="239"/>
      <c r="BF139" s="18"/>
      <c r="BG139" s="18"/>
      <c r="BH139" s="18"/>
      <c r="BI139" s="18"/>
      <c r="BJ139" s="18">
        <f t="shared" si="24"/>
        <v>0</v>
      </c>
      <c r="BK139" s="18">
        <f t="shared" si="24"/>
        <v>0</v>
      </c>
    </row>
    <row r="140" spans="1:63" ht="18.75" x14ac:dyDescent="0.25">
      <c r="A140" s="46">
        <v>132</v>
      </c>
      <c r="B140" s="46" t="s">
        <v>739</v>
      </c>
      <c r="C140" s="237" t="str">
        <f t="shared" si="25"/>
        <v>18</v>
      </c>
      <c r="D140" s="237" t="str">
        <f>INDEX(Sheet1!$C:$C,MATCH($B140,Sheet1!$B:$B,0))</f>
        <v>مهدیار فردوسی</v>
      </c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>
        <v>1</v>
      </c>
      <c r="AL140" s="238">
        <v>0</v>
      </c>
      <c r="AM140" s="238"/>
      <c r="AN140" s="238"/>
      <c r="AO140" s="238"/>
      <c r="AP140" s="238"/>
      <c r="AQ140" s="238"/>
      <c r="AR140" s="238"/>
      <c r="AS140" s="238"/>
      <c r="AT140" s="238">
        <v>0</v>
      </c>
      <c r="AU140" s="238">
        <v>0</v>
      </c>
      <c r="AV140" s="238">
        <v>0</v>
      </c>
      <c r="AW140" s="238">
        <v>0</v>
      </c>
      <c r="AX140" s="238">
        <v>0</v>
      </c>
      <c r="AY140" s="238">
        <v>0</v>
      </c>
      <c r="AZ140" s="239">
        <v>0</v>
      </c>
      <c r="BA140" s="239">
        <v>0</v>
      </c>
      <c r="BB140" s="239">
        <v>0</v>
      </c>
      <c r="BC140" s="238"/>
      <c r="BD140" s="238"/>
      <c r="BF140" s="18"/>
      <c r="BG140" s="18"/>
      <c r="BH140" s="18"/>
      <c r="BI140" s="18"/>
      <c r="BJ140" s="18">
        <f t="shared" si="24"/>
        <v>0.5</v>
      </c>
      <c r="BK140" s="18">
        <f t="shared" si="24"/>
        <v>0</v>
      </c>
    </row>
    <row r="141" spans="1:63" ht="18.75" x14ac:dyDescent="0.25">
      <c r="A141" s="4">
        <v>133</v>
      </c>
      <c r="B141" s="4" t="s">
        <v>740</v>
      </c>
      <c r="C141" s="236" t="str">
        <f t="shared" si="25"/>
        <v>18</v>
      </c>
      <c r="D141" s="236" t="str">
        <f>INDEX(Sheet1!$C:$C,MATCH($B141,Sheet1!$B:$B,0))</f>
        <v>محمدپارسا پایروند</v>
      </c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>
        <v>1</v>
      </c>
      <c r="AL141" s="239">
        <v>0</v>
      </c>
      <c r="AM141" s="239"/>
      <c r="AN141" s="239"/>
      <c r="AO141" s="239"/>
      <c r="AP141" s="239"/>
      <c r="AQ141" s="239"/>
      <c r="AR141" s="239"/>
      <c r="AS141" s="239"/>
      <c r="AT141" s="239">
        <v>0</v>
      </c>
      <c r="AU141" s="239">
        <v>0</v>
      </c>
      <c r="AV141" s="239">
        <v>0</v>
      </c>
      <c r="AW141" s="239">
        <v>0</v>
      </c>
      <c r="AX141" s="239">
        <v>0</v>
      </c>
      <c r="AY141" s="239">
        <v>0</v>
      </c>
      <c r="AZ141" s="239">
        <v>0</v>
      </c>
      <c r="BA141" s="239">
        <v>0</v>
      </c>
      <c r="BB141" s="239">
        <v>0</v>
      </c>
      <c r="BC141" s="239"/>
      <c r="BD141" s="239"/>
      <c r="BF141" s="18"/>
      <c r="BG141" s="18"/>
      <c r="BH141" s="18"/>
      <c r="BI141" s="18"/>
      <c r="BJ141" s="18">
        <f t="shared" si="24"/>
        <v>0.5</v>
      </c>
      <c r="BK141" s="18">
        <f t="shared" si="24"/>
        <v>0</v>
      </c>
    </row>
    <row r="142" spans="1:63" ht="18.75" x14ac:dyDescent="0.25">
      <c r="A142" s="46">
        <v>134</v>
      </c>
      <c r="B142" s="46" t="s">
        <v>741</v>
      </c>
      <c r="C142" s="237" t="str">
        <f t="shared" si="25"/>
        <v>18</v>
      </c>
      <c r="D142" s="237" t="str">
        <f>INDEX(Sheet1!$C:$C,MATCH($B142,Sheet1!$B:$B,0))</f>
        <v>حسین شاهوردی</v>
      </c>
      <c r="E142" s="238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>
        <v>1</v>
      </c>
      <c r="AL142" s="238">
        <v>0</v>
      </c>
      <c r="AM142" s="238"/>
      <c r="AN142" s="238"/>
      <c r="AO142" s="238"/>
      <c r="AP142" s="238"/>
      <c r="AQ142" s="238"/>
      <c r="AR142" s="238"/>
      <c r="AS142" s="238"/>
      <c r="AT142" s="238">
        <v>0</v>
      </c>
      <c r="AU142" s="238">
        <v>0</v>
      </c>
      <c r="AV142" s="238">
        <v>0</v>
      </c>
      <c r="AW142" s="238">
        <v>0</v>
      </c>
      <c r="AX142" s="238">
        <v>0</v>
      </c>
      <c r="AY142" s="238">
        <v>0</v>
      </c>
      <c r="AZ142" s="239">
        <v>0</v>
      </c>
      <c r="BA142" s="239">
        <v>0</v>
      </c>
      <c r="BB142" s="239">
        <v>0</v>
      </c>
      <c r="BC142" s="238"/>
      <c r="BD142" s="238"/>
      <c r="BF142" s="18"/>
      <c r="BG142" s="18"/>
      <c r="BH142" s="18"/>
      <c r="BI142" s="18"/>
      <c r="BJ142" s="18">
        <f t="shared" si="24"/>
        <v>0.5</v>
      </c>
      <c r="BK142" s="18">
        <f t="shared" si="24"/>
        <v>0</v>
      </c>
    </row>
    <row r="143" spans="1:63" ht="18.75" x14ac:dyDescent="0.25">
      <c r="A143" s="4">
        <v>135</v>
      </c>
      <c r="B143" s="4" t="s">
        <v>742</v>
      </c>
      <c r="C143" s="236" t="str">
        <f t="shared" si="25"/>
        <v>18</v>
      </c>
      <c r="D143" s="236" t="str">
        <f>INDEX(Sheet1!$C:$C,MATCH($B143,Sheet1!$B:$B,0))</f>
        <v>علی کشوری</v>
      </c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H143" s="239"/>
      <c r="AI143" s="239"/>
      <c r="AJ143" s="239"/>
      <c r="AK143" s="239">
        <v>1</v>
      </c>
      <c r="AL143" s="239">
        <v>0</v>
      </c>
      <c r="AM143" s="239"/>
      <c r="AN143" s="239"/>
      <c r="AO143" s="239"/>
      <c r="AP143" s="239"/>
      <c r="AQ143" s="239"/>
      <c r="AR143" s="239"/>
      <c r="AS143" s="239"/>
      <c r="AT143" s="239">
        <v>0</v>
      </c>
      <c r="AU143" s="239">
        <v>0</v>
      </c>
      <c r="AV143" s="239">
        <v>0</v>
      </c>
      <c r="AW143" s="239">
        <v>0</v>
      </c>
      <c r="AX143" s="239">
        <v>0</v>
      </c>
      <c r="AY143" s="239">
        <v>0</v>
      </c>
      <c r="AZ143" s="239">
        <v>0</v>
      </c>
      <c r="BA143" s="239">
        <v>0</v>
      </c>
      <c r="BB143" s="239">
        <v>0</v>
      </c>
      <c r="BC143" s="239"/>
      <c r="BD143" s="239"/>
      <c r="BF143" s="18"/>
      <c r="BG143" s="18"/>
      <c r="BH143" s="18"/>
      <c r="BI143" s="18"/>
      <c r="BJ143" s="18">
        <f t="shared" si="24"/>
        <v>0.5</v>
      </c>
      <c r="BK143" s="18">
        <f t="shared" si="24"/>
        <v>0</v>
      </c>
    </row>
    <row r="144" spans="1:63" ht="18.75" x14ac:dyDescent="0.25">
      <c r="A144" s="46">
        <v>136</v>
      </c>
      <c r="B144" s="46" t="s">
        <v>743</v>
      </c>
      <c r="C144" s="237" t="str">
        <f t="shared" si="25"/>
        <v>18</v>
      </c>
      <c r="D144" s="237" t="str">
        <f>INDEX(Sheet1!$C:$C,MATCH($B144,Sheet1!$B:$B,0))</f>
        <v>محمدیاسین احمدی</v>
      </c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  <c r="AK144" s="238">
        <v>1</v>
      </c>
      <c r="AL144" s="238">
        <v>0</v>
      </c>
      <c r="AM144" s="238"/>
      <c r="AN144" s="238"/>
      <c r="AO144" s="238"/>
      <c r="AP144" s="238"/>
      <c r="AQ144" s="238"/>
      <c r="AR144" s="238"/>
      <c r="AS144" s="238"/>
      <c r="AT144" s="238">
        <v>0</v>
      </c>
      <c r="AU144" s="238">
        <v>0</v>
      </c>
      <c r="AV144" s="238">
        <v>0</v>
      </c>
      <c r="AW144" s="238">
        <v>0</v>
      </c>
      <c r="AX144" s="238">
        <v>0</v>
      </c>
      <c r="AY144" s="238">
        <v>0</v>
      </c>
      <c r="AZ144" s="239">
        <v>0</v>
      </c>
      <c r="BA144" s="239">
        <v>0</v>
      </c>
      <c r="BB144" s="239">
        <v>0</v>
      </c>
      <c r="BC144" s="238"/>
      <c r="BD144" s="238"/>
      <c r="BF144" s="18"/>
      <c r="BG144" s="18"/>
      <c r="BH144" s="18"/>
      <c r="BI144" s="18"/>
      <c r="BJ144" s="18">
        <f t="shared" si="24"/>
        <v>0.5</v>
      </c>
      <c r="BK144" s="18">
        <f t="shared" si="24"/>
        <v>0</v>
      </c>
    </row>
    <row r="145" spans="1:63" ht="18.75" x14ac:dyDescent="0.25">
      <c r="A145" s="4">
        <v>137</v>
      </c>
      <c r="B145" s="4" t="s">
        <v>744</v>
      </c>
      <c r="C145" s="236" t="str">
        <f t="shared" si="25"/>
        <v>18</v>
      </c>
      <c r="D145" s="236" t="str">
        <f>INDEX(Sheet1!$C:$C,MATCH($B145,Sheet1!$B:$B,0))</f>
        <v>مهدی یحیی‌زاده</v>
      </c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39"/>
      <c r="AC145" s="239"/>
      <c r="AD145" s="239"/>
      <c r="AE145" s="239"/>
      <c r="AF145" s="239"/>
      <c r="AG145" s="239"/>
      <c r="AH145" s="239"/>
      <c r="AI145" s="239"/>
      <c r="AJ145" s="239"/>
      <c r="AK145" s="239">
        <v>0</v>
      </c>
      <c r="AL145" s="239">
        <v>0</v>
      </c>
      <c r="AM145" s="239"/>
      <c r="AN145" s="239"/>
      <c r="AO145" s="239"/>
      <c r="AP145" s="239"/>
      <c r="AQ145" s="239"/>
      <c r="AR145" s="239"/>
      <c r="AS145" s="239"/>
      <c r="AT145" s="239">
        <v>0</v>
      </c>
      <c r="AU145" s="239">
        <v>0</v>
      </c>
      <c r="AV145" s="239">
        <v>0</v>
      </c>
      <c r="AW145" s="239">
        <v>0</v>
      </c>
      <c r="AX145" s="239">
        <v>0</v>
      </c>
      <c r="AY145" s="239">
        <v>0</v>
      </c>
      <c r="AZ145" s="239">
        <v>0</v>
      </c>
      <c r="BA145" s="239">
        <v>0</v>
      </c>
      <c r="BB145" s="239">
        <v>0</v>
      </c>
      <c r="BC145" s="239"/>
      <c r="BD145" s="239"/>
      <c r="BF145" s="18"/>
      <c r="BG145" s="18"/>
      <c r="BH145" s="18"/>
      <c r="BI145" s="18"/>
      <c r="BJ145" s="18">
        <f t="shared" ref="BJ145:BK154" si="26">IFERROR(SUMIFS($E145:$BD145,$E$3:$BD$3,BJ$3,$E$2:$BD$2,BJ$2)/(COUNTIFS($E$3:$BD$3,BJ$3,$E145:$BD145,"&lt;&gt;"&amp;"",$E$2:$BD$2,BJ$2)),"")</f>
        <v>0</v>
      </c>
      <c r="BK145" s="18">
        <f t="shared" si="26"/>
        <v>0</v>
      </c>
    </row>
    <row r="146" spans="1:63" ht="18.75" x14ac:dyDescent="0.25">
      <c r="A146" s="46">
        <v>138</v>
      </c>
      <c r="B146" s="46" t="s">
        <v>745</v>
      </c>
      <c r="C146" s="237" t="str">
        <f t="shared" si="25"/>
        <v>18</v>
      </c>
      <c r="D146" s="237" t="str">
        <f>INDEX(Sheet1!$C:$C,MATCH($B146,Sheet1!$B:$B,0))</f>
        <v>امیرحسین باقرپور</v>
      </c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>
        <v>0</v>
      </c>
      <c r="AL146" s="238">
        <v>0</v>
      </c>
      <c r="AM146" s="238"/>
      <c r="AN146" s="238"/>
      <c r="AO146" s="238"/>
      <c r="AP146" s="238"/>
      <c r="AQ146" s="238"/>
      <c r="AR146" s="238"/>
      <c r="AS146" s="238"/>
      <c r="AT146" s="238">
        <v>0</v>
      </c>
      <c r="AU146" s="238">
        <v>0</v>
      </c>
      <c r="AV146" s="238">
        <v>0</v>
      </c>
      <c r="AW146" s="238">
        <v>0</v>
      </c>
      <c r="AX146" s="238">
        <v>0</v>
      </c>
      <c r="AY146" s="238">
        <v>0</v>
      </c>
      <c r="AZ146" s="239">
        <v>0</v>
      </c>
      <c r="BA146" s="239">
        <v>0</v>
      </c>
      <c r="BB146" s="239">
        <v>0</v>
      </c>
      <c r="BC146" s="238"/>
      <c r="BD146" s="238"/>
      <c r="BF146" s="18"/>
      <c r="BG146" s="18"/>
      <c r="BH146" s="18"/>
      <c r="BI146" s="18"/>
      <c r="BJ146" s="18">
        <f t="shared" si="26"/>
        <v>0</v>
      </c>
      <c r="BK146" s="18">
        <f t="shared" si="26"/>
        <v>0</v>
      </c>
    </row>
    <row r="147" spans="1:63" ht="18.75" x14ac:dyDescent="0.25">
      <c r="A147" s="4">
        <v>139</v>
      </c>
      <c r="B147" s="4" t="s">
        <v>746</v>
      </c>
      <c r="C147" s="236" t="str">
        <f t="shared" si="25"/>
        <v>18</v>
      </c>
      <c r="D147" s="236" t="str">
        <f>INDEX(Sheet1!$C:$C,MATCH($B147,Sheet1!$B:$B,0))</f>
        <v>مانی احمدی</v>
      </c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  <c r="AH147" s="239"/>
      <c r="AI147" s="239"/>
      <c r="AJ147" s="239"/>
      <c r="AK147" s="239">
        <v>0</v>
      </c>
      <c r="AL147" s="239">
        <v>0</v>
      </c>
      <c r="AM147" s="239"/>
      <c r="AN147" s="239"/>
      <c r="AO147" s="239"/>
      <c r="AP147" s="239"/>
      <c r="AQ147" s="239"/>
      <c r="AR147" s="239"/>
      <c r="AS147" s="239"/>
      <c r="AT147" s="239">
        <v>0</v>
      </c>
      <c r="AU147" s="239">
        <v>0</v>
      </c>
      <c r="AV147" s="239">
        <v>0</v>
      </c>
      <c r="AW147" s="239">
        <v>0</v>
      </c>
      <c r="AX147" s="239">
        <v>0</v>
      </c>
      <c r="AY147" s="239">
        <v>0</v>
      </c>
      <c r="AZ147" s="239">
        <v>0</v>
      </c>
      <c r="BA147" s="239">
        <v>0</v>
      </c>
      <c r="BB147" s="239">
        <v>0</v>
      </c>
      <c r="BC147" s="239"/>
      <c r="BD147" s="239"/>
      <c r="BF147" s="18"/>
      <c r="BG147" s="18"/>
      <c r="BH147" s="18"/>
      <c r="BI147" s="18"/>
      <c r="BJ147" s="18">
        <f t="shared" si="26"/>
        <v>0</v>
      </c>
      <c r="BK147" s="18">
        <f t="shared" si="26"/>
        <v>0</v>
      </c>
    </row>
    <row r="148" spans="1:63" ht="18.75" x14ac:dyDescent="0.25">
      <c r="A148" s="46">
        <v>140</v>
      </c>
      <c r="B148" s="46" t="s">
        <v>747</v>
      </c>
      <c r="C148" s="237" t="str">
        <f t="shared" si="25"/>
        <v>18</v>
      </c>
      <c r="D148" s="237" t="str">
        <f>INDEX(Sheet1!$C:$C,MATCH($B148,Sheet1!$B:$B,0))</f>
        <v>طاها حیدری</v>
      </c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>
        <v>1</v>
      </c>
      <c r="AL148" s="238">
        <v>0</v>
      </c>
      <c r="AM148" s="238"/>
      <c r="AN148" s="238"/>
      <c r="AO148" s="238"/>
      <c r="AP148" s="238"/>
      <c r="AQ148" s="238"/>
      <c r="AR148" s="238"/>
      <c r="AS148" s="238"/>
      <c r="AT148" s="238">
        <v>0</v>
      </c>
      <c r="AU148" s="238">
        <v>0</v>
      </c>
      <c r="AV148" s="238">
        <v>0</v>
      </c>
      <c r="AW148" s="238">
        <v>0</v>
      </c>
      <c r="AX148" s="238">
        <v>0</v>
      </c>
      <c r="AY148" s="238">
        <v>0</v>
      </c>
      <c r="AZ148" s="239">
        <v>0</v>
      </c>
      <c r="BA148" s="239">
        <v>0</v>
      </c>
      <c r="BB148" s="239">
        <v>0</v>
      </c>
      <c r="BC148" s="238"/>
      <c r="BD148" s="238"/>
      <c r="BF148" s="18"/>
      <c r="BG148" s="18"/>
      <c r="BH148" s="18"/>
      <c r="BI148" s="18"/>
      <c r="BJ148" s="18">
        <f t="shared" si="26"/>
        <v>0.5</v>
      </c>
      <c r="BK148" s="18">
        <f t="shared" si="26"/>
        <v>0</v>
      </c>
    </row>
    <row r="149" spans="1:63" ht="18.75" x14ac:dyDescent="0.25">
      <c r="A149" s="4">
        <v>141</v>
      </c>
      <c r="B149" s="4" t="s">
        <v>748</v>
      </c>
      <c r="C149" s="236" t="str">
        <f t="shared" si="25"/>
        <v>18</v>
      </c>
      <c r="D149" s="236" t="str">
        <f>INDEX(Sheet1!$C:$C,MATCH($B149,Sheet1!$B:$B,0))</f>
        <v>حسام شاملو</v>
      </c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39"/>
      <c r="AH149" s="239"/>
      <c r="AI149" s="239"/>
      <c r="AJ149" s="239"/>
      <c r="AK149" s="239">
        <v>1</v>
      </c>
      <c r="AL149" s="239">
        <v>0</v>
      </c>
      <c r="AM149" s="239"/>
      <c r="AN149" s="239"/>
      <c r="AO149" s="239"/>
      <c r="AP149" s="239"/>
      <c r="AQ149" s="239"/>
      <c r="AR149" s="239"/>
      <c r="AS149" s="239"/>
      <c r="AT149" s="239">
        <v>0</v>
      </c>
      <c r="AU149" s="239">
        <v>0</v>
      </c>
      <c r="AV149" s="239">
        <v>0</v>
      </c>
      <c r="AW149" s="239">
        <v>0</v>
      </c>
      <c r="AX149" s="239">
        <v>0</v>
      </c>
      <c r="AY149" s="239">
        <v>0</v>
      </c>
      <c r="AZ149" s="239">
        <v>0</v>
      </c>
      <c r="BA149" s="239">
        <v>0</v>
      </c>
      <c r="BB149" s="239">
        <v>0</v>
      </c>
      <c r="BC149" s="239"/>
      <c r="BD149" s="239"/>
      <c r="BF149" s="18"/>
      <c r="BG149" s="18"/>
      <c r="BH149" s="18"/>
      <c r="BI149" s="18"/>
      <c r="BJ149" s="18">
        <f t="shared" si="26"/>
        <v>0.5</v>
      </c>
      <c r="BK149" s="18">
        <f t="shared" si="26"/>
        <v>0</v>
      </c>
    </row>
    <row r="150" spans="1:63" ht="18.75" x14ac:dyDescent="0.25">
      <c r="A150" s="46">
        <v>142</v>
      </c>
      <c r="B150" s="46" t="s">
        <v>749</v>
      </c>
      <c r="C150" s="237" t="str">
        <f t="shared" si="25"/>
        <v>18</v>
      </c>
      <c r="D150" s="237" t="str">
        <f>INDEX(Sheet1!$C:$C,MATCH($B150,Sheet1!$B:$B,0))</f>
        <v>محمدمتین پایروند</v>
      </c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>
        <v>1</v>
      </c>
      <c r="AL150" s="238">
        <v>0</v>
      </c>
      <c r="AM150" s="238"/>
      <c r="AN150" s="238"/>
      <c r="AO150" s="238"/>
      <c r="AP150" s="238"/>
      <c r="AQ150" s="238"/>
      <c r="AR150" s="238"/>
      <c r="AS150" s="238"/>
      <c r="AT150" s="238">
        <v>0</v>
      </c>
      <c r="AU150" s="238">
        <v>0</v>
      </c>
      <c r="AV150" s="238">
        <v>0</v>
      </c>
      <c r="AW150" s="238">
        <v>0</v>
      </c>
      <c r="AX150" s="238">
        <v>0</v>
      </c>
      <c r="AY150" s="238">
        <v>0</v>
      </c>
      <c r="AZ150" s="239">
        <v>0</v>
      </c>
      <c r="BA150" s="239">
        <v>0</v>
      </c>
      <c r="BB150" s="239">
        <v>0</v>
      </c>
      <c r="BC150" s="238"/>
      <c r="BD150" s="238"/>
      <c r="BF150" s="18"/>
      <c r="BG150" s="18"/>
      <c r="BH150" s="18"/>
      <c r="BI150" s="18"/>
      <c r="BJ150" s="18">
        <f t="shared" si="26"/>
        <v>0.5</v>
      </c>
      <c r="BK150" s="18">
        <f t="shared" si="26"/>
        <v>0</v>
      </c>
    </row>
    <row r="151" spans="1:63" ht="18.75" x14ac:dyDescent="0.25">
      <c r="A151" s="4">
        <v>143</v>
      </c>
      <c r="B151" s="4" t="s">
        <v>750</v>
      </c>
      <c r="C151" s="236" t="str">
        <f t="shared" si="25"/>
        <v>18</v>
      </c>
      <c r="D151" s="236" t="str">
        <f>INDEX(Sheet1!$C:$C,MATCH($B151,Sheet1!$B:$B,0))</f>
        <v>محمدعلی آفاقی</v>
      </c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H151" s="239"/>
      <c r="AI151" s="239"/>
      <c r="AJ151" s="239"/>
      <c r="AK151" s="239">
        <v>1</v>
      </c>
      <c r="AL151" s="239">
        <v>0</v>
      </c>
      <c r="AM151" s="239"/>
      <c r="AN151" s="239"/>
      <c r="AO151" s="239"/>
      <c r="AP151" s="239"/>
      <c r="AQ151" s="239"/>
      <c r="AR151" s="239"/>
      <c r="AS151" s="239"/>
      <c r="AT151" s="239">
        <v>0</v>
      </c>
      <c r="AU151" s="239">
        <v>0</v>
      </c>
      <c r="AV151" s="239">
        <v>0</v>
      </c>
      <c r="AW151" s="239">
        <v>0</v>
      </c>
      <c r="AX151" s="239">
        <v>0</v>
      </c>
      <c r="AY151" s="239">
        <v>0</v>
      </c>
      <c r="AZ151" s="239">
        <v>1</v>
      </c>
      <c r="BA151" s="239">
        <v>1</v>
      </c>
      <c r="BB151" s="239">
        <v>0</v>
      </c>
      <c r="BC151" s="239"/>
      <c r="BD151" s="239"/>
      <c r="BF151" s="18"/>
      <c r="BG151" s="18"/>
      <c r="BH151" s="18"/>
      <c r="BI151" s="18"/>
      <c r="BJ151" s="18">
        <f t="shared" si="26"/>
        <v>0.5</v>
      </c>
      <c r="BK151" s="18">
        <f t="shared" si="26"/>
        <v>0.25</v>
      </c>
    </row>
    <row r="152" spans="1:63" ht="18.75" x14ac:dyDescent="0.25">
      <c r="A152" s="46">
        <v>144</v>
      </c>
      <c r="B152" s="46" t="s">
        <v>751</v>
      </c>
      <c r="C152" s="237" t="str">
        <f t="shared" si="25"/>
        <v>18</v>
      </c>
      <c r="D152" s="237" t="str">
        <f>INDEX(Sheet1!$C:$C,MATCH($B152,Sheet1!$B:$B,0))</f>
        <v>محمدرضا رجب‌زاده</v>
      </c>
      <c r="E152" s="238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>
        <v>0</v>
      </c>
      <c r="AL152" s="238">
        <v>0</v>
      </c>
      <c r="AM152" s="238"/>
      <c r="AN152" s="238"/>
      <c r="AO152" s="238"/>
      <c r="AP152" s="238"/>
      <c r="AQ152" s="238"/>
      <c r="AR152" s="238"/>
      <c r="AS152" s="238"/>
      <c r="AT152" s="238">
        <v>0</v>
      </c>
      <c r="AU152" s="238">
        <v>0</v>
      </c>
      <c r="AV152" s="238">
        <v>0</v>
      </c>
      <c r="AW152" s="238">
        <v>0</v>
      </c>
      <c r="AX152" s="238">
        <v>0</v>
      </c>
      <c r="AY152" s="238">
        <v>0</v>
      </c>
      <c r="AZ152" s="238">
        <v>1</v>
      </c>
      <c r="BA152" s="238">
        <v>1</v>
      </c>
      <c r="BB152" s="239">
        <v>0</v>
      </c>
      <c r="BC152" s="238"/>
      <c r="BD152" s="238"/>
      <c r="BF152" s="18"/>
      <c r="BG152" s="18"/>
      <c r="BH152" s="18"/>
      <c r="BI152" s="18"/>
      <c r="BJ152" s="18">
        <f t="shared" si="26"/>
        <v>0</v>
      </c>
      <c r="BK152" s="18">
        <f t="shared" si="26"/>
        <v>0.25</v>
      </c>
    </row>
    <row r="153" spans="1:63" ht="18.75" x14ac:dyDescent="0.25">
      <c r="A153" s="4">
        <v>145</v>
      </c>
      <c r="B153" s="4" t="s">
        <v>752</v>
      </c>
      <c r="C153" s="236" t="str">
        <f t="shared" si="25"/>
        <v>18</v>
      </c>
      <c r="D153" s="236" t="str">
        <f>INDEX(Sheet1!$C:$C,MATCH($B153,Sheet1!$B:$B,0))</f>
        <v>محمدحسین صابری</v>
      </c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>
        <v>0</v>
      </c>
      <c r="AL153" s="239">
        <v>0</v>
      </c>
      <c r="AM153" s="239"/>
      <c r="AN153" s="239"/>
      <c r="AO153" s="239"/>
      <c r="AP153" s="239"/>
      <c r="AQ153" s="239"/>
      <c r="AR153" s="239"/>
      <c r="AS153" s="239"/>
      <c r="AT153" s="239">
        <v>0</v>
      </c>
      <c r="AU153" s="239">
        <v>0</v>
      </c>
      <c r="AV153" s="239">
        <v>0</v>
      </c>
      <c r="AW153" s="239">
        <v>0</v>
      </c>
      <c r="AX153" s="239">
        <v>0</v>
      </c>
      <c r="AY153" s="239">
        <v>0</v>
      </c>
      <c r="AZ153" s="239">
        <v>0</v>
      </c>
      <c r="BA153" s="239">
        <v>0</v>
      </c>
      <c r="BB153" s="239">
        <v>1</v>
      </c>
      <c r="BC153" s="239"/>
      <c r="BD153" s="239"/>
      <c r="BF153" s="18"/>
      <c r="BG153" s="18"/>
      <c r="BH153" s="18"/>
      <c r="BI153" s="18"/>
      <c r="BJ153" s="18">
        <f t="shared" si="26"/>
        <v>0</v>
      </c>
      <c r="BK153" s="18">
        <f t="shared" si="26"/>
        <v>0</v>
      </c>
    </row>
    <row r="154" spans="1:63" ht="18.75" x14ac:dyDescent="0.25">
      <c r="A154" s="46">
        <v>146</v>
      </c>
      <c r="B154" s="46" t="s">
        <v>753</v>
      </c>
      <c r="C154" s="237" t="str">
        <f t="shared" si="25"/>
        <v>18</v>
      </c>
      <c r="D154" s="237" t="str">
        <f>INDEX(Sheet1!$C:$C,MATCH($B154,Sheet1!$B:$B,0))</f>
        <v>محمدعلی پورعبادی</v>
      </c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38"/>
      <c r="AI154" s="238"/>
      <c r="AJ154" s="238"/>
      <c r="AK154" s="238">
        <v>0</v>
      </c>
      <c r="AL154" s="238">
        <v>0</v>
      </c>
      <c r="AM154" s="238"/>
      <c r="AN154" s="238"/>
      <c r="AO154" s="238"/>
      <c r="AP154" s="238"/>
      <c r="AQ154" s="238"/>
      <c r="AR154" s="238"/>
      <c r="AS154" s="238"/>
      <c r="AT154" s="238">
        <v>0</v>
      </c>
      <c r="AU154" s="238">
        <v>0</v>
      </c>
      <c r="AV154" s="238">
        <v>0</v>
      </c>
      <c r="AW154" s="238">
        <v>0</v>
      </c>
      <c r="AX154" s="238">
        <v>0</v>
      </c>
      <c r="AY154" s="238">
        <v>0</v>
      </c>
      <c r="AZ154" s="238">
        <v>0</v>
      </c>
      <c r="BA154" s="238">
        <v>0</v>
      </c>
      <c r="BB154" s="238">
        <v>0</v>
      </c>
      <c r="BC154" s="238"/>
      <c r="BD154" s="238"/>
      <c r="BF154" s="18"/>
      <c r="BG154" s="18"/>
      <c r="BH154" s="18"/>
      <c r="BI154" s="18"/>
      <c r="BJ154" s="18">
        <f t="shared" si="26"/>
        <v>0</v>
      </c>
      <c r="BK154" s="18">
        <f t="shared" si="26"/>
        <v>0</v>
      </c>
    </row>
  </sheetData>
  <mergeCells count="6">
    <mergeCell ref="BK4:BK8"/>
    <mergeCell ref="BF4:BF8"/>
    <mergeCell ref="BG4:BG8"/>
    <mergeCell ref="BH4:BH8"/>
    <mergeCell ref="BI4:BI8"/>
    <mergeCell ref="BJ4:BJ8"/>
  </mergeCells>
  <conditionalFormatting sqref="E5:F5">
    <cfRule type="cellIs" dxfId="81" priority="84" operator="between">
      <formula>0.59999</formula>
      <formula>1.01111</formula>
    </cfRule>
  </conditionalFormatting>
  <conditionalFormatting sqref="J5:P5">
    <cfRule type="cellIs" dxfId="80" priority="71" operator="between">
      <formula>0.59999</formula>
      <formula>1.01111</formula>
    </cfRule>
  </conditionalFormatting>
  <conditionalFormatting sqref="R5:T5">
    <cfRule type="cellIs" dxfId="79" priority="59" operator="between">
      <formula>0.59999</formula>
      <formula>1.01111</formula>
    </cfRule>
  </conditionalFormatting>
  <conditionalFormatting sqref="X5:AC5">
    <cfRule type="cellIs" dxfId="78" priority="34" operator="between">
      <formula>0.59999</formula>
      <formula>1.01111</formula>
    </cfRule>
  </conditionalFormatting>
  <conditionalFormatting sqref="AI5">
    <cfRule type="cellIs" dxfId="77" priority="35" operator="between">
      <formula>0.59999</formula>
      <formula>1.01111</formula>
    </cfRule>
  </conditionalFormatting>
  <conditionalFormatting sqref="AK5:AN5">
    <cfRule type="cellIs" dxfId="76" priority="13" operator="between">
      <formula>0.59999</formula>
      <formula>1.01111</formula>
    </cfRule>
  </conditionalFormatting>
  <conditionalFormatting sqref="AR5:BC5">
    <cfRule type="cellIs" dxfId="75" priority="7" operator="between">
      <formula>0.59999</formula>
      <formula>1.01111</formula>
    </cfRule>
  </conditionalFormatting>
  <conditionalFormatting sqref="BF9:BK154">
    <cfRule type="cellIs" dxfId="74" priority="5" operator="between">
      <formula>0.59999</formula>
      <formula>1.01111</formula>
    </cfRule>
    <cfRule type="expression" dxfId="73" priority="6">
      <formula>AND(COUNTIFS($E$4:$BD$4,#REF!,$E9:$BD9,"&lt;&gt;"&amp;"")&gt;0,BF9=0)</formula>
    </cfRule>
  </conditionalFormatting>
  <pageMargins left="0.7" right="0.7" top="0.75" bottom="0.75" header="0.3" footer="0.3"/>
  <pageSetup orientation="portrait" r:id="rId1"/>
  <ignoredErrors>
    <ignoredError sqref="B9:B61 B62:B67 B68:B93 B94:B114 B129:B139 B140:B154 B115:B1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9" tint="-0.249977111117893"/>
  </sheetPr>
  <dimension ref="A1:AX126"/>
  <sheetViews>
    <sheetView rightToLeft="1" zoomScaleNormal="100" workbookViewId="0">
      <pane xSplit="4" ySplit="6" topLeftCell="AI7" activePane="bottomRight" state="frozen"/>
      <selection pane="topRight" activeCell="E1" sqref="E1"/>
      <selection pane="bottomLeft" activeCell="A7" sqref="A7"/>
      <selection pane="bottomRight" activeCell="AX7" sqref="AX7"/>
    </sheetView>
  </sheetViews>
  <sheetFormatPr defaultRowHeight="15" x14ac:dyDescent="0.25"/>
  <cols>
    <col min="1" max="1" width="4.7109375" bestFit="1" customWidth="1"/>
    <col min="4" max="4" width="20.140625" bestFit="1" customWidth="1"/>
    <col min="5" max="43" width="9.5703125" customWidth="1"/>
  </cols>
  <sheetData>
    <row r="1" spans="1:50" ht="14.45" customHeight="1" x14ac:dyDescent="0.25">
      <c r="D1" s="1" t="s">
        <v>459</v>
      </c>
      <c r="E1" s="1" t="str">
        <f t="shared" ref="E1:N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14014</v>
      </c>
      <c r="K1" s="1" t="str">
        <f t="shared" si="0"/>
        <v>14014</v>
      </c>
      <c r="L1" s="1" t="str">
        <f t="shared" si="0"/>
        <v>14014</v>
      </c>
      <c r="M1" s="1" t="str">
        <f t="shared" si="0"/>
        <v>14014</v>
      </c>
      <c r="N1" s="1" t="str">
        <f t="shared" si="0"/>
        <v>14014</v>
      </c>
      <c r="O1" s="1" t="str">
        <f t="shared" ref="O1:AT1" si="1">O$2&amp;O$3</f>
        <v>14021</v>
      </c>
      <c r="P1" s="1" t="str">
        <f t="shared" si="1"/>
        <v>14021</v>
      </c>
      <c r="Q1" s="1" t="str">
        <f t="shared" si="1"/>
        <v>14021</v>
      </c>
      <c r="R1" s="1" t="str">
        <f t="shared" si="1"/>
        <v>14021</v>
      </c>
      <c r="S1" s="1" t="str">
        <f t="shared" si="1"/>
        <v>14021</v>
      </c>
      <c r="T1" s="1" t="str">
        <f t="shared" si="1"/>
        <v>14021</v>
      </c>
      <c r="U1" s="1" t="str">
        <f t="shared" si="1"/>
        <v>14022</v>
      </c>
      <c r="V1" s="1" t="str">
        <f t="shared" si="1"/>
        <v>14022</v>
      </c>
      <c r="W1" s="1" t="str">
        <f t="shared" si="1"/>
        <v>14022</v>
      </c>
      <c r="X1" s="1" t="str">
        <f t="shared" si="1"/>
        <v>14022</v>
      </c>
      <c r="Y1" s="1" t="str">
        <f t="shared" si="1"/>
        <v>14022</v>
      </c>
      <c r="Z1" s="1" t="str">
        <f t="shared" si="1"/>
        <v>14022</v>
      </c>
      <c r="AA1" s="1" t="str">
        <f t="shared" si="1"/>
        <v>14032</v>
      </c>
      <c r="AB1" s="1" t="str">
        <f t="shared" si="1"/>
        <v>14032</v>
      </c>
      <c r="AC1" s="1" t="str">
        <f t="shared" si="1"/>
        <v>14032</v>
      </c>
      <c r="AD1" s="1" t="str">
        <f t="shared" si="1"/>
        <v>14032</v>
      </c>
      <c r="AE1" s="1" t="str">
        <f t="shared" si="1"/>
        <v>14032</v>
      </c>
      <c r="AF1" s="1" t="str">
        <f t="shared" si="1"/>
        <v>14032</v>
      </c>
      <c r="AG1" s="1" t="str">
        <f t="shared" si="1"/>
        <v>14032</v>
      </c>
      <c r="AH1" s="1" t="str">
        <f t="shared" si="1"/>
        <v>14033</v>
      </c>
      <c r="AI1" s="1" t="str">
        <f t="shared" si="1"/>
        <v>14033</v>
      </c>
      <c r="AJ1" s="1" t="str">
        <f t="shared" si="1"/>
        <v>14033</v>
      </c>
      <c r="AK1" s="1" t="str">
        <f t="shared" si="1"/>
        <v>14033</v>
      </c>
      <c r="AL1" s="1" t="str">
        <f t="shared" si="1"/>
        <v>14033</v>
      </c>
      <c r="AM1" s="1" t="str">
        <f t="shared" si="1"/>
        <v>14033</v>
      </c>
      <c r="AN1" s="1" t="str">
        <f t="shared" si="1"/>
        <v>14033</v>
      </c>
      <c r="AO1" s="1"/>
      <c r="AP1" s="1"/>
      <c r="AQ1" s="1" t="str">
        <f t="shared" si="1"/>
        <v/>
      </c>
      <c r="AR1" s="1" t="str">
        <f t="shared" si="1"/>
        <v/>
      </c>
      <c r="AS1" s="1" t="str">
        <f t="shared" si="1"/>
        <v>14013</v>
      </c>
      <c r="AT1" s="1" t="str">
        <f t="shared" si="1"/>
        <v>14014</v>
      </c>
      <c r="AU1" s="1" t="str">
        <f>AU$2&amp;AU$3</f>
        <v>14021</v>
      </c>
      <c r="AV1" s="1" t="str">
        <f>AV$2&amp;AV$3</f>
        <v>14022</v>
      </c>
      <c r="AW1" s="1" t="str">
        <f>AW$2&amp;AW$3</f>
        <v>14032</v>
      </c>
      <c r="AX1" s="1" t="str">
        <f>AX$2&amp;AX$3</f>
        <v>14033</v>
      </c>
    </row>
    <row r="2" spans="1:50" ht="18.600000000000001" customHeight="1" x14ac:dyDescent="0.25">
      <c r="A2" s="124"/>
      <c r="B2" s="124"/>
      <c r="C2" s="124"/>
      <c r="D2" s="124" t="s">
        <v>49</v>
      </c>
      <c r="E2" s="124">
        <v>1401</v>
      </c>
      <c r="F2" s="124">
        <f t="shared" ref="F2:T2" si="2">IF(E$3=F$3,E$2,IF(E$3&gt;F$3,E$2+1,E$2))</f>
        <v>1401</v>
      </c>
      <c r="G2" s="124">
        <f t="shared" si="2"/>
        <v>1401</v>
      </c>
      <c r="H2" s="124">
        <f t="shared" si="2"/>
        <v>1401</v>
      </c>
      <c r="I2" s="124">
        <f t="shared" si="2"/>
        <v>1401</v>
      </c>
      <c r="J2" s="125">
        <f t="shared" si="2"/>
        <v>1401</v>
      </c>
      <c r="K2" s="125">
        <f t="shared" si="2"/>
        <v>1401</v>
      </c>
      <c r="L2" s="125">
        <f t="shared" si="2"/>
        <v>1401</v>
      </c>
      <c r="M2" s="125">
        <f t="shared" si="2"/>
        <v>1401</v>
      </c>
      <c r="N2" s="125">
        <f t="shared" si="2"/>
        <v>1401</v>
      </c>
      <c r="O2" s="124">
        <f t="shared" si="2"/>
        <v>1402</v>
      </c>
      <c r="P2" s="124">
        <f t="shared" si="2"/>
        <v>1402</v>
      </c>
      <c r="Q2" s="124">
        <f>IF(P$3=Q$3,P$2,IF(P$3&gt;Q$3,P$2+1,P$2))</f>
        <v>1402</v>
      </c>
      <c r="R2" s="124">
        <f t="shared" si="2"/>
        <v>1402</v>
      </c>
      <c r="S2" s="124">
        <f t="shared" si="2"/>
        <v>1402</v>
      </c>
      <c r="T2" s="124">
        <f t="shared" si="2"/>
        <v>1402</v>
      </c>
      <c r="U2" s="125">
        <f t="shared" ref="U2" si="3">IF(T$3=U$3,T$2,IF(T$3&gt;U$3,T$2+1,T$2))</f>
        <v>1402</v>
      </c>
      <c r="V2" s="125">
        <f t="shared" ref="V2" si="4">IF(U$3=V$3,U$2,IF(U$3&gt;V$3,U$2+1,U$2))</f>
        <v>1402</v>
      </c>
      <c r="W2" s="125">
        <f t="shared" ref="W2" si="5">IF(V$3=W$3,V$2,IF(V$3&gt;W$3,V$2+1,V$2))</f>
        <v>1402</v>
      </c>
      <c r="X2" s="125">
        <f t="shared" ref="X2" si="6">IF(W$3=X$3,W$2,IF(W$3&gt;X$3,W$2+1,W$2))</f>
        <v>1402</v>
      </c>
      <c r="Y2" s="125">
        <f t="shared" ref="Y2" si="7">IF(X$3=Y$3,X$2,IF(X$3&gt;Y$3,X$2+1,X$2))</f>
        <v>1402</v>
      </c>
      <c r="Z2" s="125">
        <f t="shared" ref="Z2" si="8">IF(Y$3=Z$3,Y$2,IF(Y$3&gt;Z$3,Y$2+1,Y$2))</f>
        <v>1402</v>
      </c>
      <c r="AA2" s="124">
        <v>1403</v>
      </c>
      <c r="AB2" s="124">
        <f t="shared" ref="AB2" si="9">IF(AA$3=AB$3,AA$2,IF(AA$3&gt;AB$3,AA$2+1,AA$2))</f>
        <v>1403</v>
      </c>
      <c r="AC2" s="124">
        <f t="shared" ref="AC2" si="10">IF(AB$3=AC$3,AB$2,IF(AB$3&gt;AC$3,AB$2+1,AB$2))</f>
        <v>1403</v>
      </c>
      <c r="AD2" s="124">
        <f t="shared" ref="AD2" si="11">IF(AC$3=AD$3,AC$2,IF(AC$3&gt;AD$3,AC$2+1,AC$2))</f>
        <v>1403</v>
      </c>
      <c r="AE2" s="124">
        <f t="shared" ref="AE2" si="12">IF(AD$3=AE$3,AD$2,IF(AD$3&gt;AE$3,AD$2+1,AD$2))</f>
        <v>1403</v>
      </c>
      <c r="AF2" s="124">
        <f t="shared" ref="AF2" si="13">IF(AE$3=AF$3,AE$2,IF(AE$3&gt;AF$3,AE$2+1,AE$2))</f>
        <v>1403</v>
      </c>
      <c r="AG2" s="124">
        <f t="shared" ref="AG2" si="14">IF(AF$3=AG$3,AF$2,IF(AF$3&gt;AG$3,AF$2+1,AF$2))</f>
        <v>1403</v>
      </c>
      <c r="AH2" s="124">
        <v>1403</v>
      </c>
      <c r="AI2" s="124">
        <f t="shared" ref="AI2" si="15">IF(AH$3=AI$3,AH$2,IF(AH$3&gt;AI$3,AH$2+1,AH$2))</f>
        <v>1403</v>
      </c>
      <c r="AJ2" s="124">
        <f t="shared" ref="AJ2" si="16">IF(AI$3=AJ$3,AI$2,IF(AI$3&gt;AJ$3,AI$2+1,AI$2))</f>
        <v>1403</v>
      </c>
      <c r="AK2" s="124">
        <f t="shared" ref="AK2" si="17">IF(AJ$3=AK$3,AJ$2,IF(AJ$3&gt;AK$3,AJ$2+1,AJ$2))</f>
        <v>1403</v>
      </c>
      <c r="AL2" s="124">
        <f t="shared" ref="AL2" si="18">IF(AK$3=AL$3,AK$2,IF(AK$3&gt;AL$3,AK$2+1,AK$2))</f>
        <v>1403</v>
      </c>
      <c r="AM2" s="124">
        <f t="shared" ref="AM2" si="19">IF(AL$3=AM$3,AL$2,IF(AL$3&gt;AM$3,AL$2+1,AL$2))</f>
        <v>1403</v>
      </c>
      <c r="AN2" s="124">
        <f t="shared" ref="AN2" si="20">IF(AM$3=AN$3,AM$2,IF(AM$3&gt;AN$3,AM$2+1,AM$2))</f>
        <v>1403</v>
      </c>
      <c r="AO2" s="124"/>
      <c r="AP2" s="124"/>
      <c r="AQ2" s="125"/>
      <c r="AS2" s="125">
        <v>1401</v>
      </c>
      <c r="AT2" s="125">
        <v>1401</v>
      </c>
      <c r="AU2" s="125">
        <f>IF(AT$3=AU$3,AT$2,IF(AT$3&gt;AU$3,AT$2+1,AT$2))</f>
        <v>1402</v>
      </c>
      <c r="AV2" s="125">
        <f>IF(AU$3=AV$3,AU$2,IF(AU$3&gt;AV$3,AU$2+1,AU$2))</f>
        <v>1402</v>
      </c>
      <c r="AW2" s="125">
        <v>1403</v>
      </c>
      <c r="AX2" s="125">
        <v>1403</v>
      </c>
    </row>
    <row r="3" spans="1:50" ht="18.600000000000001" customHeight="1" x14ac:dyDescent="0.25">
      <c r="A3" s="37"/>
      <c r="B3" s="37"/>
      <c r="C3" s="37"/>
      <c r="D3" s="37" t="s">
        <v>177</v>
      </c>
      <c r="E3" s="37">
        <v>3</v>
      </c>
      <c r="F3" s="37">
        <f>IF(COUNTIFS(E$3:E$3,E$3)&lt;5,E$3,IF(E$3=12,1,E$3+1))</f>
        <v>3</v>
      </c>
      <c r="G3" s="37">
        <f>IF(COUNTIFS(E$3:F$3,F$3)&lt;5,F$3,IF(F$3=12,1,F$3+1))</f>
        <v>3</v>
      </c>
      <c r="H3" s="37">
        <f>IF(COUNTIFS(E$3:G$3,G$3)&lt;5,G$3,IF(G$3=12,1,G$3+1))</f>
        <v>3</v>
      </c>
      <c r="I3" s="37">
        <f>IF(COUNTIFS(E$3:H$3,H$3)&lt;5,H$3,IF(H$3=12,1,H$3+1))</f>
        <v>3</v>
      </c>
      <c r="J3" s="33">
        <v>4</v>
      </c>
      <c r="K3" s="33">
        <v>4</v>
      </c>
      <c r="L3" s="33">
        <v>4</v>
      </c>
      <c r="M3" s="33">
        <v>4</v>
      </c>
      <c r="N3" s="33">
        <v>4</v>
      </c>
      <c r="O3" s="37">
        <v>1</v>
      </c>
      <c r="P3" s="37">
        <f>IF(COUNTIFS(K$3:O$3,O$3)&lt;6,O$3,IF(O$3=12,1,O$3+1))</f>
        <v>1</v>
      </c>
      <c r="Q3" s="37">
        <f t="shared" ref="Q3:W3" si="21">IF(COUNTIFS(K$3:P$3,P$3)&lt;6,P$3,IF(P$3=12,1,P$3+1))</f>
        <v>1</v>
      </c>
      <c r="R3" s="37">
        <f t="shared" si="21"/>
        <v>1</v>
      </c>
      <c r="S3" s="37">
        <f t="shared" si="21"/>
        <v>1</v>
      </c>
      <c r="T3" s="37">
        <f t="shared" si="21"/>
        <v>1</v>
      </c>
      <c r="U3" s="33">
        <f t="shared" si="21"/>
        <v>2</v>
      </c>
      <c r="V3" s="33">
        <f t="shared" si="21"/>
        <v>2</v>
      </c>
      <c r="W3" s="33">
        <f t="shared" si="21"/>
        <v>2</v>
      </c>
      <c r="X3" s="33">
        <f t="shared" ref="X3" si="22">IF(COUNTIFS(R$3:W$3,W$3)&lt;6,W$3,IF(W$3=12,1,W$3+1))</f>
        <v>2</v>
      </c>
      <c r="Y3" s="33">
        <f t="shared" ref="Y3" si="23">IF(COUNTIFS(S$3:X$3,X$3)&lt;6,X$3,IF(X$3=12,1,X$3+1))</f>
        <v>2</v>
      </c>
      <c r="Z3" s="33">
        <f t="shared" ref="Z3" si="24">IF(COUNTIFS(T$3:Y$3,Y$3)&lt;6,Y$3,IF(Y$3=12,1,Y$3+1))</f>
        <v>2</v>
      </c>
      <c r="AA3" s="37">
        <v>2</v>
      </c>
      <c r="AB3" s="37">
        <f>IF(COUNTIFS(AA$3:AA$3,AA$3)&lt;6,AA$3,IF(AA$3=12,1,AA$3+1))</f>
        <v>2</v>
      </c>
      <c r="AC3" s="37">
        <f t="shared" ref="AC3" si="25">IF(COUNTIFS(AB$3:AB$3,AB$3)&lt;6,AB$3,IF(AB$3=12,1,AB$3+1))</f>
        <v>2</v>
      </c>
      <c r="AD3" s="37">
        <f t="shared" ref="AD3" si="26">IF(COUNTIFS(AC$3:AC$3,AC$3)&lt;6,AC$3,IF(AC$3=12,1,AC$3+1))</f>
        <v>2</v>
      </c>
      <c r="AE3" s="37">
        <f t="shared" ref="AE3" si="27">IF(COUNTIFS(AD$3:AD$3,AD$3)&lt;6,AD$3,IF(AD$3=12,1,AD$3+1))</f>
        <v>2</v>
      </c>
      <c r="AF3" s="37">
        <f t="shared" ref="AF3" si="28">IF(COUNTIFS(AE$3:AE$3,AE$3)&lt;6,AE$3,IF(AE$3=12,1,AE$3+1))</f>
        <v>2</v>
      </c>
      <c r="AG3" s="37">
        <f t="shared" ref="AG3" si="29">IF(COUNTIFS(AF$3:AF$3,AF$3)&lt;6,AF$3,IF(AF$3=12,1,AF$3+1))</f>
        <v>2</v>
      </c>
      <c r="AH3" s="37">
        <v>3</v>
      </c>
      <c r="AI3" s="37">
        <f>IF(COUNTIFS(AH$3:AH$3,AH$3)&lt;6,AH$3,IF(AH$3=12,1,AH$3+1))</f>
        <v>3</v>
      </c>
      <c r="AJ3" s="37">
        <f t="shared" ref="AJ3:AN3" si="30">IF(COUNTIFS(AI$3:AI$3,AI$3)&lt;6,AI$3,IF(AI$3=12,1,AI$3+1))</f>
        <v>3</v>
      </c>
      <c r="AK3" s="37">
        <f t="shared" si="30"/>
        <v>3</v>
      </c>
      <c r="AL3" s="37">
        <f t="shared" si="30"/>
        <v>3</v>
      </c>
      <c r="AM3" s="37">
        <f t="shared" si="30"/>
        <v>3</v>
      </c>
      <c r="AN3" s="37">
        <f t="shared" si="30"/>
        <v>3</v>
      </c>
      <c r="AO3" s="37"/>
      <c r="AP3" s="37"/>
      <c r="AQ3" s="33"/>
      <c r="AS3" s="33">
        <v>3</v>
      </c>
      <c r="AT3" s="33">
        <f>IF(COUNTIFS(AR$3:AS$3,AS$3)&lt;1,AS$3,IF(AS$3=4,1,AS$3+1))</f>
        <v>4</v>
      </c>
      <c r="AU3" s="33">
        <f>IF(COUNTIFS(AS$3:AT$3,AT$3)&lt;1,AT$3,IF(AT$3=4,1,AT$3+1))</f>
        <v>1</v>
      </c>
      <c r="AV3" s="33">
        <f>IF(COUNTIFS(AT$3:AU$3,AU$3)&lt;1,AU$3,IF(AU$3=4,1,AU$3+1))</f>
        <v>2</v>
      </c>
      <c r="AW3" s="33">
        <v>2</v>
      </c>
      <c r="AX3" s="33">
        <v>3</v>
      </c>
    </row>
    <row r="4" spans="1:50" ht="37.5" x14ac:dyDescent="0.25">
      <c r="A4" s="49" t="s">
        <v>13</v>
      </c>
      <c r="B4" s="49" t="s">
        <v>8</v>
      </c>
      <c r="C4" s="49" t="s">
        <v>12</v>
      </c>
      <c r="D4" s="65" t="s">
        <v>56</v>
      </c>
      <c r="E4" s="49" t="s">
        <v>53</v>
      </c>
      <c r="F4" s="253" t="s">
        <v>55</v>
      </c>
      <c r="G4" s="254"/>
      <c r="H4" s="254"/>
      <c r="I4" s="258"/>
      <c r="J4" s="34" t="s">
        <v>53</v>
      </c>
      <c r="K4" s="255" t="s">
        <v>55</v>
      </c>
      <c r="L4" s="256"/>
      <c r="M4" s="256"/>
      <c r="N4" s="257"/>
      <c r="O4" s="49" t="s">
        <v>53</v>
      </c>
      <c r="P4" s="49" t="s">
        <v>54</v>
      </c>
      <c r="Q4" s="253" t="s">
        <v>55</v>
      </c>
      <c r="R4" s="254"/>
      <c r="S4" s="254"/>
      <c r="T4" s="258"/>
      <c r="U4" s="34" t="s">
        <v>53</v>
      </c>
      <c r="V4" s="34" t="s">
        <v>54</v>
      </c>
      <c r="W4" s="255" t="s">
        <v>55</v>
      </c>
      <c r="X4" s="256"/>
      <c r="Y4" s="256"/>
      <c r="Z4" s="257"/>
      <c r="AA4" s="49" t="s">
        <v>53</v>
      </c>
      <c r="AB4" s="253" t="s">
        <v>54</v>
      </c>
      <c r="AC4" s="254"/>
      <c r="AD4" s="258"/>
      <c r="AE4" s="253" t="s">
        <v>55</v>
      </c>
      <c r="AF4" s="254"/>
      <c r="AG4" s="254"/>
      <c r="AH4" s="49" t="s">
        <v>53</v>
      </c>
      <c r="AI4" s="253" t="s">
        <v>54</v>
      </c>
      <c r="AJ4" s="254"/>
      <c r="AK4" s="258"/>
      <c r="AL4" s="253" t="s">
        <v>55</v>
      </c>
      <c r="AM4" s="254"/>
      <c r="AN4" s="254"/>
      <c r="AO4" s="232"/>
      <c r="AP4" s="232"/>
      <c r="AQ4" s="34"/>
      <c r="AS4" s="34" t="s">
        <v>262</v>
      </c>
      <c r="AT4" s="154" t="s">
        <v>397</v>
      </c>
      <c r="AU4" s="34" t="s">
        <v>398</v>
      </c>
      <c r="AV4" s="154" t="s">
        <v>461</v>
      </c>
      <c r="AW4" s="154" t="s">
        <v>754</v>
      </c>
      <c r="AX4" s="154" t="s">
        <v>796</v>
      </c>
    </row>
    <row r="5" spans="1:50" ht="42.75" x14ac:dyDescent="0.25">
      <c r="A5" s="50"/>
      <c r="B5" s="50"/>
      <c r="C5" s="50"/>
      <c r="D5" s="64"/>
      <c r="E5" s="50"/>
      <c r="F5" s="66" t="s">
        <v>62</v>
      </c>
      <c r="G5" s="67" t="s">
        <v>63</v>
      </c>
      <c r="H5" s="66" t="s">
        <v>64</v>
      </c>
      <c r="I5" s="66" t="s">
        <v>65</v>
      </c>
      <c r="J5" s="48"/>
      <c r="K5" s="147" t="s">
        <v>62</v>
      </c>
      <c r="L5" s="147" t="s">
        <v>63</v>
      </c>
      <c r="M5" s="147" t="s">
        <v>64</v>
      </c>
      <c r="N5" s="147" t="s">
        <v>65</v>
      </c>
      <c r="O5" s="50"/>
      <c r="P5" s="50"/>
      <c r="Q5" s="66" t="s">
        <v>62</v>
      </c>
      <c r="R5" s="67" t="s">
        <v>63</v>
      </c>
      <c r="S5" s="66" t="s">
        <v>64</v>
      </c>
      <c r="T5" s="66" t="s">
        <v>65</v>
      </c>
      <c r="U5" s="48"/>
      <c r="V5" s="48"/>
      <c r="W5" s="147" t="s">
        <v>62</v>
      </c>
      <c r="X5" s="147" t="s">
        <v>63</v>
      </c>
      <c r="Y5" s="147" t="s">
        <v>64</v>
      </c>
      <c r="Z5" s="147" t="s">
        <v>65</v>
      </c>
      <c r="AA5" s="50"/>
      <c r="AB5" s="66" t="s">
        <v>62</v>
      </c>
      <c r="AC5" s="66" t="s">
        <v>758</v>
      </c>
      <c r="AD5" s="66" t="s">
        <v>65</v>
      </c>
      <c r="AE5" s="67" t="s">
        <v>63</v>
      </c>
      <c r="AF5" s="66" t="s">
        <v>64</v>
      </c>
      <c r="AG5" s="67" t="s">
        <v>759</v>
      </c>
      <c r="AH5" s="50"/>
      <c r="AI5" s="66" t="s">
        <v>62</v>
      </c>
      <c r="AJ5" s="66" t="s">
        <v>758</v>
      </c>
      <c r="AK5" s="66" t="s">
        <v>65</v>
      </c>
      <c r="AL5" s="67" t="s">
        <v>63</v>
      </c>
      <c r="AM5" s="66" t="s">
        <v>64</v>
      </c>
      <c r="AN5" s="67" t="s">
        <v>759</v>
      </c>
      <c r="AO5" s="66"/>
      <c r="AP5" s="66"/>
      <c r="AQ5" s="48"/>
      <c r="AS5" s="48" t="s">
        <v>288</v>
      </c>
      <c r="AT5" s="48" t="s">
        <v>288</v>
      </c>
      <c r="AU5" s="48" t="s">
        <v>288</v>
      </c>
      <c r="AV5" s="48" t="s">
        <v>288</v>
      </c>
      <c r="AW5" s="48" t="s">
        <v>288</v>
      </c>
      <c r="AX5" s="48" t="s">
        <v>288</v>
      </c>
    </row>
    <row r="6" spans="1:50" ht="18.75" x14ac:dyDescent="0.25">
      <c r="A6" s="46"/>
      <c r="B6" s="46"/>
      <c r="C6" s="46"/>
      <c r="D6" s="46"/>
      <c r="E6" s="212">
        <v>40</v>
      </c>
      <c r="F6" s="212">
        <v>20</v>
      </c>
      <c r="G6" s="212">
        <v>20</v>
      </c>
      <c r="H6" s="212">
        <v>10</v>
      </c>
      <c r="I6" s="212">
        <v>10</v>
      </c>
      <c r="J6" s="212">
        <v>40</v>
      </c>
      <c r="K6" s="212">
        <v>20</v>
      </c>
      <c r="L6" s="212">
        <v>20</v>
      </c>
      <c r="M6" s="212">
        <v>10</v>
      </c>
      <c r="N6" s="212">
        <v>10</v>
      </c>
      <c r="O6" s="212">
        <v>25</v>
      </c>
      <c r="P6" s="212">
        <v>35</v>
      </c>
      <c r="Q6" s="212">
        <v>13</v>
      </c>
      <c r="R6" s="212">
        <v>13</v>
      </c>
      <c r="S6" s="212">
        <v>7</v>
      </c>
      <c r="T6" s="212">
        <v>7</v>
      </c>
      <c r="U6" s="212">
        <v>25</v>
      </c>
      <c r="V6" s="212">
        <v>35</v>
      </c>
      <c r="W6" s="212">
        <v>13</v>
      </c>
      <c r="X6" s="212">
        <v>13</v>
      </c>
      <c r="Y6" s="212">
        <v>7</v>
      </c>
      <c r="Z6" s="212">
        <v>7</v>
      </c>
      <c r="AA6" s="212">
        <v>25</v>
      </c>
      <c r="AB6" s="212">
        <v>10</v>
      </c>
      <c r="AC6" s="212">
        <v>15</v>
      </c>
      <c r="AD6" s="212">
        <v>10</v>
      </c>
      <c r="AE6" s="212">
        <v>13</v>
      </c>
      <c r="AF6" s="212">
        <v>13</v>
      </c>
      <c r="AG6" s="212">
        <v>14</v>
      </c>
      <c r="AH6" s="212"/>
      <c r="AI6" s="212">
        <v>15</v>
      </c>
      <c r="AJ6" s="212">
        <v>20</v>
      </c>
      <c r="AK6" s="212">
        <v>15</v>
      </c>
      <c r="AL6" s="212">
        <v>15</v>
      </c>
      <c r="AM6" s="212">
        <v>15</v>
      </c>
      <c r="AN6" s="212">
        <v>20</v>
      </c>
      <c r="AO6" s="212"/>
      <c r="AP6" s="212"/>
      <c r="AQ6" s="212"/>
      <c r="AS6" s="212"/>
      <c r="AT6" s="212"/>
      <c r="AU6" s="212"/>
      <c r="AV6" s="212"/>
      <c r="AW6" s="212"/>
      <c r="AX6" s="212"/>
    </row>
    <row r="7" spans="1:50" ht="18.75" x14ac:dyDescent="0.25">
      <c r="A7" s="4">
        <v>1</v>
      </c>
      <c r="B7" s="4" t="s">
        <v>477</v>
      </c>
      <c r="C7" s="4" t="str">
        <f>MID($B7,1,2)</f>
        <v>09</v>
      </c>
      <c r="D7" s="4" t="str">
        <f>INDEX(Sheet1!$C:$C,MATCH($B7,Sheet1!$B:$B,0))</f>
        <v>احسان خامه</v>
      </c>
      <c r="E7" s="9">
        <v>8</v>
      </c>
      <c r="F7" s="9">
        <v>4</v>
      </c>
      <c r="G7" s="9">
        <v>3</v>
      </c>
      <c r="H7" s="9">
        <v>5</v>
      </c>
      <c r="I7" s="9">
        <v>3</v>
      </c>
      <c r="J7" s="9">
        <v>10</v>
      </c>
      <c r="K7" s="9">
        <v>2</v>
      </c>
      <c r="L7" s="9">
        <v>2</v>
      </c>
      <c r="M7" s="9">
        <v>3</v>
      </c>
      <c r="N7" s="9">
        <v>2</v>
      </c>
      <c r="O7" s="9">
        <v>9</v>
      </c>
      <c r="P7" s="9">
        <v>5</v>
      </c>
      <c r="Q7" s="9">
        <v>5</v>
      </c>
      <c r="R7" s="9">
        <v>5</v>
      </c>
      <c r="S7" s="9">
        <v>5</v>
      </c>
      <c r="T7" s="9">
        <v>3</v>
      </c>
      <c r="U7" s="9">
        <v>4</v>
      </c>
      <c r="V7" s="9">
        <v>4</v>
      </c>
      <c r="W7" s="9">
        <v>5</v>
      </c>
      <c r="X7" s="9">
        <v>5</v>
      </c>
      <c r="Y7" s="9">
        <v>5</v>
      </c>
      <c r="Z7" s="9">
        <v>5</v>
      </c>
      <c r="AA7" s="209">
        <v>4.333333333333333</v>
      </c>
      <c r="AB7" s="9">
        <v>4</v>
      </c>
      <c r="AC7" s="9">
        <v>5</v>
      </c>
      <c r="AD7" s="9">
        <v>4</v>
      </c>
      <c r="AE7" s="9">
        <v>5</v>
      </c>
      <c r="AF7" s="9">
        <v>5</v>
      </c>
      <c r="AG7" s="9">
        <v>5</v>
      </c>
      <c r="AH7" s="209"/>
      <c r="AI7" s="9">
        <v>5</v>
      </c>
      <c r="AJ7" s="9">
        <v>4</v>
      </c>
      <c r="AK7" s="9">
        <v>4</v>
      </c>
      <c r="AL7" s="9">
        <v>3</v>
      </c>
      <c r="AM7" s="9">
        <v>5</v>
      </c>
      <c r="AN7" s="9">
        <v>4</v>
      </c>
      <c r="AO7" s="9"/>
      <c r="AP7" s="9"/>
      <c r="AQ7" s="9"/>
      <c r="AS7" s="18">
        <f t="shared" ref="AS7:AT37" si="31">IFERROR(SUMIFS($E7:$AQ7,$E$3:$AQ$3,AS$3,$E$2:$AQ$2,AS$2)/(6*(COUNTIFS($E$3:$AQ$3,AS$3,$E7:$AQ7,"&lt;&gt;"&amp;"",$E$2:$AQ$2,AS$2))),"")</f>
        <v>0.76666666666666672</v>
      </c>
      <c r="AT7" s="18">
        <f t="shared" si="31"/>
        <v>0.6333333333333333</v>
      </c>
      <c r="AU7" s="18">
        <f t="shared" ref="AU7:AU37" si="32">IFERROR(SUMIFS($E7:$AQ7,$E$3:$AQ$3,AU$3,$E$2:$AQ$2,AU$2)/(6.667*(COUNTIFS($E$3:$AQ$3,AU$3,$E7:$AQ7,"&lt;&gt;"&amp;"",$E$2:$AQ$2,AU$2))),"")</f>
        <v>0.79996000199990014</v>
      </c>
      <c r="AV7" s="211">
        <f t="shared" ref="AV7:AX22" ca="1" si="33">IF(SUMPRODUCT(OFFSET($D7,0,MATCH(AV$1,$E$1:$AP$1,0),1,COUNTIFS($E$1:$AP$1,AV$1)),OFFSET($D$6,0,MATCH(AV$1,$E$1:$AP$1,0),1,COUNTIFS($E$1:$AP$1,AV$1)))/(5*100)=0,"",SUMPRODUCT(OFFSET($D7,0,MATCH(AV$1,$E$1:$AP$1,0),1,COUNTIFS($E$1:$AP$1,AV$1)),OFFSET($D$6,0,MATCH(AV$1,$E$1:$AP$1,0),1,COUNTIFS($E$1:$AP$1,AV$1)))/(5*100))</f>
        <v>0.88</v>
      </c>
      <c r="AW7" s="211">
        <f t="shared" ca="1" si="33"/>
        <v>0.92666666666666664</v>
      </c>
      <c r="AX7" s="211">
        <f ca="1">IF(SUMPRODUCT(OFFSET($D7,0,MATCH(AX$1,$E$1:$AP$1,0),1,COUNTIFS($E$1:$AP$1,AX$1)),OFFSET($D$6,0,MATCH(AX$1,$E$1:$AP$1,0),1,COUNTIFS($E$1:$AP$1,AX$1)))/(5*100)=0,"",SUMPRODUCT(OFFSET($D7,0,MATCH(AX$1,$E$1:$AP$1,0),1,COUNTIFS($E$1:$AP$1,AX$1)),OFFSET($D$6,0,MATCH(AX$1,$E$1:$AP$1,0),1,COUNTIFS($E$1:$AP$1,AX$1)))/(5*100))</f>
        <v>0.83</v>
      </c>
    </row>
    <row r="8" spans="1:50" ht="18.75" x14ac:dyDescent="0.25">
      <c r="A8" s="46">
        <v>2</v>
      </c>
      <c r="B8" s="46" t="s">
        <v>478</v>
      </c>
      <c r="C8" s="46" t="str">
        <f t="shared" ref="C8:C60" si="34">MID($B8,1,2)</f>
        <v>09</v>
      </c>
      <c r="D8" s="46" t="str">
        <f>INDEX(Sheet1!$C:$C,MATCH($B8,Sheet1!$B:$B,0))</f>
        <v>نیما ربانی پور</v>
      </c>
      <c r="E8" s="46">
        <v>9</v>
      </c>
      <c r="F8" s="47">
        <v>4</v>
      </c>
      <c r="G8" s="47">
        <v>5</v>
      </c>
      <c r="H8" s="47">
        <v>3</v>
      </c>
      <c r="I8" s="47">
        <v>3</v>
      </c>
      <c r="J8" s="47">
        <v>8</v>
      </c>
      <c r="K8" s="47">
        <v>1</v>
      </c>
      <c r="L8" s="47">
        <v>2</v>
      </c>
      <c r="M8" s="47">
        <v>2</v>
      </c>
      <c r="N8" s="47">
        <v>2</v>
      </c>
      <c r="O8" s="47">
        <v>9</v>
      </c>
      <c r="P8" s="47">
        <v>4.5</v>
      </c>
      <c r="Q8" s="47">
        <v>3</v>
      </c>
      <c r="R8" s="47">
        <v>5</v>
      </c>
      <c r="S8" s="47">
        <v>3</v>
      </c>
      <c r="T8" s="47">
        <v>3</v>
      </c>
      <c r="U8" s="47">
        <v>2</v>
      </c>
      <c r="V8" s="47">
        <v>2</v>
      </c>
      <c r="W8" s="47">
        <v>3</v>
      </c>
      <c r="X8" s="47">
        <v>4</v>
      </c>
      <c r="Y8" s="47">
        <v>3</v>
      </c>
      <c r="Z8" s="47">
        <v>4</v>
      </c>
      <c r="AA8" s="208">
        <v>3.3333333333333335</v>
      </c>
      <c r="AB8" s="47">
        <v>4</v>
      </c>
      <c r="AC8" s="47">
        <v>3</v>
      </c>
      <c r="AD8" s="47">
        <v>3</v>
      </c>
      <c r="AE8" s="47">
        <v>4</v>
      </c>
      <c r="AF8" s="47">
        <v>3</v>
      </c>
      <c r="AG8" s="47">
        <v>3</v>
      </c>
      <c r="AH8" s="208"/>
      <c r="AI8" s="47">
        <v>4</v>
      </c>
      <c r="AJ8" s="47">
        <v>3</v>
      </c>
      <c r="AK8" s="47">
        <v>2</v>
      </c>
      <c r="AL8" s="47">
        <v>3</v>
      </c>
      <c r="AM8" s="47">
        <v>2</v>
      </c>
      <c r="AN8" s="47">
        <v>4</v>
      </c>
      <c r="AO8" s="47"/>
      <c r="AP8" s="47"/>
      <c r="AQ8" s="47"/>
      <c r="AS8" s="18">
        <f t="shared" si="31"/>
        <v>0.8</v>
      </c>
      <c r="AT8" s="18">
        <f t="shared" si="31"/>
        <v>0.5</v>
      </c>
      <c r="AU8" s="18">
        <f t="shared" si="32"/>
        <v>0.68746562671866418</v>
      </c>
      <c r="AV8" s="211">
        <f t="shared" ca="1" si="33"/>
        <v>0.52</v>
      </c>
      <c r="AW8" s="211">
        <f t="shared" ca="1" si="33"/>
        <v>0.66266666666666674</v>
      </c>
      <c r="AX8" s="211">
        <f t="shared" ca="1" si="33"/>
        <v>0.61</v>
      </c>
    </row>
    <row r="9" spans="1:50" ht="18.75" x14ac:dyDescent="0.25">
      <c r="A9" s="4">
        <v>3</v>
      </c>
      <c r="B9" s="4" t="s">
        <v>479</v>
      </c>
      <c r="C9" s="4" t="str">
        <f t="shared" si="34"/>
        <v>09</v>
      </c>
      <c r="D9" s="4" t="str">
        <f>INDEX(Sheet1!$C:$C,MATCH($B9,Sheet1!$B:$B,0))</f>
        <v>محمدمهدی آذری</v>
      </c>
      <c r="E9" s="9">
        <v>8</v>
      </c>
      <c r="F9" s="9">
        <v>4</v>
      </c>
      <c r="G9" s="9">
        <v>2</v>
      </c>
      <c r="H9" s="9">
        <v>5</v>
      </c>
      <c r="I9" s="9">
        <v>5</v>
      </c>
      <c r="J9" s="9">
        <v>10</v>
      </c>
      <c r="K9" s="9">
        <v>4</v>
      </c>
      <c r="L9" s="9">
        <v>3</v>
      </c>
      <c r="M9" s="9">
        <v>5</v>
      </c>
      <c r="N9" s="9">
        <v>5</v>
      </c>
      <c r="O9" s="9">
        <v>9</v>
      </c>
      <c r="P9" s="9">
        <v>4.5</v>
      </c>
      <c r="Q9" s="9">
        <v>5</v>
      </c>
      <c r="R9" s="9">
        <v>3</v>
      </c>
      <c r="S9" s="9">
        <v>5</v>
      </c>
      <c r="T9" s="9">
        <v>5</v>
      </c>
      <c r="U9" s="9">
        <v>3</v>
      </c>
      <c r="V9" s="9">
        <v>3</v>
      </c>
      <c r="W9" s="9">
        <v>4</v>
      </c>
      <c r="X9" s="9">
        <v>4</v>
      </c>
      <c r="Y9" s="9">
        <v>5</v>
      </c>
      <c r="Z9" s="9">
        <v>5</v>
      </c>
      <c r="AA9" s="209">
        <v>4.333333333333333</v>
      </c>
      <c r="AB9" s="9">
        <v>5</v>
      </c>
      <c r="AC9" s="9">
        <v>3</v>
      </c>
      <c r="AD9" s="9">
        <v>5</v>
      </c>
      <c r="AE9" s="9">
        <v>3</v>
      </c>
      <c r="AF9" s="9">
        <v>5</v>
      </c>
      <c r="AG9" s="9">
        <v>4</v>
      </c>
      <c r="AH9" s="209"/>
      <c r="AI9" s="9">
        <v>4</v>
      </c>
      <c r="AJ9" s="9">
        <v>2</v>
      </c>
      <c r="AK9" s="9">
        <v>5</v>
      </c>
      <c r="AL9" s="9">
        <v>1</v>
      </c>
      <c r="AM9" s="9">
        <v>5</v>
      </c>
      <c r="AN9" s="9">
        <v>2</v>
      </c>
      <c r="AO9" s="9"/>
      <c r="AP9" s="9"/>
      <c r="AQ9" s="9"/>
      <c r="AS9" s="18">
        <f t="shared" si="31"/>
        <v>0.8</v>
      </c>
      <c r="AT9" s="18">
        <f t="shared" si="31"/>
        <v>0.9</v>
      </c>
      <c r="AU9" s="18">
        <f t="shared" si="32"/>
        <v>0.78746062696865171</v>
      </c>
      <c r="AV9" s="211">
        <f t="shared" ca="1" si="33"/>
        <v>0.70799999999999996</v>
      </c>
      <c r="AW9" s="211">
        <f t="shared" ca="1" si="33"/>
        <v>0.82666666666666666</v>
      </c>
      <c r="AX9" s="211">
        <f t="shared" ca="1" si="33"/>
        <v>0.61</v>
      </c>
    </row>
    <row r="10" spans="1:50" ht="18.75" x14ac:dyDescent="0.25">
      <c r="A10" s="46">
        <v>4</v>
      </c>
      <c r="B10" s="46" t="s">
        <v>480</v>
      </c>
      <c r="C10" s="46" t="str">
        <f t="shared" si="34"/>
        <v>09</v>
      </c>
      <c r="D10" s="46" t="str">
        <f>INDEX(Sheet1!$C:$C,MATCH($B10,Sheet1!$B:$B,0))</f>
        <v>ابوالفضل طرفی</v>
      </c>
      <c r="E10" s="46">
        <v>6</v>
      </c>
      <c r="F10" s="47">
        <v>2</v>
      </c>
      <c r="G10" s="47">
        <v>3</v>
      </c>
      <c r="H10" s="47">
        <v>5</v>
      </c>
      <c r="I10" s="47">
        <v>3</v>
      </c>
      <c r="J10" s="47">
        <v>9</v>
      </c>
      <c r="K10" s="47">
        <v>4</v>
      </c>
      <c r="L10" s="47">
        <v>2</v>
      </c>
      <c r="M10" s="47">
        <v>5</v>
      </c>
      <c r="N10" s="47">
        <v>4</v>
      </c>
      <c r="O10" s="47">
        <v>9</v>
      </c>
      <c r="P10" s="47">
        <v>2.5</v>
      </c>
      <c r="Q10" s="47">
        <v>5</v>
      </c>
      <c r="R10" s="47">
        <v>2</v>
      </c>
      <c r="S10" s="47">
        <v>5</v>
      </c>
      <c r="T10" s="47">
        <v>5</v>
      </c>
      <c r="U10" s="47">
        <v>3</v>
      </c>
      <c r="V10" s="47">
        <v>3</v>
      </c>
      <c r="W10" s="47">
        <v>5</v>
      </c>
      <c r="X10" s="47">
        <v>4</v>
      </c>
      <c r="Y10" s="47">
        <v>5</v>
      </c>
      <c r="Z10" s="47">
        <v>5</v>
      </c>
      <c r="AA10" s="208">
        <v>4.333333333333333</v>
      </c>
      <c r="AB10" s="47">
        <v>5</v>
      </c>
      <c r="AC10" s="47">
        <v>4</v>
      </c>
      <c r="AD10" s="47">
        <v>4</v>
      </c>
      <c r="AE10" s="47">
        <v>3</v>
      </c>
      <c r="AF10" s="47">
        <v>5</v>
      </c>
      <c r="AG10" s="47">
        <v>3</v>
      </c>
      <c r="AH10" s="208"/>
      <c r="AI10" s="47">
        <v>5</v>
      </c>
      <c r="AJ10" s="47">
        <v>2</v>
      </c>
      <c r="AK10" s="47">
        <v>4</v>
      </c>
      <c r="AL10" s="47">
        <v>2</v>
      </c>
      <c r="AM10" s="47">
        <v>5</v>
      </c>
      <c r="AN10" s="47">
        <v>3</v>
      </c>
      <c r="AO10" s="47"/>
      <c r="AP10" s="47"/>
      <c r="AQ10" s="47"/>
      <c r="AS10" s="18">
        <f t="shared" si="31"/>
        <v>0.6333333333333333</v>
      </c>
      <c r="AT10" s="18">
        <f t="shared" si="31"/>
        <v>0.8</v>
      </c>
      <c r="AU10" s="18">
        <f t="shared" si="32"/>
        <v>0.71246437678116104</v>
      </c>
      <c r="AV10" s="211">
        <f t="shared" ca="1" si="33"/>
        <v>0.73399999999999999</v>
      </c>
      <c r="AW10" s="211">
        <f t="shared" ca="1" si="33"/>
        <v>0.80866666666666664</v>
      </c>
      <c r="AX10" s="211">
        <f t="shared" ca="1" si="33"/>
        <v>0.68</v>
      </c>
    </row>
    <row r="11" spans="1:50" ht="18.75" x14ac:dyDescent="0.25">
      <c r="A11" s="4">
        <v>5</v>
      </c>
      <c r="B11" s="4" t="s">
        <v>481</v>
      </c>
      <c r="C11" s="4" t="str">
        <f t="shared" si="34"/>
        <v>09</v>
      </c>
      <c r="D11" s="4" t="str">
        <f>INDEX(Sheet1!$C:$C,MATCH($B11,Sheet1!$B:$B,0))</f>
        <v>روح الامین کمیلی</v>
      </c>
      <c r="E11" s="9">
        <v>8</v>
      </c>
      <c r="F11" s="9">
        <v>3</v>
      </c>
      <c r="G11" s="9">
        <v>2</v>
      </c>
      <c r="H11" s="9">
        <v>5</v>
      </c>
      <c r="I11" s="9">
        <v>5</v>
      </c>
      <c r="J11" s="9">
        <v>10</v>
      </c>
      <c r="K11" s="9">
        <v>5</v>
      </c>
      <c r="L11" s="9">
        <v>3</v>
      </c>
      <c r="M11" s="9">
        <v>5</v>
      </c>
      <c r="N11" s="9">
        <v>4</v>
      </c>
      <c r="O11" s="9">
        <v>9</v>
      </c>
      <c r="P11" s="9">
        <v>2.5</v>
      </c>
      <c r="Q11" s="9">
        <v>4</v>
      </c>
      <c r="R11" s="9">
        <v>3</v>
      </c>
      <c r="S11" s="9">
        <v>5</v>
      </c>
      <c r="T11" s="9">
        <v>5</v>
      </c>
      <c r="U11" s="9">
        <v>1</v>
      </c>
      <c r="V11" s="9">
        <v>1</v>
      </c>
      <c r="W11" s="9">
        <v>3</v>
      </c>
      <c r="X11" s="9">
        <v>3</v>
      </c>
      <c r="Y11" s="9">
        <v>5</v>
      </c>
      <c r="Z11" s="9">
        <v>4</v>
      </c>
      <c r="AA11" s="209">
        <v>3.3333333333333335</v>
      </c>
      <c r="AB11" s="9">
        <v>3</v>
      </c>
      <c r="AC11" s="9">
        <v>3</v>
      </c>
      <c r="AD11" s="9">
        <v>4</v>
      </c>
      <c r="AE11" s="9">
        <v>2</v>
      </c>
      <c r="AF11" s="9">
        <v>5</v>
      </c>
      <c r="AG11" s="9">
        <v>2</v>
      </c>
      <c r="AH11" s="209"/>
      <c r="AI11" s="9">
        <v>3</v>
      </c>
      <c r="AJ11" s="9">
        <v>3</v>
      </c>
      <c r="AK11" s="9">
        <v>4</v>
      </c>
      <c r="AL11" s="9">
        <v>2</v>
      </c>
      <c r="AM11" s="9">
        <v>5</v>
      </c>
      <c r="AN11" s="9">
        <v>3</v>
      </c>
      <c r="AO11" s="9"/>
      <c r="AP11" s="9"/>
      <c r="AQ11" s="9"/>
      <c r="AS11" s="18">
        <f t="shared" si="31"/>
        <v>0.76666666666666672</v>
      </c>
      <c r="AT11" s="18">
        <f t="shared" si="31"/>
        <v>0.9</v>
      </c>
      <c r="AU11" s="18">
        <f t="shared" si="32"/>
        <v>0.71246437678116104</v>
      </c>
      <c r="AV11" s="211">
        <f t="shared" ref="AV11:AV47" ca="1" si="35">IF(SUMPRODUCT(OFFSET($D11,0,MATCH(AV$1,$E$1:$Z$1,0),1,COUNTIFS($E$1:$Z$1,AV$1)),OFFSET($D$6,0,MATCH(AV$1,$E$1:$Z$1,0),1,COUNTIFS($E$1:$Z$1,AV$1)))/(5*100)=0,"",SUMPRODUCT(OFFSET($D11,0,MATCH(AV$1,$E$1:$Z$1,0),1,COUNTIFS($E$1:$Z$1,AV$1)),OFFSET($D$6,0,MATCH(AV$1,$E$1:$Z$1,0),1,COUNTIFS($E$1:$Z$1,AV$1)))/(5*100))</f>
        <v>0.40200000000000002</v>
      </c>
      <c r="AW11" s="211">
        <f t="shared" ref="AW11:AX42" ca="1" si="36">IF(SUMPRODUCT(OFFSET($D11,0,MATCH(AW$1,$E$1:$AP$1,0),1,COUNTIFS($E$1:$AP$1,AW$1)),OFFSET($D$6,0,MATCH(AW$1,$E$1:$AP$1,0),1,COUNTIFS($E$1:$AP$1,AW$1)))/(5*100)=0,"",SUMPRODUCT(OFFSET($D11,0,MATCH(AW$1,$E$1:$AP$1,0),1,COUNTIFS($E$1:$AP$1,AW$1)),OFFSET($D$6,0,MATCH(AW$1,$E$1:$AP$1,0),1,COUNTIFS($E$1:$AP$1,AW$1)))/(5*100))</f>
        <v>0.63466666666666671</v>
      </c>
      <c r="AX11" s="211">
        <f t="shared" ca="1" si="33"/>
        <v>0.66</v>
      </c>
    </row>
    <row r="12" spans="1:50" ht="18.75" x14ac:dyDescent="0.25">
      <c r="A12" s="46">
        <v>6</v>
      </c>
      <c r="B12" s="46" t="s">
        <v>482</v>
      </c>
      <c r="C12" s="46" t="str">
        <f t="shared" si="34"/>
        <v>09</v>
      </c>
      <c r="D12" s="46" t="str">
        <f>INDEX(Sheet1!$C:$C,MATCH($B12,Sheet1!$B:$B,0))</f>
        <v>امیرطاها رحیم دل</v>
      </c>
      <c r="E12" s="46">
        <v>10</v>
      </c>
      <c r="F12" s="47">
        <v>4</v>
      </c>
      <c r="G12" s="47">
        <v>4</v>
      </c>
      <c r="H12" s="47">
        <v>3</v>
      </c>
      <c r="I12" s="47">
        <v>5</v>
      </c>
      <c r="J12" s="47">
        <v>10</v>
      </c>
      <c r="K12" s="47">
        <v>5</v>
      </c>
      <c r="L12" s="47">
        <v>5</v>
      </c>
      <c r="M12" s="47">
        <v>4</v>
      </c>
      <c r="N12" s="47">
        <v>5</v>
      </c>
      <c r="O12" s="47">
        <v>10</v>
      </c>
      <c r="P12" s="47">
        <v>5</v>
      </c>
      <c r="Q12" s="47">
        <v>5</v>
      </c>
      <c r="R12" s="47">
        <v>4</v>
      </c>
      <c r="S12" s="47">
        <v>5</v>
      </c>
      <c r="T12" s="47">
        <v>5</v>
      </c>
      <c r="U12" s="47">
        <v>5</v>
      </c>
      <c r="V12" s="47">
        <v>5</v>
      </c>
      <c r="W12" s="47">
        <v>5</v>
      </c>
      <c r="X12" s="47">
        <v>5</v>
      </c>
      <c r="Y12" s="47">
        <v>5</v>
      </c>
      <c r="Z12" s="47">
        <v>5</v>
      </c>
      <c r="AA12" s="208">
        <v>4.666666666666667</v>
      </c>
      <c r="AB12" s="47">
        <v>5</v>
      </c>
      <c r="AC12" s="47">
        <v>4</v>
      </c>
      <c r="AD12" s="47">
        <v>5</v>
      </c>
      <c r="AE12" s="47">
        <v>4</v>
      </c>
      <c r="AF12" s="47">
        <v>4</v>
      </c>
      <c r="AG12" s="47">
        <v>4</v>
      </c>
      <c r="AH12" s="208"/>
      <c r="AI12" s="47">
        <v>4</v>
      </c>
      <c r="AJ12" s="47">
        <v>2</v>
      </c>
      <c r="AK12" s="47">
        <v>5</v>
      </c>
      <c r="AL12" s="47">
        <v>4</v>
      </c>
      <c r="AM12" s="47">
        <v>4</v>
      </c>
      <c r="AN12" s="47">
        <v>3</v>
      </c>
      <c r="AO12" s="47"/>
      <c r="AP12" s="47"/>
      <c r="AQ12" s="47"/>
      <c r="AS12" s="18">
        <f t="shared" si="31"/>
        <v>0.8666666666666667</v>
      </c>
      <c r="AT12" s="18">
        <f t="shared" si="31"/>
        <v>0.96666666666666667</v>
      </c>
      <c r="AU12" s="18">
        <f t="shared" si="32"/>
        <v>0.84995750212489385</v>
      </c>
      <c r="AV12" s="211">
        <f t="shared" ca="1" si="35"/>
        <v>1</v>
      </c>
      <c r="AW12" s="211">
        <f t="shared" ca="1" si="36"/>
        <v>0.87333333333333341</v>
      </c>
      <c r="AX12" s="211">
        <f t="shared" ca="1" si="33"/>
        <v>0.71</v>
      </c>
    </row>
    <row r="13" spans="1:50" ht="18.75" x14ac:dyDescent="0.25">
      <c r="A13" s="4">
        <v>7</v>
      </c>
      <c r="B13" s="4" t="s">
        <v>483</v>
      </c>
      <c r="C13" s="4" t="str">
        <f t="shared" si="34"/>
        <v>09</v>
      </c>
      <c r="D13" s="4" t="str">
        <f>INDEX(Sheet1!$C:$C,MATCH($B13,Sheet1!$B:$B,0))</f>
        <v>محمدجواد علی‌لو</v>
      </c>
      <c r="E13" s="9">
        <v>9</v>
      </c>
      <c r="F13" s="9">
        <v>5</v>
      </c>
      <c r="G13" s="9">
        <v>4</v>
      </c>
      <c r="H13" s="9">
        <v>5</v>
      </c>
      <c r="I13" s="9">
        <v>5</v>
      </c>
      <c r="J13" s="9">
        <v>10</v>
      </c>
      <c r="K13" s="9">
        <v>5</v>
      </c>
      <c r="L13" s="9">
        <v>4</v>
      </c>
      <c r="M13" s="9">
        <v>5</v>
      </c>
      <c r="N13" s="9">
        <v>5</v>
      </c>
      <c r="O13" s="9">
        <v>10</v>
      </c>
      <c r="P13" s="9">
        <v>3</v>
      </c>
      <c r="Q13" s="9">
        <v>5</v>
      </c>
      <c r="R13" s="9">
        <v>4</v>
      </c>
      <c r="S13" s="9">
        <v>5</v>
      </c>
      <c r="T13" s="9">
        <v>5</v>
      </c>
      <c r="U13" s="9">
        <v>5</v>
      </c>
      <c r="V13" s="9">
        <v>5</v>
      </c>
      <c r="W13" s="9">
        <v>5</v>
      </c>
      <c r="X13" s="9">
        <v>4</v>
      </c>
      <c r="Y13" s="9">
        <v>5</v>
      </c>
      <c r="Z13" s="9">
        <v>5</v>
      </c>
      <c r="AA13" s="209">
        <v>4.333333333333333</v>
      </c>
      <c r="AB13" s="9">
        <v>5</v>
      </c>
      <c r="AC13" s="9">
        <v>3</v>
      </c>
      <c r="AD13" s="9">
        <v>5</v>
      </c>
      <c r="AE13" s="9">
        <v>3</v>
      </c>
      <c r="AF13" s="9">
        <v>5</v>
      </c>
      <c r="AG13" s="9">
        <v>3</v>
      </c>
      <c r="AH13" s="209"/>
      <c r="AI13" s="9">
        <v>4</v>
      </c>
      <c r="AJ13" s="9">
        <v>3</v>
      </c>
      <c r="AK13" s="9">
        <v>5</v>
      </c>
      <c r="AL13" s="9">
        <v>3</v>
      </c>
      <c r="AM13" s="9">
        <v>4</v>
      </c>
      <c r="AN13" s="9">
        <v>3</v>
      </c>
      <c r="AO13" s="9"/>
      <c r="AP13" s="9"/>
      <c r="AQ13" s="9"/>
      <c r="AS13" s="18">
        <f t="shared" si="31"/>
        <v>0.93333333333333335</v>
      </c>
      <c r="AT13" s="18">
        <f t="shared" si="31"/>
        <v>0.96666666666666667</v>
      </c>
      <c r="AU13" s="18">
        <f t="shared" si="32"/>
        <v>0.79996000199990014</v>
      </c>
      <c r="AV13" s="211">
        <f t="shared" ca="1" si="35"/>
        <v>0.97399999999999998</v>
      </c>
      <c r="AW13" s="211">
        <f t="shared" ca="1" si="36"/>
        <v>0.79866666666666664</v>
      </c>
      <c r="AX13" s="211">
        <f t="shared" ca="1" si="33"/>
        <v>0.72</v>
      </c>
    </row>
    <row r="14" spans="1:50" ht="18.75" x14ac:dyDescent="0.25">
      <c r="A14" s="46">
        <v>8</v>
      </c>
      <c r="B14" s="46" t="s">
        <v>489</v>
      </c>
      <c r="C14" s="46" t="str">
        <f t="shared" si="34"/>
        <v>11</v>
      </c>
      <c r="D14" s="46" t="str">
        <f>INDEX(Sheet1!$C:$C,MATCH($B14,Sheet1!$B:$B,0))</f>
        <v>محمدحسین هداوند</v>
      </c>
      <c r="E14" s="46">
        <v>7</v>
      </c>
      <c r="F14" s="47">
        <v>3</v>
      </c>
      <c r="G14" s="47">
        <v>5</v>
      </c>
      <c r="H14" s="47">
        <v>3</v>
      </c>
      <c r="I14" s="47">
        <v>4</v>
      </c>
      <c r="J14" s="47">
        <v>9</v>
      </c>
      <c r="K14" s="47">
        <v>4</v>
      </c>
      <c r="L14" s="47">
        <v>5</v>
      </c>
      <c r="M14" s="47">
        <v>5</v>
      </c>
      <c r="N14" s="47">
        <v>5</v>
      </c>
      <c r="O14" s="47">
        <v>10</v>
      </c>
      <c r="P14" s="47">
        <v>5</v>
      </c>
      <c r="Q14" s="47">
        <v>4</v>
      </c>
      <c r="R14" s="47">
        <v>4</v>
      </c>
      <c r="S14" s="47">
        <v>5</v>
      </c>
      <c r="T14" s="47">
        <v>5</v>
      </c>
      <c r="U14" s="47">
        <v>5</v>
      </c>
      <c r="V14" s="47">
        <v>5</v>
      </c>
      <c r="W14" s="47">
        <v>4</v>
      </c>
      <c r="X14" s="47">
        <v>5</v>
      </c>
      <c r="Y14" s="47">
        <v>5</v>
      </c>
      <c r="Z14" s="47">
        <v>5</v>
      </c>
      <c r="AA14" s="208">
        <v>5</v>
      </c>
      <c r="AB14" s="47">
        <v>5</v>
      </c>
      <c r="AC14" s="47">
        <v>5</v>
      </c>
      <c r="AD14" s="47">
        <v>5</v>
      </c>
      <c r="AE14" s="47">
        <v>4</v>
      </c>
      <c r="AF14" s="47">
        <v>5</v>
      </c>
      <c r="AG14" s="47">
        <v>3</v>
      </c>
      <c r="AH14" s="208"/>
      <c r="AI14" s="47">
        <v>5</v>
      </c>
      <c r="AJ14" s="47">
        <v>4</v>
      </c>
      <c r="AK14" s="47">
        <v>5</v>
      </c>
      <c r="AL14" s="47">
        <v>3</v>
      </c>
      <c r="AM14" s="47">
        <v>5</v>
      </c>
      <c r="AN14" s="47">
        <v>2</v>
      </c>
      <c r="AO14" s="47"/>
      <c r="AP14" s="47"/>
      <c r="AQ14" s="47"/>
      <c r="AS14" s="18">
        <f t="shared" si="31"/>
        <v>0.73333333333333328</v>
      </c>
      <c r="AT14" s="18">
        <f t="shared" si="31"/>
        <v>0.93333333333333335</v>
      </c>
      <c r="AU14" s="18">
        <f t="shared" si="32"/>
        <v>0.82495875206239699</v>
      </c>
      <c r="AV14" s="211">
        <f t="shared" ca="1" si="35"/>
        <v>0.97399999999999998</v>
      </c>
      <c r="AW14" s="211">
        <f t="shared" ca="1" si="36"/>
        <v>0.91800000000000004</v>
      </c>
      <c r="AX14" s="211">
        <f t="shared" ca="1" si="33"/>
        <v>0.78</v>
      </c>
    </row>
    <row r="15" spans="1:50" ht="18.75" x14ac:dyDescent="0.25">
      <c r="A15" s="4">
        <v>9</v>
      </c>
      <c r="B15" s="4" t="s">
        <v>490</v>
      </c>
      <c r="C15" s="4" t="str">
        <f t="shared" si="34"/>
        <v>11</v>
      </c>
      <c r="D15" s="4" t="str">
        <f>INDEX(Sheet1!$C:$C,MATCH($B15,Sheet1!$B:$B,0))</f>
        <v>محمدمهدی هداوند</v>
      </c>
      <c r="E15" s="9">
        <v>8</v>
      </c>
      <c r="F15" s="9">
        <v>5</v>
      </c>
      <c r="G15" s="9">
        <v>5</v>
      </c>
      <c r="H15" s="9">
        <v>3</v>
      </c>
      <c r="I15" s="9">
        <v>4</v>
      </c>
      <c r="J15" s="9">
        <v>9</v>
      </c>
      <c r="K15" s="9">
        <v>5</v>
      </c>
      <c r="L15" s="9">
        <v>5</v>
      </c>
      <c r="M15" s="9">
        <v>5</v>
      </c>
      <c r="N15" s="9">
        <v>5</v>
      </c>
      <c r="O15" s="9">
        <v>10</v>
      </c>
      <c r="P15" s="9">
        <v>5</v>
      </c>
      <c r="Q15" s="9">
        <v>5</v>
      </c>
      <c r="R15" s="9">
        <v>4</v>
      </c>
      <c r="S15" s="9">
        <v>5</v>
      </c>
      <c r="T15" s="9">
        <v>5</v>
      </c>
      <c r="U15" s="9">
        <v>5</v>
      </c>
      <c r="V15" s="9">
        <v>5</v>
      </c>
      <c r="W15" s="9">
        <v>4</v>
      </c>
      <c r="X15" s="9">
        <v>5</v>
      </c>
      <c r="Y15" s="9">
        <v>4</v>
      </c>
      <c r="Z15" s="9">
        <v>5</v>
      </c>
      <c r="AA15" s="209">
        <v>5</v>
      </c>
      <c r="AB15" s="9">
        <v>5</v>
      </c>
      <c r="AC15" s="9">
        <v>5</v>
      </c>
      <c r="AD15" s="9">
        <v>5</v>
      </c>
      <c r="AE15" s="9">
        <v>4</v>
      </c>
      <c r="AF15" s="9">
        <v>5</v>
      </c>
      <c r="AG15" s="9">
        <v>4</v>
      </c>
      <c r="AH15" s="209"/>
      <c r="AI15" s="9">
        <v>5</v>
      </c>
      <c r="AJ15" s="9">
        <v>5</v>
      </c>
      <c r="AK15" s="9">
        <v>5</v>
      </c>
      <c r="AL15" s="9">
        <v>3</v>
      </c>
      <c r="AM15" s="9">
        <v>5</v>
      </c>
      <c r="AN15" s="9">
        <v>3</v>
      </c>
      <c r="AO15" s="9"/>
      <c r="AP15" s="9"/>
      <c r="AQ15" s="9"/>
      <c r="AS15" s="18">
        <f t="shared" si="31"/>
        <v>0.83333333333333337</v>
      </c>
      <c r="AT15" s="18">
        <f t="shared" si="31"/>
        <v>0.96666666666666667</v>
      </c>
      <c r="AU15" s="18">
        <f t="shared" si="32"/>
        <v>0.84995750212489385</v>
      </c>
      <c r="AV15" s="211">
        <f t="shared" ca="1" si="35"/>
        <v>0.96</v>
      </c>
      <c r="AW15" s="211">
        <f t="shared" ca="1" si="36"/>
        <v>0.94599999999999995</v>
      </c>
      <c r="AX15" s="211">
        <f t="shared" ca="1" si="33"/>
        <v>0.86</v>
      </c>
    </row>
    <row r="16" spans="1:50" ht="18.75" x14ac:dyDescent="0.25">
      <c r="A16" s="46">
        <v>10</v>
      </c>
      <c r="B16" s="46" t="s">
        <v>491</v>
      </c>
      <c r="C16" s="46" t="str">
        <f t="shared" si="34"/>
        <v>11</v>
      </c>
      <c r="D16" s="46" t="str">
        <f>INDEX(Sheet1!$C:$C,MATCH($B16,Sheet1!$B:$B,0))</f>
        <v>محمدمهدی مشکور</v>
      </c>
      <c r="E16" s="46">
        <v>8</v>
      </c>
      <c r="F16" s="47">
        <v>5</v>
      </c>
      <c r="G16" s="47">
        <v>3</v>
      </c>
      <c r="H16" s="47">
        <v>5</v>
      </c>
      <c r="I16" s="47">
        <v>5</v>
      </c>
      <c r="J16" s="47">
        <v>10</v>
      </c>
      <c r="K16" s="47">
        <v>5</v>
      </c>
      <c r="L16" s="47">
        <v>5</v>
      </c>
      <c r="M16" s="47">
        <v>5</v>
      </c>
      <c r="N16" s="47">
        <v>5</v>
      </c>
      <c r="O16" s="47">
        <v>10</v>
      </c>
      <c r="P16" s="47">
        <v>5</v>
      </c>
      <c r="Q16" s="47">
        <v>5</v>
      </c>
      <c r="R16" s="47">
        <v>3</v>
      </c>
      <c r="S16" s="47">
        <v>5</v>
      </c>
      <c r="T16" s="47">
        <v>5</v>
      </c>
      <c r="U16" s="47">
        <v>5</v>
      </c>
      <c r="V16" s="47">
        <v>5</v>
      </c>
      <c r="W16" s="47">
        <v>5</v>
      </c>
      <c r="X16" s="47">
        <v>4</v>
      </c>
      <c r="Y16" s="47">
        <v>5</v>
      </c>
      <c r="Z16" s="47">
        <v>4</v>
      </c>
      <c r="AA16" s="208">
        <v>4.333333333333333</v>
      </c>
      <c r="AB16" s="47">
        <v>4</v>
      </c>
      <c r="AC16" s="47">
        <v>5</v>
      </c>
      <c r="AD16" s="47">
        <v>4</v>
      </c>
      <c r="AE16" s="47">
        <v>5</v>
      </c>
      <c r="AF16" s="47">
        <v>5</v>
      </c>
      <c r="AG16" s="47">
        <v>5</v>
      </c>
      <c r="AH16" s="208"/>
      <c r="AI16" s="47">
        <v>5</v>
      </c>
      <c r="AJ16" s="47">
        <v>5</v>
      </c>
      <c r="AK16" s="47">
        <v>4</v>
      </c>
      <c r="AL16" s="47">
        <v>5</v>
      </c>
      <c r="AM16" s="47">
        <v>5</v>
      </c>
      <c r="AN16" s="47">
        <v>4</v>
      </c>
      <c r="AO16" s="47"/>
      <c r="AP16" s="47"/>
      <c r="AQ16" s="47"/>
      <c r="AS16" s="18">
        <f t="shared" si="31"/>
        <v>0.8666666666666667</v>
      </c>
      <c r="AT16" s="18">
        <f t="shared" si="31"/>
        <v>1</v>
      </c>
      <c r="AU16" s="18">
        <f t="shared" si="32"/>
        <v>0.82495875206239699</v>
      </c>
      <c r="AV16" s="211">
        <f t="shared" ca="1" si="35"/>
        <v>0.96</v>
      </c>
      <c r="AW16" s="211">
        <f t="shared" ca="1" si="36"/>
        <v>0.92666666666666664</v>
      </c>
      <c r="AX16" s="211">
        <f t="shared" ca="1" si="33"/>
        <v>0.93</v>
      </c>
    </row>
    <row r="17" spans="1:50" ht="18.75" x14ac:dyDescent="0.25">
      <c r="A17" s="4">
        <v>11</v>
      </c>
      <c r="B17" s="4" t="s">
        <v>492</v>
      </c>
      <c r="C17" s="4" t="str">
        <f t="shared" si="34"/>
        <v>11</v>
      </c>
      <c r="D17" s="4" t="str">
        <f>INDEX(Sheet1!$C:$C,MATCH($B17,Sheet1!$B:$B,0))</f>
        <v>امیرمحمد کمیلی</v>
      </c>
      <c r="E17" s="9">
        <v>7</v>
      </c>
      <c r="F17" s="9">
        <v>5</v>
      </c>
      <c r="G17" s="9">
        <v>3</v>
      </c>
      <c r="H17" s="9">
        <v>5</v>
      </c>
      <c r="I17" s="9">
        <v>5</v>
      </c>
      <c r="J17" s="9">
        <v>9</v>
      </c>
      <c r="K17" s="9">
        <v>5</v>
      </c>
      <c r="L17" s="9">
        <v>3</v>
      </c>
      <c r="M17" s="9">
        <v>5</v>
      </c>
      <c r="N17" s="9">
        <v>5</v>
      </c>
      <c r="O17" s="9">
        <v>9</v>
      </c>
      <c r="P17" s="9">
        <v>3.5</v>
      </c>
      <c r="Q17" s="9">
        <v>4</v>
      </c>
      <c r="R17" s="9">
        <v>2</v>
      </c>
      <c r="S17" s="9">
        <v>5</v>
      </c>
      <c r="T17" s="9">
        <v>5</v>
      </c>
      <c r="U17" s="9">
        <v>5</v>
      </c>
      <c r="V17" s="9">
        <v>5</v>
      </c>
      <c r="W17" s="9">
        <v>5</v>
      </c>
      <c r="X17" s="9">
        <v>2</v>
      </c>
      <c r="Y17" s="9">
        <v>5</v>
      </c>
      <c r="Z17" s="9">
        <v>5</v>
      </c>
      <c r="AA17" s="209">
        <v>5</v>
      </c>
      <c r="AB17" s="9">
        <v>5</v>
      </c>
      <c r="AC17" s="9">
        <v>5</v>
      </c>
      <c r="AD17" s="9">
        <v>5</v>
      </c>
      <c r="AE17" s="9">
        <v>3</v>
      </c>
      <c r="AF17" s="9">
        <v>5</v>
      </c>
      <c r="AG17" s="9">
        <v>5</v>
      </c>
      <c r="AH17" s="209"/>
      <c r="AI17" s="9">
        <v>4</v>
      </c>
      <c r="AJ17" s="9">
        <v>5</v>
      </c>
      <c r="AK17" s="9">
        <v>5</v>
      </c>
      <c r="AL17" s="9">
        <v>2</v>
      </c>
      <c r="AM17" s="9">
        <v>5</v>
      </c>
      <c r="AN17" s="9">
        <v>3</v>
      </c>
      <c r="AO17" s="9"/>
      <c r="AP17" s="9"/>
      <c r="AQ17" s="9"/>
      <c r="AS17" s="18">
        <f t="shared" si="31"/>
        <v>0.83333333333333337</v>
      </c>
      <c r="AT17" s="18">
        <f t="shared" si="31"/>
        <v>0.9</v>
      </c>
      <c r="AU17" s="18">
        <f t="shared" si="32"/>
        <v>0.71246437678116104</v>
      </c>
      <c r="AV17" s="211">
        <f t="shared" ca="1" si="35"/>
        <v>0.92200000000000004</v>
      </c>
      <c r="AW17" s="211">
        <f t="shared" ca="1" si="36"/>
        <v>0.94799999999999995</v>
      </c>
      <c r="AX17" s="211">
        <f t="shared" ca="1" si="33"/>
        <v>0.8</v>
      </c>
    </row>
    <row r="18" spans="1:50" ht="18.75" x14ac:dyDescent="0.25">
      <c r="A18" s="46">
        <v>12</v>
      </c>
      <c r="B18" s="46" t="s">
        <v>493</v>
      </c>
      <c r="C18" s="46" t="str">
        <f t="shared" si="34"/>
        <v>11</v>
      </c>
      <c r="D18" s="46" t="str">
        <f>INDEX(Sheet1!$C:$C,MATCH($B18,Sheet1!$B:$B,0))</f>
        <v>امیرمحمد رهبری</v>
      </c>
      <c r="E18" s="46">
        <v>8</v>
      </c>
      <c r="F18" s="47">
        <v>5</v>
      </c>
      <c r="G18" s="47">
        <v>4</v>
      </c>
      <c r="H18" s="47">
        <v>5</v>
      </c>
      <c r="I18" s="47">
        <v>5</v>
      </c>
      <c r="J18" s="47">
        <v>10</v>
      </c>
      <c r="K18" s="47">
        <v>5</v>
      </c>
      <c r="L18" s="47">
        <v>4</v>
      </c>
      <c r="M18" s="47">
        <v>5</v>
      </c>
      <c r="N18" s="47">
        <v>5</v>
      </c>
      <c r="O18" s="47">
        <v>10</v>
      </c>
      <c r="P18" s="47">
        <v>5</v>
      </c>
      <c r="Q18" s="47">
        <v>5</v>
      </c>
      <c r="R18" s="47">
        <v>3</v>
      </c>
      <c r="S18" s="47">
        <v>5</v>
      </c>
      <c r="T18" s="47">
        <v>5</v>
      </c>
      <c r="U18" s="47">
        <v>5</v>
      </c>
      <c r="V18" s="47">
        <v>5</v>
      </c>
      <c r="W18" s="47">
        <v>5</v>
      </c>
      <c r="X18" s="47">
        <v>3</v>
      </c>
      <c r="Y18" s="47">
        <v>5</v>
      </c>
      <c r="Z18" s="47">
        <v>5</v>
      </c>
      <c r="AA18" s="208">
        <v>5</v>
      </c>
      <c r="AB18" s="47">
        <v>5</v>
      </c>
      <c r="AC18" s="47">
        <v>5</v>
      </c>
      <c r="AD18" s="47">
        <v>5</v>
      </c>
      <c r="AE18" s="47">
        <v>3</v>
      </c>
      <c r="AF18" s="47">
        <v>5</v>
      </c>
      <c r="AG18" s="47">
        <v>5</v>
      </c>
      <c r="AH18" s="208"/>
      <c r="AI18" s="47">
        <v>5</v>
      </c>
      <c r="AJ18" s="47">
        <v>5</v>
      </c>
      <c r="AK18" s="47">
        <v>5</v>
      </c>
      <c r="AL18" s="47">
        <v>5</v>
      </c>
      <c r="AM18" s="47">
        <v>5</v>
      </c>
      <c r="AN18" s="47">
        <v>5</v>
      </c>
      <c r="AO18" s="47"/>
      <c r="AP18" s="47"/>
      <c r="AQ18" s="47"/>
      <c r="AS18" s="18">
        <f t="shared" si="31"/>
        <v>0.9</v>
      </c>
      <c r="AT18" s="18">
        <f t="shared" si="31"/>
        <v>0.96666666666666667</v>
      </c>
      <c r="AU18" s="18">
        <f t="shared" si="32"/>
        <v>0.82495875206239699</v>
      </c>
      <c r="AV18" s="211">
        <f t="shared" ca="1" si="35"/>
        <v>0.94799999999999995</v>
      </c>
      <c r="AW18" s="211">
        <f t="shared" ca="1" si="36"/>
        <v>0.94799999999999995</v>
      </c>
      <c r="AX18" s="211">
        <f t="shared" ca="1" si="33"/>
        <v>1</v>
      </c>
    </row>
    <row r="19" spans="1:50" ht="18.75" x14ac:dyDescent="0.25">
      <c r="A19" s="4">
        <v>13</v>
      </c>
      <c r="B19" s="4" t="s">
        <v>494</v>
      </c>
      <c r="C19" s="4" t="str">
        <f t="shared" si="34"/>
        <v>11</v>
      </c>
      <c r="D19" s="4" t="str">
        <f>INDEX(Sheet1!$C:$C,MATCH($B19,Sheet1!$B:$B,0))</f>
        <v>مهرداد ملک محمدی</v>
      </c>
      <c r="E19" s="9">
        <v>7</v>
      </c>
      <c r="F19" s="9">
        <v>4</v>
      </c>
      <c r="G19" s="9">
        <v>3</v>
      </c>
      <c r="H19" s="9">
        <v>3</v>
      </c>
      <c r="I19" s="9">
        <v>5</v>
      </c>
      <c r="J19" s="9">
        <v>9</v>
      </c>
      <c r="K19" s="9">
        <v>4</v>
      </c>
      <c r="L19" s="9">
        <v>3</v>
      </c>
      <c r="M19" s="9">
        <v>4</v>
      </c>
      <c r="N19" s="9">
        <v>5</v>
      </c>
      <c r="O19" s="9">
        <v>10</v>
      </c>
      <c r="P19" s="9">
        <v>3</v>
      </c>
      <c r="Q19" s="9">
        <v>4</v>
      </c>
      <c r="R19" s="9">
        <v>3</v>
      </c>
      <c r="S19" s="9">
        <v>5</v>
      </c>
      <c r="T19" s="9">
        <v>5</v>
      </c>
      <c r="U19" s="9">
        <v>5</v>
      </c>
      <c r="V19" s="9">
        <v>5</v>
      </c>
      <c r="W19" s="9">
        <v>4</v>
      </c>
      <c r="X19" s="9">
        <v>2</v>
      </c>
      <c r="Y19" s="9">
        <v>4</v>
      </c>
      <c r="Z19" s="9">
        <v>5</v>
      </c>
      <c r="AA19" s="209">
        <v>4.333333333333333</v>
      </c>
      <c r="AB19" s="9">
        <v>5</v>
      </c>
      <c r="AC19" s="9">
        <v>3</v>
      </c>
      <c r="AD19" s="9">
        <v>5</v>
      </c>
      <c r="AE19" s="9">
        <v>2</v>
      </c>
      <c r="AF19" s="9">
        <v>4</v>
      </c>
      <c r="AG19" s="9">
        <v>2</v>
      </c>
      <c r="AH19" s="209"/>
      <c r="AI19" s="9">
        <v>4</v>
      </c>
      <c r="AJ19" s="9">
        <v>3</v>
      </c>
      <c r="AK19" s="9">
        <v>5</v>
      </c>
      <c r="AL19" s="9">
        <v>2</v>
      </c>
      <c r="AM19" s="9">
        <v>2</v>
      </c>
      <c r="AN19" s="9">
        <v>2</v>
      </c>
      <c r="AO19" s="9"/>
      <c r="AP19" s="9"/>
      <c r="AQ19" s="9"/>
      <c r="AS19" s="18">
        <f t="shared" si="31"/>
        <v>0.73333333333333328</v>
      </c>
      <c r="AT19" s="18">
        <f t="shared" si="31"/>
        <v>0.83333333333333337</v>
      </c>
      <c r="AU19" s="18">
        <f t="shared" si="32"/>
        <v>0.74996250187490632</v>
      </c>
      <c r="AV19" s="211">
        <f t="shared" ca="1" si="35"/>
        <v>0.88200000000000001</v>
      </c>
      <c r="AW19" s="211">
        <f t="shared" ca="1" si="36"/>
        <v>0.71866666666666668</v>
      </c>
      <c r="AX19" s="211">
        <f t="shared" ca="1" si="33"/>
        <v>0.59</v>
      </c>
    </row>
    <row r="20" spans="1:50" ht="18.75" x14ac:dyDescent="0.25">
      <c r="A20" s="46">
        <v>14</v>
      </c>
      <c r="B20" s="46" t="s">
        <v>495</v>
      </c>
      <c r="C20" s="46" t="str">
        <f t="shared" si="34"/>
        <v>11</v>
      </c>
      <c r="D20" s="46" t="str">
        <f>INDEX(Sheet1!$C:$C,MATCH($B20,Sheet1!$B:$B,0))</f>
        <v>مصطفی جهانگیری</v>
      </c>
      <c r="E20" s="46">
        <v>7</v>
      </c>
      <c r="F20" s="47">
        <v>4</v>
      </c>
      <c r="G20" s="47">
        <v>3</v>
      </c>
      <c r="H20" s="47">
        <v>4</v>
      </c>
      <c r="I20" s="47">
        <v>4</v>
      </c>
      <c r="J20" s="47">
        <v>8</v>
      </c>
      <c r="K20" s="47">
        <v>4</v>
      </c>
      <c r="L20" s="47">
        <v>4</v>
      </c>
      <c r="M20" s="47">
        <v>4</v>
      </c>
      <c r="N20" s="47">
        <v>3</v>
      </c>
      <c r="O20" s="47">
        <v>9</v>
      </c>
      <c r="P20" s="47">
        <v>2.5</v>
      </c>
      <c r="Q20" s="47">
        <v>4</v>
      </c>
      <c r="R20" s="47">
        <v>4</v>
      </c>
      <c r="S20" s="47">
        <v>4</v>
      </c>
      <c r="T20" s="47">
        <v>4</v>
      </c>
      <c r="U20" s="47">
        <v>5</v>
      </c>
      <c r="V20" s="47">
        <v>5</v>
      </c>
      <c r="W20" s="47">
        <v>5</v>
      </c>
      <c r="X20" s="47">
        <v>5</v>
      </c>
      <c r="Y20" s="47">
        <v>5</v>
      </c>
      <c r="Z20" s="47">
        <v>4</v>
      </c>
      <c r="AA20" s="208">
        <v>5</v>
      </c>
      <c r="AB20" s="47">
        <v>5</v>
      </c>
      <c r="AC20" s="47">
        <v>5</v>
      </c>
      <c r="AD20" s="47">
        <v>5</v>
      </c>
      <c r="AE20" s="47">
        <v>5</v>
      </c>
      <c r="AF20" s="47">
        <v>3</v>
      </c>
      <c r="AG20" s="47">
        <v>5</v>
      </c>
      <c r="AH20" s="208"/>
      <c r="AI20" s="47">
        <v>5</v>
      </c>
      <c r="AJ20" s="47">
        <v>5</v>
      </c>
      <c r="AK20" s="47">
        <v>5</v>
      </c>
      <c r="AL20" s="47">
        <v>5</v>
      </c>
      <c r="AM20" s="47">
        <v>4</v>
      </c>
      <c r="AN20" s="47">
        <v>5</v>
      </c>
      <c r="AO20" s="47"/>
      <c r="AP20" s="47"/>
      <c r="AQ20" s="47"/>
      <c r="AS20" s="18">
        <f t="shared" si="31"/>
        <v>0.73333333333333328</v>
      </c>
      <c r="AT20" s="18">
        <f t="shared" si="31"/>
        <v>0.76666666666666672</v>
      </c>
      <c r="AU20" s="18">
        <f t="shared" si="32"/>
        <v>0.68746562671866418</v>
      </c>
      <c r="AV20" s="211">
        <f t="shared" ca="1" si="35"/>
        <v>0.98599999999999999</v>
      </c>
      <c r="AW20" s="211">
        <f t="shared" ca="1" si="36"/>
        <v>0.94799999999999995</v>
      </c>
      <c r="AX20" s="211">
        <f t="shared" ca="1" si="33"/>
        <v>0.97</v>
      </c>
    </row>
    <row r="21" spans="1:50" ht="18.75" x14ac:dyDescent="0.25">
      <c r="A21" s="4">
        <v>15</v>
      </c>
      <c r="B21" s="4" t="s">
        <v>496</v>
      </c>
      <c r="C21" s="4" t="str">
        <f t="shared" si="34"/>
        <v>11</v>
      </c>
      <c r="D21" s="4" t="str">
        <f>INDEX(Sheet1!$C:$C,MATCH($B21,Sheet1!$B:$B,0))</f>
        <v>محمدعرفان احمدی</v>
      </c>
      <c r="E21" s="9">
        <v>7</v>
      </c>
      <c r="F21" s="9">
        <v>3</v>
      </c>
      <c r="G21" s="9">
        <v>2</v>
      </c>
      <c r="H21" s="9">
        <v>3</v>
      </c>
      <c r="I21" s="9">
        <v>4</v>
      </c>
      <c r="J21" s="9">
        <v>7</v>
      </c>
      <c r="K21" s="9">
        <v>1</v>
      </c>
      <c r="L21" s="9">
        <v>1</v>
      </c>
      <c r="M21" s="9">
        <v>1</v>
      </c>
      <c r="N21" s="9">
        <v>1</v>
      </c>
      <c r="O21" s="9">
        <v>7</v>
      </c>
      <c r="P21" s="9">
        <v>2.5</v>
      </c>
      <c r="Q21" s="9">
        <v>4</v>
      </c>
      <c r="R21" s="9">
        <v>2</v>
      </c>
      <c r="S21" s="9">
        <v>3</v>
      </c>
      <c r="T21" s="9">
        <v>3</v>
      </c>
      <c r="U21" s="9">
        <v>5</v>
      </c>
      <c r="V21" s="9">
        <v>5</v>
      </c>
      <c r="W21" s="9">
        <v>4</v>
      </c>
      <c r="X21" s="9">
        <v>2</v>
      </c>
      <c r="Y21" s="9">
        <v>4</v>
      </c>
      <c r="Z21" s="9">
        <v>5</v>
      </c>
      <c r="AA21" s="209">
        <v>5</v>
      </c>
      <c r="AB21" s="9">
        <v>5</v>
      </c>
      <c r="AC21" s="9">
        <v>5</v>
      </c>
      <c r="AD21" s="9">
        <v>5</v>
      </c>
      <c r="AE21" s="9">
        <v>4</v>
      </c>
      <c r="AF21" s="9">
        <v>4</v>
      </c>
      <c r="AG21" s="9">
        <v>5</v>
      </c>
      <c r="AH21" s="209"/>
      <c r="AI21" s="9">
        <v>3</v>
      </c>
      <c r="AJ21" s="9">
        <v>3</v>
      </c>
      <c r="AK21" s="9">
        <v>4</v>
      </c>
      <c r="AL21" s="9">
        <v>3</v>
      </c>
      <c r="AM21" s="9">
        <v>3</v>
      </c>
      <c r="AN21" s="9">
        <v>4</v>
      </c>
      <c r="AO21" s="9"/>
      <c r="AP21" s="9"/>
      <c r="AQ21" s="9"/>
      <c r="AS21" s="18">
        <f t="shared" si="31"/>
        <v>0.6333333333333333</v>
      </c>
      <c r="AT21" s="18">
        <f t="shared" si="31"/>
        <v>0.36666666666666664</v>
      </c>
      <c r="AU21" s="18">
        <f t="shared" si="32"/>
        <v>0.53747312634368283</v>
      </c>
      <c r="AV21" s="211">
        <f t="shared" ca="1" si="35"/>
        <v>0.88200000000000001</v>
      </c>
      <c r="AW21" s="211">
        <f t="shared" ca="1" si="36"/>
        <v>0.94799999999999995</v>
      </c>
      <c r="AX21" s="211">
        <f t="shared" ca="1" si="33"/>
        <v>0.67</v>
      </c>
    </row>
    <row r="22" spans="1:50" ht="18.75" x14ac:dyDescent="0.25">
      <c r="A22" s="46">
        <v>16</v>
      </c>
      <c r="B22" s="46" t="s">
        <v>497</v>
      </c>
      <c r="C22" s="46" t="str">
        <f>MID($B22,1,2)</f>
        <v>11</v>
      </c>
      <c r="D22" s="46" t="str">
        <f>INDEX(Sheet1!$C:$C,MATCH($B22,Sheet1!$B:$B,0))</f>
        <v>محمدمهدی صابری</v>
      </c>
      <c r="E22" s="46">
        <v>10</v>
      </c>
      <c r="F22" s="47">
        <v>1</v>
      </c>
      <c r="G22" s="47">
        <v>1</v>
      </c>
      <c r="H22" s="47">
        <v>5</v>
      </c>
      <c r="I22" s="47">
        <v>5</v>
      </c>
      <c r="J22" s="47">
        <v>9</v>
      </c>
      <c r="K22" s="47">
        <v>4</v>
      </c>
      <c r="L22" s="47">
        <v>2</v>
      </c>
      <c r="M22" s="47">
        <v>4</v>
      </c>
      <c r="N22" s="47">
        <v>5</v>
      </c>
      <c r="O22" s="47">
        <v>8</v>
      </c>
      <c r="P22" s="47">
        <v>3</v>
      </c>
      <c r="Q22" s="47">
        <v>3</v>
      </c>
      <c r="R22" s="47">
        <v>2</v>
      </c>
      <c r="S22" s="47">
        <v>5</v>
      </c>
      <c r="T22" s="47">
        <v>5</v>
      </c>
      <c r="U22" s="47">
        <v>3</v>
      </c>
      <c r="V22" s="47">
        <v>3</v>
      </c>
      <c r="W22" s="47">
        <v>4</v>
      </c>
      <c r="X22" s="47">
        <v>3</v>
      </c>
      <c r="Y22" s="47">
        <v>4</v>
      </c>
      <c r="Z22" s="47">
        <v>5</v>
      </c>
      <c r="AA22" s="208">
        <v>4</v>
      </c>
      <c r="AB22" s="47">
        <v>4</v>
      </c>
      <c r="AC22" s="47">
        <v>3</v>
      </c>
      <c r="AD22" s="47">
        <v>5</v>
      </c>
      <c r="AE22" s="47">
        <v>1</v>
      </c>
      <c r="AF22" s="47">
        <v>1</v>
      </c>
      <c r="AG22" s="47">
        <v>1</v>
      </c>
      <c r="AH22" s="208"/>
      <c r="AI22" s="47">
        <v>3</v>
      </c>
      <c r="AJ22" s="47">
        <v>3</v>
      </c>
      <c r="AK22" s="47">
        <v>3</v>
      </c>
      <c r="AL22" s="47">
        <v>1</v>
      </c>
      <c r="AM22" s="47">
        <v>1</v>
      </c>
      <c r="AN22" s="47">
        <v>1</v>
      </c>
      <c r="AO22" s="47"/>
      <c r="AP22" s="47"/>
      <c r="AQ22" s="47"/>
      <c r="AS22" s="18">
        <f t="shared" si="31"/>
        <v>0.73333333333333328</v>
      </c>
      <c r="AT22" s="18">
        <f t="shared" si="31"/>
        <v>0.8</v>
      </c>
      <c r="AU22" s="18">
        <f t="shared" si="32"/>
        <v>0.64996750162491879</v>
      </c>
      <c r="AV22" s="211">
        <f t="shared" ref="AV22:AV23" ca="1" si="37">IF(SUMPRODUCT(OFFSET($D22,0,MATCH(AV$1,$E$1:$Z$1,0),1,COUNTIFS($E$1:$Z$1,AV$1)),OFFSET($D$6,0,MATCH(AV$1,$E$1:$Z$1,0),1,COUNTIFS($E$1:$Z$1,AV$1)))/(5*100)=0,"",SUMPRODUCT(OFFSET($D22,0,MATCH(AV$1,$E$1:$Z$1,0),1,COUNTIFS($E$1:$Z$1,AV$1)),OFFSET($D$6,0,MATCH(AV$1,$E$1:$Z$1,0),1,COUNTIFS($E$1:$Z$1,AV$1)))/(5*100))</f>
        <v>0.66800000000000004</v>
      </c>
      <c r="AW22" s="211">
        <f t="shared" ca="1" si="36"/>
        <v>0.55000000000000004</v>
      </c>
      <c r="AX22" s="211">
        <f t="shared" ca="1" si="33"/>
        <v>0.4</v>
      </c>
    </row>
    <row r="23" spans="1:50" ht="18.75" x14ac:dyDescent="0.25">
      <c r="A23" s="4">
        <v>17</v>
      </c>
      <c r="B23" s="4" t="s">
        <v>691</v>
      </c>
      <c r="C23" s="4" t="str">
        <f>MID($B23,1,2)</f>
        <v>11</v>
      </c>
      <c r="D23" s="4" t="str">
        <f>INDEX(Sheet1!$C:$C,MATCH($B23,Sheet1!$B:$B,0))</f>
        <v>علیرضا آل‌علی</v>
      </c>
      <c r="E23" s="9">
        <v>9</v>
      </c>
      <c r="F23" s="9">
        <v>3</v>
      </c>
      <c r="G23" s="9">
        <v>4</v>
      </c>
      <c r="H23" s="9">
        <v>4</v>
      </c>
      <c r="I23" s="9">
        <v>5</v>
      </c>
      <c r="J23" s="9">
        <v>8</v>
      </c>
      <c r="K23" s="9">
        <v>4</v>
      </c>
      <c r="L23" s="9">
        <v>3</v>
      </c>
      <c r="M23" s="9">
        <v>5</v>
      </c>
      <c r="N23" s="9">
        <v>3</v>
      </c>
      <c r="O23" s="9">
        <v>7</v>
      </c>
      <c r="P23" s="9">
        <v>3.5</v>
      </c>
      <c r="Q23" s="9">
        <v>3</v>
      </c>
      <c r="R23" s="9">
        <v>2</v>
      </c>
      <c r="S23" s="9">
        <v>4</v>
      </c>
      <c r="T23" s="9">
        <v>4</v>
      </c>
      <c r="U23" s="9">
        <v>4</v>
      </c>
      <c r="V23" s="9">
        <v>4</v>
      </c>
      <c r="W23" s="9">
        <v>4.5</v>
      </c>
      <c r="X23" s="9">
        <v>4.5</v>
      </c>
      <c r="Y23" s="9">
        <v>4.5</v>
      </c>
      <c r="Z23" s="9">
        <v>4.5</v>
      </c>
      <c r="AA23" s="209">
        <v>4.666666666666667</v>
      </c>
      <c r="AB23" s="9">
        <v>5</v>
      </c>
      <c r="AC23" s="9">
        <v>4</v>
      </c>
      <c r="AD23" s="9">
        <v>5</v>
      </c>
      <c r="AE23" s="9">
        <v>4</v>
      </c>
      <c r="AF23" s="9">
        <v>4</v>
      </c>
      <c r="AG23" s="9">
        <v>3</v>
      </c>
      <c r="AH23" s="209"/>
      <c r="AI23" s="9">
        <v>3</v>
      </c>
      <c r="AJ23" s="9">
        <v>3</v>
      </c>
      <c r="AK23" s="9">
        <v>5</v>
      </c>
      <c r="AL23" s="9">
        <v>2</v>
      </c>
      <c r="AM23" s="9">
        <v>2</v>
      </c>
      <c r="AN23" s="9">
        <v>2</v>
      </c>
      <c r="AO23" s="9"/>
      <c r="AP23" s="9"/>
      <c r="AQ23" s="9"/>
      <c r="AS23" s="18">
        <f t="shared" si="31"/>
        <v>0.83333333333333337</v>
      </c>
      <c r="AT23" s="18">
        <f t="shared" si="31"/>
        <v>0.76666666666666672</v>
      </c>
      <c r="AU23" s="18">
        <f t="shared" si="32"/>
        <v>0.58747062646867665</v>
      </c>
      <c r="AV23" s="211">
        <f t="shared" ca="1" si="37"/>
        <v>0.84</v>
      </c>
      <c r="AW23" s="211">
        <f t="shared" ca="1" si="36"/>
        <v>0.84533333333333338</v>
      </c>
      <c r="AX23" s="211">
        <f t="shared" ca="1" si="36"/>
        <v>0.56000000000000005</v>
      </c>
    </row>
    <row r="24" spans="1:50" ht="18.75" x14ac:dyDescent="0.25">
      <c r="A24" s="46">
        <v>18</v>
      </c>
      <c r="B24" s="46" t="s">
        <v>498</v>
      </c>
      <c r="C24" s="46" t="str">
        <f t="shared" si="34"/>
        <v>12</v>
      </c>
      <c r="D24" s="46" t="str">
        <f>INDEX(Sheet1!$C:$C,MATCH($B24,Sheet1!$B:$B,0))</f>
        <v>امیرمحمد محمدرضایی</v>
      </c>
      <c r="E24" s="46">
        <v>9</v>
      </c>
      <c r="F24" s="47">
        <v>4</v>
      </c>
      <c r="G24" s="47">
        <v>5</v>
      </c>
      <c r="H24" s="47">
        <v>5</v>
      </c>
      <c r="I24" s="47">
        <v>5</v>
      </c>
      <c r="J24" s="47">
        <v>10</v>
      </c>
      <c r="K24" s="47">
        <v>5</v>
      </c>
      <c r="L24" s="47">
        <v>4</v>
      </c>
      <c r="M24" s="47">
        <v>5</v>
      </c>
      <c r="N24" s="47">
        <v>5</v>
      </c>
      <c r="O24" s="47">
        <v>10</v>
      </c>
      <c r="P24" s="47">
        <v>4</v>
      </c>
      <c r="Q24" s="47">
        <v>4</v>
      </c>
      <c r="R24" s="47">
        <v>5</v>
      </c>
      <c r="S24" s="47">
        <v>5</v>
      </c>
      <c r="T24" s="47">
        <v>5</v>
      </c>
      <c r="U24" s="47">
        <v>4</v>
      </c>
      <c r="V24" s="47">
        <v>4</v>
      </c>
      <c r="W24" s="47">
        <v>5</v>
      </c>
      <c r="X24" s="47">
        <v>3</v>
      </c>
      <c r="Y24" s="47">
        <v>4</v>
      </c>
      <c r="Z24" s="47">
        <v>4</v>
      </c>
      <c r="AA24" s="208">
        <v>4.666666666666667</v>
      </c>
      <c r="AB24" s="47">
        <v>5</v>
      </c>
      <c r="AC24" s="47">
        <v>4</v>
      </c>
      <c r="AD24" s="47">
        <v>5</v>
      </c>
      <c r="AE24" s="47">
        <v>3</v>
      </c>
      <c r="AF24" s="47">
        <v>5</v>
      </c>
      <c r="AG24" s="47">
        <v>2</v>
      </c>
      <c r="AH24" s="208"/>
      <c r="AI24" s="47"/>
      <c r="AJ24" s="47"/>
      <c r="AK24" s="47"/>
      <c r="AL24" s="47"/>
      <c r="AM24" s="47"/>
      <c r="AN24" s="47"/>
      <c r="AO24" s="47"/>
      <c r="AP24" s="47"/>
      <c r="AQ24" s="47"/>
      <c r="AS24" s="18">
        <f t="shared" si="31"/>
        <v>0.93333333333333335</v>
      </c>
      <c r="AT24" s="18">
        <f t="shared" si="31"/>
        <v>0.96666666666666667</v>
      </c>
      <c r="AU24" s="18">
        <f t="shared" si="32"/>
        <v>0.82495875206239699</v>
      </c>
      <c r="AV24" s="211">
        <f t="shared" ca="1" si="35"/>
        <v>0.8</v>
      </c>
      <c r="AW24" s="211">
        <f t="shared" ca="1" si="36"/>
        <v>0.81733333333333336</v>
      </c>
      <c r="AX24" s="211" t="str">
        <f t="shared" ca="1" si="36"/>
        <v/>
      </c>
    </row>
    <row r="25" spans="1:50" ht="18.75" x14ac:dyDescent="0.25">
      <c r="A25" s="4">
        <v>19</v>
      </c>
      <c r="B25" s="4" t="s">
        <v>499</v>
      </c>
      <c r="C25" s="4" t="str">
        <f t="shared" si="34"/>
        <v>12</v>
      </c>
      <c r="D25" s="4" t="str">
        <f>INDEX(Sheet1!$C:$C,MATCH($B25,Sheet1!$B:$B,0))</f>
        <v>عبدالرحمان محمدرضایی</v>
      </c>
      <c r="E25" s="9">
        <v>9</v>
      </c>
      <c r="F25" s="9">
        <v>5</v>
      </c>
      <c r="G25" s="9">
        <v>5</v>
      </c>
      <c r="H25" s="9">
        <v>4</v>
      </c>
      <c r="I25" s="9">
        <v>5</v>
      </c>
      <c r="J25" s="9">
        <v>10</v>
      </c>
      <c r="K25" s="9">
        <v>5</v>
      </c>
      <c r="L25" s="9">
        <v>5</v>
      </c>
      <c r="M25" s="9">
        <v>4</v>
      </c>
      <c r="N25" s="9">
        <v>5</v>
      </c>
      <c r="O25" s="9">
        <v>9</v>
      </c>
      <c r="P25" s="9">
        <v>4.5</v>
      </c>
      <c r="Q25" s="9">
        <v>5</v>
      </c>
      <c r="R25" s="9">
        <v>4</v>
      </c>
      <c r="S25" s="9">
        <v>3</v>
      </c>
      <c r="T25" s="9">
        <v>4</v>
      </c>
      <c r="U25" s="9">
        <v>5</v>
      </c>
      <c r="V25" s="9">
        <v>5</v>
      </c>
      <c r="W25" s="9">
        <v>3</v>
      </c>
      <c r="X25" s="9">
        <v>4</v>
      </c>
      <c r="Y25" s="9">
        <v>3</v>
      </c>
      <c r="Z25" s="9">
        <v>4</v>
      </c>
      <c r="AA25" s="209">
        <v>3.6666666666666665</v>
      </c>
      <c r="AB25" s="9">
        <v>4</v>
      </c>
      <c r="AC25" s="9">
        <v>3</v>
      </c>
      <c r="AD25" s="9">
        <v>4</v>
      </c>
      <c r="AE25" s="9">
        <v>4</v>
      </c>
      <c r="AF25" s="9">
        <v>5</v>
      </c>
      <c r="AG25" s="9">
        <v>4</v>
      </c>
      <c r="AH25" s="209"/>
      <c r="AI25" s="9"/>
      <c r="AJ25" s="9"/>
      <c r="AK25" s="9"/>
      <c r="AL25" s="9"/>
      <c r="AM25" s="9"/>
      <c r="AN25" s="9"/>
      <c r="AO25" s="9"/>
      <c r="AP25" s="9"/>
      <c r="AQ25" s="9"/>
      <c r="AS25" s="18">
        <f t="shared" si="31"/>
        <v>0.93333333333333335</v>
      </c>
      <c r="AT25" s="18">
        <f t="shared" si="31"/>
        <v>0.96666666666666667</v>
      </c>
      <c r="AU25" s="18">
        <f t="shared" si="32"/>
        <v>0.73746312684365789</v>
      </c>
      <c r="AV25" s="211">
        <f t="shared" ca="1" si="35"/>
        <v>0.88</v>
      </c>
      <c r="AW25" s="211">
        <f t="shared" ca="1" si="36"/>
        <v>0.77933333333333321</v>
      </c>
      <c r="AX25" s="211" t="str">
        <f t="shared" ca="1" si="36"/>
        <v/>
      </c>
    </row>
    <row r="26" spans="1:50" ht="18.75" x14ac:dyDescent="0.25">
      <c r="A26" s="46">
        <v>20</v>
      </c>
      <c r="B26" s="46" t="s">
        <v>500</v>
      </c>
      <c r="C26" s="46" t="str">
        <f t="shared" si="34"/>
        <v>12</v>
      </c>
      <c r="D26" s="46" t="str">
        <f>INDEX(Sheet1!$C:$C,MATCH($B26,Sheet1!$B:$B,0))</f>
        <v>علیرضا شهرستانی</v>
      </c>
      <c r="E26" s="46">
        <v>10</v>
      </c>
      <c r="F26" s="47">
        <v>4</v>
      </c>
      <c r="G26" s="47">
        <v>5</v>
      </c>
      <c r="H26" s="47">
        <v>5</v>
      </c>
      <c r="I26" s="47">
        <v>5</v>
      </c>
      <c r="J26" s="47">
        <v>10</v>
      </c>
      <c r="K26" s="47">
        <v>4</v>
      </c>
      <c r="L26" s="47">
        <v>5</v>
      </c>
      <c r="M26" s="47">
        <v>5</v>
      </c>
      <c r="N26" s="47">
        <v>5</v>
      </c>
      <c r="O26" s="47">
        <v>10</v>
      </c>
      <c r="P26" s="47">
        <v>5</v>
      </c>
      <c r="Q26" s="47">
        <v>5</v>
      </c>
      <c r="R26" s="47">
        <v>5</v>
      </c>
      <c r="S26" s="47">
        <v>5</v>
      </c>
      <c r="T26" s="47">
        <v>4</v>
      </c>
      <c r="U26" s="47">
        <v>4</v>
      </c>
      <c r="V26" s="47">
        <v>4</v>
      </c>
      <c r="W26" s="47">
        <v>3</v>
      </c>
      <c r="X26" s="47">
        <v>4</v>
      </c>
      <c r="Y26" s="47">
        <v>1</v>
      </c>
      <c r="Z26" s="47">
        <v>4</v>
      </c>
      <c r="AA26" s="208">
        <v>4.666666666666667</v>
      </c>
      <c r="AB26" s="47">
        <v>5</v>
      </c>
      <c r="AC26" s="47">
        <v>4</v>
      </c>
      <c r="AD26" s="47">
        <v>5</v>
      </c>
      <c r="AE26" s="47">
        <v>3</v>
      </c>
      <c r="AF26" s="47">
        <v>5</v>
      </c>
      <c r="AG26" s="47">
        <v>3</v>
      </c>
      <c r="AH26" s="208"/>
      <c r="AI26" s="47"/>
      <c r="AJ26" s="47"/>
      <c r="AK26" s="47"/>
      <c r="AL26" s="47"/>
      <c r="AM26" s="47"/>
      <c r="AN26" s="47"/>
      <c r="AO26" s="47"/>
      <c r="AP26" s="47"/>
      <c r="AQ26" s="47"/>
      <c r="AS26" s="18">
        <f t="shared" si="31"/>
        <v>0.96666666666666667</v>
      </c>
      <c r="AT26" s="18">
        <f t="shared" si="31"/>
        <v>0.96666666666666667</v>
      </c>
      <c r="AU26" s="18">
        <f t="shared" si="32"/>
        <v>0.84995750212489385</v>
      </c>
      <c r="AV26" s="211">
        <f t="shared" ca="1" si="35"/>
        <v>0.73199999999999998</v>
      </c>
      <c r="AW26" s="211">
        <f t="shared" ca="1" si="36"/>
        <v>0.84533333333333338</v>
      </c>
      <c r="AX26" s="211" t="str">
        <f t="shared" ca="1" si="36"/>
        <v/>
      </c>
    </row>
    <row r="27" spans="1:50" ht="18.75" x14ac:dyDescent="0.25">
      <c r="A27" s="4">
        <v>21</v>
      </c>
      <c r="B27" s="4" t="s">
        <v>501</v>
      </c>
      <c r="C27" s="4" t="str">
        <f t="shared" si="34"/>
        <v>12</v>
      </c>
      <c r="D27" s="4" t="str">
        <f>INDEX(Sheet1!$C:$C,MATCH($B27,Sheet1!$B:$B,0))</f>
        <v>امیرعلی خیراندیش</v>
      </c>
      <c r="E27" s="9">
        <v>8</v>
      </c>
      <c r="F27" s="9">
        <v>3</v>
      </c>
      <c r="G27" s="9">
        <v>4</v>
      </c>
      <c r="H27" s="9">
        <v>1</v>
      </c>
      <c r="I27" s="9">
        <v>1</v>
      </c>
      <c r="J27" s="9">
        <v>10</v>
      </c>
      <c r="K27" s="9">
        <v>5</v>
      </c>
      <c r="L27" s="9">
        <v>5</v>
      </c>
      <c r="M27" s="9">
        <v>3</v>
      </c>
      <c r="N27" s="9">
        <v>3</v>
      </c>
      <c r="O27" s="9">
        <v>10</v>
      </c>
      <c r="P27" s="9">
        <v>3</v>
      </c>
      <c r="Q27" s="9">
        <v>3</v>
      </c>
      <c r="R27" s="9">
        <v>5</v>
      </c>
      <c r="S27" s="9">
        <v>4</v>
      </c>
      <c r="T27" s="9">
        <v>5</v>
      </c>
      <c r="U27" s="9">
        <v>4</v>
      </c>
      <c r="V27" s="9">
        <v>4</v>
      </c>
      <c r="W27" s="9">
        <v>1</v>
      </c>
      <c r="X27" s="9">
        <v>3</v>
      </c>
      <c r="Y27" s="9">
        <v>2</v>
      </c>
      <c r="Z27" s="9">
        <v>4</v>
      </c>
      <c r="AA27" s="209">
        <v>3.6666666666666665</v>
      </c>
      <c r="AB27" s="9">
        <v>3</v>
      </c>
      <c r="AC27" s="9">
        <v>4</v>
      </c>
      <c r="AD27" s="9">
        <v>4</v>
      </c>
      <c r="AE27" s="9">
        <v>4</v>
      </c>
      <c r="AF27" s="9">
        <v>1</v>
      </c>
      <c r="AG27" s="9">
        <v>1</v>
      </c>
      <c r="AH27" s="209"/>
      <c r="AI27" s="9"/>
      <c r="AJ27" s="9"/>
      <c r="AK27" s="9"/>
      <c r="AL27" s="9"/>
      <c r="AM27" s="9"/>
      <c r="AN27" s="9"/>
      <c r="AO27" s="9"/>
      <c r="AP27" s="9"/>
      <c r="AQ27" s="9"/>
      <c r="AS27" s="18">
        <f t="shared" si="31"/>
        <v>0.56666666666666665</v>
      </c>
      <c r="AT27" s="18">
        <f t="shared" si="31"/>
        <v>0.8666666666666667</v>
      </c>
      <c r="AU27" s="18">
        <f t="shared" si="32"/>
        <v>0.74996250187490632</v>
      </c>
      <c r="AV27" s="211">
        <f t="shared" ca="1" si="35"/>
        <v>0.66800000000000004</v>
      </c>
      <c r="AW27" s="211">
        <f t="shared" ca="1" si="36"/>
        <v>0.60133333333333328</v>
      </c>
      <c r="AX27" s="211" t="str">
        <f t="shared" ca="1" si="36"/>
        <v/>
      </c>
    </row>
    <row r="28" spans="1:50" ht="18.75" x14ac:dyDescent="0.25">
      <c r="A28" s="46">
        <v>22</v>
      </c>
      <c r="B28" s="46" t="s">
        <v>502</v>
      </c>
      <c r="C28" s="46" t="str">
        <f t="shared" si="34"/>
        <v>12</v>
      </c>
      <c r="D28" s="46" t="str">
        <f>INDEX(Sheet1!$C:$C,MATCH($B28,Sheet1!$B:$B,0))</f>
        <v>پارسا بابایی مرام</v>
      </c>
      <c r="E28" s="46">
        <v>9</v>
      </c>
      <c r="F28" s="47">
        <v>5</v>
      </c>
      <c r="G28" s="47">
        <v>4</v>
      </c>
      <c r="H28" s="47">
        <v>5</v>
      </c>
      <c r="I28" s="47">
        <v>5</v>
      </c>
      <c r="J28" s="47">
        <v>10</v>
      </c>
      <c r="K28" s="47">
        <v>5</v>
      </c>
      <c r="L28" s="47">
        <v>4</v>
      </c>
      <c r="M28" s="47">
        <v>5</v>
      </c>
      <c r="N28" s="47">
        <v>5</v>
      </c>
      <c r="O28" s="47">
        <v>10</v>
      </c>
      <c r="P28" s="47">
        <v>5</v>
      </c>
      <c r="Q28" s="47">
        <v>5</v>
      </c>
      <c r="R28" s="47">
        <v>5</v>
      </c>
      <c r="S28" s="47">
        <v>5</v>
      </c>
      <c r="T28" s="47">
        <v>5</v>
      </c>
      <c r="U28" s="47">
        <v>5</v>
      </c>
      <c r="V28" s="47">
        <v>5</v>
      </c>
      <c r="W28" s="47">
        <v>3</v>
      </c>
      <c r="X28" s="47">
        <v>4</v>
      </c>
      <c r="Y28" s="47">
        <v>4</v>
      </c>
      <c r="Z28" s="47">
        <v>3</v>
      </c>
      <c r="AA28" s="208">
        <v>3.3333333333333335</v>
      </c>
      <c r="AB28" s="47">
        <v>4</v>
      </c>
      <c r="AC28" s="47">
        <v>3</v>
      </c>
      <c r="AD28" s="47">
        <v>3</v>
      </c>
      <c r="AE28" s="47">
        <v>3</v>
      </c>
      <c r="AF28" s="47">
        <v>4</v>
      </c>
      <c r="AG28" s="47">
        <v>3</v>
      </c>
      <c r="AH28" s="208"/>
      <c r="AI28" s="47"/>
      <c r="AJ28" s="47"/>
      <c r="AK28" s="47"/>
      <c r="AL28" s="47"/>
      <c r="AM28" s="47"/>
      <c r="AN28" s="47"/>
      <c r="AO28" s="47"/>
      <c r="AP28" s="47"/>
      <c r="AQ28" s="47"/>
      <c r="AS28" s="18">
        <f t="shared" si="31"/>
        <v>0.93333333333333335</v>
      </c>
      <c r="AT28" s="18">
        <f t="shared" si="31"/>
        <v>0.96666666666666667</v>
      </c>
      <c r="AU28" s="18">
        <f t="shared" si="32"/>
        <v>0.8749562521873907</v>
      </c>
      <c r="AV28" s="211">
        <f t="shared" ca="1" si="35"/>
        <v>0.88</v>
      </c>
      <c r="AW28" s="211">
        <f t="shared" ca="1" si="36"/>
        <v>0.66266666666666674</v>
      </c>
      <c r="AX28" s="211" t="str">
        <f t="shared" ca="1" si="36"/>
        <v/>
      </c>
    </row>
    <row r="29" spans="1:50" ht="18.75" x14ac:dyDescent="0.25">
      <c r="A29" s="4">
        <v>23</v>
      </c>
      <c r="B29" s="4" t="s">
        <v>503</v>
      </c>
      <c r="C29" s="4" t="str">
        <f t="shared" si="34"/>
        <v>12</v>
      </c>
      <c r="D29" s="4" t="str">
        <f>INDEX(Sheet1!$C:$C,MATCH($B29,Sheet1!$B:$B,0))</f>
        <v>امیرمهدی دولت آبادی</v>
      </c>
      <c r="E29" s="9">
        <v>8</v>
      </c>
      <c r="F29" s="9">
        <v>3</v>
      </c>
      <c r="G29" s="9">
        <v>4</v>
      </c>
      <c r="H29" s="9">
        <v>4</v>
      </c>
      <c r="I29" s="9">
        <v>4</v>
      </c>
      <c r="J29" s="9">
        <v>9</v>
      </c>
      <c r="K29" s="9">
        <v>5</v>
      </c>
      <c r="L29" s="9">
        <v>4</v>
      </c>
      <c r="M29" s="9">
        <v>4</v>
      </c>
      <c r="N29" s="9">
        <v>5</v>
      </c>
      <c r="O29" s="9">
        <v>10</v>
      </c>
      <c r="P29" s="9">
        <v>5</v>
      </c>
      <c r="Q29" s="9">
        <v>5</v>
      </c>
      <c r="R29" s="9">
        <v>5</v>
      </c>
      <c r="S29" s="9">
        <v>5</v>
      </c>
      <c r="T29" s="9">
        <v>5</v>
      </c>
      <c r="U29" s="9">
        <v>5</v>
      </c>
      <c r="V29" s="9">
        <v>5</v>
      </c>
      <c r="W29" s="9">
        <v>4</v>
      </c>
      <c r="X29" s="9">
        <v>4</v>
      </c>
      <c r="Y29" s="9">
        <v>3</v>
      </c>
      <c r="Z29" s="9">
        <v>4</v>
      </c>
      <c r="AA29" s="209">
        <v>3.6666666666666665</v>
      </c>
      <c r="AB29" s="9">
        <v>4</v>
      </c>
      <c r="AC29" s="9">
        <v>3</v>
      </c>
      <c r="AD29" s="9">
        <v>4</v>
      </c>
      <c r="AE29" s="9">
        <v>4</v>
      </c>
      <c r="AF29" s="9">
        <v>2</v>
      </c>
      <c r="AG29" s="9">
        <v>4</v>
      </c>
      <c r="AH29" s="209"/>
      <c r="AI29" s="9"/>
      <c r="AJ29" s="9"/>
      <c r="AK29" s="9"/>
      <c r="AL29" s="9"/>
      <c r="AM29" s="9"/>
      <c r="AN29" s="9"/>
      <c r="AO29" s="9"/>
      <c r="AP29" s="9"/>
      <c r="AQ29" s="9"/>
      <c r="AS29" s="18">
        <f t="shared" si="31"/>
        <v>0.76666666666666672</v>
      </c>
      <c r="AT29" s="18">
        <f t="shared" si="31"/>
        <v>0.9</v>
      </c>
      <c r="AU29" s="18">
        <f t="shared" si="32"/>
        <v>0.8749562521873907</v>
      </c>
      <c r="AV29" s="211">
        <f t="shared" ca="1" si="35"/>
        <v>0.90600000000000003</v>
      </c>
      <c r="AW29" s="211">
        <f t="shared" ca="1" si="36"/>
        <v>0.70133333333333325</v>
      </c>
      <c r="AX29" s="211" t="str">
        <f t="shared" ca="1" si="36"/>
        <v/>
      </c>
    </row>
    <row r="30" spans="1:50" ht="18.75" x14ac:dyDescent="0.25">
      <c r="A30" s="46">
        <v>24</v>
      </c>
      <c r="B30" s="46" t="s">
        <v>504</v>
      </c>
      <c r="C30" s="46" t="str">
        <f t="shared" si="34"/>
        <v>12</v>
      </c>
      <c r="D30" s="46" t="str">
        <f>INDEX(Sheet1!$C:$C,MATCH($B30,Sheet1!$B:$B,0))</f>
        <v>نیما خدابخشی</v>
      </c>
      <c r="E30" s="46">
        <v>8</v>
      </c>
      <c r="F30" s="47">
        <v>2</v>
      </c>
      <c r="G30" s="47">
        <v>3</v>
      </c>
      <c r="H30" s="47">
        <v>3</v>
      </c>
      <c r="I30" s="47">
        <v>3</v>
      </c>
      <c r="J30" s="47">
        <v>7</v>
      </c>
      <c r="K30" s="47">
        <v>2</v>
      </c>
      <c r="L30" s="47">
        <v>3</v>
      </c>
      <c r="M30" s="47">
        <v>3</v>
      </c>
      <c r="N30" s="47">
        <v>1</v>
      </c>
      <c r="O30" s="47">
        <v>9</v>
      </c>
      <c r="P30" s="47">
        <v>2.5</v>
      </c>
      <c r="Q30" s="47">
        <v>3</v>
      </c>
      <c r="R30" s="47">
        <v>4</v>
      </c>
      <c r="S30" s="47">
        <v>5</v>
      </c>
      <c r="T30" s="47">
        <v>3</v>
      </c>
      <c r="U30" s="47">
        <v>4</v>
      </c>
      <c r="V30" s="47">
        <v>4</v>
      </c>
      <c r="W30" s="47">
        <v>4</v>
      </c>
      <c r="X30" s="47">
        <v>2</v>
      </c>
      <c r="Y30" s="47">
        <v>3</v>
      </c>
      <c r="Z30" s="47">
        <v>4</v>
      </c>
      <c r="AA30" s="208">
        <v>3.6666666666666665</v>
      </c>
      <c r="AB30" s="47">
        <v>4</v>
      </c>
      <c r="AC30" s="47">
        <v>3</v>
      </c>
      <c r="AD30" s="47">
        <v>4</v>
      </c>
      <c r="AE30" s="47">
        <v>3</v>
      </c>
      <c r="AF30" s="47">
        <v>2</v>
      </c>
      <c r="AG30" s="47">
        <v>1</v>
      </c>
      <c r="AH30" s="208"/>
      <c r="AI30" s="47"/>
      <c r="AJ30" s="47"/>
      <c r="AK30" s="47"/>
      <c r="AL30" s="47"/>
      <c r="AM30" s="47"/>
      <c r="AN30" s="47"/>
      <c r="AO30" s="47"/>
      <c r="AP30" s="47"/>
      <c r="AQ30" s="47"/>
      <c r="AS30" s="18">
        <f t="shared" si="31"/>
        <v>0.6333333333333333</v>
      </c>
      <c r="AT30" s="18">
        <f t="shared" si="31"/>
        <v>0.53333333333333333</v>
      </c>
      <c r="AU30" s="18">
        <f t="shared" si="32"/>
        <v>0.66246687665616721</v>
      </c>
      <c r="AV30" s="211">
        <f t="shared" ca="1" si="35"/>
        <v>0.73399999999999999</v>
      </c>
      <c r="AW30" s="211">
        <f t="shared" ca="1" si="36"/>
        <v>0.59133333333333327</v>
      </c>
      <c r="AX30" s="211" t="str">
        <f t="shared" ca="1" si="36"/>
        <v/>
      </c>
    </row>
    <row r="31" spans="1:50" ht="18.75" x14ac:dyDescent="0.25">
      <c r="A31" s="4">
        <v>25</v>
      </c>
      <c r="B31" s="4" t="s">
        <v>505</v>
      </c>
      <c r="C31" s="4" t="str">
        <f t="shared" si="34"/>
        <v>12</v>
      </c>
      <c r="D31" s="4" t="str">
        <f>INDEX(Sheet1!$C:$C,MATCH($B31,Sheet1!$B:$B,0))</f>
        <v>محمدرضا عبدالوند</v>
      </c>
      <c r="E31" s="9">
        <v>10</v>
      </c>
      <c r="F31" s="9">
        <v>5</v>
      </c>
      <c r="G31" s="9">
        <v>5</v>
      </c>
      <c r="H31" s="9">
        <v>5</v>
      </c>
      <c r="I31" s="9">
        <v>5</v>
      </c>
      <c r="J31" s="9">
        <v>10</v>
      </c>
      <c r="K31" s="9">
        <v>5</v>
      </c>
      <c r="L31" s="9">
        <v>5</v>
      </c>
      <c r="M31" s="9">
        <v>5</v>
      </c>
      <c r="N31" s="9">
        <v>5</v>
      </c>
      <c r="O31" s="9">
        <v>10</v>
      </c>
      <c r="P31" s="9">
        <v>2</v>
      </c>
      <c r="Q31" s="9">
        <v>5</v>
      </c>
      <c r="R31" s="9">
        <v>5</v>
      </c>
      <c r="S31" s="9">
        <v>5</v>
      </c>
      <c r="T31" s="9">
        <v>5</v>
      </c>
      <c r="U31" s="9">
        <v>5</v>
      </c>
      <c r="V31" s="9">
        <v>5</v>
      </c>
      <c r="W31" s="9">
        <v>4</v>
      </c>
      <c r="X31" s="9">
        <v>3</v>
      </c>
      <c r="Y31" s="9">
        <v>4</v>
      </c>
      <c r="Z31" s="9">
        <v>4</v>
      </c>
      <c r="AA31" s="209">
        <v>4.666666666666667</v>
      </c>
      <c r="AB31" s="9">
        <v>5</v>
      </c>
      <c r="AC31" s="9">
        <v>4</v>
      </c>
      <c r="AD31" s="9">
        <v>5</v>
      </c>
      <c r="AE31" s="9">
        <v>3</v>
      </c>
      <c r="AF31" s="9">
        <v>5</v>
      </c>
      <c r="AG31" s="9">
        <v>3</v>
      </c>
      <c r="AH31" s="209"/>
      <c r="AI31" s="9"/>
      <c r="AJ31" s="9"/>
      <c r="AK31" s="9"/>
      <c r="AL31" s="9"/>
      <c r="AM31" s="9"/>
      <c r="AN31" s="9"/>
      <c r="AO31" s="9"/>
      <c r="AP31" s="9"/>
      <c r="AQ31" s="9"/>
      <c r="AS31" s="18">
        <f t="shared" si="31"/>
        <v>1</v>
      </c>
      <c r="AT31" s="18">
        <f t="shared" si="31"/>
        <v>1</v>
      </c>
      <c r="AU31" s="18">
        <f t="shared" si="32"/>
        <v>0.79996000199990014</v>
      </c>
      <c r="AV31" s="211">
        <f t="shared" ca="1" si="35"/>
        <v>0.89400000000000002</v>
      </c>
      <c r="AW31" s="211">
        <f t="shared" ca="1" si="36"/>
        <v>0.84533333333333338</v>
      </c>
      <c r="AX31" s="211" t="str">
        <f t="shared" ca="1" si="36"/>
        <v/>
      </c>
    </row>
    <row r="32" spans="1:50" ht="18.75" x14ac:dyDescent="0.25">
      <c r="A32" s="46">
        <v>26</v>
      </c>
      <c r="B32" s="46" t="s">
        <v>506</v>
      </c>
      <c r="C32" s="46" t="str">
        <f t="shared" si="34"/>
        <v>12</v>
      </c>
      <c r="D32" s="46" t="str">
        <f>INDEX(Sheet1!$C:$C,MATCH($B32,Sheet1!$B:$B,0))</f>
        <v>محمدمهدی شفیعی</v>
      </c>
      <c r="E32" s="46">
        <v>9</v>
      </c>
      <c r="F32" s="47">
        <v>3</v>
      </c>
      <c r="G32" s="47">
        <v>3</v>
      </c>
      <c r="H32" s="47">
        <v>5</v>
      </c>
      <c r="I32" s="47">
        <v>5</v>
      </c>
      <c r="J32" s="47">
        <v>9</v>
      </c>
      <c r="K32" s="47">
        <v>5</v>
      </c>
      <c r="L32" s="47">
        <v>5</v>
      </c>
      <c r="M32" s="47">
        <v>4</v>
      </c>
      <c r="N32" s="47">
        <v>4</v>
      </c>
      <c r="O32" s="47">
        <v>9</v>
      </c>
      <c r="P32" s="47">
        <v>3</v>
      </c>
      <c r="Q32" s="47">
        <v>5</v>
      </c>
      <c r="R32" s="47">
        <v>5</v>
      </c>
      <c r="S32" s="47">
        <v>5</v>
      </c>
      <c r="T32" s="47">
        <v>5</v>
      </c>
      <c r="U32" s="47">
        <v>5</v>
      </c>
      <c r="V32" s="47">
        <v>5</v>
      </c>
      <c r="W32" s="47">
        <v>3</v>
      </c>
      <c r="X32" s="47">
        <v>4</v>
      </c>
      <c r="Y32" s="47">
        <v>3</v>
      </c>
      <c r="Z32" s="47">
        <v>4</v>
      </c>
      <c r="AA32" s="208">
        <v>4</v>
      </c>
      <c r="AB32" s="47">
        <v>5</v>
      </c>
      <c r="AC32" s="47">
        <v>3</v>
      </c>
      <c r="AD32" s="47">
        <v>4</v>
      </c>
      <c r="AE32" s="47">
        <v>3</v>
      </c>
      <c r="AF32" s="47">
        <v>4</v>
      </c>
      <c r="AG32" s="47">
        <v>1</v>
      </c>
      <c r="AH32" s="208"/>
      <c r="AI32" s="47"/>
      <c r="AJ32" s="47"/>
      <c r="AK32" s="47"/>
      <c r="AL32" s="47"/>
      <c r="AM32" s="47"/>
      <c r="AN32" s="47"/>
      <c r="AO32" s="47"/>
      <c r="AP32" s="47"/>
      <c r="AQ32" s="47"/>
      <c r="AS32" s="18">
        <f t="shared" si="31"/>
        <v>0.83333333333333337</v>
      </c>
      <c r="AT32" s="18">
        <f t="shared" si="31"/>
        <v>0.9</v>
      </c>
      <c r="AU32" s="18">
        <f t="shared" si="32"/>
        <v>0.79996000199990014</v>
      </c>
      <c r="AV32" s="211">
        <f t="shared" ca="1" si="35"/>
        <v>0.88</v>
      </c>
      <c r="AW32" s="211">
        <f t="shared" ca="1" si="36"/>
        <v>0.68</v>
      </c>
      <c r="AX32" s="211" t="str">
        <f t="shared" ca="1" si="36"/>
        <v/>
      </c>
    </row>
    <row r="33" spans="1:50" ht="18.75" x14ac:dyDescent="0.25">
      <c r="A33" s="4">
        <v>27</v>
      </c>
      <c r="B33" s="4" t="s">
        <v>507</v>
      </c>
      <c r="C33" s="4" t="str">
        <f t="shared" si="34"/>
        <v>12</v>
      </c>
      <c r="D33" s="4" t="str">
        <f>INDEX(Sheet1!$C:$C,MATCH($B33,Sheet1!$B:$B,0))</f>
        <v>محمدپارسا گرشاسبی</v>
      </c>
      <c r="E33" s="9">
        <v>10</v>
      </c>
      <c r="F33" s="9">
        <v>5</v>
      </c>
      <c r="G33" s="9">
        <v>5</v>
      </c>
      <c r="H33" s="9">
        <v>5</v>
      </c>
      <c r="I33" s="9">
        <v>5</v>
      </c>
      <c r="J33" s="9">
        <v>10</v>
      </c>
      <c r="K33" s="9">
        <v>5</v>
      </c>
      <c r="L33" s="9">
        <v>5</v>
      </c>
      <c r="M33" s="9">
        <v>5</v>
      </c>
      <c r="N33" s="9">
        <v>5</v>
      </c>
      <c r="O33" s="9">
        <v>10</v>
      </c>
      <c r="P33" s="9">
        <v>4.5</v>
      </c>
      <c r="Q33" s="9">
        <v>5</v>
      </c>
      <c r="R33" s="9">
        <v>4</v>
      </c>
      <c r="S33" s="9">
        <v>5</v>
      </c>
      <c r="T33" s="9">
        <v>5</v>
      </c>
      <c r="U33" s="9">
        <v>5</v>
      </c>
      <c r="V33" s="9">
        <v>5</v>
      </c>
      <c r="W33" s="9">
        <v>4</v>
      </c>
      <c r="X33" s="9">
        <v>3</v>
      </c>
      <c r="Y33" s="9">
        <v>4</v>
      </c>
      <c r="Z33" s="9">
        <v>4</v>
      </c>
      <c r="AA33" s="209">
        <v>4</v>
      </c>
      <c r="AB33" s="9">
        <v>4</v>
      </c>
      <c r="AC33" s="9">
        <v>4</v>
      </c>
      <c r="AD33" s="9">
        <v>4</v>
      </c>
      <c r="AE33" s="9">
        <v>3</v>
      </c>
      <c r="AF33" s="9">
        <v>4</v>
      </c>
      <c r="AG33" s="9">
        <v>4</v>
      </c>
      <c r="AH33" s="209"/>
      <c r="AI33" s="9"/>
      <c r="AJ33" s="9"/>
      <c r="AK33" s="9"/>
      <c r="AL33" s="9"/>
      <c r="AM33" s="9"/>
      <c r="AN33" s="9"/>
      <c r="AO33" s="9"/>
      <c r="AP33" s="9"/>
      <c r="AQ33" s="9"/>
      <c r="AS33" s="18">
        <f t="shared" si="31"/>
        <v>1</v>
      </c>
      <c r="AT33" s="18">
        <f t="shared" si="31"/>
        <v>1</v>
      </c>
      <c r="AU33" s="18">
        <f t="shared" si="32"/>
        <v>0.83745812709364542</v>
      </c>
      <c r="AV33" s="211">
        <f t="shared" ca="1" si="35"/>
        <v>0.89400000000000002</v>
      </c>
      <c r="AW33" s="211">
        <f t="shared" ca="1" si="36"/>
        <v>0.77400000000000002</v>
      </c>
      <c r="AX33" s="211" t="str">
        <f t="shared" ca="1" si="36"/>
        <v/>
      </c>
    </row>
    <row r="34" spans="1:50" ht="18.75" x14ac:dyDescent="0.25">
      <c r="A34" s="46">
        <v>28</v>
      </c>
      <c r="B34" s="46" t="s">
        <v>508</v>
      </c>
      <c r="C34" s="46" t="str">
        <f t="shared" si="34"/>
        <v>13</v>
      </c>
      <c r="D34" s="46" t="str">
        <f>INDEX(Sheet1!$C:$C,MATCH($B34,Sheet1!$B:$B,0))</f>
        <v>سجاد جوکار</v>
      </c>
      <c r="E34" s="46">
        <v>9</v>
      </c>
      <c r="F34" s="47">
        <v>4</v>
      </c>
      <c r="G34" s="47">
        <v>4</v>
      </c>
      <c r="H34" s="47">
        <v>3</v>
      </c>
      <c r="I34" s="47">
        <v>5</v>
      </c>
      <c r="J34" s="47">
        <v>8</v>
      </c>
      <c r="K34" s="47">
        <v>4</v>
      </c>
      <c r="L34" s="47">
        <v>4</v>
      </c>
      <c r="M34" s="47">
        <v>3</v>
      </c>
      <c r="N34" s="47">
        <v>3</v>
      </c>
      <c r="O34" s="47">
        <v>6</v>
      </c>
      <c r="P34" s="47">
        <v>4.5</v>
      </c>
      <c r="Q34" s="47">
        <v>2</v>
      </c>
      <c r="R34" s="47">
        <v>3</v>
      </c>
      <c r="S34" s="47">
        <v>2</v>
      </c>
      <c r="T34" s="47">
        <v>3</v>
      </c>
      <c r="U34" s="47">
        <v>4</v>
      </c>
      <c r="V34" s="47">
        <v>4</v>
      </c>
      <c r="W34" s="47">
        <v>4.5</v>
      </c>
      <c r="X34" s="47">
        <v>4.5</v>
      </c>
      <c r="Y34" s="47">
        <v>4.5</v>
      </c>
      <c r="Z34" s="47">
        <v>4.5</v>
      </c>
      <c r="AA34" s="208">
        <v>3.6666666666666665</v>
      </c>
      <c r="AB34" s="47">
        <v>4</v>
      </c>
      <c r="AC34" s="47">
        <v>4</v>
      </c>
      <c r="AD34" s="47">
        <v>3</v>
      </c>
      <c r="AE34" s="47">
        <v>5</v>
      </c>
      <c r="AF34" s="47">
        <v>2</v>
      </c>
      <c r="AG34" s="47">
        <v>4</v>
      </c>
      <c r="AH34" s="208"/>
      <c r="AI34" s="47">
        <v>4</v>
      </c>
      <c r="AJ34" s="47">
        <v>2</v>
      </c>
      <c r="AK34" s="47">
        <v>4</v>
      </c>
      <c r="AL34" s="47">
        <v>5</v>
      </c>
      <c r="AM34" s="47">
        <v>3</v>
      </c>
      <c r="AN34" s="47">
        <v>5</v>
      </c>
      <c r="AO34" s="47"/>
      <c r="AP34" s="47"/>
      <c r="AQ34" s="47"/>
      <c r="AS34" s="18">
        <f t="shared" si="31"/>
        <v>0.83333333333333337</v>
      </c>
      <c r="AT34" s="18">
        <f t="shared" si="31"/>
        <v>0.73333333333333328</v>
      </c>
      <c r="AU34" s="18">
        <f t="shared" si="32"/>
        <v>0.51247437628118597</v>
      </c>
      <c r="AV34" s="211">
        <f t="shared" ca="1" si="35"/>
        <v>0.84</v>
      </c>
      <c r="AW34" s="211">
        <f t="shared" ca="1" si="36"/>
        <v>0.73733333333333329</v>
      </c>
      <c r="AX34" s="211">
        <f t="shared" ca="1" si="36"/>
        <v>0.76</v>
      </c>
    </row>
    <row r="35" spans="1:50" ht="18.75" x14ac:dyDescent="0.25">
      <c r="A35" s="4">
        <v>29</v>
      </c>
      <c r="B35" s="4" t="s">
        <v>509</v>
      </c>
      <c r="C35" s="4" t="str">
        <f t="shared" si="34"/>
        <v>13</v>
      </c>
      <c r="D35" s="4" t="str">
        <f>INDEX(Sheet1!$C:$C,MATCH($B35,Sheet1!$B:$B,0))</f>
        <v>ساجد جوکار</v>
      </c>
      <c r="E35" s="9">
        <v>9</v>
      </c>
      <c r="F35" s="9">
        <v>5</v>
      </c>
      <c r="G35" s="9">
        <v>4</v>
      </c>
      <c r="H35" s="9">
        <v>3</v>
      </c>
      <c r="I35" s="9">
        <v>5</v>
      </c>
      <c r="J35" s="9">
        <v>8</v>
      </c>
      <c r="K35" s="9">
        <v>5</v>
      </c>
      <c r="L35" s="9">
        <v>4</v>
      </c>
      <c r="M35" s="9">
        <v>3</v>
      </c>
      <c r="N35" s="9">
        <v>3</v>
      </c>
      <c r="O35" s="9">
        <v>8</v>
      </c>
      <c r="P35" s="9">
        <v>5</v>
      </c>
      <c r="Q35" s="9">
        <v>3</v>
      </c>
      <c r="R35" s="9">
        <v>3</v>
      </c>
      <c r="S35" s="9">
        <v>2</v>
      </c>
      <c r="T35" s="9">
        <v>3</v>
      </c>
      <c r="U35" s="9">
        <v>4</v>
      </c>
      <c r="V35" s="9">
        <v>4</v>
      </c>
      <c r="W35" s="9">
        <v>4.5</v>
      </c>
      <c r="X35" s="9">
        <v>4.5</v>
      </c>
      <c r="Y35" s="9">
        <v>4.5</v>
      </c>
      <c r="Z35" s="9">
        <v>4.5</v>
      </c>
      <c r="AA35" s="209">
        <v>4.333333333333333</v>
      </c>
      <c r="AB35" s="9">
        <v>5</v>
      </c>
      <c r="AC35" s="9">
        <v>4</v>
      </c>
      <c r="AD35" s="9">
        <v>4</v>
      </c>
      <c r="AE35" s="9">
        <v>4</v>
      </c>
      <c r="AF35" s="9">
        <v>2</v>
      </c>
      <c r="AG35" s="9">
        <v>4</v>
      </c>
      <c r="AH35" s="209"/>
      <c r="AI35" s="9">
        <v>5</v>
      </c>
      <c r="AJ35" s="9">
        <v>3</v>
      </c>
      <c r="AK35" s="9">
        <v>4</v>
      </c>
      <c r="AL35" s="9">
        <v>3</v>
      </c>
      <c r="AM35" s="9">
        <v>3</v>
      </c>
      <c r="AN35" s="9">
        <v>5</v>
      </c>
      <c r="AO35" s="9"/>
      <c r="AP35" s="9"/>
      <c r="AQ35" s="9"/>
      <c r="AS35" s="18">
        <f t="shared" si="31"/>
        <v>0.8666666666666667</v>
      </c>
      <c r="AT35" s="18">
        <f t="shared" si="31"/>
        <v>0.76666666666666672</v>
      </c>
      <c r="AU35" s="18">
        <f t="shared" si="32"/>
        <v>0.59997000149992508</v>
      </c>
      <c r="AV35" s="211">
        <f t="shared" ca="1" si="35"/>
        <v>0.84</v>
      </c>
      <c r="AW35" s="211">
        <f t="shared" ca="1" si="36"/>
        <v>0.78466666666666662</v>
      </c>
      <c r="AX35" s="211">
        <f t="shared" ca="1" si="36"/>
        <v>0.77</v>
      </c>
    </row>
    <row r="36" spans="1:50" ht="18.75" x14ac:dyDescent="0.25">
      <c r="A36" s="46">
        <v>30</v>
      </c>
      <c r="B36" s="46" t="s">
        <v>510</v>
      </c>
      <c r="C36" s="46" t="str">
        <f t="shared" si="34"/>
        <v>13</v>
      </c>
      <c r="D36" s="46" t="str">
        <f>INDEX(Sheet1!$C:$C,MATCH($B36,Sheet1!$B:$B,0))</f>
        <v>امین یسلیانی</v>
      </c>
      <c r="E36" s="46">
        <v>8</v>
      </c>
      <c r="F36" s="47">
        <v>3</v>
      </c>
      <c r="G36" s="47">
        <v>3</v>
      </c>
      <c r="H36" s="47">
        <v>2</v>
      </c>
      <c r="I36" s="47">
        <v>2</v>
      </c>
      <c r="J36" s="47">
        <v>10</v>
      </c>
      <c r="K36" s="47">
        <v>4</v>
      </c>
      <c r="L36" s="47">
        <v>3</v>
      </c>
      <c r="M36" s="47">
        <v>4</v>
      </c>
      <c r="N36" s="47">
        <v>4</v>
      </c>
      <c r="O36" s="47">
        <v>8</v>
      </c>
      <c r="P36" s="47">
        <v>5</v>
      </c>
      <c r="Q36" s="47">
        <v>3</v>
      </c>
      <c r="R36" s="47">
        <v>3</v>
      </c>
      <c r="S36" s="47">
        <v>2</v>
      </c>
      <c r="T36" s="47">
        <v>3</v>
      </c>
      <c r="U36" s="47">
        <v>4</v>
      </c>
      <c r="V36" s="47">
        <v>4</v>
      </c>
      <c r="W36" s="47">
        <v>4.5</v>
      </c>
      <c r="X36" s="47">
        <v>4.5</v>
      </c>
      <c r="Y36" s="47">
        <v>4.5</v>
      </c>
      <c r="Z36" s="47">
        <v>4.5</v>
      </c>
      <c r="AA36" s="208">
        <v>3.6666666666666665</v>
      </c>
      <c r="AB36" s="47">
        <v>4</v>
      </c>
      <c r="AC36" s="47">
        <v>2</v>
      </c>
      <c r="AD36" s="47">
        <v>5</v>
      </c>
      <c r="AE36" s="47">
        <v>4</v>
      </c>
      <c r="AF36" s="47">
        <v>2</v>
      </c>
      <c r="AG36" s="47">
        <v>5</v>
      </c>
      <c r="AH36" s="208"/>
      <c r="AI36" s="47">
        <v>4</v>
      </c>
      <c r="AJ36" s="47">
        <v>2</v>
      </c>
      <c r="AK36" s="47">
        <v>4</v>
      </c>
      <c r="AL36" s="47">
        <v>5</v>
      </c>
      <c r="AM36" s="47">
        <v>4</v>
      </c>
      <c r="AN36" s="47">
        <v>5</v>
      </c>
      <c r="AO36" s="47"/>
      <c r="AP36" s="47"/>
      <c r="AQ36" s="47"/>
      <c r="AS36" s="18">
        <f t="shared" si="31"/>
        <v>0.6</v>
      </c>
      <c r="AT36" s="18">
        <f t="shared" si="31"/>
        <v>0.83333333333333337</v>
      </c>
      <c r="AU36" s="18">
        <f t="shared" si="32"/>
        <v>0.59997000149992508</v>
      </c>
      <c r="AV36" s="211">
        <f t="shared" ca="1" si="35"/>
        <v>0.84</v>
      </c>
      <c r="AW36" s="211">
        <f t="shared" ca="1" si="36"/>
        <v>0.71933333333333327</v>
      </c>
      <c r="AX36" s="211">
        <f t="shared" ca="1" si="36"/>
        <v>0.79</v>
      </c>
    </row>
    <row r="37" spans="1:50" ht="18.75" x14ac:dyDescent="0.25">
      <c r="A37" s="4">
        <v>31</v>
      </c>
      <c r="B37" s="4" t="s">
        <v>511</v>
      </c>
      <c r="C37" s="4" t="str">
        <f t="shared" si="34"/>
        <v>13</v>
      </c>
      <c r="D37" s="4" t="str">
        <f>INDEX(Sheet1!$C:$C,MATCH($B37,Sheet1!$B:$B,0))</f>
        <v>سیدامیرحسین عزتی</v>
      </c>
      <c r="E37" s="9">
        <v>7</v>
      </c>
      <c r="F37" s="9">
        <v>1</v>
      </c>
      <c r="G37" s="9">
        <v>1</v>
      </c>
      <c r="H37" s="9">
        <v>1</v>
      </c>
      <c r="I37" s="9">
        <v>1</v>
      </c>
      <c r="J37" s="9">
        <v>8</v>
      </c>
      <c r="K37" s="9">
        <v>5</v>
      </c>
      <c r="L37" s="9">
        <v>3</v>
      </c>
      <c r="M37" s="9">
        <v>3</v>
      </c>
      <c r="N37" s="9">
        <v>3</v>
      </c>
      <c r="O37" s="9">
        <v>8</v>
      </c>
      <c r="P37" s="9">
        <v>4</v>
      </c>
      <c r="Q37" s="9">
        <v>3</v>
      </c>
      <c r="R37" s="9">
        <v>1</v>
      </c>
      <c r="S37" s="9">
        <v>2</v>
      </c>
      <c r="T37" s="9">
        <v>3</v>
      </c>
      <c r="U37" s="9">
        <v>2</v>
      </c>
      <c r="V37" s="9">
        <v>2</v>
      </c>
      <c r="W37" s="9">
        <v>2.5</v>
      </c>
      <c r="X37" s="9">
        <v>2.5</v>
      </c>
      <c r="Y37" s="9">
        <v>2.5</v>
      </c>
      <c r="Z37" s="9">
        <v>2.5</v>
      </c>
      <c r="AA37" s="209">
        <v>2.6666666666666665</v>
      </c>
      <c r="AB37" s="9">
        <v>3</v>
      </c>
      <c r="AC37" s="9">
        <v>2</v>
      </c>
      <c r="AD37" s="9">
        <v>3</v>
      </c>
      <c r="AE37" s="9">
        <v>1</v>
      </c>
      <c r="AF37" s="9">
        <v>2</v>
      </c>
      <c r="AG37" s="9">
        <v>1</v>
      </c>
      <c r="AH37" s="209"/>
      <c r="AI37" s="9">
        <v>3</v>
      </c>
      <c r="AJ37" s="9">
        <v>1</v>
      </c>
      <c r="AK37" s="9">
        <v>3</v>
      </c>
      <c r="AL37" s="9">
        <v>1</v>
      </c>
      <c r="AM37" s="9">
        <v>3</v>
      </c>
      <c r="AN37" s="9">
        <v>1</v>
      </c>
      <c r="AO37" s="9"/>
      <c r="AP37" s="9"/>
      <c r="AQ37" s="9"/>
      <c r="AS37" s="18">
        <f t="shared" si="31"/>
        <v>0.36666666666666664</v>
      </c>
      <c r="AT37" s="18">
        <f t="shared" si="31"/>
        <v>0.73333333333333328</v>
      </c>
      <c r="AU37" s="18">
        <f t="shared" si="32"/>
        <v>0.5249737513124344</v>
      </c>
      <c r="AV37" s="211">
        <f t="shared" ca="1" si="35"/>
        <v>0.44</v>
      </c>
      <c r="AW37" s="211">
        <f t="shared" ca="1" si="36"/>
        <v>0.41933333333333334</v>
      </c>
      <c r="AX37" s="211">
        <f t="shared" ca="1" si="36"/>
        <v>0.38</v>
      </c>
    </row>
    <row r="38" spans="1:50" ht="18.75" x14ac:dyDescent="0.25">
      <c r="A38" s="46">
        <v>32</v>
      </c>
      <c r="B38" s="46" t="s">
        <v>512</v>
      </c>
      <c r="C38" s="46" t="str">
        <f t="shared" si="34"/>
        <v>13</v>
      </c>
      <c r="D38" s="46" t="str">
        <f>INDEX(Sheet1!$C:$C,MATCH($B38,Sheet1!$B:$B,0))</f>
        <v>رادین فتحعلی‌زاده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>
        <v>5</v>
      </c>
      <c r="V38" s="47">
        <v>5</v>
      </c>
      <c r="W38" s="47">
        <v>5</v>
      </c>
      <c r="X38" s="47">
        <v>5</v>
      </c>
      <c r="Y38" s="47">
        <v>5</v>
      </c>
      <c r="Z38" s="47">
        <v>5</v>
      </c>
      <c r="AA38" s="208">
        <v>5</v>
      </c>
      <c r="AB38" s="47">
        <v>5</v>
      </c>
      <c r="AC38" s="47">
        <v>5</v>
      </c>
      <c r="AD38" s="47">
        <v>5</v>
      </c>
      <c r="AE38" s="47">
        <v>3</v>
      </c>
      <c r="AF38" s="47">
        <v>2</v>
      </c>
      <c r="AG38" s="47">
        <v>3</v>
      </c>
      <c r="AH38" s="208"/>
      <c r="AI38" s="47">
        <v>5</v>
      </c>
      <c r="AJ38" s="47">
        <v>3</v>
      </c>
      <c r="AK38" s="47">
        <v>4</v>
      </c>
      <c r="AL38" s="47">
        <v>4</v>
      </c>
      <c r="AM38" s="47">
        <v>5</v>
      </c>
      <c r="AN38" s="47">
        <v>4</v>
      </c>
      <c r="AO38" s="47"/>
      <c r="AP38" s="47"/>
      <c r="AQ38" s="47"/>
      <c r="AS38" s="18"/>
      <c r="AT38" s="18"/>
      <c r="AU38" s="18"/>
      <c r="AV38" s="211">
        <f t="shared" ca="1" si="35"/>
        <v>1</v>
      </c>
      <c r="AW38" s="211">
        <f t="shared" ca="1" si="36"/>
        <v>0.81399999999999995</v>
      </c>
      <c r="AX38" s="211">
        <f t="shared" ca="1" si="36"/>
        <v>0.82</v>
      </c>
    </row>
    <row r="39" spans="1:50" ht="18.75" x14ac:dyDescent="0.25">
      <c r="A39" s="4">
        <v>33</v>
      </c>
      <c r="B39" s="4" t="s">
        <v>513</v>
      </c>
      <c r="C39" s="4" t="str">
        <f t="shared" si="34"/>
        <v>13</v>
      </c>
      <c r="D39" s="4" t="str">
        <f>INDEX(Sheet1!$C:$C,MATCH($B39,Sheet1!$B:$B,0))</f>
        <v>محمد شاطریان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209">
        <v>3.6666666666666665</v>
      </c>
      <c r="AB39" s="9">
        <v>4</v>
      </c>
      <c r="AC39" s="9">
        <v>2</v>
      </c>
      <c r="AD39" s="9">
        <v>5</v>
      </c>
      <c r="AE39" s="9">
        <v>4</v>
      </c>
      <c r="AF39" s="9">
        <v>2</v>
      </c>
      <c r="AG39" s="9">
        <v>4</v>
      </c>
      <c r="AH39" s="209"/>
      <c r="AI39" s="9">
        <v>4</v>
      </c>
      <c r="AJ39" s="9">
        <v>3</v>
      </c>
      <c r="AK39" s="9">
        <v>4</v>
      </c>
      <c r="AL39" s="9">
        <v>4</v>
      </c>
      <c r="AM39" s="9">
        <v>4</v>
      </c>
      <c r="AN39" s="9">
        <v>4</v>
      </c>
      <c r="AO39" s="9"/>
      <c r="AP39" s="9"/>
      <c r="AQ39" s="9"/>
      <c r="AS39" s="18"/>
      <c r="AT39" s="18"/>
      <c r="AU39" s="18"/>
      <c r="AV39" s="211" t="str">
        <f t="shared" ca="1" si="35"/>
        <v/>
      </c>
      <c r="AW39" s="211">
        <f t="shared" ca="1" si="36"/>
        <v>0.69133333333333324</v>
      </c>
      <c r="AX39" s="211">
        <f t="shared" ca="1" si="36"/>
        <v>0.76</v>
      </c>
    </row>
    <row r="40" spans="1:50" ht="18.75" x14ac:dyDescent="0.25">
      <c r="A40" s="46">
        <v>34</v>
      </c>
      <c r="B40" s="46" t="s">
        <v>514</v>
      </c>
      <c r="C40" s="46" t="str">
        <f t="shared" si="34"/>
        <v>14</v>
      </c>
      <c r="D40" s="46" t="str">
        <f>INDEX(Sheet1!$C:$C,MATCH($B40,Sheet1!$B:$B,0))</f>
        <v xml:space="preserve">حسین رحمتی </v>
      </c>
      <c r="E40" s="46">
        <v>7</v>
      </c>
      <c r="F40" s="47">
        <v>3</v>
      </c>
      <c r="G40" s="47">
        <v>4</v>
      </c>
      <c r="H40" s="47">
        <v>4</v>
      </c>
      <c r="I40" s="47">
        <v>4</v>
      </c>
      <c r="J40" s="47">
        <v>9</v>
      </c>
      <c r="K40" s="47">
        <v>3</v>
      </c>
      <c r="L40" s="47">
        <v>2</v>
      </c>
      <c r="M40" s="47">
        <v>3</v>
      </c>
      <c r="N40" s="47">
        <v>4</v>
      </c>
      <c r="O40" s="47">
        <v>5</v>
      </c>
      <c r="P40" s="47">
        <v>5</v>
      </c>
      <c r="Q40" s="47">
        <v>4</v>
      </c>
      <c r="R40" s="47">
        <v>4</v>
      </c>
      <c r="S40" s="47">
        <v>5</v>
      </c>
      <c r="T40" s="47">
        <v>4</v>
      </c>
      <c r="U40" s="47">
        <v>5</v>
      </c>
      <c r="V40" s="47">
        <v>5</v>
      </c>
      <c r="W40" s="47">
        <v>4</v>
      </c>
      <c r="X40" s="47">
        <v>4</v>
      </c>
      <c r="Y40" s="47">
        <v>5</v>
      </c>
      <c r="Z40" s="47">
        <v>4</v>
      </c>
      <c r="AA40" s="208">
        <v>4.666666666666667</v>
      </c>
      <c r="AB40" s="47">
        <v>5</v>
      </c>
      <c r="AC40" s="47">
        <v>4</v>
      </c>
      <c r="AD40" s="47">
        <v>5</v>
      </c>
      <c r="AE40" s="47">
        <v>3</v>
      </c>
      <c r="AF40" s="47">
        <v>3</v>
      </c>
      <c r="AG40" s="47">
        <v>4</v>
      </c>
      <c r="AH40" s="208"/>
      <c r="AI40" s="47">
        <v>5</v>
      </c>
      <c r="AJ40" s="47">
        <v>5</v>
      </c>
      <c r="AK40" s="47">
        <v>5</v>
      </c>
      <c r="AL40" s="47">
        <v>5</v>
      </c>
      <c r="AM40" s="47">
        <v>4</v>
      </c>
      <c r="AN40" s="47">
        <v>5</v>
      </c>
      <c r="AO40" s="47"/>
      <c r="AP40" s="47"/>
      <c r="AQ40" s="47"/>
      <c r="AS40" s="18">
        <f t="shared" ref="AS40:AT45" si="38">IFERROR(SUMIFS($E40:$AQ40,$E$3:$AQ$3,AS$3,$E$2:$AQ$2,AS$2)/(6*(COUNTIFS($E$3:$AQ$3,AS$3,$E40:$AQ40,"&lt;&gt;"&amp;"",$E$2:$AQ$2,AS$2))),"")</f>
        <v>0.73333333333333328</v>
      </c>
      <c r="AT40" s="18">
        <f t="shared" si="38"/>
        <v>0.7</v>
      </c>
      <c r="AU40" s="18">
        <f t="shared" ref="AU40:AU45" si="39">IFERROR(SUMIFS($E40:$AQ40,$E$3:$AQ$3,AU$3,$E$2:$AQ$2,AU$2)/(6.667*(COUNTIFS($E$3:$AQ$3,AU$3,$E40:$AQ40,"&lt;&gt;"&amp;"",$E$2:$AQ$2,AU$2))),"")</f>
        <v>0.67496625168741575</v>
      </c>
      <c r="AV40" s="211">
        <f t="shared" ca="1" si="35"/>
        <v>0.93400000000000005</v>
      </c>
      <c r="AW40" s="211">
        <f t="shared" ca="1" si="36"/>
        <v>0.82133333333333336</v>
      </c>
      <c r="AX40" s="211">
        <f t="shared" ca="1" si="36"/>
        <v>0.97</v>
      </c>
    </row>
    <row r="41" spans="1:50" ht="18.75" x14ac:dyDescent="0.25">
      <c r="A41" s="4">
        <v>35</v>
      </c>
      <c r="B41" s="4" t="s">
        <v>515</v>
      </c>
      <c r="C41" s="4" t="str">
        <f t="shared" si="34"/>
        <v>14</v>
      </c>
      <c r="D41" s="4" t="str">
        <f>INDEX(Sheet1!$C:$C,MATCH($B41,Sheet1!$B:$B,0))</f>
        <v>طاها طالعی</v>
      </c>
      <c r="E41" s="9">
        <v>8</v>
      </c>
      <c r="F41" s="9">
        <v>2</v>
      </c>
      <c r="G41" s="9">
        <v>3</v>
      </c>
      <c r="H41" s="9">
        <v>3</v>
      </c>
      <c r="I41" s="9">
        <v>4</v>
      </c>
      <c r="J41" s="9">
        <v>8</v>
      </c>
      <c r="K41" s="9">
        <v>3</v>
      </c>
      <c r="L41" s="9">
        <v>4</v>
      </c>
      <c r="M41" s="9">
        <v>3</v>
      </c>
      <c r="N41" s="9">
        <v>4</v>
      </c>
      <c r="O41" s="9">
        <v>9</v>
      </c>
      <c r="P41" s="9">
        <v>4</v>
      </c>
      <c r="Q41" s="9">
        <v>3</v>
      </c>
      <c r="R41" s="9">
        <v>5</v>
      </c>
      <c r="S41" s="9">
        <v>4</v>
      </c>
      <c r="T41" s="9">
        <v>4</v>
      </c>
      <c r="U41" s="9">
        <v>3</v>
      </c>
      <c r="V41" s="9">
        <v>3</v>
      </c>
      <c r="W41" s="9">
        <v>4</v>
      </c>
      <c r="X41" s="9">
        <v>5</v>
      </c>
      <c r="Y41" s="9">
        <v>4</v>
      </c>
      <c r="Z41" s="9">
        <v>4</v>
      </c>
      <c r="AA41" s="209">
        <v>4.333333333333333</v>
      </c>
      <c r="AB41" s="9">
        <v>5</v>
      </c>
      <c r="AC41" s="9">
        <v>3</v>
      </c>
      <c r="AD41" s="9">
        <v>5</v>
      </c>
      <c r="AE41" s="9">
        <v>2</v>
      </c>
      <c r="AF41" s="9">
        <v>3</v>
      </c>
      <c r="AG41" s="9">
        <v>2</v>
      </c>
      <c r="AH41" s="209"/>
      <c r="AI41" s="9">
        <v>5</v>
      </c>
      <c r="AJ41" s="9">
        <v>4</v>
      </c>
      <c r="AK41" s="9">
        <v>5</v>
      </c>
      <c r="AL41" s="9">
        <v>4</v>
      </c>
      <c r="AM41" s="9">
        <v>4</v>
      </c>
      <c r="AN41" s="9">
        <v>4</v>
      </c>
      <c r="AO41" s="9"/>
      <c r="AP41" s="9"/>
      <c r="AQ41" s="9"/>
      <c r="AS41" s="18">
        <f t="shared" si="38"/>
        <v>0.66666666666666663</v>
      </c>
      <c r="AT41" s="18">
        <f t="shared" si="38"/>
        <v>0.73333333333333328</v>
      </c>
      <c r="AU41" s="18">
        <f t="shared" si="39"/>
        <v>0.72496375181240946</v>
      </c>
      <c r="AV41" s="211">
        <f t="shared" ca="1" si="35"/>
        <v>0.70599999999999996</v>
      </c>
      <c r="AW41" s="211">
        <f t="shared" ca="1" si="36"/>
        <v>0.69266666666666665</v>
      </c>
      <c r="AX41" s="211">
        <f t="shared" ca="1" si="36"/>
        <v>0.86</v>
      </c>
    </row>
    <row r="42" spans="1:50" ht="18.75" x14ac:dyDescent="0.25">
      <c r="A42" s="46">
        <v>36</v>
      </c>
      <c r="B42" s="46" t="s">
        <v>516</v>
      </c>
      <c r="C42" s="46" t="str">
        <f t="shared" si="34"/>
        <v>14</v>
      </c>
      <c r="D42" s="46" t="str">
        <f>INDEX(Sheet1!$C:$C,MATCH($B42,Sheet1!$B:$B,0))</f>
        <v>سبحان قاسمی‌نژاد</v>
      </c>
      <c r="E42" s="46">
        <v>8</v>
      </c>
      <c r="F42" s="47">
        <v>3</v>
      </c>
      <c r="G42" s="47">
        <v>5</v>
      </c>
      <c r="H42" s="47">
        <v>3</v>
      </c>
      <c r="I42" s="47">
        <v>4</v>
      </c>
      <c r="J42" s="47">
        <v>7</v>
      </c>
      <c r="K42" s="47">
        <v>3</v>
      </c>
      <c r="L42" s="47">
        <v>3</v>
      </c>
      <c r="M42" s="47">
        <v>3</v>
      </c>
      <c r="N42" s="47">
        <v>4</v>
      </c>
      <c r="O42" s="47">
        <v>9</v>
      </c>
      <c r="P42" s="47">
        <v>5</v>
      </c>
      <c r="Q42" s="47">
        <v>3</v>
      </c>
      <c r="R42" s="47">
        <v>4</v>
      </c>
      <c r="S42" s="47">
        <v>4</v>
      </c>
      <c r="T42" s="47">
        <v>5</v>
      </c>
      <c r="U42" s="47">
        <v>5</v>
      </c>
      <c r="V42" s="47">
        <v>5</v>
      </c>
      <c r="W42" s="47">
        <v>4</v>
      </c>
      <c r="X42" s="47">
        <v>3</v>
      </c>
      <c r="Y42" s="47">
        <v>4</v>
      </c>
      <c r="Z42" s="47">
        <v>4</v>
      </c>
      <c r="AA42" s="208">
        <v>5</v>
      </c>
      <c r="AB42" s="47">
        <v>5</v>
      </c>
      <c r="AC42" s="47">
        <v>5</v>
      </c>
      <c r="AD42" s="47">
        <v>5</v>
      </c>
      <c r="AE42" s="47">
        <v>4</v>
      </c>
      <c r="AF42" s="47">
        <v>3</v>
      </c>
      <c r="AG42" s="47">
        <v>5</v>
      </c>
      <c r="AH42" s="208"/>
      <c r="AI42" s="47">
        <v>4</v>
      </c>
      <c r="AJ42" s="47">
        <v>4</v>
      </c>
      <c r="AK42" s="47">
        <v>5</v>
      </c>
      <c r="AL42" s="47">
        <v>5</v>
      </c>
      <c r="AM42" s="47">
        <v>4</v>
      </c>
      <c r="AN42" s="47">
        <v>5</v>
      </c>
      <c r="AO42" s="47"/>
      <c r="AP42" s="47"/>
      <c r="AQ42" s="47"/>
      <c r="AS42" s="18">
        <f t="shared" si="38"/>
        <v>0.76666666666666672</v>
      </c>
      <c r="AT42" s="18">
        <f t="shared" si="38"/>
        <v>0.66666666666666663</v>
      </c>
      <c r="AU42" s="18">
        <f t="shared" si="39"/>
        <v>0.74996250187490632</v>
      </c>
      <c r="AV42" s="211">
        <f t="shared" ca="1" si="35"/>
        <v>0.89400000000000002</v>
      </c>
      <c r="AW42" s="211">
        <f t="shared" ca="1" si="36"/>
        <v>0.92200000000000004</v>
      </c>
      <c r="AX42" s="211">
        <f t="shared" ca="1" si="36"/>
        <v>0.9</v>
      </c>
    </row>
    <row r="43" spans="1:50" ht="18.75" x14ac:dyDescent="0.25">
      <c r="A43" s="4">
        <v>37</v>
      </c>
      <c r="B43" s="4" t="s">
        <v>517</v>
      </c>
      <c r="C43" s="4" t="str">
        <f t="shared" si="34"/>
        <v>14</v>
      </c>
      <c r="D43" s="4" t="str">
        <f>INDEX(Sheet1!$C:$C,MATCH($B43,Sheet1!$B:$B,0))</f>
        <v>سیدعلی طباطبایی</v>
      </c>
      <c r="E43" s="9">
        <v>9</v>
      </c>
      <c r="F43" s="9">
        <v>4</v>
      </c>
      <c r="G43" s="9">
        <v>4</v>
      </c>
      <c r="H43" s="9">
        <v>5</v>
      </c>
      <c r="I43" s="9">
        <v>4</v>
      </c>
      <c r="J43" s="9">
        <v>9</v>
      </c>
      <c r="K43" s="9">
        <v>4</v>
      </c>
      <c r="L43" s="9">
        <v>5</v>
      </c>
      <c r="M43" s="9">
        <v>4</v>
      </c>
      <c r="N43" s="9">
        <v>4</v>
      </c>
      <c r="O43" s="9">
        <v>10</v>
      </c>
      <c r="P43" s="9">
        <v>5</v>
      </c>
      <c r="Q43" s="9">
        <v>5</v>
      </c>
      <c r="R43" s="9">
        <v>5</v>
      </c>
      <c r="S43" s="9">
        <v>5</v>
      </c>
      <c r="T43" s="9">
        <v>5</v>
      </c>
      <c r="U43" s="9">
        <v>5</v>
      </c>
      <c r="V43" s="9">
        <v>5</v>
      </c>
      <c r="W43" s="9">
        <v>5</v>
      </c>
      <c r="X43" s="9">
        <v>5</v>
      </c>
      <c r="Y43" s="9">
        <v>4</v>
      </c>
      <c r="Z43" s="9">
        <v>4</v>
      </c>
      <c r="AA43" s="209">
        <v>5</v>
      </c>
      <c r="AB43" s="9">
        <v>5</v>
      </c>
      <c r="AC43" s="9">
        <v>5</v>
      </c>
      <c r="AD43" s="9">
        <v>5</v>
      </c>
      <c r="AE43" s="9">
        <v>5</v>
      </c>
      <c r="AF43" s="9">
        <v>3</v>
      </c>
      <c r="AG43" s="9">
        <v>5</v>
      </c>
      <c r="AH43" s="209"/>
      <c r="AI43" s="9">
        <v>4</v>
      </c>
      <c r="AJ43" s="9">
        <v>4</v>
      </c>
      <c r="AK43" s="9">
        <v>5</v>
      </c>
      <c r="AL43" s="9">
        <v>5</v>
      </c>
      <c r="AM43" s="9">
        <v>4</v>
      </c>
      <c r="AN43" s="9">
        <v>5</v>
      </c>
      <c r="AO43" s="9"/>
      <c r="AP43" s="9"/>
      <c r="AQ43" s="9"/>
      <c r="AS43" s="18">
        <f t="shared" si="38"/>
        <v>0.8666666666666667</v>
      </c>
      <c r="AT43" s="18">
        <f t="shared" si="38"/>
        <v>0.8666666666666667</v>
      </c>
      <c r="AU43" s="18">
        <f t="shared" si="39"/>
        <v>0.8749562521873907</v>
      </c>
      <c r="AV43" s="211">
        <f t="shared" ca="1" si="35"/>
        <v>0.97199999999999998</v>
      </c>
      <c r="AW43" s="211">
        <f t="shared" ref="AW43:AX74" ca="1" si="40">IF(SUMPRODUCT(OFFSET($D43,0,MATCH(AW$1,$E$1:$AP$1,0),1,COUNTIFS($E$1:$AP$1,AW$1)),OFFSET($D$6,0,MATCH(AW$1,$E$1:$AP$1,0),1,COUNTIFS($E$1:$AP$1,AW$1)))/(5*100)=0,"",SUMPRODUCT(OFFSET($D43,0,MATCH(AW$1,$E$1:$AP$1,0),1,COUNTIFS($E$1:$AP$1,AW$1)),OFFSET($D$6,0,MATCH(AW$1,$E$1:$AP$1,0),1,COUNTIFS($E$1:$AP$1,AW$1)))/(5*100))</f>
        <v>0.94799999999999995</v>
      </c>
      <c r="AX43" s="211">
        <f t="shared" ca="1" si="40"/>
        <v>0.9</v>
      </c>
    </row>
    <row r="44" spans="1:50" ht="18.75" x14ac:dyDescent="0.25">
      <c r="A44" s="46">
        <v>38</v>
      </c>
      <c r="B44" s="46" t="s">
        <v>518</v>
      </c>
      <c r="C44" s="46" t="str">
        <f t="shared" si="34"/>
        <v>14</v>
      </c>
      <c r="D44" s="46" t="str">
        <f>INDEX(Sheet1!$C:$C,MATCH($B44,Sheet1!$B:$B,0))</f>
        <v>امیرحسین نورعلی</v>
      </c>
      <c r="E44" s="46">
        <v>4</v>
      </c>
      <c r="F44" s="47">
        <v>1</v>
      </c>
      <c r="G44" s="47">
        <v>1</v>
      </c>
      <c r="H44" s="47">
        <v>1</v>
      </c>
      <c r="I44" s="47">
        <v>1</v>
      </c>
      <c r="J44" s="47">
        <v>0</v>
      </c>
      <c r="K44" s="47">
        <v>5</v>
      </c>
      <c r="L44" s="47">
        <v>3</v>
      </c>
      <c r="M44" s="47">
        <v>4</v>
      </c>
      <c r="N44" s="47">
        <v>3</v>
      </c>
      <c r="O44" s="47">
        <v>6</v>
      </c>
      <c r="P44" s="47">
        <v>5</v>
      </c>
      <c r="Q44" s="47">
        <v>4</v>
      </c>
      <c r="R44" s="47">
        <v>3</v>
      </c>
      <c r="S44" s="47">
        <v>4</v>
      </c>
      <c r="T44" s="47">
        <v>4</v>
      </c>
      <c r="U44" s="47">
        <v>5</v>
      </c>
      <c r="V44" s="47">
        <v>5</v>
      </c>
      <c r="W44" s="47">
        <v>5</v>
      </c>
      <c r="X44" s="47">
        <v>5</v>
      </c>
      <c r="Y44" s="47">
        <v>5</v>
      </c>
      <c r="Z44" s="47">
        <v>5</v>
      </c>
      <c r="AA44" s="208">
        <v>5</v>
      </c>
      <c r="AB44" s="47">
        <v>5</v>
      </c>
      <c r="AC44" s="47">
        <v>5</v>
      </c>
      <c r="AD44" s="47">
        <v>5</v>
      </c>
      <c r="AE44" s="47">
        <v>5</v>
      </c>
      <c r="AF44" s="47">
        <v>3</v>
      </c>
      <c r="AG44" s="47">
        <v>4</v>
      </c>
      <c r="AH44" s="208"/>
      <c r="AI44" s="47">
        <v>5</v>
      </c>
      <c r="AJ44" s="47">
        <v>5</v>
      </c>
      <c r="AK44" s="47">
        <v>5</v>
      </c>
      <c r="AL44" s="47">
        <v>5</v>
      </c>
      <c r="AM44" s="47">
        <v>4</v>
      </c>
      <c r="AN44" s="47">
        <v>4</v>
      </c>
      <c r="AO44" s="47"/>
      <c r="AP44" s="47"/>
      <c r="AQ44" s="47"/>
      <c r="AS44" s="18">
        <f t="shared" si="38"/>
        <v>0.26666666666666666</v>
      </c>
      <c r="AT44" s="18">
        <f t="shared" si="38"/>
        <v>0.5</v>
      </c>
      <c r="AU44" s="18">
        <f t="shared" si="39"/>
        <v>0.64996750162491879</v>
      </c>
      <c r="AV44" s="211">
        <f t="shared" ca="1" si="35"/>
        <v>1</v>
      </c>
      <c r="AW44" s="211">
        <f t="shared" ca="1" si="40"/>
        <v>0.92</v>
      </c>
      <c r="AX44" s="211">
        <f t="shared" ca="1" si="40"/>
        <v>0.93</v>
      </c>
    </row>
    <row r="45" spans="1:50" ht="18.75" x14ac:dyDescent="0.25">
      <c r="A45" s="4">
        <v>39</v>
      </c>
      <c r="B45" s="4" t="s">
        <v>519</v>
      </c>
      <c r="C45" s="4" t="str">
        <f>MID($B45,1,2)</f>
        <v>14</v>
      </c>
      <c r="D45" s="4" t="str">
        <f>INDEX(Sheet1!$C:$C,MATCH($B45,Sheet1!$B:$B,0))</f>
        <v>سیدمحمدامین نیکنژاد</v>
      </c>
      <c r="E45" s="9">
        <v>8</v>
      </c>
      <c r="F45" s="9">
        <v>4</v>
      </c>
      <c r="G45" s="9">
        <v>5</v>
      </c>
      <c r="H45" s="9">
        <v>5</v>
      </c>
      <c r="I45" s="9">
        <v>5</v>
      </c>
      <c r="J45" s="9">
        <v>10</v>
      </c>
      <c r="K45" s="9">
        <v>4</v>
      </c>
      <c r="L45" s="9">
        <v>5</v>
      </c>
      <c r="M45" s="9">
        <v>5</v>
      </c>
      <c r="N45" s="9">
        <v>5</v>
      </c>
      <c r="O45" s="9">
        <v>10</v>
      </c>
      <c r="P45" s="9">
        <v>4</v>
      </c>
      <c r="Q45" s="9">
        <v>4</v>
      </c>
      <c r="R45" s="9">
        <v>4</v>
      </c>
      <c r="S45" s="9">
        <v>5</v>
      </c>
      <c r="T45" s="9">
        <v>5</v>
      </c>
      <c r="U45" s="9">
        <v>3</v>
      </c>
      <c r="V45" s="9">
        <v>3</v>
      </c>
      <c r="W45" s="9">
        <v>3</v>
      </c>
      <c r="X45" s="9">
        <v>3</v>
      </c>
      <c r="Y45" s="9">
        <v>5</v>
      </c>
      <c r="Z45" s="9">
        <v>5</v>
      </c>
      <c r="AA45" s="209">
        <v>5</v>
      </c>
      <c r="AB45" s="9">
        <v>5</v>
      </c>
      <c r="AC45" s="9">
        <v>5</v>
      </c>
      <c r="AD45" s="9">
        <v>5</v>
      </c>
      <c r="AE45" s="9">
        <v>5</v>
      </c>
      <c r="AF45" s="9">
        <v>4</v>
      </c>
      <c r="AG45" s="9">
        <v>4</v>
      </c>
      <c r="AH45" s="209"/>
      <c r="AI45" s="9">
        <v>5</v>
      </c>
      <c r="AJ45" s="9">
        <v>4</v>
      </c>
      <c r="AK45" s="9">
        <v>5</v>
      </c>
      <c r="AL45" s="9">
        <v>4</v>
      </c>
      <c r="AM45" s="9">
        <v>5</v>
      </c>
      <c r="AN45" s="9">
        <v>5</v>
      </c>
      <c r="AO45" s="9"/>
      <c r="AP45" s="9"/>
      <c r="AQ45" s="9"/>
      <c r="AS45" s="18">
        <f t="shared" si="38"/>
        <v>0.9</v>
      </c>
      <c r="AT45" s="18">
        <f t="shared" si="38"/>
        <v>0.96666666666666667</v>
      </c>
      <c r="AU45" s="18">
        <f t="shared" si="39"/>
        <v>0.79996000199990014</v>
      </c>
      <c r="AV45" s="211">
        <f t="shared" ca="1" si="35"/>
        <v>0.65600000000000003</v>
      </c>
      <c r="AW45" s="211">
        <f t="shared" ca="1" si="40"/>
        <v>0.94599999999999995</v>
      </c>
      <c r="AX45" s="211">
        <f t="shared" ca="1" si="40"/>
        <v>0.93</v>
      </c>
    </row>
    <row r="46" spans="1:50" ht="18.75" x14ac:dyDescent="0.25">
      <c r="A46" s="46">
        <v>40</v>
      </c>
      <c r="B46" s="46" t="s">
        <v>520</v>
      </c>
      <c r="C46" s="46" t="str">
        <f t="shared" si="34"/>
        <v>14</v>
      </c>
      <c r="D46" s="46" t="str">
        <f>INDEX(Sheet1!$C:$C,MATCH($B46,Sheet1!$B:$B,0))</f>
        <v>فرمهر خلیل‌زاده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>
        <v>4</v>
      </c>
      <c r="V46" s="47">
        <v>4</v>
      </c>
      <c r="W46" s="47">
        <v>4</v>
      </c>
      <c r="X46" s="47">
        <v>1</v>
      </c>
      <c r="Y46" s="47">
        <v>5</v>
      </c>
      <c r="Z46" s="47">
        <v>4</v>
      </c>
      <c r="AA46" s="208">
        <v>4.333333333333333</v>
      </c>
      <c r="AB46" s="47">
        <v>4</v>
      </c>
      <c r="AC46" s="47">
        <v>4</v>
      </c>
      <c r="AD46" s="47">
        <v>5</v>
      </c>
      <c r="AE46" s="47">
        <v>4</v>
      </c>
      <c r="AF46" s="47">
        <v>4</v>
      </c>
      <c r="AG46" s="47">
        <v>4</v>
      </c>
      <c r="AH46" s="208"/>
      <c r="AI46" s="47">
        <v>4</v>
      </c>
      <c r="AJ46" s="47">
        <v>3</v>
      </c>
      <c r="AK46" s="47">
        <v>5</v>
      </c>
      <c r="AL46" s="47">
        <v>3</v>
      </c>
      <c r="AM46" s="47">
        <v>5</v>
      </c>
      <c r="AN46" s="47">
        <v>4</v>
      </c>
      <c r="AO46" s="47"/>
      <c r="AP46" s="47"/>
      <c r="AQ46" s="47"/>
      <c r="AS46" s="18"/>
      <c r="AT46" s="18"/>
      <c r="AU46" s="18"/>
      <c r="AV46" s="211">
        <f t="shared" ca="1" si="35"/>
        <v>0.73599999999999999</v>
      </c>
      <c r="AW46" s="211">
        <f t="shared" ca="1" si="40"/>
        <v>0.83666666666666667</v>
      </c>
      <c r="AX46" s="211">
        <f t="shared" ca="1" si="40"/>
        <v>0.79</v>
      </c>
    </row>
    <row r="47" spans="1:50" ht="18.75" x14ac:dyDescent="0.25">
      <c r="A47" s="4">
        <v>41</v>
      </c>
      <c r="B47" s="4" t="s">
        <v>521</v>
      </c>
      <c r="C47" s="4" t="str">
        <f>MID($B47,1,2)</f>
        <v>14</v>
      </c>
      <c r="D47" s="4" t="str">
        <f>INDEX(Sheet1!$C:$C,MATCH($B47,Sheet1!$B:$B,0))</f>
        <v>سیدحسین متولی</v>
      </c>
      <c r="E47" s="9">
        <v>10</v>
      </c>
      <c r="F47" s="9">
        <v>5</v>
      </c>
      <c r="G47" s="9">
        <v>4</v>
      </c>
      <c r="H47" s="9">
        <v>5</v>
      </c>
      <c r="I47" s="9">
        <v>5</v>
      </c>
      <c r="J47" s="9">
        <v>9</v>
      </c>
      <c r="K47" s="9">
        <v>5</v>
      </c>
      <c r="L47" s="9">
        <v>3</v>
      </c>
      <c r="M47" s="9">
        <v>4</v>
      </c>
      <c r="N47" s="9">
        <v>5</v>
      </c>
      <c r="O47" s="9">
        <v>10</v>
      </c>
      <c r="P47" s="9">
        <v>5</v>
      </c>
      <c r="Q47" s="9">
        <v>5</v>
      </c>
      <c r="R47" s="9">
        <v>4</v>
      </c>
      <c r="S47" s="9">
        <v>5</v>
      </c>
      <c r="T47" s="9">
        <v>5</v>
      </c>
      <c r="U47" s="9">
        <v>4</v>
      </c>
      <c r="V47" s="9">
        <v>4</v>
      </c>
      <c r="W47" s="9">
        <v>5</v>
      </c>
      <c r="X47" s="9">
        <v>3</v>
      </c>
      <c r="Y47" s="9">
        <v>5</v>
      </c>
      <c r="Z47" s="9">
        <v>5</v>
      </c>
      <c r="AA47" s="209">
        <v>4.333333333333333</v>
      </c>
      <c r="AB47" s="9">
        <v>5</v>
      </c>
      <c r="AC47" s="9">
        <v>3</v>
      </c>
      <c r="AD47" s="9">
        <v>5</v>
      </c>
      <c r="AE47" s="9">
        <v>3</v>
      </c>
      <c r="AF47" s="9">
        <v>3</v>
      </c>
      <c r="AG47" s="9">
        <v>2</v>
      </c>
      <c r="AH47" s="209"/>
      <c r="AI47" s="9">
        <v>5</v>
      </c>
      <c r="AJ47" s="9">
        <v>4</v>
      </c>
      <c r="AK47" s="9">
        <v>5</v>
      </c>
      <c r="AL47" s="9">
        <v>4</v>
      </c>
      <c r="AM47" s="9">
        <v>5</v>
      </c>
      <c r="AN47" s="9">
        <v>3</v>
      </c>
      <c r="AO47" s="9"/>
      <c r="AP47" s="9"/>
      <c r="AQ47" s="9"/>
      <c r="AS47" s="18">
        <f>IFERROR(SUMIFS($E47:$AQ47,$E$3:$AQ$3,AS$3,$E$2:$AQ$2,AS$2)/(6*(COUNTIFS($E$3:$AQ$3,AS$3,$E47:$AQ47,"&lt;&gt;"&amp;"",$E$2:$AQ$2,AS$2))),"")</f>
        <v>0.96666666666666667</v>
      </c>
      <c r="AT47" s="18">
        <f>IFERROR(SUMIFS($E47:$AQ47,$E$3:$AQ$3,AT$3,$E$2:$AQ$2,AT$2)/(6*(COUNTIFS($E$3:$AQ$3,AT$3,$E47:$AQ47,"&lt;&gt;"&amp;"",$E$2:$AQ$2,AT$2))),"")</f>
        <v>0.8666666666666667</v>
      </c>
      <c r="AU47" s="18">
        <f>IFERROR(SUMIFS($E47:$AQ47,$E$3:$AQ$3,AU$3,$E$2:$AQ$2,AU$2)/(6.667*(COUNTIFS($E$3:$AQ$3,AU$3,$E47:$AQ47,"&lt;&gt;"&amp;"",$E$2:$AQ$2,AU$2))),"")</f>
        <v>0.84995750212489385</v>
      </c>
      <c r="AV47" s="211">
        <f t="shared" ca="1" si="35"/>
        <v>0.82799999999999996</v>
      </c>
      <c r="AW47" s="211">
        <f t="shared" ca="1" si="40"/>
        <v>0.71866666666666668</v>
      </c>
      <c r="AX47" s="211">
        <f t="shared" ca="1" si="40"/>
        <v>0.85</v>
      </c>
    </row>
    <row r="48" spans="1:50" ht="18.75" x14ac:dyDescent="0.25">
      <c r="A48" s="46">
        <v>42</v>
      </c>
      <c r="B48" s="46" t="s">
        <v>522</v>
      </c>
      <c r="C48" s="46" t="str">
        <f>MID($B48,1,2)</f>
        <v>14</v>
      </c>
      <c r="D48" s="46" t="str">
        <f>INDEX(Sheet1!$C:$C,MATCH($B48,Sheet1!$B:$B,0))</f>
        <v>محمدحسام جهاندیده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208">
        <v>4.333333333333333</v>
      </c>
      <c r="AB48" s="47">
        <v>4</v>
      </c>
      <c r="AC48" s="47">
        <v>4</v>
      </c>
      <c r="AD48" s="47">
        <v>5</v>
      </c>
      <c r="AE48" s="47">
        <v>4</v>
      </c>
      <c r="AF48" s="47">
        <v>2</v>
      </c>
      <c r="AG48" s="47">
        <v>3</v>
      </c>
      <c r="AH48" s="208"/>
      <c r="AI48" s="47">
        <v>5</v>
      </c>
      <c r="AJ48" s="47">
        <v>4</v>
      </c>
      <c r="AK48" s="47">
        <v>5</v>
      </c>
      <c r="AL48" s="47">
        <v>5</v>
      </c>
      <c r="AM48" s="47">
        <v>5</v>
      </c>
      <c r="AN48" s="47">
        <v>4</v>
      </c>
      <c r="AO48" s="47"/>
      <c r="AP48" s="47"/>
      <c r="AQ48" s="47"/>
      <c r="AS48" s="18"/>
      <c r="AT48" s="18"/>
      <c r="AU48" s="18"/>
      <c r="AV48" s="211"/>
      <c r="AW48" s="211">
        <f t="shared" ca="1" si="40"/>
        <v>0.7566666666666666</v>
      </c>
      <c r="AX48" s="211">
        <f t="shared" ca="1" si="40"/>
        <v>0.92</v>
      </c>
    </row>
    <row r="49" spans="1:50" ht="18.75" x14ac:dyDescent="0.25">
      <c r="A49" s="4">
        <v>43</v>
      </c>
      <c r="B49" s="4" t="s">
        <v>523</v>
      </c>
      <c r="C49" s="4" t="str">
        <f>MID($B49,1,2)</f>
        <v>14</v>
      </c>
      <c r="D49" s="4" t="str">
        <f>INDEX(Sheet1!$C:$C,MATCH($B49,Sheet1!$B:$B,0))</f>
        <v>امیرحسین اینانلو</v>
      </c>
      <c r="E49" s="9">
        <v>10</v>
      </c>
      <c r="F49" s="9">
        <v>5</v>
      </c>
      <c r="G49" s="9">
        <v>3</v>
      </c>
      <c r="H49" s="9">
        <v>5</v>
      </c>
      <c r="I49" s="9">
        <v>5</v>
      </c>
      <c r="J49" s="9">
        <v>7</v>
      </c>
      <c r="K49" s="9">
        <v>4</v>
      </c>
      <c r="L49" s="9">
        <v>2</v>
      </c>
      <c r="M49" s="9">
        <v>3</v>
      </c>
      <c r="N49" s="9">
        <v>3</v>
      </c>
      <c r="O49" s="9">
        <v>6</v>
      </c>
      <c r="P49" s="9">
        <v>3</v>
      </c>
      <c r="Q49" s="9">
        <v>3</v>
      </c>
      <c r="R49" s="9">
        <v>1</v>
      </c>
      <c r="S49" s="9">
        <v>3</v>
      </c>
      <c r="T49" s="9">
        <v>3</v>
      </c>
      <c r="U49" s="9">
        <v>3</v>
      </c>
      <c r="V49" s="9">
        <v>3</v>
      </c>
      <c r="W49" s="9">
        <v>3.5</v>
      </c>
      <c r="X49" s="9">
        <v>3.5</v>
      </c>
      <c r="Y49" s="9">
        <v>3.5</v>
      </c>
      <c r="Z49" s="9">
        <v>3.5</v>
      </c>
      <c r="AA49" s="209">
        <v>5</v>
      </c>
      <c r="AB49" s="9">
        <v>5</v>
      </c>
      <c r="AC49" s="9">
        <v>5</v>
      </c>
      <c r="AD49" s="9">
        <v>5</v>
      </c>
      <c r="AE49" s="9">
        <v>3</v>
      </c>
      <c r="AF49" s="9">
        <v>3</v>
      </c>
      <c r="AG49" s="9">
        <v>3</v>
      </c>
      <c r="AH49" s="209"/>
      <c r="AI49" s="9">
        <v>4</v>
      </c>
      <c r="AJ49" s="9">
        <v>4</v>
      </c>
      <c r="AK49" s="9">
        <v>5</v>
      </c>
      <c r="AL49" s="9">
        <v>4</v>
      </c>
      <c r="AM49" s="9">
        <v>4</v>
      </c>
      <c r="AN49" s="9">
        <v>4</v>
      </c>
      <c r="AO49" s="9"/>
      <c r="AP49" s="9"/>
      <c r="AQ49" s="9"/>
      <c r="AS49" s="18">
        <f>IFERROR(SUMIFS($E49:$AQ49,$E$3:$AQ$3,AS$3,$E$2:$AQ$2,AS$2)/(6*(COUNTIFS($E$3:$AQ$3,AS$3,$E49:$AQ49,"&lt;&gt;"&amp;"",$E$2:$AQ$2,AS$2))),"")</f>
        <v>0.93333333333333335</v>
      </c>
      <c r="AT49" s="18">
        <f>IFERROR(SUMIFS($E49:$AQ49,$E$3:$AQ$3,AT$3,$E$2:$AQ$2,AT$2)/(6*(COUNTIFS($E$3:$AQ$3,AT$3,$E49:$AQ49,"&lt;&gt;"&amp;"",$E$2:$AQ$2,AT$2))),"")</f>
        <v>0.6333333333333333</v>
      </c>
      <c r="AU49" s="18">
        <f>IFERROR(SUMIFS($E49:$AQ49,$E$3:$AQ$3,AU$3,$E$2:$AQ$2,AU$2)/(6.667*(COUNTIFS($E$3:$AQ$3,AU$3,$E49:$AQ49,"&lt;&gt;"&amp;"",$E$2:$AQ$2,AU$2))),"")</f>
        <v>0.47497625118744069</v>
      </c>
      <c r="AV49" s="211">
        <f ca="1">IF(SUMPRODUCT(OFFSET($D49,0,MATCH(AV$1,$E$1:$Z$1,0),1,COUNTIFS($E$1:$Z$1,AV$1)),OFFSET($D$6,0,MATCH(AV$1,$E$1:$Z$1,0),1,COUNTIFS($E$1:$Z$1,AV$1)))/(5*100)=0,"",SUMPRODUCT(OFFSET($D49,0,MATCH(AV$1,$E$1:$Z$1,0),1,COUNTIFS($E$1:$Z$1,AV$1)),OFFSET($D$6,0,MATCH(AV$1,$E$1:$Z$1,0),1,COUNTIFS($E$1:$Z$1,AV$1)))/(5*100))</f>
        <v>0.64</v>
      </c>
      <c r="AW49" s="211">
        <f t="shared" ca="1" si="40"/>
        <v>0.84</v>
      </c>
      <c r="AX49" s="211">
        <f t="shared" ca="1" si="40"/>
        <v>0.83</v>
      </c>
    </row>
    <row r="50" spans="1:50" ht="18.75" x14ac:dyDescent="0.25">
      <c r="A50" s="46">
        <v>44</v>
      </c>
      <c r="B50" s="46" t="s">
        <v>524</v>
      </c>
      <c r="C50" s="46" t="str">
        <f t="shared" ref="C50:C51" si="41">MID($B50,1,2)</f>
        <v>14</v>
      </c>
      <c r="D50" s="46" t="str">
        <f>INDEX(Sheet1!$C:$C,MATCH($B50,Sheet1!$B:$B,0))</f>
        <v>امیرمهدی بیگلری</v>
      </c>
      <c r="E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208">
        <v>4.666666666666667</v>
      </c>
      <c r="AB50" s="47">
        <v>5</v>
      </c>
      <c r="AC50" s="47">
        <v>4</v>
      </c>
      <c r="AD50" s="47">
        <v>5</v>
      </c>
      <c r="AE50" s="47">
        <v>4</v>
      </c>
      <c r="AF50" s="47">
        <v>2</v>
      </c>
      <c r="AG50" s="47">
        <v>2</v>
      </c>
      <c r="AH50" s="208"/>
      <c r="AI50" s="47">
        <v>4</v>
      </c>
      <c r="AJ50" s="47">
        <v>4</v>
      </c>
      <c r="AK50" s="47">
        <v>4</v>
      </c>
      <c r="AL50" s="47">
        <v>5</v>
      </c>
      <c r="AM50" s="47">
        <v>5</v>
      </c>
      <c r="AN50" s="47">
        <v>5</v>
      </c>
      <c r="AO50" s="47"/>
      <c r="AP50" s="47"/>
      <c r="AQ50" s="47"/>
      <c r="AS50" s="18"/>
      <c r="AT50" s="18"/>
      <c r="AU50" s="18"/>
      <c r="AV50" s="211"/>
      <c r="AW50" s="211">
        <f t="shared" ca="1" si="40"/>
        <v>0.76533333333333342</v>
      </c>
      <c r="AX50" s="211">
        <f t="shared" ca="1" si="40"/>
        <v>0.9</v>
      </c>
    </row>
    <row r="51" spans="1:50" ht="18.75" x14ac:dyDescent="0.25">
      <c r="A51" s="4">
        <v>45</v>
      </c>
      <c r="B51" s="4" t="s">
        <v>698</v>
      </c>
      <c r="C51" s="4" t="str">
        <f t="shared" si="41"/>
        <v>14</v>
      </c>
      <c r="D51" s="4" t="str">
        <f>INDEX(Sheet1!$C:$C,MATCH($B51,Sheet1!$B:$B,0))</f>
        <v>حسن شاهوردی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209">
        <v>4.666666666666667</v>
      </c>
      <c r="AB51" s="9">
        <v>5</v>
      </c>
      <c r="AC51" s="9">
        <v>4</v>
      </c>
      <c r="AD51" s="9">
        <v>5</v>
      </c>
      <c r="AE51" s="9">
        <v>2</v>
      </c>
      <c r="AF51" s="9">
        <v>3</v>
      </c>
      <c r="AG51" s="9">
        <v>2</v>
      </c>
      <c r="AH51" s="209"/>
      <c r="AI51" s="9">
        <v>5</v>
      </c>
      <c r="AJ51" s="9">
        <v>3</v>
      </c>
      <c r="AK51" s="9">
        <v>5</v>
      </c>
      <c r="AL51" s="9">
        <v>2</v>
      </c>
      <c r="AM51" s="9">
        <v>4</v>
      </c>
      <c r="AN51" s="9">
        <v>1</v>
      </c>
      <c r="AO51" s="9"/>
      <c r="AP51" s="9"/>
      <c r="AQ51" s="9"/>
      <c r="AS51" s="18"/>
      <c r="AT51" s="18"/>
      <c r="AU51" s="18"/>
      <c r="AV51" s="211"/>
      <c r="AW51" s="211">
        <f t="shared" ca="1" si="40"/>
        <v>0.7393333333333334</v>
      </c>
      <c r="AX51" s="211">
        <f t="shared" ca="1" si="40"/>
        <v>0.64</v>
      </c>
    </row>
    <row r="52" spans="1:50" ht="18.75" x14ac:dyDescent="0.25">
      <c r="A52" s="46">
        <v>46</v>
      </c>
      <c r="B52" s="46" t="s">
        <v>525</v>
      </c>
      <c r="C52" s="46" t="str">
        <f t="shared" si="34"/>
        <v>15</v>
      </c>
      <c r="D52" s="46" t="str">
        <f>INDEX(Sheet1!$C:$C,MATCH($B52,Sheet1!$B:$B,0))</f>
        <v>سیدعلی طباطبایی‌نژاد</v>
      </c>
      <c r="E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>
        <v>5</v>
      </c>
      <c r="V52" s="47">
        <v>5</v>
      </c>
      <c r="W52" s="47">
        <v>5</v>
      </c>
      <c r="X52" s="47">
        <v>4</v>
      </c>
      <c r="Y52" s="47">
        <v>5</v>
      </c>
      <c r="Z52" s="47">
        <v>5</v>
      </c>
      <c r="AA52" s="208">
        <v>4.333333333333333</v>
      </c>
      <c r="AB52" s="47">
        <v>4</v>
      </c>
      <c r="AC52" s="47">
        <v>4</v>
      </c>
      <c r="AD52" s="47">
        <v>5</v>
      </c>
      <c r="AE52" s="47">
        <v>3</v>
      </c>
      <c r="AF52" s="47">
        <v>5</v>
      </c>
      <c r="AG52" s="47">
        <v>3</v>
      </c>
      <c r="AH52" s="208"/>
      <c r="AI52" s="47">
        <v>4</v>
      </c>
      <c r="AJ52" s="47">
        <v>2</v>
      </c>
      <c r="AK52" s="47">
        <v>2</v>
      </c>
      <c r="AL52" s="47">
        <v>4</v>
      </c>
      <c r="AM52" s="47">
        <v>2</v>
      </c>
      <c r="AN52" s="47">
        <v>2</v>
      </c>
      <c r="AO52" s="47"/>
      <c r="AP52" s="47"/>
      <c r="AQ52" s="47"/>
      <c r="AS52" s="18"/>
      <c r="AT52" s="18"/>
      <c r="AU52" s="18"/>
      <c r="AV52" s="211">
        <f t="shared" ref="AV52:AV73" ca="1" si="42">IF(SUMPRODUCT(OFFSET($D52,0,MATCH(AV$1,$E$1:$Z$1,0),1,COUNTIFS($E$1:$Z$1,AV$1)),OFFSET($D$6,0,MATCH(AV$1,$E$1:$Z$1,0),1,COUNTIFS($E$1:$Z$1,AV$1)))/(5*100)=0,"",SUMPRODUCT(OFFSET($D52,0,MATCH(AV$1,$E$1:$Z$1,0),1,COUNTIFS($E$1:$Z$1,AV$1)),OFFSET($D$6,0,MATCH(AV$1,$E$1:$Z$1,0),1,COUNTIFS($E$1:$Z$1,AV$1)))/(5*100))</f>
        <v>0.97399999999999998</v>
      </c>
      <c r="AW52" s="211">
        <f t="shared" ca="1" si="40"/>
        <v>0.80866666666666664</v>
      </c>
      <c r="AX52" s="211">
        <f t="shared" ca="1" si="40"/>
        <v>0.52</v>
      </c>
    </row>
    <row r="53" spans="1:50" ht="18.75" x14ac:dyDescent="0.25">
      <c r="A53" s="4">
        <v>47</v>
      </c>
      <c r="B53" s="4" t="s">
        <v>526</v>
      </c>
      <c r="C53" s="4" t="str">
        <f t="shared" si="34"/>
        <v>15</v>
      </c>
      <c r="D53" s="4" t="str">
        <f>INDEX(Sheet1!$C:$C,MATCH($B53,Sheet1!$B:$B,0))</f>
        <v>امیرمحمد لطیفی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2</v>
      </c>
      <c r="V53" s="9">
        <v>2</v>
      </c>
      <c r="W53" s="9">
        <v>5</v>
      </c>
      <c r="X53" s="9">
        <v>2</v>
      </c>
      <c r="Y53" s="9">
        <v>5</v>
      </c>
      <c r="Z53" s="9">
        <v>3</v>
      </c>
      <c r="AA53" s="209">
        <v>3.6666666666666665</v>
      </c>
      <c r="AB53" s="9">
        <v>3</v>
      </c>
      <c r="AC53" s="9">
        <v>5</v>
      </c>
      <c r="AD53" s="9">
        <v>3</v>
      </c>
      <c r="AE53" s="9">
        <v>4</v>
      </c>
      <c r="AF53" s="9">
        <v>5</v>
      </c>
      <c r="AG53" s="9">
        <v>2</v>
      </c>
      <c r="AH53" s="209"/>
      <c r="AI53" s="9">
        <v>1</v>
      </c>
      <c r="AJ53" s="9">
        <v>3</v>
      </c>
      <c r="AK53" s="9">
        <v>3</v>
      </c>
      <c r="AL53" s="9">
        <v>1</v>
      </c>
      <c r="AM53" s="9">
        <v>3</v>
      </c>
      <c r="AN53" s="9">
        <v>3</v>
      </c>
      <c r="AO53" s="9"/>
      <c r="AP53" s="9"/>
      <c r="AQ53" s="9"/>
      <c r="AS53" s="18"/>
      <c r="AT53" s="18"/>
      <c r="AU53" s="18"/>
      <c r="AV53" s="211">
        <f t="shared" ca="1" si="42"/>
        <v>0.53400000000000003</v>
      </c>
      <c r="AW53" s="211">
        <f t="shared" ca="1" si="40"/>
        <v>0.74333333333333329</v>
      </c>
      <c r="AX53" s="211">
        <f t="shared" ca="1" si="40"/>
        <v>0.48</v>
      </c>
    </row>
    <row r="54" spans="1:50" ht="18.75" x14ac:dyDescent="0.25">
      <c r="A54" s="46">
        <v>48</v>
      </c>
      <c r="B54" s="46" t="s">
        <v>527</v>
      </c>
      <c r="C54" s="46" t="str">
        <f t="shared" si="34"/>
        <v>15</v>
      </c>
      <c r="D54" s="46" t="str">
        <f>INDEX(Sheet1!$C:$C,MATCH($B54,Sheet1!$B:$B,0))</f>
        <v>محمدرضا صبح خیز</v>
      </c>
      <c r="E54" s="4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>
        <v>5</v>
      </c>
      <c r="V54" s="47">
        <v>5</v>
      </c>
      <c r="W54" s="47">
        <v>5</v>
      </c>
      <c r="X54" s="47">
        <v>5</v>
      </c>
      <c r="Y54" s="47">
        <v>3</v>
      </c>
      <c r="Z54" s="47">
        <v>4</v>
      </c>
      <c r="AA54" s="208">
        <v>2.3333333333333335</v>
      </c>
      <c r="AB54" s="47">
        <v>2</v>
      </c>
      <c r="AC54" s="47">
        <v>1</v>
      </c>
      <c r="AD54" s="47">
        <v>4</v>
      </c>
      <c r="AE54" s="47">
        <v>1</v>
      </c>
      <c r="AF54" s="47">
        <v>1</v>
      </c>
      <c r="AG54" s="47">
        <v>1</v>
      </c>
      <c r="AH54" s="208"/>
      <c r="AI54" s="47">
        <v>1</v>
      </c>
      <c r="AJ54" s="47">
        <v>1</v>
      </c>
      <c r="AK54" s="47">
        <v>1</v>
      </c>
      <c r="AL54" s="47">
        <v>1</v>
      </c>
      <c r="AM54" s="47">
        <v>1</v>
      </c>
      <c r="AN54" s="47">
        <v>1</v>
      </c>
      <c r="AO54" s="47"/>
      <c r="AP54" s="47"/>
      <c r="AQ54" s="47"/>
      <c r="AS54" s="18"/>
      <c r="AT54" s="18"/>
      <c r="AU54" s="18"/>
      <c r="AV54" s="211">
        <f t="shared" ca="1" si="42"/>
        <v>0.95799999999999996</v>
      </c>
      <c r="AW54" s="211">
        <f t="shared" ca="1" si="40"/>
        <v>0.34666666666666668</v>
      </c>
      <c r="AX54" s="211">
        <f t="shared" ca="1" si="40"/>
        <v>0.2</v>
      </c>
    </row>
    <row r="55" spans="1:50" ht="18.75" x14ac:dyDescent="0.25">
      <c r="A55" s="4">
        <v>49</v>
      </c>
      <c r="B55" s="4" t="s">
        <v>528</v>
      </c>
      <c r="C55" s="4" t="str">
        <f t="shared" si="34"/>
        <v>15</v>
      </c>
      <c r="D55" s="4" t="str">
        <f>INDEX(Sheet1!$C:$C,MATCH($B55,Sheet1!$B:$B,0))</f>
        <v>امیررضا مقیمی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5</v>
      </c>
      <c r="V55" s="9">
        <v>5</v>
      </c>
      <c r="W55" s="9">
        <v>5</v>
      </c>
      <c r="X55" s="9">
        <v>5</v>
      </c>
      <c r="Y55" s="9">
        <v>5</v>
      </c>
      <c r="Z55" s="9">
        <v>5</v>
      </c>
      <c r="AA55" s="209">
        <v>4</v>
      </c>
      <c r="AB55" s="9">
        <v>4</v>
      </c>
      <c r="AC55" s="9">
        <v>3</v>
      </c>
      <c r="AD55" s="9">
        <v>5</v>
      </c>
      <c r="AE55" s="9">
        <v>5</v>
      </c>
      <c r="AF55" s="9">
        <v>5</v>
      </c>
      <c r="AG55" s="9">
        <v>3</v>
      </c>
      <c r="AH55" s="209"/>
      <c r="AI55" s="9">
        <v>4</v>
      </c>
      <c r="AJ55" s="9">
        <v>3</v>
      </c>
      <c r="AK55" s="9">
        <v>4</v>
      </c>
      <c r="AL55" s="9">
        <v>4</v>
      </c>
      <c r="AM55" s="9">
        <v>3</v>
      </c>
      <c r="AN55" s="9">
        <v>4</v>
      </c>
      <c r="AO55" s="9"/>
      <c r="AP55" s="9"/>
      <c r="AQ55" s="9"/>
      <c r="AS55" s="18"/>
      <c r="AT55" s="18"/>
      <c r="AU55" s="18"/>
      <c r="AV55" s="211">
        <f t="shared" ca="1" si="42"/>
        <v>1</v>
      </c>
      <c r="AW55" s="211">
        <f t="shared" ca="1" si="40"/>
        <v>0.81399999999999995</v>
      </c>
      <c r="AX55" s="211">
        <f t="shared" ca="1" si="40"/>
        <v>0.73</v>
      </c>
    </row>
    <row r="56" spans="1:50" ht="18.75" x14ac:dyDescent="0.25">
      <c r="A56" s="46">
        <v>50</v>
      </c>
      <c r="B56" s="46" t="s">
        <v>529</v>
      </c>
      <c r="C56" s="46" t="str">
        <f t="shared" si="34"/>
        <v>15</v>
      </c>
      <c r="D56" s="46" t="str">
        <f>INDEX(Sheet1!$C:$C,MATCH($B56,Sheet1!$B:$B,0))</f>
        <v>محمدطاها مقیمی</v>
      </c>
      <c r="E56" s="4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>
        <v>4</v>
      </c>
      <c r="V56" s="47">
        <v>4</v>
      </c>
      <c r="W56" s="47">
        <v>4</v>
      </c>
      <c r="X56" s="47">
        <v>5</v>
      </c>
      <c r="Y56" s="47">
        <v>5</v>
      </c>
      <c r="Z56" s="47">
        <v>5</v>
      </c>
      <c r="AA56" s="208">
        <v>4</v>
      </c>
      <c r="AB56" s="47">
        <v>4</v>
      </c>
      <c r="AC56" s="47">
        <v>4</v>
      </c>
      <c r="AD56" s="47">
        <v>4</v>
      </c>
      <c r="AE56" s="47">
        <v>4</v>
      </c>
      <c r="AF56" s="47">
        <v>5</v>
      </c>
      <c r="AG56" s="47">
        <v>3</v>
      </c>
      <c r="AH56" s="208"/>
      <c r="AI56" s="47">
        <v>4</v>
      </c>
      <c r="AJ56" s="47">
        <v>3</v>
      </c>
      <c r="AK56" s="47">
        <v>3</v>
      </c>
      <c r="AL56" s="47">
        <v>4</v>
      </c>
      <c r="AM56" s="47">
        <v>3</v>
      </c>
      <c r="AN56" s="47">
        <v>3</v>
      </c>
      <c r="AO56" s="47"/>
      <c r="AP56" s="47"/>
      <c r="AQ56" s="47"/>
      <c r="AS56" s="18"/>
      <c r="AT56" s="18"/>
      <c r="AU56" s="18"/>
      <c r="AV56" s="211">
        <f t="shared" ca="1" si="42"/>
        <v>0.85399999999999998</v>
      </c>
      <c r="AW56" s="211">
        <f t="shared" ca="1" si="40"/>
        <v>0.79800000000000004</v>
      </c>
      <c r="AX56" s="211">
        <f t="shared" ca="1" si="40"/>
        <v>0.66</v>
      </c>
    </row>
    <row r="57" spans="1:50" ht="18.75" x14ac:dyDescent="0.25">
      <c r="A57" s="4">
        <v>51</v>
      </c>
      <c r="B57" s="4" t="s">
        <v>530</v>
      </c>
      <c r="C57" s="4" t="str">
        <f t="shared" si="34"/>
        <v>15</v>
      </c>
      <c r="D57" s="4" t="str">
        <f>INDEX(Sheet1!$C:$C,MATCH($B57,Sheet1!$B:$B,0))</f>
        <v>شهاب ملانوروزی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>
        <v>5</v>
      </c>
      <c r="V57" s="9">
        <v>5</v>
      </c>
      <c r="W57" s="9">
        <v>5</v>
      </c>
      <c r="X57" s="9">
        <v>5</v>
      </c>
      <c r="Y57" s="9">
        <v>5</v>
      </c>
      <c r="Z57" s="9">
        <v>5</v>
      </c>
      <c r="AA57" s="209">
        <v>3</v>
      </c>
      <c r="AB57" s="9">
        <v>3</v>
      </c>
      <c r="AC57" s="9">
        <v>2</v>
      </c>
      <c r="AD57" s="9">
        <v>4</v>
      </c>
      <c r="AE57" s="9">
        <v>4</v>
      </c>
      <c r="AF57" s="9">
        <v>5</v>
      </c>
      <c r="AG57" s="9">
        <v>3</v>
      </c>
      <c r="AH57" s="209"/>
      <c r="AI57" s="9">
        <v>3</v>
      </c>
      <c r="AJ57" s="9">
        <v>2</v>
      </c>
      <c r="AK57" s="9">
        <v>2</v>
      </c>
      <c r="AL57" s="9">
        <v>3</v>
      </c>
      <c r="AM57" s="9">
        <v>2</v>
      </c>
      <c r="AN57" s="9">
        <v>2</v>
      </c>
      <c r="AO57" s="9"/>
      <c r="AP57" s="9"/>
      <c r="AQ57" s="9"/>
      <c r="AS57" s="18"/>
      <c r="AT57" s="18"/>
      <c r="AU57" s="18"/>
      <c r="AV57" s="211">
        <f t="shared" ca="1" si="42"/>
        <v>1</v>
      </c>
      <c r="AW57" s="211">
        <f t="shared" ca="1" si="40"/>
        <v>0.66800000000000004</v>
      </c>
      <c r="AX57" s="211">
        <f t="shared" ca="1" si="40"/>
        <v>0.46</v>
      </c>
    </row>
    <row r="58" spans="1:50" ht="18.75" x14ac:dyDescent="0.25">
      <c r="A58" s="46">
        <v>52</v>
      </c>
      <c r="B58" s="46" t="s">
        <v>531</v>
      </c>
      <c r="C58" s="46" t="str">
        <f t="shared" si="34"/>
        <v>15</v>
      </c>
      <c r="D58" s="46" t="str">
        <f>INDEX(Sheet1!$C:$C,MATCH($B58,Sheet1!$B:$B,0))</f>
        <v>امیرحسین اتحادی</v>
      </c>
      <c r="E58" s="46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>
        <v>4</v>
      </c>
      <c r="V58" s="47">
        <v>4</v>
      </c>
      <c r="W58" s="47">
        <v>3</v>
      </c>
      <c r="X58" s="47">
        <v>4</v>
      </c>
      <c r="Y58" s="47">
        <v>2</v>
      </c>
      <c r="Z58" s="47">
        <v>4</v>
      </c>
      <c r="AA58" s="208">
        <v>3.6666666666666665</v>
      </c>
      <c r="AB58" s="47">
        <v>3</v>
      </c>
      <c r="AC58" s="47">
        <v>4</v>
      </c>
      <c r="AD58" s="47">
        <v>4</v>
      </c>
      <c r="AE58" s="47">
        <v>4</v>
      </c>
      <c r="AF58" s="47">
        <v>4</v>
      </c>
      <c r="AG58" s="47">
        <v>5</v>
      </c>
      <c r="AH58" s="208"/>
      <c r="AI58" s="47">
        <v>4</v>
      </c>
      <c r="AJ58" s="47">
        <v>4</v>
      </c>
      <c r="AK58" s="47">
        <v>4</v>
      </c>
      <c r="AL58" s="47">
        <v>4</v>
      </c>
      <c r="AM58" s="47">
        <v>4</v>
      </c>
      <c r="AN58" s="47">
        <v>4</v>
      </c>
      <c r="AO58" s="47"/>
      <c r="AP58" s="47"/>
      <c r="AQ58" s="47"/>
      <c r="AS58" s="18"/>
      <c r="AT58" s="18"/>
      <c r="AU58" s="18"/>
      <c r="AV58" s="211">
        <f t="shared" ca="1" si="42"/>
        <v>0.746</v>
      </c>
      <c r="AW58" s="211">
        <f t="shared" ca="1" si="40"/>
        <v>0.79133333333333322</v>
      </c>
      <c r="AX58" s="211">
        <f t="shared" ca="1" si="40"/>
        <v>0.8</v>
      </c>
    </row>
    <row r="59" spans="1:50" ht="18.75" x14ac:dyDescent="0.25">
      <c r="A59" s="4">
        <v>53</v>
      </c>
      <c r="B59" s="4" t="s">
        <v>532</v>
      </c>
      <c r="C59" s="4" t="str">
        <f t="shared" si="34"/>
        <v>15</v>
      </c>
      <c r="D59" s="4" t="str">
        <f>INDEX(Sheet1!$C:$C,MATCH($B59,Sheet1!$B:$B,0))</f>
        <v>امیرعلی اتحادی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4</v>
      </c>
      <c r="V59" s="9">
        <v>4</v>
      </c>
      <c r="W59" s="9">
        <v>4</v>
      </c>
      <c r="X59" s="9">
        <v>3</v>
      </c>
      <c r="Y59" s="9">
        <v>3</v>
      </c>
      <c r="Z59" s="9">
        <v>5</v>
      </c>
      <c r="AA59" s="209">
        <v>4.333333333333333</v>
      </c>
      <c r="AB59" s="9">
        <v>4</v>
      </c>
      <c r="AC59" s="9">
        <v>5</v>
      </c>
      <c r="AD59" s="9">
        <v>4</v>
      </c>
      <c r="AE59" s="9">
        <v>5</v>
      </c>
      <c r="AF59" s="9">
        <v>4</v>
      </c>
      <c r="AG59" s="9">
        <v>5</v>
      </c>
      <c r="AH59" s="209"/>
      <c r="AI59" s="9">
        <v>4</v>
      </c>
      <c r="AJ59" s="9">
        <v>5</v>
      </c>
      <c r="AK59" s="9">
        <v>4</v>
      </c>
      <c r="AL59" s="9">
        <v>4</v>
      </c>
      <c r="AM59" s="9">
        <v>5</v>
      </c>
      <c r="AN59" s="9">
        <v>4</v>
      </c>
      <c r="AO59" s="9"/>
      <c r="AP59" s="9"/>
      <c r="AQ59" s="9"/>
      <c r="AS59" s="18"/>
      <c r="AT59" s="18"/>
      <c r="AU59" s="18"/>
      <c r="AV59" s="211">
        <f t="shared" ca="1" si="42"/>
        <v>0.77400000000000002</v>
      </c>
      <c r="AW59" s="211">
        <f t="shared" ca="1" si="40"/>
        <v>0.90066666666666662</v>
      </c>
      <c r="AX59" s="211">
        <f t="shared" ca="1" si="40"/>
        <v>0.87</v>
      </c>
    </row>
    <row r="60" spans="1:50" ht="18.75" x14ac:dyDescent="0.25">
      <c r="A60" s="46">
        <v>54</v>
      </c>
      <c r="B60" s="46" t="s">
        <v>533</v>
      </c>
      <c r="C60" s="46" t="str">
        <f t="shared" si="34"/>
        <v>15</v>
      </c>
      <c r="D60" s="46" t="str">
        <f>INDEX(Sheet1!$C:$C,MATCH($B60,Sheet1!$B:$B,0))</f>
        <v>محمدرضا مهدویان</v>
      </c>
      <c r="E60" s="46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>
        <v>3</v>
      </c>
      <c r="V60" s="47">
        <v>3</v>
      </c>
      <c r="W60" s="47">
        <v>5</v>
      </c>
      <c r="X60" s="47">
        <v>5</v>
      </c>
      <c r="Y60" s="47">
        <v>5</v>
      </c>
      <c r="Z60" s="47">
        <v>5</v>
      </c>
      <c r="AA60" s="208">
        <v>4</v>
      </c>
      <c r="AB60" s="47">
        <v>4</v>
      </c>
      <c r="AC60" s="47">
        <v>4</v>
      </c>
      <c r="AD60" s="47">
        <v>4</v>
      </c>
      <c r="AE60" s="47">
        <v>2</v>
      </c>
      <c r="AF60" s="47">
        <v>5</v>
      </c>
      <c r="AG60" s="47">
        <v>5</v>
      </c>
      <c r="AH60" s="208"/>
      <c r="AI60" s="47">
        <v>1</v>
      </c>
      <c r="AJ60" s="47">
        <v>1</v>
      </c>
      <c r="AK60" s="47">
        <v>1</v>
      </c>
      <c r="AL60" s="47">
        <v>1</v>
      </c>
      <c r="AM60" s="47">
        <v>1</v>
      </c>
      <c r="AN60" s="47">
        <v>1</v>
      </c>
      <c r="AO60" s="47"/>
      <c r="AP60" s="47"/>
      <c r="AQ60" s="47"/>
      <c r="AS60" s="18"/>
      <c r="AT60" s="18"/>
      <c r="AU60" s="18"/>
      <c r="AV60" s="211">
        <f t="shared" ca="1" si="42"/>
        <v>0.76</v>
      </c>
      <c r="AW60" s="211">
        <f t="shared" ca="1" si="40"/>
        <v>0.80200000000000005</v>
      </c>
      <c r="AX60" s="211">
        <f t="shared" ca="1" si="40"/>
        <v>0.2</v>
      </c>
    </row>
    <row r="61" spans="1:50" ht="18.75" x14ac:dyDescent="0.25">
      <c r="A61" s="4">
        <v>55</v>
      </c>
      <c r="B61" s="4" t="s">
        <v>534</v>
      </c>
      <c r="C61" s="4" t="str">
        <f>MID($B61,1,2)</f>
        <v>15</v>
      </c>
      <c r="D61" s="4" t="str">
        <f>INDEX(Sheet1!$C:$C,MATCH($B61,Sheet1!$B:$B,0))</f>
        <v>علیرضا زینتی‌شایان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>
        <v>5</v>
      </c>
      <c r="V61" s="9">
        <v>5</v>
      </c>
      <c r="W61" s="9">
        <v>4</v>
      </c>
      <c r="X61" s="9">
        <v>5</v>
      </c>
      <c r="Y61" s="9">
        <v>5</v>
      </c>
      <c r="Z61" s="9">
        <v>5</v>
      </c>
      <c r="AA61" s="209">
        <v>3.6666666666666665</v>
      </c>
      <c r="AB61" s="9">
        <v>3</v>
      </c>
      <c r="AC61" s="9">
        <v>4</v>
      </c>
      <c r="AD61" s="9">
        <v>4</v>
      </c>
      <c r="AE61" s="9">
        <v>3</v>
      </c>
      <c r="AF61" s="9">
        <v>4</v>
      </c>
      <c r="AG61" s="9">
        <v>1</v>
      </c>
      <c r="AH61" s="209"/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/>
      <c r="AP61" s="9"/>
      <c r="AQ61" s="9"/>
      <c r="AS61" s="18"/>
      <c r="AT61" s="18"/>
      <c r="AU61" s="18"/>
      <c r="AV61" s="211">
        <f ca="1">IF(SUMPRODUCT(OFFSET($D61,0,MATCH(AV$1,$E$1:$Z$1,0),1,COUNTIFS($E$1:$Z$1,AV$1)),OFFSET($D$6,0,MATCH(AV$1,$E$1:$Z$1,0),1,COUNTIFS($E$1:$Z$1,AV$1)))/(5*100)=0,"",SUMPRODUCT(OFFSET($D61,0,MATCH(AV$1,$E$1:$Z$1,0),1,COUNTIFS($E$1:$Z$1,AV$1)),OFFSET($D$6,0,MATCH(AV$1,$E$1:$Z$1,0),1,COUNTIFS($E$1:$Z$1,AV$1)))/(5*100))</f>
        <v>0.97399999999999998</v>
      </c>
      <c r="AW61" s="211">
        <f t="shared" ca="1" si="40"/>
        <v>0.65333333333333321</v>
      </c>
      <c r="AX61" s="211">
        <f t="shared" ca="1" si="40"/>
        <v>0.2</v>
      </c>
    </row>
    <row r="62" spans="1:50" ht="18.75" x14ac:dyDescent="0.25">
      <c r="A62" s="46">
        <v>56</v>
      </c>
      <c r="B62" s="46" t="s">
        <v>535</v>
      </c>
      <c r="C62" s="46" t="str">
        <f t="shared" ref="C62:C66" si="43">MID($B62,1,2)</f>
        <v>15</v>
      </c>
      <c r="D62" s="46" t="str">
        <f>INDEX(Sheet1!$C:$C,MATCH($B62,Sheet1!$B:$B,0))</f>
        <v>طاها محسنی</v>
      </c>
      <c r="E62" s="46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208">
        <v>5</v>
      </c>
      <c r="AB62" s="47">
        <v>5</v>
      </c>
      <c r="AC62" s="47">
        <v>5</v>
      </c>
      <c r="AD62" s="47">
        <v>5</v>
      </c>
      <c r="AE62" s="47">
        <v>5</v>
      </c>
      <c r="AF62" s="47">
        <v>5</v>
      </c>
      <c r="AG62" s="47">
        <v>3</v>
      </c>
      <c r="AH62" s="208"/>
      <c r="AI62" s="47">
        <v>5</v>
      </c>
      <c r="AJ62" s="47">
        <v>5</v>
      </c>
      <c r="AK62" s="47">
        <v>5</v>
      </c>
      <c r="AL62" s="47">
        <v>5</v>
      </c>
      <c r="AM62" s="47">
        <v>5</v>
      </c>
      <c r="AN62" s="47">
        <v>5</v>
      </c>
      <c r="AO62" s="47"/>
      <c r="AP62" s="47"/>
      <c r="AQ62" s="47"/>
      <c r="AS62" s="18"/>
      <c r="AT62" s="18"/>
      <c r="AU62" s="18"/>
      <c r="AV62" s="211"/>
      <c r="AW62" s="211">
        <f t="shared" ca="1" si="40"/>
        <v>0.94399999999999995</v>
      </c>
      <c r="AX62" s="211">
        <f t="shared" ca="1" si="40"/>
        <v>1</v>
      </c>
    </row>
    <row r="63" spans="1:50" ht="18.75" x14ac:dyDescent="0.25">
      <c r="A63" s="4">
        <v>57</v>
      </c>
      <c r="B63" s="4" t="s">
        <v>536</v>
      </c>
      <c r="C63" s="4" t="str">
        <f t="shared" si="43"/>
        <v>15</v>
      </c>
      <c r="D63" s="4" t="str">
        <f>INDEX(Sheet1!$C:$C,MATCH($B63,Sheet1!$B:$B,0))</f>
        <v>نیما شفیعی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209">
        <v>4.333333333333333</v>
      </c>
      <c r="AB63" s="9">
        <v>4</v>
      </c>
      <c r="AC63" s="9">
        <v>5</v>
      </c>
      <c r="AD63" s="9">
        <v>4</v>
      </c>
      <c r="AE63" s="9">
        <v>1</v>
      </c>
      <c r="AF63" s="9">
        <v>3</v>
      </c>
      <c r="AG63" s="9">
        <v>4</v>
      </c>
      <c r="AH63" s="209"/>
      <c r="AI63" s="9">
        <v>4</v>
      </c>
      <c r="AJ63" s="9">
        <v>3</v>
      </c>
      <c r="AK63" s="9">
        <v>4</v>
      </c>
      <c r="AL63" s="9">
        <v>4</v>
      </c>
      <c r="AM63" s="9">
        <v>3</v>
      </c>
      <c r="AN63" s="9">
        <v>4</v>
      </c>
      <c r="AO63" s="9"/>
      <c r="AP63" s="9"/>
      <c r="AQ63" s="9"/>
      <c r="AS63" s="18"/>
      <c r="AT63" s="18"/>
      <c r="AU63" s="18"/>
      <c r="AV63" s="211"/>
      <c r="AW63" s="211">
        <f t="shared" ca="1" si="40"/>
        <v>0.74266666666666659</v>
      </c>
      <c r="AX63" s="211">
        <f t="shared" ca="1" si="40"/>
        <v>0.73</v>
      </c>
    </row>
    <row r="64" spans="1:50" ht="18.75" x14ac:dyDescent="0.25">
      <c r="A64" s="46">
        <v>58</v>
      </c>
      <c r="B64" s="46" t="s">
        <v>701</v>
      </c>
      <c r="C64" s="46" t="str">
        <f t="shared" si="43"/>
        <v>15</v>
      </c>
      <c r="D64" s="46" t="str">
        <f>INDEX(Sheet1!$C:$C,MATCH($B64,Sheet1!$B:$B,0))</f>
        <v>یوسف بخشی‌نیا</v>
      </c>
      <c r="E64" s="46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208">
        <v>3.6666666666666665</v>
      </c>
      <c r="AB64" s="47">
        <v>4</v>
      </c>
      <c r="AC64" s="47">
        <v>3</v>
      </c>
      <c r="AD64" s="47">
        <v>4</v>
      </c>
      <c r="AE64" s="47">
        <v>1</v>
      </c>
      <c r="AF64" s="47">
        <v>4</v>
      </c>
      <c r="AG64" s="47">
        <v>1</v>
      </c>
      <c r="AH64" s="208"/>
      <c r="AI64" s="47">
        <v>1</v>
      </c>
      <c r="AJ64" s="47">
        <v>1</v>
      </c>
      <c r="AK64" s="47">
        <v>1</v>
      </c>
      <c r="AL64" s="47">
        <v>1</v>
      </c>
      <c r="AM64" s="47">
        <v>1</v>
      </c>
      <c r="AN64" s="47">
        <v>1</v>
      </c>
      <c r="AO64" s="47"/>
      <c r="AP64" s="47"/>
      <c r="AQ64" s="47"/>
      <c r="AS64" s="18"/>
      <c r="AT64" s="18"/>
      <c r="AU64" s="18"/>
      <c r="AV64" s="211"/>
      <c r="AW64" s="211">
        <f t="shared" ca="1" si="40"/>
        <v>0.59133333333333327</v>
      </c>
      <c r="AX64" s="211">
        <f t="shared" ca="1" si="40"/>
        <v>0.2</v>
      </c>
    </row>
    <row r="65" spans="1:50" ht="18.75" x14ac:dyDescent="0.25">
      <c r="A65" s="4">
        <v>59</v>
      </c>
      <c r="B65" s="4" t="s">
        <v>767</v>
      </c>
      <c r="C65" s="4" t="str">
        <f>MID($B65,1,2)</f>
        <v>15</v>
      </c>
      <c r="D65" s="4" t="str">
        <f>INDEX(Sheet1!$C:$C,MATCH($B65,Sheet1!$B:$B,0))</f>
        <v>صدرا مقصودی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209">
        <v>4</v>
      </c>
      <c r="AB65" s="9">
        <v>4</v>
      </c>
      <c r="AC65" s="9">
        <v>4</v>
      </c>
      <c r="AD65" s="9">
        <v>4</v>
      </c>
      <c r="AE65" s="9">
        <v>5</v>
      </c>
      <c r="AF65" s="9">
        <v>5</v>
      </c>
      <c r="AG65" s="9">
        <v>5</v>
      </c>
      <c r="AH65" s="209"/>
      <c r="AI65" s="9">
        <v>4</v>
      </c>
      <c r="AJ65" s="9">
        <v>3</v>
      </c>
      <c r="AK65" s="9">
        <v>5</v>
      </c>
      <c r="AL65" s="9">
        <v>4</v>
      </c>
      <c r="AM65" s="9">
        <v>3</v>
      </c>
      <c r="AN65" s="9">
        <v>5</v>
      </c>
      <c r="AO65" s="9"/>
      <c r="AP65" s="9"/>
      <c r="AQ65" s="9"/>
      <c r="AS65" s="18"/>
      <c r="AT65" s="18"/>
      <c r="AU65" s="18"/>
      <c r="AV65" s="211"/>
      <c r="AW65" s="211">
        <f t="shared" ca="1" si="40"/>
        <v>0.88</v>
      </c>
      <c r="AX65" s="211">
        <f t="shared" ca="1" si="40"/>
        <v>0.8</v>
      </c>
    </row>
    <row r="66" spans="1:50" ht="18.75" x14ac:dyDescent="0.25">
      <c r="A66" s="46">
        <v>60</v>
      </c>
      <c r="B66" s="46" t="s">
        <v>537</v>
      </c>
      <c r="C66" s="46" t="str">
        <f t="shared" si="43"/>
        <v>16</v>
      </c>
      <c r="D66" s="46" t="str">
        <f>INDEX(Sheet1!$C:$C,MATCH($B66,Sheet1!$B:$B,0))</f>
        <v>مجتبی صابری</v>
      </c>
      <c r="E66" s="46">
        <v>7</v>
      </c>
      <c r="F66" s="47">
        <v>3</v>
      </c>
      <c r="G66" s="47">
        <v>2</v>
      </c>
      <c r="H66" s="47">
        <v>4</v>
      </c>
      <c r="I66" s="47">
        <v>4</v>
      </c>
      <c r="J66" s="47">
        <v>8</v>
      </c>
      <c r="K66" s="47">
        <v>3</v>
      </c>
      <c r="L66" s="47">
        <v>1</v>
      </c>
      <c r="M66" s="47">
        <v>4</v>
      </c>
      <c r="N66" s="47">
        <v>3</v>
      </c>
      <c r="O66" s="47">
        <v>8</v>
      </c>
      <c r="P66" s="47">
        <v>3</v>
      </c>
      <c r="Q66" s="47">
        <v>4</v>
      </c>
      <c r="R66" s="47">
        <v>1</v>
      </c>
      <c r="S66" s="47">
        <v>4</v>
      </c>
      <c r="T66" s="47">
        <v>5</v>
      </c>
      <c r="U66" s="47">
        <v>5</v>
      </c>
      <c r="V66" s="47">
        <v>5</v>
      </c>
      <c r="W66" s="47">
        <v>4</v>
      </c>
      <c r="X66" s="47">
        <v>2</v>
      </c>
      <c r="Y66" s="47">
        <v>4</v>
      </c>
      <c r="Z66" s="47">
        <v>4</v>
      </c>
      <c r="AA66" s="208">
        <v>4</v>
      </c>
      <c r="AB66" s="47">
        <v>4</v>
      </c>
      <c r="AC66" s="47">
        <v>4</v>
      </c>
      <c r="AD66" s="47">
        <v>4</v>
      </c>
      <c r="AE66" s="47">
        <v>5</v>
      </c>
      <c r="AF66" s="47">
        <v>5</v>
      </c>
      <c r="AG66" s="47">
        <v>5</v>
      </c>
      <c r="AH66" s="208"/>
      <c r="AI66" s="47">
        <v>4</v>
      </c>
      <c r="AJ66" s="47">
        <v>4</v>
      </c>
      <c r="AK66" s="47">
        <v>4</v>
      </c>
      <c r="AL66" s="47">
        <v>5</v>
      </c>
      <c r="AM66" s="47">
        <v>4</v>
      </c>
      <c r="AN66" s="47">
        <v>5</v>
      </c>
      <c r="AO66" s="47"/>
      <c r="AP66" s="47"/>
      <c r="AQ66" s="47"/>
      <c r="AS66" s="18">
        <f>IFERROR(SUMIFS($E66:$AQ66,$E$3:$AQ$3,AS$3,$E$2:$AQ$2,AS$2)/(6*(COUNTIFS($E$3:$AQ$3,AS$3,$E66:$AQ66,"&lt;&gt;"&amp;"",$E$2:$AQ$2,AS$2))),"")</f>
        <v>0.66666666666666663</v>
      </c>
      <c r="AT66" s="18">
        <f>IFERROR(SUMIFS($E66:$AQ66,$E$3:$AQ$3,AT$3,$E$2:$AQ$2,AT$2)/(6*(COUNTIFS($E$3:$AQ$3,AT$3,$E66:$AQ66,"&lt;&gt;"&amp;"",$E$2:$AQ$2,AT$2))),"")</f>
        <v>0.6333333333333333</v>
      </c>
      <c r="AU66" s="18">
        <f>IFERROR(SUMIFS($E66:$AQ66,$E$3:$AQ$3,AU$3,$E$2:$AQ$2,AU$2)/(6.667*(COUNTIFS($E$3:$AQ$3,AU$3,$E66:$AQ66,"&lt;&gt;"&amp;"",$E$2:$AQ$2,AU$2))),"")</f>
        <v>0.62496875156242193</v>
      </c>
      <c r="AV66" s="211">
        <f ca="1">IF(SUMPRODUCT(OFFSET($D66,0,MATCH(AV$1,$E$1:$Z$1,0),1,COUNTIFS($E$1:$Z$1,AV$1)),OFFSET($D$6,0,MATCH(AV$1,$E$1:$Z$1,0),1,COUNTIFS($E$1:$Z$1,AV$1)))/(5*100)=0,"",SUMPRODUCT(OFFSET($D66,0,MATCH(AV$1,$E$1:$Z$1,0),1,COUNTIFS($E$1:$Z$1,AV$1)),OFFSET($D$6,0,MATCH(AV$1,$E$1:$Z$1,0),1,COUNTIFS($E$1:$Z$1,AV$1)))/(5*100))</f>
        <v>0.86799999999999999</v>
      </c>
      <c r="AW66" s="211">
        <f t="shared" ca="1" si="40"/>
        <v>0.88</v>
      </c>
      <c r="AX66" s="211">
        <f t="shared" ca="1" si="40"/>
        <v>0.87</v>
      </c>
    </row>
    <row r="67" spans="1:50" ht="18.75" x14ac:dyDescent="0.25">
      <c r="A67" s="4">
        <v>61</v>
      </c>
      <c r="B67" s="4" t="s">
        <v>538</v>
      </c>
      <c r="C67" s="4" t="str">
        <f>MID($B67,1,2)</f>
        <v>16</v>
      </c>
      <c r="D67" s="4" t="str">
        <f>INDEX(Sheet1!$C:$C,MATCH($B67,Sheet1!$B:$B,0))</f>
        <v>علی یسلیانی</v>
      </c>
      <c r="E67" s="9"/>
      <c r="F67" s="9"/>
      <c r="G67" s="9"/>
      <c r="H67" s="9"/>
      <c r="I67" s="9"/>
      <c r="J67" s="9">
        <v>0</v>
      </c>
      <c r="K67" s="9">
        <v>3</v>
      </c>
      <c r="L67" s="9">
        <v>2</v>
      </c>
      <c r="M67" s="9">
        <v>4</v>
      </c>
      <c r="N67" s="9">
        <v>3</v>
      </c>
      <c r="O67" s="9">
        <v>7</v>
      </c>
      <c r="P67" s="9">
        <v>4</v>
      </c>
      <c r="Q67" s="9">
        <v>4</v>
      </c>
      <c r="R67" s="9">
        <v>1</v>
      </c>
      <c r="S67" s="9">
        <v>4</v>
      </c>
      <c r="T67" s="9">
        <v>4</v>
      </c>
      <c r="U67" s="9">
        <v>4</v>
      </c>
      <c r="V67" s="9">
        <v>4</v>
      </c>
      <c r="W67" s="9">
        <v>3</v>
      </c>
      <c r="X67" s="9">
        <v>4</v>
      </c>
      <c r="Y67" s="9">
        <v>5</v>
      </c>
      <c r="Z67" s="9">
        <v>5</v>
      </c>
      <c r="AA67" s="209">
        <v>4</v>
      </c>
      <c r="AB67" s="9">
        <v>4</v>
      </c>
      <c r="AC67" s="9">
        <v>3</v>
      </c>
      <c r="AD67" s="9">
        <v>5</v>
      </c>
      <c r="AE67" s="9">
        <v>4</v>
      </c>
      <c r="AF67" s="9">
        <v>4</v>
      </c>
      <c r="AG67" s="9">
        <v>5</v>
      </c>
      <c r="AH67" s="209"/>
      <c r="AI67" s="9">
        <v>3</v>
      </c>
      <c r="AJ67" s="9">
        <v>3</v>
      </c>
      <c r="AK67" s="9">
        <v>3</v>
      </c>
      <c r="AL67" s="9">
        <v>5</v>
      </c>
      <c r="AM67" s="9">
        <v>4</v>
      </c>
      <c r="AN67" s="9">
        <v>5</v>
      </c>
      <c r="AO67" s="9"/>
      <c r="AP67" s="9"/>
      <c r="AQ67" s="9"/>
      <c r="AS67" s="18" t="str">
        <f>IFERROR(SUMIFS($E67:$AQ67,$E$3:$AQ$3,AS$3,$E$2:$AQ$2,AS$2)/(6*(COUNTIFS($E$3:$AQ$3,AS$3,$E67:$AQ67,"&lt;&gt;"&amp;"",$E$2:$AQ$2,AS$2))),"")</f>
        <v/>
      </c>
      <c r="AT67" s="18">
        <f>IFERROR(SUMIFS($E67:$AQ67,$E$3:$AQ$3,AT$3,$E$2:$AQ$2,AT$2)/(6*(COUNTIFS($E$3:$AQ$3,AT$3,$E67:$AQ67,"&lt;&gt;"&amp;"",$E$2:$AQ$2,AT$2))),"")</f>
        <v>0.4</v>
      </c>
      <c r="AU67" s="18">
        <f>IFERROR(SUMIFS($E67:$AQ67,$E$3:$AQ$3,AU$3,$E$2:$AQ$2,AU$2)/(6.667*(COUNTIFS($E$3:$AQ$3,AU$3,$E67:$AQ67,"&lt;&gt;"&amp;"",$E$2:$AQ$2,AU$2))),"")</f>
        <v>0.59997000149992508</v>
      </c>
      <c r="AV67" s="211">
        <f t="shared" ca="1" si="42"/>
        <v>0.80200000000000005</v>
      </c>
      <c r="AW67" s="211">
        <f t="shared" ca="1" si="40"/>
        <v>0.81799999999999995</v>
      </c>
      <c r="AX67" s="211">
        <f t="shared" ca="1" si="40"/>
        <v>0.77</v>
      </c>
    </row>
    <row r="68" spans="1:50" ht="18.75" x14ac:dyDescent="0.25">
      <c r="A68" s="46">
        <v>62</v>
      </c>
      <c r="B68" s="46" t="s">
        <v>539</v>
      </c>
      <c r="C68" s="46" t="str">
        <f t="shared" ref="C68:C86" si="44">MID($B68,1,2)</f>
        <v>16</v>
      </c>
      <c r="D68" s="46" t="str">
        <f>INDEX(Sheet1!$C:$C,MATCH($B68,Sheet1!$B:$B,0))</f>
        <v>امیرعلی نورعلی</v>
      </c>
      <c r="E68" s="46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>
        <v>5</v>
      </c>
      <c r="V68" s="47">
        <v>5</v>
      </c>
      <c r="W68" s="47">
        <v>4</v>
      </c>
      <c r="X68" s="47">
        <v>5</v>
      </c>
      <c r="Y68" s="47">
        <v>5</v>
      </c>
      <c r="Z68" s="47">
        <v>4</v>
      </c>
      <c r="AA68" s="208">
        <v>4.666666666666667</v>
      </c>
      <c r="AB68" s="47">
        <v>4</v>
      </c>
      <c r="AC68" s="47">
        <v>5</v>
      </c>
      <c r="AD68" s="47">
        <v>5</v>
      </c>
      <c r="AE68" s="47">
        <v>3</v>
      </c>
      <c r="AF68" s="47">
        <v>5</v>
      </c>
      <c r="AG68" s="47">
        <v>5</v>
      </c>
      <c r="AH68" s="208"/>
      <c r="AI68" s="47">
        <v>4</v>
      </c>
      <c r="AJ68" s="47">
        <v>3</v>
      </c>
      <c r="AK68" s="47">
        <v>4</v>
      </c>
      <c r="AL68" s="47">
        <v>4</v>
      </c>
      <c r="AM68" s="47">
        <v>5</v>
      </c>
      <c r="AN68" s="47">
        <v>4</v>
      </c>
      <c r="AO68" s="47"/>
      <c r="AP68" s="47"/>
      <c r="AQ68" s="47"/>
      <c r="AS68" s="18"/>
      <c r="AT68" s="18"/>
      <c r="AU68" s="18"/>
      <c r="AV68" s="211">
        <f t="shared" ca="1" si="42"/>
        <v>0.96</v>
      </c>
      <c r="AW68" s="211">
        <f t="shared" ca="1" si="40"/>
        <v>0.91133333333333333</v>
      </c>
      <c r="AX68" s="211">
        <f t="shared" ca="1" si="40"/>
        <v>0.79</v>
      </c>
    </row>
    <row r="69" spans="1:50" ht="18.75" x14ac:dyDescent="0.25">
      <c r="A69" s="4">
        <v>63</v>
      </c>
      <c r="B69" s="4" t="s">
        <v>540</v>
      </c>
      <c r="C69" s="4" t="str">
        <f t="shared" si="44"/>
        <v>16</v>
      </c>
      <c r="D69" s="4" t="str">
        <f>INDEX(Sheet1!$C:$C,MATCH($B69,Sheet1!$B:$B,0))</f>
        <v>امیرمهدی زیویار</v>
      </c>
      <c r="E69" s="9">
        <v>6</v>
      </c>
      <c r="F69" s="9">
        <v>1</v>
      </c>
      <c r="G69" s="9">
        <v>2</v>
      </c>
      <c r="H69" s="9">
        <v>3</v>
      </c>
      <c r="I69" s="9">
        <v>5</v>
      </c>
      <c r="J69" s="9">
        <v>9</v>
      </c>
      <c r="K69" s="9">
        <v>3</v>
      </c>
      <c r="L69" s="9">
        <v>3</v>
      </c>
      <c r="M69" s="9">
        <v>3</v>
      </c>
      <c r="N69" s="9">
        <v>3</v>
      </c>
      <c r="O69" s="9">
        <v>8</v>
      </c>
      <c r="P69" s="9">
        <v>4</v>
      </c>
      <c r="Q69" s="9">
        <v>3</v>
      </c>
      <c r="R69" s="9">
        <v>3</v>
      </c>
      <c r="S69" s="9">
        <v>3</v>
      </c>
      <c r="T69" s="9">
        <v>3</v>
      </c>
      <c r="U69" s="9">
        <v>4</v>
      </c>
      <c r="V69" s="9">
        <v>4</v>
      </c>
      <c r="W69" s="9">
        <v>3</v>
      </c>
      <c r="X69" s="9">
        <v>3</v>
      </c>
      <c r="Y69" s="9">
        <v>5</v>
      </c>
      <c r="Z69" s="9">
        <v>5</v>
      </c>
      <c r="AA69" s="209">
        <v>3.3333333333333335</v>
      </c>
      <c r="AB69" s="9">
        <v>3</v>
      </c>
      <c r="AC69" s="9">
        <v>3</v>
      </c>
      <c r="AD69" s="9">
        <v>4</v>
      </c>
      <c r="AE69" s="9">
        <v>2</v>
      </c>
      <c r="AF69" s="9">
        <v>5</v>
      </c>
      <c r="AG69" s="9">
        <v>2</v>
      </c>
      <c r="AH69" s="209"/>
      <c r="AI69" s="9">
        <v>3</v>
      </c>
      <c r="AJ69" s="9">
        <v>3</v>
      </c>
      <c r="AK69" s="9">
        <v>3</v>
      </c>
      <c r="AL69" s="9">
        <v>2</v>
      </c>
      <c r="AM69" s="9">
        <v>5</v>
      </c>
      <c r="AN69" s="9">
        <v>2</v>
      </c>
      <c r="AO69" s="9"/>
      <c r="AP69" s="9"/>
      <c r="AQ69" s="9"/>
      <c r="AS69" s="18">
        <f>IFERROR(SUMIFS($E69:$AQ69,$E$3:$AQ$3,AS$3,$E$2:$AQ$2,AS$2)/(6*(COUNTIFS($E$3:$AQ$3,AS$3,$E69:$AQ69,"&lt;&gt;"&amp;"",$E$2:$AQ$2,AS$2))),"")</f>
        <v>0.56666666666666665</v>
      </c>
      <c r="AT69" s="18">
        <f>IFERROR(SUMIFS($E69:$AQ69,$E$3:$AQ$3,AT$3,$E$2:$AQ$2,AT$2)/(6*(COUNTIFS($E$3:$AQ$3,AT$3,$E69:$AQ69,"&lt;&gt;"&amp;"",$E$2:$AQ$2,AT$2))),"")</f>
        <v>0.7</v>
      </c>
      <c r="AU69" s="18">
        <f>IFERROR(SUMIFS($E69:$AQ69,$E$3:$AQ$3,AU$3,$E$2:$AQ$2,AU$2)/(6.667*(COUNTIFS($E$3:$AQ$3,AU$3,$E69:$AQ69,"&lt;&gt;"&amp;"",$E$2:$AQ$2,AU$2))),"")</f>
        <v>0.59997000149992508</v>
      </c>
      <c r="AV69" s="211">
        <f t="shared" ca="1" si="42"/>
        <v>0.77600000000000002</v>
      </c>
      <c r="AW69" s="211">
        <f t="shared" ca="1" si="40"/>
        <v>0.63466666666666671</v>
      </c>
      <c r="AX69" s="211">
        <f t="shared" ca="1" si="40"/>
        <v>0.59</v>
      </c>
    </row>
    <row r="70" spans="1:50" ht="18.75" x14ac:dyDescent="0.25">
      <c r="A70" s="46">
        <v>64</v>
      </c>
      <c r="B70" s="46" t="s">
        <v>541</v>
      </c>
      <c r="C70" s="46" t="str">
        <f t="shared" si="44"/>
        <v>16</v>
      </c>
      <c r="D70" s="46" t="str">
        <f>INDEX(Sheet1!$C:$C,MATCH($B70,Sheet1!$B:$B,0))</f>
        <v>محمدمتین رشیدی</v>
      </c>
      <c r="E70" s="46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>
        <v>5</v>
      </c>
      <c r="V70" s="47">
        <v>5</v>
      </c>
      <c r="W70" s="47">
        <v>5</v>
      </c>
      <c r="X70" s="47">
        <v>4</v>
      </c>
      <c r="Y70" s="47">
        <v>5</v>
      </c>
      <c r="Z70" s="47">
        <v>5</v>
      </c>
      <c r="AA70" s="208">
        <v>5</v>
      </c>
      <c r="AB70" s="47">
        <v>5</v>
      </c>
      <c r="AC70" s="47">
        <v>5</v>
      </c>
      <c r="AD70" s="47">
        <v>5</v>
      </c>
      <c r="AE70" s="47">
        <v>5</v>
      </c>
      <c r="AF70" s="47">
        <v>5</v>
      </c>
      <c r="AG70" s="47">
        <v>5</v>
      </c>
      <c r="AH70" s="208"/>
      <c r="AI70" s="47">
        <v>5</v>
      </c>
      <c r="AJ70" s="47">
        <v>3</v>
      </c>
      <c r="AK70" s="47">
        <v>5</v>
      </c>
      <c r="AL70" s="47">
        <v>4</v>
      </c>
      <c r="AM70" s="47">
        <v>5</v>
      </c>
      <c r="AN70" s="47">
        <v>4</v>
      </c>
      <c r="AO70" s="47"/>
      <c r="AP70" s="47"/>
      <c r="AQ70" s="47"/>
      <c r="AS70" s="18"/>
      <c r="AT70" s="18"/>
      <c r="AU70" s="18"/>
      <c r="AV70" s="211">
        <f t="shared" ca="1" si="42"/>
        <v>0.97399999999999998</v>
      </c>
      <c r="AW70" s="211">
        <f t="shared" ca="1" si="40"/>
        <v>1</v>
      </c>
      <c r="AX70" s="211">
        <f t="shared" ca="1" si="40"/>
        <v>0.85</v>
      </c>
    </row>
    <row r="71" spans="1:50" ht="18.75" x14ac:dyDescent="0.25">
      <c r="A71" s="4">
        <v>65</v>
      </c>
      <c r="B71" s="4" t="s">
        <v>542</v>
      </c>
      <c r="C71" s="4" t="str">
        <f t="shared" si="44"/>
        <v>16</v>
      </c>
      <c r="D71" s="4" t="str">
        <f>INDEX(Sheet1!$C:$C,MATCH($B71,Sheet1!$B:$B,0))</f>
        <v>امیرمسعود کریمی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>
        <v>3</v>
      </c>
      <c r="V71" s="9">
        <v>3</v>
      </c>
      <c r="W71" s="9">
        <v>5</v>
      </c>
      <c r="X71" s="9">
        <v>4</v>
      </c>
      <c r="Y71" s="9">
        <v>5</v>
      </c>
      <c r="Z71" s="9">
        <v>5</v>
      </c>
      <c r="AA71" s="209">
        <v>4.333333333333333</v>
      </c>
      <c r="AB71" s="9">
        <v>5</v>
      </c>
      <c r="AC71" s="9">
        <v>3</v>
      </c>
      <c r="AD71" s="9">
        <v>5</v>
      </c>
      <c r="AE71" s="9">
        <v>3</v>
      </c>
      <c r="AF71" s="9">
        <v>5</v>
      </c>
      <c r="AG71" s="9">
        <v>2</v>
      </c>
      <c r="AH71" s="209"/>
      <c r="AI71" s="9">
        <v>5</v>
      </c>
      <c r="AJ71" s="9">
        <v>3</v>
      </c>
      <c r="AK71" s="9">
        <v>5</v>
      </c>
      <c r="AL71" s="9">
        <v>2</v>
      </c>
      <c r="AM71" s="9">
        <v>5</v>
      </c>
      <c r="AN71" s="9">
        <v>3</v>
      </c>
      <c r="AO71" s="9"/>
      <c r="AP71" s="9"/>
      <c r="AQ71" s="9"/>
      <c r="AS71" s="18"/>
      <c r="AT71" s="18"/>
      <c r="AU71" s="18"/>
      <c r="AV71" s="211">
        <f t="shared" ca="1" si="42"/>
        <v>0.73399999999999999</v>
      </c>
      <c r="AW71" s="211">
        <f t="shared" ca="1" si="40"/>
        <v>0.77066666666666661</v>
      </c>
      <c r="AX71" s="211">
        <f t="shared" ca="1" si="40"/>
        <v>0.75</v>
      </c>
    </row>
    <row r="72" spans="1:50" ht="18.75" x14ac:dyDescent="0.25">
      <c r="A72" s="46">
        <v>66</v>
      </c>
      <c r="B72" s="46" t="s">
        <v>543</v>
      </c>
      <c r="C72" s="46" t="str">
        <f t="shared" si="44"/>
        <v>16</v>
      </c>
      <c r="D72" s="46" t="str">
        <f>INDEX(Sheet1!$C:$C,MATCH($B72,Sheet1!$B:$B,0))</f>
        <v>احمدرضا مهدویان</v>
      </c>
      <c r="E72" s="46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>
        <v>5</v>
      </c>
      <c r="V72" s="47">
        <v>5</v>
      </c>
      <c r="W72" s="47">
        <v>5</v>
      </c>
      <c r="X72" s="47">
        <v>4</v>
      </c>
      <c r="Y72" s="47">
        <v>5</v>
      </c>
      <c r="Z72" s="47">
        <v>5</v>
      </c>
      <c r="AA72" s="208">
        <v>4.666666666666667</v>
      </c>
      <c r="AB72" s="47">
        <v>5</v>
      </c>
      <c r="AC72" s="47">
        <v>4</v>
      </c>
      <c r="AD72" s="47">
        <v>5</v>
      </c>
      <c r="AE72" s="47">
        <v>2</v>
      </c>
      <c r="AF72" s="47">
        <v>5</v>
      </c>
      <c r="AG72" s="47">
        <v>2</v>
      </c>
      <c r="AH72" s="208"/>
      <c r="AI72" s="47">
        <v>3</v>
      </c>
      <c r="AJ72" s="47">
        <v>3</v>
      </c>
      <c r="AK72" s="47">
        <v>3</v>
      </c>
      <c r="AL72" s="47">
        <v>1</v>
      </c>
      <c r="AM72" s="47">
        <v>5</v>
      </c>
      <c r="AN72" s="47">
        <v>1</v>
      </c>
      <c r="AO72" s="47"/>
      <c r="AP72" s="47"/>
      <c r="AQ72" s="47"/>
      <c r="AS72" s="18"/>
      <c r="AT72" s="18"/>
      <c r="AU72" s="18"/>
      <c r="AV72" s="211">
        <f t="shared" ca="1" si="42"/>
        <v>0.97399999999999998</v>
      </c>
      <c r="AW72" s="211">
        <f t="shared" ca="1" si="40"/>
        <v>0.79133333333333333</v>
      </c>
      <c r="AX72" s="211">
        <f t="shared" ca="1" si="40"/>
        <v>0.52</v>
      </c>
    </row>
    <row r="73" spans="1:50" ht="18.75" x14ac:dyDescent="0.25">
      <c r="A73" s="4">
        <v>67</v>
      </c>
      <c r="B73" s="4" t="s">
        <v>544</v>
      </c>
      <c r="C73" s="4" t="str">
        <f t="shared" si="44"/>
        <v>16</v>
      </c>
      <c r="D73" s="4" t="str">
        <f>INDEX(Sheet1!$C:$C,MATCH($B73,Sheet1!$B:$B,0))</f>
        <v>محمدطاها محمدی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>
        <v>4</v>
      </c>
      <c r="V73" s="9">
        <v>4</v>
      </c>
      <c r="W73" s="9">
        <v>4</v>
      </c>
      <c r="X73" s="9">
        <v>4</v>
      </c>
      <c r="Y73" s="9">
        <v>5</v>
      </c>
      <c r="Z73" s="9">
        <v>5</v>
      </c>
      <c r="AA73" s="209">
        <v>2.3333333333333335</v>
      </c>
      <c r="AB73" s="9">
        <v>2</v>
      </c>
      <c r="AC73" s="9">
        <v>2</v>
      </c>
      <c r="AD73" s="9">
        <v>3</v>
      </c>
      <c r="AE73" s="9">
        <v>1</v>
      </c>
      <c r="AF73" s="9">
        <v>4</v>
      </c>
      <c r="AG73" s="9">
        <v>1</v>
      </c>
      <c r="AH73" s="209"/>
      <c r="AI73" s="9">
        <v>3</v>
      </c>
      <c r="AJ73" s="9">
        <v>3</v>
      </c>
      <c r="AK73" s="9">
        <v>3</v>
      </c>
      <c r="AL73" s="9">
        <v>1</v>
      </c>
      <c r="AM73" s="9">
        <v>1</v>
      </c>
      <c r="AN73" s="9">
        <v>1</v>
      </c>
      <c r="AO73" s="9"/>
      <c r="AP73" s="9"/>
      <c r="AQ73" s="9"/>
      <c r="AS73" s="18"/>
      <c r="AT73" s="18"/>
      <c r="AU73" s="18"/>
      <c r="AV73" s="211">
        <f t="shared" ca="1" si="42"/>
        <v>0.82799999999999996</v>
      </c>
      <c r="AW73" s="211">
        <f t="shared" ca="1" si="40"/>
        <v>0.4346666666666667</v>
      </c>
      <c r="AX73" s="211">
        <f t="shared" ca="1" si="40"/>
        <v>0.4</v>
      </c>
    </row>
    <row r="74" spans="1:50" ht="18.75" x14ac:dyDescent="0.25">
      <c r="A74" s="46">
        <v>68</v>
      </c>
      <c r="B74" s="46" t="s">
        <v>545</v>
      </c>
      <c r="C74" s="46" t="str">
        <f t="shared" si="44"/>
        <v>16</v>
      </c>
      <c r="D74" s="46" t="str">
        <f>INDEX(Sheet1!$C:$C,MATCH($B74,Sheet1!$B:$B,0))</f>
        <v>امیرپارسا جهاندیده</v>
      </c>
      <c r="E74" s="46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208">
        <v>4.333333333333333</v>
      </c>
      <c r="AB74" s="47">
        <v>5</v>
      </c>
      <c r="AC74" s="47">
        <v>3</v>
      </c>
      <c r="AD74" s="47">
        <v>5</v>
      </c>
      <c r="AE74" s="47">
        <v>1</v>
      </c>
      <c r="AF74" s="47">
        <v>5</v>
      </c>
      <c r="AG74" s="47">
        <v>1</v>
      </c>
      <c r="AH74" s="208"/>
      <c r="AI74" s="47">
        <v>5</v>
      </c>
      <c r="AJ74" s="47">
        <v>3</v>
      </c>
      <c r="AK74" s="47">
        <v>4</v>
      </c>
      <c r="AL74" s="47">
        <v>2</v>
      </c>
      <c r="AM74" s="47">
        <v>3</v>
      </c>
      <c r="AN74" s="47">
        <v>1</v>
      </c>
      <c r="AO74" s="47"/>
      <c r="AP74" s="47"/>
      <c r="AQ74" s="47"/>
      <c r="AS74" s="18"/>
      <c r="AT74" s="18"/>
      <c r="AU74" s="18"/>
      <c r="AV74" s="211"/>
      <c r="AW74" s="211">
        <f t="shared" ca="1" si="40"/>
        <v>0.69066666666666665</v>
      </c>
      <c r="AX74" s="211">
        <f t="shared" ca="1" si="40"/>
        <v>0.57999999999999996</v>
      </c>
    </row>
    <row r="75" spans="1:50" ht="18.75" x14ac:dyDescent="0.25">
      <c r="A75" s="4">
        <v>69</v>
      </c>
      <c r="B75" s="4" t="s">
        <v>546</v>
      </c>
      <c r="C75" s="4" t="str">
        <f t="shared" si="44"/>
        <v>16</v>
      </c>
      <c r="D75" s="4" t="str">
        <f>INDEX(Sheet1!$C:$C,MATCH($B75,Sheet1!$B:$B,0))</f>
        <v>امیررضا اسماعیلی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209">
        <v>5</v>
      </c>
      <c r="AB75" s="9">
        <v>5</v>
      </c>
      <c r="AC75" s="9">
        <v>5</v>
      </c>
      <c r="AD75" s="9">
        <v>5</v>
      </c>
      <c r="AE75" s="9">
        <v>1</v>
      </c>
      <c r="AF75" s="9">
        <v>1</v>
      </c>
      <c r="AG75" s="9">
        <v>1</v>
      </c>
      <c r="AH75" s="209"/>
      <c r="AI75" s="9">
        <v>3</v>
      </c>
      <c r="AJ75" s="9">
        <v>3</v>
      </c>
      <c r="AK75" s="9">
        <v>3</v>
      </c>
      <c r="AL75" s="9">
        <v>1</v>
      </c>
      <c r="AM75" s="9">
        <v>2</v>
      </c>
      <c r="AN75" s="9">
        <v>2</v>
      </c>
      <c r="AO75" s="9"/>
      <c r="AP75" s="9"/>
      <c r="AQ75" s="9"/>
      <c r="AS75" s="18"/>
      <c r="AT75" s="18"/>
      <c r="AU75" s="18"/>
      <c r="AV75" s="211"/>
      <c r="AW75" s="211">
        <f t="shared" ref="AW75:AX106" ca="1" si="45">IF(SUMPRODUCT(OFFSET($D75,0,MATCH(AW$1,$E$1:$AP$1,0),1,COUNTIFS($E$1:$AP$1,AW$1)),OFFSET($D$6,0,MATCH(AW$1,$E$1:$AP$1,0),1,COUNTIFS($E$1:$AP$1,AW$1)))/(5*100)=0,"",SUMPRODUCT(OFFSET($D75,0,MATCH(AW$1,$E$1:$AP$1,0),1,COUNTIFS($E$1:$AP$1,AW$1)),OFFSET($D$6,0,MATCH(AW$1,$E$1:$AP$1,0),1,COUNTIFS($E$1:$AP$1,AW$1)))/(5*100))</f>
        <v>0.68</v>
      </c>
      <c r="AX75" s="211">
        <f t="shared" ca="1" si="45"/>
        <v>0.47</v>
      </c>
    </row>
    <row r="76" spans="1:50" ht="18.75" x14ac:dyDescent="0.25">
      <c r="A76" s="46">
        <v>70</v>
      </c>
      <c r="B76" s="46" t="s">
        <v>547</v>
      </c>
      <c r="C76" s="46" t="str">
        <f t="shared" si="44"/>
        <v>16</v>
      </c>
      <c r="D76" s="46" t="str">
        <f>INDEX(Sheet1!$C:$C,MATCH($B76,Sheet1!$B:$B,0))</f>
        <v>مانی دولت‌‌آبادی</v>
      </c>
      <c r="E76" s="46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208">
        <v>4.666666666666667</v>
      </c>
      <c r="AB76" s="47">
        <v>5</v>
      </c>
      <c r="AC76" s="47">
        <v>4</v>
      </c>
      <c r="AD76" s="47">
        <v>5</v>
      </c>
      <c r="AE76" s="47">
        <v>3</v>
      </c>
      <c r="AF76" s="47">
        <v>4</v>
      </c>
      <c r="AG76" s="47">
        <v>1</v>
      </c>
      <c r="AH76" s="208"/>
      <c r="AI76" s="47">
        <v>4</v>
      </c>
      <c r="AJ76" s="47">
        <v>3</v>
      </c>
      <c r="AK76" s="47">
        <v>4</v>
      </c>
      <c r="AL76" s="47">
        <v>3</v>
      </c>
      <c r="AM76" s="47">
        <v>3</v>
      </c>
      <c r="AN76" s="47">
        <v>2</v>
      </c>
      <c r="AO76" s="47"/>
      <c r="AP76" s="47"/>
      <c r="AQ76" s="47"/>
      <c r="AS76" s="18"/>
      <c r="AT76" s="18"/>
      <c r="AU76" s="18"/>
      <c r="AV76" s="211"/>
      <c r="AW76" s="211">
        <f t="shared" ca="1" si="45"/>
        <v>0.76333333333333342</v>
      </c>
      <c r="AX76" s="211">
        <f t="shared" ca="1" si="45"/>
        <v>0.62</v>
      </c>
    </row>
    <row r="77" spans="1:50" ht="18.75" x14ac:dyDescent="0.25">
      <c r="A77" s="4">
        <v>71</v>
      </c>
      <c r="B77" s="4" t="s">
        <v>548</v>
      </c>
      <c r="C77" s="4" t="str">
        <f t="shared" si="44"/>
        <v>16</v>
      </c>
      <c r="D77" s="4" t="str">
        <f>INDEX(Sheet1!$C:$C,MATCH($B77,Sheet1!$B:$B,0))</f>
        <v>آدرین خلج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209">
        <v>3.6666666666666665</v>
      </c>
      <c r="AB77" s="9">
        <v>4</v>
      </c>
      <c r="AC77" s="9">
        <v>3</v>
      </c>
      <c r="AD77" s="9">
        <v>4</v>
      </c>
      <c r="AE77" s="9">
        <v>2</v>
      </c>
      <c r="AF77" s="9">
        <v>1</v>
      </c>
      <c r="AG77" s="9">
        <v>1</v>
      </c>
      <c r="AH77" s="209"/>
      <c r="AI77" s="9">
        <v>3</v>
      </c>
      <c r="AJ77" s="9">
        <v>2</v>
      </c>
      <c r="AK77" s="9">
        <v>4</v>
      </c>
      <c r="AL77" s="9">
        <v>1</v>
      </c>
      <c r="AM77" s="9">
        <v>1</v>
      </c>
      <c r="AN77" s="9">
        <v>1</v>
      </c>
      <c r="AO77" s="9"/>
      <c r="AP77" s="9"/>
      <c r="AQ77" s="9"/>
      <c r="AS77" s="18"/>
      <c r="AT77" s="18"/>
      <c r="AU77" s="18"/>
      <c r="AV77" s="211"/>
      <c r="AW77" s="211">
        <f t="shared" ca="1" si="45"/>
        <v>0.53933333333333322</v>
      </c>
      <c r="AX77" s="211">
        <f t="shared" ca="1" si="45"/>
        <v>0.39</v>
      </c>
    </row>
    <row r="78" spans="1:50" ht="18.75" x14ac:dyDescent="0.25">
      <c r="A78" s="46">
        <v>72</v>
      </c>
      <c r="B78" s="46" t="s">
        <v>549</v>
      </c>
      <c r="C78" s="46" t="str">
        <f t="shared" si="44"/>
        <v>16</v>
      </c>
      <c r="D78" s="46" t="str">
        <f>INDEX(Sheet1!$C:$C,MATCH($B78,Sheet1!$B:$B,0))</f>
        <v>محمدامین سقا</v>
      </c>
      <c r="E78" s="46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208">
        <v>4</v>
      </c>
      <c r="AB78" s="47">
        <v>5</v>
      </c>
      <c r="AC78" s="47">
        <v>3</v>
      </c>
      <c r="AD78" s="47">
        <v>4</v>
      </c>
      <c r="AE78" s="47">
        <v>2</v>
      </c>
      <c r="AF78" s="47">
        <v>1</v>
      </c>
      <c r="AG78" s="47">
        <v>1</v>
      </c>
      <c r="AH78" s="208"/>
      <c r="AI78" s="47">
        <v>5</v>
      </c>
      <c r="AJ78" s="47">
        <v>3</v>
      </c>
      <c r="AK78" s="47">
        <v>4</v>
      </c>
      <c r="AL78" s="47">
        <v>1</v>
      </c>
      <c r="AM78" s="47">
        <v>2</v>
      </c>
      <c r="AN78" s="47">
        <v>1</v>
      </c>
      <c r="AO78" s="47"/>
      <c r="AP78" s="47"/>
      <c r="AQ78" s="47"/>
      <c r="AS78" s="18"/>
      <c r="AT78" s="18"/>
      <c r="AU78" s="18"/>
      <c r="AV78" s="211"/>
      <c r="AW78" s="211">
        <f t="shared" ca="1" si="45"/>
        <v>0.57599999999999996</v>
      </c>
      <c r="AX78" s="211">
        <f t="shared" ca="1" si="45"/>
        <v>0.52</v>
      </c>
    </row>
    <row r="79" spans="1:50" ht="18.75" x14ac:dyDescent="0.25">
      <c r="A79" s="4">
        <v>73</v>
      </c>
      <c r="B79" s="4" t="s">
        <v>550</v>
      </c>
      <c r="C79" s="4" t="str">
        <f t="shared" si="44"/>
        <v>16</v>
      </c>
      <c r="D79" s="4" t="str">
        <f>INDEX(Sheet1!$C:$C,MATCH($B79,Sheet1!$B:$B,0))</f>
        <v>کیان نجفی امامی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209">
        <v>5</v>
      </c>
      <c r="AB79" s="9">
        <v>5</v>
      </c>
      <c r="AC79" s="9">
        <v>5</v>
      </c>
      <c r="AD79" s="9">
        <v>5</v>
      </c>
      <c r="AE79" s="9">
        <v>3</v>
      </c>
      <c r="AF79" s="9">
        <v>5</v>
      </c>
      <c r="AG79" s="9">
        <v>3</v>
      </c>
      <c r="AH79" s="209"/>
      <c r="AI79" s="9">
        <v>5</v>
      </c>
      <c r="AJ79" s="9">
        <v>5</v>
      </c>
      <c r="AK79" s="9">
        <v>5</v>
      </c>
      <c r="AL79" s="9">
        <v>3</v>
      </c>
      <c r="AM79" s="9">
        <v>5</v>
      </c>
      <c r="AN79" s="9">
        <v>4</v>
      </c>
      <c r="AO79" s="9"/>
      <c r="AP79" s="9"/>
      <c r="AQ79" s="9"/>
      <c r="AS79" s="18"/>
      <c r="AT79" s="18"/>
      <c r="AU79" s="18"/>
      <c r="AV79" s="211"/>
      <c r="AW79" s="211">
        <f t="shared" ca="1" si="45"/>
        <v>0.89200000000000002</v>
      </c>
      <c r="AX79" s="211">
        <f t="shared" ca="1" si="45"/>
        <v>0.9</v>
      </c>
    </row>
    <row r="80" spans="1:50" ht="18.75" x14ac:dyDescent="0.25">
      <c r="A80" s="46">
        <v>74</v>
      </c>
      <c r="B80" s="46" t="s">
        <v>551</v>
      </c>
      <c r="C80" s="46" t="str">
        <f t="shared" si="44"/>
        <v>16</v>
      </c>
      <c r="D80" s="46" t="str">
        <f>INDEX(Sheet1!$C:$C,MATCH($B80,Sheet1!$B:$B,0))</f>
        <v>فربد یسمینا</v>
      </c>
      <c r="E80" s="46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208">
        <v>3.6666666666666665</v>
      </c>
      <c r="AB80" s="47">
        <v>4</v>
      </c>
      <c r="AC80" s="47">
        <v>3</v>
      </c>
      <c r="AD80" s="47">
        <v>4</v>
      </c>
      <c r="AE80" s="47">
        <v>1</v>
      </c>
      <c r="AF80" s="47">
        <v>1</v>
      </c>
      <c r="AG80" s="47">
        <v>1</v>
      </c>
      <c r="AH80" s="208"/>
      <c r="AI80" s="47">
        <v>3</v>
      </c>
      <c r="AJ80" s="47">
        <v>3</v>
      </c>
      <c r="AK80" s="47">
        <v>3</v>
      </c>
      <c r="AL80" s="47">
        <v>1</v>
      </c>
      <c r="AM80" s="47">
        <v>1</v>
      </c>
      <c r="AN80" s="47">
        <v>1</v>
      </c>
      <c r="AO80" s="47"/>
      <c r="AP80" s="47"/>
      <c r="AQ80" s="47"/>
      <c r="AS80" s="18"/>
      <c r="AT80" s="18"/>
      <c r="AU80" s="18"/>
      <c r="AV80" s="211"/>
      <c r="AW80" s="211">
        <f t="shared" ca="1" si="45"/>
        <v>0.51333333333333331</v>
      </c>
      <c r="AX80" s="211">
        <f t="shared" ca="1" si="45"/>
        <v>0.4</v>
      </c>
    </row>
    <row r="81" spans="1:50" ht="18.75" x14ac:dyDescent="0.25">
      <c r="A81" s="4">
        <v>75</v>
      </c>
      <c r="B81" s="4" t="s">
        <v>552</v>
      </c>
      <c r="C81" s="4" t="str">
        <f t="shared" si="44"/>
        <v>16</v>
      </c>
      <c r="D81" s="4" t="str">
        <f>INDEX(Sheet1!$C:$C,MATCH($B81,Sheet1!$B:$B,0))</f>
        <v>امیررضا افشار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209">
        <v>5</v>
      </c>
      <c r="AB81" s="9">
        <v>5</v>
      </c>
      <c r="AC81" s="9">
        <v>5</v>
      </c>
      <c r="AD81" s="9">
        <v>5</v>
      </c>
      <c r="AE81" s="9">
        <v>5</v>
      </c>
      <c r="AF81" s="9">
        <v>5</v>
      </c>
      <c r="AG81" s="9">
        <v>5</v>
      </c>
      <c r="AH81" s="209"/>
      <c r="AI81" s="9">
        <v>5</v>
      </c>
      <c r="AJ81" s="9">
        <v>5</v>
      </c>
      <c r="AK81" s="9">
        <v>5</v>
      </c>
      <c r="AL81" s="9">
        <v>5</v>
      </c>
      <c r="AM81" s="9">
        <v>5</v>
      </c>
      <c r="AN81" s="9">
        <v>5</v>
      </c>
      <c r="AO81" s="9"/>
      <c r="AP81" s="9"/>
      <c r="AQ81" s="9"/>
      <c r="AS81" s="18"/>
      <c r="AT81" s="18"/>
      <c r="AU81" s="18"/>
      <c r="AV81" s="211"/>
      <c r="AW81" s="211">
        <f t="shared" ca="1" si="45"/>
        <v>1</v>
      </c>
      <c r="AX81" s="211">
        <f t="shared" ca="1" si="45"/>
        <v>1</v>
      </c>
    </row>
    <row r="82" spans="1:50" ht="18.75" x14ac:dyDescent="0.25">
      <c r="A82" s="46">
        <v>76</v>
      </c>
      <c r="B82" s="46" t="s">
        <v>553</v>
      </c>
      <c r="C82" s="46" t="str">
        <f t="shared" si="44"/>
        <v>16</v>
      </c>
      <c r="D82" s="46" t="str">
        <f>INDEX(Sheet1!$C:$C,MATCH($B82,Sheet1!$B:$B,0))</f>
        <v>امیرحسین محمدگنجی</v>
      </c>
      <c r="E82" s="46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208">
        <v>3.3333333333333335</v>
      </c>
      <c r="AB82" s="47">
        <v>4</v>
      </c>
      <c r="AC82" s="47">
        <v>2</v>
      </c>
      <c r="AD82" s="47">
        <v>4</v>
      </c>
      <c r="AE82" s="47">
        <v>1</v>
      </c>
      <c r="AF82" s="47">
        <v>1</v>
      </c>
      <c r="AG82" s="47">
        <v>1</v>
      </c>
      <c r="AH82" s="208"/>
      <c r="AI82" s="47">
        <v>3</v>
      </c>
      <c r="AJ82" s="47">
        <v>3</v>
      </c>
      <c r="AK82" s="47">
        <v>3</v>
      </c>
      <c r="AL82" s="47">
        <v>1</v>
      </c>
      <c r="AM82" s="47">
        <v>1</v>
      </c>
      <c r="AN82" s="47">
        <v>1</v>
      </c>
      <c r="AO82" s="47"/>
      <c r="AP82" s="47"/>
      <c r="AQ82" s="47"/>
      <c r="AS82" s="18"/>
      <c r="AT82" s="18"/>
      <c r="AU82" s="18"/>
      <c r="AV82" s="211"/>
      <c r="AW82" s="211">
        <f t="shared" ca="1" si="45"/>
        <v>0.46666666666666667</v>
      </c>
      <c r="AX82" s="211">
        <f t="shared" ca="1" si="45"/>
        <v>0.4</v>
      </c>
    </row>
    <row r="83" spans="1:50" ht="18.75" x14ac:dyDescent="0.25">
      <c r="A83" s="4">
        <v>77</v>
      </c>
      <c r="B83" s="4" t="s">
        <v>554</v>
      </c>
      <c r="C83" s="4" t="str">
        <f t="shared" si="44"/>
        <v>16</v>
      </c>
      <c r="D83" s="4" t="str">
        <f>INDEX(Sheet1!$C:$C,MATCH($B83,Sheet1!$B:$B,0))</f>
        <v>محمدماهان متانت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209">
        <v>4.666666666666667</v>
      </c>
      <c r="AB83" s="9">
        <v>5</v>
      </c>
      <c r="AC83" s="9">
        <v>4</v>
      </c>
      <c r="AD83" s="9">
        <v>5</v>
      </c>
      <c r="AE83" s="9">
        <v>5</v>
      </c>
      <c r="AF83" s="9">
        <v>5</v>
      </c>
      <c r="AG83" s="9">
        <v>4</v>
      </c>
      <c r="AH83" s="209"/>
      <c r="AI83" s="9">
        <v>4</v>
      </c>
      <c r="AJ83" s="9">
        <v>4</v>
      </c>
      <c r="AK83" s="9">
        <v>5</v>
      </c>
      <c r="AL83" s="9">
        <v>4</v>
      </c>
      <c r="AM83" s="9">
        <v>4</v>
      </c>
      <c r="AN83" s="9">
        <v>4</v>
      </c>
      <c r="AO83" s="9"/>
      <c r="AP83" s="9"/>
      <c r="AQ83" s="9"/>
      <c r="AS83" s="18"/>
      <c r="AT83" s="18"/>
      <c r="AU83" s="18"/>
      <c r="AV83" s="211"/>
      <c r="AW83" s="211">
        <f t="shared" ca="1" si="45"/>
        <v>0.92533333333333334</v>
      </c>
      <c r="AX83" s="211">
        <f t="shared" ca="1" si="45"/>
        <v>0.83</v>
      </c>
    </row>
    <row r="84" spans="1:50" ht="18.75" x14ac:dyDescent="0.25">
      <c r="A84" s="46">
        <v>78</v>
      </c>
      <c r="B84" s="46" t="s">
        <v>705</v>
      </c>
      <c r="C84" s="46" t="str">
        <f t="shared" si="44"/>
        <v>16</v>
      </c>
      <c r="D84" s="46" t="str">
        <f>INDEX(Sheet1!$C:$C,MATCH($B84,Sheet1!$B:$B,0))</f>
        <v>فرزام عزیزآبادی</v>
      </c>
      <c r="E84" s="46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208">
        <v>2.6666666666666665</v>
      </c>
      <c r="AB84" s="47">
        <v>3</v>
      </c>
      <c r="AC84" s="47">
        <v>2</v>
      </c>
      <c r="AD84" s="47">
        <v>3</v>
      </c>
      <c r="AE84" s="47">
        <v>3</v>
      </c>
      <c r="AF84" s="47">
        <v>4</v>
      </c>
      <c r="AG84" s="47">
        <v>3</v>
      </c>
      <c r="AH84" s="208"/>
      <c r="AI84" s="47">
        <v>3</v>
      </c>
      <c r="AJ84" s="47">
        <v>3</v>
      </c>
      <c r="AK84" s="47">
        <v>3</v>
      </c>
      <c r="AL84" s="47">
        <v>1</v>
      </c>
      <c r="AM84" s="47">
        <v>1</v>
      </c>
      <c r="AN84" s="47">
        <v>1</v>
      </c>
      <c r="AO84" s="47"/>
      <c r="AP84" s="47"/>
      <c r="AQ84" s="47"/>
      <c r="AS84" s="18"/>
      <c r="AT84" s="18"/>
      <c r="AU84" s="18"/>
      <c r="AV84" s="211"/>
      <c r="AW84" s="211">
        <f t="shared" ca="1" si="45"/>
        <v>0.57933333333333326</v>
      </c>
      <c r="AX84" s="211">
        <f t="shared" ca="1" si="45"/>
        <v>0.4</v>
      </c>
    </row>
    <row r="85" spans="1:50" ht="18.75" x14ac:dyDescent="0.25">
      <c r="A85" s="4">
        <v>79</v>
      </c>
      <c r="B85" s="4" t="s">
        <v>706</v>
      </c>
      <c r="C85" s="4" t="str">
        <f t="shared" si="44"/>
        <v>16</v>
      </c>
      <c r="D85" s="4" t="str">
        <f>INDEX(Sheet1!$C:$C,MATCH($B85,Sheet1!$B:$B,0))</f>
        <v>محمدحسین مدبر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209">
        <v>4.666666666666667</v>
      </c>
      <c r="AB85" s="9">
        <v>5</v>
      </c>
      <c r="AC85" s="9">
        <v>4</v>
      </c>
      <c r="AD85" s="9">
        <v>5</v>
      </c>
      <c r="AE85" s="9">
        <v>3</v>
      </c>
      <c r="AF85" s="9">
        <v>5</v>
      </c>
      <c r="AG85" s="9">
        <v>5</v>
      </c>
      <c r="AH85" s="209"/>
      <c r="AI85" s="9">
        <v>5</v>
      </c>
      <c r="AJ85" s="9">
        <v>5</v>
      </c>
      <c r="AK85" s="9">
        <v>4</v>
      </c>
      <c r="AL85" s="9">
        <v>5</v>
      </c>
      <c r="AM85" s="9">
        <v>5</v>
      </c>
      <c r="AN85" s="9">
        <v>5</v>
      </c>
      <c r="AO85" s="9"/>
      <c r="AP85" s="9"/>
      <c r="AQ85" s="9"/>
      <c r="AS85" s="18"/>
      <c r="AT85" s="18"/>
      <c r="AU85" s="18"/>
      <c r="AV85" s="211"/>
      <c r="AW85" s="211">
        <f t="shared" ca="1" si="45"/>
        <v>0.90133333333333332</v>
      </c>
      <c r="AX85" s="211">
        <f t="shared" ca="1" si="45"/>
        <v>0.97</v>
      </c>
    </row>
    <row r="86" spans="1:50" ht="18.75" x14ac:dyDescent="0.25">
      <c r="A86" s="46">
        <v>80</v>
      </c>
      <c r="B86" s="46" t="s">
        <v>707</v>
      </c>
      <c r="C86" s="46" t="str">
        <f t="shared" si="44"/>
        <v>16</v>
      </c>
      <c r="D86" s="46" t="str">
        <f>INDEX(Sheet1!$C:$C,MATCH($B86,Sheet1!$B:$B,0))</f>
        <v>محمدحسن جعفری</v>
      </c>
      <c r="E86" s="46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208">
        <v>3.3333333333333335</v>
      </c>
      <c r="AB86" s="47">
        <v>4</v>
      </c>
      <c r="AC86" s="47">
        <v>3</v>
      </c>
      <c r="AD86" s="47">
        <v>3</v>
      </c>
      <c r="AE86" s="47">
        <v>4</v>
      </c>
      <c r="AF86" s="47">
        <v>4</v>
      </c>
      <c r="AG86" s="47">
        <v>4</v>
      </c>
      <c r="AH86" s="208"/>
      <c r="AI86" s="47">
        <v>3</v>
      </c>
      <c r="AJ86" s="47">
        <v>3</v>
      </c>
      <c r="AK86" s="47">
        <v>3</v>
      </c>
      <c r="AL86" s="47">
        <v>4</v>
      </c>
      <c r="AM86" s="47">
        <v>3</v>
      </c>
      <c r="AN86" s="47">
        <v>3</v>
      </c>
      <c r="AO86" s="47"/>
      <c r="AP86" s="47"/>
      <c r="AQ86" s="47"/>
      <c r="AS86" s="18"/>
      <c r="AT86" s="18"/>
      <c r="AU86" s="18"/>
      <c r="AV86" s="211"/>
      <c r="AW86" s="211">
        <f t="shared" ca="1" si="45"/>
        <v>0.71666666666666679</v>
      </c>
      <c r="AX86" s="211">
        <f t="shared" ca="1" si="45"/>
        <v>0.63</v>
      </c>
    </row>
    <row r="87" spans="1:50" ht="18.75" x14ac:dyDescent="0.25">
      <c r="A87" s="4">
        <v>81</v>
      </c>
      <c r="B87" s="4" t="s">
        <v>711</v>
      </c>
      <c r="C87" s="4" t="str">
        <f>MID($B87,1,2)</f>
        <v>17</v>
      </c>
      <c r="D87" s="4" t="str">
        <f>INDEX(Sheet1!$C:$C,MATCH($B87,Sheet1!$B:$B,0))</f>
        <v>امیررضا ساجدی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>
        <v>3</v>
      </c>
      <c r="V87" s="9">
        <v>3</v>
      </c>
      <c r="W87" s="9">
        <v>4</v>
      </c>
      <c r="X87" s="9">
        <v>5</v>
      </c>
      <c r="Y87" s="9">
        <v>5</v>
      </c>
      <c r="Z87" s="9">
        <v>5</v>
      </c>
      <c r="AA87" s="209">
        <v>5</v>
      </c>
      <c r="AB87" s="9">
        <v>5</v>
      </c>
      <c r="AC87" s="9">
        <v>5</v>
      </c>
      <c r="AD87" s="9">
        <v>5</v>
      </c>
      <c r="AE87" s="9">
        <v>3</v>
      </c>
      <c r="AF87" s="9">
        <v>3</v>
      </c>
      <c r="AG87" s="9">
        <v>5</v>
      </c>
      <c r="AH87" s="209"/>
      <c r="AI87" s="9">
        <v>3</v>
      </c>
      <c r="AJ87" s="9">
        <v>3</v>
      </c>
      <c r="AK87" s="9">
        <v>5</v>
      </c>
      <c r="AL87" s="9">
        <v>4</v>
      </c>
      <c r="AM87" s="9">
        <v>3</v>
      </c>
      <c r="AN87" s="9">
        <v>4</v>
      </c>
      <c r="AO87" s="9"/>
      <c r="AP87" s="9"/>
      <c r="AQ87" s="9"/>
      <c r="AS87" s="18"/>
      <c r="AT87" s="18"/>
      <c r="AU87" s="18"/>
      <c r="AV87" s="211">
        <f ca="1">IF(SUMPRODUCT(OFFSET($D87,0,MATCH(AV$1,$E$1:$Z$1,0),1,COUNTIFS($E$1:$Z$1,AV$1)),OFFSET($D$6,0,MATCH(AV$1,$E$1:$Z$1,0),1,COUNTIFS($E$1:$Z$1,AV$1)))/(5*100)=0,"",SUMPRODUCT(OFFSET($D87,0,MATCH(AV$1,$E$1:$Z$1,0),1,COUNTIFS($E$1:$Z$1,AV$1)),OFFSET($D$6,0,MATCH(AV$1,$E$1:$Z$1,0),1,COUNTIFS($E$1:$Z$1,AV$1)))/(5*100))</f>
        <v>0.73399999999999999</v>
      </c>
      <c r="AW87" s="211">
        <f t="shared" ca="1" si="45"/>
        <v>0.89600000000000002</v>
      </c>
      <c r="AX87" s="211">
        <f t="shared" ca="1" si="45"/>
        <v>0.73</v>
      </c>
    </row>
    <row r="88" spans="1:50" ht="18.75" x14ac:dyDescent="0.25">
      <c r="A88" s="46">
        <v>82</v>
      </c>
      <c r="B88" s="46" t="s">
        <v>712</v>
      </c>
      <c r="C88" s="46" t="str">
        <f t="shared" ref="C88:C100" si="46">MID($B88,1,2)</f>
        <v>17</v>
      </c>
      <c r="D88" s="46" t="str">
        <f>INDEX(Sheet1!$C:$C,MATCH($B88,Sheet1!$B:$B,0))</f>
        <v>محمدجواد فریادرس</v>
      </c>
      <c r="E88" s="46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208">
        <v>4.333333333333333</v>
      </c>
      <c r="AB88" s="47">
        <v>5</v>
      </c>
      <c r="AC88" s="47">
        <v>4</v>
      </c>
      <c r="AD88" s="47">
        <v>4</v>
      </c>
      <c r="AE88" s="47">
        <v>3</v>
      </c>
      <c r="AF88" s="47">
        <v>3</v>
      </c>
      <c r="AG88" s="47">
        <v>5</v>
      </c>
      <c r="AH88" s="208"/>
      <c r="AI88" s="47">
        <v>3</v>
      </c>
      <c r="AJ88" s="47">
        <v>4</v>
      </c>
      <c r="AK88" s="47">
        <v>4</v>
      </c>
      <c r="AL88" s="47">
        <v>4</v>
      </c>
      <c r="AM88" s="47">
        <v>3</v>
      </c>
      <c r="AN88" s="47">
        <v>5</v>
      </c>
      <c r="AO88" s="47"/>
      <c r="AP88" s="47"/>
      <c r="AQ88" s="47"/>
      <c r="AS88" s="18"/>
      <c r="AT88" s="18"/>
      <c r="AU88" s="18"/>
      <c r="AV88" s="211"/>
      <c r="AW88" s="211">
        <f t="shared" ca="1" si="45"/>
        <v>0.81266666666666665</v>
      </c>
      <c r="AX88" s="211">
        <f t="shared" ca="1" si="45"/>
        <v>0.78</v>
      </c>
    </row>
    <row r="89" spans="1:50" ht="18.75" x14ac:dyDescent="0.25">
      <c r="A89" s="4">
        <v>83</v>
      </c>
      <c r="B89" s="4" t="s">
        <v>713</v>
      </c>
      <c r="C89" s="4" t="str">
        <f t="shared" si="46"/>
        <v>17</v>
      </c>
      <c r="D89" s="4" t="str">
        <f>INDEX(Sheet1!$C:$C,MATCH($B89,Sheet1!$B:$B,0))</f>
        <v>عرشیا خداوردی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209">
        <v>4.666666666666667</v>
      </c>
      <c r="AB89" s="9">
        <v>5</v>
      </c>
      <c r="AC89" s="9">
        <v>4</v>
      </c>
      <c r="AD89" s="9">
        <v>5</v>
      </c>
      <c r="AE89" s="9">
        <v>3</v>
      </c>
      <c r="AF89" s="9">
        <v>3</v>
      </c>
      <c r="AG89" s="9">
        <v>4</v>
      </c>
      <c r="AH89" s="209"/>
      <c r="AI89" s="9">
        <v>5</v>
      </c>
      <c r="AJ89" s="9">
        <v>3</v>
      </c>
      <c r="AK89" s="9">
        <v>4</v>
      </c>
      <c r="AL89" s="9">
        <v>3</v>
      </c>
      <c r="AM89" s="9">
        <v>4</v>
      </c>
      <c r="AN89" s="9">
        <v>4</v>
      </c>
      <c r="AO89" s="9"/>
      <c r="AP89" s="9"/>
      <c r="AQ89" s="9"/>
      <c r="AS89" s="18"/>
      <c r="AT89" s="18"/>
      <c r="AU89" s="18"/>
      <c r="AV89" s="211"/>
      <c r="AW89" s="211">
        <f t="shared" ca="1" si="45"/>
        <v>0.82133333333333336</v>
      </c>
      <c r="AX89" s="211">
        <f t="shared" ca="1" si="45"/>
        <v>0.76</v>
      </c>
    </row>
    <row r="90" spans="1:50" ht="18.75" x14ac:dyDescent="0.25">
      <c r="A90" s="46">
        <v>84</v>
      </c>
      <c r="B90" s="46" t="s">
        <v>714</v>
      </c>
      <c r="C90" s="46" t="str">
        <f t="shared" si="46"/>
        <v>17</v>
      </c>
      <c r="D90" s="46" t="str">
        <f>INDEX(Sheet1!$C:$C,MATCH($B90,Sheet1!$B:$B,0))</f>
        <v>امیرحسام مرادی</v>
      </c>
      <c r="E90" s="46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208">
        <v>3.3333333333333335</v>
      </c>
      <c r="AB90" s="47">
        <v>4</v>
      </c>
      <c r="AC90" s="47">
        <v>3</v>
      </c>
      <c r="AD90" s="47">
        <v>3</v>
      </c>
      <c r="AE90" s="47">
        <v>4</v>
      </c>
      <c r="AF90" s="47">
        <v>3</v>
      </c>
      <c r="AG90" s="47">
        <v>4</v>
      </c>
      <c r="AH90" s="208"/>
      <c r="AI90" s="47">
        <v>4</v>
      </c>
      <c r="AJ90" s="47">
        <v>4</v>
      </c>
      <c r="AK90" s="47">
        <v>4</v>
      </c>
      <c r="AL90" s="47">
        <v>4</v>
      </c>
      <c r="AM90" s="47">
        <v>3</v>
      </c>
      <c r="AN90" s="47">
        <v>3</v>
      </c>
      <c r="AO90" s="47"/>
      <c r="AP90" s="47"/>
      <c r="AQ90" s="47"/>
      <c r="AS90" s="18"/>
      <c r="AT90" s="18"/>
      <c r="AU90" s="18"/>
      <c r="AV90" s="211"/>
      <c r="AW90" s="211">
        <f t="shared" ca="1" si="45"/>
        <v>0.69066666666666676</v>
      </c>
      <c r="AX90" s="211">
        <f t="shared" ca="1" si="45"/>
        <v>0.73</v>
      </c>
    </row>
    <row r="91" spans="1:50" ht="18.75" x14ac:dyDescent="0.25">
      <c r="A91" s="4">
        <v>85</v>
      </c>
      <c r="B91" s="4" t="s">
        <v>715</v>
      </c>
      <c r="C91" s="4" t="str">
        <f t="shared" si="46"/>
        <v>17</v>
      </c>
      <c r="D91" s="4" t="str">
        <f>INDEX(Sheet1!$C:$C,MATCH($B91,Sheet1!$B:$B,0))</f>
        <v>امیرمحمد عبدی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209">
        <v>3.3333333333333335</v>
      </c>
      <c r="AB91" s="9">
        <v>4</v>
      </c>
      <c r="AC91" s="9">
        <v>3</v>
      </c>
      <c r="AD91" s="9">
        <v>3</v>
      </c>
      <c r="AE91" s="9">
        <v>3</v>
      </c>
      <c r="AF91" s="9">
        <v>3</v>
      </c>
      <c r="AG91" s="9">
        <v>4</v>
      </c>
      <c r="AH91" s="209"/>
      <c r="AI91" s="9">
        <v>5</v>
      </c>
      <c r="AJ91" s="9">
        <v>3</v>
      </c>
      <c r="AK91" s="9">
        <v>5</v>
      </c>
      <c r="AL91" s="9">
        <v>4</v>
      </c>
      <c r="AM91" s="9">
        <v>3</v>
      </c>
      <c r="AN91" s="9">
        <v>5</v>
      </c>
      <c r="AO91" s="9"/>
      <c r="AP91" s="9"/>
      <c r="AQ91" s="9"/>
      <c r="AS91" s="18"/>
      <c r="AT91" s="18"/>
      <c r="AU91" s="18"/>
      <c r="AV91" s="211"/>
      <c r="AW91" s="211">
        <f t="shared" ca="1" si="45"/>
        <v>0.66466666666666674</v>
      </c>
      <c r="AX91" s="211">
        <f t="shared" ca="1" si="45"/>
        <v>0.83</v>
      </c>
    </row>
    <row r="92" spans="1:50" ht="18.75" x14ac:dyDescent="0.25">
      <c r="A92" s="46">
        <v>86</v>
      </c>
      <c r="B92" s="46" t="s">
        <v>716</v>
      </c>
      <c r="C92" s="46" t="str">
        <f t="shared" si="46"/>
        <v>17</v>
      </c>
      <c r="D92" s="46" t="str">
        <f>INDEX(Sheet1!$C:$C,MATCH($B92,Sheet1!$B:$B,0))</f>
        <v>محمدطاها سعادتی</v>
      </c>
      <c r="E92" s="46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208">
        <v>3</v>
      </c>
      <c r="AB92" s="47">
        <v>3</v>
      </c>
      <c r="AC92" s="47">
        <v>3</v>
      </c>
      <c r="AD92" s="47">
        <v>3</v>
      </c>
      <c r="AE92" s="47">
        <v>2</v>
      </c>
      <c r="AF92" s="47">
        <v>3</v>
      </c>
      <c r="AG92" s="47">
        <v>3</v>
      </c>
      <c r="AH92" s="208"/>
      <c r="AI92" s="47">
        <v>3</v>
      </c>
      <c r="AJ92" s="47">
        <v>3</v>
      </c>
      <c r="AK92" s="47">
        <v>3</v>
      </c>
      <c r="AL92" s="47">
        <v>4</v>
      </c>
      <c r="AM92" s="47">
        <v>3</v>
      </c>
      <c r="AN92" s="47">
        <v>5</v>
      </c>
      <c r="AO92" s="47"/>
      <c r="AP92" s="47"/>
      <c r="AQ92" s="47"/>
      <c r="AS92" s="18"/>
      <c r="AT92" s="18"/>
      <c r="AU92" s="18"/>
      <c r="AV92" s="211"/>
      <c r="AW92" s="211">
        <f t="shared" ca="1" si="45"/>
        <v>0.57399999999999995</v>
      </c>
      <c r="AX92" s="211">
        <f t="shared" ca="1" si="45"/>
        <v>0.71</v>
      </c>
    </row>
    <row r="93" spans="1:50" ht="18.75" x14ac:dyDescent="0.25">
      <c r="A93" s="4">
        <v>87</v>
      </c>
      <c r="B93" s="4" t="s">
        <v>717</v>
      </c>
      <c r="C93" s="4" t="str">
        <f t="shared" si="46"/>
        <v>17</v>
      </c>
      <c r="D93" s="4" t="str">
        <f>INDEX(Sheet1!$C:$C,MATCH($B93,Sheet1!$B:$B,0))</f>
        <v>ابوالفضل ربانی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209">
        <v>2.6666666666666665</v>
      </c>
      <c r="AB93" s="9">
        <v>2</v>
      </c>
      <c r="AC93" s="9">
        <v>3</v>
      </c>
      <c r="AD93" s="9">
        <v>3</v>
      </c>
      <c r="AE93" s="9">
        <v>2</v>
      </c>
      <c r="AF93" s="9">
        <v>3</v>
      </c>
      <c r="AG93" s="9">
        <v>3</v>
      </c>
      <c r="AH93" s="209"/>
      <c r="AI93" s="9">
        <v>3</v>
      </c>
      <c r="AJ93" s="9">
        <v>2</v>
      </c>
      <c r="AK93" s="9">
        <v>2</v>
      </c>
      <c r="AL93" s="9">
        <v>2</v>
      </c>
      <c r="AM93" s="9">
        <v>3</v>
      </c>
      <c r="AN93" s="9">
        <v>2</v>
      </c>
      <c r="AO93" s="9"/>
      <c r="AP93" s="9"/>
      <c r="AQ93" s="9"/>
      <c r="AS93" s="18"/>
      <c r="AT93" s="18"/>
      <c r="AU93" s="18"/>
      <c r="AV93" s="211"/>
      <c r="AW93" s="211">
        <f t="shared" ca="1" si="45"/>
        <v>0.53733333333333322</v>
      </c>
      <c r="AX93" s="211">
        <f t="shared" ca="1" si="45"/>
        <v>0.46</v>
      </c>
    </row>
    <row r="94" spans="1:50" ht="18.75" x14ac:dyDescent="0.25">
      <c r="A94" s="46">
        <v>88</v>
      </c>
      <c r="B94" s="46" t="s">
        <v>718</v>
      </c>
      <c r="C94" s="46" t="str">
        <f t="shared" si="46"/>
        <v>17</v>
      </c>
      <c r="D94" s="46" t="str">
        <f>INDEX(Sheet1!$C:$C,MATCH($B94,Sheet1!$B:$B,0))</f>
        <v>کسری رنجبر</v>
      </c>
      <c r="E94" s="46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208">
        <v>4</v>
      </c>
      <c r="AB94" s="47">
        <v>4</v>
      </c>
      <c r="AC94" s="47">
        <v>4</v>
      </c>
      <c r="AD94" s="47">
        <v>4</v>
      </c>
      <c r="AE94" s="47">
        <v>2</v>
      </c>
      <c r="AF94" s="47">
        <v>3</v>
      </c>
      <c r="AG94" s="47">
        <v>4</v>
      </c>
      <c r="AH94" s="208"/>
      <c r="AI94" s="47">
        <v>5</v>
      </c>
      <c r="AJ94" s="47">
        <v>4</v>
      </c>
      <c r="AK94" s="47">
        <v>4</v>
      </c>
      <c r="AL94" s="47">
        <v>4</v>
      </c>
      <c r="AM94" s="47">
        <v>3</v>
      </c>
      <c r="AN94" s="47">
        <v>4</v>
      </c>
      <c r="AO94" s="47"/>
      <c r="AP94" s="47"/>
      <c r="AQ94" s="47"/>
      <c r="AS94" s="18"/>
      <c r="AT94" s="18"/>
      <c r="AU94" s="18"/>
      <c r="AV94" s="211"/>
      <c r="AW94" s="211">
        <f t="shared" ca="1" si="45"/>
        <v>0.72199999999999998</v>
      </c>
      <c r="AX94" s="211">
        <f t="shared" ca="1" si="45"/>
        <v>0.8</v>
      </c>
    </row>
    <row r="95" spans="1:50" ht="18.75" x14ac:dyDescent="0.25">
      <c r="A95" s="4">
        <v>89</v>
      </c>
      <c r="B95" s="4" t="s">
        <v>719</v>
      </c>
      <c r="C95" s="4" t="str">
        <f t="shared" si="46"/>
        <v>17</v>
      </c>
      <c r="D95" s="4" t="str">
        <f>INDEX(Sheet1!$C:$C,MATCH($B95,Sheet1!$B:$B,0))</f>
        <v>امیرحسام بیگلری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209">
        <v>3</v>
      </c>
      <c r="AB95" s="9">
        <v>3</v>
      </c>
      <c r="AC95" s="9">
        <v>3</v>
      </c>
      <c r="AD95" s="9">
        <v>3</v>
      </c>
      <c r="AE95" s="9">
        <v>1</v>
      </c>
      <c r="AF95" s="9">
        <v>1</v>
      </c>
      <c r="AG95" s="9">
        <v>1</v>
      </c>
      <c r="AH95" s="209"/>
      <c r="AI95" s="9">
        <v>3</v>
      </c>
      <c r="AJ95" s="9">
        <v>3</v>
      </c>
      <c r="AK95" s="9">
        <v>3</v>
      </c>
      <c r="AL95" s="9">
        <v>1</v>
      </c>
      <c r="AM95" s="9">
        <v>1</v>
      </c>
      <c r="AN95" s="9">
        <v>1</v>
      </c>
      <c r="AO95" s="9"/>
      <c r="AP95" s="9"/>
      <c r="AQ95" s="9"/>
      <c r="AS95" s="18"/>
      <c r="AT95" s="18"/>
      <c r="AU95" s="18"/>
      <c r="AV95" s="211"/>
      <c r="AW95" s="211">
        <f t="shared" ca="1" si="45"/>
        <v>0.44</v>
      </c>
      <c r="AX95" s="211">
        <f t="shared" ca="1" si="45"/>
        <v>0.4</v>
      </c>
    </row>
    <row r="96" spans="1:50" ht="18.75" x14ac:dyDescent="0.25">
      <c r="A96" s="46">
        <v>90</v>
      </c>
      <c r="B96" s="46" t="s">
        <v>720</v>
      </c>
      <c r="C96" s="46" t="str">
        <f t="shared" si="46"/>
        <v>17</v>
      </c>
      <c r="D96" s="46" t="str">
        <f>INDEX(Sheet1!$C:$C,MATCH($B96,Sheet1!$B:$B,0))</f>
        <v>امیرحسین ماهوتی</v>
      </c>
      <c r="E96" s="46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208">
        <v>3.6666666666666665</v>
      </c>
      <c r="AB96" s="47">
        <v>3</v>
      </c>
      <c r="AC96" s="47">
        <v>4</v>
      </c>
      <c r="AD96" s="47">
        <v>4</v>
      </c>
      <c r="AE96" s="47">
        <v>3</v>
      </c>
      <c r="AF96" s="47">
        <v>3</v>
      </c>
      <c r="AG96" s="47">
        <v>4</v>
      </c>
      <c r="AH96" s="208"/>
      <c r="AI96" s="47">
        <v>5</v>
      </c>
      <c r="AJ96" s="47">
        <v>5</v>
      </c>
      <c r="AK96" s="47">
        <v>5</v>
      </c>
      <c r="AL96" s="47">
        <v>4</v>
      </c>
      <c r="AM96" s="47">
        <v>4</v>
      </c>
      <c r="AN96" s="47">
        <v>4</v>
      </c>
      <c r="AO96" s="47"/>
      <c r="AP96" s="47"/>
      <c r="AQ96" s="47"/>
      <c r="AS96" s="18"/>
      <c r="AT96" s="18"/>
      <c r="AU96" s="18"/>
      <c r="AV96" s="211"/>
      <c r="AW96" s="211">
        <f t="shared" ca="1" si="45"/>
        <v>0.71133333333333326</v>
      </c>
      <c r="AX96" s="211">
        <f t="shared" ca="1" si="45"/>
        <v>0.9</v>
      </c>
    </row>
    <row r="97" spans="1:50" ht="18.75" x14ac:dyDescent="0.25">
      <c r="A97" s="4">
        <v>91</v>
      </c>
      <c r="B97" s="4" t="s">
        <v>721</v>
      </c>
      <c r="C97" s="4" t="str">
        <f t="shared" si="46"/>
        <v>17</v>
      </c>
      <c r="D97" s="4" t="str">
        <f>INDEX(Sheet1!$C:$C,MATCH($B97,Sheet1!$B:$B,0))</f>
        <v>امیر احمدی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209">
        <v>3.6666666666666665</v>
      </c>
      <c r="AB97" s="9">
        <v>5</v>
      </c>
      <c r="AC97" s="9">
        <v>4</v>
      </c>
      <c r="AD97" s="9">
        <v>2</v>
      </c>
      <c r="AE97" s="9">
        <v>4</v>
      </c>
      <c r="AF97" s="9">
        <v>3</v>
      </c>
      <c r="AG97" s="9">
        <v>3</v>
      </c>
      <c r="AH97" s="209"/>
      <c r="AI97" s="9">
        <v>3</v>
      </c>
      <c r="AJ97" s="9">
        <v>4</v>
      </c>
      <c r="AK97" s="9">
        <v>4</v>
      </c>
      <c r="AL97" s="9">
        <v>3</v>
      </c>
      <c r="AM97" s="9">
        <v>3</v>
      </c>
      <c r="AN97" s="9">
        <v>2</v>
      </c>
      <c r="AO97" s="9"/>
      <c r="AP97" s="9"/>
      <c r="AQ97" s="9"/>
      <c r="AS97" s="18"/>
      <c r="AT97" s="18"/>
      <c r="AU97" s="18"/>
      <c r="AV97" s="211"/>
      <c r="AW97" s="211">
        <f t="shared" ca="1" si="45"/>
        <v>0.70933333333333326</v>
      </c>
      <c r="AX97" s="211">
        <f t="shared" ca="1" si="45"/>
        <v>0.63</v>
      </c>
    </row>
    <row r="98" spans="1:50" ht="18.75" x14ac:dyDescent="0.25">
      <c r="A98" s="46">
        <v>92</v>
      </c>
      <c r="B98" s="46" t="s">
        <v>722</v>
      </c>
      <c r="C98" s="46" t="str">
        <f t="shared" si="46"/>
        <v>17</v>
      </c>
      <c r="D98" s="46" t="str">
        <f>INDEX(Sheet1!$C:$C,MATCH($B98,Sheet1!$B:$B,0))</f>
        <v>طاها اولادی</v>
      </c>
      <c r="E98" s="46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208">
        <v>3</v>
      </c>
      <c r="AB98" s="47">
        <v>3</v>
      </c>
      <c r="AC98" s="47">
        <v>3</v>
      </c>
      <c r="AD98" s="47">
        <v>3</v>
      </c>
      <c r="AE98" s="47">
        <v>2</v>
      </c>
      <c r="AF98" s="47">
        <v>3</v>
      </c>
      <c r="AG98" s="47">
        <v>2</v>
      </c>
      <c r="AH98" s="208"/>
      <c r="AI98" s="47">
        <v>4</v>
      </c>
      <c r="AJ98" s="47">
        <v>3</v>
      </c>
      <c r="AK98" s="47">
        <v>3</v>
      </c>
      <c r="AL98" s="47">
        <v>2</v>
      </c>
      <c r="AM98" s="47">
        <v>3</v>
      </c>
      <c r="AN98" s="47">
        <v>2</v>
      </c>
      <c r="AO98" s="47"/>
      <c r="AP98" s="47"/>
      <c r="AQ98" s="47"/>
      <c r="AS98" s="18"/>
      <c r="AT98" s="18"/>
      <c r="AU98" s="18"/>
      <c r="AV98" s="211"/>
      <c r="AW98" s="211">
        <f t="shared" ca="1" si="45"/>
        <v>0.54600000000000004</v>
      </c>
      <c r="AX98" s="211">
        <f t="shared" ca="1" si="45"/>
        <v>0.56000000000000005</v>
      </c>
    </row>
    <row r="99" spans="1:50" ht="18.75" x14ac:dyDescent="0.25">
      <c r="A99" s="4">
        <v>93</v>
      </c>
      <c r="B99" s="4" t="s">
        <v>723</v>
      </c>
      <c r="C99" s="4" t="str">
        <f t="shared" si="46"/>
        <v>17</v>
      </c>
      <c r="D99" s="4" t="str">
        <f>INDEX(Sheet1!$C:$C,MATCH($B99,Sheet1!$B:$B,0))</f>
        <v>محمدرضا میرزایی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209">
        <v>3.3333333333333335</v>
      </c>
      <c r="AB99" s="9">
        <v>3</v>
      </c>
      <c r="AC99" s="9">
        <v>4</v>
      </c>
      <c r="AD99" s="9">
        <v>3</v>
      </c>
      <c r="AE99" s="9">
        <v>4</v>
      </c>
      <c r="AF99" s="9">
        <v>3</v>
      </c>
      <c r="AG99" s="9">
        <v>4</v>
      </c>
      <c r="AH99" s="209"/>
      <c r="AI99" s="9">
        <v>3</v>
      </c>
      <c r="AJ99" s="9">
        <v>3</v>
      </c>
      <c r="AK99" s="9">
        <v>3</v>
      </c>
      <c r="AL99" s="9">
        <v>4</v>
      </c>
      <c r="AM99" s="9">
        <v>3</v>
      </c>
      <c r="AN99" s="9">
        <v>3</v>
      </c>
      <c r="AO99" s="9"/>
      <c r="AP99" s="9"/>
      <c r="AQ99" s="9"/>
      <c r="AS99" s="18"/>
      <c r="AT99" s="18"/>
      <c r="AU99" s="18"/>
      <c r="AV99" s="211"/>
      <c r="AW99" s="211">
        <f t="shared" ca="1" si="45"/>
        <v>0.70066666666666677</v>
      </c>
      <c r="AX99" s="211">
        <f t="shared" ca="1" si="45"/>
        <v>0.63</v>
      </c>
    </row>
    <row r="100" spans="1:50" ht="18.75" x14ac:dyDescent="0.25">
      <c r="A100" s="46">
        <v>94</v>
      </c>
      <c r="B100" s="46" t="s">
        <v>724</v>
      </c>
      <c r="C100" s="46" t="str">
        <f t="shared" si="46"/>
        <v>17</v>
      </c>
      <c r="D100" s="46" t="str">
        <f>INDEX(Sheet1!$C:$C,MATCH($B100,Sheet1!$B:$B,0))</f>
        <v>امیرحسین قاسم نیا</v>
      </c>
      <c r="E100" s="46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208">
        <v>2</v>
      </c>
      <c r="AB100" s="47">
        <v>2</v>
      </c>
      <c r="AC100" s="47">
        <v>2</v>
      </c>
      <c r="AD100" s="47">
        <v>2</v>
      </c>
      <c r="AE100" s="47">
        <v>1</v>
      </c>
      <c r="AF100" s="47">
        <v>3</v>
      </c>
      <c r="AG100" s="47">
        <v>2</v>
      </c>
      <c r="AH100" s="208"/>
      <c r="AI100" s="47">
        <v>4</v>
      </c>
      <c r="AJ100" s="47">
        <v>4</v>
      </c>
      <c r="AK100" s="47">
        <v>3</v>
      </c>
      <c r="AL100" s="47">
        <v>1</v>
      </c>
      <c r="AM100" s="47">
        <v>1</v>
      </c>
      <c r="AN100" s="47">
        <v>1</v>
      </c>
      <c r="AO100" s="47"/>
      <c r="AP100" s="47"/>
      <c r="AQ100" s="47"/>
      <c r="AS100" s="18"/>
      <c r="AT100" s="18"/>
      <c r="AU100" s="18"/>
      <c r="AV100" s="211"/>
      <c r="AW100" s="211">
        <f t="shared" ca="1" si="45"/>
        <v>0.4</v>
      </c>
      <c r="AX100" s="211">
        <f t="shared" ca="1" si="45"/>
        <v>0.47</v>
      </c>
    </row>
    <row r="101" spans="1:50" ht="18.75" x14ac:dyDescent="0.25">
      <c r="A101" s="4">
        <v>95</v>
      </c>
      <c r="B101" s="4" t="s">
        <v>728</v>
      </c>
      <c r="C101" s="4" t="str">
        <f>MID($B101,1,2)</f>
        <v>18</v>
      </c>
      <c r="D101" s="4" t="str">
        <f>INDEX(Sheet1!$C:$C,MATCH($B101,Sheet1!$B:$B,0))</f>
        <v>حسین ساجدی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>
        <v>5</v>
      </c>
      <c r="V101" s="9">
        <v>5</v>
      </c>
      <c r="W101" s="9">
        <v>4</v>
      </c>
      <c r="X101" s="9">
        <v>3</v>
      </c>
      <c r="Y101" s="9">
        <v>5</v>
      </c>
      <c r="Z101" s="9">
        <v>5</v>
      </c>
      <c r="AA101" s="209">
        <v>3.6666666666666665</v>
      </c>
      <c r="AB101" s="9">
        <v>4</v>
      </c>
      <c r="AC101" s="9">
        <v>3</v>
      </c>
      <c r="AD101" s="9">
        <v>4</v>
      </c>
      <c r="AE101" s="9">
        <v>4</v>
      </c>
      <c r="AF101" s="9">
        <v>5</v>
      </c>
      <c r="AG101" s="9">
        <v>4</v>
      </c>
      <c r="AH101" s="209"/>
      <c r="AI101" s="9">
        <v>4</v>
      </c>
      <c r="AJ101" s="9">
        <v>4</v>
      </c>
      <c r="AK101" s="9">
        <v>4</v>
      </c>
      <c r="AL101" s="9">
        <v>3</v>
      </c>
      <c r="AM101" s="9">
        <v>5</v>
      </c>
      <c r="AN101" s="9">
        <v>2</v>
      </c>
      <c r="AO101" s="9"/>
      <c r="AP101" s="9"/>
      <c r="AQ101" s="9"/>
      <c r="AS101" s="18"/>
      <c r="AT101" s="18"/>
      <c r="AU101" s="18"/>
      <c r="AV101" s="211">
        <f t="shared" ref="AV101:AV102" ca="1" si="47">IF(SUMPRODUCT(OFFSET($D101,0,MATCH(AV$1,$E$1:$Z$1,0),1,COUNTIFS($E$1:$Z$1,AV$1)),OFFSET($D$6,0,MATCH(AV$1,$E$1:$Z$1,0),1,COUNTIFS($E$1:$Z$1,AV$1)))/(5*100)=0,"",SUMPRODUCT(OFFSET($D101,0,MATCH(AV$1,$E$1:$Z$1,0),1,COUNTIFS($E$1:$Z$1,AV$1)),OFFSET($D$6,0,MATCH(AV$1,$E$1:$Z$1,0),1,COUNTIFS($E$1:$Z$1,AV$1)))/(5*100))</f>
        <v>0.92200000000000004</v>
      </c>
      <c r="AW101" s="211">
        <f t="shared" ca="1" si="45"/>
        <v>0.77933333333333321</v>
      </c>
      <c r="AX101" s="211">
        <f t="shared" ca="1" si="45"/>
        <v>0.72</v>
      </c>
    </row>
    <row r="102" spans="1:50" ht="18.75" x14ac:dyDescent="0.25">
      <c r="A102" s="46">
        <v>96</v>
      </c>
      <c r="B102" s="46" t="s">
        <v>729</v>
      </c>
      <c r="C102" s="46" t="str">
        <f>MID($B102,1,2)</f>
        <v>18</v>
      </c>
      <c r="D102" s="46" t="str">
        <f>INDEX(Sheet1!$C:$C,MATCH($B102,Sheet1!$B:$B,0))</f>
        <v>امیرحسین رهبری</v>
      </c>
      <c r="E102" s="46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>
        <v>3</v>
      </c>
      <c r="V102" s="47">
        <v>3</v>
      </c>
      <c r="W102" s="47">
        <v>5</v>
      </c>
      <c r="X102" s="47">
        <v>3</v>
      </c>
      <c r="Y102" s="47">
        <v>5</v>
      </c>
      <c r="Z102" s="47">
        <v>5</v>
      </c>
      <c r="AA102" s="208">
        <v>4.666666666666667</v>
      </c>
      <c r="AB102" s="47">
        <v>5</v>
      </c>
      <c r="AC102" s="47">
        <v>4</v>
      </c>
      <c r="AD102" s="47">
        <v>5</v>
      </c>
      <c r="AE102" s="47">
        <v>5</v>
      </c>
      <c r="AF102" s="47">
        <v>5</v>
      </c>
      <c r="AG102" s="47">
        <v>3</v>
      </c>
      <c r="AH102" s="208"/>
      <c r="AI102" s="47">
        <v>5</v>
      </c>
      <c r="AJ102" s="47">
        <v>5</v>
      </c>
      <c r="AK102" s="47">
        <v>5</v>
      </c>
      <c r="AL102" s="47">
        <v>3</v>
      </c>
      <c r="AM102" s="47">
        <v>5</v>
      </c>
      <c r="AN102" s="47">
        <v>3</v>
      </c>
      <c r="AO102" s="47"/>
      <c r="AP102" s="47"/>
      <c r="AQ102" s="47"/>
      <c r="AS102" s="18"/>
      <c r="AT102" s="18"/>
      <c r="AU102" s="18"/>
      <c r="AV102" s="211">
        <f t="shared" ca="1" si="47"/>
        <v>0.70799999999999996</v>
      </c>
      <c r="AW102" s="211">
        <f t="shared" ca="1" si="45"/>
        <v>0.89733333333333332</v>
      </c>
      <c r="AX102" s="211">
        <f t="shared" ca="1" si="45"/>
        <v>0.86</v>
      </c>
    </row>
    <row r="103" spans="1:50" ht="18.75" x14ac:dyDescent="0.25">
      <c r="A103" s="4">
        <v>97</v>
      </c>
      <c r="B103" s="4" t="s">
        <v>730</v>
      </c>
      <c r="C103" s="4" t="str">
        <f t="shared" ref="C103:C126" si="48">MID($B103,1,2)</f>
        <v>18</v>
      </c>
      <c r="D103" s="4" t="str">
        <f>INDEX(Sheet1!$C:$C,MATCH($B103,Sheet1!$B:$B,0))</f>
        <v>عباس رهبری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209">
        <v>4.666666666666667</v>
      </c>
      <c r="AB103" s="9">
        <v>5</v>
      </c>
      <c r="AC103" s="9">
        <v>4</v>
      </c>
      <c r="AD103" s="9">
        <v>5</v>
      </c>
      <c r="AE103" s="9">
        <v>5</v>
      </c>
      <c r="AF103" s="9">
        <v>5</v>
      </c>
      <c r="AG103" s="9">
        <v>3</v>
      </c>
      <c r="AH103" s="209"/>
      <c r="AI103" s="9">
        <v>5</v>
      </c>
      <c r="AJ103" s="9">
        <v>5</v>
      </c>
      <c r="AK103" s="9">
        <v>5</v>
      </c>
      <c r="AL103" s="9">
        <v>2</v>
      </c>
      <c r="AM103" s="9">
        <v>5</v>
      </c>
      <c r="AN103" s="9">
        <v>1</v>
      </c>
      <c r="AO103" s="9"/>
      <c r="AP103" s="9"/>
      <c r="AQ103" s="9"/>
      <c r="AS103" s="18"/>
      <c r="AT103" s="18"/>
      <c r="AU103" s="18"/>
      <c r="AV103" s="211"/>
      <c r="AW103" s="211">
        <f t="shared" ca="1" si="45"/>
        <v>0.89733333333333332</v>
      </c>
      <c r="AX103" s="211">
        <f t="shared" ca="1" si="45"/>
        <v>0.75</v>
      </c>
    </row>
    <row r="104" spans="1:50" ht="18.75" x14ac:dyDescent="0.25">
      <c r="A104" s="46">
        <v>98</v>
      </c>
      <c r="B104" s="46" t="s">
        <v>731</v>
      </c>
      <c r="C104" s="46" t="str">
        <f t="shared" si="48"/>
        <v>18</v>
      </c>
      <c r="D104" s="46" t="str">
        <f>INDEX(Sheet1!$C:$C,MATCH($B104,Sheet1!$B:$B,0))</f>
        <v>محمدطاها آذرنیا</v>
      </c>
      <c r="E104" s="46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208">
        <v>3.6666666666666665</v>
      </c>
      <c r="AB104" s="47">
        <v>4</v>
      </c>
      <c r="AC104" s="47">
        <v>3</v>
      </c>
      <c r="AD104" s="47">
        <v>4</v>
      </c>
      <c r="AE104" s="47">
        <v>5</v>
      </c>
      <c r="AF104" s="47">
        <v>5</v>
      </c>
      <c r="AG104" s="47">
        <v>5</v>
      </c>
      <c r="AH104" s="208"/>
      <c r="AI104" s="47">
        <v>4</v>
      </c>
      <c r="AJ104" s="47">
        <v>4</v>
      </c>
      <c r="AK104" s="47">
        <v>4</v>
      </c>
      <c r="AL104" s="47">
        <v>5</v>
      </c>
      <c r="AM104" s="47">
        <v>5</v>
      </c>
      <c r="AN104" s="47">
        <v>5</v>
      </c>
      <c r="AO104" s="47"/>
      <c r="AP104" s="47"/>
      <c r="AQ104" s="47"/>
      <c r="AS104" s="18"/>
      <c r="AT104" s="18"/>
      <c r="AU104" s="18"/>
      <c r="AV104" s="211"/>
      <c r="AW104" s="211">
        <f t="shared" ca="1" si="45"/>
        <v>0.83333333333333326</v>
      </c>
      <c r="AX104" s="211">
        <f t="shared" ca="1" si="45"/>
        <v>0.9</v>
      </c>
    </row>
    <row r="105" spans="1:50" ht="18.75" x14ac:dyDescent="0.25">
      <c r="A105" s="4">
        <v>99</v>
      </c>
      <c r="B105" s="4" t="s">
        <v>732</v>
      </c>
      <c r="C105" s="4" t="str">
        <f t="shared" si="48"/>
        <v>18</v>
      </c>
      <c r="D105" s="4" t="str">
        <f>INDEX(Sheet1!$C:$C,MATCH($B105,Sheet1!$B:$B,0))</f>
        <v>حامد بهرامی کیان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209">
        <v>3.3333333333333335</v>
      </c>
      <c r="AB105" s="9">
        <v>3</v>
      </c>
      <c r="AC105" s="9">
        <v>3</v>
      </c>
      <c r="AD105" s="9">
        <v>4</v>
      </c>
      <c r="AE105" s="9">
        <v>4</v>
      </c>
      <c r="AF105" s="9">
        <v>5</v>
      </c>
      <c r="AG105" s="9">
        <v>4</v>
      </c>
      <c r="AH105" s="209"/>
      <c r="AI105" s="9">
        <v>4</v>
      </c>
      <c r="AJ105" s="9">
        <v>5</v>
      </c>
      <c r="AK105" s="9">
        <v>5</v>
      </c>
      <c r="AL105" s="9">
        <v>4</v>
      </c>
      <c r="AM105" s="9">
        <v>5</v>
      </c>
      <c r="AN105" s="9">
        <v>4</v>
      </c>
      <c r="AO105" s="9"/>
      <c r="AP105" s="9"/>
      <c r="AQ105" s="9"/>
      <c r="AS105" s="18"/>
      <c r="AT105" s="18"/>
      <c r="AU105" s="18"/>
      <c r="AV105" s="211"/>
      <c r="AW105" s="211">
        <f t="shared" ca="1" si="45"/>
        <v>0.7426666666666667</v>
      </c>
      <c r="AX105" s="211">
        <f t="shared" ca="1" si="45"/>
        <v>0.9</v>
      </c>
    </row>
    <row r="106" spans="1:50" ht="18.75" x14ac:dyDescent="0.25">
      <c r="A106" s="46">
        <v>100</v>
      </c>
      <c r="B106" s="46" t="s">
        <v>733</v>
      </c>
      <c r="C106" s="46" t="str">
        <f t="shared" si="48"/>
        <v>18</v>
      </c>
      <c r="D106" s="46" t="str">
        <f>INDEX(Sheet1!$C:$C,MATCH($B106,Sheet1!$B:$B,0))</f>
        <v>محمدصادق ممدوحی</v>
      </c>
      <c r="E106" s="46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208">
        <v>3.6666666666666665</v>
      </c>
      <c r="AB106" s="47">
        <v>4</v>
      </c>
      <c r="AC106" s="47">
        <v>3</v>
      </c>
      <c r="AD106" s="47">
        <v>4</v>
      </c>
      <c r="AE106" s="47">
        <v>5</v>
      </c>
      <c r="AF106" s="47">
        <v>5</v>
      </c>
      <c r="AG106" s="47">
        <v>4</v>
      </c>
      <c r="AH106" s="208"/>
      <c r="AI106" s="47">
        <v>5</v>
      </c>
      <c r="AJ106" s="47">
        <v>5</v>
      </c>
      <c r="AK106" s="47">
        <v>5</v>
      </c>
      <c r="AL106" s="47">
        <v>5</v>
      </c>
      <c r="AM106" s="47">
        <v>5</v>
      </c>
      <c r="AN106" s="47">
        <v>4</v>
      </c>
      <c r="AO106" s="47"/>
      <c r="AP106" s="47"/>
      <c r="AQ106" s="47"/>
      <c r="AS106" s="18"/>
      <c r="AT106" s="18"/>
      <c r="AU106" s="18"/>
      <c r="AV106" s="211"/>
      <c r="AW106" s="211">
        <f t="shared" ca="1" si="45"/>
        <v>0.80533333333333323</v>
      </c>
      <c r="AX106" s="211">
        <f t="shared" ca="1" si="45"/>
        <v>0.96</v>
      </c>
    </row>
    <row r="107" spans="1:50" ht="18.75" x14ac:dyDescent="0.25">
      <c r="A107" s="4">
        <v>101</v>
      </c>
      <c r="B107" s="4" t="s">
        <v>734</v>
      </c>
      <c r="C107" s="4" t="str">
        <f t="shared" si="48"/>
        <v>18</v>
      </c>
      <c r="D107" s="4" t="str">
        <f>INDEX(Sheet1!$C:$C,MATCH($B107,Sheet1!$B:$B,0))</f>
        <v>امیرماهان محتشم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209">
        <v>4.333333333333333</v>
      </c>
      <c r="AB107" s="9">
        <v>4</v>
      </c>
      <c r="AC107" s="9">
        <v>4</v>
      </c>
      <c r="AD107" s="9">
        <v>5</v>
      </c>
      <c r="AE107" s="9">
        <v>5</v>
      </c>
      <c r="AF107" s="9">
        <v>5</v>
      </c>
      <c r="AG107" s="9">
        <v>5</v>
      </c>
      <c r="AH107" s="209"/>
      <c r="AI107" s="9">
        <v>5</v>
      </c>
      <c r="AJ107" s="9">
        <v>5</v>
      </c>
      <c r="AK107" s="9">
        <v>5</v>
      </c>
      <c r="AL107" s="9">
        <v>5</v>
      </c>
      <c r="AM107" s="9">
        <v>5</v>
      </c>
      <c r="AN107" s="9">
        <v>5</v>
      </c>
      <c r="AO107" s="9"/>
      <c r="AP107" s="9"/>
      <c r="AQ107" s="9"/>
      <c r="AS107" s="18"/>
      <c r="AT107" s="18"/>
      <c r="AU107" s="18"/>
      <c r="AV107" s="211"/>
      <c r="AW107" s="211">
        <f t="shared" ref="AW107:AX126" ca="1" si="49">IF(SUMPRODUCT(OFFSET($D107,0,MATCH(AW$1,$E$1:$AP$1,0),1,COUNTIFS($E$1:$AP$1,AW$1)),OFFSET($D$6,0,MATCH(AW$1,$E$1:$AP$1,0),1,COUNTIFS($E$1:$AP$1,AW$1)))/(5*100)=0,"",SUMPRODUCT(OFFSET($D107,0,MATCH(AW$1,$E$1:$AP$1,0),1,COUNTIFS($E$1:$AP$1,AW$1)),OFFSET($D$6,0,MATCH(AW$1,$E$1:$AP$1,0),1,COUNTIFS($E$1:$AP$1,AW$1)))/(5*100))</f>
        <v>0.91666666666666663</v>
      </c>
      <c r="AX107" s="211">
        <f t="shared" ca="1" si="49"/>
        <v>1</v>
      </c>
    </row>
    <row r="108" spans="1:50" ht="18.75" x14ac:dyDescent="0.25">
      <c r="A108" s="46">
        <v>102</v>
      </c>
      <c r="B108" s="46" t="s">
        <v>735</v>
      </c>
      <c r="C108" s="46" t="str">
        <f t="shared" si="48"/>
        <v>18</v>
      </c>
      <c r="D108" s="46" t="str">
        <f>INDEX(Sheet1!$C:$C,MATCH($B108,Sheet1!$B:$B,0))</f>
        <v>سیدامیرعباس نیکنژاد</v>
      </c>
      <c r="E108" s="46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208">
        <v>4</v>
      </c>
      <c r="AB108" s="47">
        <v>4</v>
      </c>
      <c r="AC108" s="47">
        <v>4</v>
      </c>
      <c r="AD108" s="47">
        <v>4</v>
      </c>
      <c r="AE108" s="47">
        <v>5</v>
      </c>
      <c r="AF108" s="47">
        <v>5</v>
      </c>
      <c r="AG108" s="47">
        <v>5</v>
      </c>
      <c r="AH108" s="208"/>
      <c r="AI108" s="47">
        <v>5</v>
      </c>
      <c r="AJ108" s="47">
        <v>5</v>
      </c>
      <c r="AK108" s="47">
        <v>5</v>
      </c>
      <c r="AL108" s="47">
        <v>5</v>
      </c>
      <c r="AM108" s="47">
        <v>5</v>
      </c>
      <c r="AN108" s="47">
        <v>5</v>
      </c>
      <c r="AO108" s="47"/>
      <c r="AP108" s="47"/>
      <c r="AQ108" s="47"/>
      <c r="AS108" s="18"/>
      <c r="AT108" s="18"/>
      <c r="AU108" s="18"/>
      <c r="AV108" s="211"/>
      <c r="AW108" s="211">
        <f t="shared" ca="1" si="49"/>
        <v>0.88</v>
      </c>
      <c r="AX108" s="211">
        <f t="shared" ca="1" si="49"/>
        <v>1</v>
      </c>
    </row>
    <row r="109" spans="1:50" ht="18.75" x14ac:dyDescent="0.25">
      <c r="A109" s="4">
        <v>103</v>
      </c>
      <c r="B109" s="4" t="s">
        <v>736</v>
      </c>
      <c r="C109" s="4" t="str">
        <f t="shared" si="48"/>
        <v>18</v>
      </c>
      <c r="D109" s="4" t="str">
        <f>INDEX(Sheet1!$C:$C,MATCH($B109,Sheet1!$B:$B,0))</f>
        <v>سیدمحمدحسین نیکنژاد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209">
        <v>3.6666666666666665</v>
      </c>
      <c r="AB109" s="9">
        <v>4</v>
      </c>
      <c r="AC109" s="9">
        <v>3</v>
      </c>
      <c r="AD109" s="9">
        <v>4</v>
      </c>
      <c r="AE109" s="9">
        <v>4</v>
      </c>
      <c r="AF109" s="9">
        <v>5</v>
      </c>
      <c r="AG109" s="9">
        <v>5</v>
      </c>
      <c r="AH109" s="209"/>
      <c r="AI109" s="9">
        <v>5</v>
      </c>
      <c r="AJ109" s="9">
        <v>5</v>
      </c>
      <c r="AK109" s="9">
        <v>5</v>
      </c>
      <c r="AL109" s="9">
        <v>3</v>
      </c>
      <c r="AM109" s="9">
        <v>5</v>
      </c>
      <c r="AN109" s="9">
        <v>3</v>
      </c>
      <c r="AO109" s="9"/>
      <c r="AP109" s="9"/>
      <c r="AQ109" s="9"/>
      <c r="AS109" s="18"/>
      <c r="AT109" s="18"/>
      <c r="AU109" s="18"/>
      <c r="AV109" s="211"/>
      <c r="AW109" s="211">
        <f t="shared" ca="1" si="49"/>
        <v>0.80733333333333324</v>
      </c>
      <c r="AX109" s="211">
        <f t="shared" ca="1" si="49"/>
        <v>0.86</v>
      </c>
    </row>
    <row r="110" spans="1:50" ht="18.75" x14ac:dyDescent="0.25">
      <c r="A110" s="46">
        <v>104</v>
      </c>
      <c r="B110" s="46" t="s">
        <v>737</v>
      </c>
      <c r="C110" s="46" t="str">
        <f t="shared" si="48"/>
        <v>18</v>
      </c>
      <c r="D110" s="46" t="str">
        <f>INDEX(Sheet1!$C:$C,MATCH($B110,Sheet1!$B:$B,0))</f>
        <v>محمدعلی شاهی</v>
      </c>
      <c r="E110" s="46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208">
        <v>3.6666666666666665</v>
      </c>
      <c r="AB110" s="47">
        <v>4</v>
      </c>
      <c r="AC110" s="47">
        <v>3</v>
      </c>
      <c r="AD110" s="47">
        <v>4</v>
      </c>
      <c r="AE110" s="47">
        <v>5</v>
      </c>
      <c r="AF110" s="47">
        <v>5</v>
      </c>
      <c r="AG110" s="47">
        <v>1</v>
      </c>
      <c r="AH110" s="208"/>
      <c r="AI110" s="47">
        <v>5</v>
      </c>
      <c r="AJ110" s="47">
        <v>5</v>
      </c>
      <c r="AK110" s="47">
        <v>5</v>
      </c>
      <c r="AL110" s="47">
        <v>5</v>
      </c>
      <c r="AM110" s="47">
        <v>5</v>
      </c>
      <c r="AN110" s="47">
        <v>4</v>
      </c>
      <c r="AO110" s="47"/>
      <c r="AP110" s="47"/>
      <c r="AQ110" s="47"/>
      <c r="AS110" s="18"/>
      <c r="AT110" s="18"/>
      <c r="AU110" s="18"/>
      <c r="AV110" s="211"/>
      <c r="AW110" s="211">
        <f t="shared" ca="1" si="49"/>
        <v>0.72133333333333327</v>
      </c>
      <c r="AX110" s="211">
        <f t="shared" ca="1" si="49"/>
        <v>0.96</v>
      </c>
    </row>
    <row r="111" spans="1:50" ht="18.75" x14ac:dyDescent="0.25">
      <c r="A111" s="4">
        <v>105</v>
      </c>
      <c r="B111" s="4" t="s">
        <v>738</v>
      </c>
      <c r="C111" s="4" t="str">
        <f t="shared" si="48"/>
        <v>18</v>
      </c>
      <c r="D111" s="4" t="str">
        <f>INDEX(Sheet1!$C:$C,MATCH($B111,Sheet1!$B:$B,0))</f>
        <v>سیدحسن متولی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209">
        <v>4.333333333333333</v>
      </c>
      <c r="AB111" s="9">
        <v>5</v>
      </c>
      <c r="AC111" s="9">
        <v>4</v>
      </c>
      <c r="AD111" s="9">
        <v>4</v>
      </c>
      <c r="AE111" s="9">
        <v>5</v>
      </c>
      <c r="AF111" s="9">
        <v>5</v>
      </c>
      <c r="AG111" s="9">
        <v>4</v>
      </c>
      <c r="AH111" s="209"/>
      <c r="AI111" s="9">
        <v>5</v>
      </c>
      <c r="AJ111" s="9">
        <v>5</v>
      </c>
      <c r="AK111" s="9">
        <v>5</v>
      </c>
      <c r="AL111" s="9">
        <v>3</v>
      </c>
      <c r="AM111" s="9">
        <v>5</v>
      </c>
      <c r="AN111" s="9">
        <v>3</v>
      </c>
      <c r="AO111" s="9"/>
      <c r="AP111" s="9"/>
      <c r="AQ111" s="9"/>
      <c r="AS111" s="18"/>
      <c r="AT111" s="18"/>
      <c r="AU111" s="18"/>
      <c r="AV111" s="211"/>
      <c r="AW111" s="211">
        <f t="shared" ca="1" si="49"/>
        <v>0.8886666666666666</v>
      </c>
      <c r="AX111" s="211">
        <f t="shared" ca="1" si="49"/>
        <v>0.86</v>
      </c>
    </row>
    <row r="112" spans="1:50" ht="18.75" x14ac:dyDescent="0.25">
      <c r="A112" s="46">
        <v>106</v>
      </c>
      <c r="B112" s="46" t="s">
        <v>739</v>
      </c>
      <c r="C112" s="46" t="str">
        <f t="shared" si="48"/>
        <v>18</v>
      </c>
      <c r="D112" s="46" t="str">
        <f>INDEX(Sheet1!$C:$C,MATCH($B112,Sheet1!$B:$B,0))</f>
        <v>مهدیار فردوسی</v>
      </c>
      <c r="E112" s="46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208">
        <v>3.6666666666666665</v>
      </c>
      <c r="AB112" s="47">
        <v>4</v>
      </c>
      <c r="AC112" s="47">
        <v>3</v>
      </c>
      <c r="AD112" s="47">
        <v>4</v>
      </c>
      <c r="AE112" s="47">
        <v>5</v>
      </c>
      <c r="AF112" s="47">
        <v>5</v>
      </c>
      <c r="AG112" s="47">
        <v>1</v>
      </c>
      <c r="AH112" s="208"/>
      <c r="AI112" s="47">
        <v>5</v>
      </c>
      <c r="AJ112" s="47">
        <v>5</v>
      </c>
      <c r="AK112" s="47">
        <v>5</v>
      </c>
      <c r="AL112" s="47">
        <v>2</v>
      </c>
      <c r="AM112" s="47">
        <v>5</v>
      </c>
      <c r="AN112" s="47">
        <v>1</v>
      </c>
      <c r="AO112" s="47"/>
      <c r="AP112" s="47"/>
      <c r="AQ112" s="47"/>
      <c r="AS112" s="18"/>
      <c r="AT112" s="18"/>
      <c r="AU112" s="18"/>
      <c r="AV112" s="211"/>
      <c r="AW112" s="211">
        <f t="shared" ca="1" si="49"/>
        <v>0.72133333333333327</v>
      </c>
      <c r="AX112" s="211">
        <f t="shared" ca="1" si="49"/>
        <v>0.75</v>
      </c>
    </row>
    <row r="113" spans="1:50" ht="18.75" x14ac:dyDescent="0.25">
      <c r="A113" s="4">
        <v>107</v>
      </c>
      <c r="B113" s="4" t="s">
        <v>740</v>
      </c>
      <c r="C113" s="4" t="str">
        <f t="shared" si="48"/>
        <v>18</v>
      </c>
      <c r="D113" s="4" t="str">
        <f>INDEX(Sheet1!$C:$C,MATCH($B113,Sheet1!$B:$B,0))</f>
        <v>محمدپارسا پایروند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209">
        <v>4.333333333333333</v>
      </c>
      <c r="AB113" s="9">
        <v>4</v>
      </c>
      <c r="AC113" s="9">
        <v>4</v>
      </c>
      <c r="AD113" s="9">
        <v>5</v>
      </c>
      <c r="AE113" s="9">
        <v>5</v>
      </c>
      <c r="AF113" s="9">
        <v>5</v>
      </c>
      <c r="AG113" s="9">
        <v>5</v>
      </c>
      <c r="AH113" s="209"/>
      <c r="AI113" s="9">
        <v>5</v>
      </c>
      <c r="AJ113" s="9">
        <v>5</v>
      </c>
      <c r="AK113" s="9">
        <v>5</v>
      </c>
      <c r="AL113" s="9">
        <v>4</v>
      </c>
      <c r="AM113" s="9">
        <v>5</v>
      </c>
      <c r="AN113" s="9">
        <v>4</v>
      </c>
      <c r="AO113" s="9"/>
      <c r="AP113" s="9"/>
      <c r="AQ113" s="9"/>
      <c r="AS113" s="18"/>
      <c r="AT113" s="18"/>
      <c r="AU113" s="18"/>
      <c r="AV113" s="211"/>
      <c r="AW113" s="211">
        <f t="shared" ca="1" si="49"/>
        <v>0.91666666666666663</v>
      </c>
      <c r="AX113" s="211">
        <f t="shared" ca="1" si="49"/>
        <v>0.93</v>
      </c>
    </row>
    <row r="114" spans="1:50" ht="18.75" x14ac:dyDescent="0.25">
      <c r="A114" s="46">
        <v>108</v>
      </c>
      <c r="B114" s="46" t="s">
        <v>741</v>
      </c>
      <c r="C114" s="46" t="str">
        <f t="shared" si="48"/>
        <v>18</v>
      </c>
      <c r="D114" s="46" t="str">
        <f>INDEX(Sheet1!$C:$C,MATCH($B114,Sheet1!$B:$B,0))</f>
        <v>حسین شاهوردی</v>
      </c>
      <c r="E114" s="46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208">
        <v>3.6666666666666665</v>
      </c>
      <c r="AB114" s="47">
        <v>4</v>
      </c>
      <c r="AC114" s="47">
        <v>3</v>
      </c>
      <c r="AD114" s="47">
        <v>4</v>
      </c>
      <c r="AE114" s="47">
        <v>5</v>
      </c>
      <c r="AF114" s="47">
        <v>5</v>
      </c>
      <c r="AG114" s="47">
        <v>3</v>
      </c>
      <c r="AH114" s="208"/>
      <c r="AI114" s="47">
        <v>5</v>
      </c>
      <c r="AJ114" s="47">
        <v>5</v>
      </c>
      <c r="AK114" s="47">
        <v>5</v>
      </c>
      <c r="AL114" s="47">
        <v>2</v>
      </c>
      <c r="AM114" s="47">
        <v>5</v>
      </c>
      <c r="AN114" s="47">
        <v>1</v>
      </c>
      <c r="AO114" s="47"/>
      <c r="AP114" s="47"/>
      <c r="AQ114" s="47"/>
      <c r="AS114" s="18"/>
      <c r="AT114" s="18"/>
      <c r="AU114" s="18"/>
      <c r="AV114" s="211"/>
      <c r="AW114" s="211">
        <f t="shared" ca="1" si="49"/>
        <v>0.77733333333333321</v>
      </c>
      <c r="AX114" s="211">
        <f t="shared" ca="1" si="49"/>
        <v>0.75</v>
      </c>
    </row>
    <row r="115" spans="1:50" ht="18.75" x14ac:dyDescent="0.25">
      <c r="A115" s="4">
        <v>109</v>
      </c>
      <c r="B115" s="4" t="s">
        <v>742</v>
      </c>
      <c r="C115" s="4" t="str">
        <f t="shared" si="48"/>
        <v>18</v>
      </c>
      <c r="D115" s="4" t="str">
        <f>INDEX(Sheet1!$C:$C,MATCH($B115,Sheet1!$B:$B,0))</f>
        <v>علی کشوری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209">
        <v>3.6666666666666665</v>
      </c>
      <c r="AB115" s="9">
        <v>4</v>
      </c>
      <c r="AC115" s="9">
        <v>3</v>
      </c>
      <c r="AD115" s="9">
        <v>4</v>
      </c>
      <c r="AE115" s="9">
        <v>5</v>
      </c>
      <c r="AF115" s="9">
        <v>5</v>
      </c>
      <c r="AG115" s="9">
        <v>1</v>
      </c>
      <c r="AH115" s="209"/>
      <c r="AI115" s="9">
        <v>5</v>
      </c>
      <c r="AJ115" s="9">
        <v>4</v>
      </c>
      <c r="AK115" s="9">
        <v>5</v>
      </c>
      <c r="AL115" s="9">
        <v>1</v>
      </c>
      <c r="AM115" s="9">
        <v>1</v>
      </c>
      <c r="AN115" s="9">
        <v>1</v>
      </c>
      <c r="AO115" s="9"/>
      <c r="AP115" s="9"/>
      <c r="AQ115" s="9"/>
      <c r="AS115" s="18"/>
      <c r="AT115" s="18"/>
      <c r="AU115" s="18"/>
      <c r="AV115" s="211"/>
      <c r="AW115" s="211">
        <f t="shared" ca="1" si="49"/>
        <v>0.72133333333333327</v>
      </c>
      <c r="AX115" s="211">
        <f t="shared" ca="1" si="49"/>
        <v>0.56000000000000005</v>
      </c>
    </row>
    <row r="116" spans="1:50" ht="18.75" x14ac:dyDescent="0.25">
      <c r="A116" s="46">
        <v>110</v>
      </c>
      <c r="B116" s="46" t="s">
        <v>743</v>
      </c>
      <c r="C116" s="46" t="str">
        <f t="shared" si="48"/>
        <v>18</v>
      </c>
      <c r="D116" s="46" t="str">
        <f>INDEX(Sheet1!$C:$C,MATCH($B116,Sheet1!$B:$B,0))</f>
        <v>محمدیاسین احمدی</v>
      </c>
      <c r="E116" s="46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208">
        <v>4</v>
      </c>
      <c r="AB116" s="47">
        <v>4</v>
      </c>
      <c r="AC116" s="47">
        <v>3</v>
      </c>
      <c r="AD116" s="47">
        <v>5</v>
      </c>
      <c r="AE116" s="47">
        <v>5</v>
      </c>
      <c r="AF116" s="47">
        <v>5</v>
      </c>
      <c r="AG116" s="47">
        <v>5</v>
      </c>
      <c r="AH116" s="208"/>
      <c r="AI116" s="47">
        <v>5</v>
      </c>
      <c r="AJ116" s="47">
        <v>5</v>
      </c>
      <c r="AK116" s="47">
        <v>5</v>
      </c>
      <c r="AL116" s="47">
        <v>5</v>
      </c>
      <c r="AM116" s="47">
        <v>5</v>
      </c>
      <c r="AN116" s="47">
        <v>5</v>
      </c>
      <c r="AO116" s="47"/>
      <c r="AP116" s="47"/>
      <c r="AQ116" s="47"/>
      <c r="AS116" s="18"/>
      <c r="AT116" s="18"/>
      <c r="AU116" s="18"/>
      <c r="AV116" s="211"/>
      <c r="AW116" s="211">
        <f t="shared" ca="1" si="49"/>
        <v>0.87</v>
      </c>
      <c r="AX116" s="211">
        <f t="shared" ca="1" si="49"/>
        <v>1</v>
      </c>
    </row>
    <row r="117" spans="1:50" ht="18.75" x14ac:dyDescent="0.25">
      <c r="A117" s="4">
        <v>111</v>
      </c>
      <c r="B117" s="4" t="s">
        <v>744</v>
      </c>
      <c r="C117" s="4" t="str">
        <f t="shared" si="48"/>
        <v>18</v>
      </c>
      <c r="D117" s="4" t="str">
        <f>INDEX(Sheet1!$C:$C,MATCH($B117,Sheet1!$B:$B,0))</f>
        <v>مهدی یحیی‌زاده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209">
        <v>3.6666666666666665</v>
      </c>
      <c r="AB117" s="9">
        <v>4</v>
      </c>
      <c r="AC117" s="9">
        <v>3</v>
      </c>
      <c r="AD117" s="9">
        <v>4</v>
      </c>
      <c r="AE117" s="9">
        <v>5</v>
      </c>
      <c r="AF117" s="9">
        <v>5</v>
      </c>
      <c r="AG117" s="9">
        <v>1</v>
      </c>
      <c r="AH117" s="209"/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1</v>
      </c>
      <c r="AO117" s="9"/>
      <c r="AP117" s="9"/>
      <c r="AQ117" s="9"/>
      <c r="AS117" s="18"/>
      <c r="AT117" s="18"/>
      <c r="AU117" s="18"/>
      <c r="AV117" s="211"/>
      <c r="AW117" s="211">
        <f t="shared" ca="1" si="49"/>
        <v>0.72133333333333327</v>
      </c>
      <c r="AX117" s="211">
        <f t="shared" ca="1" si="49"/>
        <v>0.2</v>
      </c>
    </row>
    <row r="118" spans="1:50" ht="18.75" x14ac:dyDescent="0.25">
      <c r="A118" s="46">
        <v>112</v>
      </c>
      <c r="B118" s="46" t="s">
        <v>745</v>
      </c>
      <c r="C118" s="46" t="str">
        <f t="shared" si="48"/>
        <v>18</v>
      </c>
      <c r="D118" s="46" t="str">
        <f>INDEX(Sheet1!$C:$C,MATCH($B118,Sheet1!$B:$B,0))</f>
        <v>امیرحسین باقرپور</v>
      </c>
      <c r="E118" s="46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208">
        <v>4</v>
      </c>
      <c r="AB118" s="47">
        <v>4</v>
      </c>
      <c r="AC118" s="47">
        <v>3</v>
      </c>
      <c r="AD118" s="47">
        <v>5</v>
      </c>
      <c r="AE118" s="47">
        <v>5</v>
      </c>
      <c r="AF118" s="47">
        <v>5</v>
      </c>
      <c r="AG118" s="47">
        <v>1</v>
      </c>
      <c r="AH118" s="208"/>
      <c r="AI118" s="47">
        <v>5</v>
      </c>
      <c r="AJ118" s="47">
        <v>5</v>
      </c>
      <c r="AK118" s="47">
        <v>5</v>
      </c>
      <c r="AL118" s="47">
        <v>4</v>
      </c>
      <c r="AM118" s="47">
        <v>5</v>
      </c>
      <c r="AN118" s="47">
        <v>3</v>
      </c>
      <c r="AO118" s="47"/>
      <c r="AP118" s="47"/>
      <c r="AQ118" s="47"/>
      <c r="AS118" s="18"/>
      <c r="AT118" s="18"/>
      <c r="AU118" s="18"/>
      <c r="AV118" s="211"/>
      <c r="AW118" s="211">
        <f t="shared" ca="1" si="49"/>
        <v>0.75800000000000001</v>
      </c>
      <c r="AX118" s="211">
        <f t="shared" ca="1" si="49"/>
        <v>0.89</v>
      </c>
    </row>
    <row r="119" spans="1:50" ht="18.75" x14ac:dyDescent="0.25">
      <c r="A119" s="4">
        <v>113</v>
      </c>
      <c r="B119" s="4" t="s">
        <v>746</v>
      </c>
      <c r="C119" s="4" t="str">
        <f t="shared" si="48"/>
        <v>18</v>
      </c>
      <c r="D119" s="4" t="str">
        <f>INDEX(Sheet1!$C:$C,MATCH($B119,Sheet1!$B:$B,0))</f>
        <v>مانی احمدی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209">
        <v>4</v>
      </c>
      <c r="AB119" s="9">
        <v>4</v>
      </c>
      <c r="AC119" s="9">
        <v>4</v>
      </c>
      <c r="AD119" s="9">
        <v>4</v>
      </c>
      <c r="AE119" s="9">
        <v>1</v>
      </c>
      <c r="AF119" s="9">
        <v>1</v>
      </c>
      <c r="AG119" s="9">
        <v>1</v>
      </c>
      <c r="AH119" s="209"/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1</v>
      </c>
      <c r="AO119" s="9"/>
      <c r="AP119" s="9"/>
      <c r="AQ119" s="9"/>
      <c r="AS119" s="18"/>
      <c r="AT119" s="18"/>
      <c r="AU119" s="18"/>
      <c r="AV119" s="211"/>
      <c r="AW119" s="211">
        <f t="shared" ca="1" si="49"/>
        <v>0.56000000000000005</v>
      </c>
      <c r="AX119" s="211">
        <f t="shared" ca="1" si="49"/>
        <v>0.2</v>
      </c>
    </row>
    <row r="120" spans="1:50" ht="18.75" x14ac:dyDescent="0.25">
      <c r="A120" s="46">
        <v>114</v>
      </c>
      <c r="B120" s="46" t="s">
        <v>747</v>
      </c>
      <c r="C120" s="46" t="str">
        <f t="shared" si="48"/>
        <v>18</v>
      </c>
      <c r="D120" s="46" t="str">
        <f>INDEX(Sheet1!$C:$C,MATCH($B120,Sheet1!$B:$B,0))</f>
        <v>طاها حیدری</v>
      </c>
      <c r="E120" s="46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208">
        <v>4</v>
      </c>
      <c r="AB120" s="47">
        <v>4</v>
      </c>
      <c r="AC120" s="47">
        <v>4</v>
      </c>
      <c r="AD120" s="47">
        <v>4</v>
      </c>
      <c r="AE120" s="47">
        <v>5</v>
      </c>
      <c r="AF120" s="47">
        <v>5</v>
      </c>
      <c r="AG120" s="47">
        <v>5</v>
      </c>
      <c r="AH120" s="208"/>
      <c r="AI120" s="47">
        <v>5</v>
      </c>
      <c r="AJ120" s="47">
        <v>5</v>
      </c>
      <c r="AK120" s="47">
        <v>5</v>
      </c>
      <c r="AL120" s="47">
        <v>4</v>
      </c>
      <c r="AM120" s="47">
        <v>5</v>
      </c>
      <c r="AN120" s="47">
        <v>5</v>
      </c>
      <c r="AO120" s="47"/>
      <c r="AP120" s="47"/>
      <c r="AQ120" s="47"/>
      <c r="AS120" s="18"/>
      <c r="AT120" s="18"/>
      <c r="AU120" s="18"/>
      <c r="AV120" s="211"/>
      <c r="AW120" s="211">
        <f t="shared" ca="1" si="49"/>
        <v>0.88</v>
      </c>
      <c r="AX120" s="211">
        <f t="shared" ca="1" si="49"/>
        <v>0.97</v>
      </c>
    </row>
    <row r="121" spans="1:50" ht="18.75" x14ac:dyDescent="0.25">
      <c r="A121" s="4">
        <v>115</v>
      </c>
      <c r="B121" s="4" t="s">
        <v>748</v>
      </c>
      <c r="C121" s="4" t="str">
        <f t="shared" si="48"/>
        <v>18</v>
      </c>
      <c r="D121" s="4" t="str">
        <f>INDEX(Sheet1!$C:$C,MATCH($B121,Sheet1!$B:$B,0))</f>
        <v>حسام شاملو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209">
        <v>3.6666666666666665</v>
      </c>
      <c r="AB121" s="9">
        <v>4</v>
      </c>
      <c r="AC121" s="9">
        <v>3</v>
      </c>
      <c r="AD121" s="9">
        <v>4</v>
      </c>
      <c r="AE121" s="9">
        <v>5</v>
      </c>
      <c r="AF121" s="9">
        <v>5</v>
      </c>
      <c r="AG121" s="9">
        <v>2</v>
      </c>
      <c r="AH121" s="209"/>
      <c r="AI121" s="9">
        <v>5</v>
      </c>
      <c r="AJ121" s="9">
        <v>5</v>
      </c>
      <c r="AK121" s="9">
        <v>5</v>
      </c>
      <c r="AL121" s="9">
        <v>3</v>
      </c>
      <c r="AM121" s="9">
        <v>5</v>
      </c>
      <c r="AN121" s="9">
        <v>3</v>
      </c>
      <c r="AO121" s="9"/>
      <c r="AP121" s="9"/>
      <c r="AQ121" s="9"/>
      <c r="AS121" s="18"/>
      <c r="AT121" s="18"/>
      <c r="AU121" s="18"/>
      <c r="AV121" s="211"/>
      <c r="AW121" s="211">
        <f t="shared" ca="1" si="49"/>
        <v>0.7493333333333333</v>
      </c>
      <c r="AX121" s="211">
        <f t="shared" ca="1" si="49"/>
        <v>0.86</v>
      </c>
    </row>
    <row r="122" spans="1:50" ht="18.75" x14ac:dyDescent="0.25">
      <c r="A122" s="46">
        <v>116</v>
      </c>
      <c r="B122" s="46" t="s">
        <v>749</v>
      </c>
      <c r="C122" s="46" t="str">
        <f t="shared" si="48"/>
        <v>18</v>
      </c>
      <c r="D122" s="46" t="str">
        <f>INDEX(Sheet1!$C:$C,MATCH($B122,Sheet1!$B:$B,0))</f>
        <v>محمدمتین پایروند</v>
      </c>
      <c r="E122" s="46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208">
        <v>4.333333333333333</v>
      </c>
      <c r="AB122" s="47">
        <v>4</v>
      </c>
      <c r="AC122" s="47">
        <v>4</v>
      </c>
      <c r="AD122" s="47">
        <v>5</v>
      </c>
      <c r="AE122" s="47">
        <v>5</v>
      </c>
      <c r="AF122" s="47">
        <v>5</v>
      </c>
      <c r="AG122" s="47">
        <v>5</v>
      </c>
      <c r="AH122" s="208"/>
      <c r="AI122" s="47">
        <v>5</v>
      </c>
      <c r="AJ122" s="47">
        <v>5</v>
      </c>
      <c r="AK122" s="47">
        <v>5</v>
      </c>
      <c r="AL122" s="47">
        <v>4</v>
      </c>
      <c r="AM122" s="47">
        <v>5</v>
      </c>
      <c r="AN122" s="47">
        <v>4</v>
      </c>
      <c r="AO122" s="47"/>
      <c r="AP122" s="47"/>
      <c r="AQ122" s="47"/>
      <c r="AS122" s="18"/>
      <c r="AT122" s="18"/>
      <c r="AU122" s="18"/>
      <c r="AV122" s="211"/>
      <c r="AW122" s="211">
        <f t="shared" ca="1" si="49"/>
        <v>0.91666666666666663</v>
      </c>
      <c r="AX122" s="211">
        <f t="shared" ca="1" si="49"/>
        <v>0.93</v>
      </c>
    </row>
    <row r="123" spans="1:50" ht="18.75" x14ac:dyDescent="0.25">
      <c r="A123" s="4">
        <v>117</v>
      </c>
      <c r="B123" s="4" t="s">
        <v>750</v>
      </c>
      <c r="C123" s="4" t="str">
        <f t="shared" si="48"/>
        <v>18</v>
      </c>
      <c r="D123" s="4" t="str">
        <f>INDEX(Sheet1!$C:$C,MATCH($B123,Sheet1!$B:$B,0))</f>
        <v>محمدعلی آفاقی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209">
        <v>3.3333333333333335</v>
      </c>
      <c r="AB123" s="9">
        <v>3</v>
      </c>
      <c r="AC123" s="9">
        <v>3</v>
      </c>
      <c r="AD123" s="9">
        <v>4</v>
      </c>
      <c r="AE123" s="9">
        <v>5</v>
      </c>
      <c r="AF123" s="9">
        <v>5</v>
      </c>
      <c r="AG123" s="9">
        <v>1</v>
      </c>
      <c r="AH123" s="209"/>
      <c r="AI123" s="9">
        <v>3</v>
      </c>
      <c r="AJ123" s="9">
        <v>4</v>
      </c>
      <c r="AK123" s="9">
        <v>4</v>
      </c>
      <c r="AL123" s="9">
        <v>1</v>
      </c>
      <c r="AM123" s="9">
        <v>1</v>
      </c>
      <c r="AN123" s="9">
        <v>1</v>
      </c>
      <c r="AO123" s="9"/>
      <c r="AP123" s="9"/>
      <c r="AQ123" s="9"/>
      <c r="AS123" s="18"/>
      <c r="AT123" s="18"/>
      <c r="AU123" s="18"/>
      <c r="AV123" s="211"/>
      <c r="AW123" s="211">
        <f t="shared" ca="1" si="49"/>
        <v>0.68466666666666676</v>
      </c>
      <c r="AX123" s="211">
        <f t="shared" ca="1" si="49"/>
        <v>0.47</v>
      </c>
    </row>
    <row r="124" spans="1:50" ht="18.75" x14ac:dyDescent="0.25">
      <c r="A124" s="46">
        <v>118</v>
      </c>
      <c r="B124" s="46" t="s">
        <v>751</v>
      </c>
      <c r="C124" s="46" t="str">
        <f t="shared" si="48"/>
        <v>18</v>
      </c>
      <c r="D124" s="46" t="str">
        <f>INDEX(Sheet1!$C:$C,MATCH($B124,Sheet1!$B:$B,0))</f>
        <v>محمدرضا رجب‌زاده</v>
      </c>
      <c r="E124" s="46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208">
        <v>4</v>
      </c>
      <c r="AB124" s="47">
        <v>5</v>
      </c>
      <c r="AC124" s="47">
        <v>3</v>
      </c>
      <c r="AD124" s="47">
        <v>4</v>
      </c>
      <c r="AE124" s="47">
        <v>5</v>
      </c>
      <c r="AF124" s="47">
        <v>5</v>
      </c>
      <c r="AG124" s="47">
        <v>4</v>
      </c>
      <c r="AH124" s="208"/>
      <c r="AI124" s="47">
        <v>4</v>
      </c>
      <c r="AJ124" s="47">
        <v>4</v>
      </c>
      <c r="AK124" s="47">
        <v>5</v>
      </c>
      <c r="AL124" s="47">
        <v>3</v>
      </c>
      <c r="AM124" s="47">
        <v>5</v>
      </c>
      <c r="AN124" s="47">
        <v>1</v>
      </c>
      <c r="AO124" s="47"/>
      <c r="AP124" s="47"/>
      <c r="AQ124" s="47"/>
      <c r="AS124" s="18"/>
      <c r="AT124" s="18"/>
      <c r="AU124" s="18"/>
      <c r="AV124" s="211"/>
      <c r="AW124" s="211">
        <f t="shared" ca="1" si="49"/>
        <v>0.84199999999999997</v>
      </c>
      <c r="AX124" s="211">
        <f t="shared" ca="1" si="49"/>
        <v>0.71</v>
      </c>
    </row>
    <row r="125" spans="1:50" ht="18.75" x14ac:dyDescent="0.25">
      <c r="A125" s="4">
        <v>119</v>
      </c>
      <c r="B125" s="4" t="s">
        <v>752</v>
      </c>
      <c r="C125" s="4" t="str">
        <f t="shared" si="48"/>
        <v>18</v>
      </c>
      <c r="D125" s="4" t="str">
        <f>INDEX(Sheet1!$C:$C,MATCH($B125,Sheet1!$B:$B,0))</f>
        <v>محمدحسین صابری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209">
        <v>4.666666666666667</v>
      </c>
      <c r="AB125" s="9">
        <v>5</v>
      </c>
      <c r="AC125" s="9">
        <v>4</v>
      </c>
      <c r="AD125" s="9">
        <v>5</v>
      </c>
      <c r="AE125" s="9">
        <v>5</v>
      </c>
      <c r="AF125" s="9">
        <v>5</v>
      </c>
      <c r="AG125" s="9">
        <v>4</v>
      </c>
      <c r="AH125" s="209"/>
      <c r="AI125" s="9">
        <v>5</v>
      </c>
      <c r="AJ125" s="9">
        <v>5</v>
      </c>
      <c r="AK125" s="9">
        <v>5</v>
      </c>
      <c r="AL125" s="9">
        <v>5</v>
      </c>
      <c r="AM125" s="9">
        <v>5</v>
      </c>
      <c r="AN125" s="9">
        <v>5</v>
      </c>
      <c r="AO125" s="9"/>
      <c r="AP125" s="9"/>
      <c r="AQ125" s="9"/>
      <c r="AS125" s="18"/>
      <c r="AT125" s="18"/>
      <c r="AU125" s="18"/>
      <c r="AV125" s="211"/>
      <c r="AW125" s="211">
        <f t="shared" ca="1" si="49"/>
        <v>0.92533333333333334</v>
      </c>
      <c r="AX125" s="211">
        <f t="shared" ca="1" si="49"/>
        <v>1</v>
      </c>
    </row>
    <row r="126" spans="1:50" ht="18.75" x14ac:dyDescent="0.25">
      <c r="A126" s="46">
        <v>120</v>
      </c>
      <c r="B126" s="46" t="s">
        <v>753</v>
      </c>
      <c r="C126" s="46" t="str">
        <f t="shared" si="48"/>
        <v>18</v>
      </c>
      <c r="D126" s="46" t="str">
        <f>INDEX(Sheet1!$C:$C,MATCH($B126,Sheet1!$B:$B,0))</f>
        <v>محمدعلی پورعبادی</v>
      </c>
      <c r="E126" s="46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208">
        <v>3.6666666666666665</v>
      </c>
      <c r="AB126" s="47">
        <v>4</v>
      </c>
      <c r="AC126" s="47">
        <v>3</v>
      </c>
      <c r="AD126" s="47">
        <v>4</v>
      </c>
      <c r="AE126" s="47">
        <v>5</v>
      </c>
      <c r="AF126" s="47">
        <v>5</v>
      </c>
      <c r="AG126" s="47">
        <v>5</v>
      </c>
      <c r="AH126" s="208"/>
      <c r="AI126" s="47">
        <v>5</v>
      </c>
      <c r="AJ126" s="47">
        <v>5</v>
      </c>
      <c r="AK126" s="47">
        <v>5</v>
      </c>
      <c r="AL126" s="47">
        <v>3</v>
      </c>
      <c r="AM126" s="47">
        <v>5</v>
      </c>
      <c r="AN126" s="47">
        <v>4</v>
      </c>
      <c r="AO126" s="47"/>
      <c r="AP126" s="47"/>
      <c r="AQ126" s="47"/>
      <c r="AS126" s="18"/>
      <c r="AT126" s="18"/>
      <c r="AU126" s="18"/>
      <c r="AV126" s="211"/>
      <c r="AW126" s="211">
        <f t="shared" ca="1" si="49"/>
        <v>0.83333333333333326</v>
      </c>
      <c r="AX126" s="211">
        <f t="shared" ca="1" si="49"/>
        <v>0.9</v>
      </c>
    </row>
  </sheetData>
  <mergeCells count="8">
    <mergeCell ref="AL4:AN4"/>
    <mergeCell ref="K4:N4"/>
    <mergeCell ref="F4:I4"/>
    <mergeCell ref="Q4:T4"/>
    <mergeCell ref="W4:Z4"/>
    <mergeCell ref="AI4:AK4"/>
    <mergeCell ref="AB4:AD4"/>
    <mergeCell ref="AE4:AG4"/>
  </mergeCells>
  <phoneticPr fontId="2" type="noConversion"/>
  <conditionalFormatting sqref="AS7:AX126">
    <cfRule type="cellIs" dxfId="72" priority="3" operator="between">
      <formula>0.849999</formula>
      <formula>1.00001</formula>
    </cfRule>
    <cfRule type="expression" dxfId="71" priority="4">
      <formula>AND(COUNTIFS($E$3:$AQ$3,AS$3,$E$2:$AQ$2,AS$2,$E7:$AQ7,"&lt;&gt;"&amp;"")&gt;0,AS7&lt;0.6)</formula>
    </cfRule>
  </conditionalFormatting>
  <pageMargins left="0.7" right="0.7" top="0.75" bottom="0.75" header="0.3" footer="0.3"/>
  <pageSetup orientation="portrait" r:id="rId1"/>
  <ignoredErrors>
    <ignoredError sqref="B7:B39 B40:B65 B66:B86 B101:B111 B112:B126 B87:B10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9" tint="-0.249977111117893"/>
  </sheetPr>
  <dimension ref="A1:AP125"/>
  <sheetViews>
    <sheetView rightToLeft="1" topLeftCell="V1" zoomScaleNormal="100" workbookViewId="0">
      <selection activeCell="AG7" sqref="AG7"/>
    </sheetView>
  </sheetViews>
  <sheetFormatPr defaultRowHeight="15" x14ac:dyDescent="0.25"/>
  <cols>
    <col min="1" max="1" width="4.7109375" bestFit="1" customWidth="1"/>
    <col min="4" max="4" width="20.140625" bestFit="1" customWidth="1"/>
    <col min="5" max="7" width="8.7109375" customWidth="1"/>
    <col min="8" max="12" width="9.28515625" customWidth="1"/>
    <col min="13" max="13" width="8.7109375" customWidth="1"/>
    <col min="14" max="20" width="9.28515625" customWidth="1"/>
    <col min="21" max="28" width="8.85546875" customWidth="1"/>
    <col min="29" max="29" width="8.7109375" customWidth="1"/>
  </cols>
  <sheetData>
    <row r="1" spans="1:42" x14ac:dyDescent="0.25">
      <c r="D1" s="1" t="s">
        <v>459</v>
      </c>
      <c r="E1" s="1" t="str">
        <f t="shared" ref="E1:AP1" si="0">E$2&amp;E$3</f>
        <v>14013</v>
      </c>
      <c r="F1" s="1" t="str">
        <f t="shared" si="0"/>
        <v>14013</v>
      </c>
      <c r="G1" s="1" t="str">
        <f t="shared" si="0"/>
        <v>14013</v>
      </c>
      <c r="H1" s="1" t="str">
        <f t="shared" si="0"/>
        <v>14013</v>
      </c>
      <c r="I1" s="1" t="str">
        <f t="shared" si="0"/>
        <v>14013</v>
      </c>
      <c r="J1" s="1" t="str">
        <f t="shared" si="0"/>
        <v>14013</v>
      </c>
      <c r="K1" s="1" t="str">
        <f t="shared" si="0"/>
        <v>14013</v>
      </c>
      <c r="L1" s="1" t="str">
        <f t="shared" si="0"/>
        <v>14013</v>
      </c>
      <c r="M1" s="1" t="str">
        <f t="shared" si="0"/>
        <v>14014</v>
      </c>
      <c r="N1" s="1" t="str">
        <f t="shared" si="0"/>
        <v>14014</v>
      </c>
      <c r="O1" s="1" t="str">
        <f t="shared" si="0"/>
        <v>14014</v>
      </c>
      <c r="P1" s="1" t="str">
        <f t="shared" si="0"/>
        <v>14014</v>
      </c>
      <c r="Q1" s="1" t="str">
        <f t="shared" si="0"/>
        <v>14014</v>
      </c>
      <c r="R1" s="1" t="str">
        <f t="shared" si="0"/>
        <v>14014</v>
      </c>
      <c r="S1" s="1" t="str">
        <f t="shared" si="0"/>
        <v>14014</v>
      </c>
      <c r="T1" s="1" t="str">
        <f t="shared" si="0"/>
        <v>14014</v>
      </c>
      <c r="U1" s="1" t="str">
        <f t="shared" si="0"/>
        <v>14021</v>
      </c>
      <c r="V1" s="1" t="str">
        <f t="shared" si="0"/>
        <v>14021</v>
      </c>
      <c r="W1" s="1" t="str">
        <f t="shared" si="0"/>
        <v>14021</v>
      </c>
      <c r="X1" s="1" t="str">
        <f t="shared" si="0"/>
        <v>14021</v>
      </c>
      <c r="Y1" s="1" t="str">
        <f t="shared" si="0"/>
        <v>14021</v>
      </c>
      <c r="Z1" s="1" t="str">
        <f t="shared" si="0"/>
        <v>14021</v>
      </c>
      <c r="AA1" s="1" t="str">
        <f t="shared" si="0"/>
        <v>14021</v>
      </c>
      <c r="AB1" s="1" t="str">
        <f t="shared" si="0"/>
        <v>14021</v>
      </c>
      <c r="AC1" s="1" t="str">
        <f t="shared" si="0"/>
        <v>14033</v>
      </c>
      <c r="AD1" s="1" t="str">
        <f t="shared" si="0"/>
        <v>14033</v>
      </c>
      <c r="AE1" s="1" t="str">
        <f t="shared" si="0"/>
        <v>14033</v>
      </c>
      <c r="AF1" s="1" t="str">
        <f t="shared" si="0"/>
        <v>14033</v>
      </c>
      <c r="AG1" s="1" t="str">
        <f t="shared" si="0"/>
        <v>14033</v>
      </c>
      <c r="AH1" s="1" t="str">
        <f t="shared" si="0"/>
        <v>14033</v>
      </c>
      <c r="AI1" s="1" t="str">
        <f t="shared" si="0"/>
        <v>14033</v>
      </c>
      <c r="AJ1" s="1" t="str">
        <f t="shared" si="0"/>
        <v>14033</v>
      </c>
      <c r="AK1" s="1" t="str">
        <f t="shared" si="0"/>
        <v/>
      </c>
      <c r="AL1" s="1" t="str">
        <f t="shared" si="0"/>
        <v/>
      </c>
      <c r="AM1" s="1" t="str">
        <f t="shared" si="0"/>
        <v>14013</v>
      </c>
      <c r="AN1" s="1" t="str">
        <f t="shared" si="0"/>
        <v>14014</v>
      </c>
      <c r="AO1" s="1" t="str">
        <f t="shared" si="0"/>
        <v>14021</v>
      </c>
      <c r="AP1" s="1" t="str">
        <f t="shared" si="0"/>
        <v>14033</v>
      </c>
    </row>
    <row r="2" spans="1:42" ht="18.600000000000001" customHeight="1" x14ac:dyDescent="0.25">
      <c r="A2" s="124"/>
      <c r="B2" s="124"/>
      <c r="C2" s="124"/>
      <c r="D2" s="124" t="s">
        <v>49</v>
      </c>
      <c r="E2" s="124">
        <v>1401</v>
      </c>
      <c r="F2" s="124">
        <v>1401</v>
      </c>
      <c r="G2" s="124">
        <f t="shared" ref="G2:I2" si="1">IF(F$3=G$3,F$2,IF(F$3&gt;G$3,F$2+1,F$2))</f>
        <v>1401</v>
      </c>
      <c r="H2" s="124">
        <f t="shared" si="1"/>
        <v>1401</v>
      </c>
      <c r="I2" s="124">
        <f t="shared" si="1"/>
        <v>1401</v>
      </c>
      <c r="J2" s="124">
        <f>IF(I$3=J$3,I$2,IF(I$3&gt;J$3,I$2+1,I$2))</f>
        <v>1401</v>
      </c>
      <c r="K2" s="124">
        <f>IF(J$3=K$3,J$2,IF(J$3&gt;K$3,J$2+1,J$2))</f>
        <v>1401</v>
      </c>
      <c r="L2" s="124">
        <f>IF(K$3=L$3,K$2,IF(K$3&gt;L$3,K$2+1,K$2))</f>
        <v>1401</v>
      </c>
      <c r="M2" s="125">
        <v>1401</v>
      </c>
      <c r="N2" s="125">
        <f>IF(L$3=N$3,L$2,IF(L$3&gt;N$3,L$2+1,L$2))</f>
        <v>1401</v>
      </c>
      <c r="O2" s="125">
        <f t="shared" ref="O2:T2" si="2">IF(N$3=O$3,N$2,IF(N$3&gt;O$3,N$2+1,N$2))</f>
        <v>1401</v>
      </c>
      <c r="P2" s="125">
        <f t="shared" si="2"/>
        <v>1401</v>
      </c>
      <c r="Q2" s="125">
        <f t="shared" si="2"/>
        <v>1401</v>
      </c>
      <c r="R2" s="125">
        <f t="shared" si="2"/>
        <v>1401</v>
      </c>
      <c r="S2" s="125">
        <f t="shared" si="2"/>
        <v>1401</v>
      </c>
      <c r="T2" s="125">
        <f t="shared" si="2"/>
        <v>1401</v>
      </c>
      <c r="U2" s="124">
        <v>1402</v>
      </c>
      <c r="V2" s="124">
        <v>1402</v>
      </c>
      <c r="W2" s="124">
        <v>1402</v>
      </c>
      <c r="X2" s="124">
        <v>1402</v>
      </c>
      <c r="Y2" s="124">
        <v>1402</v>
      </c>
      <c r="Z2" s="124">
        <v>1402</v>
      </c>
      <c r="AA2" s="124">
        <v>1402</v>
      </c>
      <c r="AB2" s="124">
        <v>1402</v>
      </c>
      <c r="AC2" s="125">
        <v>1403</v>
      </c>
      <c r="AD2" s="125">
        <f>IF(AC$3=AD$3,AC$2,IF(AC$3&gt;AD$3,AC$2+1,AC$2))</f>
        <v>1403</v>
      </c>
      <c r="AE2" s="125">
        <f>IF(AD$3=AE$3,AD$2,IF(AD$3&gt;AE$3,AD$2+1,AD$2))</f>
        <v>1403</v>
      </c>
      <c r="AF2" s="125">
        <f t="shared" ref="AF2:AJ2" si="3">IF(AD$3=AF$3,AD$2,IF(AD$3&gt;AF$3,AD$2+1,AD$2))</f>
        <v>1403</v>
      </c>
      <c r="AG2" s="125">
        <f t="shared" si="3"/>
        <v>1403</v>
      </c>
      <c r="AH2" s="125">
        <f t="shared" si="3"/>
        <v>1403</v>
      </c>
      <c r="AI2" s="125">
        <f t="shared" si="3"/>
        <v>1403</v>
      </c>
      <c r="AJ2" s="125">
        <f t="shared" si="3"/>
        <v>1403</v>
      </c>
      <c r="AK2" s="124"/>
      <c r="AM2" s="125">
        <v>1401</v>
      </c>
      <c r="AN2" s="125">
        <v>1401</v>
      </c>
      <c r="AO2" s="125">
        <f>IF(AN$3=AO$3,AN$2,IF(AN$3&gt;AO$3,AN$2+1,AN$2))</f>
        <v>1402</v>
      </c>
      <c r="AP2" s="125">
        <v>1403</v>
      </c>
    </row>
    <row r="3" spans="1:42" ht="18.75" x14ac:dyDescent="0.25">
      <c r="A3" s="37"/>
      <c r="B3" s="37"/>
      <c r="C3" s="37"/>
      <c r="D3" s="37" t="s">
        <v>177</v>
      </c>
      <c r="E3" s="37">
        <v>3</v>
      </c>
      <c r="F3" s="37">
        <v>3</v>
      </c>
      <c r="G3" s="37">
        <v>3</v>
      </c>
      <c r="H3" s="37">
        <v>3</v>
      </c>
      <c r="I3" s="37">
        <v>3</v>
      </c>
      <c r="J3" s="37">
        <v>3</v>
      </c>
      <c r="K3" s="37">
        <v>3</v>
      </c>
      <c r="L3" s="37">
        <v>3</v>
      </c>
      <c r="M3" s="33">
        <f>IF(COUNTIFS(E$3:L$3,L$3)&lt;8,L$3,IF(L$3=4,1,L$3+1))</f>
        <v>4</v>
      </c>
      <c r="N3" s="33">
        <f t="shared" ref="N3:AJ3" si="4">IF(COUNTIFS(F$3:M$3,M$3)&lt;8,M$3,IF(M$3=4,1,M$3+1))</f>
        <v>4</v>
      </c>
      <c r="O3" s="33">
        <f t="shared" si="4"/>
        <v>4</v>
      </c>
      <c r="P3" s="33">
        <f t="shared" si="4"/>
        <v>4</v>
      </c>
      <c r="Q3" s="33">
        <f t="shared" si="4"/>
        <v>4</v>
      </c>
      <c r="R3" s="33">
        <f t="shared" si="4"/>
        <v>4</v>
      </c>
      <c r="S3" s="33">
        <f t="shared" si="4"/>
        <v>4</v>
      </c>
      <c r="T3" s="33">
        <f t="shared" si="4"/>
        <v>4</v>
      </c>
      <c r="U3" s="37">
        <f t="shared" si="4"/>
        <v>1</v>
      </c>
      <c r="V3" s="37">
        <f t="shared" si="4"/>
        <v>1</v>
      </c>
      <c r="W3" s="37">
        <f t="shared" si="4"/>
        <v>1</v>
      </c>
      <c r="X3" s="37">
        <f t="shared" si="4"/>
        <v>1</v>
      </c>
      <c r="Y3" s="37">
        <f t="shared" si="4"/>
        <v>1</v>
      </c>
      <c r="Z3" s="37">
        <f t="shared" si="4"/>
        <v>1</v>
      </c>
      <c r="AA3" s="37">
        <f t="shared" si="4"/>
        <v>1</v>
      </c>
      <c r="AB3" s="37">
        <f t="shared" si="4"/>
        <v>1</v>
      </c>
      <c r="AC3" s="33">
        <v>3</v>
      </c>
      <c r="AD3" s="33">
        <f t="shared" si="4"/>
        <v>3</v>
      </c>
      <c r="AE3" s="33">
        <f t="shared" si="4"/>
        <v>3</v>
      </c>
      <c r="AF3" s="33">
        <f t="shared" si="4"/>
        <v>3</v>
      </c>
      <c r="AG3" s="33">
        <f t="shared" si="4"/>
        <v>3</v>
      </c>
      <c r="AH3" s="33">
        <f t="shared" si="4"/>
        <v>3</v>
      </c>
      <c r="AI3" s="33">
        <f t="shared" si="4"/>
        <v>3</v>
      </c>
      <c r="AJ3" s="33">
        <f t="shared" si="4"/>
        <v>3</v>
      </c>
      <c r="AK3" s="37"/>
      <c r="AM3" s="33">
        <v>3</v>
      </c>
      <c r="AN3" s="33">
        <f>IF(COUNTIFS(AL$3:AM$3,AM$3)&lt;1,AM$3,IF(AM$3=4,1,AM$3+1))</f>
        <v>4</v>
      </c>
      <c r="AO3" s="33">
        <f>IF(COUNTIFS(AM$3:AN$3,AN$3)&lt;1,AN$3,IF(AN$3=4,1,AN$3+1))</f>
        <v>1</v>
      </c>
      <c r="AP3" s="33">
        <v>3</v>
      </c>
    </row>
    <row r="4" spans="1:42" ht="37.15" customHeight="1" x14ac:dyDescent="0.25">
      <c r="A4" s="49" t="s">
        <v>13</v>
      </c>
      <c r="B4" s="49" t="s">
        <v>8</v>
      </c>
      <c r="C4" s="49" t="s">
        <v>12</v>
      </c>
      <c r="D4" s="65" t="s">
        <v>56</v>
      </c>
      <c r="E4" s="49" t="s">
        <v>150</v>
      </c>
      <c r="F4" s="49" t="s">
        <v>7</v>
      </c>
      <c r="G4" s="152" t="s">
        <v>57</v>
      </c>
      <c r="H4" s="253" t="s">
        <v>154</v>
      </c>
      <c r="I4" s="254"/>
      <c r="J4" s="254"/>
      <c r="K4" s="254"/>
      <c r="L4" s="258"/>
      <c r="M4" s="34" t="s">
        <v>150</v>
      </c>
      <c r="N4" s="34" t="s">
        <v>7</v>
      </c>
      <c r="O4" s="148" t="s">
        <v>57</v>
      </c>
      <c r="P4" s="255" t="s">
        <v>154</v>
      </c>
      <c r="Q4" s="256"/>
      <c r="R4" s="256"/>
      <c r="S4" s="256"/>
      <c r="T4" s="257"/>
      <c r="U4" s="49" t="s">
        <v>150</v>
      </c>
      <c r="V4" s="49" t="s">
        <v>7</v>
      </c>
      <c r="W4" s="152" t="s">
        <v>57</v>
      </c>
      <c r="X4" s="253" t="s">
        <v>154</v>
      </c>
      <c r="Y4" s="254"/>
      <c r="Z4" s="254"/>
      <c r="AA4" s="254"/>
      <c r="AB4" s="258"/>
      <c r="AC4" s="34" t="s">
        <v>150</v>
      </c>
      <c r="AD4" s="34" t="s">
        <v>7</v>
      </c>
      <c r="AE4" s="148" t="s">
        <v>57</v>
      </c>
      <c r="AF4" s="255" t="s">
        <v>154</v>
      </c>
      <c r="AG4" s="256"/>
      <c r="AH4" s="256"/>
      <c r="AI4" s="256"/>
      <c r="AJ4" s="257"/>
      <c r="AK4" s="49"/>
      <c r="AM4" s="34" t="s">
        <v>262</v>
      </c>
      <c r="AN4" s="154" t="s">
        <v>397</v>
      </c>
      <c r="AO4" s="34" t="s">
        <v>398</v>
      </c>
      <c r="AP4" s="34" t="s">
        <v>796</v>
      </c>
    </row>
    <row r="5" spans="1:42" ht="37.5" x14ac:dyDescent="0.25">
      <c r="A5" s="50"/>
      <c r="B5" s="50"/>
      <c r="C5" s="50"/>
      <c r="D5" s="50"/>
      <c r="E5" s="50"/>
      <c r="F5" s="50"/>
      <c r="G5" s="50"/>
      <c r="H5" s="151" t="s">
        <v>151</v>
      </c>
      <c r="I5" s="151" t="s">
        <v>182</v>
      </c>
      <c r="J5" s="150" t="s">
        <v>133</v>
      </c>
      <c r="K5" s="150" t="s">
        <v>153</v>
      </c>
      <c r="L5" s="151" t="s">
        <v>155</v>
      </c>
      <c r="M5" s="48"/>
      <c r="N5" s="48"/>
      <c r="O5" s="48"/>
      <c r="P5" s="149" t="s">
        <v>151</v>
      </c>
      <c r="Q5" s="149" t="s">
        <v>386</v>
      </c>
      <c r="R5" s="149" t="s">
        <v>133</v>
      </c>
      <c r="S5" s="149" t="s">
        <v>153</v>
      </c>
      <c r="T5" s="149" t="s">
        <v>385</v>
      </c>
      <c r="U5" s="50"/>
      <c r="V5" s="50"/>
      <c r="W5" s="50"/>
      <c r="X5" s="151" t="s">
        <v>151</v>
      </c>
      <c r="Y5" s="151" t="s">
        <v>182</v>
      </c>
      <c r="Z5" s="150" t="s">
        <v>133</v>
      </c>
      <c r="AA5" s="150" t="s">
        <v>153</v>
      </c>
      <c r="AB5" s="151" t="s">
        <v>155</v>
      </c>
      <c r="AC5" s="48"/>
      <c r="AD5" s="48"/>
      <c r="AE5" s="48"/>
      <c r="AF5" s="149" t="s">
        <v>151</v>
      </c>
      <c r="AG5" s="149" t="s">
        <v>386</v>
      </c>
      <c r="AH5" s="149" t="s">
        <v>133</v>
      </c>
      <c r="AI5" s="149" t="s">
        <v>153</v>
      </c>
      <c r="AJ5" s="149" t="s">
        <v>385</v>
      </c>
      <c r="AK5" s="50"/>
      <c r="AM5" s="48" t="s">
        <v>288</v>
      </c>
      <c r="AN5" s="48" t="s">
        <v>288</v>
      </c>
      <c r="AO5" s="48" t="s">
        <v>288</v>
      </c>
      <c r="AP5" s="48" t="s">
        <v>288</v>
      </c>
    </row>
    <row r="6" spans="1:42" ht="18.75" x14ac:dyDescent="0.25">
      <c r="A6" s="4">
        <v>1</v>
      </c>
      <c r="B6" s="4" t="s">
        <v>477</v>
      </c>
      <c r="C6" s="4" t="str">
        <f>MID($B6,1,2)</f>
        <v>09</v>
      </c>
      <c r="D6" s="4" t="str">
        <f>INDEX(Sheet1!$C:$C,MATCH($B6,Sheet1!$B:$B,0))</f>
        <v>احسان خامه</v>
      </c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9"/>
      <c r="Q6" s="9"/>
      <c r="R6" s="9"/>
      <c r="S6" s="9"/>
      <c r="T6" s="9"/>
      <c r="U6" s="9"/>
      <c r="V6" s="9"/>
      <c r="W6" s="9"/>
      <c r="X6" s="9">
        <v>4</v>
      </c>
      <c r="Y6" s="9">
        <v>4</v>
      </c>
      <c r="Z6" s="9">
        <v>4</v>
      </c>
      <c r="AA6" s="9">
        <v>4</v>
      </c>
      <c r="AB6" s="9">
        <v>4</v>
      </c>
      <c r="AC6" s="9"/>
      <c r="AD6" s="4"/>
      <c r="AE6" s="4"/>
      <c r="AF6" s="9"/>
      <c r="AG6" s="9"/>
      <c r="AH6" s="9"/>
      <c r="AI6" s="9"/>
      <c r="AJ6" s="9"/>
      <c r="AK6" s="9"/>
      <c r="AM6" s="18" t="str">
        <f>IFERROR(SUMIFS($E6:$AK6,$E$3:$AK$3,AM$3,$E$2:$AK$2,AM$2)/(5*(COUNTIFS($E$3:$AK$3,AM$3,$E6:$AK6,"&lt;&gt;"&amp;"",$E$2:$AK$2,AM$2))),"")</f>
        <v/>
      </c>
      <c r="AN6" s="18" t="str">
        <f t="shared" ref="AN6:AP21" si="5">IFERROR(SUMIFS($E6:$AK6,$E$3:$AK$3,AN$3,$E$2:$AK$2,AN$2)/(5*(COUNTIFS($E$3:$AK$3,AN$3,$E6:$AK6,"&lt;&gt;"&amp;"",$E$2:$AK$2,AN$2))),"")</f>
        <v/>
      </c>
      <c r="AO6" s="18">
        <f>IFERROR(SUMIFS($E6:$AK6,$E$3:$AK$3,AO$3,$E$2:$AK$2,AO$2)/(5*(COUNTIFS($E$3:$AK$3,AO$3,$E6:$AK6,"&lt;&gt;"&amp;"",$E$2:$AK$2,AO$2))),"")</f>
        <v>0.8</v>
      </c>
      <c r="AP6" s="18" t="str">
        <f>IFERROR(SUMIFS($E6:$AK6,$E$3:$AK$3,AP$3,$E$2:$AK$2,AP$2)/(5*(COUNTIFS($E$3:$AK$3,AP$3,$E6:$AK6,"&lt;&gt;"&amp;"",$E$2:$AK$2,AP$2))),"")</f>
        <v/>
      </c>
    </row>
    <row r="7" spans="1:42" ht="18.75" x14ac:dyDescent="0.25">
      <c r="A7" s="46">
        <v>2</v>
      </c>
      <c r="B7" s="46" t="s">
        <v>478</v>
      </c>
      <c r="C7" s="46" t="str">
        <f t="shared" ref="C7:C59" si="6">MID($B7,1,2)</f>
        <v>09</v>
      </c>
      <c r="D7" s="46" t="str">
        <f>INDEX(Sheet1!$C:$C,MATCH($B7,Sheet1!$B:$B,0))</f>
        <v>نیما ربانی پور</v>
      </c>
      <c r="E7" s="47"/>
      <c r="F7" s="47"/>
      <c r="G7" s="47"/>
      <c r="H7" s="47">
        <v>3</v>
      </c>
      <c r="I7" s="47">
        <v>4</v>
      </c>
      <c r="J7" s="47">
        <v>3</v>
      </c>
      <c r="K7" s="47">
        <v>4</v>
      </c>
      <c r="L7" s="47">
        <v>4</v>
      </c>
      <c r="M7" s="47"/>
      <c r="N7" s="47"/>
      <c r="O7" s="47"/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/>
      <c r="V7" s="47"/>
      <c r="W7" s="47"/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/>
      <c r="AD7" s="47" t="s">
        <v>4</v>
      </c>
      <c r="AE7" s="47"/>
      <c r="AF7" s="47">
        <v>4</v>
      </c>
      <c r="AG7" s="47">
        <v>1</v>
      </c>
      <c r="AH7" s="47">
        <v>1</v>
      </c>
      <c r="AI7" s="47">
        <v>4</v>
      </c>
      <c r="AJ7" s="47">
        <v>1</v>
      </c>
      <c r="AK7" s="47"/>
      <c r="AM7" s="18">
        <f t="shared" ref="AM7:AO28" si="7">IFERROR(SUMIFS($E7:$AK7,$E$3:$AK$3,AM$3,$E$2:$AK$2,AM$2)/(5*(COUNTIFS($E$3:$AK$3,AM$3,$E7:$AK7,"&lt;&gt;"&amp;"",$E$2:$AK$2,AM$2))),"")</f>
        <v>0.72</v>
      </c>
      <c r="AN7" s="18">
        <f t="shared" si="5"/>
        <v>0.2</v>
      </c>
      <c r="AO7" s="18">
        <f t="shared" si="5"/>
        <v>0.2</v>
      </c>
      <c r="AP7" s="18">
        <f t="shared" si="5"/>
        <v>0.36666666666666664</v>
      </c>
    </row>
    <row r="8" spans="1:42" ht="18.75" x14ac:dyDescent="0.25">
      <c r="A8" s="4">
        <v>3</v>
      </c>
      <c r="B8" s="4" t="s">
        <v>479</v>
      </c>
      <c r="C8" s="4" t="str">
        <f t="shared" si="6"/>
        <v>09</v>
      </c>
      <c r="D8" s="4" t="str">
        <f>INDEX(Sheet1!$C:$C,MATCH($B8,Sheet1!$B:$B,0))</f>
        <v>محمدمهدی آذری</v>
      </c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4"/>
      <c r="AE8" s="4"/>
      <c r="AF8" s="9"/>
      <c r="AG8" s="9"/>
      <c r="AH8" s="9"/>
      <c r="AI8" s="9"/>
      <c r="AJ8" s="9"/>
      <c r="AK8" s="9"/>
      <c r="AM8" s="18" t="str">
        <f t="shared" si="7"/>
        <v/>
      </c>
      <c r="AN8" s="18" t="str">
        <f t="shared" si="5"/>
        <v/>
      </c>
      <c r="AO8" s="18" t="str">
        <f t="shared" si="5"/>
        <v/>
      </c>
      <c r="AP8" s="18" t="str">
        <f t="shared" si="5"/>
        <v/>
      </c>
    </row>
    <row r="9" spans="1:42" ht="18.75" x14ac:dyDescent="0.25">
      <c r="A9" s="46">
        <v>4</v>
      </c>
      <c r="B9" s="46" t="s">
        <v>480</v>
      </c>
      <c r="C9" s="46" t="str">
        <f t="shared" si="6"/>
        <v>09</v>
      </c>
      <c r="D9" s="46" t="str">
        <f>INDEX(Sheet1!$C:$C,MATCH($B9,Sheet1!$B:$B,0))</f>
        <v>ابوالفضل طرفی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M9" s="18" t="str">
        <f t="shared" si="7"/>
        <v/>
      </c>
      <c r="AN9" s="18" t="str">
        <f t="shared" si="5"/>
        <v/>
      </c>
      <c r="AO9" s="18" t="str">
        <f t="shared" si="5"/>
        <v/>
      </c>
      <c r="AP9" s="18" t="str">
        <f t="shared" si="5"/>
        <v/>
      </c>
    </row>
    <row r="10" spans="1:42" ht="18.75" x14ac:dyDescent="0.25">
      <c r="A10" s="4">
        <v>5</v>
      </c>
      <c r="B10" s="4" t="s">
        <v>481</v>
      </c>
      <c r="C10" s="4" t="str">
        <f t="shared" si="6"/>
        <v>09</v>
      </c>
      <c r="D10" s="4" t="str">
        <f>INDEX(Sheet1!$C:$C,MATCH($B10,Sheet1!$B:$B,0))</f>
        <v>روح الامین کمیلی</v>
      </c>
      <c r="E10" s="9"/>
      <c r="F10" s="9"/>
      <c r="G10" s="9"/>
      <c r="H10" s="9"/>
      <c r="I10" s="9"/>
      <c r="J10" s="9"/>
      <c r="K10" s="9"/>
      <c r="L10" s="9"/>
      <c r="M10" s="9"/>
      <c r="N10" s="4"/>
      <c r="O10" s="4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4"/>
      <c r="AE10" s="4"/>
      <c r="AF10" s="9"/>
      <c r="AG10" s="9"/>
      <c r="AH10" s="9"/>
      <c r="AI10" s="9"/>
      <c r="AJ10" s="9"/>
      <c r="AK10" s="9"/>
      <c r="AM10" s="18" t="str">
        <f t="shared" si="7"/>
        <v/>
      </c>
      <c r="AN10" s="18" t="str">
        <f t="shared" si="5"/>
        <v/>
      </c>
      <c r="AO10" s="18" t="str">
        <f t="shared" si="5"/>
        <v/>
      </c>
      <c r="AP10" s="18" t="str">
        <f t="shared" si="5"/>
        <v/>
      </c>
    </row>
    <row r="11" spans="1:42" ht="18.75" x14ac:dyDescent="0.25">
      <c r="A11" s="46">
        <v>6</v>
      </c>
      <c r="B11" s="46" t="s">
        <v>482</v>
      </c>
      <c r="C11" s="46" t="str">
        <f t="shared" si="6"/>
        <v>09</v>
      </c>
      <c r="D11" s="46" t="str">
        <f>INDEX(Sheet1!$C:$C,MATCH($B11,Sheet1!$B:$B,0))</f>
        <v>امیرطاها رحیم دل</v>
      </c>
      <c r="E11" s="47"/>
      <c r="F11" s="47"/>
      <c r="G11" s="47"/>
      <c r="H11" s="47">
        <v>3</v>
      </c>
      <c r="I11" s="47">
        <v>4</v>
      </c>
      <c r="J11" s="47">
        <v>3</v>
      </c>
      <c r="K11" s="47">
        <v>4</v>
      </c>
      <c r="L11" s="47">
        <v>4</v>
      </c>
      <c r="M11" s="47"/>
      <c r="N11" s="47"/>
      <c r="O11" s="47"/>
      <c r="P11" s="47">
        <v>4</v>
      </c>
      <c r="Q11" s="47">
        <v>4</v>
      </c>
      <c r="R11" s="47">
        <v>4</v>
      </c>
      <c r="S11" s="47">
        <v>3</v>
      </c>
      <c r="T11" s="47">
        <v>4</v>
      </c>
      <c r="U11" s="47"/>
      <c r="V11" s="47"/>
      <c r="W11" s="47"/>
      <c r="X11" s="47">
        <v>4</v>
      </c>
      <c r="Y11" s="47">
        <v>4</v>
      </c>
      <c r="Z11" s="47">
        <v>4</v>
      </c>
      <c r="AA11" s="47">
        <v>4</v>
      </c>
      <c r="AB11" s="47">
        <v>3</v>
      </c>
      <c r="AC11" s="47"/>
      <c r="AD11" s="47" t="s">
        <v>104</v>
      </c>
      <c r="AE11" s="47"/>
      <c r="AF11" s="47">
        <v>3</v>
      </c>
      <c r="AG11" s="47">
        <v>1</v>
      </c>
      <c r="AH11" s="47">
        <v>3</v>
      </c>
      <c r="AI11" s="47">
        <v>4</v>
      </c>
      <c r="AJ11" s="47">
        <v>1</v>
      </c>
      <c r="AK11" s="47"/>
      <c r="AM11" s="18">
        <f t="shared" si="7"/>
        <v>0.72</v>
      </c>
      <c r="AN11" s="18">
        <f t="shared" si="5"/>
        <v>0.76</v>
      </c>
      <c r="AO11" s="18">
        <f t="shared" si="5"/>
        <v>0.76</v>
      </c>
      <c r="AP11" s="18">
        <f t="shared" si="5"/>
        <v>0.4</v>
      </c>
    </row>
    <row r="12" spans="1:42" ht="18.75" x14ac:dyDescent="0.25">
      <c r="A12" s="4">
        <v>7</v>
      </c>
      <c r="B12" s="4" t="s">
        <v>483</v>
      </c>
      <c r="C12" s="4" t="str">
        <f t="shared" si="6"/>
        <v>09</v>
      </c>
      <c r="D12" s="4" t="str">
        <f>INDEX(Sheet1!$C:$C,MATCH($B12,Sheet1!$B:$B,0))</f>
        <v>محمدجواد علی‌لو</v>
      </c>
      <c r="E12" s="9"/>
      <c r="F12" s="9"/>
      <c r="G12" s="9"/>
      <c r="H12" s="9">
        <v>3</v>
      </c>
      <c r="I12" s="9">
        <v>2</v>
      </c>
      <c r="J12" s="9">
        <v>2</v>
      </c>
      <c r="K12" s="9">
        <v>4</v>
      </c>
      <c r="L12" s="9">
        <v>4</v>
      </c>
      <c r="M12" s="9"/>
      <c r="N12" s="4"/>
      <c r="O12" s="4"/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/>
      <c r="V12" s="9"/>
      <c r="W12" s="9"/>
      <c r="X12" s="9">
        <v>3</v>
      </c>
      <c r="Y12" s="9">
        <v>2</v>
      </c>
      <c r="Z12" s="9">
        <v>1</v>
      </c>
      <c r="AA12" s="9">
        <v>4</v>
      </c>
      <c r="AB12" s="9">
        <v>4</v>
      </c>
      <c r="AC12" s="9"/>
      <c r="AD12" s="4"/>
      <c r="AE12" s="4"/>
      <c r="AF12" s="9"/>
      <c r="AG12" s="9"/>
      <c r="AH12" s="9"/>
      <c r="AI12" s="9"/>
      <c r="AJ12" s="9"/>
      <c r="AK12" s="9"/>
      <c r="AM12" s="18">
        <f t="shared" si="7"/>
        <v>0.6</v>
      </c>
      <c r="AN12" s="18">
        <f t="shared" si="5"/>
        <v>0.2</v>
      </c>
      <c r="AO12" s="18">
        <f t="shared" si="5"/>
        <v>0.56000000000000005</v>
      </c>
      <c r="AP12" s="18" t="str">
        <f t="shared" si="5"/>
        <v/>
      </c>
    </row>
    <row r="13" spans="1:42" ht="18.75" x14ac:dyDescent="0.25">
      <c r="A13" s="46">
        <v>8</v>
      </c>
      <c r="B13" s="46" t="s">
        <v>489</v>
      </c>
      <c r="C13" s="46" t="str">
        <f t="shared" si="6"/>
        <v>11</v>
      </c>
      <c r="D13" s="46" t="str">
        <f>INDEX(Sheet1!$C:$C,MATCH($B13,Sheet1!$B:$B,0))</f>
        <v>محمدحسین هداوند</v>
      </c>
      <c r="E13" s="47"/>
      <c r="F13" s="47"/>
      <c r="G13" s="47"/>
      <c r="H13" s="47">
        <v>4</v>
      </c>
      <c r="I13" s="47">
        <v>4</v>
      </c>
      <c r="J13" s="47">
        <v>2</v>
      </c>
      <c r="K13" s="47">
        <v>4</v>
      </c>
      <c r="L13" s="47">
        <v>4</v>
      </c>
      <c r="M13" s="47"/>
      <c r="N13" s="47"/>
      <c r="O13" s="47"/>
      <c r="P13" s="47">
        <v>3</v>
      </c>
      <c r="Q13" s="47">
        <v>4</v>
      </c>
      <c r="R13" s="47">
        <v>4</v>
      </c>
      <c r="S13" s="47">
        <v>3</v>
      </c>
      <c r="T13" s="47">
        <v>4</v>
      </c>
      <c r="U13" s="47"/>
      <c r="V13" s="47"/>
      <c r="W13" s="47"/>
      <c r="X13" s="47">
        <v>2</v>
      </c>
      <c r="Y13" s="47">
        <v>4</v>
      </c>
      <c r="Z13" s="47">
        <v>4</v>
      </c>
      <c r="AA13" s="47">
        <v>4</v>
      </c>
      <c r="AB13" s="47">
        <v>4</v>
      </c>
      <c r="AC13" s="47"/>
      <c r="AD13" s="47" t="s">
        <v>103</v>
      </c>
      <c r="AE13" s="47"/>
      <c r="AF13" s="47">
        <v>3</v>
      </c>
      <c r="AG13" s="47">
        <v>4</v>
      </c>
      <c r="AH13" s="47">
        <v>3</v>
      </c>
      <c r="AI13" s="47">
        <v>3</v>
      </c>
      <c r="AJ13" s="47">
        <v>4</v>
      </c>
      <c r="AK13" s="47"/>
      <c r="AM13" s="18">
        <f t="shared" si="7"/>
        <v>0.72</v>
      </c>
      <c r="AN13" s="18">
        <f t="shared" si="7"/>
        <v>0.72</v>
      </c>
      <c r="AO13" s="18">
        <f t="shared" si="7"/>
        <v>0.72</v>
      </c>
      <c r="AP13" s="18">
        <f t="shared" si="5"/>
        <v>0.56666666666666665</v>
      </c>
    </row>
    <row r="14" spans="1:42" ht="18.75" x14ac:dyDescent="0.25">
      <c r="A14" s="4">
        <v>9</v>
      </c>
      <c r="B14" s="4" t="s">
        <v>490</v>
      </c>
      <c r="C14" s="4" t="str">
        <f t="shared" si="6"/>
        <v>11</v>
      </c>
      <c r="D14" s="4" t="str">
        <f>INDEX(Sheet1!$C:$C,MATCH($B14,Sheet1!$B:$B,0))</f>
        <v>محمدمهدی هداوند</v>
      </c>
      <c r="E14" s="9"/>
      <c r="F14" s="9"/>
      <c r="G14" s="9"/>
      <c r="H14" s="9">
        <v>4</v>
      </c>
      <c r="I14" s="9">
        <v>4</v>
      </c>
      <c r="J14" s="9">
        <v>2</v>
      </c>
      <c r="K14" s="9">
        <v>4</v>
      </c>
      <c r="L14" s="9">
        <v>4</v>
      </c>
      <c r="M14" s="9"/>
      <c r="N14" s="4"/>
      <c r="O14" s="4"/>
      <c r="P14" s="9">
        <v>3</v>
      </c>
      <c r="Q14" s="9">
        <v>4</v>
      </c>
      <c r="R14" s="9">
        <v>4</v>
      </c>
      <c r="S14" s="9">
        <v>3</v>
      </c>
      <c r="T14" s="9">
        <v>4</v>
      </c>
      <c r="U14" s="9"/>
      <c r="V14" s="9"/>
      <c r="W14" s="9"/>
      <c r="X14" s="9">
        <v>2</v>
      </c>
      <c r="Y14" s="9">
        <v>4</v>
      </c>
      <c r="Z14" s="9">
        <v>3</v>
      </c>
      <c r="AA14" s="9">
        <v>4</v>
      </c>
      <c r="AB14" s="9">
        <v>4</v>
      </c>
      <c r="AC14" s="9"/>
      <c r="AD14" s="4"/>
      <c r="AE14" s="4"/>
      <c r="AF14" s="9"/>
      <c r="AG14" s="9"/>
      <c r="AH14" s="9"/>
      <c r="AI14" s="9"/>
      <c r="AJ14" s="9"/>
      <c r="AK14" s="9"/>
      <c r="AM14" s="18">
        <f t="shared" si="7"/>
        <v>0.72</v>
      </c>
      <c r="AN14" s="18">
        <f t="shared" si="7"/>
        <v>0.72</v>
      </c>
      <c r="AO14" s="18">
        <f t="shared" si="7"/>
        <v>0.68</v>
      </c>
      <c r="AP14" s="18" t="str">
        <f t="shared" si="5"/>
        <v/>
      </c>
    </row>
    <row r="15" spans="1:42" ht="18.75" x14ac:dyDescent="0.25">
      <c r="A15" s="46">
        <v>10</v>
      </c>
      <c r="B15" s="46" t="s">
        <v>491</v>
      </c>
      <c r="C15" s="46" t="str">
        <f t="shared" si="6"/>
        <v>11</v>
      </c>
      <c r="D15" s="46" t="str">
        <f>INDEX(Sheet1!$C:$C,MATCH($B15,Sheet1!$B:$B,0))</f>
        <v>محمدمهدی مشکور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>
        <v>3</v>
      </c>
      <c r="Y15" s="47">
        <v>3</v>
      </c>
      <c r="Z15" s="47">
        <v>3</v>
      </c>
      <c r="AA15" s="47">
        <v>3</v>
      </c>
      <c r="AB15" s="47">
        <v>1</v>
      </c>
      <c r="AC15" s="47"/>
      <c r="AD15" s="47" t="s">
        <v>4</v>
      </c>
      <c r="AE15" s="47"/>
      <c r="AF15" s="47">
        <v>4</v>
      </c>
      <c r="AG15" s="47">
        <v>3</v>
      </c>
      <c r="AH15" s="47">
        <v>1</v>
      </c>
      <c r="AI15" s="47">
        <v>3</v>
      </c>
      <c r="AJ15" s="47">
        <v>3</v>
      </c>
      <c r="AK15" s="47"/>
      <c r="AM15" s="18" t="str">
        <f t="shared" si="7"/>
        <v/>
      </c>
      <c r="AN15" s="18" t="str">
        <f t="shared" si="7"/>
        <v/>
      </c>
      <c r="AO15" s="18">
        <f t="shared" si="7"/>
        <v>0.52</v>
      </c>
      <c r="AP15" s="18">
        <f t="shared" si="5"/>
        <v>0.46666666666666667</v>
      </c>
    </row>
    <row r="16" spans="1:42" ht="18.75" x14ac:dyDescent="0.25">
      <c r="A16" s="4">
        <v>11</v>
      </c>
      <c r="B16" s="4" t="s">
        <v>492</v>
      </c>
      <c r="C16" s="4" t="str">
        <f t="shared" si="6"/>
        <v>11</v>
      </c>
      <c r="D16" s="4" t="str">
        <f>INDEX(Sheet1!$C:$C,MATCH($B16,Sheet1!$B:$B,0))</f>
        <v>امیرمحمد کمیلی</v>
      </c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9"/>
      <c r="Q16" s="9"/>
      <c r="R16" s="9"/>
      <c r="S16" s="9"/>
      <c r="T16" s="9"/>
      <c r="U16" s="9"/>
      <c r="V16" s="9"/>
      <c r="W16" s="9"/>
      <c r="X16" s="9">
        <v>4</v>
      </c>
      <c r="Y16" s="9">
        <v>4</v>
      </c>
      <c r="Z16" s="9">
        <v>4</v>
      </c>
      <c r="AA16" s="9">
        <v>4</v>
      </c>
      <c r="AB16" s="9">
        <v>4</v>
      </c>
      <c r="AC16" s="9"/>
      <c r="AD16" s="4"/>
      <c r="AE16" s="4"/>
      <c r="AF16" s="9"/>
      <c r="AG16" s="9"/>
      <c r="AH16" s="9"/>
      <c r="AI16" s="9"/>
      <c r="AJ16" s="9"/>
      <c r="AK16" s="9"/>
      <c r="AM16" s="18" t="str">
        <f t="shared" si="7"/>
        <v/>
      </c>
      <c r="AN16" s="18" t="str">
        <f t="shared" si="7"/>
        <v/>
      </c>
      <c r="AO16" s="18">
        <f t="shared" si="7"/>
        <v>0.8</v>
      </c>
      <c r="AP16" s="18" t="str">
        <f t="shared" si="5"/>
        <v/>
      </c>
    </row>
    <row r="17" spans="1:42" ht="18.75" x14ac:dyDescent="0.25">
      <c r="A17" s="46">
        <v>12</v>
      </c>
      <c r="B17" s="46" t="s">
        <v>493</v>
      </c>
      <c r="C17" s="46" t="str">
        <f t="shared" si="6"/>
        <v>11</v>
      </c>
      <c r="D17" s="46" t="str">
        <f>INDEX(Sheet1!$C:$C,MATCH($B17,Sheet1!$B:$B,0))</f>
        <v>امیرمحمد رهبری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>
        <v>1</v>
      </c>
      <c r="Y17" s="47">
        <v>1</v>
      </c>
      <c r="Z17" s="47">
        <v>1</v>
      </c>
      <c r="AA17" s="47">
        <v>1</v>
      </c>
      <c r="AB17" s="47">
        <v>1</v>
      </c>
      <c r="AC17" s="47"/>
      <c r="AD17" s="47" t="s">
        <v>104</v>
      </c>
      <c r="AE17" s="47"/>
      <c r="AF17" s="47">
        <v>4</v>
      </c>
      <c r="AG17" s="47">
        <v>4</v>
      </c>
      <c r="AH17" s="47">
        <v>4</v>
      </c>
      <c r="AI17" s="47">
        <v>1</v>
      </c>
      <c r="AJ17" s="47">
        <v>4</v>
      </c>
      <c r="AK17" s="47"/>
      <c r="AM17" s="18" t="str">
        <f t="shared" si="7"/>
        <v/>
      </c>
      <c r="AN17" s="18" t="str">
        <f t="shared" si="7"/>
        <v/>
      </c>
      <c r="AO17" s="18">
        <f t="shared" si="7"/>
        <v>0.2</v>
      </c>
      <c r="AP17" s="18">
        <f t="shared" si="5"/>
        <v>0.56666666666666665</v>
      </c>
    </row>
    <row r="18" spans="1:42" ht="18.75" x14ac:dyDescent="0.25">
      <c r="A18" s="4">
        <v>13</v>
      </c>
      <c r="B18" s="4" t="s">
        <v>494</v>
      </c>
      <c r="C18" s="4" t="str">
        <f t="shared" si="6"/>
        <v>11</v>
      </c>
      <c r="D18" s="4" t="str">
        <f>INDEX(Sheet1!$C:$C,MATCH($B18,Sheet1!$B:$B,0))</f>
        <v>مهرداد ملک محمدی</v>
      </c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4"/>
      <c r="AE18" s="4"/>
      <c r="AF18" s="9"/>
      <c r="AG18" s="9"/>
      <c r="AH18" s="9"/>
      <c r="AI18" s="9"/>
      <c r="AJ18" s="9"/>
      <c r="AK18" s="9"/>
      <c r="AM18" s="18" t="str">
        <f t="shared" si="7"/>
        <v/>
      </c>
      <c r="AN18" s="18" t="str">
        <f t="shared" si="7"/>
        <v/>
      </c>
      <c r="AO18" s="18" t="str">
        <f t="shared" si="7"/>
        <v/>
      </c>
      <c r="AP18" s="18" t="str">
        <f t="shared" si="5"/>
        <v/>
      </c>
    </row>
    <row r="19" spans="1:42" ht="18.75" x14ac:dyDescent="0.25">
      <c r="A19" s="46">
        <v>14</v>
      </c>
      <c r="B19" s="46" t="s">
        <v>495</v>
      </c>
      <c r="C19" s="46" t="str">
        <f t="shared" si="6"/>
        <v>11</v>
      </c>
      <c r="D19" s="46" t="str">
        <f>INDEX(Sheet1!$C:$C,MATCH($B19,Sheet1!$B:$B,0))</f>
        <v>مصطفی جهانگیری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 t="s">
        <v>79</v>
      </c>
      <c r="AE19" s="47"/>
      <c r="AF19" s="47">
        <v>4</v>
      </c>
      <c r="AG19" s="47">
        <v>4</v>
      </c>
      <c r="AH19" s="47">
        <v>4</v>
      </c>
      <c r="AI19" s="47">
        <v>4</v>
      </c>
      <c r="AJ19" s="47">
        <v>4</v>
      </c>
      <c r="AK19" s="47"/>
      <c r="AM19" s="18" t="str">
        <f t="shared" si="7"/>
        <v/>
      </c>
      <c r="AN19" s="18" t="str">
        <f t="shared" si="7"/>
        <v/>
      </c>
      <c r="AO19" s="18" t="str">
        <f t="shared" si="7"/>
        <v/>
      </c>
      <c r="AP19" s="18">
        <f t="shared" si="5"/>
        <v>0.66666666666666663</v>
      </c>
    </row>
    <row r="20" spans="1:42" ht="18.75" x14ac:dyDescent="0.25">
      <c r="A20" s="4">
        <v>15</v>
      </c>
      <c r="B20" s="4" t="s">
        <v>496</v>
      </c>
      <c r="C20" s="4" t="str">
        <f t="shared" si="6"/>
        <v>11</v>
      </c>
      <c r="D20" s="4" t="str">
        <f>INDEX(Sheet1!$C:$C,MATCH($B20,Sheet1!$B:$B,0))</f>
        <v>محمدعرفان احمدی</v>
      </c>
      <c r="E20" s="9"/>
      <c r="F20" s="9"/>
      <c r="G20" s="9"/>
      <c r="H20" s="9"/>
      <c r="I20" s="9"/>
      <c r="J20" s="9"/>
      <c r="K20" s="9"/>
      <c r="L20" s="9"/>
      <c r="M20" s="9"/>
      <c r="N20" s="4"/>
      <c r="O20" s="4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4" t="s">
        <v>103</v>
      </c>
      <c r="AE20" s="4"/>
      <c r="AF20" s="9">
        <v>2</v>
      </c>
      <c r="AG20" s="9">
        <v>3</v>
      </c>
      <c r="AH20" s="9">
        <v>2</v>
      </c>
      <c r="AI20" s="9">
        <v>3</v>
      </c>
      <c r="AJ20" s="9">
        <v>2</v>
      </c>
      <c r="AK20" s="9"/>
      <c r="AM20" s="18" t="str">
        <f t="shared" si="7"/>
        <v/>
      </c>
      <c r="AN20" s="18" t="str">
        <f t="shared" si="7"/>
        <v/>
      </c>
      <c r="AO20" s="18" t="str">
        <f t="shared" si="7"/>
        <v/>
      </c>
      <c r="AP20" s="18">
        <f t="shared" si="5"/>
        <v>0.4</v>
      </c>
    </row>
    <row r="21" spans="1:42" ht="18.75" x14ac:dyDescent="0.25">
      <c r="A21" s="46">
        <v>16</v>
      </c>
      <c r="B21" s="46" t="s">
        <v>497</v>
      </c>
      <c r="C21" s="46" t="str">
        <f>MID($B21,1,2)</f>
        <v>11</v>
      </c>
      <c r="D21" s="46" t="str">
        <f>INDEX(Sheet1!$C:$C,MATCH($B21,Sheet1!$B:$B,0))</f>
        <v>محمدمهدی صابری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M21" s="18" t="str">
        <f t="shared" ref="AM21:AP36" si="8">IFERROR(SUMIFS($E21:$AK21,$E$3:$AK$3,AM$3,$E$2:$AK$2,AM$2)/(5*(COUNTIFS($E$3:$AK$3,AM$3,$E21:$AK21,"&lt;&gt;"&amp;"",$E$2:$AK$2,AM$2))),"")</f>
        <v/>
      </c>
      <c r="AN21" s="18" t="str">
        <f t="shared" si="8"/>
        <v/>
      </c>
      <c r="AO21" s="18" t="str">
        <f t="shared" si="8"/>
        <v/>
      </c>
      <c r="AP21" s="18" t="str">
        <f t="shared" si="5"/>
        <v/>
      </c>
    </row>
    <row r="22" spans="1:42" ht="18.75" x14ac:dyDescent="0.25">
      <c r="A22" s="4">
        <v>17</v>
      </c>
      <c r="B22" s="4" t="s">
        <v>691</v>
      </c>
      <c r="C22" s="4" t="str">
        <f>MID($B22,1,2)</f>
        <v>11</v>
      </c>
      <c r="D22" s="4" t="str">
        <f>INDEX(Sheet1!$C:$C,MATCH($B22,Sheet1!$B:$B,0))</f>
        <v>علیرضا آل‌علی</v>
      </c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4"/>
      <c r="AE22" s="4"/>
      <c r="AF22" s="9"/>
      <c r="AG22" s="9"/>
      <c r="AH22" s="9"/>
      <c r="AI22" s="9"/>
      <c r="AJ22" s="9"/>
      <c r="AK22" s="9"/>
      <c r="AM22" s="18" t="str">
        <f t="shared" si="8"/>
        <v/>
      </c>
      <c r="AN22" s="18" t="str">
        <f t="shared" si="8"/>
        <v/>
      </c>
      <c r="AO22" s="18" t="str">
        <f t="shared" si="8"/>
        <v/>
      </c>
      <c r="AP22" s="18" t="str">
        <f t="shared" si="8"/>
        <v/>
      </c>
    </row>
    <row r="23" spans="1:42" ht="18.75" x14ac:dyDescent="0.25">
      <c r="A23" s="46">
        <v>18</v>
      </c>
      <c r="B23" s="46" t="s">
        <v>498</v>
      </c>
      <c r="C23" s="46" t="str">
        <f t="shared" si="6"/>
        <v>12</v>
      </c>
      <c r="D23" s="46" t="str">
        <f>INDEX(Sheet1!$C:$C,MATCH($B23,Sheet1!$B:$B,0))</f>
        <v>امیرمحمد محمدرضایی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>
        <v>4</v>
      </c>
      <c r="Q23" s="47">
        <v>4</v>
      </c>
      <c r="R23" s="47">
        <v>4</v>
      </c>
      <c r="S23" s="47">
        <v>3</v>
      </c>
      <c r="T23" s="47">
        <v>4</v>
      </c>
      <c r="U23" s="47"/>
      <c r="V23" s="47"/>
      <c r="W23" s="47"/>
      <c r="X23" s="47">
        <v>4</v>
      </c>
      <c r="Y23" s="47">
        <v>4</v>
      </c>
      <c r="Z23" s="47">
        <v>4</v>
      </c>
      <c r="AA23" s="47">
        <v>4</v>
      </c>
      <c r="AB23" s="47">
        <v>4</v>
      </c>
      <c r="AC23" s="47"/>
      <c r="AD23" s="47" t="s">
        <v>104</v>
      </c>
      <c r="AE23" s="47"/>
      <c r="AF23" s="47">
        <v>4</v>
      </c>
      <c r="AG23" s="47">
        <v>3</v>
      </c>
      <c r="AH23" s="47">
        <v>3</v>
      </c>
      <c r="AI23" s="47">
        <v>4</v>
      </c>
      <c r="AJ23" s="47">
        <v>1</v>
      </c>
      <c r="AK23" s="47"/>
      <c r="AM23" s="18" t="str">
        <f t="shared" si="7"/>
        <v/>
      </c>
      <c r="AN23" s="18">
        <f t="shared" si="7"/>
        <v>0.76</v>
      </c>
      <c r="AO23" s="18">
        <f t="shared" si="7"/>
        <v>0.8</v>
      </c>
      <c r="AP23" s="18">
        <f t="shared" si="8"/>
        <v>0.5</v>
      </c>
    </row>
    <row r="24" spans="1:42" ht="18.75" x14ac:dyDescent="0.25">
      <c r="A24" s="4">
        <v>19</v>
      </c>
      <c r="B24" s="4" t="s">
        <v>499</v>
      </c>
      <c r="C24" s="4" t="str">
        <f t="shared" si="6"/>
        <v>12</v>
      </c>
      <c r="D24" s="4" t="str">
        <f>INDEX(Sheet1!$C:$C,MATCH($B24,Sheet1!$B:$B,0))</f>
        <v>عبدالرحمان محمدرضایی</v>
      </c>
      <c r="E24" s="9"/>
      <c r="F24" s="9"/>
      <c r="G24" s="9"/>
      <c r="H24" s="9">
        <v>3</v>
      </c>
      <c r="I24" s="9">
        <v>4</v>
      </c>
      <c r="J24" s="9">
        <v>2</v>
      </c>
      <c r="K24" s="9">
        <v>4</v>
      </c>
      <c r="L24" s="9">
        <v>4</v>
      </c>
      <c r="M24" s="9"/>
      <c r="N24" s="4"/>
      <c r="O24" s="4"/>
      <c r="P24" s="9">
        <v>4</v>
      </c>
      <c r="Q24" s="9">
        <v>4</v>
      </c>
      <c r="R24" s="9">
        <v>3</v>
      </c>
      <c r="S24" s="9">
        <v>4</v>
      </c>
      <c r="T24" s="9">
        <v>4</v>
      </c>
      <c r="U24" s="9"/>
      <c r="V24" s="9"/>
      <c r="W24" s="9"/>
      <c r="X24" s="9">
        <v>2</v>
      </c>
      <c r="Y24" s="9">
        <v>4</v>
      </c>
      <c r="Z24" s="9">
        <v>3</v>
      </c>
      <c r="AA24" s="9">
        <v>4</v>
      </c>
      <c r="AB24" s="9">
        <v>4</v>
      </c>
      <c r="AC24" s="9"/>
      <c r="AD24" s="4" t="s">
        <v>4</v>
      </c>
      <c r="AE24" s="4"/>
      <c r="AF24" s="9">
        <v>4</v>
      </c>
      <c r="AG24" s="9">
        <v>4</v>
      </c>
      <c r="AH24" s="9">
        <v>2</v>
      </c>
      <c r="AI24" s="9">
        <v>3</v>
      </c>
      <c r="AJ24" s="9">
        <v>3</v>
      </c>
      <c r="AK24" s="9"/>
      <c r="AM24" s="18">
        <f t="shared" si="7"/>
        <v>0.68</v>
      </c>
      <c r="AN24" s="18">
        <f t="shared" si="7"/>
        <v>0.76</v>
      </c>
      <c r="AO24" s="18">
        <f t="shared" si="7"/>
        <v>0.68</v>
      </c>
      <c r="AP24" s="18">
        <f t="shared" si="8"/>
        <v>0.53333333333333333</v>
      </c>
    </row>
    <row r="25" spans="1:42" ht="18.75" x14ac:dyDescent="0.25">
      <c r="A25" s="46">
        <v>20</v>
      </c>
      <c r="B25" s="46" t="s">
        <v>500</v>
      </c>
      <c r="C25" s="46" t="str">
        <f t="shared" si="6"/>
        <v>12</v>
      </c>
      <c r="D25" s="46" t="str">
        <f>INDEX(Sheet1!$C:$C,MATCH($B25,Sheet1!$B:$B,0))</f>
        <v>علیرضا شهرستانی</v>
      </c>
      <c r="E25" s="47"/>
      <c r="F25" s="47"/>
      <c r="G25" s="47"/>
      <c r="H25" s="47">
        <v>4</v>
      </c>
      <c r="I25" s="47">
        <v>4</v>
      </c>
      <c r="J25" s="47">
        <v>3</v>
      </c>
      <c r="K25" s="47">
        <v>3</v>
      </c>
      <c r="L25" s="47">
        <v>4</v>
      </c>
      <c r="M25" s="47"/>
      <c r="N25" s="47"/>
      <c r="O25" s="47"/>
      <c r="P25" s="47">
        <v>4</v>
      </c>
      <c r="Q25" s="47">
        <v>4</v>
      </c>
      <c r="R25" s="47">
        <v>4</v>
      </c>
      <c r="S25" s="47">
        <v>3</v>
      </c>
      <c r="T25" s="47">
        <v>4</v>
      </c>
      <c r="U25" s="47"/>
      <c r="V25" s="47"/>
      <c r="W25" s="47"/>
      <c r="X25" s="47">
        <v>2.5</v>
      </c>
      <c r="Y25" s="47">
        <v>4</v>
      </c>
      <c r="Z25" s="47">
        <v>3.5</v>
      </c>
      <c r="AA25" s="47">
        <v>3.5</v>
      </c>
      <c r="AB25" s="47">
        <v>3</v>
      </c>
      <c r="AC25" s="47"/>
      <c r="AD25" s="47"/>
      <c r="AE25" s="47"/>
      <c r="AF25" s="47"/>
      <c r="AG25" s="47"/>
      <c r="AH25" s="47"/>
      <c r="AI25" s="47"/>
      <c r="AJ25" s="47"/>
      <c r="AK25" s="47"/>
      <c r="AM25" s="18">
        <f t="shared" si="7"/>
        <v>0.72</v>
      </c>
      <c r="AN25" s="18">
        <f t="shared" si="7"/>
        <v>0.76</v>
      </c>
      <c r="AO25" s="18">
        <f t="shared" si="7"/>
        <v>0.66</v>
      </c>
      <c r="AP25" s="18" t="str">
        <f t="shared" si="8"/>
        <v/>
      </c>
    </row>
    <row r="26" spans="1:42" ht="18.75" x14ac:dyDescent="0.25">
      <c r="A26" s="4">
        <v>21</v>
      </c>
      <c r="B26" s="4" t="s">
        <v>501</v>
      </c>
      <c r="C26" s="4" t="str">
        <f t="shared" si="6"/>
        <v>12</v>
      </c>
      <c r="D26" s="4" t="str">
        <f>INDEX(Sheet1!$C:$C,MATCH($B26,Sheet1!$B:$B,0))</f>
        <v>امیرعلی خیراندیش</v>
      </c>
      <c r="E26" s="9"/>
      <c r="F26" s="9"/>
      <c r="G26" s="9"/>
      <c r="H26" s="9">
        <v>3</v>
      </c>
      <c r="I26" s="9">
        <v>4</v>
      </c>
      <c r="J26" s="9">
        <v>4</v>
      </c>
      <c r="K26" s="9">
        <v>4</v>
      </c>
      <c r="L26" s="9">
        <v>4</v>
      </c>
      <c r="M26" s="9"/>
      <c r="N26" s="4"/>
      <c r="O26" s="4"/>
      <c r="P26" s="9">
        <v>2</v>
      </c>
      <c r="Q26" s="9">
        <v>4</v>
      </c>
      <c r="R26" s="9">
        <v>2</v>
      </c>
      <c r="S26" s="9">
        <v>3</v>
      </c>
      <c r="T26" s="9">
        <v>3</v>
      </c>
      <c r="U26" s="9"/>
      <c r="V26" s="9"/>
      <c r="W26" s="9"/>
      <c r="X26" s="9">
        <v>3</v>
      </c>
      <c r="Y26" s="9">
        <v>4</v>
      </c>
      <c r="Z26" s="9">
        <v>4</v>
      </c>
      <c r="AA26" s="9">
        <v>3</v>
      </c>
      <c r="AB26" s="9">
        <v>4</v>
      </c>
      <c r="AC26" s="9"/>
      <c r="AD26" s="4" t="s">
        <v>79</v>
      </c>
      <c r="AE26" s="4"/>
      <c r="AF26" s="9">
        <v>4</v>
      </c>
      <c r="AG26" s="9">
        <v>3</v>
      </c>
      <c r="AH26" s="9">
        <v>2</v>
      </c>
      <c r="AI26" s="9">
        <v>4</v>
      </c>
      <c r="AJ26" s="9">
        <v>2</v>
      </c>
      <c r="AK26" s="9"/>
      <c r="AM26" s="18">
        <f t="shared" si="7"/>
        <v>0.76</v>
      </c>
      <c r="AN26" s="18">
        <f t="shared" si="7"/>
        <v>0.56000000000000005</v>
      </c>
      <c r="AO26" s="18">
        <f t="shared" si="7"/>
        <v>0.72</v>
      </c>
      <c r="AP26" s="18">
        <f t="shared" si="8"/>
        <v>0.5</v>
      </c>
    </row>
    <row r="27" spans="1:42" ht="18.75" x14ac:dyDescent="0.25">
      <c r="A27" s="46">
        <v>22</v>
      </c>
      <c r="B27" s="46" t="s">
        <v>502</v>
      </c>
      <c r="C27" s="46" t="str">
        <f t="shared" si="6"/>
        <v>12</v>
      </c>
      <c r="D27" s="46" t="str">
        <f>INDEX(Sheet1!$C:$C,MATCH($B27,Sheet1!$B:$B,0))</f>
        <v>پارسا بابایی مرام</v>
      </c>
      <c r="E27" s="47"/>
      <c r="F27" s="47"/>
      <c r="G27" s="47"/>
      <c r="H27" s="47">
        <v>3</v>
      </c>
      <c r="I27" s="47">
        <v>4</v>
      </c>
      <c r="J27" s="47">
        <v>3</v>
      </c>
      <c r="K27" s="47">
        <v>2</v>
      </c>
      <c r="L27" s="47">
        <v>4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M27" s="18">
        <f t="shared" si="7"/>
        <v>0.64</v>
      </c>
      <c r="AN27" s="18" t="str">
        <f t="shared" si="7"/>
        <v/>
      </c>
      <c r="AO27" s="18" t="str">
        <f t="shared" si="7"/>
        <v/>
      </c>
      <c r="AP27" s="18" t="str">
        <f t="shared" si="8"/>
        <v/>
      </c>
    </row>
    <row r="28" spans="1:42" ht="18.75" x14ac:dyDescent="0.25">
      <c r="A28" s="4">
        <v>23</v>
      </c>
      <c r="B28" s="4" t="s">
        <v>503</v>
      </c>
      <c r="C28" s="4" t="str">
        <f t="shared" si="6"/>
        <v>12</v>
      </c>
      <c r="D28" s="4" t="str">
        <f>INDEX(Sheet1!$C:$C,MATCH($B28,Sheet1!$B:$B,0))</f>
        <v>امیرمهدی دولت آبادی</v>
      </c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9">
        <v>3</v>
      </c>
      <c r="Q28" s="9">
        <v>2</v>
      </c>
      <c r="R28" s="9">
        <v>3</v>
      </c>
      <c r="S28" s="9">
        <v>3</v>
      </c>
      <c r="T28" s="9">
        <v>3</v>
      </c>
      <c r="U28" s="9"/>
      <c r="V28" s="9"/>
      <c r="W28" s="9"/>
      <c r="X28" s="9">
        <v>3</v>
      </c>
      <c r="Y28" s="9">
        <v>3</v>
      </c>
      <c r="Z28" s="9">
        <v>3</v>
      </c>
      <c r="AA28" s="9">
        <v>3</v>
      </c>
      <c r="AB28" s="9">
        <v>2</v>
      </c>
      <c r="AC28" s="9"/>
      <c r="AD28" s="4" t="s">
        <v>79</v>
      </c>
      <c r="AE28" s="4"/>
      <c r="AF28" s="9">
        <v>3</v>
      </c>
      <c r="AG28" s="9">
        <v>3</v>
      </c>
      <c r="AH28" s="9">
        <v>4</v>
      </c>
      <c r="AI28" s="9">
        <v>3</v>
      </c>
      <c r="AJ28" s="9">
        <v>4</v>
      </c>
      <c r="AK28" s="9"/>
      <c r="AM28" s="18" t="str">
        <f t="shared" si="7"/>
        <v/>
      </c>
      <c r="AN28" s="18">
        <f t="shared" si="7"/>
        <v>0.56000000000000005</v>
      </c>
      <c r="AO28" s="18">
        <f t="shared" si="7"/>
        <v>0.56000000000000005</v>
      </c>
      <c r="AP28" s="18">
        <f t="shared" si="8"/>
        <v>0.56666666666666665</v>
      </c>
    </row>
    <row r="29" spans="1:42" ht="18.75" x14ac:dyDescent="0.25">
      <c r="A29" s="46">
        <v>24</v>
      </c>
      <c r="B29" s="46" t="s">
        <v>504</v>
      </c>
      <c r="C29" s="46" t="str">
        <f t="shared" si="6"/>
        <v>12</v>
      </c>
      <c r="D29" s="46" t="str">
        <f>INDEX(Sheet1!$C:$C,MATCH($B29,Sheet1!$B:$B,0))</f>
        <v>نیما خدابخشی</v>
      </c>
      <c r="E29" s="47"/>
      <c r="F29" s="47"/>
      <c r="G29" s="47"/>
      <c r="H29" s="47">
        <v>2</v>
      </c>
      <c r="I29" s="47">
        <v>2</v>
      </c>
      <c r="J29" s="47">
        <v>3</v>
      </c>
      <c r="K29" s="47">
        <v>2</v>
      </c>
      <c r="L29" s="47">
        <v>3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M29" s="18">
        <f t="shared" ref="AM29:AO45" si="9">IFERROR(SUMIFS($E29:$AK29,$E$3:$AK$3,AM$3,$E$2:$AK$2,AM$2)/(5*(COUNTIFS($E$3:$AK$3,AM$3,$E29:$AK29,"&lt;&gt;"&amp;"",$E$2:$AK$2,AM$2))),"")</f>
        <v>0.48</v>
      </c>
      <c r="AN29" s="18" t="str">
        <f t="shared" si="9"/>
        <v/>
      </c>
      <c r="AO29" s="18" t="str">
        <f t="shared" si="9"/>
        <v/>
      </c>
      <c r="AP29" s="18" t="str">
        <f t="shared" si="8"/>
        <v/>
      </c>
    </row>
    <row r="30" spans="1:42" ht="18.75" x14ac:dyDescent="0.25">
      <c r="A30" s="4">
        <v>25</v>
      </c>
      <c r="B30" s="4" t="s">
        <v>505</v>
      </c>
      <c r="C30" s="4" t="str">
        <f t="shared" si="6"/>
        <v>12</v>
      </c>
      <c r="D30" s="4" t="str">
        <f>INDEX(Sheet1!$C:$C,MATCH($B30,Sheet1!$B:$B,0))</f>
        <v>محمدرضا عبدالوند</v>
      </c>
      <c r="E30" s="9"/>
      <c r="F30" s="9"/>
      <c r="G30" s="9"/>
      <c r="H30" s="9"/>
      <c r="I30" s="9"/>
      <c r="J30" s="9"/>
      <c r="K30" s="9"/>
      <c r="L30" s="9"/>
      <c r="M30" s="9"/>
      <c r="N30" s="4"/>
      <c r="O30" s="4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  <c r="AE30" s="4"/>
      <c r="AF30" s="9"/>
      <c r="AG30" s="9"/>
      <c r="AH30" s="9"/>
      <c r="AI30" s="9"/>
      <c r="AJ30" s="9"/>
      <c r="AK30" s="9"/>
      <c r="AM30" s="18" t="str">
        <f t="shared" si="9"/>
        <v/>
      </c>
      <c r="AN30" s="18" t="str">
        <f t="shared" si="9"/>
        <v/>
      </c>
      <c r="AO30" s="18" t="str">
        <f t="shared" si="9"/>
        <v/>
      </c>
      <c r="AP30" s="18" t="str">
        <f t="shared" si="8"/>
        <v/>
      </c>
    </row>
    <row r="31" spans="1:42" ht="18.75" x14ac:dyDescent="0.25">
      <c r="A31" s="46">
        <v>26</v>
      </c>
      <c r="B31" s="46" t="s">
        <v>506</v>
      </c>
      <c r="C31" s="46" t="str">
        <f t="shared" si="6"/>
        <v>12</v>
      </c>
      <c r="D31" s="46" t="str">
        <f>INDEX(Sheet1!$C:$C,MATCH($B31,Sheet1!$B:$B,0))</f>
        <v>محمدمهدی شفیعی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 t="s">
        <v>4</v>
      </c>
      <c r="AE31" s="47"/>
      <c r="AF31" s="47">
        <v>2</v>
      </c>
      <c r="AG31" s="47">
        <v>2</v>
      </c>
      <c r="AH31" s="47">
        <v>1</v>
      </c>
      <c r="AI31" s="47">
        <v>2</v>
      </c>
      <c r="AJ31" s="47">
        <v>3</v>
      </c>
      <c r="AK31" s="47"/>
      <c r="AM31" s="18" t="str">
        <f t="shared" si="9"/>
        <v/>
      </c>
      <c r="AN31" s="18" t="str">
        <f t="shared" si="9"/>
        <v/>
      </c>
      <c r="AO31" s="18" t="str">
        <f t="shared" si="9"/>
        <v/>
      </c>
      <c r="AP31" s="18">
        <f t="shared" si="8"/>
        <v>0.33333333333333331</v>
      </c>
    </row>
    <row r="32" spans="1:42" ht="18.75" x14ac:dyDescent="0.25">
      <c r="A32" s="4">
        <v>27</v>
      </c>
      <c r="B32" s="4" t="s">
        <v>507</v>
      </c>
      <c r="C32" s="4" t="str">
        <f t="shared" si="6"/>
        <v>12</v>
      </c>
      <c r="D32" s="4" t="str">
        <f>INDEX(Sheet1!$C:$C,MATCH($B32,Sheet1!$B:$B,0))</f>
        <v>محمدپارسا گرشاسبی</v>
      </c>
      <c r="E32" s="9"/>
      <c r="F32" s="9"/>
      <c r="G32" s="9"/>
      <c r="H32" s="9"/>
      <c r="I32" s="9"/>
      <c r="J32" s="9"/>
      <c r="K32" s="9"/>
      <c r="L32" s="9"/>
      <c r="M32" s="9"/>
      <c r="N32" s="4"/>
      <c r="O32" s="4"/>
      <c r="P32" s="9">
        <v>4</v>
      </c>
      <c r="Q32" s="9">
        <v>4</v>
      </c>
      <c r="R32" s="9">
        <v>4</v>
      </c>
      <c r="S32" s="9">
        <v>3</v>
      </c>
      <c r="T32" s="9">
        <v>4</v>
      </c>
      <c r="U32" s="9"/>
      <c r="V32" s="9"/>
      <c r="W32" s="9"/>
      <c r="X32" s="9">
        <v>3</v>
      </c>
      <c r="Y32" s="9">
        <v>4</v>
      </c>
      <c r="Z32" s="9">
        <v>4</v>
      </c>
      <c r="AA32" s="9">
        <v>4</v>
      </c>
      <c r="AB32" s="9">
        <v>4</v>
      </c>
      <c r="AC32" s="9"/>
      <c r="AD32" s="4" t="s">
        <v>103</v>
      </c>
      <c r="AE32" s="4"/>
      <c r="AF32" s="9">
        <v>4</v>
      </c>
      <c r="AG32" s="9">
        <v>3</v>
      </c>
      <c r="AH32" s="9">
        <v>4</v>
      </c>
      <c r="AI32" s="9">
        <v>3</v>
      </c>
      <c r="AJ32" s="9">
        <v>4</v>
      </c>
      <c r="AK32" s="9"/>
      <c r="AM32" s="18" t="str">
        <f t="shared" si="9"/>
        <v/>
      </c>
      <c r="AN32" s="18">
        <f t="shared" si="9"/>
        <v>0.76</v>
      </c>
      <c r="AO32" s="18">
        <f t="shared" si="9"/>
        <v>0.76</v>
      </c>
      <c r="AP32" s="18">
        <f t="shared" si="8"/>
        <v>0.6</v>
      </c>
    </row>
    <row r="33" spans="1:42" ht="18.75" x14ac:dyDescent="0.25">
      <c r="A33" s="46">
        <v>28</v>
      </c>
      <c r="B33" s="46" t="s">
        <v>508</v>
      </c>
      <c r="C33" s="46" t="str">
        <f t="shared" si="6"/>
        <v>13</v>
      </c>
      <c r="D33" s="46" t="str">
        <f>INDEX(Sheet1!$C:$C,MATCH($B33,Sheet1!$B:$B,0))</f>
        <v>سجاد جوکار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>
        <v>4</v>
      </c>
      <c r="Y33" s="47">
        <v>4</v>
      </c>
      <c r="Z33" s="47">
        <v>4</v>
      </c>
      <c r="AA33" s="47">
        <v>4</v>
      </c>
      <c r="AB33" s="47">
        <v>4</v>
      </c>
      <c r="AC33" s="47"/>
      <c r="AD33" s="47" t="s">
        <v>79</v>
      </c>
      <c r="AE33" s="47"/>
      <c r="AF33" s="47">
        <v>4</v>
      </c>
      <c r="AG33" s="47">
        <v>4</v>
      </c>
      <c r="AH33" s="47">
        <v>4</v>
      </c>
      <c r="AI33" s="47">
        <v>4</v>
      </c>
      <c r="AJ33" s="47">
        <v>3</v>
      </c>
      <c r="AK33" s="47"/>
      <c r="AM33" s="18" t="str">
        <f t="shared" si="9"/>
        <v/>
      </c>
      <c r="AN33" s="18" t="str">
        <f t="shared" si="9"/>
        <v/>
      </c>
      <c r="AO33" s="18">
        <f t="shared" si="9"/>
        <v>0.8</v>
      </c>
      <c r="AP33" s="18">
        <f t="shared" si="8"/>
        <v>0.6333333333333333</v>
      </c>
    </row>
    <row r="34" spans="1:42" ht="18.75" x14ac:dyDescent="0.25">
      <c r="A34" s="4">
        <v>29</v>
      </c>
      <c r="B34" s="4" t="s">
        <v>509</v>
      </c>
      <c r="C34" s="4" t="str">
        <f t="shared" si="6"/>
        <v>13</v>
      </c>
      <c r="D34" s="4" t="str">
        <f>INDEX(Sheet1!$C:$C,MATCH($B34,Sheet1!$B:$B,0))</f>
        <v>ساجد جوکار</v>
      </c>
      <c r="E34" s="9"/>
      <c r="F34" s="9"/>
      <c r="G34" s="9"/>
      <c r="H34" s="9"/>
      <c r="I34" s="9"/>
      <c r="J34" s="9"/>
      <c r="K34" s="9"/>
      <c r="L34" s="9"/>
      <c r="M34" s="9"/>
      <c r="N34" s="4"/>
      <c r="O34" s="4"/>
      <c r="P34" s="9"/>
      <c r="Q34" s="9"/>
      <c r="R34" s="9"/>
      <c r="S34" s="9"/>
      <c r="T34" s="9"/>
      <c r="U34" s="9"/>
      <c r="V34" s="9"/>
      <c r="W34" s="9"/>
      <c r="X34" s="9">
        <v>3</v>
      </c>
      <c r="Y34" s="9">
        <v>3</v>
      </c>
      <c r="Z34" s="9">
        <v>3</v>
      </c>
      <c r="AA34" s="9">
        <v>2</v>
      </c>
      <c r="AB34" s="9">
        <v>1</v>
      </c>
      <c r="AC34" s="9"/>
      <c r="AD34" s="4"/>
      <c r="AE34" s="4"/>
      <c r="AF34" s="9"/>
      <c r="AG34" s="9"/>
      <c r="AH34" s="9"/>
      <c r="AI34" s="9"/>
      <c r="AJ34" s="9"/>
      <c r="AK34" s="9"/>
      <c r="AM34" s="18" t="str">
        <f t="shared" si="9"/>
        <v/>
      </c>
      <c r="AN34" s="18" t="str">
        <f t="shared" si="9"/>
        <v/>
      </c>
      <c r="AO34" s="18">
        <f t="shared" si="9"/>
        <v>0.48</v>
      </c>
      <c r="AP34" s="18" t="str">
        <f t="shared" si="8"/>
        <v/>
      </c>
    </row>
    <row r="35" spans="1:42" ht="18.75" x14ac:dyDescent="0.25">
      <c r="A35" s="46">
        <v>30</v>
      </c>
      <c r="B35" s="46" t="s">
        <v>510</v>
      </c>
      <c r="C35" s="46" t="str">
        <f t="shared" si="6"/>
        <v>13</v>
      </c>
      <c r="D35" s="46" t="str">
        <f>INDEX(Sheet1!$C:$C,MATCH($B35,Sheet1!$B:$B,0))</f>
        <v>امین یسلیانی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M35" s="18" t="str">
        <f t="shared" si="9"/>
        <v/>
      </c>
      <c r="AN35" s="18" t="str">
        <f t="shared" si="9"/>
        <v/>
      </c>
      <c r="AO35" s="18" t="str">
        <f t="shared" si="9"/>
        <v/>
      </c>
      <c r="AP35" s="18" t="str">
        <f t="shared" si="8"/>
        <v/>
      </c>
    </row>
    <row r="36" spans="1:42" ht="18.75" x14ac:dyDescent="0.25">
      <c r="A36" s="4">
        <v>31</v>
      </c>
      <c r="B36" s="4" t="s">
        <v>511</v>
      </c>
      <c r="C36" s="4" t="str">
        <f t="shared" si="6"/>
        <v>13</v>
      </c>
      <c r="D36" s="4" t="str">
        <f>INDEX(Sheet1!$C:$C,MATCH($B36,Sheet1!$B:$B,0))</f>
        <v>سیدامیرحسین عزتی</v>
      </c>
      <c r="E36" s="9"/>
      <c r="F36" s="9"/>
      <c r="G36" s="9"/>
      <c r="H36" s="9"/>
      <c r="I36" s="9"/>
      <c r="J36" s="9"/>
      <c r="K36" s="9"/>
      <c r="L36" s="9"/>
      <c r="M36" s="9"/>
      <c r="N36" s="4"/>
      <c r="O36" s="4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4"/>
      <c r="AE36" s="4"/>
      <c r="AF36" s="9"/>
      <c r="AG36" s="9"/>
      <c r="AH36" s="9"/>
      <c r="AI36" s="9"/>
      <c r="AJ36" s="9"/>
      <c r="AK36" s="9"/>
      <c r="AM36" s="18" t="str">
        <f t="shared" si="9"/>
        <v/>
      </c>
      <c r="AN36" s="18" t="str">
        <f t="shared" si="9"/>
        <v/>
      </c>
      <c r="AO36" s="18" t="str">
        <f t="shared" si="9"/>
        <v/>
      </c>
      <c r="AP36" s="18" t="str">
        <f t="shared" si="8"/>
        <v/>
      </c>
    </row>
    <row r="37" spans="1:42" ht="18.75" x14ac:dyDescent="0.25">
      <c r="A37" s="46">
        <v>32</v>
      </c>
      <c r="B37" s="46" t="s">
        <v>512</v>
      </c>
      <c r="C37" s="46" t="str">
        <f t="shared" si="6"/>
        <v>13</v>
      </c>
      <c r="D37" s="46" t="str">
        <f>INDEX(Sheet1!$C:$C,MATCH($B37,Sheet1!$B:$B,0))</f>
        <v>رادین فتحعلی‌زاده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M37" s="18"/>
      <c r="AN37" s="18"/>
      <c r="AO37" s="18"/>
      <c r="AP37" s="18" t="str">
        <f t="shared" ref="AP37:AP97" si="10">IFERROR(SUMIFS($E37:$AK37,$E$3:$AK$3,AP$3,$E$2:$AK$2,AP$2)/(5*(COUNTIFS($E$3:$AK$3,AP$3,$E37:$AK37,"&lt;&gt;"&amp;"",$E$2:$AK$2,AP$2))),"")</f>
        <v/>
      </c>
    </row>
    <row r="38" spans="1:42" ht="18.75" x14ac:dyDescent="0.25">
      <c r="A38" s="4">
        <v>33</v>
      </c>
      <c r="B38" s="4" t="s">
        <v>513</v>
      </c>
      <c r="C38" s="4" t="str">
        <f t="shared" si="6"/>
        <v>13</v>
      </c>
      <c r="D38" s="4" t="str">
        <f>INDEX(Sheet1!$C:$C,MATCH($B38,Sheet1!$B:$B,0))</f>
        <v>محمد شاطریان</v>
      </c>
      <c r="E38" s="9"/>
      <c r="F38" s="9"/>
      <c r="G38" s="9"/>
      <c r="H38" s="9"/>
      <c r="I38" s="9"/>
      <c r="J38" s="9"/>
      <c r="K38" s="9"/>
      <c r="L38" s="9"/>
      <c r="M38" s="9"/>
      <c r="N38" s="4"/>
      <c r="O38" s="4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4" t="s">
        <v>103</v>
      </c>
      <c r="AE38" s="4"/>
      <c r="AF38" s="9">
        <v>4</v>
      </c>
      <c r="AG38" s="9">
        <v>4</v>
      </c>
      <c r="AH38" s="9">
        <v>3</v>
      </c>
      <c r="AI38" s="9">
        <v>3</v>
      </c>
      <c r="AJ38" s="9">
        <v>3</v>
      </c>
      <c r="AK38" s="9"/>
      <c r="AM38" s="18"/>
      <c r="AN38" s="18"/>
      <c r="AO38" s="18"/>
      <c r="AP38" s="18">
        <f t="shared" si="10"/>
        <v>0.56666666666666665</v>
      </c>
    </row>
    <row r="39" spans="1:42" ht="18.75" x14ac:dyDescent="0.25">
      <c r="A39" s="46">
        <v>34</v>
      </c>
      <c r="B39" s="46" t="s">
        <v>514</v>
      </c>
      <c r="C39" s="46" t="str">
        <f t="shared" si="6"/>
        <v>14</v>
      </c>
      <c r="D39" s="46" t="str">
        <f>INDEX(Sheet1!$C:$C,MATCH($B39,Sheet1!$B:$B,0))</f>
        <v xml:space="preserve">حسین رحمتی 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>
        <v>4.5</v>
      </c>
      <c r="Y39" s="47">
        <v>3</v>
      </c>
      <c r="Z39" s="47">
        <v>3.5</v>
      </c>
      <c r="AA39" s="47">
        <v>4</v>
      </c>
      <c r="AB39" s="47">
        <v>2.5</v>
      </c>
      <c r="AC39" s="47"/>
      <c r="AD39" s="47" t="s">
        <v>104</v>
      </c>
      <c r="AE39" s="47"/>
      <c r="AF39" s="47">
        <v>4</v>
      </c>
      <c r="AG39" s="47">
        <v>4</v>
      </c>
      <c r="AH39" s="47">
        <v>4</v>
      </c>
      <c r="AI39" s="47">
        <v>4</v>
      </c>
      <c r="AJ39" s="47">
        <v>4</v>
      </c>
      <c r="AK39" s="47"/>
      <c r="AM39" s="18" t="str">
        <f t="shared" si="9"/>
        <v/>
      </c>
      <c r="AN39" s="18" t="str">
        <f t="shared" si="9"/>
        <v/>
      </c>
      <c r="AO39" s="18">
        <f t="shared" si="9"/>
        <v>0.7</v>
      </c>
      <c r="AP39" s="18">
        <f t="shared" si="10"/>
        <v>0.66666666666666663</v>
      </c>
    </row>
    <row r="40" spans="1:42" ht="18.75" x14ac:dyDescent="0.25">
      <c r="A40" s="4">
        <v>35</v>
      </c>
      <c r="B40" s="4" t="s">
        <v>515</v>
      </c>
      <c r="C40" s="4" t="str">
        <f t="shared" si="6"/>
        <v>14</v>
      </c>
      <c r="D40" s="4" t="str">
        <f>INDEX(Sheet1!$C:$C,MATCH($B40,Sheet1!$B:$B,0))</f>
        <v>طاها طالعی</v>
      </c>
      <c r="E40" s="9"/>
      <c r="F40" s="9"/>
      <c r="G40" s="9"/>
      <c r="H40" s="9"/>
      <c r="I40" s="9"/>
      <c r="J40" s="9"/>
      <c r="K40" s="9"/>
      <c r="L40" s="9"/>
      <c r="M40" s="9"/>
      <c r="N40" s="4"/>
      <c r="O40" s="4"/>
      <c r="P40" s="9"/>
      <c r="Q40" s="9"/>
      <c r="R40" s="9"/>
      <c r="S40" s="9"/>
      <c r="T40" s="9"/>
      <c r="U40" s="9"/>
      <c r="V40" s="9"/>
      <c r="W40" s="9"/>
      <c r="X40" s="9">
        <v>4</v>
      </c>
      <c r="Y40" s="9">
        <v>4</v>
      </c>
      <c r="Z40" s="9">
        <v>4</v>
      </c>
      <c r="AA40" s="9">
        <v>4</v>
      </c>
      <c r="AB40" s="9">
        <v>4</v>
      </c>
      <c r="AC40" s="9"/>
      <c r="AD40" s="4"/>
      <c r="AE40" s="4"/>
      <c r="AF40" s="9"/>
      <c r="AG40" s="9"/>
      <c r="AH40" s="9"/>
      <c r="AI40" s="9"/>
      <c r="AJ40" s="9"/>
      <c r="AK40" s="9"/>
      <c r="AM40" s="18" t="str">
        <f t="shared" si="9"/>
        <v/>
      </c>
      <c r="AN40" s="18" t="str">
        <f t="shared" si="9"/>
        <v/>
      </c>
      <c r="AO40" s="18">
        <f t="shared" si="9"/>
        <v>0.8</v>
      </c>
      <c r="AP40" s="18" t="str">
        <f t="shared" si="10"/>
        <v/>
      </c>
    </row>
    <row r="41" spans="1:42" ht="18.75" x14ac:dyDescent="0.25">
      <c r="A41" s="46">
        <v>36</v>
      </c>
      <c r="B41" s="46" t="s">
        <v>516</v>
      </c>
      <c r="C41" s="46" t="str">
        <f t="shared" si="6"/>
        <v>14</v>
      </c>
      <c r="D41" s="46" t="str">
        <f>INDEX(Sheet1!$C:$C,MATCH($B41,Sheet1!$B:$B,0))</f>
        <v>سبحان قاسمی‌نژاد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>
        <v>3</v>
      </c>
      <c r="Y41" s="47">
        <v>3</v>
      </c>
      <c r="Z41" s="47">
        <v>3</v>
      </c>
      <c r="AA41" s="47">
        <v>2</v>
      </c>
      <c r="AB41" s="47">
        <v>1</v>
      </c>
      <c r="AC41" s="47"/>
      <c r="AD41" s="47" t="s">
        <v>103</v>
      </c>
      <c r="AE41" s="47"/>
      <c r="AF41" s="47">
        <v>4</v>
      </c>
      <c r="AG41" s="47">
        <v>4</v>
      </c>
      <c r="AH41" s="47">
        <v>3</v>
      </c>
      <c r="AI41" s="47">
        <v>3</v>
      </c>
      <c r="AJ41" s="47">
        <v>4</v>
      </c>
      <c r="AK41" s="47"/>
      <c r="AM41" s="18" t="str">
        <f t="shared" si="9"/>
        <v/>
      </c>
      <c r="AN41" s="18" t="str">
        <f t="shared" si="9"/>
        <v/>
      </c>
      <c r="AO41" s="18">
        <f t="shared" si="9"/>
        <v>0.48</v>
      </c>
      <c r="AP41" s="18">
        <f t="shared" si="10"/>
        <v>0.6</v>
      </c>
    </row>
    <row r="42" spans="1:42" ht="18.75" x14ac:dyDescent="0.25">
      <c r="A42" s="4">
        <v>37</v>
      </c>
      <c r="B42" s="4" t="s">
        <v>517</v>
      </c>
      <c r="C42" s="4" t="str">
        <f t="shared" si="6"/>
        <v>14</v>
      </c>
      <c r="D42" s="4" t="str">
        <f>INDEX(Sheet1!$C:$C,MATCH($B42,Sheet1!$B:$B,0))</f>
        <v>سیدعلی طباطبایی</v>
      </c>
      <c r="E42" s="9"/>
      <c r="F42" s="9"/>
      <c r="G42" s="9"/>
      <c r="H42" s="9"/>
      <c r="I42" s="9"/>
      <c r="J42" s="9"/>
      <c r="K42" s="9"/>
      <c r="L42" s="9"/>
      <c r="M42" s="9"/>
      <c r="N42" s="4"/>
      <c r="O42" s="4"/>
      <c r="P42" s="9"/>
      <c r="Q42" s="9"/>
      <c r="R42" s="9"/>
      <c r="S42" s="9"/>
      <c r="T42" s="9"/>
      <c r="U42" s="9"/>
      <c r="V42" s="9"/>
      <c r="W42" s="9"/>
      <c r="X42" s="9">
        <v>4</v>
      </c>
      <c r="Y42" s="9">
        <v>4</v>
      </c>
      <c r="Z42" s="9">
        <v>4</v>
      </c>
      <c r="AA42" s="9">
        <v>4</v>
      </c>
      <c r="AB42" s="9">
        <v>4</v>
      </c>
      <c r="AC42" s="9"/>
      <c r="AD42" s="4" t="s">
        <v>79</v>
      </c>
      <c r="AE42" s="4"/>
      <c r="AF42" s="9">
        <v>3</v>
      </c>
      <c r="AG42" s="9">
        <v>2</v>
      </c>
      <c r="AH42" s="9">
        <v>4</v>
      </c>
      <c r="AI42" s="9">
        <v>4</v>
      </c>
      <c r="AJ42" s="9">
        <v>4</v>
      </c>
      <c r="AK42" s="9"/>
      <c r="AM42" s="18" t="str">
        <f t="shared" si="9"/>
        <v/>
      </c>
      <c r="AN42" s="18" t="str">
        <f t="shared" si="9"/>
        <v/>
      </c>
      <c r="AO42" s="18">
        <f t="shared" si="9"/>
        <v>0.8</v>
      </c>
      <c r="AP42" s="18">
        <f t="shared" si="10"/>
        <v>0.56666666666666665</v>
      </c>
    </row>
    <row r="43" spans="1:42" ht="18.75" x14ac:dyDescent="0.25">
      <c r="A43" s="46">
        <v>38</v>
      </c>
      <c r="B43" s="46" t="s">
        <v>518</v>
      </c>
      <c r="C43" s="46" t="str">
        <f t="shared" si="6"/>
        <v>14</v>
      </c>
      <c r="D43" s="46" t="str">
        <f>INDEX(Sheet1!$C:$C,MATCH($B43,Sheet1!$B:$B,0))</f>
        <v>امیرحسین نورعلی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 t="s">
        <v>4</v>
      </c>
      <c r="AE43" s="47"/>
      <c r="AF43" s="47">
        <v>4</v>
      </c>
      <c r="AG43" s="47">
        <v>4</v>
      </c>
      <c r="AH43" s="47">
        <v>4</v>
      </c>
      <c r="AI43" s="47">
        <v>3</v>
      </c>
      <c r="AJ43" s="47">
        <v>2</v>
      </c>
      <c r="AK43" s="47"/>
      <c r="AM43" s="18" t="str">
        <f t="shared" ref="AM43:AO44" si="11">IFERROR(SUMIFS($E43:$AK43,$E$3:$AK$3,AM$3,$E$2:$AK$2,AM$2)/(5*(COUNTIFS($E$3:$AK$3,AM$3,$E43:$AK43,"&lt;&gt;"&amp;"",$E$2:$AK$2,AM$2))),"")</f>
        <v/>
      </c>
      <c r="AN43" s="18" t="str">
        <f t="shared" si="11"/>
        <v/>
      </c>
      <c r="AO43" s="18" t="str">
        <f t="shared" si="11"/>
        <v/>
      </c>
      <c r="AP43" s="18">
        <f t="shared" si="10"/>
        <v>0.56666666666666665</v>
      </c>
    </row>
    <row r="44" spans="1:42" ht="18.75" x14ac:dyDescent="0.25">
      <c r="A44" s="4">
        <v>39</v>
      </c>
      <c r="B44" s="4" t="s">
        <v>519</v>
      </c>
      <c r="C44" s="4" t="str">
        <f>MID($B44,1,2)</f>
        <v>14</v>
      </c>
      <c r="D44" s="4" t="str">
        <f>INDEX(Sheet1!$C:$C,MATCH($B44,Sheet1!$B:$B,0))</f>
        <v>سیدمحمدامین نیکنژاد</v>
      </c>
      <c r="E44" s="9"/>
      <c r="F44" s="9"/>
      <c r="G44" s="9"/>
      <c r="H44" s="9">
        <v>1</v>
      </c>
      <c r="I44" s="9">
        <v>1</v>
      </c>
      <c r="J44" s="9">
        <v>1</v>
      </c>
      <c r="K44" s="9">
        <v>1</v>
      </c>
      <c r="L44" s="9">
        <v>2</v>
      </c>
      <c r="M44" s="9"/>
      <c r="N44" s="4"/>
      <c r="O44" s="4"/>
      <c r="P44" s="9"/>
      <c r="Q44" s="9"/>
      <c r="R44" s="9"/>
      <c r="S44" s="9"/>
      <c r="T44" s="9"/>
      <c r="U44" s="9"/>
      <c r="V44" s="9"/>
      <c r="W44" s="9"/>
      <c r="X44" s="9">
        <v>1</v>
      </c>
      <c r="Y44" s="9">
        <v>4</v>
      </c>
      <c r="Z44" s="9">
        <v>2</v>
      </c>
      <c r="AA44" s="9">
        <v>2</v>
      </c>
      <c r="AB44" s="9">
        <v>2</v>
      </c>
      <c r="AC44" s="9"/>
      <c r="AD44" s="4" t="s">
        <v>104</v>
      </c>
      <c r="AE44" s="4"/>
      <c r="AF44" s="9">
        <v>2</v>
      </c>
      <c r="AG44" s="9">
        <v>1</v>
      </c>
      <c r="AH44" s="9">
        <v>1</v>
      </c>
      <c r="AI44" s="9">
        <v>1</v>
      </c>
      <c r="AJ44" s="9">
        <v>4</v>
      </c>
      <c r="AK44" s="9"/>
      <c r="AM44" s="18">
        <f t="shared" si="11"/>
        <v>0.24</v>
      </c>
      <c r="AN44" s="18" t="str">
        <f t="shared" si="11"/>
        <v/>
      </c>
      <c r="AO44" s="18">
        <f t="shared" si="11"/>
        <v>0.44</v>
      </c>
      <c r="AP44" s="18">
        <f t="shared" si="10"/>
        <v>0.3</v>
      </c>
    </row>
    <row r="45" spans="1:42" ht="18.75" x14ac:dyDescent="0.25">
      <c r="A45" s="46">
        <v>40</v>
      </c>
      <c r="B45" s="46" t="s">
        <v>520</v>
      </c>
      <c r="C45" s="46" t="str">
        <f t="shared" si="6"/>
        <v>14</v>
      </c>
      <c r="D45" s="46" t="str">
        <f>INDEX(Sheet1!$C:$C,MATCH($B45,Sheet1!$B:$B,0))</f>
        <v>فرمهر خلیل‌زاده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M45" s="18" t="str">
        <f t="shared" si="9"/>
        <v/>
      </c>
      <c r="AN45" s="18" t="str">
        <f t="shared" si="9"/>
        <v/>
      </c>
      <c r="AO45" s="18" t="str">
        <f t="shared" si="9"/>
        <v/>
      </c>
      <c r="AP45" s="18" t="str">
        <f t="shared" si="10"/>
        <v/>
      </c>
    </row>
    <row r="46" spans="1:42" ht="18.75" x14ac:dyDescent="0.25">
      <c r="A46" s="4">
        <v>41</v>
      </c>
      <c r="B46" s="4" t="s">
        <v>521</v>
      </c>
      <c r="C46" s="4" t="str">
        <f>MID($B46,1,2)</f>
        <v>14</v>
      </c>
      <c r="D46" s="4" t="str">
        <f>INDEX(Sheet1!$C:$C,MATCH($B46,Sheet1!$B:$B,0))</f>
        <v>سیدحسین متولی</v>
      </c>
      <c r="E46" s="9"/>
      <c r="F46" s="9"/>
      <c r="G46" s="9"/>
      <c r="H46" s="9"/>
      <c r="I46" s="9"/>
      <c r="J46" s="9"/>
      <c r="K46" s="9"/>
      <c r="L46" s="9"/>
      <c r="M46" s="9"/>
      <c r="N46" s="4"/>
      <c r="O46" s="4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4"/>
      <c r="AE46" s="4"/>
      <c r="AF46" s="9"/>
      <c r="AG46" s="9"/>
      <c r="AH46" s="9"/>
      <c r="AI46" s="9"/>
      <c r="AJ46" s="9"/>
      <c r="AK46" s="9"/>
      <c r="AM46" s="18" t="str">
        <f>IFERROR(SUMIFS($E46:$AK46,$E$3:$AK$3,AM$3,$E$2:$AK$2,AM$2)/(5*(COUNTIFS($E$3:$AK$3,AM$3,$E46:$AK46,"&lt;&gt;"&amp;"",$E$2:$AK$2,AM$2))),"")</f>
        <v/>
      </c>
      <c r="AN46" s="18" t="str">
        <f>IFERROR(SUMIFS($E46:$AK46,$E$3:$AK$3,AN$3,$E$2:$AK$2,AN$2)/(5*(COUNTIFS($E$3:$AK$3,AN$3,$E46:$AK46,"&lt;&gt;"&amp;"",$E$2:$AK$2,AN$2))),"")</f>
        <v/>
      </c>
      <c r="AO46" s="18" t="str">
        <f>IFERROR(SUMIFS($E46:$AK46,$E$3:$AK$3,AO$3,$E$2:$AK$2,AO$2)/(5*(COUNTIFS($E$3:$AK$3,AO$3,$E46:$AK46,"&lt;&gt;"&amp;"",$E$2:$AK$2,AO$2))),"")</f>
        <v/>
      </c>
      <c r="AP46" s="18" t="str">
        <f t="shared" si="10"/>
        <v/>
      </c>
    </row>
    <row r="47" spans="1:42" ht="18.75" x14ac:dyDescent="0.25">
      <c r="A47" s="46">
        <v>42</v>
      </c>
      <c r="B47" s="46" t="s">
        <v>522</v>
      </c>
      <c r="C47" s="46" t="str">
        <f>MID($B47,1,2)</f>
        <v>14</v>
      </c>
      <c r="D47" s="46" t="str">
        <f>INDEX(Sheet1!$C:$C,MATCH($B47,Sheet1!$B:$B,0))</f>
        <v>محمدحسام جهاندیده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 t="s">
        <v>103</v>
      </c>
      <c r="AE47" s="47"/>
      <c r="AF47" s="47">
        <v>3</v>
      </c>
      <c r="AG47" s="47">
        <v>3</v>
      </c>
      <c r="AH47" s="47">
        <v>3</v>
      </c>
      <c r="AI47" s="47">
        <v>3</v>
      </c>
      <c r="AJ47" s="47">
        <v>3</v>
      </c>
      <c r="AK47" s="47"/>
      <c r="AM47" s="18"/>
      <c r="AN47" s="18"/>
      <c r="AO47" s="18"/>
      <c r="AP47" s="18">
        <f t="shared" si="10"/>
        <v>0.5</v>
      </c>
    </row>
    <row r="48" spans="1:42" ht="18.75" x14ac:dyDescent="0.25">
      <c r="A48" s="4">
        <v>43</v>
      </c>
      <c r="B48" s="4" t="s">
        <v>523</v>
      </c>
      <c r="C48" s="4" t="str">
        <f>MID($B48,1,2)</f>
        <v>14</v>
      </c>
      <c r="D48" s="4" t="str">
        <f>INDEX(Sheet1!$C:$C,MATCH($B48,Sheet1!$B:$B,0))</f>
        <v>امیرحسین اینانلو</v>
      </c>
      <c r="E48" s="9"/>
      <c r="F48" s="9"/>
      <c r="G48" s="9"/>
      <c r="H48" s="9"/>
      <c r="I48" s="9"/>
      <c r="J48" s="9"/>
      <c r="K48" s="9"/>
      <c r="L48" s="9"/>
      <c r="M48" s="9"/>
      <c r="N48" s="4"/>
      <c r="O48" s="4"/>
      <c r="P48" s="9"/>
      <c r="Q48" s="9"/>
      <c r="R48" s="9"/>
      <c r="S48" s="9"/>
      <c r="T48" s="9"/>
      <c r="U48" s="9"/>
      <c r="V48" s="9"/>
      <c r="W48" s="9"/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/>
      <c r="AD48" s="4"/>
      <c r="AE48" s="4"/>
      <c r="AF48" s="9"/>
      <c r="AG48" s="9"/>
      <c r="AH48" s="9"/>
      <c r="AI48" s="9"/>
      <c r="AJ48" s="9"/>
      <c r="AK48" s="9"/>
      <c r="AM48" s="18" t="str">
        <f t="shared" ref="AM48:AO48" si="12">IFERROR(SUMIFS($E48:$AK48,$E$3:$AK$3,AM$3,$E$2:$AK$2,AM$2)/(5*(COUNTIFS($E$3:$AK$3,AM$3,$E48:$AK48,"&lt;&gt;"&amp;"",$E$2:$AK$2,AM$2))),"")</f>
        <v/>
      </c>
      <c r="AN48" s="18" t="str">
        <f t="shared" si="12"/>
        <v/>
      </c>
      <c r="AO48" s="18">
        <f t="shared" si="12"/>
        <v>0.2</v>
      </c>
      <c r="AP48" s="18" t="str">
        <f t="shared" si="10"/>
        <v/>
      </c>
    </row>
    <row r="49" spans="1:42" ht="18.75" x14ac:dyDescent="0.25">
      <c r="A49" s="46">
        <v>44</v>
      </c>
      <c r="B49" s="46" t="s">
        <v>524</v>
      </c>
      <c r="C49" s="46" t="str">
        <f t="shared" ref="C49:C50" si="13">MID($B49,1,2)</f>
        <v>14</v>
      </c>
      <c r="D49" s="46" t="str">
        <f>INDEX(Sheet1!$C:$C,MATCH($B49,Sheet1!$B:$B,0))</f>
        <v>امیرمهدی بیگلری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M49" s="18"/>
      <c r="AN49" s="18"/>
      <c r="AO49" s="18"/>
      <c r="AP49" s="18" t="str">
        <f t="shared" si="10"/>
        <v/>
      </c>
    </row>
    <row r="50" spans="1:42" ht="18.75" x14ac:dyDescent="0.25">
      <c r="A50" s="4">
        <v>45</v>
      </c>
      <c r="B50" s="4" t="s">
        <v>698</v>
      </c>
      <c r="C50" s="4" t="str">
        <f t="shared" si="13"/>
        <v>14</v>
      </c>
      <c r="D50" s="4" t="str">
        <f>INDEX(Sheet1!$C:$C,MATCH($B50,Sheet1!$B:$B,0))</f>
        <v>حسن شاهوردی</v>
      </c>
      <c r="E50" s="9"/>
      <c r="F50" s="9"/>
      <c r="G50" s="9"/>
      <c r="H50" s="9"/>
      <c r="I50" s="9"/>
      <c r="J50" s="9"/>
      <c r="K50" s="9"/>
      <c r="L50" s="9"/>
      <c r="M50" s="9"/>
      <c r="N50" s="4"/>
      <c r="O50" s="4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4"/>
      <c r="AE50" s="4"/>
      <c r="AF50" s="9"/>
      <c r="AG50" s="9"/>
      <c r="AH50" s="9"/>
      <c r="AI50" s="9"/>
      <c r="AJ50" s="9"/>
      <c r="AK50" s="9"/>
      <c r="AM50" s="18"/>
      <c r="AN50" s="18"/>
      <c r="AO50" s="18"/>
      <c r="AP50" s="18" t="str">
        <f t="shared" si="10"/>
        <v/>
      </c>
    </row>
    <row r="51" spans="1:42" ht="18.75" x14ac:dyDescent="0.25">
      <c r="A51" s="46">
        <v>46</v>
      </c>
      <c r="B51" s="46" t="s">
        <v>525</v>
      </c>
      <c r="C51" s="46" t="str">
        <f t="shared" si="6"/>
        <v>15</v>
      </c>
      <c r="D51" s="46" t="str">
        <f>INDEX(Sheet1!$C:$C,MATCH($B51,Sheet1!$B:$B,0))</f>
        <v>سیدعلی طباطبایی‌نژاد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M51" s="18" t="str">
        <f t="shared" ref="AM51:AO51" si="14">IFERROR(SUMIFS($E51:$AK51,$E$3:$AK$3,AM$3,$E$2:$AK$2,AM$2)/(5*(COUNTIFS($E$3:$AK$3,AM$3,$E51:$AK51,"&lt;&gt;"&amp;"",$E$2:$AK$2,AM$2))),"")</f>
        <v/>
      </c>
      <c r="AN51" s="18" t="str">
        <f t="shared" si="14"/>
        <v/>
      </c>
      <c r="AO51" s="18" t="str">
        <f t="shared" si="14"/>
        <v/>
      </c>
      <c r="AP51" s="18" t="str">
        <f t="shared" si="10"/>
        <v/>
      </c>
    </row>
    <row r="52" spans="1:42" ht="18.75" x14ac:dyDescent="0.25">
      <c r="A52" s="4">
        <v>47</v>
      </c>
      <c r="B52" s="4" t="s">
        <v>526</v>
      </c>
      <c r="C52" s="4" t="str">
        <f t="shared" si="6"/>
        <v>15</v>
      </c>
      <c r="D52" s="4" t="str">
        <f>INDEX(Sheet1!$C:$C,MATCH($B52,Sheet1!$B:$B,0))</f>
        <v>امیرمحمد لطیفی</v>
      </c>
      <c r="E52" s="9"/>
      <c r="F52" s="9"/>
      <c r="G52" s="9"/>
      <c r="H52" s="9"/>
      <c r="I52" s="9"/>
      <c r="J52" s="9"/>
      <c r="K52" s="9"/>
      <c r="L52" s="9"/>
      <c r="M52" s="9"/>
      <c r="N52" s="4"/>
      <c r="O52" s="4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4" t="s">
        <v>104</v>
      </c>
      <c r="AE52" s="4"/>
      <c r="AF52" s="9">
        <v>4</v>
      </c>
      <c r="AG52" s="9">
        <v>1</v>
      </c>
      <c r="AH52" s="9">
        <v>2</v>
      </c>
      <c r="AI52" s="9">
        <v>3</v>
      </c>
      <c r="AJ52" s="9">
        <v>2</v>
      </c>
      <c r="AK52" s="9"/>
      <c r="AM52" s="18"/>
      <c r="AN52" s="18"/>
      <c r="AO52" s="18"/>
      <c r="AP52" s="18">
        <f t="shared" si="10"/>
        <v>0.4</v>
      </c>
    </row>
    <row r="53" spans="1:42" ht="18.75" x14ac:dyDescent="0.25">
      <c r="A53" s="46">
        <v>48</v>
      </c>
      <c r="B53" s="46" t="s">
        <v>527</v>
      </c>
      <c r="C53" s="46" t="str">
        <f t="shared" si="6"/>
        <v>15</v>
      </c>
      <c r="D53" s="46" t="str">
        <f>INDEX(Sheet1!$C:$C,MATCH($B53,Sheet1!$B:$B,0))</f>
        <v>محمدرضا صبح خیز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M53" s="18"/>
      <c r="AN53" s="18"/>
      <c r="AO53" s="18"/>
      <c r="AP53" s="18" t="str">
        <f t="shared" si="10"/>
        <v/>
      </c>
    </row>
    <row r="54" spans="1:42" ht="18.75" x14ac:dyDescent="0.25">
      <c r="A54" s="4">
        <v>49</v>
      </c>
      <c r="B54" s="4" t="s">
        <v>528</v>
      </c>
      <c r="C54" s="4" t="str">
        <f t="shared" si="6"/>
        <v>15</v>
      </c>
      <c r="D54" s="4" t="str">
        <f>INDEX(Sheet1!$C:$C,MATCH($B54,Sheet1!$B:$B,0))</f>
        <v>امیررضا مقیمی</v>
      </c>
      <c r="E54" s="9"/>
      <c r="F54" s="9"/>
      <c r="G54" s="9"/>
      <c r="H54" s="9"/>
      <c r="I54" s="9"/>
      <c r="J54" s="9"/>
      <c r="K54" s="9"/>
      <c r="L54" s="9"/>
      <c r="M54" s="9"/>
      <c r="N54" s="4"/>
      <c r="O54" s="4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4"/>
      <c r="AE54" s="4"/>
      <c r="AF54" s="9"/>
      <c r="AG54" s="9"/>
      <c r="AH54" s="9"/>
      <c r="AI54" s="9"/>
      <c r="AJ54" s="9"/>
      <c r="AK54" s="9"/>
      <c r="AM54" s="18"/>
      <c r="AN54" s="18"/>
      <c r="AO54" s="18"/>
      <c r="AP54" s="18" t="str">
        <f t="shared" si="10"/>
        <v/>
      </c>
    </row>
    <row r="55" spans="1:42" ht="18.75" x14ac:dyDescent="0.25">
      <c r="A55" s="46">
        <v>50</v>
      </c>
      <c r="B55" s="46" t="s">
        <v>529</v>
      </c>
      <c r="C55" s="46" t="str">
        <f t="shared" si="6"/>
        <v>15</v>
      </c>
      <c r="D55" s="46" t="str">
        <f>INDEX(Sheet1!$C:$C,MATCH($B55,Sheet1!$B:$B,0))</f>
        <v>محمدطاها مقیمی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M55" s="18"/>
      <c r="AN55" s="18"/>
      <c r="AO55" s="18"/>
      <c r="AP55" s="18" t="str">
        <f t="shared" si="10"/>
        <v/>
      </c>
    </row>
    <row r="56" spans="1:42" ht="18.75" x14ac:dyDescent="0.25">
      <c r="A56" s="4">
        <v>51</v>
      </c>
      <c r="B56" s="4" t="s">
        <v>530</v>
      </c>
      <c r="C56" s="4" t="str">
        <f t="shared" si="6"/>
        <v>15</v>
      </c>
      <c r="D56" s="4" t="str">
        <f>INDEX(Sheet1!$C:$C,MATCH($B56,Sheet1!$B:$B,0))</f>
        <v>شهاب ملانوروزی</v>
      </c>
      <c r="E56" s="9"/>
      <c r="F56" s="9"/>
      <c r="G56" s="9"/>
      <c r="H56" s="9"/>
      <c r="I56" s="9"/>
      <c r="J56" s="9"/>
      <c r="K56" s="9"/>
      <c r="L56" s="9"/>
      <c r="M56" s="9"/>
      <c r="N56" s="4"/>
      <c r="O56" s="4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4" t="s">
        <v>103</v>
      </c>
      <c r="AE56" s="4"/>
      <c r="AF56" s="9">
        <v>2</v>
      </c>
      <c r="AG56" s="9">
        <v>3</v>
      </c>
      <c r="AH56" s="9">
        <v>2</v>
      </c>
      <c r="AI56" s="9">
        <v>3</v>
      </c>
      <c r="AJ56" s="9">
        <v>2</v>
      </c>
      <c r="AK56" s="9"/>
      <c r="AM56" s="18"/>
      <c r="AN56" s="18"/>
      <c r="AO56" s="18"/>
      <c r="AP56" s="18">
        <f t="shared" si="10"/>
        <v>0.4</v>
      </c>
    </row>
    <row r="57" spans="1:42" ht="18.75" x14ac:dyDescent="0.25">
      <c r="A57" s="46">
        <v>52</v>
      </c>
      <c r="B57" s="46" t="s">
        <v>531</v>
      </c>
      <c r="C57" s="46" t="str">
        <f t="shared" si="6"/>
        <v>15</v>
      </c>
      <c r="D57" s="46" t="str">
        <f>INDEX(Sheet1!$C:$C,MATCH($B57,Sheet1!$B:$B,0))</f>
        <v>امیرحسین اتحادی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M57" s="18"/>
      <c r="AN57" s="18"/>
      <c r="AO57" s="18"/>
      <c r="AP57" s="18" t="str">
        <f t="shared" si="10"/>
        <v/>
      </c>
    </row>
    <row r="58" spans="1:42" ht="18.75" x14ac:dyDescent="0.25">
      <c r="A58" s="4">
        <v>53</v>
      </c>
      <c r="B58" s="4" t="s">
        <v>532</v>
      </c>
      <c r="C58" s="4" t="str">
        <f t="shared" si="6"/>
        <v>15</v>
      </c>
      <c r="D58" s="4" t="str">
        <f>INDEX(Sheet1!$C:$C,MATCH($B58,Sheet1!$B:$B,0))</f>
        <v>امیرعلی اتحادی</v>
      </c>
      <c r="E58" s="9"/>
      <c r="F58" s="9"/>
      <c r="G58" s="9"/>
      <c r="H58" s="9"/>
      <c r="I58" s="9"/>
      <c r="J58" s="9"/>
      <c r="K58" s="9"/>
      <c r="L58" s="9"/>
      <c r="M58" s="9"/>
      <c r="N58" s="4"/>
      <c r="O58" s="4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4" t="s">
        <v>104</v>
      </c>
      <c r="AE58" s="4"/>
      <c r="AF58" s="9">
        <v>3</v>
      </c>
      <c r="AG58" s="9">
        <v>1</v>
      </c>
      <c r="AH58" s="9">
        <v>1</v>
      </c>
      <c r="AI58" s="9">
        <v>3</v>
      </c>
      <c r="AJ58" s="9">
        <v>3</v>
      </c>
      <c r="AK58" s="9"/>
      <c r="AM58" s="18"/>
      <c r="AN58" s="18"/>
      <c r="AO58" s="18"/>
      <c r="AP58" s="18">
        <f t="shared" si="10"/>
        <v>0.36666666666666664</v>
      </c>
    </row>
    <row r="59" spans="1:42" ht="18.75" x14ac:dyDescent="0.25">
      <c r="A59" s="46">
        <v>54</v>
      </c>
      <c r="B59" s="46" t="s">
        <v>533</v>
      </c>
      <c r="C59" s="46" t="str">
        <f t="shared" si="6"/>
        <v>15</v>
      </c>
      <c r="D59" s="46" t="str">
        <f>INDEX(Sheet1!$C:$C,MATCH($B59,Sheet1!$B:$B,0))</f>
        <v>محمدرضا مهدویان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M59" s="18"/>
      <c r="AN59" s="18"/>
      <c r="AO59" s="18"/>
      <c r="AP59" s="18" t="str">
        <f t="shared" si="10"/>
        <v/>
      </c>
    </row>
    <row r="60" spans="1:42" ht="18.75" x14ac:dyDescent="0.25">
      <c r="A60" s="4">
        <v>55</v>
      </c>
      <c r="B60" s="4" t="s">
        <v>534</v>
      </c>
      <c r="C60" s="4" t="str">
        <f>MID($B60,1,2)</f>
        <v>15</v>
      </c>
      <c r="D60" s="4" t="str">
        <f>INDEX(Sheet1!$C:$C,MATCH($B60,Sheet1!$B:$B,0))</f>
        <v>علیرضا زینتی‌شایان</v>
      </c>
      <c r="E60" s="9"/>
      <c r="F60" s="9"/>
      <c r="G60" s="9"/>
      <c r="H60" s="9"/>
      <c r="I60" s="9"/>
      <c r="J60" s="9"/>
      <c r="K60" s="9"/>
      <c r="L60" s="9"/>
      <c r="M60" s="9"/>
      <c r="N60" s="4"/>
      <c r="O60" s="4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4"/>
      <c r="AE60" s="4"/>
      <c r="AF60" s="9"/>
      <c r="AG60" s="9"/>
      <c r="AH60" s="9"/>
      <c r="AI60" s="9"/>
      <c r="AJ60" s="9"/>
      <c r="AK60" s="9"/>
      <c r="AM60" s="18"/>
      <c r="AN60" s="18"/>
      <c r="AO60" s="18"/>
      <c r="AP60" s="18" t="str">
        <f t="shared" si="10"/>
        <v/>
      </c>
    </row>
    <row r="61" spans="1:42" ht="18.75" x14ac:dyDescent="0.25">
      <c r="A61" s="46">
        <v>56</v>
      </c>
      <c r="B61" s="46" t="s">
        <v>535</v>
      </c>
      <c r="C61" s="46" t="str">
        <f t="shared" ref="C61:C63" si="15">MID($B61,1,2)</f>
        <v>15</v>
      </c>
      <c r="D61" s="46" t="str">
        <f>INDEX(Sheet1!$C:$C,MATCH($B61,Sheet1!$B:$B,0))</f>
        <v>طاها محسنی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M61" s="18"/>
      <c r="AN61" s="18"/>
      <c r="AO61" s="18"/>
      <c r="AP61" s="18" t="str">
        <f t="shared" si="10"/>
        <v/>
      </c>
    </row>
    <row r="62" spans="1:42" ht="18.75" x14ac:dyDescent="0.25">
      <c r="A62" s="4">
        <v>57</v>
      </c>
      <c r="B62" s="4" t="s">
        <v>536</v>
      </c>
      <c r="C62" s="4" t="str">
        <f t="shared" si="15"/>
        <v>15</v>
      </c>
      <c r="D62" s="4" t="str">
        <f>INDEX(Sheet1!$C:$C,MATCH($B62,Sheet1!$B:$B,0))</f>
        <v>نیما شفیعی</v>
      </c>
      <c r="E62" s="9"/>
      <c r="F62" s="9"/>
      <c r="G62" s="9"/>
      <c r="H62" s="9"/>
      <c r="I62" s="9"/>
      <c r="J62" s="9"/>
      <c r="K62" s="9"/>
      <c r="L62" s="9"/>
      <c r="M62" s="9"/>
      <c r="N62" s="4"/>
      <c r="O62" s="4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4"/>
      <c r="AE62" s="4"/>
      <c r="AF62" s="9"/>
      <c r="AG62" s="9"/>
      <c r="AH62" s="9"/>
      <c r="AI62" s="9"/>
      <c r="AJ62" s="9"/>
      <c r="AK62" s="9"/>
      <c r="AM62" s="18"/>
      <c r="AN62" s="18"/>
      <c r="AO62" s="18"/>
      <c r="AP62" s="18" t="str">
        <f t="shared" si="10"/>
        <v/>
      </c>
    </row>
    <row r="63" spans="1:42" ht="18.75" x14ac:dyDescent="0.25">
      <c r="A63" s="46">
        <v>58</v>
      </c>
      <c r="B63" s="46" t="s">
        <v>701</v>
      </c>
      <c r="C63" s="46" t="str">
        <f t="shared" si="15"/>
        <v>15</v>
      </c>
      <c r="D63" s="46" t="str">
        <f>INDEX(Sheet1!$C:$C,MATCH($B63,Sheet1!$B:$B,0))</f>
        <v>یوسف بخشی‌نیا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M63" s="18"/>
      <c r="AN63" s="18"/>
      <c r="AO63" s="18"/>
      <c r="AP63" s="18" t="str">
        <f t="shared" si="10"/>
        <v/>
      </c>
    </row>
    <row r="64" spans="1:42" ht="18.75" x14ac:dyDescent="0.25">
      <c r="A64" s="4">
        <v>59</v>
      </c>
      <c r="B64" s="4" t="s">
        <v>767</v>
      </c>
      <c r="C64" s="4" t="str">
        <f>MID($B64,1,2)</f>
        <v>15</v>
      </c>
      <c r="D64" s="4" t="str">
        <f>INDEX(Sheet1!$C:$C,MATCH($B64,Sheet1!$B:$B,0))</f>
        <v>صدرا مقصودی</v>
      </c>
      <c r="E64" s="9"/>
      <c r="F64" s="9"/>
      <c r="G64" s="9"/>
      <c r="H64" s="9"/>
      <c r="I64" s="9"/>
      <c r="J64" s="9"/>
      <c r="K64" s="9"/>
      <c r="L64" s="9"/>
      <c r="M64" s="9"/>
      <c r="N64" s="4"/>
      <c r="O64" s="4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4"/>
      <c r="AE64" s="4"/>
      <c r="AF64" s="9"/>
      <c r="AG64" s="9"/>
      <c r="AH64" s="9"/>
      <c r="AI64" s="9"/>
      <c r="AJ64" s="9"/>
      <c r="AK64" s="9"/>
      <c r="AM64" s="18"/>
      <c r="AN64" s="18"/>
      <c r="AO64" s="18"/>
      <c r="AP64" s="18" t="str">
        <f>IFERROR(SUMIFS($E64:$AK64,$E$3:$AK$3,AP$3,$E$2:$AK$2,AP$2)/(5*(COUNTIFS($E$3:$AK$3,AP$3,$E64:$AK64,"&lt;&gt;"&amp;"",$E$2:$AK$2,AP$2))),"")</f>
        <v/>
      </c>
    </row>
    <row r="65" spans="1:42" ht="18.75" x14ac:dyDescent="0.25">
      <c r="A65" s="46">
        <v>60</v>
      </c>
      <c r="B65" s="46" t="s">
        <v>537</v>
      </c>
      <c r="C65" s="46" t="str">
        <f>MID($B65,1,2)</f>
        <v>16</v>
      </c>
      <c r="D65" s="46" t="str">
        <f>INDEX(Sheet1!$C:$C,MATCH($B65,Sheet1!$B:$B,0))</f>
        <v>مجتبی صابری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M65" s="18"/>
      <c r="AN65" s="18"/>
      <c r="AO65" s="18"/>
      <c r="AP65" s="18" t="str">
        <f t="shared" si="10"/>
        <v/>
      </c>
    </row>
    <row r="66" spans="1:42" ht="18.75" x14ac:dyDescent="0.25">
      <c r="A66" s="4">
        <v>61</v>
      </c>
      <c r="B66" s="4" t="s">
        <v>538</v>
      </c>
      <c r="C66" s="4" t="str">
        <f>MID($B66,1,2)</f>
        <v>16</v>
      </c>
      <c r="D66" s="4" t="str">
        <f>INDEX(Sheet1!$C:$C,MATCH($B66,Sheet1!$B:$B,0))</f>
        <v>علی یسلیانی</v>
      </c>
      <c r="E66" s="9"/>
      <c r="F66" s="9"/>
      <c r="G66" s="9"/>
      <c r="H66" s="9"/>
      <c r="I66" s="9"/>
      <c r="J66" s="9"/>
      <c r="K66" s="9"/>
      <c r="L66" s="9"/>
      <c r="M66" s="9"/>
      <c r="N66" s="4"/>
      <c r="O66" s="4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4"/>
      <c r="AE66" s="4"/>
      <c r="AF66" s="9"/>
      <c r="AG66" s="9"/>
      <c r="AH66" s="9"/>
      <c r="AI66" s="9"/>
      <c r="AJ66" s="9"/>
      <c r="AK66" s="9"/>
      <c r="AM66" s="18"/>
      <c r="AN66" s="18"/>
      <c r="AO66" s="18"/>
      <c r="AP66" s="18" t="str">
        <f t="shared" si="10"/>
        <v/>
      </c>
    </row>
    <row r="67" spans="1:42" ht="18.75" x14ac:dyDescent="0.25">
      <c r="A67" s="46">
        <v>62</v>
      </c>
      <c r="B67" s="46" t="s">
        <v>539</v>
      </c>
      <c r="C67" s="46" t="str">
        <f t="shared" ref="C67:C124" si="16">MID($B67,1,2)</f>
        <v>16</v>
      </c>
      <c r="D67" s="46" t="str">
        <f>INDEX(Sheet1!$C:$C,MATCH($B67,Sheet1!$B:$B,0))</f>
        <v>امیرعلی نورعلی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M67" s="18"/>
      <c r="AN67" s="18"/>
      <c r="AO67" s="18"/>
      <c r="AP67" s="18" t="str">
        <f t="shared" si="10"/>
        <v/>
      </c>
    </row>
    <row r="68" spans="1:42" ht="18.75" x14ac:dyDescent="0.25">
      <c r="A68" s="4">
        <v>63</v>
      </c>
      <c r="B68" s="4" t="s">
        <v>540</v>
      </c>
      <c r="C68" s="4" t="str">
        <f t="shared" si="16"/>
        <v>16</v>
      </c>
      <c r="D68" s="4" t="str">
        <f>INDEX(Sheet1!$C:$C,MATCH($B68,Sheet1!$B:$B,0))</f>
        <v>امیرمهدی زیویار</v>
      </c>
      <c r="E68" s="9"/>
      <c r="F68" s="9"/>
      <c r="G68" s="9"/>
      <c r="H68" s="9"/>
      <c r="I68" s="9"/>
      <c r="J68" s="9"/>
      <c r="K68" s="9"/>
      <c r="L68" s="9"/>
      <c r="M68" s="9"/>
      <c r="N68" s="4"/>
      <c r="O68" s="4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4"/>
      <c r="AE68" s="4"/>
      <c r="AF68" s="9"/>
      <c r="AG68" s="9"/>
      <c r="AH68" s="9"/>
      <c r="AI68" s="9"/>
      <c r="AJ68" s="9"/>
      <c r="AK68" s="9"/>
      <c r="AM68" s="18"/>
      <c r="AN68" s="18"/>
      <c r="AO68" s="18"/>
      <c r="AP68" s="18" t="str">
        <f t="shared" si="10"/>
        <v/>
      </c>
    </row>
    <row r="69" spans="1:42" ht="18.75" x14ac:dyDescent="0.25">
      <c r="A69" s="46">
        <v>64</v>
      </c>
      <c r="B69" s="46" t="s">
        <v>541</v>
      </c>
      <c r="C69" s="46" t="str">
        <f t="shared" si="16"/>
        <v>16</v>
      </c>
      <c r="D69" s="46" t="str">
        <f>INDEX(Sheet1!$C:$C,MATCH($B69,Sheet1!$B:$B,0))</f>
        <v>محمدمتین رشیدی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M69" s="18"/>
      <c r="AN69" s="18"/>
      <c r="AO69" s="18"/>
      <c r="AP69" s="18" t="str">
        <f t="shared" si="10"/>
        <v/>
      </c>
    </row>
    <row r="70" spans="1:42" ht="18.75" x14ac:dyDescent="0.25">
      <c r="A70" s="4">
        <v>65</v>
      </c>
      <c r="B70" s="4" t="s">
        <v>542</v>
      </c>
      <c r="C70" s="4" t="str">
        <f t="shared" si="16"/>
        <v>16</v>
      </c>
      <c r="D70" s="4" t="str">
        <f>INDEX(Sheet1!$C:$C,MATCH($B70,Sheet1!$B:$B,0))</f>
        <v>امیرمسعود کریمی</v>
      </c>
      <c r="E70" s="9"/>
      <c r="F70" s="9"/>
      <c r="G70" s="9"/>
      <c r="H70" s="9"/>
      <c r="I70" s="9"/>
      <c r="J70" s="9"/>
      <c r="K70" s="9"/>
      <c r="L70" s="9"/>
      <c r="M70" s="9"/>
      <c r="N70" s="4"/>
      <c r="O70" s="4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4"/>
      <c r="AE70" s="4"/>
      <c r="AF70" s="9"/>
      <c r="AG70" s="9"/>
      <c r="AH70" s="9"/>
      <c r="AI70" s="9"/>
      <c r="AJ70" s="9"/>
      <c r="AK70" s="9"/>
      <c r="AM70" s="18"/>
      <c r="AN70" s="18"/>
      <c r="AO70" s="18"/>
      <c r="AP70" s="18" t="str">
        <f t="shared" si="10"/>
        <v/>
      </c>
    </row>
    <row r="71" spans="1:42" ht="18.75" x14ac:dyDescent="0.25">
      <c r="A71" s="46">
        <v>66</v>
      </c>
      <c r="B71" s="46" t="s">
        <v>543</v>
      </c>
      <c r="C71" s="46" t="str">
        <f t="shared" si="16"/>
        <v>16</v>
      </c>
      <c r="D71" s="46" t="str">
        <f>INDEX(Sheet1!$C:$C,MATCH($B71,Sheet1!$B:$B,0))</f>
        <v>احمدرضا مهدویان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M71" s="18"/>
      <c r="AN71" s="18"/>
      <c r="AO71" s="18"/>
      <c r="AP71" s="18" t="str">
        <f t="shared" si="10"/>
        <v/>
      </c>
    </row>
    <row r="72" spans="1:42" ht="18.75" x14ac:dyDescent="0.25">
      <c r="A72" s="4">
        <v>67</v>
      </c>
      <c r="B72" s="4" t="s">
        <v>544</v>
      </c>
      <c r="C72" s="4" t="str">
        <f t="shared" si="16"/>
        <v>16</v>
      </c>
      <c r="D72" s="4" t="str">
        <f>INDEX(Sheet1!$C:$C,MATCH($B72,Sheet1!$B:$B,0))</f>
        <v>محمدطاها محمدی</v>
      </c>
      <c r="E72" s="9"/>
      <c r="F72" s="9"/>
      <c r="G72" s="9"/>
      <c r="H72" s="9"/>
      <c r="I72" s="9"/>
      <c r="J72" s="9"/>
      <c r="K72" s="9"/>
      <c r="L72" s="9"/>
      <c r="M72" s="9"/>
      <c r="N72" s="4"/>
      <c r="O72" s="4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4"/>
      <c r="AE72" s="4"/>
      <c r="AF72" s="9"/>
      <c r="AG72" s="9"/>
      <c r="AH72" s="9"/>
      <c r="AI72" s="9"/>
      <c r="AJ72" s="9"/>
      <c r="AK72" s="9"/>
      <c r="AM72" s="18"/>
      <c r="AN72" s="18"/>
      <c r="AO72" s="18"/>
      <c r="AP72" s="18" t="str">
        <f t="shared" si="10"/>
        <v/>
      </c>
    </row>
    <row r="73" spans="1:42" ht="18.75" x14ac:dyDescent="0.25">
      <c r="A73" s="46">
        <v>68</v>
      </c>
      <c r="B73" s="46" t="s">
        <v>545</v>
      </c>
      <c r="C73" s="46" t="str">
        <f t="shared" si="16"/>
        <v>16</v>
      </c>
      <c r="D73" s="46" t="str">
        <f>INDEX(Sheet1!$C:$C,MATCH($B73,Sheet1!$B:$B,0))</f>
        <v>امیرپارسا جهاندیده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M73" s="18"/>
      <c r="AN73" s="18"/>
      <c r="AO73" s="18"/>
      <c r="AP73" s="18" t="str">
        <f t="shared" si="10"/>
        <v/>
      </c>
    </row>
    <row r="74" spans="1:42" ht="18.75" x14ac:dyDescent="0.25">
      <c r="A74" s="4">
        <v>69</v>
      </c>
      <c r="B74" s="4" t="s">
        <v>546</v>
      </c>
      <c r="C74" s="4" t="str">
        <f t="shared" si="16"/>
        <v>16</v>
      </c>
      <c r="D74" s="4" t="str">
        <f>INDEX(Sheet1!$C:$C,MATCH($B74,Sheet1!$B:$B,0))</f>
        <v>امیررضا اسماعیلی</v>
      </c>
      <c r="E74" s="9"/>
      <c r="F74" s="9"/>
      <c r="G74" s="9"/>
      <c r="H74" s="9"/>
      <c r="I74" s="9"/>
      <c r="J74" s="9"/>
      <c r="K74" s="9"/>
      <c r="L74" s="9"/>
      <c r="M74" s="9"/>
      <c r="N74" s="4"/>
      <c r="O74" s="4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4"/>
      <c r="AE74" s="4"/>
      <c r="AF74" s="9"/>
      <c r="AG74" s="9"/>
      <c r="AH74" s="9"/>
      <c r="AI74" s="9"/>
      <c r="AJ74" s="9"/>
      <c r="AK74" s="9"/>
      <c r="AM74" s="18"/>
      <c r="AN74" s="18"/>
      <c r="AO74" s="18"/>
      <c r="AP74" s="18" t="str">
        <f t="shared" si="10"/>
        <v/>
      </c>
    </row>
    <row r="75" spans="1:42" ht="18.75" x14ac:dyDescent="0.25">
      <c r="A75" s="46">
        <v>70</v>
      </c>
      <c r="B75" s="46" t="s">
        <v>547</v>
      </c>
      <c r="C75" s="46" t="str">
        <f t="shared" si="16"/>
        <v>16</v>
      </c>
      <c r="D75" s="46" t="str">
        <f>INDEX(Sheet1!$C:$C,MATCH($B75,Sheet1!$B:$B,0))</f>
        <v>مانی دولت‌‌آبادی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M75" s="18"/>
      <c r="AN75" s="18"/>
      <c r="AO75" s="18"/>
      <c r="AP75" s="18" t="str">
        <f t="shared" si="10"/>
        <v/>
      </c>
    </row>
    <row r="76" spans="1:42" ht="18.75" x14ac:dyDescent="0.25">
      <c r="A76" s="4">
        <v>71</v>
      </c>
      <c r="B76" s="4" t="s">
        <v>548</v>
      </c>
      <c r="C76" s="4" t="str">
        <f t="shared" si="16"/>
        <v>16</v>
      </c>
      <c r="D76" s="4" t="str">
        <f>INDEX(Sheet1!$C:$C,MATCH($B76,Sheet1!$B:$B,0))</f>
        <v>آدرین خلج</v>
      </c>
      <c r="E76" s="9"/>
      <c r="F76" s="9"/>
      <c r="G76" s="9"/>
      <c r="H76" s="9"/>
      <c r="I76" s="9"/>
      <c r="J76" s="9"/>
      <c r="K76" s="9"/>
      <c r="L76" s="9"/>
      <c r="M76" s="9"/>
      <c r="N76" s="4"/>
      <c r="O76" s="4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4"/>
      <c r="AE76" s="4"/>
      <c r="AF76" s="9"/>
      <c r="AG76" s="9"/>
      <c r="AH76" s="9"/>
      <c r="AI76" s="9"/>
      <c r="AJ76" s="9"/>
      <c r="AK76" s="9"/>
      <c r="AM76" s="18"/>
      <c r="AN76" s="18"/>
      <c r="AO76" s="18"/>
      <c r="AP76" s="18" t="str">
        <f t="shared" si="10"/>
        <v/>
      </c>
    </row>
    <row r="77" spans="1:42" ht="18.75" x14ac:dyDescent="0.25">
      <c r="A77" s="46">
        <v>72</v>
      </c>
      <c r="B77" s="46" t="s">
        <v>549</v>
      </c>
      <c r="C77" s="46" t="str">
        <f t="shared" si="16"/>
        <v>16</v>
      </c>
      <c r="D77" s="46" t="str">
        <f>INDEX(Sheet1!$C:$C,MATCH($B77,Sheet1!$B:$B,0))</f>
        <v>محمدامین سقا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M77" s="18"/>
      <c r="AN77" s="18"/>
      <c r="AO77" s="18"/>
      <c r="AP77" s="18" t="str">
        <f t="shared" si="10"/>
        <v/>
      </c>
    </row>
    <row r="78" spans="1:42" ht="18.75" x14ac:dyDescent="0.25">
      <c r="A78" s="4">
        <v>73</v>
      </c>
      <c r="B78" s="4" t="s">
        <v>550</v>
      </c>
      <c r="C78" s="4" t="str">
        <f t="shared" si="16"/>
        <v>16</v>
      </c>
      <c r="D78" s="4" t="str">
        <f>INDEX(Sheet1!$C:$C,MATCH($B78,Sheet1!$B:$B,0))</f>
        <v>کیان نجفی امامی</v>
      </c>
      <c r="E78" s="9"/>
      <c r="F78" s="9"/>
      <c r="G78" s="9"/>
      <c r="H78" s="9"/>
      <c r="I78" s="9"/>
      <c r="J78" s="9"/>
      <c r="K78" s="9"/>
      <c r="L78" s="9"/>
      <c r="M78" s="9"/>
      <c r="N78" s="4"/>
      <c r="O78" s="4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4"/>
      <c r="AE78" s="4"/>
      <c r="AF78" s="9"/>
      <c r="AG78" s="9"/>
      <c r="AH78" s="9"/>
      <c r="AI78" s="9"/>
      <c r="AJ78" s="9"/>
      <c r="AK78" s="9"/>
      <c r="AM78" s="18"/>
      <c r="AN78" s="18"/>
      <c r="AO78" s="18"/>
      <c r="AP78" s="18" t="str">
        <f t="shared" si="10"/>
        <v/>
      </c>
    </row>
    <row r="79" spans="1:42" ht="18.75" x14ac:dyDescent="0.25">
      <c r="A79" s="46">
        <v>74</v>
      </c>
      <c r="B79" s="46" t="s">
        <v>551</v>
      </c>
      <c r="C79" s="46" t="str">
        <f t="shared" si="16"/>
        <v>16</v>
      </c>
      <c r="D79" s="46" t="str">
        <f>INDEX(Sheet1!$C:$C,MATCH($B79,Sheet1!$B:$B,0))</f>
        <v>فربد یسمینا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M79" s="18"/>
      <c r="AN79" s="18"/>
      <c r="AO79" s="18"/>
      <c r="AP79" s="18" t="str">
        <f t="shared" si="10"/>
        <v/>
      </c>
    </row>
    <row r="80" spans="1:42" ht="18.75" x14ac:dyDescent="0.25">
      <c r="A80" s="4">
        <v>75</v>
      </c>
      <c r="B80" s="4" t="s">
        <v>552</v>
      </c>
      <c r="C80" s="4" t="str">
        <f t="shared" si="16"/>
        <v>16</v>
      </c>
      <c r="D80" s="4" t="str">
        <f>INDEX(Sheet1!$C:$C,MATCH($B80,Sheet1!$B:$B,0))</f>
        <v>امیررضا افشار</v>
      </c>
      <c r="E80" s="9"/>
      <c r="F80" s="9"/>
      <c r="G80" s="9"/>
      <c r="H80" s="9"/>
      <c r="I80" s="9"/>
      <c r="J80" s="9"/>
      <c r="K80" s="9"/>
      <c r="L80" s="9"/>
      <c r="M80" s="9"/>
      <c r="N80" s="4"/>
      <c r="O80" s="4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4"/>
      <c r="AE80" s="4"/>
      <c r="AF80" s="9"/>
      <c r="AG80" s="9"/>
      <c r="AH80" s="9"/>
      <c r="AI80" s="9"/>
      <c r="AJ80" s="9"/>
      <c r="AK80" s="9"/>
      <c r="AM80" s="18"/>
      <c r="AN80" s="18"/>
      <c r="AO80" s="18"/>
      <c r="AP80" s="18" t="str">
        <f t="shared" si="10"/>
        <v/>
      </c>
    </row>
    <row r="81" spans="1:42" ht="18.75" x14ac:dyDescent="0.25">
      <c r="A81" s="46">
        <v>76</v>
      </c>
      <c r="B81" s="46" t="s">
        <v>553</v>
      </c>
      <c r="C81" s="46" t="str">
        <f t="shared" si="16"/>
        <v>16</v>
      </c>
      <c r="D81" s="46" t="str">
        <f>INDEX(Sheet1!$C:$C,MATCH($B81,Sheet1!$B:$B,0))</f>
        <v>امیرحسین محمدگنجی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M81" s="18"/>
      <c r="AN81" s="18"/>
      <c r="AO81" s="18"/>
      <c r="AP81" s="18" t="str">
        <f t="shared" si="10"/>
        <v/>
      </c>
    </row>
    <row r="82" spans="1:42" ht="18.75" x14ac:dyDescent="0.25">
      <c r="A82" s="4">
        <v>77</v>
      </c>
      <c r="B82" s="4" t="s">
        <v>554</v>
      </c>
      <c r="C82" s="4" t="str">
        <f t="shared" si="16"/>
        <v>16</v>
      </c>
      <c r="D82" s="4" t="str">
        <f>INDEX(Sheet1!$C:$C,MATCH($B82,Sheet1!$B:$B,0))</f>
        <v>محمدماهان متانت</v>
      </c>
      <c r="E82" s="9"/>
      <c r="F82" s="9"/>
      <c r="G82" s="9"/>
      <c r="H82" s="9"/>
      <c r="I82" s="9"/>
      <c r="J82" s="9"/>
      <c r="K82" s="9"/>
      <c r="L82" s="9"/>
      <c r="M82" s="9"/>
      <c r="N82" s="4"/>
      <c r="O82" s="4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4"/>
      <c r="AE82" s="4"/>
      <c r="AF82" s="9"/>
      <c r="AG82" s="9"/>
      <c r="AH82" s="9"/>
      <c r="AI82" s="9"/>
      <c r="AJ82" s="9"/>
      <c r="AK82" s="9"/>
      <c r="AM82" s="18"/>
      <c r="AN82" s="18"/>
      <c r="AO82" s="18"/>
      <c r="AP82" s="18" t="str">
        <f t="shared" si="10"/>
        <v/>
      </c>
    </row>
    <row r="83" spans="1:42" ht="18.75" x14ac:dyDescent="0.25">
      <c r="A83" s="46">
        <v>78</v>
      </c>
      <c r="B83" s="46" t="s">
        <v>705</v>
      </c>
      <c r="C83" s="46" t="str">
        <f t="shared" si="16"/>
        <v>16</v>
      </c>
      <c r="D83" s="46" t="str">
        <f>INDEX(Sheet1!$C:$C,MATCH($B83,Sheet1!$B:$B,0))</f>
        <v>فرزام عزیزآبادی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M83" s="18"/>
      <c r="AN83" s="18"/>
      <c r="AO83" s="18"/>
      <c r="AP83" s="18" t="str">
        <f t="shared" si="10"/>
        <v/>
      </c>
    </row>
    <row r="84" spans="1:42" ht="18.75" x14ac:dyDescent="0.25">
      <c r="A84" s="4">
        <v>79</v>
      </c>
      <c r="B84" s="4" t="s">
        <v>706</v>
      </c>
      <c r="C84" s="4" t="str">
        <f t="shared" si="16"/>
        <v>16</v>
      </c>
      <c r="D84" s="4" t="str">
        <f>INDEX(Sheet1!$C:$C,MATCH($B84,Sheet1!$B:$B,0))</f>
        <v>محمدحسین مدبر</v>
      </c>
      <c r="E84" s="9"/>
      <c r="F84" s="9"/>
      <c r="G84" s="9"/>
      <c r="H84" s="9"/>
      <c r="I84" s="9"/>
      <c r="J84" s="9"/>
      <c r="K84" s="9"/>
      <c r="L84" s="9"/>
      <c r="M84" s="9"/>
      <c r="N84" s="4"/>
      <c r="O84" s="4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4"/>
      <c r="AE84" s="4"/>
      <c r="AF84" s="9"/>
      <c r="AG84" s="9"/>
      <c r="AH84" s="9"/>
      <c r="AI84" s="9"/>
      <c r="AJ84" s="9"/>
      <c r="AK84" s="9"/>
      <c r="AM84" s="18"/>
      <c r="AN84" s="18"/>
      <c r="AO84" s="18"/>
      <c r="AP84" s="18" t="str">
        <f t="shared" si="10"/>
        <v/>
      </c>
    </row>
    <row r="85" spans="1:42" ht="18.75" x14ac:dyDescent="0.25">
      <c r="A85" s="46">
        <v>80</v>
      </c>
      <c r="B85" s="46" t="s">
        <v>707</v>
      </c>
      <c r="C85" s="46" t="str">
        <f t="shared" si="16"/>
        <v>16</v>
      </c>
      <c r="D85" s="46" t="str">
        <f>INDEX(Sheet1!$C:$C,MATCH($B85,Sheet1!$B:$B,0))</f>
        <v>محمدحسن جعفری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M85" s="18"/>
      <c r="AN85" s="18"/>
      <c r="AO85" s="18"/>
      <c r="AP85" s="18" t="str">
        <f t="shared" si="10"/>
        <v/>
      </c>
    </row>
    <row r="86" spans="1:42" ht="18.75" x14ac:dyDescent="0.25">
      <c r="A86" s="4">
        <v>81</v>
      </c>
      <c r="B86" s="4" t="s">
        <v>711</v>
      </c>
      <c r="C86" s="4" t="str">
        <f t="shared" si="16"/>
        <v>17</v>
      </c>
      <c r="D86" s="4" t="str">
        <f>INDEX(Sheet1!$C:$C,MATCH($B86,Sheet1!$B:$B,0))</f>
        <v>امیررضا ساجدی</v>
      </c>
      <c r="E86" s="9"/>
      <c r="F86" s="9"/>
      <c r="G86" s="9"/>
      <c r="H86" s="9"/>
      <c r="I86" s="9"/>
      <c r="J86" s="9"/>
      <c r="K86" s="9"/>
      <c r="L86" s="9"/>
      <c r="M86" s="9"/>
      <c r="N86" s="4"/>
      <c r="O86" s="4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4"/>
      <c r="AE86" s="4"/>
      <c r="AF86" s="9"/>
      <c r="AG86" s="9"/>
      <c r="AH86" s="9"/>
      <c r="AI86" s="9"/>
      <c r="AJ86" s="9"/>
      <c r="AK86" s="9"/>
      <c r="AM86" s="18"/>
      <c r="AN86" s="18"/>
      <c r="AO86" s="18"/>
      <c r="AP86" s="18" t="str">
        <f t="shared" si="10"/>
        <v/>
      </c>
    </row>
    <row r="87" spans="1:42" ht="18.75" x14ac:dyDescent="0.25">
      <c r="A87" s="46">
        <v>82</v>
      </c>
      <c r="B87" s="46" t="s">
        <v>712</v>
      </c>
      <c r="C87" s="46" t="str">
        <f t="shared" si="16"/>
        <v>17</v>
      </c>
      <c r="D87" s="46" t="str">
        <f>INDEX(Sheet1!$C:$C,MATCH($B87,Sheet1!$B:$B,0))</f>
        <v>محمدجواد فریادرس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M87" s="18"/>
      <c r="AN87" s="18"/>
      <c r="AO87" s="18"/>
      <c r="AP87" s="18" t="str">
        <f t="shared" si="10"/>
        <v/>
      </c>
    </row>
    <row r="88" spans="1:42" ht="18.75" x14ac:dyDescent="0.25">
      <c r="A88" s="4">
        <v>83</v>
      </c>
      <c r="B88" s="4" t="s">
        <v>713</v>
      </c>
      <c r="C88" s="4" t="str">
        <f t="shared" si="16"/>
        <v>17</v>
      </c>
      <c r="D88" s="4" t="str">
        <f>INDEX(Sheet1!$C:$C,MATCH($B88,Sheet1!$B:$B,0))</f>
        <v>عرشیا خداوردی</v>
      </c>
      <c r="E88" s="9"/>
      <c r="F88" s="9"/>
      <c r="G88" s="9"/>
      <c r="H88" s="9"/>
      <c r="I88" s="9"/>
      <c r="J88" s="9"/>
      <c r="K88" s="9"/>
      <c r="L88" s="9"/>
      <c r="M88" s="9"/>
      <c r="N88" s="4"/>
      <c r="O88" s="4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4"/>
      <c r="AE88" s="4"/>
      <c r="AF88" s="9"/>
      <c r="AG88" s="9"/>
      <c r="AH88" s="9"/>
      <c r="AI88" s="9"/>
      <c r="AJ88" s="9"/>
      <c r="AK88" s="9"/>
      <c r="AM88" s="18"/>
      <c r="AN88" s="18"/>
      <c r="AO88" s="18"/>
      <c r="AP88" s="18" t="str">
        <f t="shared" si="10"/>
        <v/>
      </c>
    </row>
    <row r="89" spans="1:42" ht="18.75" x14ac:dyDescent="0.25">
      <c r="A89" s="46">
        <v>84</v>
      </c>
      <c r="B89" s="46" t="s">
        <v>714</v>
      </c>
      <c r="C89" s="46" t="str">
        <f t="shared" si="16"/>
        <v>17</v>
      </c>
      <c r="D89" s="46" t="str">
        <f>INDEX(Sheet1!$C:$C,MATCH($B89,Sheet1!$B:$B,0))</f>
        <v>امیرحسام مرادی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M89" s="18"/>
      <c r="AN89" s="18"/>
      <c r="AO89" s="18"/>
      <c r="AP89" s="18" t="str">
        <f t="shared" si="10"/>
        <v/>
      </c>
    </row>
    <row r="90" spans="1:42" ht="18.75" x14ac:dyDescent="0.25">
      <c r="A90" s="4">
        <v>85</v>
      </c>
      <c r="B90" s="4" t="s">
        <v>715</v>
      </c>
      <c r="C90" s="4" t="str">
        <f t="shared" si="16"/>
        <v>17</v>
      </c>
      <c r="D90" s="4" t="str">
        <f>INDEX(Sheet1!$C:$C,MATCH($B90,Sheet1!$B:$B,0))</f>
        <v>امیرمحمد عبدی</v>
      </c>
      <c r="E90" s="9"/>
      <c r="F90" s="9"/>
      <c r="G90" s="9"/>
      <c r="H90" s="9"/>
      <c r="I90" s="9"/>
      <c r="J90" s="9"/>
      <c r="K90" s="9"/>
      <c r="L90" s="9"/>
      <c r="M90" s="9"/>
      <c r="N90" s="4"/>
      <c r="O90" s="4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4"/>
      <c r="AE90" s="4"/>
      <c r="AF90" s="9"/>
      <c r="AG90" s="9"/>
      <c r="AH90" s="9"/>
      <c r="AI90" s="9"/>
      <c r="AJ90" s="9"/>
      <c r="AK90" s="9"/>
      <c r="AM90" s="18"/>
      <c r="AN90" s="18"/>
      <c r="AO90" s="18"/>
      <c r="AP90" s="18" t="str">
        <f t="shared" si="10"/>
        <v/>
      </c>
    </row>
    <row r="91" spans="1:42" ht="18.75" x14ac:dyDescent="0.25">
      <c r="A91" s="46">
        <v>86</v>
      </c>
      <c r="B91" s="46" t="s">
        <v>716</v>
      </c>
      <c r="C91" s="46" t="str">
        <f t="shared" si="16"/>
        <v>17</v>
      </c>
      <c r="D91" s="46" t="str">
        <f>INDEX(Sheet1!$C:$C,MATCH($B91,Sheet1!$B:$B,0))</f>
        <v>محمدطاها سعادتی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M91" s="18"/>
      <c r="AN91" s="18"/>
      <c r="AO91" s="18"/>
      <c r="AP91" s="18" t="str">
        <f t="shared" si="10"/>
        <v/>
      </c>
    </row>
    <row r="92" spans="1:42" ht="18.75" x14ac:dyDescent="0.25">
      <c r="A92" s="4">
        <v>87</v>
      </c>
      <c r="B92" s="4" t="s">
        <v>717</v>
      </c>
      <c r="C92" s="4" t="str">
        <f t="shared" si="16"/>
        <v>17</v>
      </c>
      <c r="D92" s="4" t="str">
        <f>INDEX(Sheet1!$C:$C,MATCH($B92,Sheet1!$B:$B,0))</f>
        <v>ابوالفضل ربانی</v>
      </c>
      <c r="E92" s="9"/>
      <c r="F92" s="9"/>
      <c r="G92" s="9"/>
      <c r="H92" s="9"/>
      <c r="I92" s="9"/>
      <c r="J92" s="9"/>
      <c r="K92" s="9"/>
      <c r="L92" s="9"/>
      <c r="M92" s="9"/>
      <c r="N92" s="4"/>
      <c r="O92" s="4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4"/>
      <c r="AE92" s="4"/>
      <c r="AF92" s="9"/>
      <c r="AG92" s="9"/>
      <c r="AH92" s="9"/>
      <c r="AI92" s="9"/>
      <c r="AJ92" s="9"/>
      <c r="AK92" s="9"/>
      <c r="AM92" s="18"/>
      <c r="AN92" s="18"/>
      <c r="AO92" s="18"/>
      <c r="AP92" s="18" t="str">
        <f t="shared" si="10"/>
        <v/>
      </c>
    </row>
    <row r="93" spans="1:42" ht="18.75" x14ac:dyDescent="0.25">
      <c r="A93" s="46">
        <v>88</v>
      </c>
      <c r="B93" s="46" t="s">
        <v>718</v>
      </c>
      <c r="C93" s="46" t="str">
        <f t="shared" si="16"/>
        <v>17</v>
      </c>
      <c r="D93" s="46" t="str">
        <f>INDEX(Sheet1!$C:$C,MATCH($B93,Sheet1!$B:$B,0))</f>
        <v>کسری رنجبر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M93" s="18"/>
      <c r="AN93" s="18"/>
      <c r="AO93" s="18"/>
      <c r="AP93" s="18" t="str">
        <f t="shared" si="10"/>
        <v/>
      </c>
    </row>
    <row r="94" spans="1:42" ht="18.75" x14ac:dyDescent="0.25">
      <c r="A94" s="4">
        <v>89</v>
      </c>
      <c r="B94" s="4" t="s">
        <v>719</v>
      </c>
      <c r="C94" s="4" t="str">
        <f t="shared" si="16"/>
        <v>17</v>
      </c>
      <c r="D94" s="4" t="str">
        <f>INDEX(Sheet1!$C:$C,MATCH($B94,Sheet1!$B:$B,0))</f>
        <v>امیرحسام بیگلری</v>
      </c>
      <c r="E94" s="9"/>
      <c r="F94" s="9"/>
      <c r="G94" s="9"/>
      <c r="H94" s="9"/>
      <c r="I94" s="9"/>
      <c r="J94" s="9"/>
      <c r="K94" s="9"/>
      <c r="L94" s="9"/>
      <c r="M94" s="9"/>
      <c r="N94" s="4"/>
      <c r="O94" s="4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4"/>
      <c r="AE94" s="4"/>
      <c r="AF94" s="9"/>
      <c r="AG94" s="9"/>
      <c r="AH94" s="9"/>
      <c r="AI94" s="9"/>
      <c r="AJ94" s="9"/>
      <c r="AK94" s="9"/>
      <c r="AM94" s="18"/>
      <c r="AN94" s="18"/>
      <c r="AO94" s="18"/>
      <c r="AP94" s="18" t="str">
        <f t="shared" si="10"/>
        <v/>
      </c>
    </row>
    <row r="95" spans="1:42" ht="18.75" x14ac:dyDescent="0.25">
      <c r="A95" s="46">
        <v>90</v>
      </c>
      <c r="B95" s="46" t="s">
        <v>720</v>
      </c>
      <c r="C95" s="46" t="str">
        <f t="shared" si="16"/>
        <v>17</v>
      </c>
      <c r="D95" s="46" t="str">
        <f>INDEX(Sheet1!$C:$C,MATCH($B95,Sheet1!$B:$B,0))</f>
        <v>امیرحسین ماهوتی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M95" s="18"/>
      <c r="AN95" s="18"/>
      <c r="AO95" s="18"/>
      <c r="AP95" s="18" t="str">
        <f t="shared" si="10"/>
        <v/>
      </c>
    </row>
    <row r="96" spans="1:42" ht="18.75" x14ac:dyDescent="0.25">
      <c r="A96" s="4">
        <v>91</v>
      </c>
      <c r="B96" s="4" t="s">
        <v>721</v>
      </c>
      <c r="C96" s="4" t="str">
        <f t="shared" si="16"/>
        <v>17</v>
      </c>
      <c r="D96" s="4" t="str">
        <f>INDEX(Sheet1!$C:$C,MATCH($B96,Sheet1!$B:$B,0))</f>
        <v>امیر احمدی</v>
      </c>
      <c r="E96" s="9"/>
      <c r="F96" s="9"/>
      <c r="G96" s="9"/>
      <c r="H96" s="9"/>
      <c r="I96" s="9"/>
      <c r="J96" s="9"/>
      <c r="K96" s="9"/>
      <c r="L96" s="9"/>
      <c r="M96" s="9"/>
      <c r="N96" s="4"/>
      <c r="O96" s="4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4"/>
      <c r="AE96" s="4"/>
      <c r="AF96" s="9"/>
      <c r="AG96" s="9"/>
      <c r="AH96" s="9"/>
      <c r="AI96" s="9"/>
      <c r="AJ96" s="9"/>
      <c r="AK96" s="9"/>
      <c r="AM96" s="18"/>
      <c r="AN96" s="18"/>
      <c r="AO96" s="18"/>
      <c r="AP96" s="18" t="str">
        <f t="shared" si="10"/>
        <v/>
      </c>
    </row>
    <row r="97" spans="1:42" ht="18.75" x14ac:dyDescent="0.25">
      <c r="A97" s="46">
        <v>92</v>
      </c>
      <c r="B97" s="46" t="s">
        <v>722</v>
      </c>
      <c r="C97" s="46" t="str">
        <f t="shared" si="16"/>
        <v>17</v>
      </c>
      <c r="D97" s="46" t="str">
        <f>INDEX(Sheet1!$C:$C,MATCH($B97,Sheet1!$B:$B,0))</f>
        <v>طاها اولادی</v>
      </c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M97" s="18"/>
      <c r="AN97" s="18"/>
      <c r="AO97" s="18"/>
      <c r="AP97" s="18" t="str">
        <f t="shared" si="10"/>
        <v/>
      </c>
    </row>
    <row r="98" spans="1:42" ht="18.75" x14ac:dyDescent="0.25">
      <c r="A98" s="4">
        <v>93</v>
      </c>
      <c r="B98" s="4" t="s">
        <v>723</v>
      </c>
      <c r="C98" s="4" t="str">
        <f t="shared" si="16"/>
        <v>17</v>
      </c>
      <c r="D98" s="4" t="str">
        <f>INDEX(Sheet1!$C:$C,MATCH($B98,Sheet1!$B:$B,0))</f>
        <v>محمدرضا میرزایی</v>
      </c>
      <c r="E98" s="9"/>
      <c r="F98" s="9"/>
      <c r="G98" s="9"/>
      <c r="H98" s="9"/>
      <c r="I98" s="9"/>
      <c r="J98" s="9"/>
      <c r="K98" s="9"/>
      <c r="L98" s="9"/>
      <c r="M98" s="9"/>
      <c r="N98" s="4"/>
      <c r="O98" s="4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4"/>
      <c r="AE98" s="4"/>
      <c r="AF98" s="9"/>
      <c r="AG98" s="9"/>
      <c r="AH98" s="9"/>
      <c r="AI98" s="9"/>
      <c r="AJ98" s="9"/>
      <c r="AK98" s="9"/>
      <c r="AM98" s="18"/>
      <c r="AN98" s="18"/>
      <c r="AO98" s="18"/>
      <c r="AP98" s="18" t="str">
        <f t="shared" ref="AP98:AP125" si="17">IFERROR(SUMIFS($E98:$AK98,$E$3:$AK$3,AP$3,$E$2:$AK$2,AP$2)/(5*(COUNTIFS($E$3:$AK$3,AP$3,$E98:$AK98,"&lt;&gt;"&amp;"",$E$2:$AK$2,AP$2))),"")</f>
        <v/>
      </c>
    </row>
    <row r="99" spans="1:42" ht="18.75" x14ac:dyDescent="0.25">
      <c r="A99" s="46">
        <v>94</v>
      </c>
      <c r="B99" s="46" t="s">
        <v>724</v>
      </c>
      <c r="C99" s="46" t="str">
        <f t="shared" si="16"/>
        <v>17</v>
      </c>
      <c r="D99" s="46" t="str">
        <f>INDEX(Sheet1!$C:$C,MATCH($B99,Sheet1!$B:$B,0))</f>
        <v>امیرحسین قاسم نیا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M99" s="18"/>
      <c r="AN99" s="18"/>
      <c r="AO99" s="18"/>
      <c r="AP99" s="18" t="str">
        <f t="shared" si="17"/>
        <v/>
      </c>
    </row>
    <row r="100" spans="1:42" ht="18.75" x14ac:dyDescent="0.25">
      <c r="A100" s="4">
        <v>95</v>
      </c>
      <c r="B100" s="4" t="s">
        <v>728</v>
      </c>
      <c r="C100" s="4" t="str">
        <f t="shared" si="16"/>
        <v>18</v>
      </c>
      <c r="D100" s="4" t="str">
        <f>INDEX(Sheet1!$C:$C,MATCH($B100,Sheet1!$B:$B,0))</f>
        <v>حسین ساجدی</v>
      </c>
      <c r="E100" s="9"/>
      <c r="F100" s="9"/>
      <c r="G100" s="9"/>
      <c r="H100" s="9"/>
      <c r="I100" s="9"/>
      <c r="J100" s="9"/>
      <c r="K100" s="9"/>
      <c r="L100" s="9"/>
      <c r="M100" s="9"/>
      <c r="N100" s="4"/>
      <c r="O100" s="4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4"/>
      <c r="AE100" s="4"/>
      <c r="AF100" s="9"/>
      <c r="AG100" s="9"/>
      <c r="AH100" s="9"/>
      <c r="AI100" s="9"/>
      <c r="AJ100" s="9"/>
      <c r="AK100" s="9"/>
      <c r="AM100" s="18"/>
      <c r="AN100" s="18"/>
      <c r="AO100" s="18"/>
      <c r="AP100" s="18" t="str">
        <f t="shared" si="17"/>
        <v/>
      </c>
    </row>
    <row r="101" spans="1:42" ht="18.75" x14ac:dyDescent="0.25">
      <c r="A101" s="46">
        <v>96</v>
      </c>
      <c r="B101" s="46" t="s">
        <v>729</v>
      </c>
      <c r="C101" s="46" t="str">
        <f t="shared" si="16"/>
        <v>18</v>
      </c>
      <c r="D101" s="46" t="str">
        <f>INDEX(Sheet1!$C:$C,MATCH($B101,Sheet1!$B:$B,0))</f>
        <v>امیرحسین رهبری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M101" s="18"/>
      <c r="AN101" s="18"/>
      <c r="AO101" s="18"/>
      <c r="AP101" s="18" t="str">
        <f t="shared" si="17"/>
        <v/>
      </c>
    </row>
    <row r="102" spans="1:42" ht="18.75" x14ac:dyDescent="0.25">
      <c r="A102" s="4">
        <v>97</v>
      </c>
      <c r="B102" s="4" t="s">
        <v>730</v>
      </c>
      <c r="C102" s="4" t="str">
        <f t="shared" si="16"/>
        <v>18</v>
      </c>
      <c r="D102" s="4" t="str">
        <f>INDEX(Sheet1!$C:$C,MATCH($B102,Sheet1!$B:$B,0))</f>
        <v>عباس رهبری</v>
      </c>
      <c r="E102" s="9"/>
      <c r="F102" s="9"/>
      <c r="G102" s="9"/>
      <c r="H102" s="9"/>
      <c r="I102" s="9"/>
      <c r="J102" s="9"/>
      <c r="K102" s="9"/>
      <c r="L102" s="9"/>
      <c r="M102" s="9"/>
      <c r="N102" s="4"/>
      <c r="O102" s="4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4"/>
      <c r="AE102" s="4"/>
      <c r="AF102" s="9"/>
      <c r="AG102" s="9"/>
      <c r="AH102" s="9"/>
      <c r="AI102" s="9"/>
      <c r="AJ102" s="9"/>
      <c r="AK102" s="9"/>
      <c r="AM102" s="18"/>
      <c r="AN102" s="18"/>
      <c r="AO102" s="18"/>
      <c r="AP102" s="18" t="str">
        <f t="shared" si="17"/>
        <v/>
      </c>
    </row>
    <row r="103" spans="1:42" ht="18.75" x14ac:dyDescent="0.25">
      <c r="A103" s="46">
        <v>98</v>
      </c>
      <c r="B103" s="46" t="s">
        <v>731</v>
      </c>
      <c r="C103" s="46" t="str">
        <f t="shared" si="16"/>
        <v>18</v>
      </c>
      <c r="D103" s="46" t="str">
        <f>INDEX(Sheet1!$C:$C,MATCH($B103,Sheet1!$B:$B,0))</f>
        <v>محمدطاها آذرنیا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M103" s="18"/>
      <c r="AN103" s="18"/>
      <c r="AO103" s="18"/>
      <c r="AP103" s="18" t="str">
        <f t="shared" si="17"/>
        <v/>
      </c>
    </row>
    <row r="104" spans="1:42" ht="18.75" x14ac:dyDescent="0.25">
      <c r="A104" s="4">
        <v>99</v>
      </c>
      <c r="B104" s="4" t="s">
        <v>732</v>
      </c>
      <c r="C104" s="4" t="str">
        <f t="shared" si="16"/>
        <v>18</v>
      </c>
      <c r="D104" s="4" t="str">
        <f>INDEX(Sheet1!$C:$C,MATCH($B104,Sheet1!$B:$B,0))</f>
        <v>حامد بهرامی کیان</v>
      </c>
      <c r="E104" s="9"/>
      <c r="F104" s="9"/>
      <c r="G104" s="9"/>
      <c r="H104" s="9"/>
      <c r="I104" s="9"/>
      <c r="J104" s="9"/>
      <c r="K104" s="9"/>
      <c r="L104" s="9"/>
      <c r="M104" s="9"/>
      <c r="N104" s="4"/>
      <c r="O104" s="4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4"/>
      <c r="AE104" s="4"/>
      <c r="AF104" s="9"/>
      <c r="AG104" s="9"/>
      <c r="AH104" s="9"/>
      <c r="AI104" s="9"/>
      <c r="AJ104" s="9"/>
      <c r="AK104" s="9"/>
      <c r="AM104" s="18"/>
      <c r="AN104" s="18"/>
      <c r="AO104" s="18"/>
      <c r="AP104" s="18" t="str">
        <f t="shared" si="17"/>
        <v/>
      </c>
    </row>
    <row r="105" spans="1:42" ht="18.75" x14ac:dyDescent="0.25">
      <c r="A105" s="46">
        <v>100</v>
      </c>
      <c r="B105" s="46" t="s">
        <v>733</v>
      </c>
      <c r="C105" s="46" t="str">
        <f t="shared" si="16"/>
        <v>18</v>
      </c>
      <c r="D105" s="46" t="str">
        <f>INDEX(Sheet1!$C:$C,MATCH($B105,Sheet1!$B:$B,0))</f>
        <v>محمدصادق ممدوحی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M105" s="18"/>
      <c r="AN105" s="18"/>
      <c r="AO105" s="18"/>
      <c r="AP105" s="18" t="str">
        <f t="shared" si="17"/>
        <v/>
      </c>
    </row>
    <row r="106" spans="1:42" ht="18.75" x14ac:dyDescent="0.25">
      <c r="A106" s="4">
        <v>101</v>
      </c>
      <c r="B106" s="4" t="s">
        <v>734</v>
      </c>
      <c r="C106" s="4" t="str">
        <f t="shared" si="16"/>
        <v>18</v>
      </c>
      <c r="D106" s="4" t="str">
        <f>INDEX(Sheet1!$C:$C,MATCH($B106,Sheet1!$B:$B,0))</f>
        <v>امیرماهان محتشم</v>
      </c>
      <c r="E106" s="9"/>
      <c r="F106" s="9"/>
      <c r="G106" s="9"/>
      <c r="H106" s="9"/>
      <c r="I106" s="9"/>
      <c r="J106" s="9"/>
      <c r="K106" s="9"/>
      <c r="L106" s="9"/>
      <c r="M106" s="9"/>
      <c r="N106" s="4"/>
      <c r="O106" s="4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4"/>
      <c r="AE106" s="4"/>
      <c r="AF106" s="9"/>
      <c r="AG106" s="9"/>
      <c r="AH106" s="9"/>
      <c r="AI106" s="9"/>
      <c r="AJ106" s="9"/>
      <c r="AK106" s="9"/>
      <c r="AM106" s="18"/>
      <c r="AN106" s="18"/>
      <c r="AO106" s="18"/>
      <c r="AP106" s="18" t="str">
        <f t="shared" si="17"/>
        <v/>
      </c>
    </row>
    <row r="107" spans="1:42" ht="18.75" x14ac:dyDescent="0.25">
      <c r="A107" s="46">
        <v>102</v>
      </c>
      <c r="B107" s="46" t="s">
        <v>735</v>
      </c>
      <c r="C107" s="46" t="str">
        <f t="shared" si="16"/>
        <v>18</v>
      </c>
      <c r="D107" s="46" t="str">
        <f>INDEX(Sheet1!$C:$C,MATCH($B107,Sheet1!$B:$B,0))</f>
        <v>سیدامیرعباس نیکنژاد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M107" s="18"/>
      <c r="AN107" s="18"/>
      <c r="AO107" s="18"/>
      <c r="AP107" s="18" t="str">
        <f t="shared" si="17"/>
        <v/>
      </c>
    </row>
    <row r="108" spans="1:42" ht="18.75" x14ac:dyDescent="0.25">
      <c r="A108" s="4">
        <v>103</v>
      </c>
      <c r="B108" s="4" t="s">
        <v>736</v>
      </c>
      <c r="C108" s="4" t="str">
        <f t="shared" si="16"/>
        <v>18</v>
      </c>
      <c r="D108" s="4" t="str">
        <f>INDEX(Sheet1!$C:$C,MATCH($B108,Sheet1!$B:$B,0))</f>
        <v>سیدمحمدحسین نیکنژاد</v>
      </c>
      <c r="E108" s="9"/>
      <c r="F108" s="9"/>
      <c r="G108" s="9"/>
      <c r="H108" s="9"/>
      <c r="I108" s="9"/>
      <c r="J108" s="9"/>
      <c r="K108" s="9"/>
      <c r="L108" s="9"/>
      <c r="M108" s="9"/>
      <c r="N108" s="4"/>
      <c r="O108" s="4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4"/>
      <c r="AE108" s="4"/>
      <c r="AF108" s="9"/>
      <c r="AG108" s="9"/>
      <c r="AH108" s="9"/>
      <c r="AI108" s="9"/>
      <c r="AJ108" s="9"/>
      <c r="AK108" s="9"/>
      <c r="AM108" s="18"/>
      <c r="AN108" s="18"/>
      <c r="AO108" s="18"/>
      <c r="AP108" s="18" t="str">
        <f t="shared" si="17"/>
        <v/>
      </c>
    </row>
    <row r="109" spans="1:42" ht="18.75" x14ac:dyDescent="0.25">
      <c r="A109" s="46">
        <v>104</v>
      </c>
      <c r="B109" s="46" t="s">
        <v>737</v>
      </c>
      <c r="C109" s="46" t="str">
        <f t="shared" si="16"/>
        <v>18</v>
      </c>
      <c r="D109" s="46" t="str">
        <f>INDEX(Sheet1!$C:$C,MATCH($B109,Sheet1!$B:$B,0))</f>
        <v>محمدعلی شاهی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M109" s="18"/>
      <c r="AN109" s="18"/>
      <c r="AO109" s="18"/>
      <c r="AP109" s="18" t="str">
        <f t="shared" si="17"/>
        <v/>
      </c>
    </row>
    <row r="110" spans="1:42" ht="18.75" x14ac:dyDescent="0.25">
      <c r="A110" s="4">
        <v>105</v>
      </c>
      <c r="B110" s="4" t="s">
        <v>738</v>
      </c>
      <c r="C110" s="4" t="str">
        <f t="shared" si="16"/>
        <v>18</v>
      </c>
      <c r="D110" s="4" t="str">
        <f>INDEX(Sheet1!$C:$C,MATCH($B110,Sheet1!$B:$B,0))</f>
        <v>سیدحسن متولی</v>
      </c>
      <c r="E110" s="9"/>
      <c r="F110" s="9"/>
      <c r="G110" s="9"/>
      <c r="H110" s="9"/>
      <c r="I110" s="9"/>
      <c r="J110" s="9"/>
      <c r="K110" s="9"/>
      <c r="L110" s="9"/>
      <c r="M110" s="9"/>
      <c r="N110" s="4"/>
      <c r="O110" s="4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4"/>
      <c r="AE110" s="4"/>
      <c r="AF110" s="9"/>
      <c r="AG110" s="9"/>
      <c r="AH110" s="9"/>
      <c r="AI110" s="9"/>
      <c r="AJ110" s="9"/>
      <c r="AK110" s="9"/>
      <c r="AM110" s="18"/>
      <c r="AN110" s="18"/>
      <c r="AO110" s="18"/>
      <c r="AP110" s="18" t="str">
        <f t="shared" si="17"/>
        <v/>
      </c>
    </row>
    <row r="111" spans="1:42" ht="18.75" x14ac:dyDescent="0.25">
      <c r="A111" s="46">
        <v>106</v>
      </c>
      <c r="B111" s="46" t="s">
        <v>739</v>
      </c>
      <c r="C111" s="46" t="str">
        <f t="shared" si="16"/>
        <v>18</v>
      </c>
      <c r="D111" s="46" t="str">
        <f>INDEX(Sheet1!$C:$C,MATCH($B111,Sheet1!$B:$B,0))</f>
        <v>مهدیار فردوسی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M111" s="18"/>
      <c r="AN111" s="18"/>
      <c r="AO111" s="18"/>
      <c r="AP111" s="18" t="str">
        <f t="shared" si="17"/>
        <v/>
      </c>
    </row>
    <row r="112" spans="1:42" ht="18.75" x14ac:dyDescent="0.25">
      <c r="A112" s="4">
        <v>107</v>
      </c>
      <c r="B112" s="4" t="s">
        <v>740</v>
      </c>
      <c r="C112" s="4" t="str">
        <f t="shared" si="16"/>
        <v>18</v>
      </c>
      <c r="D112" s="4" t="str">
        <f>INDEX(Sheet1!$C:$C,MATCH($B112,Sheet1!$B:$B,0))</f>
        <v>محمدپارسا پایروند</v>
      </c>
      <c r="E112" s="9"/>
      <c r="F112" s="9"/>
      <c r="G112" s="9"/>
      <c r="H112" s="9"/>
      <c r="I112" s="9"/>
      <c r="J112" s="9"/>
      <c r="K112" s="9"/>
      <c r="L112" s="9"/>
      <c r="M112" s="9"/>
      <c r="N112" s="4"/>
      <c r="O112" s="4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4"/>
      <c r="AE112" s="4"/>
      <c r="AF112" s="9"/>
      <c r="AG112" s="9"/>
      <c r="AH112" s="9"/>
      <c r="AI112" s="9"/>
      <c r="AJ112" s="9"/>
      <c r="AK112" s="9"/>
      <c r="AM112" s="18"/>
      <c r="AN112" s="18"/>
      <c r="AO112" s="18"/>
      <c r="AP112" s="18" t="str">
        <f t="shared" si="17"/>
        <v/>
      </c>
    </row>
    <row r="113" spans="1:42" ht="18.75" x14ac:dyDescent="0.25">
      <c r="A113" s="46">
        <v>108</v>
      </c>
      <c r="B113" s="46" t="s">
        <v>741</v>
      </c>
      <c r="C113" s="46" t="str">
        <f t="shared" si="16"/>
        <v>18</v>
      </c>
      <c r="D113" s="46" t="str">
        <f>INDEX(Sheet1!$C:$C,MATCH($B113,Sheet1!$B:$B,0))</f>
        <v>حسین شاهوردی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M113" s="18"/>
      <c r="AN113" s="18"/>
      <c r="AO113" s="18"/>
      <c r="AP113" s="18" t="str">
        <f t="shared" si="17"/>
        <v/>
      </c>
    </row>
    <row r="114" spans="1:42" ht="18.75" x14ac:dyDescent="0.25">
      <c r="A114" s="4">
        <v>109</v>
      </c>
      <c r="B114" s="4" t="s">
        <v>742</v>
      </c>
      <c r="C114" s="4" t="str">
        <f t="shared" si="16"/>
        <v>18</v>
      </c>
      <c r="D114" s="4" t="str">
        <f>INDEX(Sheet1!$C:$C,MATCH($B114,Sheet1!$B:$B,0))</f>
        <v>علی کشوری</v>
      </c>
      <c r="E114" s="9"/>
      <c r="F114" s="9"/>
      <c r="G114" s="9"/>
      <c r="H114" s="9"/>
      <c r="I114" s="9"/>
      <c r="J114" s="9"/>
      <c r="K114" s="9"/>
      <c r="L114" s="9"/>
      <c r="M114" s="9"/>
      <c r="N114" s="4"/>
      <c r="O114" s="4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4"/>
      <c r="AE114" s="4"/>
      <c r="AF114" s="9"/>
      <c r="AG114" s="9"/>
      <c r="AH114" s="9"/>
      <c r="AI114" s="9"/>
      <c r="AJ114" s="9"/>
      <c r="AK114" s="9"/>
      <c r="AM114" s="18"/>
      <c r="AN114" s="18"/>
      <c r="AO114" s="18"/>
      <c r="AP114" s="18" t="str">
        <f t="shared" si="17"/>
        <v/>
      </c>
    </row>
    <row r="115" spans="1:42" ht="18.75" x14ac:dyDescent="0.25">
      <c r="A115" s="46">
        <v>110</v>
      </c>
      <c r="B115" s="46" t="s">
        <v>743</v>
      </c>
      <c r="C115" s="46" t="str">
        <f t="shared" si="16"/>
        <v>18</v>
      </c>
      <c r="D115" s="46" t="str">
        <f>INDEX(Sheet1!$C:$C,MATCH($B115,Sheet1!$B:$B,0))</f>
        <v>محمدیاسین احمدی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M115" s="18"/>
      <c r="AN115" s="18"/>
      <c r="AO115" s="18"/>
      <c r="AP115" s="18" t="str">
        <f t="shared" si="17"/>
        <v/>
      </c>
    </row>
    <row r="116" spans="1:42" ht="18.75" x14ac:dyDescent="0.25">
      <c r="A116" s="4">
        <v>111</v>
      </c>
      <c r="B116" s="4" t="s">
        <v>744</v>
      </c>
      <c r="C116" s="4" t="str">
        <f t="shared" si="16"/>
        <v>18</v>
      </c>
      <c r="D116" s="4" t="str">
        <f>INDEX(Sheet1!$C:$C,MATCH($B116,Sheet1!$B:$B,0))</f>
        <v>مهدی یحیی‌زاده</v>
      </c>
      <c r="E116" s="9"/>
      <c r="F116" s="9"/>
      <c r="G116" s="9"/>
      <c r="H116" s="9"/>
      <c r="I116" s="9"/>
      <c r="J116" s="9"/>
      <c r="K116" s="9"/>
      <c r="L116" s="9"/>
      <c r="M116" s="9"/>
      <c r="N116" s="4"/>
      <c r="O116" s="4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4"/>
      <c r="AE116" s="4"/>
      <c r="AF116" s="9"/>
      <c r="AG116" s="9"/>
      <c r="AH116" s="9"/>
      <c r="AI116" s="9"/>
      <c r="AJ116" s="9"/>
      <c r="AK116" s="9"/>
      <c r="AM116" s="18"/>
      <c r="AN116" s="18"/>
      <c r="AO116" s="18"/>
      <c r="AP116" s="18" t="str">
        <f t="shared" si="17"/>
        <v/>
      </c>
    </row>
    <row r="117" spans="1:42" ht="18.75" x14ac:dyDescent="0.25">
      <c r="A117" s="46">
        <v>112</v>
      </c>
      <c r="B117" s="46" t="s">
        <v>745</v>
      </c>
      <c r="C117" s="46" t="str">
        <f t="shared" si="16"/>
        <v>18</v>
      </c>
      <c r="D117" s="46" t="str">
        <f>INDEX(Sheet1!$C:$C,MATCH($B117,Sheet1!$B:$B,0))</f>
        <v>امیرحسین باقرپور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M117" s="18"/>
      <c r="AN117" s="18"/>
      <c r="AO117" s="18"/>
      <c r="AP117" s="18" t="str">
        <f t="shared" si="17"/>
        <v/>
      </c>
    </row>
    <row r="118" spans="1:42" ht="18.75" x14ac:dyDescent="0.25">
      <c r="A118" s="4">
        <v>113</v>
      </c>
      <c r="B118" s="4" t="s">
        <v>746</v>
      </c>
      <c r="C118" s="4" t="str">
        <f t="shared" si="16"/>
        <v>18</v>
      </c>
      <c r="D118" s="4" t="str">
        <f>INDEX(Sheet1!$C:$C,MATCH($B118,Sheet1!$B:$B,0))</f>
        <v>مانی احمدی</v>
      </c>
      <c r="E118" s="9"/>
      <c r="F118" s="9"/>
      <c r="G118" s="9"/>
      <c r="H118" s="9"/>
      <c r="I118" s="9"/>
      <c r="J118" s="9"/>
      <c r="K118" s="9"/>
      <c r="L118" s="9"/>
      <c r="M118" s="9"/>
      <c r="N118" s="4"/>
      <c r="O118" s="4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4"/>
      <c r="AE118" s="4"/>
      <c r="AF118" s="9"/>
      <c r="AG118" s="9"/>
      <c r="AH118" s="9"/>
      <c r="AI118" s="9"/>
      <c r="AJ118" s="9"/>
      <c r="AK118" s="9"/>
      <c r="AM118" s="18"/>
      <c r="AN118" s="18"/>
      <c r="AO118" s="18"/>
      <c r="AP118" s="18" t="str">
        <f t="shared" si="17"/>
        <v/>
      </c>
    </row>
    <row r="119" spans="1:42" ht="18.75" x14ac:dyDescent="0.25">
      <c r="A119" s="46">
        <v>114</v>
      </c>
      <c r="B119" s="46" t="s">
        <v>747</v>
      </c>
      <c r="C119" s="46" t="str">
        <f t="shared" si="16"/>
        <v>18</v>
      </c>
      <c r="D119" s="46" t="str">
        <f>INDEX(Sheet1!$C:$C,MATCH($B119,Sheet1!$B:$B,0))</f>
        <v>طاها حیدری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M119" s="18"/>
      <c r="AN119" s="18"/>
      <c r="AO119" s="18"/>
      <c r="AP119" s="18" t="str">
        <f t="shared" si="17"/>
        <v/>
      </c>
    </row>
    <row r="120" spans="1:42" ht="18.75" x14ac:dyDescent="0.25">
      <c r="A120" s="4">
        <v>115</v>
      </c>
      <c r="B120" s="4" t="s">
        <v>748</v>
      </c>
      <c r="C120" s="4" t="str">
        <f t="shared" si="16"/>
        <v>18</v>
      </c>
      <c r="D120" s="4" t="str">
        <f>INDEX(Sheet1!$C:$C,MATCH($B120,Sheet1!$B:$B,0))</f>
        <v>حسام شاملو</v>
      </c>
      <c r="E120" s="9"/>
      <c r="F120" s="9"/>
      <c r="G120" s="9"/>
      <c r="H120" s="9"/>
      <c r="I120" s="9"/>
      <c r="J120" s="9"/>
      <c r="K120" s="9"/>
      <c r="L120" s="9"/>
      <c r="M120" s="9"/>
      <c r="N120" s="4"/>
      <c r="O120" s="4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4"/>
      <c r="AE120" s="4"/>
      <c r="AF120" s="9"/>
      <c r="AG120" s="9"/>
      <c r="AH120" s="9"/>
      <c r="AI120" s="9"/>
      <c r="AJ120" s="9"/>
      <c r="AK120" s="9"/>
      <c r="AM120" s="18"/>
      <c r="AN120" s="18"/>
      <c r="AO120" s="18"/>
      <c r="AP120" s="18" t="str">
        <f t="shared" si="17"/>
        <v/>
      </c>
    </row>
    <row r="121" spans="1:42" ht="18.75" x14ac:dyDescent="0.25">
      <c r="A121" s="46">
        <v>116</v>
      </c>
      <c r="B121" s="46" t="s">
        <v>749</v>
      </c>
      <c r="C121" s="46" t="str">
        <f t="shared" si="16"/>
        <v>18</v>
      </c>
      <c r="D121" s="46" t="str">
        <f>INDEX(Sheet1!$C:$C,MATCH($B121,Sheet1!$B:$B,0))</f>
        <v>محمدمتین پایروند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M121" s="18"/>
      <c r="AN121" s="18"/>
      <c r="AO121" s="18"/>
      <c r="AP121" s="18" t="str">
        <f t="shared" si="17"/>
        <v/>
      </c>
    </row>
    <row r="122" spans="1:42" ht="18.75" x14ac:dyDescent="0.25">
      <c r="A122" s="4">
        <v>117</v>
      </c>
      <c r="B122" s="4" t="s">
        <v>750</v>
      </c>
      <c r="C122" s="4" t="str">
        <f t="shared" si="16"/>
        <v>18</v>
      </c>
      <c r="D122" s="4" t="str">
        <f>INDEX(Sheet1!$C:$C,MATCH($B122,Sheet1!$B:$B,0))</f>
        <v>محمدعلی آفاقی</v>
      </c>
      <c r="E122" s="9"/>
      <c r="F122" s="9"/>
      <c r="G122" s="9"/>
      <c r="H122" s="9"/>
      <c r="I122" s="9"/>
      <c r="J122" s="9"/>
      <c r="K122" s="9"/>
      <c r="L122" s="9"/>
      <c r="M122" s="9"/>
      <c r="N122" s="4"/>
      <c r="O122" s="4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4"/>
      <c r="AE122" s="4"/>
      <c r="AF122" s="9"/>
      <c r="AG122" s="9"/>
      <c r="AH122" s="9"/>
      <c r="AI122" s="9"/>
      <c r="AJ122" s="9"/>
      <c r="AK122" s="9"/>
      <c r="AM122" s="18"/>
      <c r="AN122" s="18"/>
      <c r="AO122" s="18"/>
      <c r="AP122" s="18" t="str">
        <f t="shared" si="17"/>
        <v/>
      </c>
    </row>
    <row r="123" spans="1:42" ht="18.75" x14ac:dyDescent="0.25">
      <c r="A123" s="46">
        <v>118</v>
      </c>
      <c r="B123" s="46" t="s">
        <v>751</v>
      </c>
      <c r="C123" s="46" t="str">
        <f t="shared" si="16"/>
        <v>18</v>
      </c>
      <c r="D123" s="46" t="str">
        <f>INDEX(Sheet1!$C:$C,MATCH($B123,Sheet1!$B:$B,0))</f>
        <v>محمدرضا رجب‌زاده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M123" s="18"/>
      <c r="AN123" s="18"/>
      <c r="AO123" s="18"/>
      <c r="AP123" s="18" t="str">
        <f t="shared" si="17"/>
        <v/>
      </c>
    </row>
    <row r="124" spans="1:42" ht="18.75" x14ac:dyDescent="0.25">
      <c r="A124" s="4">
        <v>119</v>
      </c>
      <c r="B124" s="4" t="s">
        <v>752</v>
      </c>
      <c r="C124" s="4" t="str">
        <f t="shared" si="16"/>
        <v>18</v>
      </c>
      <c r="D124" s="4" t="str">
        <f>INDEX(Sheet1!$C:$C,MATCH($B124,Sheet1!$B:$B,0))</f>
        <v>محمدحسین صابری</v>
      </c>
      <c r="E124" s="9"/>
      <c r="F124" s="9"/>
      <c r="G124" s="9"/>
      <c r="H124" s="9"/>
      <c r="I124" s="9"/>
      <c r="J124" s="9"/>
      <c r="K124" s="9"/>
      <c r="L124" s="9"/>
      <c r="M124" s="9"/>
      <c r="N124" s="4"/>
      <c r="O124" s="4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4"/>
      <c r="AE124" s="4"/>
      <c r="AF124" s="9"/>
      <c r="AG124" s="9"/>
      <c r="AH124" s="9"/>
      <c r="AI124" s="9"/>
      <c r="AJ124" s="9"/>
      <c r="AK124" s="9"/>
      <c r="AM124" s="18"/>
      <c r="AN124" s="18"/>
      <c r="AO124" s="18"/>
      <c r="AP124" s="18" t="str">
        <f t="shared" si="17"/>
        <v/>
      </c>
    </row>
    <row r="125" spans="1:42" ht="18.75" x14ac:dyDescent="0.25">
      <c r="A125" s="46">
        <v>120</v>
      </c>
      <c r="B125" s="46" t="s">
        <v>753</v>
      </c>
      <c r="C125" s="46" t="str">
        <f t="shared" ref="C125" si="18">MID($B125,1,2)</f>
        <v>18</v>
      </c>
      <c r="D125" s="46" t="str">
        <f>INDEX(Sheet1!$C:$C,MATCH($B125,Sheet1!$B:$B,0))</f>
        <v>محمدعلی پورعبادی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M125" s="18"/>
      <c r="AN125" s="18"/>
      <c r="AO125" s="18"/>
      <c r="AP125" s="18" t="str">
        <f t="shared" si="17"/>
        <v/>
      </c>
    </row>
  </sheetData>
  <mergeCells count="4">
    <mergeCell ref="H4:L4"/>
    <mergeCell ref="P4:T4"/>
    <mergeCell ref="X4:AB4"/>
    <mergeCell ref="AF4:AJ4"/>
  </mergeCells>
  <phoneticPr fontId="2" type="noConversion"/>
  <pageMargins left="0.7" right="0.7" top="0.75" bottom="0.75" header="0.3" footer="0.3"/>
  <pageSetup orientation="portrait" horizontalDpi="4294967295" verticalDpi="4294967295" r:id="rId1"/>
  <ignoredErrors>
    <ignoredError sqref="C6:D6 B6:B38 B39:B64 B65:B85 B100:B125 B86:B9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9" tint="-0.249977111117893"/>
  </sheetPr>
  <dimension ref="A1:M125"/>
  <sheetViews>
    <sheetView rightToLeft="1" zoomScale="140" zoomScaleNormal="140" workbookViewId="0">
      <pane ySplit="4" topLeftCell="A83" activePane="bottomLeft" state="frozen"/>
      <selection activeCell="G14" sqref="G13:G14"/>
      <selection pane="bottomLeft" activeCell="J126" sqref="J126"/>
    </sheetView>
  </sheetViews>
  <sheetFormatPr defaultRowHeight="15" x14ac:dyDescent="0.25"/>
  <cols>
    <col min="1" max="1" width="4.7109375" bestFit="1" customWidth="1"/>
    <col min="4" max="4" width="20.140625" bestFit="1" customWidth="1"/>
    <col min="12" max="12" width="8.85546875" customWidth="1"/>
  </cols>
  <sheetData>
    <row r="1" spans="1:13" x14ac:dyDescent="0.25">
      <c r="E1" s="1" t="str">
        <f>E2&amp;E3</f>
        <v>14032</v>
      </c>
      <c r="F1" s="1" t="str">
        <f t="shared" ref="F1:J1" si="0">F2&amp;F3</f>
        <v>14032</v>
      </c>
      <c r="G1" s="1" t="str">
        <f t="shared" si="0"/>
        <v>14032</v>
      </c>
      <c r="H1" s="1" t="str">
        <f t="shared" si="0"/>
        <v>14033</v>
      </c>
      <c r="I1" s="1" t="str">
        <f t="shared" si="0"/>
        <v>14033</v>
      </c>
      <c r="J1" s="1" t="str">
        <f t="shared" si="0"/>
        <v>14033</v>
      </c>
      <c r="L1" s="1" t="s">
        <v>786</v>
      </c>
      <c r="M1" s="1" t="s">
        <v>797</v>
      </c>
    </row>
    <row r="2" spans="1:13" ht="18.75" customHeight="1" x14ac:dyDescent="0.25">
      <c r="A2" s="5"/>
      <c r="B2" s="5"/>
      <c r="C2" s="5"/>
      <c r="D2" s="5" t="s">
        <v>49</v>
      </c>
      <c r="E2" s="125">
        <v>1403</v>
      </c>
      <c r="F2" s="125">
        <f>IF(E$3=F$3,E$2,IF(E$3&gt;F$3,E$2+1,E$2))</f>
        <v>1403</v>
      </c>
      <c r="G2" s="125">
        <f t="shared" ref="G2:J2" si="1">IF(F$3=G$3,F$2,IF(F$3&gt;G$3,F$2+1,F$2))</f>
        <v>1403</v>
      </c>
      <c r="H2" s="124">
        <f t="shared" si="1"/>
        <v>1403</v>
      </c>
      <c r="I2" s="124">
        <f t="shared" si="1"/>
        <v>1403</v>
      </c>
      <c r="J2" s="124">
        <f t="shared" si="1"/>
        <v>1403</v>
      </c>
      <c r="L2" s="203" t="s">
        <v>754</v>
      </c>
      <c r="M2" s="203" t="s">
        <v>796</v>
      </c>
    </row>
    <row r="3" spans="1:13" ht="18.75" x14ac:dyDescent="0.25">
      <c r="A3" s="5"/>
      <c r="B3" s="5"/>
      <c r="C3" s="5"/>
      <c r="D3" s="5" t="s">
        <v>177</v>
      </c>
      <c r="E3" s="33">
        <v>2</v>
      </c>
      <c r="F3" s="33">
        <f>IF(COUNTIFS(C$3:E$3,E$3)&lt;3,E$3,IF(E$3=12,1,E$3+1))</f>
        <v>2</v>
      </c>
      <c r="G3" s="33">
        <f>IF(COUNTIFS(D$3:F$3,F$3)&lt;3,F$3,IF(F$3=4,1,F$3+1))</f>
        <v>2</v>
      </c>
      <c r="H3" s="37">
        <v>3</v>
      </c>
      <c r="I3" s="37">
        <f>IF(COUNTIFS(H$3:H$3,H$3)&lt;3,H$3,IF(H$3=4,1,H$3+1))</f>
        <v>3</v>
      </c>
      <c r="J3" s="37">
        <f>IF(COUNTIFS(H$3:I$3,I$3)&lt;3,I$3,IF(I$3=4,1,I$3+1))</f>
        <v>3</v>
      </c>
      <c r="L3" s="123">
        <v>2</v>
      </c>
      <c r="M3" s="123">
        <v>3</v>
      </c>
    </row>
    <row r="4" spans="1:13" ht="37.5" x14ac:dyDescent="0.25">
      <c r="A4" s="5" t="s">
        <v>13</v>
      </c>
      <c r="B4" s="5" t="s">
        <v>8</v>
      </c>
      <c r="C4" s="5" t="s">
        <v>12</v>
      </c>
      <c r="D4" s="7" t="s">
        <v>60</v>
      </c>
      <c r="E4" s="34" t="s">
        <v>0</v>
      </c>
      <c r="F4" s="34" t="s">
        <v>1</v>
      </c>
      <c r="G4" s="34" t="s">
        <v>2</v>
      </c>
      <c r="H4" s="49" t="s">
        <v>0</v>
      </c>
      <c r="I4" s="49" t="s">
        <v>1</v>
      </c>
      <c r="J4" s="49" t="s">
        <v>2</v>
      </c>
      <c r="L4" s="48" t="s">
        <v>160</v>
      </c>
      <c r="M4" s="48" t="s">
        <v>160</v>
      </c>
    </row>
    <row r="5" spans="1:13" ht="18.75" x14ac:dyDescent="0.25">
      <c r="A5" s="5"/>
      <c r="B5" s="5"/>
      <c r="C5" s="5"/>
      <c r="D5" s="233"/>
      <c r="E5" s="34" t="s">
        <v>785</v>
      </c>
      <c r="F5" s="34" t="s">
        <v>785</v>
      </c>
      <c r="G5" s="34" t="s">
        <v>784</v>
      </c>
      <c r="H5" s="49"/>
      <c r="I5" s="49"/>
      <c r="J5" s="49"/>
      <c r="L5" s="48"/>
      <c r="M5" s="48"/>
    </row>
    <row r="6" spans="1:13" ht="18.75" x14ac:dyDescent="0.25">
      <c r="A6" s="4">
        <v>1</v>
      </c>
      <c r="B6" s="4" t="s">
        <v>477</v>
      </c>
      <c r="C6" s="4" t="str">
        <f>MID($B6,1,2)</f>
        <v>09</v>
      </c>
      <c r="D6" s="4" t="str">
        <f>INDEX(Sheet1!$C:$C,MATCH($B6,Sheet1!$B:$B,0))</f>
        <v>احسان خامه</v>
      </c>
      <c r="E6" s="9"/>
      <c r="F6" s="9"/>
      <c r="G6" s="9"/>
      <c r="H6" s="9"/>
      <c r="I6" s="9"/>
      <c r="J6" s="9"/>
      <c r="L6" s="17"/>
      <c r="M6" s="17"/>
    </row>
    <row r="7" spans="1:13" ht="18.75" x14ac:dyDescent="0.25">
      <c r="A7" s="46">
        <v>2</v>
      </c>
      <c r="B7" s="46" t="s">
        <v>478</v>
      </c>
      <c r="C7" s="46" t="str">
        <f t="shared" ref="C7:C63" si="2">MID($B7,1,2)</f>
        <v>09</v>
      </c>
      <c r="D7" s="46" t="str">
        <f>INDEX(Sheet1!$C:$C,MATCH($B7,Sheet1!$B:$B,0))</f>
        <v>نیما ربانی پور</v>
      </c>
      <c r="E7" s="47"/>
      <c r="F7" s="47"/>
      <c r="G7" s="47"/>
      <c r="H7" s="47"/>
      <c r="I7" s="47"/>
      <c r="J7" s="47"/>
      <c r="L7" s="17"/>
      <c r="M7" s="17"/>
    </row>
    <row r="8" spans="1:13" ht="18.75" x14ac:dyDescent="0.25">
      <c r="A8" s="4">
        <v>3</v>
      </c>
      <c r="B8" s="4" t="s">
        <v>479</v>
      </c>
      <c r="C8" s="4" t="str">
        <f t="shared" si="2"/>
        <v>09</v>
      </c>
      <c r="D8" s="4" t="str">
        <f>INDEX(Sheet1!$C:$C,MATCH($B8,Sheet1!$B:$B,0))</f>
        <v>محمدمهدی آذری</v>
      </c>
      <c r="E8" s="9"/>
      <c r="F8" s="9"/>
      <c r="G8" s="9"/>
      <c r="H8" s="9"/>
      <c r="I8" s="9"/>
      <c r="J8" s="9"/>
      <c r="L8" s="17"/>
      <c r="M8" s="17"/>
    </row>
    <row r="9" spans="1:13" ht="18.75" x14ac:dyDescent="0.25">
      <c r="A9" s="46">
        <v>4</v>
      </c>
      <c r="B9" s="46" t="s">
        <v>480</v>
      </c>
      <c r="C9" s="46" t="str">
        <f t="shared" si="2"/>
        <v>09</v>
      </c>
      <c r="D9" s="46" t="str">
        <f>INDEX(Sheet1!$C:$C,MATCH($B9,Sheet1!$B:$B,0))</f>
        <v>ابوالفضل طرفی</v>
      </c>
      <c r="E9" s="47"/>
      <c r="F9" s="47"/>
      <c r="G9" s="47"/>
      <c r="H9" s="47"/>
      <c r="I9" s="47"/>
      <c r="J9" s="47"/>
      <c r="L9" s="17"/>
      <c r="M9" s="17"/>
    </row>
    <row r="10" spans="1:13" ht="18.75" x14ac:dyDescent="0.25">
      <c r="A10" s="4">
        <v>5</v>
      </c>
      <c r="B10" s="4" t="s">
        <v>481</v>
      </c>
      <c r="C10" s="4" t="str">
        <f t="shared" si="2"/>
        <v>09</v>
      </c>
      <c r="D10" s="4" t="str">
        <f>INDEX(Sheet1!$C:$C,MATCH($B10,Sheet1!$B:$B,0))</f>
        <v>روح الامین کمیلی</v>
      </c>
      <c r="E10" s="9"/>
      <c r="F10" s="9"/>
      <c r="G10" s="9"/>
      <c r="H10" s="9"/>
      <c r="I10" s="9"/>
      <c r="J10" s="9"/>
      <c r="L10" s="17"/>
      <c r="M10" s="17"/>
    </row>
    <row r="11" spans="1:13" ht="18.75" x14ac:dyDescent="0.25">
      <c r="A11" s="46">
        <v>6</v>
      </c>
      <c r="B11" s="46" t="s">
        <v>482</v>
      </c>
      <c r="C11" s="46" t="str">
        <f t="shared" si="2"/>
        <v>09</v>
      </c>
      <c r="D11" s="46" t="str">
        <f>INDEX(Sheet1!$C:$C,MATCH($B11,Sheet1!$B:$B,0))</f>
        <v>امیرطاها رحیم دل</v>
      </c>
      <c r="E11" s="47"/>
      <c r="F11" s="47"/>
      <c r="G11" s="47"/>
      <c r="H11" s="47"/>
      <c r="I11" s="47"/>
      <c r="J11" s="47"/>
      <c r="L11" s="17"/>
      <c r="M11" s="17"/>
    </row>
    <row r="12" spans="1:13" ht="18.75" x14ac:dyDescent="0.25">
      <c r="A12" s="4">
        <v>7</v>
      </c>
      <c r="B12" s="4" t="s">
        <v>483</v>
      </c>
      <c r="C12" s="4" t="str">
        <f t="shared" si="2"/>
        <v>09</v>
      </c>
      <c r="D12" s="4" t="str">
        <f>INDEX(Sheet1!$C:$C,MATCH($B12,Sheet1!$B:$B,0))</f>
        <v>محمدجواد علی‌لو</v>
      </c>
      <c r="E12" s="9"/>
      <c r="F12" s="9"/>
      <c r="G12" s="9"/>
      <c r="H12" s="9"/>
      <c r="I12" s="9"/>
      <c r="J12" s="9"/>
      <c r="L12" s="17"/>
      <c r="M12" s="17"/>
    </row>
    <row r="13" spans="1:13" ht="18.75" x14ac:dyDescent="0.25">
      <c r="A13" s="46">
        <v>8</v>
      </c>
      <c r="B13" s="46" t="s">
        <v>489</v>
      </c>
      <c r="C13" s="46" t="str">
        <f t="shared" si="2"/>
        <v>11</v>
      </c>
      <c r="D13" s="46" t="str">
        <f>INDEX(Sheet1!$C:$C,MATCH($B13,Sheet1!$B:$B,0))</f>
        <v>محمدحسین هداوند</v>
      </c>
      <c r="E13" s="47">
        <v>3</v>
      </c>
      <c r="F13" s="47"/>
      <c r="G13" s="47">
        <v>13</v>
      </c>
      <c r="H13" s="47"/>
      <c r="I13" s="47"/>
      <c r="J13" s="47">
        <v>16</v>
      </c>
      <c r="L13" s="17"/>
      <c r="M13" s="18">
        <f t="shared" ref="M13:M44" si="3">SUM(H13:K13)/20</f>
        <v>0.8</v>
      </c>
    </row>
    <row r="14" spans="1:13" ht="18.75" x14ac:dyDescent="0.25">
      <c r="A14" s="4">
        <v>9</v>
      </c>
      <c r="B14" s="4" t="s">
        <v>490</v>
      </c>
      <c r="C14" s="4" t="str">
        <f>MID($B14,1,2)</f>
        <v>11</v>
      </c>
      <c r="D14" s="4" t="str">
        <f>INDEX(Sheet1!$C:$C,MATCH($B14,Sheet1!$B:$B,0))</f>
        <v>محمدمهدی هداوند</v>
      </c>
      <c r="E14" s="9">
        <v>3</v>
      </c>
      <c r="F14" s="9"/>
      <c r="G14" s="9">
        <v>12</v>
      </c>
      <c r="H14" s="9"/>
      <c r="I14" s="9"/>
      <c r="J14" s="9">
        <v>16</v>
      </c>
      <c r="L14" s="17"/>
      <c r="M14" s="18">
        <f t="shared" si="3"/>
        <v>0.8</v>
      </c>
    </row>
    <row r="15" spans="1:13" ht="18.75" x14ac:dyDescent="0.25">
      <c r="A15" s="46">
        <v>10</v>
      </c>
      <c r="B15" s="46" t="s">
        <v>491</v>
      </c>
      <c r="C15" s="46" t="str">
        <f t="shared" si="2"/>
        <v>11</v>
      </c>
      <c r="D15" s="46" t="str">
        <f>INDEX(Sheet1!$C:$C,MATCH($B15,Sheet1!$B:$B,0))</f>
        <v>محمدمهدی مشکور</v>
      </c>
      <c r="E15" s="47">
        <v>3</v>
      </c>
      <c r="F15" s="47"/>
      <c r="G15" s="47">
        <v>14.5</v>
      </c>
      <c r="H15" s="47"/>
      <c r="I15" s="47"/>
      <c r="J15" s="47">
        <v>14.5</v>
      </c>
      <c r="L15" s="17"/>
      <c r="M15" s="18">
        <f t="shared" si="3"/>
        <v>0.72499999999999998</v>
      </c>
    </row>
    <row r="16" spans="1:13" ht="18.75" x14ac:dyDescent="0.25">
      <c r="A16" s="4">
        <v>11</v>
      </c>
      <c r="B16" s="4" t="s">
        <v>492</v>
      </c>
      <c r="C16" s="4" t="str">
        <f t="shared" si="2"/>
        <v>11</v>
      </c>
      <c r="D16" s="4" t="str">
        <f>INDEX(Sheet1!$C:$C,MATCH($B16,Sheet1!$B:$B,0))</f>
        <v>امیرمحمد کمیلی</v>
      </c>
      <c r="E16" s="9">
        <v>2.5</v>
      </c>
      <c r="F16" s="9"/>
      <c r="G16" s="9">
        <v>16</v>
      </c>
      <c r="H16" s="9"/>
      <c r="I16" s="9"/>
      <c r="J16" s="9">
        <v>15</v>
      </c>
      <c r="L16" s="17"/>
      <c r="M16" s="18">
        <f t="shared" si="3"/>
        <v>0.75</v>
      </c>
    </row>
    <row r="17" spans="1:13" ht="18.75" x14ac:dyDescent="0.25">
      <c r="A17" s="46">
        <v>12</v>
      </c>
      <c r="B17" s="46" t="s">
        <v>493</v>
      </c>
      <c r="C17" s="46" t="str">
        <f t="shared" si="2"/>
        <v>11</v>
      </c>
      <c r="D17" s="46" t="str">
        <f>INDEX(Sheet1!$C:$C,MATCH($B17,Sheet1!$B:$B,0))</f>
        <v>امیرمحمد رهبری</v>
      </c>
      <c r="E17" s="47">
        <v>2.5</v>
      </c>
      <c r="F17" s="47"/>
      <c r="G17" s="47">
        <v>15</v>
      </c>
      <c r="H17" s="47"/>
      <c r="I17" s="47"/>
      <c r="J17" s="47">
        <v>17</v>
      </c>
      <c r="L17" s="17"/>
      <c r="M17" s="18">
        <f t="shared" si="3"/>
        <v>0.85</v>
      </c>
    </row>
    <row r="18" spans="1:13" ht="18.75" x14ac:dyDescent="0.25">
      <c r="A18" s="4">
        <v>13</v>
      </c>
      <c r="B18" s="4" t="s">
        <v>494</v>
      </c>
      <c r="C18" s="4" t="str">
        <f t="shared" si="2"/>
        <v>11</v>
      </c>
      <c r="D18" s="4" t="str">
        <f>INDEX(Sheet1!$C:$C,MATCH($B18,Sheet1!$B:$B,0))</f>
        <v>مهرداد ملک محمدی</v>
      </c>
      <c r="E18" s="9">
        <v>0</v>
      </c>
      <c r="F18" s="9"/>
      <c r="G18" s="9">
        <v>0</v>
      </c>
      <c r="H18" s="9"/>
      <c r="I18" s="9"/>
      <c r="J18" s="9">
        <v>12</v>
      </c>
      <c r="L18" s="17"/>
      <c r="M18" s="18">
        <f t="shared" si="3"/>
        <v>0.6</v>
      </c>
    </row>
    <row r="19" spans="1:13" ht="18.75" x14ac:dyDescent="0.25">
      <c r="A19" s="46">
        <v>14</v>
      </c>
      <c r="B19" s="46" t="s">
        <v>495</v>
      </c>
      <c r="C19" s="46" t="str">
        <f t="shared" si="2"/>
        <v>11</v>
      </c>
      <c r="D19" s="46" t="str">
        <f>INDEX(Sheet1!$C:$C,MATCH($B19,Sheet1!$B:$B,0))</f>
        <v>مصطفی جهانگیری</v>
      </c>
      <c r="E19" s="47">
        <v>2</v>
      </c>
      <c r="F19" s="47"/>
      <c r="G19" s="47">
        <v>14.5</v>
      </c>
      <c r="H19" s="47"/>
      <c r="I19" s="47"/>
      <c r="J19" s="47">
        <v>11</v>
      </c>
      <c r="L19" s="17"/>
      <c r="M19" s="18">
        <f t="shared" si="3"/>
        <v>0.55000000000000004</v>
      </c>
    </row>
    <row r="20" spans="1:13" ht="18.75" x14ac:dyDescent="0.25">
      <c r="A20" s="4">
        <v>15</v>
      </c>
      <c r="B20" s="4" t="s">
        <v>496</v>
      </c>
      <c r="C20" s="4" t="str">
        <f t="shared" si="2"/>
        <v>11</v>
      </c>
      <c r="D20" s="4" t="str">
        <f>INDEX(Sheet1!$C:$C,MATCH($B20,Sheet1!$B:$B,0))</f>
        <v>محمدعرفان احمدی</v>
      </c>
      <c r="E20" s="9">
        <v>1</v>
      </c>
      <c r="F20" s="9"/>
      <c r="G20" s="9">
        <v>10</v>
      </c>
      <c r="H20" s="9"/>
      <c r="I20" s="9"/>
      <c r="J20" s="9">
        <v>16</v>
      </c>
      <c r="L20" s="17"/>
      <c r="M20" s="18">
        <f t="shared" si="3"/>
        <v>0.8</v>
      </c>
    </row>
    <row r="21" spans="1:13" ht="18.75" x14ac:dyDescent="0.25">
      <c r="A21" s="46">
        <v>16</v>
      </c>
      <c r="B21" s="46" t="s">
        <v>497</v>
      </c>
      <c r="C21" s="46" t="str">
        <f t="shared" si="2"/>
        <v>11</v>
      </c>
      <c r="D21" s="46" t="str">
        <f>INDEX(Sheet1!$C:$C,MATCH($B21,Sheet1!$B:$B,0))</f>
        <v>محمدمهدی صابری</v>
      </c>
      <c r="E21" s="47">
        <v>0</v>
      </c>
      <c r="F21" s="47"/>
      <c r="G21" s="47">
        <v>0</v>
      </c>
      <c r="H21" s="47"/>
      <c r="I21" s="47"/>
      <c r="J21" s="47">
        <v>0</v>
      </c>
      <c r="L21" s="17"/>
      <c r="M21" s="18">
        <f t="shared" si="3"/>
        <v>0</v>
      </c>
    </row>
    <row r="22" spans="1:13" ht="18.75" x14ac:dyDescent="0.25">
      <c r="A22" s="4">
        <v>17</v>
      </c>
      <c r="B22" s="4" t="s">
        <v>691</v>
      </c>
      <c r="C22" s="4" t="str">
        <f t="shared" si="2"/>
        <v>11</v>
      </c>
      <c r="D22" s="4" t="str">
        <f>INDEX(Sheet1!$C:$C,MATCH($B22,Sheet1!$B:$B,0))</f>
        <v>علیرضا آل‌علی</v>
      </c>
      <c r="E22" s="9">
        <v>0</v>
      </c>
      <c r="F22" s="9"/>
      <c r="G22" s="9">
        <v>0</v>
      </c>
      <c r="H22" s="9"/>
      <c r="I22" s="9"/>
      <c r="J22" s="9">
        <v>10.5</v>
      </c>
      <c r="L22" s="17"/>
      <c r="M22" s="18">
        <f t="shared" si="3"/>
        <v>0.52500000000000002</v>
      </c>
    </row>
    <row r="23" spans="1:13" ht="18.75" x14ac:dyDescent="0.25">
      <c r="A23" s="46">
        <v>18</v>
      </c>
      <c r="B23" s="46" t="s">
        <v>498</v>
      </c>
      <c r="C23" s="46" t="str">
        <f t="shared" si="2"/>
        <v>12</v>
      </c>
      <c r="D23" s="46" t="str">
        <f>INDEX(Sheet1!$C:$C,MATCH($B23,Sheet1!$B:$B,0))</f>
        <v>امیرمحمد محمدرضایی</v>
      </c>
      <c r="E23" s="47">
        <v>3</v>
      </c>
      <c r="F23" s="47"/>
      <c r="G23" s="47">
        <v>4.5</v>
      </c>
      <c r="H23" s="47"/>
      <c r="I23" s="47"/>
      <c r="J23" s="47"/>
      <c r="L23" s="17"/>
      <c r="M23" s="18">
        <f t="shared" si="3"/>
        <v>0</v>
      </c>
    </row>
    <row r="24" spans="1:13" ht="18.75" x14ac:dyDescent="0.25">
      <c r="A24" s="4">
        <v>19</v>
      </c>
      <c r="B24" s="4" t="s">
        <v>499</v>
      </c>
      <c r="C24" s="4" t="str">
        <f t="shared" si="2"/>
        <v>12</v>
      </c>
      <c r="D24" s="4" t="str">
        <f>INDEX(Sheet1!$C:$C,MATCH($B24,Sheet1!$B:$B,0))</f>
        <v>عبدالرحمان محمدرضایی</v>
      </c>
      <c r="E24" s="9">
        <v>1.5</v>
      </c>
      <c r="F24" s="9"/>
      <c r="G24" s="9">
        <v>5</v>
      </c>
      <c r="H24" s="9"/>
      <c r="I24" s="9"/>
      <c r="J24" s="9"/>
      <c r="L24" s="17"/>
      <c r="M24" s="18">
        <f t="shared" si="3"/>
        <v>0</v>
      </c>
    </row>
    <row r="25" spans="1:13" ht="18.75" x14ac:dyDescent="0.25">
      <c r="A25" s="46">
        <v>20</v>
      </c>
      <c r="B25" s="46" t="s">
        <v>500</v>
      </c>
      <c r="C25" s="46" t="str">
        <f t="shared" si="2"/>
        <v>12</v>
      </c>
      <c r="D25" s="46" t="str">
        <f>INDEX(Sheet1!$C:$C,MATCH($B25,Sheet1!$B:$B,0))</f>
        <v>علیرضا شهرستانی</v>
      </c>
      <c r="E25" s="47">
        <v>0</v>
      </c>
      <c r="F25" s="47"/>
      <c r="G25" s="47">
        <v>0</v>
      </c>
      <c r="H25" s="47"/>
      <c r="I25" s="47"/>
      <c r="J25" s="47"/>
      <c r="L25" s="17"/>
      <c r="M25" s="18">
        <f t="shared" si="3"/>
        <v>0</v>
      </c>
    </row>
    <row r="26" spans="1:13" ht="18.75" x14ac:dyDescent="0.25">
      <c r="A26" s="4">
        <v>21</v>
      </c>
      <c r="B26" s="4" t="s">
        <v>501</v>
      </c>
      <c r="C26" s="4" t="str">
        <f t="shared" si="2"/>
        <v>12</v>
      </c>
      <c r="D26" s="4" t="str">
        <f>INDEX(Sheet1!$C:$C,MATCH($B26,Sheet1!$B:$B,0))</f>
        <v>امیرعلی خیراندیش</v>
      </c>
      <c r="E26" s="9">
        <v>0</v>
      </c>
      <c r="F26" s="9"/>
      <c r="G26" s="9">
        <v>0</v>
      </c>
      <c r="H26" s="9"/>
      <c r="I26" s="9"/>
      <c r="J26" s="9"/>
      <c r="L26" s="17"/>
      <c r="M26" s="18">
        <f t="shared" si="3"/>
        <v>0</v>
      </c>
    </row>
    <row r="27" spans="1:13" ht="18.75" x14ac:dyDescent="0.25">
      <c r="A27" s="46">
        <v>22</v>
      </c>
      <c r="B27" s="46" t="s">
        <v>502</v>
      </c>
      <c r="C27" s="46" t="str">
        <f t="shared" si="2"/>
        <v>12</v>
      </c>
      <c r="D27" s="46" t="str">
        <f>INDEX(Sheet1!$C:$C,MATCH($B27,Sheet1!$B:$B,0))</f>
        <v>پارسا بابایی مرام</v>
      </c>
      <c r="E27" s="47">
        <v>0</v>
      </c>
      <c r="F27" s="47"/>
      <c r="G27" s="47">
        <v>0</v>
      </c>
      <c r="H27" s="47"/>
      <c r="I27" s="47"/>
      <c r="J27" s="47"/>
      <c r="L27" s="17"/>
      <c r="M27" s="18">
        <f t="shared" si="3"/>
        <v>0</v>
      </c>
    </row>
    <row r="28" spans="1:13" ht="18.75" x14ac:dyDescent="0.25">
      <c r="A28" s="4">
        <v>23</v>
      </c>
      <c r="B28" s="4" t="s">
        <v>503</v>
      </c>
      <c r="C28" s="4" t="str">
        <f t="shared" si="2"/>
        <v>12</v>
      </c>
      <c r="D28" s="4" t="str">
        <f>INDEX(Sheet1!$C:$C,MATCH($B28,Sheet1!$B:$B,0))</f>
        <v>امیرمهدی دولت آبادی</v>
      </c>
      <c r="E28" s="9">
        <v>0.5</v>
      </c>
      <c r="F28" s="9"/>
      <c r="G28" s="9">
        <v>10</v>
      </c>
      <c r="H28" s="9"/>
      <c r="I28" s="9"/>
      <c r="J28" s="9"/>
      <c r="L28" s="17"/>
      <c r="M28" s="18">
        <f t="shared" si="3"/>
        <v>0</v>
      </c>
    </row>
    <row r="29" spans="1:13" ht="18.75" x14ac:dyDescent="0.25">
      <c r="A29" s="46">
        <v>24</v>
      </c>
      <c r="B29" s="46" t="s">
        <v>504</v>
      </c>
      <c r="C29" s="46" t="str">
        <f t="shared" si="2"/>
        <v>12</v>
      </c>
      <c r="D29" s="46" t="str">
        <f>INDEX(Sheet1!$C:$C,MATCH($B29,Sheet1!$B:$B,0))</f>
        <v>نیما خدابخشی</v>
      </c>
      <c r="E29" s="47">
        <v>0</v>
      </c>
      <c r="F29" s="47"/>
      <c r="G29" s="47">
        <v>0</v>
      </c>
      <c r="H29" s="47"/>
      <c r="I29" s="47"/>
      <c r="J29" s="47"/>
      <c r="L29" s="17"/>
      <c r="M29" s="18">
        <f t="shared" si="3"/>
        <v>0</v>
      </c>
    </row>
    <row r="30" spans="1:13" ht="18.75" x14ac:dyDescent="0.25">
      <c r="A30" s="4">
        <v>25</v>
      </c>
      <c r="B30" s="4" t="s">
        <v>505</v>
      </c>
      <c r="C30" s="4" t="str">
        <f t="shared" si="2"/>
        <v>12</v>
      </c>
      <c r="D30" s="4" t="str">
        <f>INDEX(Sheet1!$C:$C,MATCH($B30,Sheet1!$B:$B,0))</f>
        <v>محمدرضا عبدالوند</v>
      </c>
      <c r="E30" s="9">
        <v>0.5</v>
      </c>
      <c r="F30" s="9"/>
      <c r="G30" s="9">
        <v>4.5</v>
      </c>
      <c r="H30" s="9"/>
      <c r="I30" s="9"/>
      <c r="J30" s="9"/>
      <c r="L30" s="17"/>
      <c r="M30" s="18">
        <f t="shared" si="3"/>
        <v>0</v>
      </c>
    </row>
    <row r="31" spans="1:13" ht="18.75" x14ac:dyDescent="0.25">
      <c r="A31" s="46">
        <v>26</v>
      </c>
      <c r="B31" s="46" t="s">
        <v>506</v>
      </c>
      <c r="C31" s="46" t="str">
        <f t="shared" si="2"/>
        <v>12</v>
      </c>
      <c r="D31" s="46" t="str">
        <f>INDEX(Sheet1!$C:$C,MATCH($B31,Sheet1!$B:$B,0))</f>
        <v>محمدمهدی شفیعی</v>
      </c>
      <c r="E31" s="47">
        <v>0</v>
      </c>
      <c r="F31" s="47"/>
      <c r="G31" s="47">
        <v>0</v>
      </c>
      <c r="H31" s="47"/>
      <c r="I31" s="47"/>
      <c r="J31" s="47"/>
      <c r="L31" s="17"/>
      <c r="M31" s="18">
        <f t="shared" si="3"/>
        <v>0</v>
      </c>
    </row>
    <row r="32" spans="1:13" ht="18.75" x14ac:dyDescent="0.25">
      <c r="A32" s="4">
        <v>27</v>
      </c>
      <c r="B32" s="4" t="s">
        <v>507</v>
      </c>
      <c r="C32" s="4" t="str">
        <f t="shared" si="2"/>
        <v>12</v>
      </c>
      <c r="D32" s="4" t="str">
        <f>INDEX(Sheet1!$C:$C,MATCH($B32,Sheet1!$B:$B,0))</f>
        <v>محمدپارسا گرشاسبی</v>
      </c>
      <c r="E32" s="9">
        <v>0.5</v>
      </c>
      <c r="F32" s="9"/>
      <c r="G32" s="9">
        <v>8.5</v>
      </c>
      <c r="H32" s="9"/>
      <c r="I32" s="9"/>
      <c r="J32" s="9"/>
      <c r="L32" s="17"/>
      <c r="M32" s="18">
        <f t="shared" si="3"/>
        <v>0</v>
      </c>
    </row>
    <row r="33" spans="1:13" ht="18.75" x14ac:dyDescent="0.25">
      <c r="A33" s="46">
        <v>28</v>
      </c>
      <c r="B33" s="46" t="s">
        <v>508</v>
      </c>
      <c r="C33" s="46" t="str">
        <f t="shared" si="2"/>
        <v>13</v>
      </c>
      <c r="D33" s="46" t="str">
        <f>INDEX(Sheet1!$C:$C,MATCH($B33,Sheet1!$B:$B,0))</f>
        <v>سجاد جوکار</v>
      </c>
      <c r="E33" s="47"/>
      <c r="F33" s="47">
        <v>7</v>
      </c>
      <c r="G33" s="47">
        <v>8.5</v>
      </c>
      <c r="H33" s="47"/>
      <c r="I33" s="47"/>
      <c r="J33" s="47"/>
      <c r="L33" s="17"/>
      <c r="M33" s="18">
        <f t="shared" si="3"/>
        <v>0</v>
      </c>
    </row>
    <row r="34" spans="1:13" ht="18.75" x14ac:dyDescent="0.25">
      <c r="A34" s="4">
        <v>29</v>
      </c>
      <c r="B34" s="4" t="s">
        <v>509</v>
      </c>
      <c r="C34" s="4" t="str">
        <f t="shared" si="2"/>
        <v>13</v>
      </c>
      <c r="D34" s="4" t="str">
        <f>INDEX(Sheet1!$C:$C,MATCH($B34,Sheet1!$B:$B,0))</f>
        <v>ساجد جوکار</v>
      </c>
      <c r="E34" s="9"/>
      <c r="F34" s="9">
        <v>6</v>
      </c>
      <c r="G34" s="9">
        <v>7</v>
      </c>
      <c r="H34" s="9"/>
      <c r="I34" s="9"/>
      <c r="J34" s="9"/>
      <c r="L34" s="17"/>
      <c r="M34" s="18">
        <f t="shared" si="3"/>
        <v>0</v>
      </c>
    </row>
    <row r="35" spans="1:13" ht="18.75" x14ac:dyDescent="0.25">
      <c r="A35" s="46">
        <v>30</v>
      </c>
      <c r="B35" s="46" t="s">
        <v>510</v>
      </c>
      <c r="C35" s="46" t="str">
        <f t="shared" si="2"/>
        <v>13</v>
      </c>
      <c r="D35" s="46" t="str">
        <f>INDEX(Sheet1!$C:$C,MATCH($B35,Sheet1!$B:$B,0))</f>
        <v>امین یسلیانی</v>
      </c>
      <c r="E35" s="47"/>
      <c r="F35" s="47">
        <v>9</v>
      </c>
      <c r="G35" s="47">
        <v>9</v>
      </c>
      <c r="H35" s="47"/>
      <c r="I35" s="47"/>
      <c r="J35" s="47"/>
      <c r="L35" s="17"/>
      <c r="M35" s="18">
        <f t="shared" si="3"/>
        <v>0</v>
      </c>
    </row>
    <row r="36" spans="1:13" ht="18.75" x14ac:dyDescent="0.25">
      <c r="A36" s="4">
        <v>31</v>
      </c>
      <c r="B36" s="4" t="s">
        <v>511</v>
      </c>
      <c r="C36" s="4" t="str">
        <f t="shared" si="2"/>
        <v>13</v>
      </c>
      <c r="D36" s="4" t="str">
        <f>INDEX(Sheet1!$C:$C,MATCH($B36,Sheet1!$B:$B,0))</f>
        <v>سیدامیرحسین عزتی</v>
      </c>
      <c r="E36" s="9"/>
      <c r="F36" s="9">
        <v>7</v>
      </c>
      <c r="G36" s="9">
        <v>8</v>
      </c>
      <c r="H36" s="9"/>
      <c r="I36" s="9"/>
      <c r="J36" s="9"/>
      <c r="L36" s="17"/>
      <c r="M36" s="18">
        <f t="shared" si="3"/>
        <v>0</v>
      </c>
    </row>
    <row r="37" spans="1:13" ht="18.75" x14ac:dyDescent="0.25">
      <c r="A37" s="46">
        <v>32</v>
      </c>
      <c r="B37" s="46" t="s">
        <v>512</v>
      </c>
      <c r="C37" s="46" t="str">
        <f t="shared" si="2"/>
        <v>13</v>
      </c>
      <c r="D37" s="46" t="str">
        <f>INDEX(Sheet1!$C:$C,MATCH($B37,Sheet1!$B:$B,0))</f>
        <v>رادین فتحعلی‌زاده</v>
      </c>
      <c r="E37" s="47"/>
      <c r="F37" s="47">
        <v>7</v>
      </c>
      <c r="G37" s="47">
        <v>7</v>
      </c>
      <c r="H37" s="47"/>
      <c r="I37" s="47"/>
      <c r="J37" s="47"/>
      <c r="L37" s="17"/>
      <c r="M37" s="18">
        <f t="shared" si="3"/>
        <v>0</v>
      </c>
    </row>
    <row r="38" spans="1:13" ht="18.75" x14ac:dyDescent="0.25">
      <c r="A38" s="4">
        <v>33</v>
      </c>
      <c r="B38" s="4" t="s">
        <v>513</v>
      </c>
      <c r="C38" s="4" t="str">
        <f t="shared" si="2"/>
        <v>13</v>
      </c>
      <c r="D38" s="4" t="str">
        <f>INDEX(Sheet1!$C:$C,MATCH($B38,Sheet1!$B:$B,0))</f>
        <v>محمد شاطریان</v>
      </c>
      <c r="E38" s="9"/>
      <c r="F38" s="9">
        <v>9</v>
      </c>
      <c r="G38" s="9">
        <v>9.5</v>
      </c>
      <c r="H38" s="9"/>
      <c r="I38" s="9"/>
      <c r="J38" s="9"/>
      <c r="L38" s="17"/>
      <c r="M38" s="18">
        <f t="shared" si="3"/>
        <v>0</v>
      </c>
    </row>
    <row r="39" spans="1:13" ht="18.75" x14ac:dyDescent="0.25">
      <c r="A39" s="46">
        <v>34</v>
      </c>
      <c r="B39" s="46" t="s">
        <v>514</v>
      </c>
      <c r="C39" s="46" t="str">
        <f t="shared" si="2"/>
        <v>14</v>
      </c>
      <c r="D39" s="46" t="str">
        <f>INDEX(Sheet1!$C:$C,MATCH($B39,Sheet1!$B:$B,0))</f>
        <v xml:space="preserve">حسین رحمتی </v>
      </c>
      <c r="E39" s="47"/>
      <c r="F39" s="47">
        <v>4</v>
      </c>
      <c r="G39" s="47">
        <v>9</v>
      </c>
      <c r="H39" s="47"/>
      <c r="I39" s="47"/>
      <c r="J39" s="47">
        <v>12</v>
      </c>
      <c r="L39" s="17"/>
      <c r="M39" s="18">
        <f t="shared" si="3"/>
        <v>0.6</v>
      </c>
    </row>
    <row r="40" spans="1:13" ht="18.75" x14ac:dyDescent="0.25">
      <c r="A40" s="4">
        <v>35</v>
      </c>
      <c r="B40" s="4" t="s">
        <v>515</v>
      </c>
      <c r="C40" s="4" t="str">
        <f t="shared" si="2"/>
        <v>14</v>
      </c>
      <c r="D40" s="4" t="str">
        <f>INDEX(Sheet1!$C:$C,MATCH($B40,Sheet1!$B:$B,0))</f>
        <v>طاها طالعی</v>
      </c>
      <c r="E40" s="9"/>
      <c r="F40" s="9">
        <v>0</v>
      </c>
      <c r="G40" s="9">
        <v>0</v>
      </c>
      <c r="H40" s="9"/>
      <c r="I40" s="9"/>
      <c r="J40" s="9">
        <v>10</v>
      </c>
      <c r="L40" s="17"/>
      <c r="M40" s="18">
        <f t="shared" si="3"/>
        <v>0.5</v>
      </c>
    </row>
    <row r="41" spans="1:13" ht="18.75" x14ac:dyDescent="0.25">
      <c r="A41" s="46">
        <v>36</v>
      </c>
      <c r="B41" s="46" t="s">
        <v>516</v>
      </c>
      <c r="C41" s="46" t="str">
        <f t="shared" si="2"/>
        <v>14</v>
      </c>
      <c r="D41" s="46" t="str">
        <f>INDEX(Sheet1!$C:$C,MATCH($B41,Sheet1!$B:$B,0))</f>
        <v>سبحان قاسمی‌نژاد</v>
      </c>
      <c r="E41" s="47"/>
      <c r="F41" s="47">
        <v>4</v>
      </c>
      <c r="G41" s="47">
        <v>11</v>
      </c>
      <c r="H41" s="47"/>
      <c r="I41" s="47"/>
      <c r="J41" s="47">
        <v>10.5</v>
      </c>
      <c r="L41" s="17"/>
      <c r="M41" s="18">
        <f t="shared" si="3"/>
        <v>0.52500000000000002</v>
      </c>
    </row>
    <row r="42" spans="1:13" ht="18.75" x14ac:dyDescent="0.25">
      <c r="A42" s="4">
        <v>37</v>
      </c>
      <c r="B42" s="4" t="s">
        <v>517</v>
      </c>
      <c r="C42" s="4" t="str">
        <f t="shared" si="2"/>
        <v>14</v>
      </c>
      <c r="D42" s="4" t="str">
        <f>INDEX(Sheet1!$C:$C,MATCH($B42,Sheet1!$B:$B,0))</f>
        <v>سیدعلی طباطبایی</v>
      </c>
      <c r="E42" s="9"/>
      <c r="F42" s="9">
        <v>4</v>
      </c>
      <c r="G42" s="9">
        <v>9</v>
      </c>
      <c r="H42" s="9"/>
      <c r="I42" s="9"/>
      <c r="J42" s="9">
        <v>14</v>
      </c>
      <c r="L42" s="17"/>
      <c r="M42" s="18">
        <f t="shared" si="3"/>
        <v>0.7</v>
      </c>
    </row>
    <row r="43" spans="1:13" ht="18.75" x14ac:dyDescent="0.25">
      <c r="A43" s="46">
        <v>38</v>
      </c>
      <c r="B43" s="46" t="s">
        <v>518</v>
      </c>
      <c r="C43" s="46" t="str">
        <f t="shared" si="2"/>
        <v>14</v>
      </c>
      <c r="D43" s="46" t="str">
        <f>INDEX(Sheet1!$C:$C,MATCH($B43,Sheet1!$B:$B,0))</f>
        <v>امیرحسین نورعلی</v>
      </c>
      <c r="E43" s="47"/>
      <c r="F43" s="47">
        <v>3</v>
      </c>
      <c r="G43" s="47">
        <v>10.5</v>
      </c>
      <c r="H43" s="47"/>
      <c r="I43" s="47"/>
      <c r="J43" s="47">
        <v>13</v>
      </c>
      <c r="L43" s="17"/>
      <c r="M43" s="18">
        <f t="shared" si="3"/>
        <v>0.65</v>
      </c>
    </row>
    <row r="44" spans="1:13" ht="18.75" x14ac:dyDescent="0.25">
      <c r="A44" s="4">
        <v>39</v>
      </c>
      <c r="B44" s="4" t="s">
        <v>519</v>
      </c>
      <c r="C44" s="4" t="str">
        <f t="shared" si="2"/>
        <v>14</v>
      </c>
      <c r="D44" s="4" t="str">
        <f>INDEX(Sheet1!$C:$C,MATCH($B44,Sheet1!$B:$B,0))</f>
        <v>سیدمحمدامین نیکنژاد</v>
      </c>
      <c r="E44" s="9"/>
      <c r="F44" s="9">
        <v>3</v>
      </c>
      <c r="G44" s="9">
        <v>12</v>
      </c>
      <c r="H44" s="9"/>
      <c r="I44" s="9"/>
      <c r="J44" s="9">
        <v>0</v>
      </c>
      <c r="L44" s="17"/>
      <c r="M44" s="18">
        <f t="shared" si="3"/>
        <v>0</v>
      </c>
    </row>
    <row r="45" spans="1:13" ht="18.75" x14ac:dyDescent="0.25">
      <c r="A45" s="46">
        <v>40</v>
      </c>
      <c r="B45" s="46" t="s">
        <v>520</v>
      </c>
      <c r="C45" s="46" t="str">
        <f t="shared" si="2"/>
        <v>14</v>
      </c>
      <c r="D45" s="46" t="str">
        <f>INDEX(Sheet1!$C:$C,MATCH($B45,Sheet1!$B:$B,0))</f>
        <v>فرمهر خلیل‌زاده</v>
      </c>
      <c r="E45" s="47"/>
      <c r="F45" s="47">
        <v>5</v>
      </c>
      <c r="G45" s="47">
        <v>6</v>
      </c>
      <c r="H45" s="47"/>
      <c r="I45" s="47"/>
      <c r="J45" s="47">
        <v>10.5</v>
      </c>
      <c r="L45" s="17"/>
      <c r="M45" s="18">
        <f t="shared" ref="M45:M64" si="4">SUM(H45:K45)/20</f>
        <v>0.52500000000000002</v>
      </c>
    </row>
    <row r="46" spans="1:13" ht="18.75" x14ac:dyDescent="0.25">
      <c r="A46" s="4">
        <v>41</v>
      </c>
      <c r="B46" s="4" t="s">
        <v>521</v>
      </c>
      <c r="C46" s="4" t="str">
        <f t="shared" si="2"/>
        <v>14</v>
      </c>
      <c r="D46" s="4" t="str">
        <f>INDEX(Sheet1!$C:$C,MATCH($B46,Sheet1!$B:$B,0))</f>
        <v>سیدحسین متولی</v>
      </c>
      <c r="E46" s="9"/>
      <c r="F46" s="9">
        <v>0</v>
      </c>
      <c r="G46" s="9">
        <v>0</v>
      </c>
      <c r="H46" s="9"/>
      <c r="I46" s="9"/>
      <c r="J46" s="9">
        <v>18.5</v>
      </c>
      <c r="L46" s="17"/>
      <c r="M46" s="18">
        <f t="shared" si="4"/>
        <v>0.92500000000000004</v>
      </c>
    </row>
    <row r="47" spans="1:13" ht="18.75" x14ac:dyDescent="0.25">
      <c r="A47" s="46">
        <v>42</v>
      </c>
      <c r="B47" s="46" t="s">
        <v>522</v>
      </c>
      <c r="C47" s="46" t="str">
        <f t="shared" si="2"/>
        <v>14</v>
      </c>
      <c r="D47" s="46" t="str">
        <f>INDEX(Sheet1!$C:$C,MATCH($B47,Sheet1!$B:$B,0))</f>
        <v>محمدحسام جهاندیده</v>
      </c>
      <c r="E47" s="47"/>
      <c r="F47" s="47">
        <v>0</v>
      </c>
      <c r="G47" s="47">
        <v>0</v>
      </c>
      <c r="H47" s="47"/>
      <c r="I47" s="47"/>
      <c r="J47" s="47">
        <v>16</v>
      </c>
      <c r="L47" s="17"/>
      <c r="M47" s="18">
        <f t="shared" si="4"/>
        <v>0.8</v>
      </c>
    </row>
    <row r="48" spans="1:13" ht="18.75" x14ac:dyDescent="0.25">
      <c r="A48" s="4">
        <v>43</v>
      </c>
      <c r="B48" s="4" t="s">
        <v>523</v>
      </c>
      <c r="C48" s="4" t="str">
        <f t="shared" si="2"/>
        <v>14</v>
      </c>
      <c r="D48" s="4" t="str">
        <f>INDEX(Sheet1!$C:$C,MATCH($B48,Sheet1!$B:$B,0))</f>
        <v>امیرحسین اینانلو</v>
      </c>
      <c r="E48" s="9"/>
      <c r="F48" s="9">
        <v>5</v>
      </c>
      <c r="G48" s="9">
        <v>5</v>
      </c>
      <c r="H48" s="9"/>
      <c r="I48" s="9"/>
      <c r="J48" s="9">
        <v>0</v>
      </c>
      <c r="L48" s="17"/>
      <c r="M48" s="18">
        <f t="shared" si="4"/>
        <v>0</v>
      </c>
    </row>
    <row r="49" spans="1:13" ht="18.75" x14ac:dyDescent="0.25">
      <c r="A49" s="46">
        <v>44</v>
      </c>
      <c r="B49" s="46" t="s">
        <v>524</v>
      </c>
      <c r="C49" s="46" t="str">
        <f t="shared" si="2"/>
        <v>14</v>
      </c>
      <c r="D49" s="46" t="str">
        <f>INDEX(Sheet1!$C:$C,MATCH($B49,Sheet1!$B:$B,0))</f>
        <v>امیرمهدی بیگلری</v>
      </c>
      <c r="E49" s="47"/>
      <c r="F49" s="47">
        <v>4</v>
      </c>
      <c r="G49" s="47">
        <v>11</v>
      </c>
      <c r="H49" s="47"/>
      <c r="I49" s="47"/>
      <c r="J49" s="47">
        <v>17.5</v>
      </c>
      <c r="L49" s="17"/>
      <c r="M49" s="18">
        <f t="shared" si="4"/>
        <v>0.875</v>
      </c>
    </row>
    <row r="50" spans="1:13" ht="18.75" x14ac:dyDescent="0.25">
      <c r="A50" s="4">
        <v>45</v>
      </c>
      <c r="B50" s="4" t="s">
        <v>698</v>
      </c>
      <c r="C50" s="4" t="str">
        <f t="shared" si="2"/>
        <v>14</v>
      </c>
      <c r="D50" s="4" t="str">
        <f>INDEX(Sheet1!$C:$C,MATCH($B50,Sheet1!$B:$B,0))</f>
        <v>حسن شاهوردی</v>
      </c>
      <c r="E50" s="9"/>
      <c r="F50" s="9">
        <v>0</v>
      </c>
      <c r="G50" s="9">
        <v>0</v>
      </c>
      <c r="H50" s="9"/>
      <c r="I50" s="9"/>
      <c r="J50" s="9">
        <v>0</v>
      </c>
      <c r="L50" s="17"/>
      <c r="M50" s="18">
        <f t="shared" si="4"/>
        <v>0</v>
      </c>
    </row>
    <row r="51" spans="1:13" ht="18.75" x14ac:dyDescent="0.25">
      <c r="A51" s="46">
        <v>46</v>
      </c>
      <c r="B51" s="46" t="s">
        <v>525</v>
      </c>
      <c r="C51" s="46" t="str">
        <f t="shared" si="2"/>
        <v>15</v>
      </c>
      <c r="D51" s="46" t="str">
        <f>INDEX(Sheet1!$C:$C,MATCH($B51,Sheet1!$B:$B,0))</f>
        <v>سیدعلی طباطبایی‌نژاد</v>
      </c>
      <c r="E51" s="47"/>
      <c r="F51" s="47">
        <v>0</v>
      </c>
      <c r="G51" s="47">
        <v>0</v>
      </c>
      <c r="H51" s="47"/>
      <c r="I51" s="47"/>
      <c r="J51" s="47">
        <v>0</v>
      </c>
      <c r="L51" s="17"/>
      <c r="M51" s="18">
        <f t="shared" si="4"/>
        <v>0</v>
      </c>
    </row>
    <row r="52" spans="1:13" ht="18.75" x14ac:dyDescent="0.25">
      <c r="A52" s="4">
        <v>47</v>
      </c>
      <c r="B52" s="4" t="s">
        <v>526</v>
      </c>
      <c r="C52" s="4" t="str">
        <f t="shared" si="2"/>
        <v>15</v>
      </c>
      <c r="D52" s="4" t="str">
        <f>INDEX(Sheet1!$C:$C,MATCH($B52,Sheet1!$B:$B,0))</f>
        <v>امیرمحمد لطیفی</v>
      </c>
      <c r="E52" s="9"/>
      <c r="F52" s="9">
        <v>8</v>
      </c>
      <c r="G52" s="9">
        <v>8.5</v>
      </c>
      <c r="H52" s="9"/>
      <c r="I52" s="9"/>
      <c r="J52" s="9">
        <v>8</v>
      </c>
      <c r="L52" s="17"/>
      <c r="M52" s="18">
        <f t="shared" si="4"/>
        <v>0.4</v>
      </c>
    </row>
    <row r="53" spans="1:13" ht="18.75" x14ac:dyDescent="0.25">
      <c r="A53" s="46">
        <v>48</v>
      </c>
      <c r="B53" s="46" t="s">
        <v>527</v>
      </c>
      <c r="C53" s="46" t="str">
        <f t="shared" si="2"/>
        <v>15</v>
      </c>
      <c r="D53" s="46" t="str">
        <f>INDEX(Sheet1!$C:$C,MATCH($B53,Sheet1!$B:$B,0))</f>
        <v>محمدرضا صبح خیز</v>
      </c>
      <c r="E53" s="47"/>
      <c r="F53" s="47">
        <v>0</v>
      </c>
      <c r="G53" s="47">
        <v>0</v>
      </c>
      <c r="H53" s="47"/>
      <c r="I53" s="47"/>
      <c r="J53" s="47">
        <v>0</v>
      </c>
      <c r="L53" s="17"/>
      <c r="M53" s="18">
        <f t="shared" si="4"/>
        <v>0</v>
      </c>
    </row>
    <row r="54" spans="1:13" ht="18.75" x14ac:dyDescent="0.25">
      <c r="A54" s="4">
        <v>49</v>
      </c>
      <c r="B54" s="4" t="s">
        <v>528</v>
      </c>
      <c r="C54" s="4" t="str">
        <f t="shared" si="2"/>
        <v>15</v>
      </c>
      <c r="D54" s="4" t="str">
        <f>INDEX(Sheet1!$C:$C,MATCH($B54,Sheet1!$B:$B,0))</f>
        <v>امیررضا مقیمی</v>
      </c>
      <c r="E54" s="9"/>
      <c r="F54" s="9">
        <v>9</v>
      </c>
      <c r="G54" s="9">
        <v>9.5</v>
      </c>
      <c r="H54" s="9"/>
      <c r="I54" s="9"/>
      <c r="J54" s="9">
        <v>15.5</v>
      </c>
      <c r="L54" s="17"/>
      <c r="M54" s="18">
        <f t="shared" si="4"/>
        <v>0.77500000000000002</v>
      </c>
    </row>
    <row r="55" spans="1:13" ht="18.75" x14ac:dyDescent="0.25">
      <c r="A55" s="46">
        <v>50</v>
      </c>
      <c r="B55" s="46" t="s">
        <v>529</v>
      </c>
      <c r="C55" s="46" t="str">
        <f t="shared" si="2"/>
        <v>15</v>
      </c>
      <c r="D55" s="46" t="str">
        <f>INDEX(Sheet1!$C:$C,MATCH($B55,Sheet1!$B:$B,0))</f>
        <v>محمدطاها مقیمی</v>
      </c>
      <c r="E55" s="47"/>
      <c r="F55" s="47">
        <v>9</v>
      </c>
      <c r="G55" s="47">
        <v>8.5</v>
      </c>
      <c r="H55" s="47"/>
      <c r="I55" s="47"/>
      <c r="J55" s="47">
        <v>20</v>
      </c>
      <c r="L55" s="17"/>
      <c r="M55" s="18">
        <f t="shared" si="4"/>
        <v>1</v>
      </c>
    </row>
    <row r="56" spans="1:13" ht="18.75" x14ac:dyDescent="0.25">
      <c r="A56" s="4">
        <v>51</v>
      </c>
      <c r="B56" s="4" t="s">
        <v>530</v>
      </c>
      <c r="C56" s="4" t="str">
        <f t="shared" si="2"/>
        <v>15</v>
      </c>
      <c r="D56" s="4" t="str">
        <f>INDEX(Sheet1!$C:$C,MATCH($B56,Sheet1!$B:$B,0))</f>
        <v>شهاب ملانوروزی</v>
      </c>
      <c r="E56" s="9"/>
      <c r="F56" s="9">
        <v>9</v>
      </c>
      <c r="G56" s="9">
        <v>9</v>
      </c>
      <c r="H56" s="9"/>
      <c r="I56" s="9"/>
      <c r="J56" s="9">
        <v>7</v>
      </c>
      <c r="L56" s="17"/>
      <c r="M56" s="18">
        <f t="shared" si="4"/>
        <v>0.35</v>
      </c>
    </row>
    <row r="57" spans="1:13" ht="18.75" x14ac:dyDescent="0.25">
      <c r="A57" s="46">
        <v>52</v>
      </c>
      <c r="B57" s="46" t="s">
        <v>531</v>
      </c>
      <c r="C57" s="46" t="str">
        <f t="shared" si="2"/>
        <v>15</v>
      </c>
      <c r="D57" s="46" t="str">
        <f>INDEX(Sheet1!$C:$C,MATCH($B57,Sheet1!$B:$B,0))</f>
        <v>امیرحسین اتحادی</v>
      </c>
      <c r="E57" s="47"/>
      <c r="F57" s="47">
        <v>0</v>
      </c>
      <c r="G57" s="47">
        <v>0</v>
      </c>
      <c r="H57" s="47"/>
      <c r="I57" s="47"/>
      <c r="J57" s="47">
        <v>10</v>
      </c>
      <c r="L57" s="17"/>
      <c r="M57" s="18">
        <f t="shared" si="4"/>
        <v>0.5</v>
      </c>
    </row>
    <row r="58" spans="1:13" ht="18.75" x14ac:dyDescent="0.25">
      <c r="A58" s="4">
        <v>53</v>
      </c>
      <c r="B58" s="4" t="s">
        <v>532</v>
      </c>
      <c r="C58" s="4" t="str">
        <f t="shared" si="2"/>
        <v>15</v>
      </c>
      <c r="D58" s="4" t="str">
        <f>INDEX(Sheet1!$C:$C,MATCH($B58,Sheet1!$B:$B,0))</f>
        <v>امیرعلی اتحادی</v>
      </c>
      <c r="E58" s="9"/>
      <c r="F58" s="9">
        <v>0</v>
      </c>
      <c r="G58" s="9">
        <v>0</v>
      </c>
      <c r="H58" s="9"/>
      <c r="I58" s="9"/>
      <c r="J58" s="9">
        <v>15.5</v>
      </c>
      <c r="L58" s="17"/>
      <c r="M58" s="18">
        <f t="shared" si="4"/>
        <v>0.77500000000000002</v>
      </c>
    </row>
    <row r="59" spans="1:13" ht="18.75" x14ac:dyDescent="0.25">
      <c r="A59" s="46">
        <v>54</v>
      </c>
      <c r="B59" s="46" t="s">
        <v>533</v>
      </c>
      <c r="C59" s="46" t="str">
        <f t="shared" si="2"/>
        <v>15</v>
      </c>
      <c r="D59" s="46" t="str">
        <f>INDEX(Sheet1!$C:$C,MATCH($B59,Sheet1!$B:$B,0))</f>
        <v>محمدرضا مهدویان</v>
      </c>
      <c r="E59" s="47"/>
      <c r="F59" s="47">
        <v>9.5</v>
      </c>
      <c r="G59" s="47">
        <v>9</v>
      </c>
      <c r="H59" s="47"/>
      <c r="I59" s="47"/>
      <c r="J59" s="47">
        <v>0</v>
      </c>
      <c r="L59" s="17"/>
      <c r="M59" s="18">
        <f t="shared" si="4"/>
        <v>0</v>
      </c>
    </row>
    <row r="60" spans="1:13" ht="18.75" x14ac:dyDescent="0.25">
      <c r="A60" s="4">
        <v>55</v>
      </c>
      <c r="B60" s="4" t="s">
        <v>534</v>
      </c>
      <c r="C60" s="4" t="str">
        <f t="shared" si="2"/>
        <v>15</v>
      </c>
      <c r="D60" s="4" t="str">
        <f>INDEX(Sheet1!$C:$C,MATCH($B60,Sheet1!$B:$B,0))</f>
        <v>علیرضا زینتی‌شایان</v>
      </c>
      <c r="E60" s="9"/>
      <c r="F60" s="9">
        <v>0</v>
      </c>
      <c r="G60" s="9">
        <v>0</v>
      </c>
      <c r="H60" s="9"/>
      <c r="I60" s="9"/>
      <c r="J60" s="9">
        <v>0</v>
      </c>
      <c r="L60" s="17"/>
      <c r="M60" s="18">
        <f t="shared" si="4"/>
        <v>0</v>
      </c>
    </row>
    <row r="61" spans="1:13" ht="18.75" x14ac:dyDescent="0.25">
      <c r="A61" s="46">
        <v>56</v>
      </c>
      <c r="B61" s="46" t="s">
        <v>535</v>
      </c>
      <c r="C61" s="46" t="str">
        <f t="shared" si="2"/>
        <v>15</v>
      </c>
      <c r="D61" s="46" t="str">
        <f>INDEX(Sheet1!$C:$C,MATCH($B61,Sheet1!$B:$B,0))</f>
        <v>طاها محسنی</v>
      </c>
      <c r="E61" s="47"/>
      <c r="F61" s="47">
        <v>8</v>
      </c>
      <c r="G61" s="47">
        <v>8</v>
      </c>
      <c r="H61" s="47"/>
      <c r="I61" s="47"/>
      <c r="J61" s="47">
        <v>19</v>
      </c>
      <c r="L61" s="17"/>
      <c r="M61" s="18">
        <f t="shared" si="4"/>
        <v>0.95</v>
      </c>
    </row>
    <row r="62" spans="1:13" ht="18.75" x14ac:dyDescent="0.25">
      <c r="A62" s="4">
        <v>57</v>
      </c>
      <c r="B62" s="4" t="s">
        <v>536</v>
      </c>
      <c r="C62" s="4" t="str">
        <f t="shared" si="2"/>
        <v>15</v>
      </c>
      <c r="D62" s="4" t="str">
        <f>INDEX(Sheet1!$C:$C,MATCH($B62,Sheet1!$B:$B,0))</f>
        <v>نیما شفیعی</v>
      </c>
      <c r="E62" s="9"/>
      <c r="F62" s="9">
        <v>9</v>
      </c>
      <c r="G62" s="9">
        <v>8.5</v>
      </c>
      <c r="H62" s="9"/>
      <c r="I62" s="9"/>
      <c r="J62" s="9">
        <v>20</v>
      </c>
      <c r="L62" s="17"/>
      <c r="M62" s="18">
        <f t="shared" si="4"/>
        <v>1</v>
      </c>
    </row>
    <row r="63" spans="1:13" ht="18.75" x14ac:dyDescent="0.25">
      <c r="A63" s="46">
        <v>58</v>
      </c>
      <c r="B63" s="46" t="s">
        <v>701</v>
      </c>
      <c r="C63" s="46" t="str">
        <f t="shared" si="2"/>
        <v>15</v>
      </c>
      <c r="D63" s="46" t="str">
        <f>INDEX(Sheet1!$C:$C,MATCH($B63,Sheet1!$B:$B,0))</f>
        <v>یوسف بخشی‌نیا</v>
      </c>
      <c r="E63" s="47"/>
      <c r="F63" s="47">
        <v>0</v>
      </c>
      <c r="G63" s="47">
        <v>0</v>
      </c>
      <c r="H63" s="47"/>
      <c r="I63" s="47"/>
      <c r="J63" s="47">
        <v>0</v>
      </c>
      <c r="L63" s="17"/>
      <c r="M63" s="18">
        <f t="shared" si="4"/>
        <v>0</v>
      </c>
    </row>
    <row r="64" spans="1:13" ht="18.75" x14ac:dyDescent="0.25">
      <c r="A64" s="4">
        <v>59</v>
      </c>
      <c r="B64" s="4" t="s">
        <v>767</v>
      </c>
      <c r="C64" s="4" t="str">
        <f>MID($B64,1,2)</f>
        <v>15</v>
      </c>
      <c r="D64" s="4" t="str">
        <f>INDEX(Sheet1!$C:$C,MATCH($B64,Sheet1!$B:$B,0))</f>
        <v>صدرا مقصودی</v>
      </c>
      <c r="E64" s="9"/>
      <c r="F64" s="9">
        <v>8</v>
      </c>
      <c r="G64" s="9">
        <v>7.5</v>
      </c>
      <c r="H64" s="9"/>
      <c r="I64" s="9"/>
      <c r="J64" s="9">
        <v>19.5</v>
      </c>
      <c r="L64" s="17"/>
      <c r="M64" s="18">
        <f t="shared" si="4"/>
        <v>0.97499999999999998</v>
      </c>
    </row>
    <row r="65" spans="1:13" ht="18.75" x14ac:dyDescent="0.25">
      <c r="A65" s="46">
        <v>60</v>
      </c>
      <c r="B65" s="46" t="s">
        <v>537</v>
      </c>
      <c r="C65" s="46" t="str">
        <f t="shared" ref="C65:C122" si="5">MID($B65,1,2)</f>
        <v>16</v>
      </c>
      <c r="D65" s="46" t="str">
        <f>INDEX(Sheet1!$C:$C,MATCH($B65,Sheet1!$B:$B,0))</f>
        <v>مجتبی صابری</v>
      </c>
      <c r="E65" s="47"/>
      <c r="F65" s="47">
        <v>20</v>
      </c>
      <c r="G65" s="47">
        <v>20</v>
      </c>
      <c r="H65" s="47"/>
      <c r="I65" s="47">
        <v>16</v>
      </c>
      <c r="J65" s="47">
        <v>17</v>
      </c>
      <c r="L65" s="17"/>
      <c r="M65" s="18">
        <f t="shared" ref="M65:M85" si="6">SUM(H65:K65)/40</f>
        <v>0.82499999999999996</v>
      </c>
    </row>
    <row r="66" spans="1:13" ht="18.75" x14ac:dyDescent="0.25">
      <c r="A66" s="4">
        <v>61</v>
      </c>
      <c r="B66" s="4" t="s">
        <v>538</v>
      </c>
      <c r="C66" s="4" t="str">
        <f t="shared" si="5"/>
        <v>16</v>
      </c>
      <c r="D66" s="4" t="str">
        <f>INDEX(Sheet1!$C:$C,MATCH($B66,Sheet1!$B:$B,0))</f>
        <v>علی یسلیانی</v>
      </c>
      <c r="E66" s="9"/>
      <c r="F66" s="9">
        <v>0</v>
      </c>
      <c r="G66" s="9">
        <v>0</v>
      </c>
      <c r="H66" s="9"/>
      <c r="I66" s="9">
        <v>15</v>
      </c>
      <c r="J66" s="9">
        <v>17</v>
      </c>
      <c r="L66" s="17"/>
      <c r="M66" s="18">
        <f t="shared" si="6"/>
        <v>0.8</v>
      </c>
    </row>
    <row r="67" spans="1:13" ht="18.75" x14ac:dyDescent="0.25">
      <c r="A67" s="46">
        <v>62</v>
      </c>
      <c r="B67" s="46" t="s">
        <v>539</v>
      </c>
      <c r="C67" s="46" t="str">
        <f t="shared" si="5"/>
        <v>16</v>
      </c>
      <c r="D67" s="46" t="str">
        <f>INDEX(Sheet1!$C:$C,MATCH($B67,Sheet1!$B:$B,0))</f>
        <v>امیرعلی نورعلی</v>
      </c>
      <c r="E67" s="47"/>
      <c r="F67" s="47">
        <v>20</v>
      </c>
      <c r="G67" s="47">
        <v>20</v>
      </c>
      <c r="H67" s="47"/>
      <c r="I67" s="47"/>
      <c r="J67" s="47"/>
      <c r="L67" s="17"/>
      <c r="M67" s="18">
        <f t="shared" si="6"/>
        <v>0</v>
      </c>
    </row>
    <row r="68" spans="1:13" ht="18.75" x14ac:dyDescent="0.25">
      <c r="A68" s="4">
        <v>63</v>
      </c>
      <c r="B68" s="4" t="s">
        <v>540</v>
      </c>
      <c r="C68" s="4" t="str">
        <f t="shared" si="5"/>
        <v>16</v>
      </c>
      <c r="D68" s="4" t="str">
        <f>INDEX(Sheet1!$C:$C,MATCH($B68,Sheet1!$B:$B,0))</f>
        <v>امیرمهدی زیویار</v>
      </c>
      <c r="E68" s="9"/>
      <c r="F68" s="9">
        <v>17</v>
      </c>
      <c r="G68" s="9">
        <v>18</v>
      </c>
      <c r="H68" s="9"/>
      <c r="I68" s="9">
        <v>0</v>
      </c>
      <c r="J68" s="9">
        <v>0</v>
      </c>
      <c r="L68" s="17"/>
      <c r="M68" s="18">
        <f t="shared" si="6"/>
        <v>0</v>
      </c>
    </row>
    <row r="69" spans="1:13" ht="18.75" x14ac:dyDescent="0.25">
      <c r="A69" s="46">
        <v>64</v>
      </c>
      <c r="B69" s="46" t="s">
        <v>541</v>
      </c>
      <c r="C69" s="46" t="str">
        <f t="shared" si="5"/>
        <v>16</v>
      </c>
      <c r="D69" s="46" t="str">
        <f>INDEX(Sheet1!$C:$C,MATCH($B69,Sheet1!$B:$B,0))</f>
        <v>محمدمتین رشیدی</v>
      </c>
      <c r="E69" s="47"/>
      <c r="F69" s="47">
        <v>18</v>
      </c>
      <c r="G69" s="47">
        <v>19</v>
      </c>
      <c r="H69" s="47"/>
      <c r="I69" s="47">
        <v>18</v>
      </c>
      <c r="J69" s="47">
        <v>16</v>
      </c>
      <c r="L69" s="17"/>
      <c r="M69" s="18">
        <f t="shared" si="6"/>
        <v>0.85</v>
      </c>
    </row>
    <row r="70" spans="1:13" ht="18.75" x14ac:dyDescent="0.25">
      <c r="A70" s="4">
        <v>65</v>
      </c>
      <c r="B70" s="4" t="s">
        <v>542</v>
      </c>
      <c r="C70" s="4" t="str">
        <f t="shared" si="5"/>
        <v>16</v>
      </c>
      <c r="D70" s="4" t="str">
        <f>INDEX(Sheet1!$C:$C,MATCH($B70,Sheet1!$B:$B,0))</f>
        <v>امیرمسعود کریمی</v>
      </c>
      <c r="E70" s="9"/>
      <c r="F70" s="9">
        <v>0</v>
      </c>
      <c r="G70" s="9">
        <v>0</v>
      </c>
      <c r="H70" s="9"/>
      <c r="I70" s="9">
        <v>0</v>
      </c>
      <c r="J70" s="9">
        <v>0</v>
      </c>
      <c r="L70" s="17"/>
      <c r="M70" s="18">
        <f t="shared" si="6"/>
        <v>0</v>
      </c>
    </row>
    <row r="71" spans="1:13" ht="18.75" x14ac:dyDescent="0.25">
      <c r="A71" s="46">
        <v>66</v>
      </c>
      <c r="B71" s="46" t="s">
        <v>543</v>
      </c>
      <c r="C71" s="46" t="str">
        <f t="shared" si="5"/>
        <v>16</v>
      </c>
      <c r="D71" s="46" t="str">
        <f>INDEX(Sheet1!$C:$C,MATCH($B71,Sheet1!$B:$B,0))</f>
        <v>احمدرضا مهدویان</v>
      </c>
      <c r="E71" s="47"/>
      <c r="F71" s="47">
        <v>12</v>
      </c>
      <c r="G71" s="47">
        <v>18</v>
      </c>
      <c r="H71" s="47"/>
      <c r="I71" s="47">
        <v>0</v>
      </c>
      <c r="J71" s="47">
        <v>0</v>
      </c>
      <c r="L71" s="17"/>
      <c r="M71" s="18">
        <f t="shared" si="6"/>
        <v>0</v>
      </c>
    </row>
    <row r="72" spans="1:13" ht="18.75" x14ac:dyDescent="0.25">
      <c r="A72" s="4">
        <v>67</v>
      </c>
      <c r="B72" s="4" t="s">
        <v>544</v>
      </c>
      <c r="C72" s="4" t="str">
        <f t="shared" si="5"/>
        <v>16</v>
      </c>
      <c r="D72" s="4" t="str">
        <f>INDEX(Sheet1!$C:$C,MATCH($B72,Sheet1!$B:$B,0))</f>
        <v>محمدطاها محمدی</v>
      </c>
      <c r="E72" s="9"/>
      <c r="F72" s="9">
        <v>0</v>
      </c>
      <c r="G72" s="9">
        <v>0</v>
      </c>
      <c r="H72" s="9"/>
      <c r="I72" s="9">
        <v>0</v>
      </c>
      <c r="J72" s="9">
        <v>0</v>
      </c>
      <c r="L72" s="17"/>
      <c r="M72" s="18">
        <f t="shared" si="6"/>
        <v>0</v>
      </c>
    </row>
    <row r="73" spans="1:13" ht="18.75" x14ac:dyDescent="0.25">
      <c r="A73" s="46">
        <v>68</v>
      </c>
      <c r="B73" s="46" t="s">
        <v>545</v>
      </c>
      <c r="C73" s="46" t="str">
        <f t="shared" si="5"/>
        <v>16</v>
      </c>
      <c r="D73" s="46" t="str">
        <f>INDEX(Sheet1!$C:$C,MATCH($B73,Sheet1!$B:$B,0))</f>
        <v>امیرپارسا جهاندیده</v>
      </c>
      <c r="E73" s="47"/>
      <c r="F73" s="47">
        <v>0</v>
      </c>
      <c r="G73" s="47">
        <v>0</v>
      </c>
      <c r="H73" s="47"/>
      <c r="I73" s="47">
        <v>0</v>
      </c>
      <c r="J73" s="47">
        <v>0</v>
      </c>
      <c r="L73" s="17"/>
      <c r="M73" s="18">
        <f t="shared" si="6"/>
        <v>0</v>
      </c>
    </row>
    <row r="74" spans="1:13" ht="18.75" x14ac:dyDescent="0.25">
      <c r="A74" s="4">
        <v>69</v>
      </c>
      <c r="B74" s="4" t="s">
        <v>546</v>
      </c>
      <c r="C74" s="4" t="str">
        <f t="shared" si="5"/>
        <v>16</v>
      </c>
      <c r="D74" s="4" t="str">
        <f>INDEX(Sheet1!$C:$C,MATCH($B74,Sheet1!$B:$B,0))</f>
        <v>امیررضا اسماعیلی</v>
      </c>
      <c r="E74" s="9"/>
      <c r="F74" s="9">
        <v>0</v>
      </c>
      <c r="G74" s="9">
        <v>0</v>
      </c>
      <c r="H74" s="9"/>
      <c r="I74" s="9">
        <v>0</v>
      </c>
      <c r="J74" s="9">
        <v>0</v>
      </c>
      <c r="L74" s="17"/>
      <c r="M74" s="18">
        <f t="shared" si="6"/>
        <v>0</v>
      </c>
    </row>
    <row r="75" spans="1:13" ht="18.75" x14ac:dyDescent="0.25">
      <c r="A75" s="46">
        <v>70</v>
      </c>
      <c r="B75" s="46" t="s">
        <v>547</v>
      </c>
      <c r="C75" s="46" t="str">
        <f t="shared" si="5"/>
        <v>16</v>
      </c>
      <c r="D75" s="46" t="str">
        <f>INDEX(Sheet1!$C:$C,MATCH($B75,Sheet1!$B:$B,0))</f>
        <v>مانی دولت‌‌آبادی</v>
      </c>
      <c r="E75" s="47"/>
      <c r="F75" s="47">
        <v>16</v>
      </c>
      <c r="G75" s="47">
        <v>16</v>
      </c>
      <c r="H75" s="47"/>
      <c r="I75" s="47">
        <v>0</v>
      </c>
      <c r="J75" s="47">
        <v>0</v>
      </c>
      <c r="L75" s="17"/>
      <c r="M75" s="18">
        <f t="shared" si="6"/>
        <v>0</v>
      </c>
    </row>
    <row r="76" spans="1:13" ht="18.75" x14ac:dyDescent="0.25">
      <c r="A76" s="4">
        <v>71</v>
      </c>
      <c r="B76" s="4" t="s">
        <v>548</v>
      </c>
      <c r="C76" s="4" t="str">
        <f t="shared" si="5"/>
        <v>16</v>
      </c>
      <c r="D76" s="4" t="str">
        <f>INDEX(Sheet1!$C:$C,MATCH($B76,Sheet1!$B:$B,0))</f>
        <v>آدرین خلج</v>
      </c>
      <c r="E76" s="9"/>
      <c r="F76" s="9">
        <v>0</v>
      </c>
      <c r="G76" s="9">
        <v>0</v>
      </c>
      <c r="H76" s="9"/>
      <c r="I76" s="9">
        <v>0</v>
      </c>
      <c r="J76" s="9">
        <v>0</v>
      </c>
      <c r="L76" s="17"/>
      <c r="M76" s="18">
        <f t="shared" si="6"/>
        <v>0</v>
      </c>
    </row>
    <row r="77" spans="1:13" ht="18.75" x14ac:dyDescent="0.25">
      <c r="A77" s="46">
        <v>72</v>
      </c>
      <c r="B77" s="46" t="s">
        <v>549</v>
      </c>
      <c r="C77" s="46" t="str">
        <f t="shared" si="5"/>
        <v>16</v>
      </c>
      <c r="D77" s="46" t="str">
        <f>INDEX(Sheet1!$C:$C,MATCH($B77,Sheet1!$B:$B,0))</f>
        <v>محمدامین سقا</v>
      </c>
      <c r="E77" s="47"/>
      <c r="F77" s="47">
        <v>0</v>
      </c>
      <c r="G77" s="47">
        <v>0</v>
      </c>
      <c r="H77" s="47"/>
      <c r="I77" s="47">
        <v>0</v>
      </c>
      <c r="J77" s="47">
        <v>0</v>
      </c>
      <c r="L77" s="17"/>
      <c r="M77" s="18">
        <f t="shared" si="6"/>
        <v>0</v>
      </c>
    </row>
    <row r="78" spans="1:13" ht="18.75" x14ac:dyDescent="0.25">
      <c r="A78" s="4">
        <v>73</v>
      </c>
      <c r="B78" s="4" t="s">
        <v>550</v>
      </c>
      <c r="C78" s="4" t="str">
        <f t="shared" si="5"/>
        <v>16</v>
      </c>
      <c r="D78" s="4" t="str">
        <f>INDEX(Sheet1!$C:$C,MATCH($B78,Sheet1!$B:$B,0))</f>
        <v>کیان نجفی امامی</v>
      </c>
      <c r="E78" s="9"/>
      <c r="F78" s="9">
        <v>20</v>
      </c>
      <c r="G78" s="9">
        <v>20</v>
      </c>
      <c r="H78" s="9"/>
      <c r="I78" s="9">
        <v>0</v>
      </c>
      <c r="J78" s="9">
        <v>0</v>
      </c>
      <c r="L78" s="17"/>
      <c r="M78" s="18">
        <f t="shared" si="6"/>
        <v>0</v>
      </c>
    </row>
    <row r="79" spans="1:13" ht="18.75" x14ac:dyDescent="0.25">
      <c r="A79" s="46">
        <v>74</v>
      </c>
      <c r="B79" s="46" t="s">
        <v>551</v>
      </c>
      <c r="C79" s="46" t="str">
        <f t="shared" si="5"/>
        <v>16</v>
      </c>
      <c r="D79" s="46" t="str">
        <f>INDEX(Sheet1!$C:$C,MATCH($B79,Sheet1!$B:$B,0))</f>
        <v>فربد یسمینا</v>
      </c>
      <c r="E79" s="47"/>
      <c r="F79" s="47">
        <v>0</v>
      </c>
      <c r="G79" s="47">
        <v>0</v>
      </c>
      <c r="H79" s="47"/>
      <c r="I79" s="47">
        <v>0</v>
      </c>
      <c r="J79" s="47">
        <v>0</v>
      </c>
      <c r="L79" s="17"/>
      <c r="M79" s="18">
        <f t="shared" si="6"/>
        <v>0</v>
      </c>
    </row>
    <row r="80" spans="1:13" ht="18.75" x14ac:dyDescent="0.25">
      <c r="A80" s="4">
        <v>75</v>
      </c>
      <c r="B80" s="4" t="s">
        <v>552</v>
      </c>
      <c r="C80" s="4" t="str">
        <f t="shared" si="5"/>
        <v>16</v>
      </c>
      <c r="D80" s="4" t="str">
        <f>INDEX(Sheet1!$C:$C,MATCH($B80,Sheet1!$B:$B,0))</f>
        <v>امیررضا افشار</v>
      </c>
      <c r="E80" s="9"/>
      <c r="F80" s="9">
        <v>17</v>
      </c>
      <c r="G80" s="9">
        <v>16</v>
      </c>
      <c r="H80" s="9"/>
      <c r="I80" s="9">
        <v>16</v>
      </c>
      <c r="J80" s="9">
        <v>16</v>
      </c>
      <c r="L80" s="17"/>
      <c r="M80" s="18">
        <f t="shared" si="6"/>
        <v>0.8</v>
      </c>
    </row>
    <row r="81" spans="1:13" ht="18.75" x14ac:dyDescent="0.25">
      <c r="A81" s="46">
        <v>76</v>
      </c>
      <c r="B81" s="46" t="s">
        <v>553</v>
      </c>
      <c r="C81" s="46" t="str">
        <f t="shared" si="5"/>
        <v>16</v>
      </c>
      <c r="D81" s="46" t="str">
        <f>INDEX(Sheet1!$C:$C,MATCH($B81,Sheet1!$B:$B,0))</f>
        <v>امیرحسین محمدگنجی</v>
      </c>
      <c r="E81" s="47"/>
      <c r="F81" s="47">
        <v>0</v>
      </c>
      <c r="G81" s="47">
        <v>0</v>
      </c>
      <c r="H81" s="47"/>
      <c r="I81" s="47">
        <v>0</v>
      </c>
      <c r="J81" s="47">
        <v>0</v>
      </c>
      <c r="L81" s="17"/>
      <c r="M81" s="18">
        <f t="shared" si="6"/>
        <v>0</v>
      </c>
    </row>
    <row r="82" spans="1:13" ht="18.75" x14ac:dyDescent="0.25">
      <c r="A82" s="4">
        <v>77</v>
      </c>
      <c r="B82" s="4" t="s">
        <v>554</v>
      </c>
      <c r="C82" s="4" t="str">
        <f t="shared" si="5"/>
        <v>16</v>
      </c>
      <c r="D82" s="4" t="str">
        <f>INDEX(Sheet1!$C:$C,MATCH($B82,Sheet1!$B:$B,0))</f>
        <v>محمدماهان متانت</v>
      </c>
      <c r="E82" s="9"/>
      <c r="F82" s="9">
        <v>13</v>
      </c>
      <c r="G82" s="9">
        <v>15</v>
      </c>
      <c r="H82" s="9"/>
      <c r="I82" s="9">
        <v>16</v>
      </c>
      <c r="J82" s="9">
        <v>19</v>
      </c>
      <c r="L82" s="17"/>
      <c r="M82" s="18">
        <f t="shared" si="6"/>
        <v>0.875</v>
      </c>
    </row>
    <row r="83" spans="1:13" ht="18.75" x14ac:dyDescent="0.25">
      <c r="A83" s="46">
        <v>78</v>
      </c>
      <c r="B83" s="46" t="s">
        <v>705</v>
      </c>
      <c r="C83" s="46" t="str">
        <f t="shared" si="5"/>
        <v>16</v>
      </c>
      <c r="D83" s="46" t="str">
        <f>INDEX(Sheet1!$C:$C,MATCH($B83,Sheet1!$B:$B,0))</f>
        <v>فرزام عزیزآبادی</v>
      </c>
      <c r="E83" s="47"/>
      <c r="F83" s="47">
        <v>0</v>
      </c>
      <c r="G83" s="47">
        <v>0</v>
      </c>
      <c r="H83" s="47"/>
      <c r="I83" s="47">
        <v>0</v>
      </c>
      <c r="J83" s="47">
        <v>0</v>
      </c>
      <c r="L83" s="17"/>
      <c r="M83" s="18">
        <f t="shared" si="6"/>
        <v>0</v>
      </c>
    </row>
    <row r="84" spans="1:13" ht="18.75" x14ac:dyDescent="0.25">
      <c r="A84" s="4">
        <v>79</v>
      </c>
      <c r="B84" s="4" t="s">
        <v>706</v>
      </c>
      <c r="C84" s="4" t="str">
        <f t="shared" si="5"/>
        <v>16</v>
      </c>
      <c r="D84" s="4" t="str">
        <f>INDEX(Sheet1!$C:$C,MATCH($B84,Sheet1!$B:$B,0))</f>
        <v>محمدحسین مدبر</v>
      </c>
      <c r="E84" s="9"/>
      <c r="F84" s="9">
        <v>18</v>
      </c>
      <c r="G84" s="9">
        <v>19</v>
      </c>
      <c r="H84" s="9"/>
      <c r="I84" s="9">
        <v>17</v>
      </c>
      <c r="J84" s="9">
        <v>16</v>
      </c>
      <c r="L84" s="17"/>
      <c r="M84" s="18">
        <f t="shared" si="6"/>
        <v>0.82499999999999996</v>
      </c>
    </row>
    <row r="85" spans="1:13" ht="18.75" x14ac:dyDescent="0.25">
      <c r="A85" s="46">
        <v>80</v>
      </c>
      <c r="B85" s="46" t="s">
        <v>707</v>
      </c>
      <c r="C85" s="46" t="str">
        <f t="shared" si="5"/>
        <v>16</v>
      </c>
      <c r="D85" s="46" t="str">
        <f>INDEX(Sheet1!$C:$C,MATCH($B85,Sheet1!$B:$B,0))</f>
        <v>محمدحسن جعفری</v>
      </c>
      <c r="E85" s="47"/>
      <c r="F85" s="47">
        <v>14</v>
      </c>
      <c r="G85" s="47">
        <v>10</v>
      </c>
      <c r="H85" s="47"/>
      <c r="I85" s="47">
        <v>0</v>
      </c>
      <c r="J85" s="47">
        <v>0</v>
      </c>
      <c r="L85" s="17"/>
      <c r="M85" s="18">
        <f t="shared" si="6"/>
        <v>0</v>
      </c>
    </row>
    <row r="86" spans="1:13" ht="18.75" x14ac:dyDescent="0.25">
      <c r="A86" s="4">
        <v>81</v>
      </c>
      <c r="B86" s="4" t="s">
        <v>711</v>
      </c>
      <c r="C86" s="4" t="str">
        <f t="shared" si="5"/>
        <v>17</v>
      </c>
      <c r="D86" s="4" t="str">
        <f>INDEX(Sheet1!$C:$C,MATCH($B86,Sheet1!$B:$B,0))</f>
        <v>امیررضا ساجدی</v>
      </c>
      <c r="E86" s="9"/>
      <c r="F86" s="9">
        <v>7</v>
      </c>
      <c r="G86" s="9">
        <v>7</v>
      </c>
      <c r="H86" s="9"/>
      <c r="I86" s="9">
        <v>3.75</v>
      </c>
      <c r="J86" s="9">
        <v>3.5</v>
      </c>
      <c r="L86" s="17"/>
      <c r="M86" s="18">
        <f t="shared" ref="M86:M99" si="7">SUM(H86:K86)/16</f>
        <v>0.453125</v>
      </c>
    </row>
    <row r="87" spans="1:13" ht="18.75" x14ac:dyDescent="0.25">
      <c r="A87" s="46">
        <v>82</v>
      </c>
      <c r="B87" s="46" t="s">
        <v>712</v>
      </c>
      <c r="C87" s="46" t="str">
        <f t="shared" si="5"/>
        <v>17</v>
      </c>
      <c r="D87" s="46" t="str">
        <f>INDEX(Sheet1!$C:$C,MATCH($B87,Sheet1!$B:$B,0))</f>
        <v>محمدجواد فریادرس</v>
      </c>
      <c r="E87" s="47"/>
      <c r="F87" s="47">
        <v>8</v>
      </c>
      <c r="G87" s="47">
        <v>8</v>
      </c>
      <c r="H87" s="47"/>
      <c r="I87" s="47">
        <v>4.5</v>
      </c>
      <c r="J87" s="47">
        <v>8</v>
      </c>
      <c r="L87" s="17"/>
      <c r="M87" s="18">
        <f t="shared" si="7"/>
        <v>0.78125</v>
      </c>
    </row>
    <row r="88" spans="1:13" ht="18.75" x14ac:dyDescent="0.25">
      <c r="A88" s="4">
        <v>83</v>
      </c>
      <c r="B88" s="4" t="s">
        <v>713</v>
      </c>
      <c r="C88" s="4" t="str">
        <f t="shared" si="5"/>
        <v>17</v>
      </c>
      <c r="D88" s="4" t="str">
        <f>INDEX(Sheet1!$C:$C,MATCH($B88,Sheet1!$B:$B,0))</f>
        <v>عرشیا خداوردی</v>
      </c>
      <c r="E88" s="9"/>
      <c r="F88" s="9">
        <v>8</v>
      </c>
      <c r="G88" s="9">
        <v>9</v>
      </c>
      <c r="H88" s="9"/>
      <c r="I88" s="9">
        <v>4.25</v>
      </c>
      <c r="J88" s="9">
        <v>9</v>
      </c>
      <c r="L88" s="17"/>
      <c r="M88" s="18">
        <f t="shared" si="7"/>
        <v>0.828125</v>
      </c>
    </row>
    <row r="89" spans="1:13" ht="18.75" x14ac:dyDescent="0.25">
      <c r="A89" s="46">
        <v>84</v>
      </c>
      <c r="B89" s="46" t="s">
        <v>714</v>
      </c>
      <c r="C89" s="46" t="str">
        <f t="shared" si="5"/>
        <v>17</v>
      </c>
      <c r="D89" s="46" t="str">
        <f>INDEX(Sheet1!$C:$C,MATCH($B89,Sheet1!$B:$B,0))</f>
        <v>امیرحسام مرادی</v>
      </c>
      <c r="E89" s="47"/>
      <c r="F89" s="47"/>
      <c r="G89" s="47"/>
      <c r="H89" s="47"/>
      <c r="I89" s="47">
        <v>5</v>
      </c>
      <c r="J89" s="47">
        <v>11</v>
      </c>
      <c r="L89" s="17"/>
      <c r="M89" s="18">
        <f t="shared" si="7"/>
        <v>1</v>
      </c>
    </row>
    <row r="90" spans="1:13" ht="18.75" x14ac:dyDescent="0.25">
      <c r="A90" s="4">
        <v>85</v>
      </c>
      <c r="B90" s="4" t="s">
        <v>715</v>
      </c>
      <c r="C90" s="4" t="str">
        <f t="shared" si="5"/>
        <v>17</v>
      </c>
      <c r="D90" s="4" t="str">
        <f>INDEX(Sheet1!$C:$C,MATCH($B90,Sheet1!$B:$B,0))</f>
        <v>امیرمحمد عبدی</v>
      </c>
      <c r="E90" s="9"/>
      <c r="F90" s="9">
        <v>7</v>
      </c>
      <c r="G90" s="9">
        <v>6</v>
      </c>
      <c r="H90" s="9"/>
      <c r="I90" s="9">
        <v>2.75</v>
      </c>
      <c r="J90" s="9">
        <v>7.5</v>
      </c>
      <c r="L90" s="17"/>
      <c r="M90" s="18">
        <f t="shared" si="7"/>
        <v>0.640625</v>
      </c>
    </row>
    <row r="91" spans="1:13" ht="18.75" x14ac:dyDescent="0.25">
      <c r="A91" s="46">
        <v>86</v>
      </c>
      <c r="B91" s="46" t="s">
        <v>716</v>
      </c>
      <c r="C91" s="46" t="str">
        <f t="shared" si="5"/>
        <v>17</v>
      </c>
      <c r="D91" s="46" t="str">
        <f>INDEX(Sheet1!$C:$C,MATCH($B91,Sheet1!$B:$B,0))</f>
        <v>محمدطاها سعادتی</v>
      </c>
      <c r="E91" s="47"/>
      <c r="F91" s="47">
        <v>8</v>
      </c>
      <c r="G91" s="47">
        <v>8</v>
      </c>
      <c r="H91" s="47"/>
      <c r="I91" s="47">
        <v>0</v>
      </c>
      <c r="J91" s="47">
        <v>0</v>
      </c>
      <c r="L91" s="17"/>
      <c r="M91" s="18">
        <f t="shared" si="7"/>
        <v>0</v>
      </c>
    </row>
    <row r="92" spans="1:13" ht="18.75" x14ac:dyDescent="0.25">
      <c r="A92" s="4">
        <v>87</v>
      </c>
      <c r="B92" s="4" t="s">
        <v>717</v>
      </c>
      <c r="C92" s="4" t="str">
        <f t="shared" si="5"/>
        <v>17</v>
      </c>
      <c r="D92" s="4" t="str">
        <f>INDEX(Sheet1!$C:$C,MATCH($B92,Sheet1!$B:$B,0))</f>
        <v>ابوالفضل ربانی</v>
      </c>
      <c r="E92" s="9"/>
      <c r="F92" s="9"/>
      <c r="G92" s="9"/>
      <c r="H92" s="9"/>
      <c r="I92" s="9">
        <v>0</v>
      </c>
      <c r="J92" s="9">
        <v>0</v>
      </c>
      <c r="L92" s="17"/>
      <c r="M92" s="18">
        <f t="shared" si="7"/>
        <v>0</v>
      </c>
    </row>
    <row r="93" spans="1:13" ht="18.75" x14ac:dyDescent="0.25">
      <c r="A93" s="46">
        <v>88</v>
      </c>
      <c r="B93" s="46" t="s">
        <v>718</v>
      </c>
      <c r="C93" s="46" t="str">
        <f t="shared" si="5"/>
        <v>17</v>
      </c>
      <c r="D93" s="46" t="str">
        <f>INDEX(Sheet1!$C:$C,MATCH($B93,Sheet1!$B:$B,0))</f>
        <v>کسری رنجبر</v>
      </c>
      <c r="E93" s="47"/>
      <c r="F93" s="47">
        <v>7</v>
      </c>
      <c r="G93" s="47">
        <v>8</v>
      </c>
      <c r="H93" s="47"/>
      <c r="I93" s="47">
        <v>2.25</v>
      </c>
      <c r="J93" s="47">
        <v>4.25</v>
      </c>
      <c r="L93" s="17"/>
      <c r="M93" s="18">
        <f t="shared" si="7"/>
        <v>0.40625</v>
      </c>
    </row>
    <row r="94" spans="1:13" ht="18.75" x14ac:dyDescent="0.25">
      <c r="A94" s="4">
        <v>89</v>
      </c>
      <c r="B94" s="4" t="s">
        <v>719</v>
      </c>
      <c r="C94" s="4" t="str">
        <f t="shared" si="5"/>
        <v>17</v>
      </c>
      <c r="D94" s="4" t="str">
        <f>INDEX(Sheet1!$C:$C,MATCH($B94,Sheet1!$B:$B,0))</f>
        <v>امیرحسام بیگلری</v>
      </c>
      <c r="E94" s="9"/>
      <c r="F94" s="9"/>
      <c r="G94" s="9"/>
      <c r="H94" s="9"/>
      <c r="I94" s="9">
        <v>0</v>
      </c>
      <c r="J94" s="9">
        <v>0</v>
      </c>
      <c r="L94" s="17"/>
      <c r="M94" s="18">
        <f t="shared" si="7"/>
        <v>0</v>
      </c>
    </row>
    <row r="95" spans="1:13" ht="18.75" x14ac:dyDescent="0.25">
      <c r="A95" s="46">
        <v>90</v>
      </c>
      <c r="B95" s="46" t="s">
        <v>720</v>
      </c>
      <c r="C95" s="46" t="str">
        <f t="shared" si="5"/>
        <v>17</v>
      </c>
      <c r="D95" s="46" t="str">
        <f>INDEX(Sheet1!$C:$C,MATCH($B95,Sheet1!$B:$B,0))</f>
        <v>امیرحسین ماهوتی</v>
      </c>
      <c r="E95" s="47"/>
      <c r="F95" s="47">
        <v>9</v>
      </c>
      <c r="G95" s="47">
        <v>10</v>
      </c>
      <c r="H95" s="47"/>
      <c r="I95" s="47">
        <v>4.5</v>
      </c>
      <c r="J95" s="47">
        <v>6.25</v>
      </c>
      <c r="L95" s="17"/>
      <c r="M95" s="18">
        <f t="shared" si="7"/>
        <v>0.671875</v>
      </c>
    </row>
    <row r="96" spans="1:13" ht="18.75" x14ac:dyDescent="0.25">
      <c r="A96" s="4">
        <v>91</v>
      </c>
      <c r="B96" s="4" t="s">
        <v>721</v>
      </c>
      <c r="C96" s="4" t="str">
        <f t="shared" si="5"/>
        <v>17</v>
      </c>
      <c r="D96" s="4" t="str">
        <f>INDEX(Sheet1!$C:$C,MATCH($B96,Sheet1!$B:$B,0))</f>
        <v>امیر احمدی</v>
      </c>
      <c r="E96" s="9"/>
      <c r="F96" s="9">
        <v>8</v>
      </c>
      <c r="G96" s="9">
        <v>9</v>
      </c>
      <c r="H96" s="9"/>
      <c r="I96" s="9">
        <v>3.25</v>
      </c>
      <c r="J96" s="9">
        <v>7.5</v>
      </c>
      <c r="L96" s="17"/>
      <c r="M96" s="18">
        <f t="shared" si="7"/>
        <v>0.671875</v>
      </c>
    </row>
    <row r="97" spans="1:13" ht="18.75" x14ac:dyDescent="0.25">
      <c r="A97" s="46">
        <v>92</v>
      </c>
      <c r="B97" s="46" t="s">
        <v>722</v>
      </c>
      <c r="C97" s="46" t="str">
        <f t="shared" si="5"/>
        <v>17</v>
      </c>
      <c r="D97" s="46" t="str">
        <f>INDEX(Sheet1!$C:$C,MATCH($B97,Sheet1!$B:$B,0))</f>
        <v>طاها اولادی</v>
      </c>
      <c r="E97" s="47"/>
      <c r="F97" s="47"/>
      <c r="G97" s="47"/>
      <c r="H97" s="47"/>
      <c r="I97" s="47"/>
      <c r="J97" s="47"/>
      <c r="L97" s="17"/>
      <c r="M97" s="18">
        <f t="shared" si="7"/>
        <v>0</v>
      </c>
    </row>
    <row r="98" spans="1:13" ht="18.75" x14ac:dyDescent="0.25">
      <c r="A98" s="4">
        <v>93</v>
      </c>
      <c r="B98" s="4" t="s">
        <v>723</v>
      </c>
      <c r="C98" s="4" t="str">
        <f t="shared" si="5"/>
        <v>17</v>
      </c>
      <c r="D98" s="4" t="str">
        <f>INDEX(Sheet1!$C:$C,MATCH($B98,Sheet1!$B:$B,0))</f>
        <v>محمدرضا میرزایی</v>
      </c>
      <c r="E98" s="9"/>
      <c r="F98" s="9">
        <v>7</v>
      </c>
      <c r="G98" s="9">
        <v>7</v>
      </c>
      <c r="H98" s="9"/>
      <c r="I98" s="9"/>
      <c r="J98" s="9"/>
      <c r="L98" s="17"/>
      <c r="M98" s="18">
        <f t="shared" si="7"/>
        <v>0</v>
      </c>
    </row>
    <row r="99" spans="1:13" ht="18.75" x14ac:dyDescent="0.25">
      <c r="A99" s="46">
        <v>94</v>
      </c>
      <c r="B99" s="46" t="s">
        <v>724</v>
      </c>
      <c r="C99" s="46" t="str">
        <f t="shared" si="5"/>
        <v>17</v>
      </c>
      <c r="D99" s="46" t="str">
        <f>INDEX(Sheet1!$C:$C,MATCH($B99,Sheet1!$B:$B,0))</f>
        <v>امیرحسین قاسم نیا</v>
      </c>
      <c r="E99" s="47"/>
      <c r="F99" s="47"/>
      <c r="G99" s="47"/>
      <c r="H99" s="47"/>
      <c r="I99" s="47"/>
      <c r="J99" s="47"/>
      <c r="L99" s="17"/>
      <c r="M99" s="18">
        <f t="shared" si="7"/>
        <v>0</v>
      </c>
    </row>
    <row r="100" spans="1:13" ht="18.75" x14ac:dyDescent="0.25">
      <c r="A100" s="4">
        <v>95</v>
      </c>
      <c r="B100" s="4" t="s">
        <v>728</v>
      </c>
      <c r="C100" s="4" t="str">
        <f t="shared" si="5"/>
        <v>18</v>
      </c>
      <c r="D100" s="4" t="str">
        <f>INDEX(Sheet1!$C:$C,MATCH($B100,Sheet1!$B:$B,0))</f>
        <v>حسین ساجدی</v>
      </c>
      <c r="E100" s="9">
        <v>10</v>
      </c>
      <c r="F100" s="9">
        <v>10</v>
      </c>
      <c r="G100" s="9"/>
      <c r="H100" s="9"/>
      <c r="I100" s="9"/>
      <c r="J100" s="9">
        <v>14</v>
      </c>
      <c r="L100" s="17"/>
      <c r="M100" s="18">
        <f>SUM(H100:K100)/20</f>
        <v>0.7</v>
      </c>
    </row>
    <row r="101" spans="1:13" ht="18.75" x14ac:dyDescent="0.25">
      <c r="A101" s="46">
        <v>96</v>
      </c>
      <c r="B101" s="46" t="s">
        <v>729</v>
      </c>
      <c r="C101" s="46" t="str">
        <f t="shared" si="5"/>
        <v>18</v>
      </c>
      <c r="D101" s="46" t="str">
        <f>INDEX(Sheet1!$C:$C,MATCH($B101,Sheet1!$B:$B,0))</f>
        <v>امیرحسین رهبری</v>
      </c>
      <c r="E101" s="47">
        <v>10</v>
      </c>
      <c r="F101" s="47">
        <v>10</v>
      </c>
      <c r="G101" s="47"/>
      <c r="H101" s="47"/>
      <c r="I101" s="47"/>
      <c r="J101" s="47">
        <v>19</v>
      </c>
      <c r="L101" s="17"/>
      <c r="M101" s="18">
        <f t="shared" ref="M101:M125" si="8">SUM(H101:K101)/20</f>
        <v>0.95</v>
      </c>
    </row>
    <row r="102" spans="1:13" ht="18.75" x14ac:dyDescent="0.25">
      <c r="A102" s="4">
        <v>97</v>
      </c>
      <c r="B102" s="4" t="s">
        <v>730</v>
      </c>
      <c r="C102" s="4" t="str">
        <f t="shared" si="5"/>
        <v>18</v>
      </c>
      <c r="D102" s="4" t="str">
        <f>INDEX(Sheet1!$C:$C,MATCH($B102,Sheet1!$B:$B,0))</f>
        <v>عباس رهبری</v>
      </c>
      <c r="E102" s="9">
        <v>8</v>
      </c>
      <c r="F102" s="9">
        <v>8</v>
      </c>
      <c r="G102" s="9"/>
      <c r="H102" s="9"/>
      <c r="I102" s="9"/>
      <c r="J102" s="9"/>
      <c r="L102" s="17"/>
      <c r="M102" s="18">
        <f t="shared" si="8"/>
        <v>0</v>
      </c>
    </row>
    <row r="103" spans="1:13" ht="18.75" x14ac:dyDescent="0.25">
      <c r="A103" s="46">
        <v>98</v>
      </c>
      <c r="B103" s="46" t="s">
        <v>731</v>
      </c>
      <c r="C103" s="46" t="str">
        <f t="shared" si="5"/>
        <v>18</v>
      </c>
      <c r="D103" s="46" t="str">
        <f>INDEX(Sheet1!$C:$C,MATCH($B103,Sheet1!$B:$B,0))</f>
        <v>محمدطاها آذرنیا</v>
      </c>
      <c r="E103" s="47">
        <v>10</v>
      </c>
      <c r="F103" s="47">
        <v>10</v>
      </c>
      <c r="G103" s="47"/>
      <c r="H103" s="47"/>
      <c r="I103" s="47"/>
      <c r="J103" s="47">
        <v>13</v>
      </c>
      <c r="L103" s="17"/>
      <c r="M103" s="18">
        <f t="shared" si="8"/>
        <v>0.65</v>
      </c>
    </row>
    <row r="104" spans="1:13" ht="18.75" x14ac:dyDescent="0.25">
      <c r="A104" s="4">
        <v>99</v>
      </c>
      <c r="B104" s="4" t="s">
        <v>732</v>
      </c>
      <c r="C104" s="4" t="str">
        <f t="shared" si="5"/>
        <v>18</v>
      </c>
      <c r="D104" s="4" t="str">
        <f>INDEX(Sheet1!$C:$C,MATCH($B104,Sheet1!$B:$B,0))</f>
        <v>حامد بهرامی کیان</v>
      </c>
      <c r="E104" s="9">
        <v>9</v>
      </c>
      <c r="F104" s="9">
        <v>9</v>
      </c>
      <c r="G104" s="9"/>
      <c r="H104" s="9"/>
      <c r="I104" s="9"/>
      <c r="J104" s="9">
        <v>10</v>
      </c>
      <c r="L104" s="17"/>
      <c r="M104" s="18">
        <f t="shared" si="8"/>
        <v>0.5</v>
      </c>
    </row>
    <row r="105" spans="1:13" ht="18.75" x14ac:dyDescent="0.25">
      <c r="A105" s="46">
        <v>100</v>
      </c>
      <c r="B105" s="46" t="s">
        <v>733</v>
      </c>
      <c r="C105" s="46" t="str">
        <f t="shared" si="5"/>
        <v>18</v>
      </c>
      <c r="D105" s="46" t="str">
        <f>INDEX(Sheet1!$C:$C,MATCH($B105,Sheet1!$B:$B,0))</f>
        <v>محمدصادق ممدوحی</v>
      </c>
      <c r="E105" s="47">
        <v>10</v>
      </c>
      <c r="F105" s="47">
        <v>9</v>
      </c>
      <c r="G105" s="47"/>
      <c r="H105" s="47"/>
      <c r="I105" s="47"/>
      <c r="J105" s="47">
        <v>13</v>
      </c>
      <c r="L105" s="17"/>
      <c r="M105" s="18">
        <f t="shared" si="8"/>
        <v>0.65</v>
      </c>
    </row>
    <row r="106" spans="1:13" ht="18.75" x14ac:dyDescent="0.25">
      <c r="A106" s="4">
        <v>101</v>
      </c>
      <c r="B106" s="4" t="s">
        <v>734</v>
      </c>
      <c r="C106" s="4" t="str">
        <f t="shared" si="5"/>
        <v>18</v>
      </c>
      <c r="D106" s="4" t="str">
        <f>INDEX(Sheet1!$C:$C,MATCH($B106,Sheet1!$B:$B,0))</f>
        <v>امیرماهان محتشم</v>
      </c>
      <c r="E106" s="9">
        <v>0</v>
      </c>
      <c r="F106" s="9">
        <v>0</v>
      </c>
      <c r="G106" s="9"/>
      <c r="H106" s="9"/>
      <c r="I106" s="9"/>
      <c r="J106" s="9">
        <v>20</v>
      </c>
      <c r="L106" s="17"/>
      <c r="M106" s="18">
        <f t="shared" si="8"/>
        <v>1</v>
      </c>
    </row>
    <row r="107" spans="1:13" ht="18.75" x14ac:dyDescent="0.25">
      <c r="A107" s="46">
        <v>102</v>
      </c>
      <c r="B107" s="46" t="s">
        <v>735</v>
      </c>
      <c r="C107" s="46" t="str">
        <f t="shared" si="5"/>
        <v>18</v>
      </c>
      <c r="D107" s="46" t="str">
        <f>INDEX(Sheet1!$C:$C,MATCH($B107,Sheet1!$B:$B,0))</f>
        <v>سیدامیرعباس نیکنژاد</v>
      </c>
      <c r="E107" s="47">
        <v>10</v>
      </c>
      <c r="F107" s="47">
        <v>10</v>
      </c>
      <c r="G107" s="47"/>
      <c r="H107" s="47"/>
      <c r="I107" s="47"/>
      <c r="J107" s="47">
        <v>19</v>
      </c>
      <c r="L107" s="17"/>
      <c r="M107" s="18">
        <f t="shared" si="8"/>
        <v>0.95</v>
      </c>
    </row>
    <row r="108" spans="1:13" ht="18.75" x14ac:dyDescent="0.25">
      <c r="A108" s="4">
        <v>103</v>
      </c>
      <c r="B108" s="4" t="s">
        <v>736</v>
      </c>
      <c r="C108" s="4" t="str">
        <f t="shared" si="5"/>
        <v>18</v>
      </c>
      <c r="D108" s="4" t="str">
        <f>INDEX(Sheet1!$C:$C,MATCH($B108,Sheet1!$B:$B,0))</f>
        <v>سیدمحمدحسین نیکنژاد</v>
      </c>
      <c r="E108" s="9">
        <v>9</v>
      </c>
      <c r="F108" s="9">
        <v>9</v>
      </c>
      <c r="G108" s="9"/>
      <c r="H108" s="9"/>
      <c r="I108" s="9"/>
      <c r="J108" s="9">
        <v>16</v>
      </c>
      <c r="L108" s="17"/>
      <c r="M108" s="18">
        <f t="shared" si="8"/>
        <v>0.8</v>
      </c>
    </row>
    <row r="109" spans="1:13" ht="18.75" x14ac:dyDescent="0.25">
      <c r="A109" s="46">
        <v>104</v>
      </c>
      <c r="B109" s="46" t="s">
        <v>737</v>
      </c>
      <c r="C109" s="46" t="str">
        <f t="shared" si="5"/>
        <v>18</v>
      </c>
      <c r="D109" s="46" t="str">
        <f>INDEX(Sheet1!$C:$C,MATCH($B109,Sheet1!$B:$B,0))</f>
        <v>محمدعلی شاهی</v>
      </c>
      <c r="E109" s="47">
        <v>0</v>
      </c>
      <c r="F109" s="47">
        <v>0</v>
      </c>
      <c r="G109" s="47"/>
      <c r="H109" s="47"/>
      <c r="I109" s="47"/>
      <c r="J109" s="47"/>
      <c r="L109" s="17"/>
      <c r="M109" s="18">
        <f t="shared" si="8"/>
        <v>0</v>
      </c>
    </row>
    <row r="110" spans="1:13" ht="18.75" x14ac:dyDescent="0.25">
      <c r="A110" s="4">
        <v>105</v>
      </c>
      <c r="B110" s="4" t="s">
        <v>738</v>
      </c>
      <c r="C110" s="4" t="str">
        <f t="shared" si="5"/>
        <v>18</v>
      </c>
      <c r="D110" s="4" t="str">
        <f>INDEX(Sheet1!$C:$C,MATCH($B110,Sheet1!$B:$B,0))</f>
        <v>سیدحسن متولی</v>
      </c>
      <c r="E110" s="9">
        <v>9</v>
      </c>
      <c r="F110" s="9">
        <v>10</v>
      </c>
      <c r="G110" s="9"/>
      <c r="H110" s="9"/>
      <c r="I110" s="9"/>
      <c r="J110" s="9"/>
      <c r="L110" s="17"/>
      <c r="M110" s="18">
        <f t="shared" si="8"/>
        <v>0</v>
      </c>
    </row>
    <row r="111" spans="1:13" ht="18.75" x14ac:dyDescent="0.25">
      <c r="A111" s="46">
        <v>106</v>
      </c>
      <c r="B111" s="46" t="s">
        <v>739</v>
      </c>
      <c r="C111" s="46" t="str">
        <f t="shared" si="5"/>
        <v>18</v>
      </c>
      <c r="D111" s="46" t="str">
        <f>INDEX(Sheet1!$C:$C,MATCH($B111,Sheet1!$B:$B,0))</f>
        <v>مهدیار فردوسی</v>
      </c>
      <c r="E111" s="47">
        <v>0</v>
      </c>
      <c r="F111" s="47">
        <v>0</v>
      </c>
      <c r="G111" s="47"/>
      <c r="H111" s="47"/>
      <c r="I111" s="47"/>
      <c r="J111" s="47"/>
      <c r="L111" s="17"/>
      <c r="M111" s="18">
        <f t="shared" si="8"/>
        <v>0</v>
      </c>
    </row>
    <row r="112" spans="1:13" ht="18.75" x14ac:dyDescent="0.25">
      <c r="A112" s="4">
        <v>107</v>
      </c>
      <c r="B112" s="4" t="s">
        <v>740</v>
      </c>
      <c r="C112" s="4" t="str">
        <f t="shared" si="5"/>
        <v>18</v>
      </c>
      <c r="D112" s="4" t="str">
        <f>INDEX(Sheet1!$C:$C,MATCH($B112,Sheet1!$B:$B,0))</f>
        <v>محمدپارسا پایروند</v>
      </c>
      <c r="E112" s="9">
        <v>10</v>
      </c>
      <c r="F112" s="9">
        <v>9</v>
      </c>
      <c r="G112" s="9"/>
      <c r="H112" s="9"/>
      <c r="I112" s="9"/>
      <c r="J112" s="9"/>
      <c r="L112" s="17"/>
      <c r="M112" s="18">
        <f t="shared" si="8"/>
        <v>0</v>
      </c>
    </row>
    <row r="113" spans="1:13" ht="18.75" x14ac:dyDescent="0.25">
      <c r="A113" s="46">
        <v>108</v>
      </c>
      <c r="B113" s="46" t="s">
        <v>741</v>
      </c>
      <c r="C113" s="46" t="str">
        <f t="shared" si="5"/>
        <v>18</v>
      </c>
      <c r="D113" s="46" t="str">
        <f>INDEX(Sheet1!$C:$C,MATCH($B113,Sheet1!$B:$B,0))</f>
        <v>حسین شاهوردی</v>
      </c>
      <c r="E113" s="47">
        <v>0</v>
      </c>
      <c r="F113" s="47">
        <v>0</v>
      </c>
      <c r="G113" s="47"/>
      <c r="H113" s="47"/>
      <c r="I113" s="47"/>
      <c r="J113" s="47"/>
      <c r="L113" s="17"/>
      <c r="M113" s="18">
        <f t="shared" si="8"/>
        <v>0</v>
      </c>
    </row>
    <row r="114" spans="1:13" ht="18.75" x14ac:dyDescent="0.25">
      <c r="A114" s="4">
        <v>109</v>
      </c>
      <c r="B114" s="4" t="s">
        <v>742</v>
      </c>
      <c r="C114" s="4" t="str">
        <f t="shared" si="5"/>
        <v>18</v>
      </c>
      <c r="D114" s="4" t="str">
        <f>INDEX(Sheet1!$C:$C,MATCH($B114,Sheet1!$B:$B,0))</f>
        <v>علی کشوری</v>
      </c>
      <c r="E114" s="9">
        <v>0</v>
      </c>
      <c r="F114" s="9">
        <v>0</v>
      </c>
      <c r="G114" s="9"/>
      <c r="H114" s="9"/>
      <c r="I114" s="9"/>
      <c r="J114" s="9"/>
      <c r="L114" s="17"/>
      <c r="M114" s="18">
        <f t="shared" si="8"/>
        <v>0</v>
      </c>
    </row>
    <row r="115" spans="1:13" ht="18.75" x14ac:dyDescent="0.25">
      <c r="A115" s="46">
        <v>110</v>
      </c>
      <c r="B115" s="46" t="s">
        <v>743</v>
      </c>
      <c r="C115" s="46" t="str">
        <f t="shared" si="5"/>
        <v>18</v>
      </c>
      <c r="D115" s="46" t="str">
        <f>INDEX(Sheet1!$C:$C,MATCH($B115,Sheet1!$B:$B,0))</f>
        <v>محمدیاسین احمدی</v>
      </c>
      <c r="E115" s="47">
        <v>10</v>
      </c>
      <c r="F115" s="47">
        <v>9</v>
      </c>
      <c r="G115" s="47"/>
      <c r="H115" s="47"/>
      <c r="I115" s="47"/>
      <c r="J115" s="47">
        <v>14</v>
      </c>
      <c r="L115" s="17"/>
      <c r="M115" s="18">
        <f t="shared" si="8"/>
        <v>0.7</v>
      </c>
    </row>
    <row r="116" spans="1:13" ht="18.75" x14ac:dyDescent="0.25">
      <c r="A116" s="4">
        <v>111</v>
      </c>
      <c r="B116" s="4" t="s">
        <v>744</v>
      </c>
      <c r="C116" s="4" t="str">
        <f t="shared" si="5"/>
        <v>18</v>
      </c>
      <c r="D116" s="4" t="str">
        <f>INDEX(Sheet1!$C:$C,MATCH($B116,Sheet1!$B:$B,0))</f>
        <v>مهدی یحیی‌زاده</v>
      </c>
      <c r="E116" s="9">
        <v>0</v>
      </c>
      <c r="F116" s="9">
        <v>0</v>
      </c>
      <c r="G116" s="9"/>
      <c r="H116" s="9"/>
      <c r="I116" s="9"/>
      <c r="J116" s="9"/>
      <c r="L116" s="17"/>
      <c r="M116" s="18">
        <f t="shared" si="8"/>
        <v>0</v>
      </c>
    </row>
    <row r="117" spans="1:13" ht="18.75" x14ac:dyDescent="0.25">
      <c r="A117" s="46">
        <v>112</v>
      </c>
      <c r="B117" s="46" t="s">
        <v>745</v>
      </c>
      <c r="C117" s="46" t="str">
        <f t="shared" si="5"/>
        <v>18</v>
      </c>
      <c r="D117" s="46" t="str">
        <f>INDEX(Sheet1!$C:$C,MATCH($B117,Sheet1!$B:$B,0))</f>
        <v>امیرحسین باقرپور</v>
      </c>
      <c r="E117" s="47">
        <v>9</v>
      </c>
      <c r="F117" s="47">
        <v>9</v>
      </c>
      <c r="G117" s="47"/>
      <c r="H117" s="47"/>
      <c r="I117" s="47"/>
      <c r="J117" s="47"/>
      <c r="L117" s="17"/>
      <c r="M117" s="18">
        <f t="shared" si="8"/>
        <v>0</v>
      </c>
    </row>
    <row r="118" spans="1:13" ht="18.75" x14ac:dyDescent="0.25">
      <c r="A118" s="4">
        <v>113</v>
      </c>
      <c r="B118" s="4" t="s">
        <v>746</v>
      </c>
      <c r="C118" s="4" t="str">
        <f t="shared" si="5"/>
        <v>18</v>
      </c>
      <c r="D118" s="4" t="str">
        <f>INDEX(Sheet1!$C:$C,MATCH($B118,Sheet1!$B:$B,0))</f>
        <v>مانی احمدی</v>
      </c>
      <c r="E118" s="9">
        <v>0</v>
      </c>
      <c r="F118" s="9">
        <v>0</v>
      </c>
      <c r="G118" s="9"/>
      <c r="H118" s="9"/>
      <c r="I118" s="9"/>
      <c r="J118" s="9"/>
      <c r="L118" s="17"/>
      <c r="M118" s="18">
        <f t="shared" si="8"/>
        <v>0</v>
      </c>
    </row>
    <row r="119" spans="1:13" ht="18.75" x14ac:dyDescent="0.25">
      <c r="A119" s="46">
        <v>114</v>
      </c>
      <c r="B119" s="46" t="s">
        <v>747</v>
      </c>
      <c r="C119" s="46" t="str">
        <f t="shared" si="5"/>
        <v>18</v>
      </c>
      <c r="D119" s="46" t="str">
        <f>INDEX(Sheet1!$C:$C,MATCH($B119,Sheet1!$B:$B,0))</f>
        <v>طاها حیدری</v>
      </c>
      <c r="E119" s="47">
        <v>0</v>
      </c>
      <c r="F119" s="47">
        <v>0</v>
      </c>
      <c r="G119" s="47"/>
      <c r="H119" s="47"/>
      <c r="I119" s="47"/>
      <c r="J119" s="47"/>
      <c r="L119" s="17"/>
      <c r="M119" s="18">
        <f t="shared" si="8"/>
        <v>0</v>
      </c>
    </row>
    <row r="120" spans="1:13" ht="18.75" x14ac:dyDescent="0.25">
      <c r="A120" s="4">
        <v>115</v>
      </c>
      <c r="B120" s="4" t="s">
        <v>748</v>
      </c>
      <c r="C120" s="4" t="str">
        <f t="shared" si="5"/>
        <v>18</v>
      </c>
      <c r="D120" s="4" t="str">
        <f>INDEX(Sheet1!$C:$C,MATCH($B120,Sheet1!$B:$B,0))</f>
        <v>حسام شاملو</v>
      </c>
      <c r="E120" s="9">
        <v>0</v>
      </c>
      <c r="F120" s="9">
        <v>0</v>
      </c>
      <c r="G120" s="9"/>
      <c r="H120" s="9"/>
      <c r="I120" s="9"/>
      <c r="J120" s="9"/>
      <c r="L120" s="17"/>
      <c r="M120" s="18">
        <f t="shared" si="8"/>
        <v>0</v>
      </c>
    </row>
    <row r="121" spans="1:13" ht="18.75" x14ac:dyDescent="0.25">
      <c r="A121" s="46">
        <v>116</v>
      </c>
      <c r="B121" s="46" t="s">
        <v>749</v>
      </c>
      <c r="C121" s="46" t="str">
        <f t="shared" si="5"/>
        <v>18</v>
      </c>
      <c r="D121" s="46" t="str">
        <f>INDEX(Sheet1!$C:$C,MATCH($B121,Sheet1!$B:$B,0))</f>
        <v>محمدمتین پایروند</v>
      </c>
      <c r="E121" s="47">
        <v>8</v>
      </c>
      <c r="F121" s="47">
        <v>9</v>
      </c>
      <c r="G121" s="47"/>
      <c r="H121" s="47"/>
      <c r="I121" s="47"/>
      <c r="J121" s="47"/>
      <c r="L121" s="17"/>
      <c r="M121" s="18">
        <f t="shared" si="8"/>
        <v>0</v>
      </c>
    </row>
    <row r="122" spans="1:13" ht="18.75" x14ac:dyDescent="0.25">
      <c r="A122" s="4">
        <v>117</v>
      </c>
      <c r="B122" s="4" t="s">
        <v>750</v>
      </c>
      <c r="C122" s="4" t="str">
        <f t="shared" si="5"/>
        <v>18</v>
      </c>
      <c r="D122" s="4" t="str">
        <f>INDEX(Sheet1!$C:$C,MATCH($B122,Sheet1!$B:$B,0))</f>
        <v>محمدعلی آفاقی</v>
      </c>
      <c r="E122" s="9">
        <v>0</v>
      </c>
      <c r="F122" s="9">
        <v>0</v>
      </c>
      <c r="G122" s="9"/>
      <c r="H122" s="9"/>
      <c r="I122" s="9"/>
      <c r="J122" s="9">
        <v>7</v>
      </c>
      <c r="L122" s="17"/>
      <c r="M122" s="18">
        <f t="shared" si="8"/>
        <v>0.35</v>
      </c>
    </row>
    <row r="123" spans="1:13" ht="18.75" x14ac:dyDescent="0.25">
      <c r="A123" s="46">
        <v>118</v>
      </c>
      <c r="B123" s="46" t="s">
        <v>751</v>
      </c>
      <c r="C123" s="46" t="str">
        <f t="shared" ref="C123:C125" si="9">MID($B123,1,2)</f>
        <v>18</v>
      </c>
      <c r="D123" s="46" t="str">
        <f>INDEX(Sheet1!$C:$C,MATCH($B123,Sheet1!$B:$B,0))</f>
        <v>محمدرضا رجب‌زاده</v>
      </c>
      <c r="E123" s="47">
        <v>9</v>
      </c>
      <c r="F123" s="47">
        <v>9</v>
      </c>
      <c r="G123" s="47"/>
      <c r="H123" s="47"/>
      <c r="I123" s="47"/>
      <c r="J123" s="47"/>
      <c r="L123" s="17"/>
      <c r="M123" s="18">
        <f t="shared" si="8"/>
        <v>0</v>
      </c>
    </row>
    <row r="124" spans="1:13" ht="18.75" x14ac:dyDescent="0.25">
      <c r="A124" s="4">
        <v>119</v>
      </c>
      <c r="B124" s="4" t="s">
        <v>752</v>
      </c>
      <c r="C124" s="4" t="str">
        <f t="shared" si="9"/>
        <v>18</v>
      </c>
      <c r="D124" s="4" t="str">
        <f>INDEX(Sheet1!$C:$C,MATCH($B124,Sheet1!$B:$B,0))</f>
        <v>محمدحسین صابری</v>
      </c>
      <c r="E124" s="9">
        <v>8</v>
      </c>
      <c r="F124" s="9">
        <v>8</v>
      </c>
      <c r="G124" s="9"/>
      <c r="H124" s="9"/>
      <c r="I124" s="9"/>
      <c r="J124" s="9"/>
      <c r="L124" s="17"/>
      <c r="M124" s="18">
        <f t="shared" si="8"/>
        <v>0</v>
      </c>
    </row>
    <row r="125" spans="1:13" ht="18.75" x14ac:dyDescent="0.25">
      <c r="A125" s="46">
        <v>120</v>
      </c>
      <c r="B125" s="46" t="s">
        <v>753</v>
      </c>
      <c r="C125" s="46" t="str">
        <f t="shared" si="9"/>
        <v>18</v>
      </c>
      <c r="D125" s="46" t="str">
        <f>INDEX(Sheet1!$C:$C,MATCH($B125,Sheet1!$B:$B,0))</f>
        <v>محمدعلی پورعبادی</v>
      </c>
      <c r="E125" s="47">
        <v>9</v>
      </c>
      <c r="F125" s="47">
        <v>9</v>
      </c>
      <c r="G125" s="47"/>
      <c r="H125" s="47"/>
      <c r="I125" s="47"/>
      <c r="J125" s="47"/>
      <c r="L125" s="17"/>
      <c r="M125" s="18">
        <f t="shared" si="8"/>
        <v>0</v>
      </c>
    </row>
  </sheetData>
  <phoneticPr fontId="2" type="noConversion"/>
  <conditionalFormatting sqref="L6:M12 L13:L125">
    <cfRule type="expression" dxfId="70" priority="4">
      <formula>AND(COUNTIFS($E$3:$H$3,L$3,$E6:$H6,"&lt;&gt;"&amp;"")&gt;0,L6=0)</formula>
    </cfRule>
  </conditionalFormatting>
  <conditionalFormatting sqref="L6:M125">
    <cfRule type="cellIs" dxfId="69" priority="3" operator="between">
      <formula>0.399999</formula>
      <formula>1.01</formula>
    </cfRule>
  </conditionalFormatting>
  <conditionalFormatting sqref="M13:M125">
    <cfRule type="expression" dxfId="68" priority="263">
      <formula>AND(COUNTIFS($E$3:$H$3,L$3,$E13:$H13,"&lt;&gt;"&amp;"")&gt;0,M13=0)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G3" formula="1"/>
    <ignoredError sqref="B64:B85 B6:B63 B100:B125 B86:B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Sheet1</vt:lpstr>
      <vt:lpstr>لیست</vt:lpstr>
      <vt:lpstr>نماز</vt:lpstr>
      <vt:lpstr>حلقه</vt:lpstr>
      <vt:lpstr>هیئت</vt:lpstr>
      <vt:lpstr>ویژه برنامه</vt:lpstr>
      <vt:lpstr>رضایت</vt:lpstr>
      <vt:lpstr>مسئولیت</vt:lpstr>
      <vt:lpstr>امتحان فصل</vt:lpstr>
      <vt:lpstr>خروجی 1</vt:lpstr>
      <vt:lpstr>کارنامه فردی</vt:lpstr>
      <vt:lpstr>Sheet2</vt:lpstr>
      <vt:lpstr>نوجوانان</vt:lpstr>
      <vt:lpstr>اعضاء</vt:lpstr>
      <vt:lpstr>جلسات</vt:lpstr>
      <vt:lpstr>نظرات به گروه ها</vt:lpstr>
      <vt:lpstr>نظرات به معاونت ها</vt:lpstr>
      <vt:lpstr>گروه ها</vt:lpstr>
      <vt:lpstr>رسانه</vt:lpstr>
      <vt:lpstr>هیئت.</vt:lpstr>
      <vt:lpstr>اجرا</vt:lpstr>
      <vt:lpstr>رصد</vt:lpstr>
      <vt:lpstr>لیست!Print_Area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</dc:creator>
  <cp:lastModifiedBy>parsa mohammadi</cp:lastModifiedBy>
  <cp:lastPrinted>2024-06-28T11:19:12Z</cp:lastPrinted>
  <dcterms:created xsi:type="dcterms:W3CDTF">2022-10-02T17:03:56Z</dcterms:created>
  <dcterms:modified xsi:type="dcterms:W3CDTF">2025-05-04T06:55:04Z</dcterms:modified>
</cp:coreProperties>
</file>