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5420" yWindow="0" windowWidth="24820" windowHeight="15560" tabRatio="803" firstSheet="8" activeTab="21"/>
  </bookViews>
  <sheets>
    <sheet name="1992" sheetId="34" r:id="rId1"/>
    <sheet name="1993" sheetId="5" r:id="rId2"/>
    <sheet name="1994" sheetId="6" r:id="rId3"/>
    <sheet name="1995" sheetId="7" r:id="rId4"/>
    <sheet name="1996" sheetId="8" r:id="rId5"/>
    <sheet name="1997" sheetId="9" r:id="rId6"/>
    <sheet name="1998" sheetId="10" r:id="rId7"/>
    <sheet name="1999" sheetId="11" r:id="rId8"/>
    <sheet name="2000" sheetId="12" r:id="rId9"/>
    <sheet name="2001" sheetId="13" r:id="rId10"/>
    <sheet name="2002" sheetId="14" r:id="rId11"/>
    <sheet name="2003" sheetId="15" r:id="rId12"/>
    <sheet name="2004" sheetId="16" r:id="rId13"/>
    <sheet name="2005" sheetId="17" r:id="rId14"/>
    <sheet name="2006" sheetId="18" r:id="rId15"/>
    <sheet name="2007" sheetId="19" r:id="rId16"/>
    <sheet name="2008" sheetId="20" r:id="rId17"/>
    <sheet name="2009" sheetId="21" r:id="rId18"/>
    <sheet name="2010" sheetId="3" r:id="rId19"/>
    <sheet name="2011" sheetId="2" r:id="rId20"/>
    <sheet name="2012" sheetId="1" r:id="rId21"/>
    <sheet name="2013" sheetId="33" r:id="rId22"/>
    <sheet name="2014" sheetId="36" r:id="rId23"/>
    <sheet name="2015" sheetId="37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37" l="1"/>
  <c r="C36" i="37"/>
  <c r="C37" i="37"/>
  <c r="C38" i="37"/>
  <c r="F38" i="37"/>
  <c r="F37" i="37"/>
  <c r="F36" i="37"/>
  <c r="F39" i="37"/>
  <c r="C39" i="37"/>
  <c r="C34" i="37"/>
  <c r="F34" i="37"/>
  <c r="F35" i="37"/>
  <c r="F9" i="36"/>
  <c r="C9" i="36"/>
  <c r="C12" i="36"/>
  <c r="F13" i="36"/>
  <c r="C13" i="36"/>
  <c r="F7" i="36"/>
  <c r="C7" i="36"/>
  <c r="F6" i="36"/>
  <c r="C6" i="36"/>
  <c r="C5" i="36"/>
  <c r="F5" i="36"/>
  <c r="F4" i="36"/>
  <c r="C4" i="36"/>
  <c r="F12" i="36"/>
  <c r="F23" i="36"/>
  <c r="C23" i="36"/>
  <c r="F16" i="33"/>
  <c r="C16" i="33"/>
  <c r="F45" i="33"/>
  <c r="C45" i="33"/>
  <c r="F47" i="33"/>
  <c r="C47" i="33"/>
  <c r="F12" i="33"/>
  <c r="C12" i="33"/>
  <c r="C11" i="33"/>
  <c r="F11" i="33"/>
  <c r="F76" i="1"/>
  <c r="F75" i="1"/>
  <c r="F41" i="33"/>
  <c r="C41" i="33"/>
  <c r="C10" i="33"/>
  <c r="F10" i="33"/>
  <c r="F49" i="33"/>
  <c r="C49" i="33"/>
  <c r="F48" i="33"/>
  <c r="C48" i="33"/>
  <c r="F50" i="33"/>
  <c r="C50" i="33"/>
  <c r="F30" i="33"/>
  <c r="F52" i="33"/>
  <c r="C52" i="33"/>
  <c r="C75" i="1"/>
  <c r="C76" i="1"/>
  <c r="C40" i="33"/>
  <c r="F40" i="33"/>
  <c r="F32" i="33"/>
  <c r="C32" i="33"/>
  <c r="C30" i="33"/>
  <c r="F43" i="33"/>
  <c r="C43" i="33"/>
  <c r="F29" i="33"/>
  <c r="C29" i="33"/>
  <c r="F31" i="33"/>
  <c r="C31" i="33"/>
  <c r="F29" i="37"/>
  <c r="C29" i="37"/>
  <c r="F28" i="37"/>
  <c r="C28" i="37"/>
  <c r="F15" i="37"/>
  <c r="C15" i="37"/>
  <c r="F5" i="37"/>
  <c r="C5" i="37"/>
  <c r="F4" i="37"/>
  <c r="C4" i="37"/>
  <c r="F23" i="1"/>
  <c r="C23" i="1"/>
  <c r="C21" i="1"/>
  <c r="F21" i="1"/>
  <c r="F22" i="1"/>
  <c r="F20" i="1"/>
  <c r="C20" i="1"/>
  <c r="C19" i="1"/>
  <c r="F18" i="1"/>
  <c r="C18" i="1"/>
  <c r="F19" i="1"/>
  <c r="C4" i="33"/>
  <c r="F9" i="33"/>
  <c r="C9" i="33"/>
  <c r="C8" i="33"/>
  <c r="F8" i="33"/>
  <c r="F7" i="33"/>
  <c r="C7" i="33"/>
  <c r="C6" i="33"/>
  <c r="C5" i="33"/>
  <c r="F5" i="33"/>
  <c r="F6" i="33"/>
  <c r="F4" i="33"/>
  <c r="F15" i="33"/>
  <c r="C15" i="33"/>
  <c r="F36" i="33"/>
  <c r="C36" i="33"/>
  <c r="F5" i="10"/>
  <c r="C5" i="10"/>
  <c r="F25" i="10"/>
  <c r="C25" i="10"/>
  <c r="F4" i="34"/>
  <c r="C4" i="34"/>
  <c r="F7" i="34"/>
  <c r="C7" i="34"/>
  <c r="F54" i="5"/>
  <c r="C54" i="5"/>
  <c r="F8" i="5"/>
  <c r="F51" i="5"/>
  <c r="C51" i="5"/>
  <c r="F49" i="5"/>
  <c r="F48" i="5"/>
  <c r="F47" i="5"/>
  <c r="F46" i="5"/>
  <c r="F44" i="5"/>
  <c r="F43" i="5"/>
  <c r="F42" i="5"/>
  <c r="F41" i="5"/>
  <c r="F40" i="5"/>
  <c r="F39" i="5"/>
  <c r="F38" i="5"/>
  <c r="F35" i="5"/>
  <c r="F34" i="5"/>
  <c r="F33" i="5"/>
  <c r="F32" i="5"/>
  <c r="F31" i="5"/>
  <c r="F28" i="5"/>
  <c r="F25" i="5"/>
  <c r="F24" i="5"/>
  <c r="F23" i="5"/>
  <c r="F22" i="5"/>
  <c r="F21" i="5"/>
  <c r="F20" i="5"/>
  <c r="F19" i="5"/>
  <c r="F18" i="5"/>
  <c r="F16" i="5"/>
  <c r="F15" i="5"/>
  <c r="F14" i="5"/>
  <c r="F13" i="5"/>
  <c r="F12" i="5"/>
  <c r="F6" i="5"/>
  <c r="F5" i="5"/>
  <c r="F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" i="5"/>
  <c r="C4" i="5"/>
  <c r="C4" i="8"/>
  <c r="F4" i="8"/>
  <c r="F7" i="7"/>
  <c r="C7" i="7"/>
  <c r="F4" i="6"/>
  <c r="C4" i="6"/>
  <c r="F22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22" i="6"/>
  <c r="C10" i="7"/>
  <c r="C4" i="7"/>
  <c r="F10" i="7"/>
  <c r="F6" i="7"/>
  <c r="F5" i="7"/>
  <c r="F4" i="7"/>
  <c r="C6" i="7"/>
  <c r="C5" i="7"/>
  <c r="F5" i="8"/>
  <c r="F8" i="8"/>
  <c r="C8" i="8"/>
  <c r="C5" i="8"/>
  <c r="F26" i="9"/>
  <c r="F22" i="9"/>
  <c r="C22" i="9"/>
  <c r="C4" i="9"/>
  <c r="F25" i="9"/>
  <c r="C25" i="9"/>
  <c r="C26" i="9"/>
  <c r="F21" i="9"/>
  <c r="F20" i="9"/>
  <c r="F19" i="9"/>
  <c r="F16" i="9"/>
  <c r="F15" i="9"/>
  <c r="F14" i="9"/>
  <c r="F13" i="9"/>
  <c r="F12" i="9"/>
  <c r="F11" i="9"/>
  <c r="F9" i="9"/>
  <c r="F8" i="9"/>
  <c r="F7" i="9"/>
  <c r="F6" i="9"/>
  <c r="F5" i="9"/>
  <c r="F4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8" i="9"/>
  <c r="C7" i="9"/>
  <c r="C6" i="9"/>
  <c r="C5" i="9"/>
  <c r="F31" i="10"/>
  <c r="C30" i="10"/>
  <c r="C31" i="10"/>
  <c r="F30" i="10"/>
  <c r="F20" i="10"/>
  <c r="F21" i="10"/>
  <c r="F22" i="10"/>
  <c r="F23" i="10"/>
  <c r="F24" i="10"/>
  <c r="F26" i="10"/>
  <c r="F19" i="10"/>
  <c r="F18" i="10"/>
  <c r="F17" i="10"/>
  <c r="F16" i="10"/>
  <c r="F15" i="10"/>
  <c r="F14" i="10"/>
  <c r="F13" i="10"/>
  <c r="F6" i="10"/>
  <c r="F7" i="10"/>
  <c r="F8" i="10"/>
  <c r="F9" i="10"/>
  <c r="F10" i="10"/>
  <c r="F11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6" i="10"/>
  <c r="C27" i="10"/>
  <c r="C6" i="10"/>
  <c r="F27" i="10"/>
  <c r="C4" i="10"/>
  <c r="F4" i="10"/>
  <c r="C33" i="14"/>
  <c r="C7" i="1"/>
  <c r="F79" i="1"/>
  <c r="C79" i="1"/>
  <c r="F5" i="1"/>
  <c r="F78" i="1"/>
  <c r="C78" i="1"/>
  <c r="F4" i="1"/>
  <c r="C5" i="1"/>
  <c r="F10" i="1"/>
  <c r="C10" i="1"/>
  <c r="C4" i="1"/>
  <c r="F36" i="2"/>
  <c r="C36" i="2"/>
  <c r="F48" i="2"/>
  <c r="F61" i="3"/>
  <c r="C61" i="3"/>
  <c r="F32" i="3"/>
  <c r="C32" i="3"/>
  <c r="F27" i="3"/>
  <c r="C27" i="3"/>
  <c r="F24" i="3"/>
  <c r="C24" i="3"/>
  <c r="C20" i="3"/>
  <c r="F16" i="3"/>
  <c r="C16" i="3"/>
  <c r="F14" i="3"/>
  <c r="C14" i="3"/>
  <c r="F145" i="3"/>
  <c r="F144" i="3"/>
  <c r="F143" i="3"/>
  <c r="F142" i="3"/>
  <c r="F141" i="3"/>
  <c r="F140" i="3"/>
  <c r="F139" i="3"/>
  <c r="F138" i="3"/>
  <c r="C139" i="3"/>
  <c r="C140" i="3"/>
  <c r="C141" i="3"/>
  <c r="C142" i="3"/>
  <c r="C143" i="3"/>
  <c r="C144" i="3"/>
  <c r="C145" i="3"/>
  <c r="C138" i="3"/>
  <c r="F137" i="3"/>
  <c r="F136" i="3"/>
  <c r="F135" i="3"/>
  <c r="C136" i="3"/>
  <c r="C137" i="3"/>
  <c r="C135" i="3"/>
  <c r="C133" i="3"/>
  <c r="F132" i="3"/>
  <c r="F133" i="3"/>
  <c r="F101" i="3"/>
  <c r="F100" i="3"/>
  <c r="F99" i="3"/>
  <c r="F98" i="3"/>
  <c r="F97" i="3"/>
  <c r="F96" i="3"/>
  <c r="F95" i="3"/>
  <c r="F94" i="3"/>
  <c r="F93" i="3"/>
  <c r="F92" i="3"/>
  <c r="F91" i="3"/>
  <c r="C92" i="3"/>
  <c r="C93" i="3"/>
  <c r="C94" i="3"/>
  <c r="C95" i="3"/>
  <c r="C96" i="3"/>
  <c r="C97" i="3"/>
  <c r="C98" i="3"/>
  <c r="C99" i="3"/>
  <c r="C100" i="3"/>
  <c r="C101" i="3"/>
  <c r="C91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C105" i="3"/>
  <c r="C106" i="3"/>
  <c r="C107" i="3"/>
  <c r="C108" i="3"/>
  <c r="C109" i="3"/>
  <c r="C110" i="3"/>
  <c r="C111" i="3"/>
  <c r="C112" i="3"/>
  <c r="C113" i="3"/>
  <c r="C104" i="3"/>
  <c r="C103" i="3"/>
  <c r="C102" i="3"/>
  <c r="F88" i="3"/>
  <c r="F89" i="3"/>
  <c r="F90" i="3"/>
  <c r="C88" i="3"/>
  <c r="C89" i="3"/>
  <c r="C90" i="3"/>
  <c r="F87" i="3"/>
  <c r="F86" i="3"/>
  <c r="F85" i="3"/>
  <c r="C86" i="3"/>
  <c r="C87" i="3"/>
  <c r="C85" i="3"/>
  <c r="F84" i="3"/>
  <c r="C84" i="3"/>
  <c r="F53" i="21"/>
  <c r="C53" i="21"/>
  <c r="C4" i="21"/>
  <c r="F4" i="21"/>
  <c r="F5" i="21"/>
  <c r="C5" i="21"/>
  <c r="F18" i="20"/>
  <c r="C18" i="20"/>
  <c r="F44" i="19"/>
  <c r="C44" i="19"/>
  <c r="F5" i="19"/>
  <c r="C5" i="19"/>
  <c r="F19" i="19"/>
  <c r="C19" i="19"/>
  <c r="F8" i="19"/>
  <c r="C8" i="19"/>
  <c r="C4" i="19"/>
  <c r="C31" i="19"/>
  <c r="F25" i="19"/>
  <c r="C24" i="19"/>
  <c r="C25" i="19"/>
  <c r="F24" i="19"/>
  <c r="F31" i="19"/>
  <c r="F21" i="19"/>
  <c r="F20" i="19"/>
  <c r="F18" i="19"/>
  <c r="F17" i="19"/>
  <c r="F16" i="19"/>
  <c r="F15" i="19"/>
  <c r="F14" i="19"/>
  <c r="F43" i="19"/>
  <c r="F42" i="19"/>
  <c r="F13" i="19"/>
  <c r="F12" i="19"/>
  <c r="F11" i="19"/>
  <c r="F10" i="19"/>
  <c r="F9" i="19"/>
  <c r="F7" i="19"/>
  <c r="F41" i="19"/>
  <c r="F40" i="19"/>
  <c r="F6" i="19"/>
  <c r="F39" i="19"/>
  <c r="F38" i="19"/>
  <c r="F37" i="19"/>
  <c r="F36" i="19"/>
  <c r="F35" i="19"/>
  <c r="F34" i="19"/>
  <c r="F33" i="19"/>
  <c r="F4" i="19"/>
  <c r="F32" i="19"/>
  <c r="C33" i="19"/>
  <c r="C34" i="19"/>
  <c r="C35" i="19"/>
  <c r="C36" i="19"/>
  <c r="C37" i="19"/>
  <c r="C38" i="19"/>
  <c r="C39" i="19"/>
  <c r="C6" i="19"/>
  <c r="C40" i="19"/>
  <c r="C41" i="19"/>
  <c r="C7" i="19"/>
  <c r="C9" i="19"/>
  <c r="C10" i="19"/>
  <c r="C11" i="19"/>
  <c r="C12" i="19"/>
  <c r="C13" i="19"/>
  <c r="C42" i="19"/>
  <c r="C43" i="19"/>
  <c r="C14" i="19"/>
  <c r="C15" i="19"/>
  <c r="C16" i="19"/>
  <c r="C17" i="19"/>
  <c r="C18" i="19"/>
  <c r="C20" i="19"/>
  <c r="C21" i="19"/>
  <c r="C32" i="19"/>
  <c r="F20" i="18"/>
  <c r="C4" i="18"/>
  <c r="C19" i="18"/>
  <c r="C20" i="18"/>
  <c r="F19" i="18"/>
  <c r="F6" i="18"/>
  <c r="F7" i="18"/>
  <c r="F8" i="18"/>
  <c r="F9" i="18"/>
  <c r="F10" i="18"/>
  <c r="F11" i="18"/>
  <c r="F12" i="18"/>
  <c r="F13" i="18"/>
  <c r="F14" i="18"/>
  <c r="F15" i="18"/>
  <c r="F16" i="18"/>
  <c r="F32" i="18"/>
  <c r="F33" i="18"/>
  <c r="F5" i="18"/>
  <c r="F4" i="18"/>
  <c r="C6" i="18"/>
  <c r="C7" i="18"/>
  <c r="C8" i="18"/>
  <c r="C9" i="18"/>
  <c r="C10" i="18"/>
  <c r="C11" i="18"/>
  <c r="C12" i="18"/>
  <c r="C13" i="18"/>
  <c r="C14" i="18"/>
  <c r="C15" i="18"/>
  <c r="C16" i="18"/>
  <c r="C32" i="18"/>
  <c r="C33" i="18"/>
  <c r="C5" i="18"/>
  <c r="C9" i="17"/>
  <c r="F10" i="17"/>
  <c r="F9" i="17"/>
  <c r="C10" i="17"/>
  <c r="F5" i="17"/>
  <c r="F4" i="17"/>
  <c r="C6" i="17"/>
  <c r="C5" i="17"/>
  <c r="F6" i="17"/>
  <c r="C4" i="17"/>
  <c r="F6" i="11"/>
  <c r="C6" i="11"/>
  <c r="F7" i="13"/>
  <c r="C7" i="13"/>
  <c r="F12" i="16"/>
  <c r="C12" i="16"/>
  <c r="F9" i="16"/>
  <c r="C9" i="16"/>
  <c r="F33" i="16"/>
  <c r="F32" i="16"/>
  <c r="C33" i="16"/>
  <c r="C32" i="16"/>
  <c r="C30" i="16"/>
  <c r="C31" i="16"/>
  <c r="C14" i="16"/>
  <c r="F30" i="16"/>
  <c r="F31" i="16"/>
  <c r="F14" i="16"/>
  <c r="F29" i="16"/>
  <c r="C29" i="16"/>
  <c r="C17" i="16"/>
  <c r="F17" i="16"/>
  <c r="F18" i="16"/>
  <c r="C18" i="16"/>
  <c r="F13" i="16"/>
  <c r="F11" i="16"/>
  <c r="F10" i="16"/>
  <c r="F8" i="16"/>
  <c r="F7" i="16"/>
  <c r="F6" i="16"/>
  <c r="F5" i="16"/>
  <c r="F4" i="16"/>
  <c r="C5" i="16"/>
  <c r="C6" i="16"/>
  <c r="C7" i="16"/>
  <c r="C8" i="16"/>
  <c r="C10" i="16"/>
  <c r="C11" i="16"/>
  <c r="C13" i="16"/>
  <c r="C4" i="16"/>
  <c r="F11" i="15"/>
  <c r="F10" i="15"/>
  <c r="C11" i="15"/>
  <c r="C10" i="15"/>
  <c r="F25" i="15"/>
  <c r="F24" i="15"/>
  <c r="C25" i="15"/>
  <c r="C24" i="15"/>
  <c r="F47" i="15"/>
  <c r="C47" i="15"/>
  <c r="F32" i="14"/>
  <c r="C32" i="14"/>
  <c r="C36" i="14"/>
  <c r="F36" i="14"/>
  <c r="C61" i="14"/>
  <c r="F63" i="14"/>
  <c r="F62" i="14"/>
  <c r="F61" i="14"/>
  <c r="F60" i="14"/>
  <c r="F59" i="14"/>
  <c r="F58" i="14"/>
  <c r="F57" i="14"/>
  <c r="F56" i="14"/>
  <c r="C57" i="14"/>
  <c r="C58" i="14"/>
  <c r="C59" i="14"/>
  <c r="C60" i="14"/>
  <c r="C62" i="14"/>
  <c r="C63" i="14"/>
  <c r="C56" i="14"/>
  <c r="F49" i="14"/>
  <c r="F50" i="14"/>
  <c r="F51" i="14"/>
  <c r="F52" i="14"/>
  <c r="F53" i="14"/>
  <c r="C49" i="14"/>
  <c r="C50" i="14"/>
  <c r="C51" i="14"/>
  <c r="C52" i="14"/>
  <c r="C53" i="14"/>
  <c r="F33" i="14"/>
  <c r="F31" i="14"/>
  <c r="F30" i="14"/>
  <c r="F29" i="14"/>
  <c r="F28" i="14"/>
  <c r="F27" i="14"/>
  <c r="F26" i="14"/>
  <c r="F48" i="14"/>
  <c r="F25" i="14"/>
  <c r="F23" i="14"/>
  <c r="F22" i="14"/>
  <c r="F21" i="14"/>
  <c r="F20" i="14"/>
  <c r="F18" i="14"/>
  <c r="F17" i="14"/>
  <c r="F16" i="14"/>
  <c r="F15" i="14"/>
  <c r="F14" i="14"/>
  <c r="F13" i="14"/>
  <c r="F12" i="14"/>
  <c r="F11" i="14"/>
  <c r="F10" i="14"/>
  <c r="F9" i="14"/>
  <c r="C10" i="14"/>
  <c r="C11" i="14"/>
  <c r="C12" i="14"/>
  <c r="C13" i="14"/>
  <c r="C14" i="14"/>
  <c r="C15" i="14"/>
  <c r="C16" i="14"/>
  <c r="C17" i="14"/>
  <c r="C18" i="14"/>
  <c r="C20" i="14"/>
  <c r="C21" i="14"/>
  <c r="C22" i="14"/>
  <c r="C23" i="14"/>
  <c r="C25" i="14"/>
  <c r="C48" i="14"/>
  <c r="C26" i="14"/>
  <c r="C27" i="14"/>
  <c r="C28" i="14"/>
  <c r="C29" i="14"/>
  <c r="C30" i="14"/>
  <c r="C31" i="14"/>
  <c r="F12" i="15"/>
  <c r="F15" i="15"/>
  <c r="C15" i="15"/>
  <c r="F46" i="15"/>
  <c r="F45" i="15"/>
  <c r="F44" i="15"/>
  <c r="F43" i="15"/>
  <c r="F9" i="15"/>
  <c r="F8" i="15"/>
  <c r="F7" i="15"/>
  <c r="F6" i="15"/>
  <c r="F5" i="15"/>
  <c r="F4" i="15"/>
  <c r="C5" i="15"/>
  <c r="C6" i="15"/>
  <c r="C7" i="15"/>
  <c r="C8" i="15"/>
  <c r="C9" i="15"/>
  <c r="C43" i="15"/>
  <c r="C44" i="15"/>
  <c r="C45" i="15"/>
  <c r="C46" i="15"/>
  <c r="C12" i="15"/>
  <c r="C4" i="15"/>
  <c r="F47" i="14"/>
  <c r="F7" i="14"/>
  <c r="F5" i="14"/>
  <c r="C47" i="14"/>
  <c r="C9" i="14"/>
  <c r="C7" i="14"/>
  <c r="C5" i="14"/>
  <c r="F96" i="13"/>
  <c r="F95" i="13"/>
  <c r="C96" i="13"/>
  <c r="C95" i="13"/>
  <c r="F62" i="13"/>
  <c r="F61" i="13"/>
  <c r="C62" i="13"/>
  <c r="C61" i="13"/>
  <c r="C48" i="13"/>
  <c r="C51" i="13"/>
  <c r="F53" i="13"/>
  <c r="F50" i="13"/>
  <c r="F48" i="13"/>
  <c r="F47" i="13"/>
  <c r="F44" i="13"/>
  <c r="F45" i="13"/>
  <c r="C46" i="13"/>
  <c r="C45" i="13"/>
  <c r="C43" i="13"/>
  <c r="C42" i="13"/>
  <c r="F42" i="13"/>
  <c r="F37" i="13"/>
  <c r="C38" i="13"/>
  <c r="C37" i="13"/>
  <c r="F8" i="13"/>
  <c r="F32" i="13"/>
  <c r="F6" i="13"/>
  <c r="F5" i="13"/>
  <c r="F12" i="13"/>
  <c r="F10" i="13"/>
  <c r="F9" i="13"/>
  <c r="C9" i="13"/>
  <c r="C10" i="13"/>
  <c r="C12" i="13"/>
  <c r="C5" i="13"/>
  <c r="C6" i="13"/>
  <c r="C32" i="13"/>
  <c r="C8" i="13"/>
  <c r="F31" i="13"/>
  <c r="F4" i="13"/>
  <c r="C31" i="13"/>
  <c r="C4" i="13"/>
  <c r="F16" i="12"/>
  <c r="F15" i="12"/>
  <c r="F4" i="12"/>
  <c r="C16" i="12"/>
  <c r="C15" i="12"/>
  <c r="C4" i="12"/>
  <c r="F8" i="12"/>
  <c r="F7" i="12"/>
  <c r="F6" i="12"/>
  <c r="F5" i="12"/>
  <c r="C8" i="12"/>
  <c r="C7" i="12"/>
  <c r="C6" i="12"/>
  <c r="C5" i="12"/>
  <c r="F16" i="11"/>
  <c r="F18" i="11"/>
  <c r="F19" i="11"/>
  <c r="F20" i="11"/>
  <c r="F21" i="11"/>
  <c r="F5" i="11"/>
  <c r="F7" i="11"/>
  <c r="F4" i="11"/>
  <c r="C18" i="11"/>
  <c r="C19" i="11"/>
  <c r="C20" i="11"/>
  <c r="C21" i="11"/>
  <c r="C5" i="11"/>
  <c r="C7" i="11"/>
  <c r="C16" i="11"/>
  <c r="C10" i="11"/>
  <c r="C4" i="11"/>
  <c r="F34" i="33"/>
  <c r="F35" i="33"/>
  <c r="F38" i="33"/>
  <c r="F39" i="33"/>
  <c r="C34" i="33"/>
  <c r="C35" i="33"/>
  <c r="C38" i="33"/>
  <c r="C39" i="33"/>
  <c r="F71" i="1"/>
  <c r="F24" i="1"/>
  <c r="F27" i="1"/>
  <c r="C27" i="1"/>
  <c r="F17" i="1"/>
  <c r="F73" i="1"/>
  <c r="F16" i="1"/>
  <c r="F15" i="1"/>
  <c r="F72" i="1"/>
  <c r="F14" i="1"/>
  <c r="F13" i="1"/>
  <c r="F12" i="1"/>
  <c r="F11" i="1"/>
  <c r="C12" i="1"/>
  <c r="C71" i="1"/>
  <c r="C13" i="1"/>
  <c r="C14" i="1"/>
  <c r="C72" i="1"/>
  <c r="C15" i="1"/>
  <c r="C16" i="1"/>
  <c r="C73" i="1"/>
  <c r="C17" i="1"/>
  <c r="C22" i="1"/>
  <c r="C24" i="1"/>
  <c r="C11" i="1"/>
  <c r="F64" i="1"/>
  <c r="F65" i="1"/>
  <c r="F66" i="1"/>
  <c r="F67" i="1"/>
  <c r="F68" i="1"/>
  <c r="F69" i="1"/>
  <c r="F70" i="1"/>
  <c r="F7" i="1"/>
  <c r="F8" i="1"/>
  <c r="F9" i="1"/>
  <c r="C64" i="1"/>
  <c r="C65" i="1"/>
  <c r="C66" i="1"/>
  <c r="C67" i="1"/>
  <c r="C68" i="1"/>
  <c r="C69" i="1"/>
  <c r="C70" i="1"/>
  <c r="C8" i="1"/>
  <c r="C9" i="1"/>
  <c r="F6" i="1"/>
  <c r="C6" i="1"/>
  <c r="C4" i="20"/>
  <c r="F34" i="20"/>
  <c r="F35" i="20"/>
  <c r="F36" i="20"/>
  <c r="F37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4" i="20"/>
  <c r="C35" i="20"/>
  <c r="C36" i="20"/>
  <c r="C37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34" i="20"/>
  <c r="F16" i="21"/>
  <c r="C16" i="21"/>
  <c r="F6" i="21"/>
  <c r="F7" i="21"/>
  <c r="F8" i="21"/>
  <c r="F9" i="21"/>
  <c r="F10" i="21"/>
  <c r="F11" i="21"/>
  <c r="F12" i="21"/>
  <c r="F13" i="21"/>
  <c r="F49" i="21"/>
  <c r="F50" i="21"/>
  <c r="F51" i="21"/>
  <c r="F52" i="21"/>
  <c r="F54" i="21"/>
  <c r="F55" i="21"/>
  <c r="F56" i="21"/>
  <c r="F57" i="21"/>
  <c r="F58" i="21"/>
  <c r="F59" i="21"/>
  <c r="F60" i="21"/>
  <c r="F45" i="21"/>
  <c r="F47" i="21"/>
  <c r="C6" i="21"/>
  <c r="C7" i="21"/>
  <c r="C8" i="21"/>
  <c r="C9" i="21"/>
  <c r="C10" i="21"/>
  <c r="C11" i="21"/>
  <c r="C12" i="21"/>
  <c r="C13" i="21"/>
  <c r="C49" i="21"/>
  <c r="C50" i="21"/>
  <c r="C51" i="21"/>
  <c r="C52" i="21"/>
  <c r="C54" i="21"/>
  <c r="C55" i="21"/>
  <c r="C56" i="21"/>
  <c r="C57" i="21"/>
  <c r="C45" i="21"/>
  <c r="C39" i="2"/>
  <c r="F39" i="2"/>
  <c r="C4" i="2"/>
  <c r="C76" i="2"/>
  <c r="C71" i="2"/>
  <c r="C73" i="2"/>
  <c r="C74" i="2"/>
  <c r="C75" i="2"/>
  <c r="C78" i="2"/>
  <c r="C79" i="2"/>
  <c r="C81" i="2"/>
  <c r="C82" i="2"/>
  <c r="C83" i="2"/>
  <c r="C84" i="2"/>
  <c r="C85" i="2"/>
  <c r="F71" i="2"/>
  <c r="F73" i="2"/>
  <c r="F74" i="2"/>
  <c r="F75" i="2"/>
  <c r="F76" i="2"/>
  <c r="F78" i="2"/>
  <c r="F79" i="2"/>
  <c r="F81" i="2"/>
  <c r="F82" i="2"/>
  <c r="F83" i="2"/>
  <c r="F84" i="2"/>
  <c r="F85" i="2"/>
  <c r="F69" i="2"/>
  <c r="F68" i="2"/>
  <c r="F67" i="2"/>
  <c r="F66" i="2"/>
  <c r="F65" i="2"/>
  <c r="F64" i="2"/>
  <c r="F63" i="2"/>
  <c r="F62" i="2"/>
  <c r="F61" i="2"/>
  <c r="C69" i="2"/>
  <c r="C68" i="2"/>
  <c r="C67" i="2"/>
  <c r="C66" i="2"/>
  <c r="C65" i="2"/>
  <c r="C64" i="2"/>
  <c r="C63" i="2"/>
  <c r="C62" i="2"/>
  <c r="C61" i="2"/>
  <c r="F59" i="2"/>
  <c r="F58" i="2"/>
  <c r="F56" i="2"/>
  <c r="F55" i="2"/>
  <c r="F54" i="2"/>
  <c r="F53" i="2"/>
  <c r="C59" i="2"/>
  <c r="C58" i="2"/>
  <c r="C56" i="2"/>
  <c r="C55" i="2"/>
  <c r="C54" i="2"/>
  <c r="C53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51" i="2"/>
  <c r="F46" i="2"/>
  <c r="F4" i="2"/>
  <c r="C46" i="2"/>
  <c r="C47" i="2"/>
  <c r="C48" i="2"/>
  <c r="C49" i="2"/>
  <c r="C50" i="2"/>
  <c r="C5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12" i="2"/>
  <c r="F10" i="2"/>
  <c r="F7" i="2"/>
  <c r="F5" i="2"/>
  <c r="F45" i="2"/>
  <c r="C8" i="2"/>
  <c r="C9" i="2"/>
  <c r="C10" i="2"/>
  <c r="C7" i="2"/>
  <c r="C6" i="2"/>
  <c r="C5" i="2"/>
  <c r="C45" i="2"/>
  <c r="F74" i="3"/>
  <c r="F73" i="3"/>
  <c r="C74" i="3"/>
  <c r="C75" i="3"/>
  <c r="C73" i="3"/>
  <c r="C36" i="3"/>
  <c r="F37" i="3"/>
  <c r="C37" i="3"/>
  <c r="F83" i="3"/>
  <c r="F82" i="3"/>
  <c r="F81" i="3"/>
  <c r="F80" i="3"/>
  <c r="F79" i="3"/>
  <c r="F78" i="3"/>
  <c r="F77" i="3"/>
  <c r="F76" i="3"/>
  <c r="F75" i="3"/>
  <c r="C79" i="3"/>
  <c r="C80" i="3"/>
  <c r="C81" i="3"/>
  <c r="C82" i="3"/>
  <c r="C83" i="3"/>
  <c r="C78" i="3"/>
  <c r="C77" i="3"/>
  <c r="C76" i="3"/>
  <c r="F33" i="3"/>
  <c r="F31" i="3"/>
  <c r="F30" i="3"/>
  <c r="F29" i="3"/>
  <c r="F28" i="3"/>
  <c r="F26" i="3"/>
  <c r="F25" i="3"/>
  <c r="C33" i="3"/>
  <c r="C31" i="3"/>
  <c r="C30" i="3"/>
  <c r="C29" i="3"/>
  <c r="C28" i="3"/>
  <c r="C26" i="3"/>
  <c r="C25" i="3"/>
  <c r="F23" i="3"/>
  <c r="F21" i="3"/>
  <c r="F19" i="3"/>
  <c r="F18" i="3"/>
  <c r="F17" i="3"/>
  <c r="C18" i="3"/>
  <c r="C19" i="3"/>
  <c r="C21" i="3"/>
  <c r="C22" i="3"/>
  <c r="C23" i="3"/>
  <c r="C17" i="3"/>
  <c r="F15" i="3"/>
  <c r="F60" i="3"/>
  <c r="F59" i="3"/>
  <c r="F13" i="3"/>
  <c r="F58" i="3"/>
  <c r="F57" i="3"/>
  <c r="F56" i="3"/>
  <c r="F55" i="3"/>
  <c r="F54" i="3"/>
  <c r="F53" i="3"/>
  <c r="C15" i="3"/>
  <c r="C53" i="3"/>
  <c r="C60" i="3"/>
  <c r="C59" i="3"/>
  <c r="C13" i="3"/>
  <c r="C58" i="3"/>
  <c r="C57" i="3"/>
  <c r="C56" i="3"/>
  <c r="C55" i="3"/>
  <c r="C54" i="3"/>
  <c r="F12" i="3"/>
  <c r="F11" i="3"/>
  <c r="F10" i="3"/>
  <c r="F9" i="3"/>
  <c r="F8" i="3"/>
  <c r="F7" i="3"/>
  <c r="F6" i="3"/>
  <c r="F5" i="3"/>
  <c r="F4" i="3"/>
  <c r="C8" i="3"/>
  <c r="C9" i="3"/>
  <c r="C10" i="3"/>
  <c r="C11" i="3"/>
  <c r="C12" i="3"/>
  <c r="C4" i="3"/>
  <c r="C5" i="3"/>
  <c r="C6" i="3"/>
  <c r="C7" i="3"/>
</calcChain>
</file>

<file path=xl/sharedStrings.xml><?xml version="1.0" encoding="utf-8"?>
<sst xmlns="http://schemas.openxmlformats.org/spreadsheetml/2006/main" count="1497" uniqueCount="975">
  <si>
    <t>Day start</t>
  </si>
  <si>
    <t>Date start</t>
  </si>
  <si>
    <t>Time start</t>
  </si>
  <si>
    <t>Day end</t>
  </si>
  <si>
    <t>Date end</t>
  </si>
  <si>
    <t>Time end</t>
  </si>
  <si>
    <t>Data interval</t>
  </si>
  <si>
    <t>Engabreen_trykk_30mar.dat</t>
  </si>
  <si>
    <t>trykk_15apr001.dat</t>
  </si>
  <si>
    <t>trykk_15apr002.dat</t>
  </si>
  <si>
    <t>trykk_15apr003.dat</t>
  </si>
  <si>
    <t>trykk_15apr004.dat</t>
  </si>
  <si>
    <t>trykk_15apr005.dat</t>
  </si>
  <si>
    <t>trykk_15apr006.dat</t>
  </si>
  <si>
    <t>trykk_15apr007.dat</t>
  </si>
  <si>
    <t>trykk_15apr008.dat</t>
  </si>
  <si>
    <t>trykk_15apr009.dat</t>
  </si>
  <si>
    <t>trykk_15apr010.dat</t>
  </si>
  <si>
    <t>trykk_04mai001.dat</t>
  </si>
  <si>
    <t>trykk_24jul001.dat</t>
  </si>
  <si>
    <t>Engabreen_trykk_07mai.dat</t>
  </si>
  <si>
    <t>trykk_24jul002.dat</t>
  </si>
  <si>
    <t>trykk_28aug001.dat</t>
  </si>
  <si>
    <t>Engabreen_trykk_04jul.dat</t>
  </si>
  <si>
    <t>trykk_28aug002.dat</t>
  </si>
  <si>
    <t>trykk_28aug003.dat</t>
  </si>
  <si>
    <t xml:space="preserve"> </t>
  </si>
  <si>
    <t>Engabreen_trykk_22aug.dat</t>
  </si>
  <si>
    <t>trykk_18sep001.dat</t>
  </si>
  <si>
    <t>trykk_16nov001.dat</t>
  </si>
  <si>
    <t>trykk_23mar001.dat</t>
  </si>
  <si>
    <t>trykk_23mar002.dat</t>
  </si>
  <si>
    <t>trykk_23mar003.dat</t>
  </si>
  <si>
    <t>trykk_23mar004.dat</t>
  </si>
  <si>
    <t>trykk_25mar001.dat</t>
  </si>
  <si>
    <t>trykk_25mar002.dat</t>
  </si>
  <si>
    <t>trykk_25mar003.dat</t>
  </si>
  <si>
    <t>trykk_25mar004.dat</t>
  </si>
  <si>
    <t>trykk_25mar005.dat</t>
  </si>
  <si>
    <t>trykk_25mar006.dat</t>
  </si>
  <si>
    <t>trykk_25mar007.dat</t>
  </si>
  <si>
    <t>trykk_25mar008.dat</t>
  </si>
  <si>
    <t>trykk_25mar009.dat</t>
  </si>
  <si>
    <t>trykk_25mar010.dat</t>
  </si>
  <si>
    <t>trykk_25mar011.dat</t>
  </si>
  <si>
    <t>trykk_25mar012.dat</t>
  </si>
  <si>
    <t>trykk_25mar013.dat</t>
  </si>
  <si>
    <t>trykk_25mar014.dat</t>
  </si>
  <si>
    <t>trykk_25mar015.dat</t>
  </si>
  <si>
    <t>trykk_25mar016.dat</t>
  </si>
  <si>
    <t>trykk_25mar017.dat</t>
  </si>
  <si>
    <t>trykk_25mar018.dat</t>
  </si>
  <si>
    <t>trykk_25mar019.dat</t>
  </si>
  <si>
    <t>trykk_25mar020.dat</t>
  </si>
  <si>
    <t>trykk_25mar021.dat</t>
  </si>
  <si>
    <t>trykk_25mar022.dat</t>
  </si>
  <si>
    <t>trykk_25mar023.dat</t>
  </si>
  <si>
    <t>trykk_25mar024.dat</t>
  </si>
  <si>
    <t>trykk_25mar025.dat</t>
  </si>
  <si>
    <t>trykk_25mar026.dat</t>
  </si>
  <si>
    <t>trykk_25mar027.dat</t>
  </si>
  <si>
    <t>trykk_25mar028.dat</t>
  </si>
  <si>
    <t>trykk_25mar029.dat</t>
  </si>
  <si>
    <t>trykk_25mar030.dat</t>
  </si>
  <si>
    <t>trykk_25mar031.dat</t>
  </si>
  <si>
    <t>trykk_25mar032.dat</t>
  </si>
  <si>
    <t>trykk_25mar033.dat</t>
  </si>
  <si>
    <t>trykk_25mar034.dat</t>
  </si>
  <si>
    <t>trykk_26mar001.dat</t>
  </si>
  <si>
    <t>trykk_26mar002.dat</t>
  </si>
  <si>
    <t>trykk_26mar003.dat</t>
  </si>
  <si>
    <t>trykk_26mar004.dat</t>
  </si>
  <si>
    <t>trykk_26mar005.dat</t>
  </si>
  <si>
    <t>trykk_31mar001.dat</t>
  </si>
  <si>
    <t>all -99999</t>
  </si>
  <si>
    <t>Data logger etc. dismantled 31. mars 2011, to send to Instrumentjeneste AS</t>
  </si>
  <si>
    <t>trykk_mai25.dat</t>
  </si>
  <si>
    <t>trykk_jun14.dat</t>
  </si>
  <si>
    <t>trykk_jun24.dat</t>
  </si>
  <si>
    <t>trykk_28aug004.dat</t>
  </si>
  <si>
    <t>trykk_28aug005.dat</t>
  </si>
  <si>
    <t>trykk_28aug006.dat</t>
  </si>
  <si>
    <t>trykk_28aug007.dat</t>
  </si>
  <si>
    <t>trykk_28aug008.dat</t>
  </si>
  <si>
    <t>trykk_28aug009.dat</t>
  </si>
  <si>
    <t>trykk_sep28.dat</t>
  </si>
  <si>
    <t>trykk_okt04.dat</t>
  </si>
  <si>
    <t>trykk_13mar002.dat</t>
  </si>
  <si>
    <t>trykk_13mar003.dat</t>
  </si>
  <si>
    <t>trykk_13mar004.dat</t>
  </si>
  <si>
    <t>trykk_13mar005.dat</t>
  </si>
  <si>
    <t>1, 2 or 3</t>
  </si>
  <si>
    <t>trykk_13mar006.dat</t>
  </si>
  <si>
    <t>1,2 or 3</t>
  </si>
  <si>
    <t>trykk_13mar007.dat</t>
  </si>
  <si>
    <t>trykk_13mar008.dat</t>
  </si>
  <si>
    <t>trykk_13mar009.dat</t>
  </si>
  <si>
    <t>trykk_13mar010.dat</t>
  </si>
  <si>
    <t>trykk_13mar083.dat</t>
  </si>
  <si>
    <t>Engabreen_mars22_2010.dat</t>
  </si>
  <si>
    <t>Engabreen_mars24_2010.dat</t>
  </si>
  <si>
    <t>trykk_10jun001.dat</t>
  </si>
  <si>
    <t>trykk_10jun002.dat</t>
  </si>
  <si>
    <t>trykk_11jun001.dat</t>
  </si>
  <si>
    <t>trykk_11jun002.dat</t>
  </si>
  <si>
    <t>trykk_21sep001.dat</t>
  </si>
  <si>
    <t>trykk_21sep002.dat</t>
  </si>
  <si>
    <t>trykk_09nov000.dat</t>
  </si>
  <si>
    <t>trykk_09nov001.dat</t>
  </si>
  <si>
    <t>trykk_09nov002.dat</t>
  </si>
  <si>
    <t>trykk_09nov003.dat</t>
  </si>
  <si>
    <t>trykk_mars013.dat</t>
  </si>
  <si>
    <t>trykk_mars014.dat</t>
  </si>
  <si>
    <t>trykk_mars015.dat</t>
  </si>
  <si>
    <t>trykk_mars016.dat</t>
  </si>
  <si>
    <t>trykk_mars017.dat</t>
  </si>
  <si>
    <t>trykk_mars018.dat</t>
  </si>
  <si>
    <t>trykk_mars019.dat</t>
  </si>
  <si>
    <t>trykk_mars020.dat</t>
  </si>
  <si>
    <t>trykk_mars021.dat</t>
  </si>
  <si>
    <t>trykk_mars_tot.xls</t>
  </si>
  <si>
    <t>trykk_oct023.dat</t>
  </si>
  <si>
    <t>trykk_oct024.dat</t>
  </si>
  <si>
    <t>trykk_oct025.dat</t>
  </si>
  <si>
    <t>trykk_oct026.dat</t>
  </si>
  <si>
    <t>trykk_nov018.dat</t>
  </si>
  <si>
    <t>trykk_nov019.dat</t>
  </si>
  <si>
    <t>trykk_13mar000.dat</t>
  </si>
  <si>
    <t>trykk_13mar001.dat</t>
  </si>
  <si>
    <t>Engabreen_jun_2009.dat</t>
  </si>
  <si>
    <t>Engabreen_jul01_2009.dat</t>
  </si>
  <si>
    <t>Engabreen_aug18_2009.dat</t>
  </si>
  <si>
    <t>Engabreen_aug25_2009.dat</t>
  </si>
  <si>
    <t>Engabreen_jul07_2009.dat</t>
  </si>
  <si>
    <t>mars2008_026.DAT</t>
  </si>
  <si>
    <t>CR10_to_mar10.dat</t>
  </si>
  <si>
    <t>CR10_to_mar17.dat</t>
  </si>
  <si>
    <t>CR10_to_mar25.dat</t>
  </si>
  <si>
    <t>CR10_to_apr1.dat</t>
  </si>
  <si>
    <t>DATA055.dat</t>
  </si>
  <si>
    <t>DATA056.dat</t>
  </si>
  <si>
    <t>trykk_mai008.dat</t>
  </si>
  <si>
    <t>trykk_mai009.dat</t>
  </si>
  <si>
    <t>trykk_mai010.dat</t>
  </si>
  <si>
    <t>trykk_mai011.dat</t>
  </si>
  <si>
    <t>trykk_mai012.dat</t>
  </si>
  <si>
    <t>trykk_mai013.dat</t>
  </si>
  <si>
    <t>trykk_mai014.dat</t>
  </si>
  <si>
    <t>trykk_mai015.dat</t>
  </si>
  <si>
    <t>trykk_mai016.dat</t>
  </si>
  <si>
    <t>trykk_sep002.dat</t>
  </si>
  <si>
    <t>CR10_to_mai16.dat</t>
  </si>
  <si>
    <t>CR10_to_mai21.dat</t>
  </si>
  <si>
    <t>CR10_to_mai29.dat</t>
  </si>
  <si>
    <t>CR10_to_jun04.dat</t>
  </si>
  <si>
    <t>CR10_to_jun18.dat</t>
  </si>
  <si>
    <t>CR10_to_jun25.dat</t>
  </si>
  <si>
    <t>CR10_to_jul02.dat</t>
  </si>
  <si>
    <t>CR10_to_jul06.dat</t>
  </si>
  <si>
    <t>CR10_to_aug03.dat</t>
  </si>
  <si>
    <t>CR10_to_aug16.dat</t>
  </si>
  <si>
    <t>CR10_to_aug20.dat</t>
  </si>
  <si>
    <t>CR10_to_aug28dat</t>
  </si>
  <si>
    <t>CR10_to_sep3.dat</t>
  </si>
  <si>
    <t>CR10_to_sep11.dat</t>
  </si>
  <si>
    <t>CR10_to_sep17.dat</t>
  </si>
  <si>
    <t>CR10_to_okt04.dat</t>
  </si>
  <si>
    <t>CR10_to_okt15.dat</t>
  </si>
  <si>
    <t>CR10_to_okt22.dat</t>
  </si>
  <si>
    <t>CR10_to_nov06.dat</t>
  </si>
  <si>
    <t>CR10_to_nov15.dat</t>
  </si>
  <si>
    <t>CR10_to_dec04.dat</t>
  </si>
  <si>
    <t>2006/Day117time1601.txt</t>
  </si>
  <si>
    <t>Data 309-326.dat</t>
  </si>
  <si>
    <t>Data 326-327.dat</t>
  </si>
  <si>
    <t>Data 327-329.dat</t>
  </si>
  <si>
    <t>Data 329-73.dat</t>
  </si>
  <si>
    <t>NO DATA</t>
  </si>
  <si>
    <t>1 min for first 21 mins.</t>
  </si>
  <si>
    <t>FEB2602</t>
  </si>
  <si>
    <t>ENG2002_02_28</t>
  </si>
  <si>
    <t>2001_sep-des_15.dat</t>
  </si>
  <si>
    <t>May28001.dat</t>
  </si>
  <si>
    <t>Dat0105.dat</t>
  </si>
  <si>
    <t>00081501.DAT</t>
  </si>
  <si>
    <t>00101901.DAT</t>
  </si>
  <si>
    <t>Data99_01.dat</t>
  </si>
  <si>
    <t>99052401.DAT</t>
  </si>
  <si>
    <t>DATA99_02.dat</t>
  </si>
  <si>
    <t>Data9908.dat</t>
  </si>
  <si>
    <t>Data99092101.dat</t>
  </si>
  <si>
    <t>Data99102201.dat</t>
  </si>
  <si>
    <t>01032001</t>
  </si>
  <si>
    <t>01032101</t>
  </si>
  <si>
    <t>01032102</t>
  </si>
  <si>
    <t>01032103</t>
  </si>
  <si>
    <t>01032104</t>
  </si>
  <si>
    <t>01032105</t>
  </si>
  <si>
    <t>01032106</t>
  </si>
  <si>
    <t>01032201</t>
  </si>
  <si>
    <t>01032301</t>
  </si>
  <si>
    <t>01032302</t>
  </si>
  <si>
    <t>01032401</t>
  </si>
  <si>
    <t>01032402</t>
  </si>
  <si>
    <t>01032403</t>
  </si>
  <si>
    <t>01032501</t>
  </si>
  <si>
    <t>01032502</t>
  </si>
  <si>
    <t>01032601</t>
  </si>
  <si>
    <t>01032602</t>
  </si>
  <si>
    <t>01032801</t>
  </si>
  <si>
    <t>274?</t>
  </si>
  <si>
    <t>day? year?</t>
  </si>
  <si>
    <t>2 seconds</t>
  </si>
  <si>
    <t>01032802</t>
  </si>
  <si>
    <t>01032803</t>
  </si>
  <si>
    <t>01032804</t>
  </si>
  <si>
    <t>01032805</t>
  </si>
  <si>
    <t>01032806</t>
  </si>
  <si>
    <t>01032807</t>
  </si>
  <si>
    <t>01032901</t>
  </si>
  <si>
    <t>01033001</t>
  </si>
  <si>
    <t>01033101</t>
  </si>
  <si>
    <t>01033102</t>
  </si>
  <si>
    <t>01033103</t>
  </si>
  <si>
    <t>01033112</t>
  </si>
  <si>
    <t>01033113</t>
  </si>
  <si>
    <t>01033114</t>
  </si>
  <si>
    <t>01033115</t>
  </si>
  <si>
    <t>01033116</t>
  </si>
  <si>
    <t>??</t>
  </si>
  <si>
    <t xml:space="preserve">mainly </t>
  </si>
  <si>
    <t>zeroes</t>
  </si>
  <si>
    <t>01033117</t>
  </si>
  <si>
    <t>01033118</t>
  </si>
  <si>
    <t>01033119</t>
  </si>
  <si>
    <t>01033120</t>
  </si>
  <si>
    <t>01033121</t>
  </si>
  <si>
    <t>pump test</t>
  </si>
  <si>
    <t>pressures?</t>
  </si>
  <si>
    <t>01033122</t>
  </si>
  <si>
    <t>01033123</t>
  </si>
  <si>
    <t>01033124</t>
  </si>
  <si>
    <t>01033125</t>
  </si>
  <si>
    <t>01033126</t>
  </si>
  <si>
    <t>01033127</t>
  </si>
  <si>
    <t>01033128</t>
  </si>
  <si>
    <t>01033129</t>
  </si>
  <si>
    <t>01033130</t>
  </si>
  <si>
    <t>01033131</t>
  </si>
  <si>
    <t>01033132</t>
  </si>
  <si>
    <t>01033133</t>
  </si>
  <si>
    <t>01033134</t>
  </si>
  <si>
    <t>01033135</t>
  </si>
  <si>
    <t>01033136</t>
  </si>
  <si>
    <t>01033137</t>
  </si>
  <si>
    <t>01033138</t>
  </si>
  <si>
    <t>01033139</t>
  </si>
  <si>
    <t>01033140</t>
  </si>
  <si>
    <t>01033141</t>
  </si>
  <si>
    <t>01033142</t>
  </si>
  <si>
    <t>2001/Data_list_mar2001.xls</t>
  </si>
  <si>
    <t>eng98-1.xls</t>
  </si>
  <si>
    <t>eng98-2.xls</t>
  </si>
  <si>
    <t>eng98-3.xls</t>
  </si>
  <si>
    <t>ENG97-1.XLS</t>
  </si>
  <si>
    <t>ENG97-2.XLS</t>
  </si>
  <si>
    <t>ENG97-3.XLS</t>
  </si>
  <si>
    <t>ENG97-4.XLS</t>
  </si>
  <si>
    <t>ENG97-5.XLS</t>
  </si>
  <si>
    <t>ENG97-4 copy.XLS</t>
  </si>
  <si>
    <t>ENG96.XLS</t>
  </si>
  <si>
    <t>ENG95.XLS</t>
  </si>
  <si>
    <t>ENG94-1.XLS</t>
  </si>
  <si>
    <t>ENG94-2.XLS</t>
  </si>
  <si>
    <t>Eng94-3.xls</t>
  </si>
  <si>
    <t>ENG93-1.XLS</t>
  </si>
  <si>
    <t>ENG93-2.XLS</t>
  </si>
  <si>
    <t>trykk_05mai005.dat</t>
  </si>
  <si>
    <t>trykk_09mai001.dat</t>
  </si>
  <si>
    <t>trykk_21mai001.dat</t>
  </si>
  <si>
    <t>trykk_23nov001.dat</t>
  </si>
  <si>
    <t>2 &amp; 15</t>
  </si>
  <si>
    <t>trykk_okt07.dat</t>
  </si>
  <si>
    <t>trykk_okt12.dat</t>
  </si>
  <si>
    <t>trykk_okt20.dat</t>
  </si>
  <si>
    <t>trykk_31mar002.dat</t>
  </si>
  <si>
    <t>trykk_31mar003.dat</t>
  </si>
  <si>
    <t>trykk_31mar004.dat</t>
  </si>
  <si>
    <t>trykk_31mar005.dat</t>
  </si>
  <si>
    <t>trykk_31mar006.dat</t>
  </si>
  <si>
    <t>trykk_31mar007.dat</t>
  </si>
  <si>
    <t>APR06001.DAT</t>
  </si>
  <si>
    <t>APR17001.DAT</t>
  </si>
  <si>
    <t>APR19001.DAT</t>
  </si>
  <si>
    <t>APR20001.DAT</t>
  </si>
  <si>
    <t>15,2</t>
  </si>
  <si>
    <t>Data02_0731.txt</t>
  </si>
  <si>
    <t>FEB27001.DAT</t>
  </si>
  <si>
    <t>FEB28002.DAT</t>
  </si>
  <si>
    <t>JULY0501.DAT</t>
  </si>
  <si>
    <t>OCT16002.DAT</t>
  </si>
  <si>
    <t>MAR24001_ALL.DAT</t>
  </si>
  <si>
    <t>MAY03_15min.dat</t>
  </si>
  <si>
    <t>trykk_sep001.dat</t>
  </si>
  <si>
    <t xml:space="preserve">trykk_13mar002: </t>
  </si>
  <si>
    <t>day323 - day 62 (3/3-2010)</t>
  </si>
  <si>
    <t xml:space="preserve">trykk_13mar010: </t>
  </si>
  <si>
    <t>get new 15/3 1955 - 24/3 1535 (nedlasta 24/3)</t>
  </si>
  <si>
    <t xml:space="preserve">trykk_13mar011: </t>
  </si>
  <si>
    <t>get all 6/11-?? 2146 - 8/3-?? 1501 (nedlasta 24/3-10)</t>
  </si>
  <si>
    <t xml:space="preserve">retkk_13mar083:      </t>
  </si>
  <si>
    <t xml:space="preserve"> 24/3 1537 - 25/3 1327 (nedlasta 25/3-10)</t>
  </si>
  <si>
    <t xml:space="preserve">mappe get_all_2503: </t>
  </si>
  <si>
    <t xml:space="preserve">kopiert alt pÂ SM 25/3-10 </t>
  </si>
  <si>
    <t>trykk_02nov001.dat</t>
  </si>
  <si>
    <t>trykk_02nov002.dat</t>
  </si>
  <si>
    <t>trykk_02nov003.dat</t>
  </si>
  <si>
    <t>trykk_02nov004.dat</t>
  </si>
  <si>
    <t>trykk_02nov005.dat</t>
  </si>
  <si>
    <t>Engabreen_trykk_29jan.dat</t>
  </si>
  <si>
    <t>trykk2_19apr001.dat</t>
  </si>
  <si>
    <t>Engabreen_trykk_june04.dat</t>
  </si>
  <si>
    <t>Engabreen_trykk_26apr.dat</t>
  </si>
  <si>
    <t>Engabreen_trykk_12feb.dat</t>
  </si>
  <si>
    <t>Engabreen_trykk_11mars.dat</t>
  </si>
  <si>
    <t>N°kkel</t>
  </si>
  <si>
    <r>
      <t>Jeg burde g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 xml:space="preserve"> gjennom de andre og legge dem inn i RAWDATA.SUM i l°p av januar,</t>
    </r>
  </si>
  <si>
    <t>men...</t>
  </si>
  <si>
    <t>LDCELL01.TXT</t>
  </si>
  <si>
    <t>LDCELL02.TXT</t>
  </si>
  <si>
    <r>
      <t>LDCELL03.TXT  er dataene ferdig for MATLAB, best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>r av data opp til DAT060.DAT</t>
    </r>
  </si>
  <si>
    <r>
      <t xml:space="preserve">Du kunne fortsette 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 xml:space="preserve"> lage LDCELL__.TXT</t>
    </r>
  </si>
  <si>
    <r>
      <t>Jeg sender med deg Sintef rapporten ang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>ende overflateborehull inklinometri.</t>
    </r>
  </si>
  <si>
    <r>
      <t xml:space="preserve">Datafilene </t>
    </r>
    <r>
      <rPr>
        <b/>
        <sz val="10.5"/>
        <color theme="1"/>
        <rFont val="Courier"/>
      </rPr>
      <t>DAT001.DAT</t>
    </r>
    <r>
      <rPr>
        <sz val="10.5"/>
        <color theme="1"/>
        <rFont val="Courier"/>
      </rPr>
      <t xml:space="preserve"> -&gt; </t>
    </r>
    <r>
      <rPr>
        <b/>
        <sz val="10.5"/>
        <color theme="1"/>
        <rFont val="Courier"/>
      </rPr>
      <t>DAT089.DAT</t>
    </r>
    <r>
      <rPr>
        <sz val="10.5"/>
        <color theme="1"/>
        <rFont val="Courier"/>
      </rPr>
      <t xml:space="preserve"> er beskrivet i filen RAWDATA.SUM</t>
    </r>
  </si>
  <si>
    <t>I (PiM) Never found them</t>
  </si>
  <si>
    <r>
      <t>Note found in a text file (</t>
    </r>
    <r>
      <rPr>
        <i/>
        <sz val="12"/>
        <color rgb="FFFF0000"/>
        <rFont val="Calibri"/>
        <scheme val="minor"/>
      </rPr>
      <t>NùKKEL.DOC</t>
    </r>
    <r>
      <rPr>
        <sz val="12"/>
        <color rgb="FFFF0000"/>
        <rFont val="Calibri"/>
        <family val="2"/>
        <scheme val="minor"/>
      </rPr>
      <t>) for the rest of the data.</t>
    </r>
  </si>
  <si>
    <r>
      <rPr>
        <sz val="12"/>
        <color theme="3"/>
        <rFont val="Calibri"/>
        <scheme val="minor"/>
      </rPr>
      <t xml:space="preserve">With it, There was an amazingly detailled summary of the data!! VERY GOOD! =&gt; </t>
    </r>
    <r>
      <rPr>
        <i/>
        <sz val="12"/>
        <color theme="3"/>
        <rFont val="Calibri"/>
        <scheme val="minor"/>
      </rPr>
      <t>RAWDATA.SUM</t>
    </r>
    <r>
      <rPr>
        <sz val="12"/>
        <color theme="3"/>
        <rFont val="Calibri"/>
        <scheme val="minor"/>
      </rPr>
      <t xml:space="preserve"> converted into </t>
    </r>
    <r>
      <rPr>
        <b/>
        <i/>
        <sz val="12"/>
        <color rgb="FFFF0000"/>
        <rFont val="Calibri"/>
        <scheme val="minor"/>
      </rPr>
      <t>RAWDATA_SUM.xlsx .</t>
    </r>
  </si>
  <si>
    <t>FromGaute'sBackup_1999.dat</t>
  </si>
  <si>
    <t>FromGaute'sBackupCompiled_2000.dat</t>
  </si>
  <si>
    <t>DEC3101.dat</t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</si>
  <si>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MAR20001.txt </t>
    </r>
    <r>
      <rPr>
        <sz val="12"/>
        <color theme="1"/>
        <rFont val="Calibri"/>
        <family val="2"/>
        <scheme val="minor"/>
      </rPr>
      <t xml:space="preserve">converted into </t>
    </r>
    <r>
      <rPr>
        <b/>
        <i/>
        <sz val="12"/>
        <color theme="1"/>
        <rFont val="Calibri"/>
        <scheme val="minor"/>
      </rPr>
      <t>.dat</t>
    </r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</si>
  <si>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MAR30001.txt </t>
    </r>
    <r>
      <rPr>
        <sz val="12"/>
        <color theme="1"/>
        <rFont val="Calibri"/>
        <family val="2"/>
        <scheme val="minor"/>
      </rPr>
      <t xml:space="preserve">converted into </t>
    </r>
    <r>
      <rPr>
        <b/>
        <i/>
        <sz val="12"/>
        <color theme="1"/>
        <rFont val="Calibri"/>
        <scheme val="minor"/>
      </rPr>
      <t>.dat</t>
    </r>
  </si>
  <si>
    <t>MAR20001.dat</t>
  </si>
  <si>
    <t>MAR30001.dat</t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</si>
  <si>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MAR30001.txt </t>
    </r>
  </si>
  <si>
    <r>
      <t xml:space="preserve">Duplicates </t>
    </r>
    <r>
      <rPr>
        <b/>
        <i/>
        <sz val="12"/>
        <color rgb="FFFF0000"/>
        <rFont val="Calibri"/>
        <scheme val="minor"/>
      </rPr>
      <t>MAR30001.txt</t>
    </r>
  </si>
  <si>
    <r>
      <t xml:space="preserve">?? Duplicates </t>
    </r>
    <r>
      <rPr>
        <b/>
        <i/>
        <sz val="12"/>
        <color rgb="FFFF0000"/>
        <rFont val="Calibri"/>
        <scheme val="minor"/>
      </rPr>
      <t>MAR30001.txt</t>
    </r>
  </si>
  <si>
    <r>
      <t xml:space="preserve">?? Duplicates </t>
    </r>
    <r>
      <rPr>
        <b/>
        <i/>
        <sz val="12"/>
        <color rgb="FFFF0000"/>
        <rFont val="Calibri"/>
        <scheme val="minor"/>
      </rPr>
      <t>MAR20001.txt</t>
    </r>
  </si>
  <si>
    <t>?? Year ??</t>
  </si>
  <si>
    <r>
      <t xml:space="preserve">Duplicates </t>
    </r>
    <r>
      <rPr>
        <sz val="12"/>
        <rFont val="Calibri"/>
        <scheme val="minor"/>
      </rPr>
      <t>but included</t>
    </r>
    <r>
      <rPr>
        <sz val="12"/>
        <color rgb="FFFF0000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scheme val="minor"/>
      </rPr>
      <t>MAR30001.txt</t>
    </r>
  </si>
  <si>
    <t>Note:</t>
  </si>
  <si>
    <t>Ex.: 75.797 (seen) could be 1.7579 (guessed true)</t>
  </si>
  <si>
    <r>
      <t xml:space="preserve">---&gt; .dat File Never FOUND, </t>
    </r>
    <r>
      <rPr>
        <sz val="12"/>
        <color rgb="FFFF0000"/>
        <rFont val="Calibri"/>
        <family val="2"/>
        <scheme val="minor"/>
      </rPr>
      <t>Recompiled from DEC3101.xls</t>
    </r>
  </si>
  <si>
    <r>
      <rPr>
        <b/>
        <sz val="12"/>
        <color rgb="FFFF0000"/>
        <rFont val="Calibri"/>
        <scheme val="minor"/>
      </rPr>
      <t>2001</t>
    </r>
    <r>
      <rPr>
        <sz val="12"/>
        <color rgb="FFFF0000"/>
        <rFont val="Calibri"/>
        <family val="2"/>
        <scheme val="minor"/>
      </rPr>
      <t>-2002</t>
    </r>
  </si>
  <si>
    <t>Different Dates than Miriam's file</t>
  </si>
  <si>
    <r>
      <t xml:space="preserve">Raw Data Found in Gaute's backup: FOLDER dat02, </t>
    </r>
    <r>
      <rPr>
        <b/>
        <sz val="12"/>
        <color rgb="FFFF0000"/>
        <rFont val="Calibri"/>
        <scheme val="minor"/>
      </rPr>
      <t>NOT USED because I had duplicates in text files.</t>
    </r>
  </si>
  <si>
    <r>
      <t>2003-</t>
    </r>
    <r>
      <rPr>
        <b/>
        <sz val="12"/>
        <color rgb="FFFF0000"/>
        <rFont val="Calibri"/>
        <scheme val="minor"/>
      </rPr>
      <t>2004</t>
    </r>
  </si>
  <si>
    <t>Original:</t>
  </si>
  <si>
    <t>From</t>
  </si>
  <si>
    <t>To</t>
  </si>
  <si>
    <r>
      <rPr>
        <b/>
        <sz val="12"/>
        <color rgb="FFFF0000"/>
        <rFont val="Calibri"/>
        <scheme val="minor"/>
      </rPr>
      <t>2004</t>
    </r>
    <r>
      <rPr>
        <sz val="12"/>
        <color rgb="FFFF0000"/>
        <rFont val="Calibri"/>
        <family val="2"/>
        <scheme val="minor"/>
      </rPr>
      <t>-2005</t>
    </r>
  </si>
  <si>
    <r>
      <t>2005-</t>
    </r>
    <r>
      <rPr>
        <b/>
        <sz val="12"/>
        <color rgb="FFFF0000"/>
        <rFont val="Calibri"/>
        <scheme val="minor"/>
      </rPr>
      <t>2006</t>
    </r>
  </si>
  <si>
    <t>CORRECTION TO DO!</t>
  </si>
  <si>
    <r>
      <rPr>
        <b/>
        <sz val="12"/>
        <color rgb="FFFF0000"/>
        <rFont val="Calibri"/>
        <scheme val="minor"/>
      </rPr>
      <t>2005</t>
    </r>
    <r>
      <rPr>
        <sz val="12"/>
        <color rgb="FFFF0000"/>
        <rFont val="Calibri"/>
        <family val="2"/>
        <scheme val="minor"/>
      </rPr>
      <t>-2006</t>
    </r>
  </si>
  <si>
    <r>
      <t>2006-</t>
    </r>
    <r>
      <rPr>
        <b/>
        <sz val="12"/>
        <color rgb="FFFF0000"/>
        <rFont val="Calibri"/>
        <scheme val="minor"/>
      </rPr>
      <t>2007</t>
    </r>
  </si>
  <si>
    <r>
      <rPr>
        <b/>
        <sz val="12"/>
        <color rgb="FFFF0000"/>
        <rFont val="Calibri"/>
        <scheme val="minor"/>
      </rPr>
      <t>2006</t>
    </r>
    <r>
      <rPr>
        <sz val="12"/>
        <color rgb="FFFF0000"/>
        <rFont val="Calibri"/>
        <family val="2"/>
        <scheme val="minor"/>
      </rPr>
      <t>-2007</t>
    </r>
  </si>
  <si>
    <r>
      <t>2007-</t>
    </r>
    <r>
      <rPr>
        <b/>
        <sz val="12"/>
        <color rgb="FFFF0000"/>
        <rFont val="Calibri"/>
        <scheme val="minor"/>
      </rPr>
      <t>2008</t>
    </r>
  </si>
  <si>
    <r>
      <rPr>
        <b/>
        <sz val="12"/>
        <color rgb="FFFF0000"/>
        <rFont val="Calibri"/>
        <scheme val="minor"/>
      </rPr>
      <t>2007</t>
    </r>
    <r>
      <rPr>
        <sz val="12"/>
        <color rgb="FFFF0000"/>
        <rFont val="Calibri"/>
        <family val="2"/>
        <scheme val="minor"/>
      </rPr>
      <t>-2008</t>
    </r>
  </si>
  <si>
    <r>
      <t xml:space="preserve">1 line and duplicate contained in </t>
    </r>
    <r>
      <rPr>
        <b/>
        <i/>
        <sz val="12"/>
        <color rgb="FFFF0000"/>
        <rFont val="Calibri"/>
        <scheme val="minor"/>
      </rPr>
      <t>trykk_sep002.dat</t>
    </r>
  </si>
  <si>
    <t>tab separated</t>
  </si>
  <si>
    <r>
      <t>2009-</t>
    </r>
    <r>
      <rPr>
        <b/>
        <sz val="12"/>
        <color rgb="FFFF0000"/>
        <rFont val="Calibri"/>
        <scheme val="minor"/>
      </rPr>
      <t>2010</t>
    </r>
  </si>
  <si>
    <t>Engabreen_sep04_2009.dat</t>
  </si>
  <si>
    <t>Engabreen_sep09_2009.dat</t>
  </si>
  <si>
    <t>Engabreen_sep16_2009.dat</t>
  </si>
  <si>
    <t>last line</t>
  </si>
  <si>
    <t>113,47,101,…</t>
  </si>
  <si>
    <t>should become</t>
  </si>
  <si>
    <t>113,83,1446,…</t>
  </si>
  <si>
    <t>first line</t>
  </si>
  <si>
    <t>second line</t>
  </si>
  <si>
    <t>113,47,116,…</t>
  </si>
  <si>
    <t>113,83,1516…</t>
  </si>
  <si>
    <t>113,83,1501,…</t>
  </si>
  <si>
    <r>
      <rPr>
        <b/>
        <sz val="12"/>
        <color rgb="FFFF0000"/>
        <rFont val="Calibri"/>
        <scheme val="minor"/>
      </rPr>
      <t>2009</t>
    </r>
    <r>
      <rPr>
        <sz val="12"/>
        <color rgb="FFFF0000"/>
        <rFont val="Calibri"/>
        <family val="2"/>
        <scheme val="minor"/>
      </rPr>
      <t>-2010</t>
    </r>
  </si>
  <si>
    <t>After combining both files, checking for duplicates and sorting by dates, I got:</t>
  </si>
  <si>
    <t xml:space="preserve">Notes from Hallgeir (hae) </t>
  </si>
  <si>
    <r>
      <rPr>
        <b/>
        <sz val="12"/>
        <color rgb="FFFF0000"/>
        <rFont val="Calibri"/>
        <scheme val="minor"/>
      </rPr>
      <t>2010</t>
    </r>
    <r>
      <rPr>
        <sz val="12"/>
        <color rgb="FFFF0000"/>
        <rFont val="Calibri"/>
        <family val="2"/>
        <scheme val="minor"/>
      </rPr>
      <t>-2011</t>
    </r>
  </si>
  <si>
    <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</si>
  <si>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trykk_28aug001.dat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</si>
  <si>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trykk_28aug003.dat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</si>
  <si>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trykk_24jul001.dat</t>
    </r>
  </si>
  <si>
    <r>
      <t>2012</t>
    </r>
    <r>
      <rPr>
        <sz val="12"/>
        <color rgb="FFFF0000"/>
        <rFont val="Calibri"/>
        <family val="2"/>
        <scheme val="minor"/>
      </rPr>
      <t>-2013</t>
    </r>
  </si>
  <si>
    <r>
      <t xml:space="preserve">&lt;-- </t>
    </r>
    <r>
      <rPr>
        <b/>
        <sz val="12"/>
        <color rgb="FFFF0000"/>
        <rFont val="Calibri"/>
        <scheme val="minor"/>
      </rPr>
      <t xml:space="preserve">Font problems </t>
    </r>
    <r>
      <rPr>
        <sz val="12"/>
        <color rgb="FFFF0000"/>
        <rFont val="Calibri"/>
        <family val="2"/>
        <scheme val="minor"/>
      </rPr>
      <t xml:space="preserve">from 236 309 until 236 325 as well as 236 431 – 236 447 </t>
    </r>
    <r>
      <rPr>
        <b/>
        <sz val="12"/>
        <color rgb="FFFF0000"/>
        <rFont val="Calibri"/>
        <scheme val="minor"/>
      </rPr>
      <t>Corrected</t>
    </r>
  </si>
  <si>
    <t>82-84: First 11 lines have          &lt;-- wrong dates (4 1:59-2:19)</t>
  </si>
  <si>
    <r>
      <rPr>
        <b/>
        <sz val="12"/>
        <color rgb="FFFF0000"/>
        <rFont val="Calibri"/>
        <scheme val="minor"/>
      </rPr>
      <t xml:space="preserve">Data Loss </t>
    </r>
    <r>
      <rPr>
        <sz val="12"/>
        <color rgb="FFFF0000"/>
        <rFont val="Calibri"/>
        <family val="2"/>
        <scheme val="minor"/>
      </rPr>
      <t>between 175 21:15 and 176 00:19 +</t>
    </r>
    <r>
      <rPr>
        <b/>
        <sz val="12"/>
        <color rgb="FFFF0000"/>
        <rFont val="Calibri"/>
        <scheme val="minor"/>
      </rPr>
      <t xml:space="preserve"> Font pbm</t>
    </r>
    <r>
      <rPr>
        <sz val="12"/>
        <color rgb="FFFF0000"/>
        <rFont val="Calibri"/>
        <family val="2"/>
        <scheme val="minor"/>
      </rPr>
      <t xml:space="preserve"> from 175 21:01                         &lt;--  </t>
    </r>
    <r>
      <rPr>
        <b/>
        <sz val="12"/>
        <color rgb="FFFF0000"/>
        <rFont val="Calibri"/>
        <scheme val="minor"/>
      </rPr>
      <t>Corrected or removed</t>
    </r>
  </si>
  <si>
    <r>
      <t>2009</t>
    </r>
    <r>
      <rPr>
        <sz val="12"/>
        <color rgb="FFFF0000"/>
        <rFont val="Calibri"/>
        <family val="2"/>
        <scheme val="minor"/>
      </rPr>
      <t>-2010</t>
    </r>
  </si>
  <si>
    <r>
      <rPr>
        <b/>
        <sz val="12"/>
        <color rgb="FFFF0000"/>
        <rFont val="Calibri"/>
        <scheme val="minor"/>
      </rPr>
      <t>1998</t>
    </r>
    <r>
      <rPr>
        <sz val="12"/>
        <color rgb="FFFF0000"/>
        <rFont val="Calibri"/>
        <family val="2"/>
        <scheme val="minor"/>
      </rPr>
      <t>-1999</t>
    </r>
  </si>
  <si>
    <r>
      <rPr>
        <b/>
        <sz val="12"/>
        <color rgb="FFFF0000"/>
        <rFont val="Calibri"/>
        <scheme val="minor"/>
      </rPr>
      <t>Duplicates of</t>
    </r>
    <r>
      <rPr>
        <sz val="12"/>
        <color rgb="FFFF0000"/>
        <rFont val="Calibri"/>
        <family val="2"/>
        <scheme val="minor"/>
      </rPr>
      <t xml:space="preserve">  the file: </t>
    </r>
    <r>
      <rPr>
        <i/>
        <sz val="12"/>
        <color rgb="FFFF0000"/>
        <rFont val="Calibri"/>
        <scheme val="minor"/>
      </rPr>
      <t>FromGaute'sBackup_1999.dat</t>
    </r>
  </si>
  <si>
    <t>From the comparisons of Gaute's processed .xls files and raw data .dat files, we get the following order in the raw data:</t>
  </si>
  <si>
    <r>
      <rPr>
        <b/>
        <sz val="12"/>
        <color rgb="FFFF0000"/>
        <rFont val="Calibri"/>
        <scheme val="minor"/>
      </rPr>
      <t>PiM:(</t>
    </r>
    <r>
      <rPr>
        <sz val="12"/>
        <color rgb="FFFF0000"/>
        <rFont val="Calibri"/>
        <family val="2"/>
        <scheme val="minor"/>
      </rPr>
      <t>Updated on 02/10/2013) Origin: Gaute's Raw data</t>
    </r>
  </si>
  <si>
    <t>FromGaute'sBackupCompiled_2000_117.dat</t>
  </si>
  <si>
    <r>
      <rPr>
        <b/>
        <sz val="12"/>
        <color rgb="FFFF0000"/>
        <rFont val="Calibri"/>
        <scheme val="minor"/>
      </rPr>
      <t xml:space="preserve">PiM: Duplicates </t>
    </r>
    <r>
      <rPr>
        <sz val="12"/>
        <color rgb="FFFF0000"/>
        <rFont val="Calibri"/>
        <family val="2"/>
        <scheme val="minor"/>
      </rPr>
      <t xml:space="preserve">(Updated on 02/10/2013) Origine: Gaute's Excel file   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</si>
  <si>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LC??</t>
    </r>
    <r>
      <rPr>
        <sz val="12"/>
        <color theme="1"/>
        <rFont val="Calibri"/>
        <family val="2"/>
        <scheme val="minor"/>
      </rPr>
      <t>, Battery (once a day)</t>
    </r>
  </si>
  <si>
    <r>
      <t xml:space="preserve">For </t>
    </r>
    <r>
      <rPr>
        <i/>
        <sz val="12"/>
        <color theme="1"/>
        <rFont val="Calibri"/>
        <scheme val="minor"/>
      </rPr>
      <t xml:space="preserve">00081501.dat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scheme val="minor"/>
      </rPr>
      <t xml:space="preserve">00101901.dat </t>
    </r>
    <r>
      <rPr>
        <sz val="12"/>
        <color theme="1"/>
        <rFont val="Calibri"/>
        <family val="2"/>
        <scheme val="minor"/>
      </rPr>
      <t>:</t>
    </r>
  </si>
  <si>
    <r>
      <t xml:space="preserve">For </t>
    </r>
    <r>
      <rPr>
        <i/>
        <sz val="12"/>
        <color theme="1"/>
        <rFont val="Calibri"/>
        <scheme val="minor"/>
      </rPr>
      <t xml:space="preserve">FromGaute'sBackupCompiled_2000.dat </t>
    </r>
    <r>
      <rPr>
        <sz val="12"/>
        <color theme="1"/>
        <rFont val="Calibri"/>
        <family val="2"/>
        <scheme val="minor"/>
      </rPr>
      <t>:</t>
    </r>
  </si>
  <si>
    <r>
      <t>Year, DayOfYear, HH:MM, LC6 ,LC1e, LC4, LC2a ,97_2, 97_1, (Empty)</t>
    </r>
    <r>
      <rPr>
        <sz val="12"/>
        <color theme="1"/>
        <rFont val="Calibri"/>
        <family val="2"/>
        <scheme val="minor"/>
      </rPr>
      <t>, (Empty)</t>
    </r>
  </si>
  <si>
    <r>
      <t xml:space="preserve">Code, DayOfYear, HH:MM, LC6 ,LC1e, LC4, LC2a ,97_2, 97_1, </t>
    </r>
    <r>
      <rPr>
        <b/>
        <sz val="12"/>
        <color rgb="FF000000"/>
        <rFont val="Calibri"/>
        <family val="2"/>
        <scheme val="minor"/>
      </rPr>
      <t>LC??</t>
    </r>
    <r>
      <rPr>
        <sz val="12"/>
        <color rgb="FF000000"/>
        <rFont val="Calibri"/>
        <family val="2"/>
        <scheme val="minor"/>
      </rPr>
      <t>, Battery (once a day)</t>
    </r>
  </si>
  <si>
    <t>For all files:</t>
  </si>
  <si>
    <t>FEB18001.dat</t>
  </si>
  <si>
    <t>APR02001.dat</t>
  </si>
  <si>
    <t>MAY03.dat</t>
  </si>
  <si>
    <t>JUL03001.dat</t>
  </si>
  <si>
    <t>SEP28001.dat</t>
  </si>
  <si>
    <t>NOV07001.dat</t>
  </si>
  <si>
    <t>NOV07002.dat</t>
  </si>
  <si>
    <t>NOV08001.dat</t>
  </si>
  <si>
    <t>NOV09001.dat</t>
  </si>
  <si>
    <t>MAR24001.dat</t>
  </si>
  <si>
    <t>MAR17001.dat</t>
  </si>
  <si>
    <t>MAR18001.dat</t>
  </si>
  <si>
    <t>MAR19001.dat</t>
  </si>
  <si>
    <t>MAR19002.dat</t>
  </si>
  <si>
    <t>MAR19003.dat</t>
  </si>
  <si>
    <t>MAR19004.dat</t>
  </si>
  <si>
    <t>MAR19005.dat</t>
  </si>
  <si>
    <t>MAR20002.dat</t>
  </si>
  <si>
    <t>MAR21001.dat</t>
  </si>
  <si>
    <t>MAR- and DEC- files were updated by PiM -- 02/10/2013</t>
  </si>
  <si>
    <t>01032001.dat</t>
  </si>
  <si>
    <t>SEP24001.dat</t>
  </si>
  <si>
    <t>AUG21001.dat</t>
  </si>
  <si>
    <r>
      <t xml:space="preserve">For </t>
    </r>
    <r>
      <rPr>
        <i/>
        <sz val="12"/>
        <color theme="1"/>
        <rFont val="Calibri"/>
        <scheme val="minor"/>
      </rPr>
      <t xml:space="preserve">01032001.dat &amp; MAR20001.dat </t>
    </r>
    <r>
      <rPr>
        <sz val="12"/>
        <color theme="1"/>
        <rFont val="Calibri"/>
        <family val="2"/>
        <scheme val="minor"/>
      </rPr>
      <t>(see note)</t>
    </r>
    <r>
      <rPr>
        <sz val="12"/>
        <color theme="1"/>
        <rFont val="Calibri"/>
        <family val="2"/>
        <scheme val="minor"/>
      </rPr>
      <t>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</si>
  <si>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LC01</t>
    </r>
    <r>
      <rPr>
        <sz val="12"/>
        <color theme="1"/>
        <rFont val="Calibri"/>
        <family val="2"/>
        <scheme val="minor"/>
      </rPr>
      <t>, Battery (once a day)</t>
    </r>
  </si>
  <si>
    <t>SEP24001.dat (End)</t>
  </si>
  <si>
    <t>DEC3101.dat (Start)</t>
  </si>
  <si>
    <r>
      <t>113,267,2146,1.7704,1.6079,1.8704,</t>
    </r>
    <r>
      <rPr>
        <b/>
        <sz val="12"/>
        <color rgb="FFFF0000"/>
        <rFont val="Calibri"/>
        <scheme val="minor"/>
      </rPr>
      <t>1.6659</t>
    </r>
    <r>
      <rPr>
        <sz val="12"/>
        <color theme="1"/>
        <rFont val="Calibri"/>
        <family val="2"/>
        <scheme val="minor"/>
      </rPr>
      <t>,1.6671,1.6157,-99999</t>
    </r>
  </si>
  <si>
    <r>
      <t>113,267,2201,1.7704,1.608,1.8705,</t>
    </r>
    <r>
      <rPr>
        <b/>
        <sz val="12"/>
        <color rgb="FFFF0000"/>
        <rFont val="Calibri"/>
        <scheme val="minor"/>
      </rPr>
      <t>1.6721</t>
    </r>
    <r>
      <rPr>
        <sz val="12"/>
        <color theme="1"/>
        <rFont val="Calibri"/>
        <family val="2"/>
        <scheme val="minor"/>
      </rPr>
      <t>,1.6672,1.6158,-99999</t>
    </r>
  </si>
  <si>
    <r>
      <t>For</t>
    </r>
    <r>
      <rPr>
        <sz val="12"/>
        <color theme="1"/>
        <rFont val="Calibri"/>
        <family val="2"/>
        <scheme val="minor"/>
      </rPr>
      <t xml:space="preserve"> the rest</t>
    </r>
    <r>
      <rPr>
        <i/>
        <sz val="12"/>
        <color theme="1"/>
        <rFont val="Calibri"/>
        <scheme val="minor"/>
      </rPr>
      <t xml:space="preserve"> </t>
    </r>
    <r>
      <rPr>
        <sz val="12"/>
        <color theme="1"/>
        <rFont val="Calibri"/>
        <family val="2"/>
        <scheme val="minor"/>
      </rPr>
      <t>:</t>
    </r>
  </si>
  <si>
    <t>Mar20001.dat</t>
  </si>
  <si>
    <t>Mar30001.dat</t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</si>
  <si>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May28001.dat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</si>
  <si>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Mar20001.dat</t>
    </r>
  </si>
  <si>
    <r>
      <t>61 -&gt; 77 (12:15)</t>
    </r>
    <r>
      <rPr>
        <b/>
        <i/>
        <sz val="12"/>
        <color theme="1"/>
        <rFont val="Calibri"/>
        <scheme val="minor"/>
      </rPr>
      <t xml:space="preserve"> LC??</t>
    </r>
    <r>
      <rPr>
        <i/>
        <sz val="12"/>
        <color theme="1"/>
        <rFont val="Calibri"/>
        <scheme val="minor"/>
      </rPr>
      <t xml:space="preserve"> -- Stop Working -- Record again 79(18:15) -&gt; 200 (02:16)</t>
    </r>
    <r>
      <rPr>
        <b/>
        <i/>
        <sz val="12"/>
        <color theme="1"/>
        <rFont val="Calibri"/>
        <scheme val="minor"/>
      </rPr>
      <t xml:space="preserve"> LC01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</si>
  <si>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JULY0502.dat</t>
    </r>
  </si>
  <si>
    <t>JULY0501.dat</t>
  </si>
  <si>
    <t>JULY0502.dat</t>
  </si>
  <si>
    <t>JULY0601.dat</t>
  </si>
  <si>
    <t>JULY0602.dat</t>
  </si>
  <si>
    <t>JULY0701.dat</t>
  </si>
  <si>
    <t>JUL31001.dat</t>
  </si>
  <si>
    <t>SEP26001.dat</t>
  </si>
  <si>
    <t>Data02_0227.txt</t>
  </si>
  <si>
    <t>Data02_0228.txt</t>
  </si>
  <si>
    <t>Data02_0406.txt</t>
  </si>
  <si>
    <t>Data02_0417.txt</t>
  </si>
  <si>
    <t>Data02_0419.txt</t>
  </si>
  <si>
    <t>Data02_0420.txt</t>
  </si>
  <si>
    <t>Data02_0705a.txt</t>
  </si>
  <si>
    <t>Data02_0705b.txt</t>
  </si>
  <si>
    <t>Data02_0706a.txt</t>
  </si>
  <si>
    <t>Data02_0706b.txt</t>
  </si>
  <si>
    <t>Data02_0707.txt</t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</si>
  <si>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JULY0601.dat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</si>
  <si>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JULY0602.dat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</si>
  <si>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JULY0701.dat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</si>
  <si>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JUL31001.dat</t>
    </r>
  </si>
  <si>
    <r>
      <t xml:space="preserve">---&gt; .dat File Never FOUND, but </t>
    </r>
    <r>
      <rPr>
        <sz val="12"/>
        <color rgb="FFFF0000"/>
        <rFont val="Calibri"/>
        <family val="2"/>
        <scheme val="minor"/>
      </rPr>
      <t xml:space="preserve">data span covered in </t>
    </r>
    <r>
      <rPr>
        <i/>
        <sz val="12"/>
        <color rgb="FFFF0000"/>
        <rFont val="Calibri"/>
        <scheme val="minor"/>
      </rPr>
      <t>Data02_0227.txt</t>
    </r>
  </si>
  <si>
    <r>
      <t xml:space="preserve">---&gt; .dat File Never FOUND, but </t>
    </r>
    <r>
      <rPr>
        <sz val="12"/>
        <color rgb="FFFF0000"/>
        <rFont val="Calibri"/>
        <family val="2"/>
        <scheme val="minor"/>
      </rPr>
      <t xml:space="preserve">data span covered in </t>
    </r>
    <r>
      <rPr>
        <i/>
        <sz val="12"/>
        <color rgb="FFFF0000"/>
        <rFont val="Calibri"/>
        <scheme val="minor"/>
      </rPr>
      <t>Data02_0228.txt</t>
    </r>
  </si>
  <si>
    <t>15 &amp; 2</t>
  </si>
  <si>
    <t>Data02_0705a_edited.txt</t>
  </si>
  <si>
    <r>
      <rPr>
        <b/>
        <sz val="12"/>
        <color rgb="FFFF0000"/>
        <rFont val="Calibri"/>
        <scheme val="minor"/>
      </rPr>
      <t>Edited to only keep LC data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</si>
  <si>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Data02_0406.txt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</si>
  <si>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Data02_0417.txt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</si>
  <si>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Data02_0419.txt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</si>
  <si>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Data02_0420.txt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</si>
  <si>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Data02_0228.txt</t>
    </r>
  </si>
  <si>
    <r>
      <rPr>
        <b/>
        <sz val="12"/>
        <color rgb="FFFF0000"/>
        <rFont val="Calibri"/>
        <scheme val="minor"/>
      </rPr>
      <t xml:space="preserve">Dupl. </t>
    </r>
    <r>
      <rPr>
        <sz val="12"/>
        <color rgb="FFFF0000"/>
        <rFont val="Calibri"/>
        <family val="2"/>
        <scheme val="minor"/>
      </rPr>
      <t>IN Data02_0227.txt</t>
    </r>
  </si>
  <si>
    <t>Note</t>
  </si>
  <si>
    <r>
      <rPr>
        <sz val="12"/>
        <color rgb="FFFF0000"/>
        <rFont val="Calibri"/>
        <family val="2"/>
        <scheme val="minor"/>
      </rPr>
      <t xml:space="preserve">- In </t>
    </r>
    <r>
      <rPr>
        <i/>
        <sz val="12"/>
        <color rgb="FFFF0000"/>
        <rFont val="Calibri"/>
        <scheme val="minor"/>
      </rPr>
      <t>Data02_0705a.txt</t>
    </r>
    <r>
      <rPr>
        <sz val="12"/>
        <color rgb="FFFF0000"/>
        <rFont val="Calibri"/>
        <family val="2"/>
        <scheme val="minor"/>
      </rPr>
      <t xml:space="preserve">, </t>
    </r>
    <r>
      <rPr>
        <b/>
        <sz val="12"/>
        <color rgb="FFFF0000"/>
        <rFont val="Calibri"/>
        <scheme val="minor"/>
      </rPr>
      <t>Missing day</t>
    </r>
    <r>
      <rPr>
        <sz val="12"/>
        <color rgb="FFFF0000"/>
        <rFont val="Calibri"/>
        <family val="2"/>
        <scheme val="minor"/>
      </rPr>
      <t xml:space="preserve">, but guessed 103 (11:45) -&gt; 103 (14:05) due to sampling freq.&lt;1min for pump test. These </t>
    </r>
    <r>
      <rPr>
        <b/>
        <sz val="12"/>
        <color rgb="FFFF0000"/>
        <rFont val="Calibri"/>
        <scheme val="minor"/>
      </rPr>
      <t xml:space="preserve">data are removed from </t>
    </r>
    <r>
      <rPr>
        <b/>
        <i/>
        <sz val="12"/>
        <color rgb="FFFF0000"/>
        <rFont val="Calibri"/>
        <scheme val="minor"/>
      </rPr>
      <t>Data02_0705a_edited.txt</t>
    </r>
  </si>
  <si>
    <r>
      <t xml:space="preserve">- </t>
    </r>
    <r>
      <rPr>
        <i/>
        <sz val="12"/>
        <color rgb="FFFF0000"/>
        <rFont val="Calibri"/>
        <scheme val="minor"/>
      </rPr>
      <t xml:space="preserve">JULY0501.DAT </t>
    </r>
    <r>
      <rPr>
        <sz val="12"/>
        <color rgb="FFFF0000"/>
        <rFont val="Calibri"/>
        <family val="2"/>
        <scheme val="minor"/>
      </rPr>
      <t xml:space="preserve">contains </t>
    </r>
    <r>
      <rPr>
        <b/>
        <sz val="12"/>
        <color rgb="FFFF0000"/>
        <rFont val="Calibri"/>
        <scheme val="minor"/>
      </rPr>
      <t>different data in Gaute's and Miriam's folder</t>
    </r>
    <r>
      <rPr>
        <sz val="12"/>
        <color rgb="FFFF0000"/>
        <rFont val="Calibri"/>
        <family val="2"/>
        <scheme val="minor"/>
      </rPr>
      <t>!!!</t>
    </r>
  </si>
  <si>
    <r>
      <t xml:space="preserve">- In Gaute's Excel file </t>
    </r>
    <r>
      <rPr>
        <i/>
        <sz val="12"/>
        <color rgb="FFFF0000"/>
        <rFont val="Calibri"/>
        <scheme val="minor"/>
      </rPr>
      <t>eng02a.xls</t>
    </r>
    <r>
      <rPr>
        <sz val="12"/>
        <color rgb="FFFF0000"/>
        <rFont val="Calibri"/>
        <family val="2"/>
        <scheme val="minor"/>
      </rPr>
      <t>,</t>
    </r>
    <r>
      <rPr>
        <i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Hours:Minutes are different from the raw data (</t>
    </r>
    <r>
      <rPr>
        <b/>
        <sz val="12"/>
        <color rgb="FFFF0000"/>
        <rFont val="Calibri"/>
        <scheme val="minor"/>
      </rPr>
      <t>1min shift</t>
    </r>
    <r>
      <rPr>
        <sz val="12"/>
        <color rgb="FFFF0000"/>
        <rFont val="Calibri"/>
        <family val="2"/>
        <scheme val="minor"/>
      </rPr>
      <t>)</t>
    </r>
  </si>
  <si>
    <t xml:space="preserve">NO DATA </t>
  </si>
  <si>
    <t>Only -99999s</t>
  </si>
  <si>
    <r>
      <t>For</t>
    </r>
    <r>
      <rPr>
        <sz val="12"/>
        <color theme="1"/>
        <rFont val="Calibri"/>
        <family val="2"/>
        <scheme val="minor"/>
      </rPr>
      <t xml:space="preserve"> all the file except </t>
    </r>
    <r>
      <rPr>
        <i/>
        <sz val="12"/>
        <color theme="1"/>
        <rFont val="Calibri"/>
        <scheme val="minor"/>
      </rPr>
      <t>Data02_0705a.txt:</t>
    </r>
  </si>
  <si>
    <r>
      <rPr>
        <b/>
        <u/>
        <sz val="12"/>
        <color rgb="FFFF0000"/>
        <rFont val="Calibri"/>
        <scheme val="minor"/>
      </rPr>
      <t>PumpTes</t>
    </r>
    <r>
      <rPr>
        <u/>
        <sz val="12"/>
        <color rgb="FFFF0000"/>
        <rFont val="Calibri"/>
        <scheme val="minor"/>
      </rPr>
      <t>t</t>
    </r>
    <r>
      <rPr>
        <sz val="12"/>
        <color rgb="FFFF0000"/>
        <rFont val="Calibri"/>
        <family val="2"/>
        <scheme val="minor"/>
      </rPr>
      <t xml:space="preserve"> + LC</t>
    </r>
    <r>
      <rPr>
        <b/>
        <sz val="12"/>
        <color rgb="FFFF0000"/>
        <rFont val="Calibri"/>
        <scheme val="minor"/>
      </rPr>
      <t xml:space="preserve"> Dupl. IN </t>
    </r>
    <r>
      <rPr>
        <i/>
        <sz val="12"/>
        <color rgb="FFFF0000"/>
        <rFont val="Calibri"/>
        <scheme val="minor"/>
      </rPr>
      <t>JULY0501.dat</t>
    </r>
  </si>
  <si>
    <t>2' fr 132 (02:37),1' fr 134 (07:56)</t>
  </si>
  <si>
    <t>Corrected:</t>
  </si>
  <si>
    <t>Correction +1 Hour</t>
  </si>
  <si>
    <t>Correction -4 Min. -23 Sec.</t>
  </si>
  <si>
    <t>15, 1 &amp; 2</t>
  </si>
  <si>
    <t>Not seen in Gaute's .xls file</t>
  </si>
  <si>
    <t>From Gaute's .xls file</t>
  </si>
  <si>
    <t>eng03b.xls (corrected +1hr)</t>
  </si>
  <si>
    <t>eng03c.xls (not corrected +1hr)</t>
  </si>
  <si>
    <t>1 &amp; 2</t>
  </si>
  <si>
    <t>Nov13.dat</t>
  </si>
  <si>
    <t>Nov07.dat</t>
  </si>
  <si>
    <t>15, 2 &amp; 1</t>
  </si>
  <si>
    <r>
      <t xml:space="preserve">Found In Gaute's Raw data </t>
    </r>
    <r>
      <rPr>
        <b/>
        <sz val="12"/>
        <color rgb="FFFF0000"/>
        <rFont val="Calibri"/>
        <scheme val="minor"/>
      </rPr>
      <t>(The period 315-317 was missing</t>
    </r>
    <r>
      <rPr>
        <sz val="12"/>
        <color rgb="FFFF0000"/>
        <rFont val="Calibri"/>
        <family val="2"/>
        <scheme val="minor"/>
      </rPr>
      <t>)</t>
    </r>
  </si>
  <si>
    <r>
      <rPr>
        <b/>
        <sz val="12"/>
        <color rgb="FFFF0000"/>
        <rFont val="Calibri"/>
        <scheme val="minor"/>
      </rP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Nov07.dat</t>
    </r>
    <r>
      <rPr>
        <sz val="12"/>
        <color rgb="FFFF0000"/>
        <rFont val="Calibri"/>
        <family val="2"/>
        <scheme val="minor"/>
      </rPr>
      <t xml:space="preserve"> (which compiles data for this period)</t>
    </r>
  </si>
  <si>
    <t>113,315,1814,1.7786,1.1472,1.8452,1.7739,1.1653,1.4908,1.1922</t>
  </si>
  <si>
    <t>113,315,1810,1.7785,1.1472,1.8452,1.7738,1.1653,1.4943</t>
  </si>
  <si>
    <t>Observations of a shift: 4 min delay (confirming 4 min correction)</t>
  </si>
  <si>
    <r>
      <t xml:space="preserve">Added by PiM, 2013.10.02: </t>
    </r>
    <r>
      <rPr>
        <b/>
        <sz val="10"/>
        <color rgb="FFFF0000"/>
        <rFont val="Arial"/>
      </rPr>
      <t>Original File was edited to keep only data from 2003</t>
    </r>
  </si>
  <si>
    <r>
      <t xml:space="preserve">Added by PiM, 2013.10.02: </t>
    </r>
    <r>
      <rPr>
        <b/>
        <sz val="10"/>
        <color rgb="FFFF0000"/>
        <rFont val="Arial"/>
      </rPr>
      <t>Original File was edited to keep only data from 2002</t>
    </r>
  </si>
  <si>
    <r>
      <t>For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FEB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scheme val="minor"/>
      </rPr>
      <t>APR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scheme val="minor"/>
      </rPr>
      <t>MAY</t>
    </r>
    <r>
      <rPr>
        <sz val="12"/>
        <color theme="1"/>
        <rFont val="Calibri"/>
        <family val="2"/>
        <scheme val="minor"/>
      </rPr>
      <t xml:space="preserve"> (until 134 (7:45))</t>
    </r>
    <r>
      <rPr>
        <i/>
        <sz val="12"/>
        <color theme="1"/>
        <rFont val="Calibri"/>
        <scheme val="minor"/>
      </rPr>
      <t>:</t>
    </r>
  </si>
  <si>
    <r>
      <t>For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MAY</t>
    </r>
    <r>
      <rPr>
        <sz val="12"/>
        <color theme="1"/>
        <rFont val="Calibri"/>
        <family val="2"/>
        <scheme val="minor"/>
      </rPr>
      <t xml:space="preserve">(fr 134 (7:48)), </t>
    </r>
    <r>
      <rPr>
        <i/>
        <sz val="12"/>
        <color theme="1"/>
        <rFont val="Calibri"/>
        <scheme val="minor"/>
      </rPr>
      <t>JUL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scheme val="minor"/>
      </rPr>
      <t>SEP</t>
    </r>
    <r>
      <rPr>
        <sz val="12"/>
        <color theme="1"/>
        <rFont val="Calibri"/>
        <family val="2"/>
        <scheme val="minor"/>
      </rPr>
      <t xml:space="preserve"> &amp; </t>
    </r>
    <r>
      <rPr>
        <i/>
        <sz val="12"/>
        <color theme="1"/>
        <rFont val="Calibri"/>
        <scheme val="minor"/>
      </rPr>
      <t>Nov07.dat:</t>
    </r>
  </si>
  <si>
    <r>
      <t xml:space="preserve">Code, DayOfYear, HH:MM, LC6 ,LC1e, LC4, LC2a ,97_2, 97_1, </t>
    </r>
    <r>
      <rPr>
        <sz val="12"/>
        <color theme="1"/>
        <rFont val="Calibri"/>
        <family val="2"/>
        <scheme val="minor"/>
      </rPr>
      <t>Battery (once a day)</t>
    </r>
  </si>
  <si>
    <r>
      <t xml:space="preserve">For </t>
    </r>
    <r>
      <rPr>
        <i/>
        <sz val="12"/>
        <color theme="1"/>
        <rFont val="Calibri"/>
        <scheme val="minor"/>
      </rPr>
      <t xml:space="preserve">Nov13.dat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scheme val="minor"/>
      </rPr>
      <t>MAR240001.dat: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</si>
  <si>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</si>
  <si>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t>Added by PiM, 2013.10.02:</t>
    </r>
    <r>
      <rPr>
        <sz val="12"/>
        <color rgb="FFFF0000"/>
        <rFont val="Calibri"/>
        <family val="2"/>
        <scheme val="minor"/>
      </rPr>
      <t xml:space="preserve"> Gaute has done some </t>
    </r>
    <r>
      <rPr>
        <b/>
        <sz val="12"/>
        <color rgb="FFFF0000"/>
        <rFont val="Calibri"/>
        <scheme val="minor"/>
      </rPr>
      <t>date corrections</t>
    </r>
    <r>
      <rPr>
        <sz val="12"/>
        <color rgb="FFFF0000"/>
        <rFont val="Calibri"/>
        <family val="2"/>
        <scheme val="minor"/>
      </rPr>
      <t xml:space="preserve"> in</t>
    </r>
    <r>
      <rPr>
        <b/>
        <sz val="12"/>
        <color rgb="FFFF0000"/>
        <rFont val="Calibri"/>
        <scheme val="minor"/>
      </rPr>
      <t xml:space="preserve"> eng03[d-e].xls </t>
    </r>
    <r>
      <rPr>
        <sz val="12"/>
        <color rgb="FFFF0000"/>
        <rFont val="Calibri"/>
        <family val="2"/>
        <scheme val="minor"/>
      </rPr>
      <t>-- WEIRD CORRECTION (because not applied continuously)</t>
    </r>
  </si>
  <si>
    <t>In .xls files, Data are DIFFERENT because of the 1hr correction.</t>
  </si>
  <si>
    <r>
      <rPr>
        <sz val="12"/>
        <color rgb="FFFF0000"/>
        <rFont val="Calibri"/>
        <family val="2"/>
        <scheme val="minor"/>
      </rPr>
      <t>2004</t>
    </r>
    <r>
      <rPr>
        <b/>
        <sz val="12"/>
        <color rgb="FFFF0000"/>
        <rFont val="Calibri"/>
        <scheme val="minor"/>
      </rPr>
      <t>-2005</t>
    </r>
  </si>
  <si>
    <r>
      <t>2003-</t>
    </r>
    <r>
      <rPr>
        <sz val="12"/>
        <color rgb="FFFF0000"/>
        <rFont val="Calibri"/>
        <family val="2"/>
        <scheme val="minor"/>
      </rPr>
      <t>2004</t>
    </r>
  </si>
  <si>
    <r>
      <t>2003</t>
    </r>
    <r>
      <rPr>
        <sz val="12"/>
        <color rgb="FFFF0000"/>
        <rFont val="Calibri"/>
        <family val="2"/>
        <scheme val="minor"/>
      </rPr>
      <t>-2004</t>
    </r>
  </si>
  <si>
    <t>MAR24002.dat</t>
  </si>
  <si>
    <t>MAR24003.dat</t>
  </si>
  <si>
    <t>MAR30002.dat</t>
  </si>
  <si>
    <t>MAI25001.dat</t>
  </si>
  <si>
    <t>OCT16001.dat</t>
  </si>
  <si>
    <t>NOV24ALL.dat</t>
  </si>
  <si>
    <r>
      <rPr>
        <b/>
        <sz val="12"/>
        <color rgb="FFFF0000"/>
        <rFont val="Calibri"/>
        <scheme val="minor"/>
      </rP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NOV24ALL.dat</t>
    </r>
  </si>
  <si>
    <t>Notes:</t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</si>
  <si>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From</t>
    </r>
    <r>
      <rPr>
        <i/>
        <sz val="12"/>
        <rFont val="Calibri"/>
        <scheme val="minor"/>
      </rPr>
      <t xml:space="preserve"> MAR30002.dat</t>
    </r>
    <r>
      <rPr>
        <sz val="12"/>
        <rFont val="Calibri"/>
        <scheme val="minor"/>
      </rPr>
      <t>, 7th logger becomes unreliable after 86 (1213). Damaged by Iverson's group.</t>
    </r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</si>
  <si>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IN</t>
    </r>
    <r>
      <rPr>
        <i/>
        <sz val="12"/>
        <rFont val="Calibri"/>
        <scheme val="minor"/>
      </rPr>
      <t xml:space="preserve"> NOV24ALL.dat</t>
    </r>
    <r>
      <rPr>
        <sz val="12"/>
        <rFont val="Calibri"/>
        <scheme val="minor"/>
      </rPr>
      <t>, 7th logger now working</t>
    </r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</si>
  <si>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IN</t>
    </r>
    <r>
      <rPr>
        <i/>
        <sz val="12"/>
        <rFont val="Calibri"/>
        <scheme val="minor"/>
      </rPr>
      <t xml:space="preserve"> OCT16001.dat and OCT16002.dat</t>
    </r>
    <r>
      <rPr>
        <sz val="12"/>
        <rFont val="Calibri"/>
        <scheme val="minor"/>
      </rPr>
      <t>, gibberish data after 245</t>
    </r>
  </si>
  <si>
    <r>
      <t xml:space="preserve">Dupl.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MAR24001.dat</t>
    </r>
  </si>
  <si>
    <r>
      <t>For All Files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</si>
  <si>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- PiM</t>
    </r>
    <r>
      <rPr>
        <sz val="12"/>
        <color theme="1"/>
        <rFont val="Calibri"/>
        <family val="2"/>
        <scheme val="minor"/>
      </rPr>
      <t>: Interesting event in LC97s and 1e =&gt; 200-245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</si>
  <si>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2004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</si>
  <si>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2005</t>
    </r>
  </si>
  <si>
    <t>SEP29001.dat</t>
  </si>
  <si>
    <t>APR19001.dat</t>
  </si>
  <si>
    <t>APR2001.dat</t>
  </si>
  <si>
    <t>APR2002.dat</t>
  </si>
  <si>
    <t>APR2003.dat</t>
  </si>
  <si>
    <t>APR2004.dat</t>
  </si>
  <si>
    <t>APR2005.dat</t>
  </si>
  <si>
    <t>APR2006.dat</t>
  </si>
  <si>
    <t>CR10_to_oct09.dat</t>
  </si>
  <si>
    <t>CR10_final_storage_1.dat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</si>
  <si>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2006</t>
    </r>
  </si>
  <si>
    <r>
      <t xml:space="preserve">File </t>
    </r>
    <r>
      <rPr>
        <i/>
        <sz val="12"/>
        <color theme="1"/>
        <rFont val="Calibri"/>
        <scheme val="minor"/>
      </rPr>
      <t>OKT29001.DAT</t>
    </r>
    <r>
      <rPr>
        <sz val="12"/>
        <color theme="1"/>
        <rFont val="Calibri"/>
        <family val="2"/>
        <scheme val="minor"/>
      </rPr>
      <t xml:space="preserve"> had two sets of values for time 16:01 on day 117 ----  (27th April). This was probably due to me resetting the time for the datalogger because it was 'out'. Time showed 16:08, and this was corrected to 15:54 - hence two reading for time 16:01.  </t>
    </r>
    <r>
      <rPr>
        <b/>
        <sz val="12"/>
        <color rgb="FFFF0000"/>
        <rFont val="Calibri"/>
        <scheme val="minor"/>
      </rPr>
      <t>This probably means that readings for up to 27th April are 'off' by up to 14 minutes.</t>
    </r>
  </si>
  <si>
    <t>CR10_to_jan15.dat</t>
  </si>
  <si>
    <t>CR10_to_feb08.dat</t>
  </si>
  <si>
    <t>07MARS03.dat</t>
  </si>
  <si>
    <t>CR10_to_mar08.dat</t>
  </si>
  <si>
    <t>CR10_to_apr17.dat</t>
  </si>
  <si>
    <t>CR10_to_mai03.dat</t>
  </si>
  <si>
    <t>mars2008_026.dat</t>
  </si>
  <si>
    <t>OKT29001.dat</t>
  </si>
  <si>
    <t>OKT29002.dat</t>
  </si>
  <si>
    <t>OKT29003.dat</t>
  </si>
  <si>
    <t>07MARS01.dat</t>
  </si>
  <si>
    <t>07MARS02.dat</t>
  </si>
  <si>
    <r>
      <t xml:space="preserve">Duplicates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OKT29002.dat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</si>
  <si>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07MAR03.dat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</si>
  <si>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CR10_to_jun18.dat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</si>
  <si>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CR10_to_jul06.dat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</si>
  <si>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CR10_to_okt04.dat</t>
    </r>
  </si>
  <si>
    <t>From the comparisons of Gaute's processed .mat files and raw data .dat files, we get the following order in the raw data:</t>
  </si>
  <si>
    <t>From the comparisons of Gaute's processed .xls/.mat files and raw data .dat files, we get the following order in the raw data:</t>
  </si>
  <si>
    <t>From the analysis of continuity in the .dat files, we get the following order in the raw data: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</si>
  <si>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2007</t>
    </r>
  </si>
  <si>
    <r>
      <rPr>
        <b/>
        <sz val="12"/>
        <color rgb="FFFF0000"/>
        <rFont val="Calibri"/>
        <scheme val="minor"/>
      </rPr>
      <t>Overlap</t>
    </r>
    <r>
      <rPr>
        <sz val="12"/>
        <color rgb="FFFF0000"/>
        <rFont val="Calibri"/>
        <family val="2"/>
        <scheme val="minor"/>
      </rPr>
      <t xml:space="preserve"> w. </t>
    </r>
    <r>
      <rPr>
        <i/>
        <sz val="12"/>
        <color rgb="FFFF0000"/>
        <rFont val="Calibri"/>
        <scheme val="minor"/>
      </rPr>
      <t>mars2008_026.dat</t>
    </r>
  </si>
  <si>
    <t>CR10_to_dec04_edited.dat</t>
  </si>
  <si>
    <t>Kept only unique data</t>
  </si>
  <si>
    <r>
      <rPr>
        <sz val="12"/>
        <color theme="1"/>
        <rFont val="Calibri"/>
        <family val="2"/>
        <scheme val="minor"/>
      </rPr>
      <t xml:space="preserve">- </t>
    </r>
    <r>
      <rPr>
        <b/>
        <sz val="12"/>
        <color theme="1"/>
        <rFont val="Calibri"/>
        <family val="2"/>
        <scheme val="minor"/>
      </rPr>
      <t>MJA</t>
    </r>
    <r>
      <rPr>
        <sz val="12"/>
        <color theme="1"/>
        <rFont val="Calibri"/>
        <family val="2"/>
        <scheme val="minor"/>
      </rPr>
      <t xml:space="preserve">: In </t>
    </r>
    <r>
      <rPr>
        <i/>
        <sz val="12"/>
        <color theme="1"/>
        <rFont val="Calibri"/>
        <scheme val="minor"/>
      </rPr>
      <t>trykk_nov019.dat</t>
    </r>
    <r>
      <rPr>
        <sz val="12"/>
        <color theme="1"/>
        <rFont val="Calibri"/>
        <family val="2"/>
        <scheme val="minor"/>
      </rPr>
      <t xml:space="preserve"> continued recording after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285 (07:46)</t>
    </r>
    <r>
      <rPr>
        <sz val="12"/>
        <color rgb="FFFF0000"/>
        <rFont val="Calibri"/>
        <family val="2"/>
        <scheme val="minor"/>
      </rPr>
      <t>, but only error values recorded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</si>
  <si>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</si>
  <si>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color theme="1"/>
        <rFont val="Calibri"/>
        <family val="2"/>
        <scheme val="minor"/>
      </rPr>
      <t>- MJA??: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mars2008_024.dat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scheme val="minor"/>
      </rPr>
      <t>mars2008_025.dat</t>
    </r>
    <r>
      <rPr>
        <sz val="12"/>
        <color theme="1"/>
        <rFont val="Calibri"/>
        <family val="2"/>
        <scheme val="minor"/>
      </rPr>
      <t xml:space="preserve"> are from Nov/Dec 2007 - files are </t>
    </r>
    <r>
      <rPr>
        <b/>
        <sz val="12"/>
        <color rgb="FFFF0000"/>
        <rFont val="Calibri"/>
        <scheme val="minor"/>
      </rPr>
      <t>replicated in other files,</t>
    </r>
    <r>
      <rPr>
        <sz val="12"/>
        <color theme="1"/>
        <rFont val="Calibri"/>
        <family val="2"/>
        <scheme val="minor"/>
      </rPr>
      <t xml:space="preserve"> so these two have been</t>
    </r>
    <r>
      <rPr>
        <b/>
        <sz val="12"/>
        <color rgb="FFFF0000"/>
        <rFont val="Calibri"/>
        <scheme val="minor"/>
      </rPr>
      <t xml:space="preserve"> deleted</t>
    </r>
  </si>
  <si>
    <r>
      <t>113,130,</t>
    </r>
    <r>
      <rPr>
        <b/>
        <sz val="12"/>
        <color rgb="FFFF0000"/>
        <rFont val="Calibri"/>
        <scheme val="minor"/>
      </rPr>
      <t>1044</t>
    </r>
    <r>
      <rPr>
        <sz val="12"/>
        <color theme="1"/>
        <rFont val="Calibri"/>
        <family val="2"/>
        <scheme val="minor"/>
      </rPr>
      <t>,1.7299,-99999,1.8247,1.7177,1.5853,1.6983,1.5082</t>
    </r>
  </si>
  <si>
    <r>
      <t>113,130,</t>
    </r>
    <r>
      <rPr>
        <b/>
        <sz val="12"/>
        <color rgb="FFFF0000"/>
        <rFont val="Calibri"/>
        <scheme val="minor"/>
      </rPr>
      <t>946</t>
    </r>
    <r>
      <rPr>
        <sz val="12"/>
        <rFont val="Calibri"/>
        <scheme val="minor"/>
      </rPr>
      <t>,1.7299,-99999,1.8247,1.7169,1.5841,1.6986,1.5085</t>
    </r>
  </si>
  <si>
    <r>
      <rPr>
        <b/>
        <sz val="12"/>
        <rFont val="Calibri"/>
        <scheme val="minor"/>
      </rPr>
      <t>MJA:</t>
    </r>
    <r>
      <rPr>
        <sz val="12"/>
        <rFont val="Calibri"/>
        <scheme val="minor"/>
      </rPr>
      <t xml:space="preserve"> Time adjusted here?</t>
    </r>
  </si>
  <si>
    <t>Datalogger failure?</t>
  </si>
  <si>
    <t>Correction: -14 min??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</si>
  <si>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was edited to keep only data from 2008</t>
    </r>
  </si>
  <si>
    <t>The present data are for: Position, DayOfTheYear, HourMinute, (LoadCells)...</t>
  </si>
  <si>
    <t>1 line</t>
  </si>
  <si>
    <t>2009Corrected_trykk_marsXXX.dat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</si>
  <si>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was edited to keep only data from 2009</t>
    </r>
  </si>
  <si>
    <t>15 (repeated twice from 164 (646) to 176 (1401))</t>
  </si>
  <si>
    <t>Corrected dates ( see below)</t>
  </si>
  <si>
    <r>
      <rPr>
        <b/>
        <sz val="12"/>
        <rFont val="Calibri"/>
        <scheme val="minor"/>
      </rPr>
      <t>PiM</t>
    </r>
    <r>
      <rPr>
        <sz val="12"/>
        <rFont val="Calibri"/>
        <scheme val="minor"/>
      </rPr>
      <t>: 2013.07.08</t>
    </r>
    <r>
      <rPr>
        <sz val="12"/>
        <color rgb="FFFF0000"/>
        <rFont val="Calibri"/>
        <family val="2"/>
        <scheme val="minor"/>
      </rPr>
      <t xml:space="preserve"> Dates were </t>
    </r>
    <r>
      <rPr>
        <b/>
        <sz val="12"/>
        <color rgb="FFFF0000"/>
        <rFont val="Calibri"/>
        <scheme val="minor"/>
      </rPr>
      <t>corrected</t>
    </r>
    <r>
      <rPr>
        <sz val="12"/>
        <color rgb="FFFF0000"/>
        <rFont val="Calibri"/>
        <family val="2"/>
        <scheme val="minor"/>
      </rPr>
      <t xml:space="preserve"> (see note below) </t>
    </r>
    <r>
      <rPr>
        <b/>
        <sz val="12"/>
        <color rgb="FFFF0000"/>
        <rFont val="Calibri"/>
        <scheme val="minor"/>
      </rPr>
      <t>and compiled</t>
    </r>
    <r>
      <rPr>
        <sz val="12"/>
        <color rgb="FFFF0000"/>
        <rFont val="Calibri"/>
        <family val="2"/>
        <scheme val="minor"/>
      </rPr>
      <t xml:space="preserve"> into </t>
    </r>
    <r>
      <rPr>
        <i/>
        <sz val="12"/>
        <color rgb="FFFF0000"/>
        <rFont val="Calibri"/>
        <scheme val="minor"/>
      </rPr>
      <t>2009Corrected_trykk_marsXXX.dat</t>
    </r>
    <r>
      <rPr>
        <sz val="12"/>
        <color rgb="FFFF0000"/>
        <rFont val="Calibri"/>
        <family val="2"/>
        <scheme val="minor"/>
      </rPr>
      <t>.</t>
    </r>
  </si>
  <si>
    <r>
      <rPr>
        <b/>
        <sz val="12"/>
        <rFont val="Calibri"/>
        <scheme val="minor"/>
      </rPr>
      <t xml:space="preserve">MJA/PiM: </t>
    </r>
    <r>
      <rPr>
        <b/>
        <sz val="12"/>
        <color rgb="FFFF0000"/>
        <rFont val="Calibri"/>
        <scheme val="minor"/>
      </rPr>
      <t>corrected d</t>
    </r>
    <r>
      <rPr>
        <sz val="12"/>
        <color rgb="FFFF0000"/>
        <rFont val="Calibri"/>
        <family val="2"/>
        <scheme val="minor"/>
      </rPr>
      <t xml:space="preserve">ates  and </t>
    </r>
    <r>
      <rPr>
        <b/>
        <sz val="12"/>
        <color rgb="FFFF0000"/>
        <rFont val="Calibri"/>
        <scheme val="minor"/>
      </rPr>
      <t>compiled in .xls file</t>
    </r>
  </si>
  <si>
    <r>
      <rPr>
        <b/>
        <sz val="12"/>
        <color indexed="10"/>
        <rFont val="Calibri"/>
        <scheme val="minor"/>
      </rPr>
      <t>-</t>
    </r>
    <r>
      <rPr>
        <b/>
        <sz val="12"/>
        <rFont val="Calibri"/>
        <scheme val="minor"/>
      </rPr>
      <t xml:space="preserve"> MJA:</t>
    </r>
    <r>
      <rPr>
        <sz val="12"/>
        <color indexed="10"/>
        <rFont val="Calibri"/>
        <scheme val="minor"/>
      </rPr>
      <t xml:space="preserve"> trykk_mars_tot.xls is sum of all trykk_mars files</t>
    </r>
  </si>
  <si>
    <r>
      <rPr>
        <b/>
        <sz val="12"/>
        <rFont val="Calibri"/>
        <scheme val="minor"/>
      </rPr>
      <t>MJA</t>
    </r>
    <r>
      <rPr>
        <sz val="12"/>
        <rFont val="Calibri"/>
        <scheme val="minor"/>
      </rPr>
      <t>: rubbish data</t>
    </r>
  </si>
  <si>
    <r>
      <rPr>
        <b/>
        <sz val="12"/>
        <color indexed="10"/>
        <rFont val="Calibri"/>
        <scheme val="minor"/>
      </rPr>
      <t xml:space="preserve">- </t>
    </r>
    <r>
      <rPr>
        <b/>
        <sz val="12"/>
        <rFont val="Calibri"/>
        <scheme val="minor"/>
      </rPr>
      <t>PiM 2013.07.08 - NEW CORRECTION</t>
    </r>
    <r>
      <rPr>
        <sz val="12"/>
        <color indexed="10"/>
        <rFont val="Calibri"/>
        <scheme val="minor"/>
      </rPr>
      <t xml:space="preserve"> </t>
    </r>
    <r>
      <rPr>
        <sz val="12"/>
        <rFont val="Calibri"/>
        <scheme val="minor"/>
      </rPr>
      <t>File</t>
    </r>
    <r>
      <rPr>
        <i/>
        <sz val="12"/>
        <rFont val="Calibri"/>
        <scheme val="minor"/>
      </rPr>
      <t xml:space="preserve"> trykk_oct023.dat</t>
    </r>
    <r>
      <rPr>
        <sz val="12"/>
        <rFont val="Calibri"/>
        <scheme val="minor"/>
      </rPr>
      <t>, first of the files downloaded on 23rd October shows a</t>
    </r>
    <r>
      <rPr>
        <b/>
        <sz val="12"/>
        <rFont val="Calibri"/>
        <scheme val="minor"/>
      </rPr>
      <t xml:space="preserve"> </t>
    </r>
    <r>
      <rPr>
        <b/>
        <sz val="12"/>
        <color indexed="10"/>
        <rFont val="Calibri"/>
        <scheme val="minor"/>
      </rPr>
      <t>jump from 47 (01:16) to 83 (15:16)</t>
    </r>
    <r>
      <rPr>
        <sz val="12"/>
        <color indexed="10"/>
        <rFont val="Calibri"/>
        <scheme val="minor"/>
      </rPr>
      <t xml:space="preserve">. </t>
    </r>
    <r>
      <rPr>
        <sz val="12"/>
        <rFont val="Calibri"/>
        <scheme val="minor"/>
      </rPr>
      <t xml:space="preserve">This jump thus occurred on 24th March 2009, the day that the datalogger time was reset. Thus, =&gt; </t>
    </r>
    <r>
      <rPr>
        <b/>
        <u/>
        <sz val="12"/>
        <color indexed="10"/>
        <rFont val="Calibri"/>
        <scheme val="minor"/>
      </rPr>
      <t>CORRECTION of +36 days +13:45 hours</t>
    </r>
    <r>
      <rPr>
        <sz val="12"/>
        <color indexed="10"/>
        <rFont val="Calibri"/>
        <scheme val="minor"/>
      </rPr>
      <t>. Readings show continuity of values.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</si>
  <si>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01:46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</si>
  <si>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03:46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</si>
  <si>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02:46</t>
    </r>
  </si>
  <si>
    <r>
      <rPr>
        <b/>
        <sz val="12"/>
        <rFont val="Calibri"/>
        <scheme val="minor"/>
      </rPr>
      <t>PiM 2013.10.07: CHECKED!</t>
    </r>
    <r>
      <rPr>
        <b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All Data are from 2009 except Data from</t>
    </r>
    <r>
      <rPr>
        <b/>
        <sz val="12"/>
        <color rgb="FFFF0000"/>
        <rFont val="Calibri"/>
        <scheme val="minor"/>
      </rPr>
      <t xml:space="preserve"> 74 (01:46) </t>
    </r>
    <r>
      <rPr>
        <sz val="12"/>
        <color rgb="FFFF0000"/>
        <rFont val="Calibri"/>
        <family val="2"/>
        <scheme val="minor"/>
      </rPr>
      <t>to</t>
    </r>
    <r>
      <rPr>
        <b/>
        <sz val="12"/>
        <color rgb="FFFF0000"/>
        <rFont val="Calibri"/>
        <scheme val="minor"/>
      </rPr>
      <t xml:space="preserve"> 92 (08:46),</t>
    </r>
    <r>
      <rPr>
        <sz val="12"/>
        <color rgb="FFFF0000"/>
        <rFont val="Calibri"/>
        <family val="2"/>
        <scheme val="minor"/>
      </rPr>
      <t xml:space="preserve"> which </t>
    </r>
    <r>
      <rPr>
        <b/>
        <sz val="12"/>
        <color rgb="FFFF0000"/>
        <rFont val="Calibri"/>
        <scheme val="minor"/>
      </rPr>
      <t xml:space="preserve">are from 2008.  _ _ _ _  Duplicates IN </t>
    </r>
    <r>
      <rPr>
        <i/>
        <sz val="12"/>
        <color rgb="FFFF0000"/>
        <rFont val="Calibri"/>
        <scheme val="minor"/>
      </rPr>
      <t xml:space="preserve">trykk_oct025.dat (2009) </t>
    </r>
    <r>
      <rPr>
        <sz val="12"/>
        <color rgb="FFFF0000"/>
        <rFont val="Calibri"/>
        <family val="2"/>
        <scheme val="minor"/>
      </rPr>
      <t xml:space="preserve">&amp; </t>
    </r>
    <r>
      <rPr>
        <i/>
        <sz val="12"/>
        <color rgb="FFFF0000"/>
        <rFont val="Calibri"/>
        <scheme val="minor"/>
      </rPr>
      <t>DATA055.dat (2008).</t>
    </r>
  </si>
  <si>
    <t>2006 - 2007</t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</si>
  <si>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2010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trykk_13mar00[3-9].dat</t>
    </r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</si>
  <si>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2009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trykk_mars0[13-21].dat</t>
    </r>
    <r>
      <rPr>
        <sz val="12"/>
        <color rgb="FFFF0000"/>
        <rFont val="Calibri"/>
        <family val="2"/>
        <scheme val="minor"/>
      </rPr>
      <t xml:space="preserve"> &amp;</t>
    </r>
    <r>
      <rPr>
        <i/>
        <sz val="12"/>
        <color rgb="FFFF0000"/>
        <rFont val="Calibri"/>
        <scheme val="minor"/>
      </rPr>
      <t xml:space="preserve"> trykk_oct0[23-24].dat</t>
    </r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</si>
  <si>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2008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DATA056.dat, trykk_mai0[08-16].dat</t>
    </r>
    <r>
      <rPr>
        <sz val="12"/>
        <color rgb="FFFF0000"/>
        <rFont val="Calibri"/>
        <family val="2"/>
        <scheme val="minor"/>
      </rPr>
      <t xml:space="preserve"> &amp;</t>
    </r>
    <r>
      <rPr>
        <i/>
        <sz val="12"/>
        <color rgb="FFFF0000"/>
        <rFont val="Calibri"/>
        <scheme val="minor"/>
      </rPr>
      <t xml:space="preserve"> trykk_sep002.dat</t>
    </r>
  </si>
  <si>
    <r>
      <rPr>
        <b/>
        <sz val="12"/>
        <rFont val="Calibri"/>
        <scheme val="minor"/>
      </rPr>
      <t>PiM 2013.10.07: CHECKED!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From 2007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CR10_to_jun18.dat</t>
    </r>
  </si>
  <si>
    <r>
      <rPr>
        <b/>
        <sz val="12"/>
        <rFont val="Calibri"/>
        <scheme val="minor"/>
      </rPr>
      <t xml:space="preserve">PiM 2013.10.08: </t>
    </r>
    <r>
      <rPr>
        <b/>
        <sz val="12"/>
        <color rgb="FFFF0000"/>
        <rFont val="Calibri"/>
        <scheme val="minor"/>
      </rPr>
      <t>Rubbish</t>
    </r>
  </si>
  <si>
    <t>!!! All Data older than 2010.03.25 = 84 (date of downloading) are from another year !!! (see notes)</t>
  </si>
  <si>
    <r>
      <rPr>
        <b/>
        <sz val="12"/>
        <rFont val="Calibri"/>
        <scheme val="minor"/>
      </rPr>
      <t xml:space="preserve">PiM 2013.10.08: </t>
    </r>
    <r>
      <rPr>
        <b/>
        <sz val="12"/>
        <color rgb="FFFF0000"/>
        <rFont val="Calibri"/>
        <scheme val="minor"/>
      </rPr>
      <t xml:space="preserve">From 2009 IN </t>
    </r>
    <r>
      <rPr>
        <i/>
        <sz val="12"/>
        <color rgb="FFFF0000"/>
        <rFont val="Calibri"/>
        <scheme val="minor"/>
      </rPr>
      <t>trykk_nov019.dat, trykk_13mar00[0-1].dat</t>
    </r>
  </si>
  <si>
    <t>PiM 2013.10.08: ??</t>
  </si>
  <si>
    <r>
      <rPr>
        <b/>
        <sz val="12"/>
        <rFont val="Calibri"/>
        <scheme val="minor"/>
      </rPr>
      <t>PiM 2013.10.08: Year Not known</t>
    </r>
    <r>
      <rPr>
        <sz val="12"/>
        <rFont val="Calibri"/>
        <scheme val="minor"/>
      </rPr>
      <t>, but only -99999s values.</t>
    </r>
  </si>
  <si>
    <r>
      <t>Engabreen_</t>
    </r>
    <r>
      <rPr>
        <b/>
        <sz val="12"/>
        <rFont val="Calibri"/>
        <scheme val="minor"/>
      </rPr>
      <t>mars25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</si>
  <si>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mars26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</si>
  <si>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mars29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</si>
  <si>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mars31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</si>
  <si>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apr06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</si>
  <si>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apr09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</si>
  <si>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apr12</t>
    </r>
    <r>
      <rPr>
        <sz val="12"/>
        <rFont val="Calibri"/>
        <scheme val="minor"/>
      </rPr>
      <t>_2010.dat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</si>
  <si>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Engabreen_apr06_2010.dat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</si>
  <si>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Engabreen _apr14_2010.dat</t>
    </r>
  </si>
  <si>
    <r>
      <t>2010-</t>
    </r>
    <r>
      <rPr>
        <b/>
        <sz val="12"/>
        <color rgb="FFFF0000"/>
        <rFont val="Calibri"/>
        <scheme val="minor"/>
      </rPr>
      <t xml:space="preserve">2011 </t>
    </r>
    <r>
      <rPr>
        <sz val="12"/>
        <color rgb="FFFF0000"/>
        <rFont val="Calibri"/>
        <family val="2"/>
        <scheme val="minor"/>
      </rPr>
      <t>(-99999)</t>
    </r>
  </si>
  <si>
    <t>(see below)</t>
  </si>
  <si>
    <t>trykk_13mar011.dat</t>
  </si>
  <si>
    <t>trykk_13mar013.dat</t>
  </si>
  <si>
    <t>trykk_13mar014.dat</t>
  </si>
  <si>
    <t>trykk_13mar015.dat</t>
  </si>
  <si>
    <t>trykk_13mar017.dat</t>
  </si>
  <si>
    <t>trykk_13mar018.dat</t>
  </si>
  <si>
    <t>trykk_13mar019.dat</t>
  </si>
  <si>
    <t>trykk_13mar022.dat</t>
  </si>
  <si>
    <t>trykk_13mar023.dat</t>
  </si>
  <si>
    <t>trykk_13mar024.dat</t>
  </si>
  <si>
    <t>trykk_13mar025.dat</t>
  </si>
  <si>
    <t>trykk_13mar026.dat</t>
  </si>
  <si>
    <t>trykk_13mar027.dat</t>
  </si>
  <si>
    <t>trykk_13mar028.dat</t>
  </si>
  <si>
    <t>trykk_13mar029.dat</t>
  </si>
  <si>
    <t>trykk_13mar030.dat</t>
  </si>
  <si>
    <t>trykk_13mar031.dat</t>
  </si>
  <si>
    <t>trykk_13mar032.dat</t>
  </si>
  <si>
    <t>trykk_13mar035.dat</t>
  </si>
  <si>
    <t>trykk_13mar036.dat</t>
  </si>
  <si>
    <t>trykk_13mar037.dat</t>
  </si>
  <si>
    <t>trykk_13mar038.dat</t>
  </si>
  <si>
    <t>trykk_13mar039.dat</t>
  </si>
  <si>
    <t>trykk_13mar040.dat</t>
  </si>
  <si>
    <t>trykk_13mar041.dat</t>
  </si>
  <si>
    <t>trykk_13mar042.dat</t>
  </si>
  <si>
    <t>trykk_13mar043.dat</t>
  </si>
  <si>
    <t>trykk_13mar044.dat</t>
  </si>
  <si>
    <t>trykk_13mar045.dat</t>
  </si>
  <si>
    <t>trykk_13mar046.dat</t>
  </si>
  <si>
    <t>trykk_13mar047.dat</t>
  </si>
  <si>
    <t>trykk_13mar048.dat</t>
  </si>
  <si>
    <t>trykk_13mar049.dat</t>
  </si>
  <si>
    <t>trykk_13mar050.dat</t>
  </si>
  <si>
    <t>trykk_13mar051.dat</t>
  </si>
  <si>
    <t>trykk_13mar052.dat</t>
  </si>
  <si>
    <t>trykk_13mar053.dat</t>
  </si>
  <si>
    <t>trykk_13mar054.dat</t>
  </si>
  <si>
    <t>trykk_13mar055.dat</t>
  </si>
  <si>
    <t>trykk_13mar056.dat</t>
  </si>
  <si>
    <t>trykk_13mar057.dat</t>
  </si>
  <si>
    <t>trykk_13mar058.dat</t>
  </si>
  <si>
    <t>trykk_13mar060.dat</t>
  </si>
  <si>
    <t>trykk_13mar061.dat</t>
  </si>
  <si>
    <t>trykk_13mar062.dat</t>
  </si>
  <si>
    <t>trykk_13mar063.dat</t>
  </si>
  <si>
    <t>trykk_13mar064.dat</t>
  </si>
  <si>
    <t>trykk_13mar065.dat</t>
  </si>
  <si>
    <t>trykk_13mar066.dat</t>
  </si>
  <si>
    <t>trykk_13mar067.dat</t>
  </si>
  <si>
    <t>trykk_13mar069.dat</t>
  </si>
  <si>
    <t>trykk_13mar071.dat</t>
  </si>
  <si>
    <t>trykk_13mar072.dat</t>
  </si>
  <si>
    <t>trykk_13mar073.dat</t>
  </si>
  <si>
    <t>trykk_13mar075.dat</t>
  </si>
  <si>
    <t>trykk_13mar076.dat</t>
  </si>
  <si>
    <t>trykk_13mar077.dat</t>
  </si>
  <si>
    <t>trykk_13mar078.dat</t>
  </si>
  <si>
    <t>trykk_13mar079.dat</t>
  </si>
  <si>
    <t>trykk_13mar080.dat</t>
  </si>
  <si>
    <t>trykk_13mar081.dat</t>
  </si>
  <si>
    <t>- Added by PiM, 2013.07.10 comes from "NVE_raw/Lesmeg.txt"</t>
  </si>
  <si>
    <t>DATA GAP FROM JULY - low battery     &lt;--- voltage</t>
  </si>
  <si>
    <r>
      <t>Engabreen_</t>
    </r>
    <r>
      <rPr>
        <b/>
        <sz val="12"/>
        <color rgb="FF008000"/>
        <rFont val="Calibri"/>
        <scheme val="minor"/>
      </rPr>
      <t>apr14</t>
    </r>
    <r>
      <rPr>
        <sz val="12"/>
        <color rgb="FF008000"/>
        <rFont val="Calibri"/>
        <scheme val="minor"/>
      </rPr>
      <t>_2010.dat</t>
    </r>
  </si>
  <si>
    <r>
      <t>trykk_</t>
    </r>
    <r>
      <rPr>
        <b/>
        <sz val="12"/>
        <color rgb="FF008000"/>
        <rFont val="Calibri"/>
        <scheme val="minor"/>
      </rPr>
      <t>10</t>
    </r>
    <r>
      <rPr>
        <sz val="12"/>
        <color rgb="FF008000"/>
        <rFont val="Calibri"/>
        <scheme val="minor"/>
      </rPr>
      <t>j</t>
    </r>
    <r>
      <rPr>
        <b/>
        <sz val="12"/>
        <color rgb="FF008000"/>
        <rFont val="Calibri"/>
        <scheme val="minor"/>
      </rPr>
      <t>un</t>
    </r>
    <r>
      <rPr>
        <sz val="12"/>
        <color rgb="FF008000"/>
        <rFont val="Calibri"/>
        <scheme val="minor"/>
      </rPr>
      <t>003.dat</t>
    </r>
  </si>
  <si>
    <r>
      <t>trykk_</t>
    </r>
    <r>
      <rPr>
        <b/>
        <sz val="12"/>
        <color rgb="FF008000"/>
        <rFont val="Calibri"/>
        <scheme val="minor"/>
      </rPr>
      <t>11jun</t>
    </r>
    <r>
      <rPr>
        <sz val="12"/>
        <color rgb="FF008000"/>
        <rFont val="Calibri"/>
        <scheme val="minor"/>
      </rPr>
      <t>003.dat</t>
    </r>
  </si>
  <si>
    <t>2010 Duplicates IN Engabreen_apr06_2010.dat</t>
  </si>
  <si>
    <r>
      <t>Engabreen_</t>
    </r>
    <r>
      <rPr>
        <b/>
        <sz val="12"/>
        <color rgb="FF008000"/>
        <rFont val="Calibri"/>
        <scheme val="minor"/>
      </rPr>
      <t>apr06</t>
    </r>
    <r>
      <rPr>
        <sz val="12"/>
        <color rgb="FF008000"/>
        <rFont val="Calibri"/>
        <scheme val="minor"/>
      </rPr>
      <t>_2010_edited.dat</t>
    </r>
  </si>
  <si>
    <t>Only unique date</t>
  </si>
  <si>
    <t>Original</t>
  </si>
  <si>
    <t>All -99999s</t>
  </si>
  <si>
    <t>-99999s</t>
  </si>
  <si>
    <t>0s &amp; -99999s</t>
  </si>
  <si>
    <t>0s &amp; -99999s &amp; 1 correct value</t>
  </si>
  <si>
    <r>
      <rPr>
        <b/>
        <sz val="12"/>
        <color rgb="FFFF0000"/>
        <rFont val="Calibri"/>
        <scheme val="minor"/>
      </rPr>
      <t>Duplicate IN</t>
    </r>
    <r>
      <rPr>
        <b/>
        <i/>
        <sz val="12"/>
        <color rgb="FFFF0000"/>
        <rFont val="Calibri"/>
        <scheme val="minor"/>
      </rPr>
      <t xml:space="preserve"> </t>
    </r>
    <r>
      <rPr>
        <i/>
        <sz val="12"/>
        <color rgb="FFFF0000"/>
        <rFont val="Calibri"/>
        <scheme val="minor"/>
      </rPr>
      <t>trykk_25mar0[24-28].dat</t>
    </r>
    <r>
      <rPr>
        <sz val="12"/>
        <color rgb="FFFF0000"/>
        <rFont val="Calibri"/>
        <family val="2"/>
        <scheme val="minor"/>
      </rPr>
      <t xml:space="preserve"> -- Found on NVE servers 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</si>
  <si>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trykk_25mar0[26-31].dat</t>
    </r>
    <r>
      <rPr>
        <sz val="12"/>
        <color rgb="FFFF0000"/>
        <rFont val="Calibri"/>
        <family val="2"/>
        <scheme val="minor"/>
      </rPr>
      <t xml:space="preserve"> + 1st line removed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</si>
  <si>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trykk_25mar0[15-26].dat</t>
    </r>
    <r>
      <rPr>
        <sz val="12"/>
        <color rgb="FFFF0000"/>
        <rFont val="Calibri"/>
        <family val="2"/>
        <scheme val="minor"/>
      </rPr>
      <t xml:space="preserve"> + </t>
    </r>
    <r>
      <rPr>
        <b/>
        <sz val="12"/>
        <color rgb="FFFF0000"/>
        <rFont val="Calibri"/>
        <scheme val="minor"/>
      </rPr>
      <t>Jump</t>
    </r>
    <r>
      <rPr>
        <sz val="12"/>
        <color rgb="FFFF0000"/>
        <rFont val="Calibri"/>
        <family val="2"/>
        <scheme val="minor"/>
      </rPr>
      <t xml:space="preserve"> from 145,1325 to 163,233 &amp; from 175,846 to 253,716 + 1st line removed for 3 last files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</si>
  <si>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trykk_25mar0[15-23].dat</t>
    </r>
  </si>
  <si>
    <r>
      <rPr>
        <b/>
        <sz val="12"/>
        <color rgb="FFFF0000"/>
        <rFont val="Calibri"/>
        <scheme val="minor"/>
      </rPr>
      <t>Duplicate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 xml:space="preserve">IN </t>
    </r>
    <r>
      <rPr>
        <i/>
        <sz val="12"/>
        <color rgb="FFFF0000"/>
        <rFont val="Calibri"/>
        <scheme val="minor"/>
      </rPr>
      <t>trykk_mar0[15-16].dat</t>
    </r>
    <r>
      <rPr>
        <sz val="12"/>
        <color rgb="FFFF0000"/>
        <rFont val="Calibri"/>
        <family val="2"/>
        <scheme val="minor"/>
      </rPr>
      <t xml:space="preserve">  +  </t>
    </r>
    <r>
      <rPr>
        <b/>
        <sz val="12"/>
        <color rgb="FFFF0000"/>
        <rFont val="Calibri"/>
        <scheme val="minor"/>
      </rPr>
      <t>Jump</t>
    </r>
    <r>
      <rPr>
        <sz val="12"/>
        <color rgb="FFFF0000"/>
        <rFont val="Calibri"/>
        <family val="2"/>
        <scheme val="minor"/>
      </rPr>
      <t xml:space="preserve"> from 145,1325 to 163,233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</si>
  <si>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trykk_25mar015.dat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</si>
  <si>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trykk_25mar0[12-14].dat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</si>
  <si>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trykk_31mar00[1-7].dat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</si>
  <si>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Engabreen_trykk_30mar.dat</t>
    </r>
    <r>
      <rPr>
        <b/>
        <sz val="12"/>
        <color rgb="FFFF0000"/>
        <rFont val="Calibri"/>
        <scheme val="minor"/>
      </rPr>
      <t/>
    </r>
  </si>
  <si>
    <r>
      <t xml:space="preserve">Duplicate IN </t>
    </r>
    <r>
      <rPr>
        <i/>
        <sz val="12"/>
        <color rgb="FFFF0000"/>
        <rFont val="Calibri"/>
        <scheme val="minor"/>
      </rPr>
      <t>trykk_25mar0[32-34].dat</t>
    </r>
    <r>
      <rPr>
        <sz val="12"/>
        <color rgb="FFFF0000"/>
        <rFont val="Calibri"/>
        <family val="2"/>
        <scheme val="minor"/>
      </rPr>
      <t xml:space="preserve"> &amp; </t>
    </r>
    <r>
      <rPr>
        <i/>
        <sz val="12"/>
        <color rgb="FFFF0000"/>
        <rFont val="Calibri"/>
        <scheme val="minor"/>
      </rPr>
      <t>trykk_26mar001.dat</t>
    </r>
  </si>
  <si>
    <r>
      <t xml:space="preserve">Duplicate IN </t>
    </r>
    <r>
      <rPr>
        <i/>
        <sz val="12"/>
        <color rgb="FFFF0000"/>
        <rFont val="Calibri"/>
        <scheme val="minor"/>
      </rPr>
      <t>Engabreen_trykk_30mar.dat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</si>
  <si>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trykk_13mar010.dat</t>
    </r>
  </si>
  <si>
    <r>
      <t>For All Files</t>
    </r>
    <r>
      <rPr>
        <sz val="12"/>
        <color theme="1"/>
        <rFont val="Calibri"/>
        <family val="2"/>
        <scheme val="minor"/>
      </rPr>
      <t>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</si>
  <si>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</si>
  <si>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rFont val="Calibri"/>
        <scheme val="minor"/>
      </rPr>
      <t>- PiM:</t>
    </r>
    <r>
      <rPr>
        <sz val="12"/>
        <rFont val="Calibri"/>
        <scheme val="minor"/>
      </rPr>
      <t xml:space="preserve"> Engabreen_mars2[2-4]_2010.da have </t>
    </r>
    <r>
      <rPr>
        <b/>
        <sz val="12"/>
        <rFont val="Calibri"/>
        <scheme val="minor"/>
      </rPr>
      <t>overlapping dates</t>
    </r>
    <r>
      <rPr>
        <sz val="12"/>
        <rFont val="Calibri"/>
        <scheme val="minor"/>
      </rPr>
      <t xml:space="preserve"> and </t>
    </r>
    <r>
      <rPr>
        <b/>
        <sz val="12"/>
        <rFont val="Calibri"/>
        <scheme val="minor"/>
      </rPr>
      <t>different sampling rate</t>
    </r>
    <r>
      <rPr>
        <sz val="12"/>
        <rFont val="Calibri"/>
        <scheme val="minor"/>
      </rPr>
      <t xml:space="preserve">. Only 2 min interval are from 2010, which was coherent with the sampling rate from older data. </t>
    </r>
    <r>
      <rPr>
        <b/>
        <sz val="12"/>
        <color rgb="FFFF0000"/>
        <rFont val="Calibri"/>
        <scheme val="minor"/>
      </rPr>
      <t>See analysis below:</t>
    </r>
  </si>
  <si>
    <r>
      <rPr>
        <b/>
        <sz val="12"/>
        <color theme="1"/>
        <rFont val="Calibri"/>
        <family val="2"/>
        <scheme val="minor"/>
      </rPr>
      <t>PiM 2013.10.08: CHECKED!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 xml:space="preserve">FROM 2007 IN </t>
    </r>
    <r>
      <rPr>
        <i/>
        <sz val="12"/>
        <color rgb="FFFF0000"/>
        <rFont val="Calibri"/>
        <scheme val="minor"/>
      </rPr>
      <t>CR10_to_dec04.dat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</si>
  <si>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were edited to keep only data from 2010</t>
    </r>
  </si>
  <si>
    <r>
      <rPr>
        <b/>
        <sz val="12"/>
        <color theme="1"/>
        <rFont val="Calibri"/>
        <family val="2"/>
        <scheme val="minor"/>
      </rPr>
      <t>- In 2009/READTHIS.txt: Miriam Jackson, 25.8.2009:</t>
    </r>
    <r>
      <rPr>
        <sz val="12"/>
        <color theme="1"/>
        <rFont val="Calibri"/>
        <family val="2"/>
        <scheme val="minor"/>
      </rPr>
      <t xml:space="preserve"> Original version of files: </t>
    </r>
    <r>
      <rPr>
        <b/>
        <i/>
        <sz val="12"/>
        <color rgb="FFFF0000"/>
        <rFont val="Calibri"/>
        <scheme val="minor"/>
      </rPr>
      <t>jun_2009.dat</t>
    </r>
    <r>
      <rPr>
        <sz val="12"/>
        <color rgb="FFFF0000"/>
        <rFont val="Calibri"/>
        <family val="2"/>
        <scheme val="minor"/>
      </rPr>
      <t>,</t>
    </r>
    <r>
      <rPr>
        <b/>
        <i/>
        <sz val="12"/>
        <color rgb="FFFF0000"/>
        <rFont val="Calibri"/>
        <scheme val="minor"/>
      </rPr>
      <t xml:space="preserve"> jul01_2009.da</t>
    </r>
    <r>
      <rPr>
        <sz val="12"/>
        <color rgb="FFFF0000"/>
        <rFont val="Calibri"/>
        <family val="2"/>
        <scheme val="minor"/>
      </rPr>
      <t xml:space="preserve">t and </t>
    </r>
    <r>
      <rPr>
        <b/>
        <i/>
        <sz val="12"/>
        <color rgb="FFFF0000"/>
        <rFont val="Calibri"/>
        <scheme val="minor"/>
      </rPr>
      <t xml:space="preserve">aug25_2009.dat  </t>
    </r>
    <r>
      <rPr>
        <sz val="12"/>
        <color rgb="FFFF0000"/>
        <rFont val="Calibri"/>
        <family val="2"/>
        <scheme val="minor"/>
      </rPr>
      <t>had data for days 74 to 92</t>
    </r>
    <r>
      <rPr>
        <sz val="12"/>
        <color theme="1"/>
        <rFont val="Calibri"/>
        <family val="2"/>
        <scheme val="minor"/>
      </rPr>
      <t xml:space="preserve">. This data was actually </t>
    </r>
    <r>
      <rPr>
        <b/>
        <sz val="12"/>
        <color rgb="FFFF0000"/>
        <rFont val="Calibri"/>
        <scheme val="minor"/>
      </rPr>
      <t>old data from 2008</t>
    </r>
    <r>
      <rPr>
        <sz val="12"/>
        <color theme="1"/>
        <rFont val="Calibri"/>
        <family val="2"/>
        <scheme val="minor"/>
      </rPr>
      <t>, so has been deleted from the files in this folder (S:\breprosjekt\Engabreen\diverse gamalt\labb-trykkdata\2009)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</si>
  <si>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2011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</si>
  <si>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2012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</si>
  <si>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2013</t>
    </r>
  </si>
  <si>
    <t>2012Corrected_trykk_marsXXX.dat</t>
  </si>
  <si>
    <r>
      <rPr>
        <b/>
        <sz val="12"/>
        <color rgb="FFFF0000"/>
        <rFont val="Calibri"/>
        <scheme val="minor"/>
      </rPr>
      <t>Correction of: +78days +18hrs +38min</t>
    </r>
    <r>
      <rPr>
        <b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 ( Datalogger clock was accidentally reset to 0.) =&gt; </t>
    </r>
    <r>
      <rPr>
        <b/>
        <sz val="12"/>
        <color theme="1"/>
        <rFont val="Calibri"/>
        <family val="2"/>
        <scheme val="minor"/>
      </rPr>
      <t xml:space="preserve">Saved in </t>
    </r>
    <r>
      <rPr>
        <b/>
        <i/>
        <sz val="12"/>
        <color rgb="FF008000"/>
        <rFont val="Calibri"/>
        <scheme val="minor"/>
      </rPr>
      <t>2012Corrected_trykk_marsXXX.dat</t>
    </r>
  </si>
  <si>
    <t>2012Corrected_trykk_marsXXX_edited.dat</t>
  </si>
  <si>
    <t>trykk_15apr008_edited.dat</t>
  </si>
  <si>
    <t>trykk_28aug001_edited.dat</t>
  </si>
  <si>
    <t>trykk_28aug003_edited.dat</t>
  </si>
  <si>
    <r>
      <t>113,124,</t>
    </r>
    <r>
      <rPr>
        <b/>
        <sz val="12"/>
        <color theme="1"/>
        <rFont val="Calibri"/>
        <family val="2"/>
        <scheme val="minor"/>
      </rPr>
      <t>2049,1.7818</t>
    </r>
    <r>
      <rPr>
        <sz val="12"/>
        <color theme="1"/>
        <rFont val="Calibri"/>
        <family val="2"/>
        <scheme val="minor"/>
      </rPr>
      <t>,-99999,1.762,1.6508,1.6352,1.4082,-99999</t>
    </r>
  </si>
  <si>
    <r>
      <t>113,124,</t>
    </r>
    <r>
      <rPr>
        <b/>
        <sz val="12"/>
        <color theme="1"/>
        <rFont val="Calibri"/>
        <family val="2"/>
        <scheme val="minor"/>
      </rPr>
      <t>2251,1.782</t>
    </r>
    <r>
      <rPr>
        <sz val="12"/>
        <color theme="1"/>
        <rFont val="Calibri"/>
        <family val="2"/>
        <scheme val="minor"/>
      </rPr>
      <t>,-99999,1.7627,1.6401,1.6334,1.4031,-99999</t>
    </r>
  </si>
  <si>
    <r>
      <t>113,124,</t>
    </r>
    <r>
      <rPr>
        <b/>
        <sz val="12"/>
        <color theme="1"/>
        <rFont val="Calibri"/>
        <family val="2"/>
        <scheme val="minor"/>
      </rPr>
      <t>2249,1.7821</t>
    </r>
    <r>
      <rPr>
        <sz val="12"/>
        <color theme="1"/>
        <rFont val="Calibri"/>
        <family val="2"/>
        <scheme val="minor"/>
      </rPr>
      <t>,-99999,1.7627,</t>
    </r>
    <r>
      <rPr>
        <b/>
        <sz val="12"/>
        <color rgb="FFFF0000"/>
        <rFont val="Calibri"/>
        <scheme val="minor"/>
      </rPr>
      <t>1.6403</t>
    </r>
    <r>
      <rPr>
        <b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>1.6334,1.4012,-99999</t>
    </r>
  </si>
  <si>
    <r>
      <t>113,124,</t>
    </r>
    <r>
      <rPr>
        <b/>
        <sz val="12"/>
        <color theme="1"/>
        <rFont val="Calibri"/>
        <family val="2"/>
        <scheme val="minor"/>
      </rPr>
      <t>2050,1.782</t>
    </r>
    <r>
      <rPr>
        <sz val="12"/>
        <color theme="1"/>
        <rFont val="Calibri"/>
        <family val="2"/>
        <scheme val="minor"/>
      </rPr>
      <t>,-99999,1.762,</t>
    </r>
    <r>
      <rPr>
        <b/>
        <sz val="12"/>
        <color rgb="FFFF0000"/>
        <rFont val="Calibri"/>
        <scheme val="minor"/>
      </rPr>
      <t>1.6507</t>
    </r>
    <r>
      <rPr>
        <sz val="12"/>
        <color theme="1"/>
        <rFont val="Calibri"/>
        <family val="2"/>
        <scheme val="minor"/>
      </rPr>
      <t>,1.6352,1.4085,-99999</t>
    </r>
  </si>
  <si>
    <r>
      <rPr>
        <b/>
        <sz val="12"/>
        <color rgb="FFFF0000"/>
        <rFont val="Calibri"/>
        <scheme val="minor"/>
      </rPr>
      <t>Correction of:  -2Min. Or larger shift?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For files before trykk_24jul001.dat</t>
    </r>
  </si>
  <si>
    <r>
      <t>For All Files (after 84,17:59)</t>
    </r>
    <r>
      <rPr>
        <sz val="12"/>
        <color theme="1"/>
        <rFont val="Calibri"/>
        <family val="2"/>
        <scheme val="minor"/>
      </rPr>
      <t>:</t>
    </r>
  </si>
  <si>
    <t>DUPLICATES</t>
  </si>
  <si>
    <r>
      <rPr>
        <b/>
        <sz val="12"/>
        <rFont val="Calibri"/>
        <scheme val="minor"/>
      </rPr>
      <t>- PiM:</t>
    </r>
    <r>
      <rPr>
        <sz val="12"/>
        <rFont val="Calibri"/>
        <scheme val="minor"/>
      </rPr>
      <t>The 7th column in the raw data shows weird values for frequency (Perhaps for LC7, but unsure). It's as if 1 was substracted and then there were multiplied by 100.</t>
    </r>
  </si>
  <si>
    <r>
      <rPr>
        <b/>
        <sz val="12"/>
        <rFont val="Calibri"/>
        <scheme val="minor"/>
      </rPr>
      <t>-PiM:</t>
    </r>
    <r>
      <rPr>
        <b/>
        <sz val="12"/>
        <color rgb="FFFF0000"/>
        <rFont val="Calibri"/>
        <scheme val="minor"/>
      </rPr>
      <t xml:space="preserve"> JUMP IN LC2b linked to change in datalogger?(happening while saving new code, because it created new file)</t>
    </r>
  </si>
  <si>
    <r>
      <t>- 2001/diurnal discharge.txt:</t>
    </r>
    <r>
      <rPr>
        <sz val="12"/>
        <color theme="1"/>
        <rFont val="Calibri"/>
        <family val="2"/>
        <scheme val="minor"/>
      </rPr>
      <t xml:space="preserve"> June 20th to 27th shows nice example of diurnal variation in discharge (from sediment chamber values - 159.13.0)</t>
    </r>
  </si>
  <si>
    <r>
      <t xml:space="preserve">&lt;&lt; 2 min data were removed </t>
    </r>
    <r>
      <rPr>
        <sz val="12"/>
        <color rgb="FFFF0000"/>
        <rFont val="Calibri"/>
        <family val="2"/>
        <scheme val="minor"/>
      </rPr>
      <t>by MJA??</t>
    </r>
    <r>
      <rPr>
        <b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from 132 (02:31)</t>
    </r>
    <r>
      <rPr>
        <b/>
        <sz val="12"/>
        <color rgb="FFFF0000"/>
        <rFont val="Calibri"/>
        <scheme val="minor"/>
      </rPr>
      <t>, Duplicate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MAY03.dat</t>
    </r>
  </si>
  <si>
    <r>
      <t xml:space="preserve">Dupl.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OCT16001.dat</t>
    </r>
  </si>
  <si>
    <t>CORRECTIONS!!</t>
  </si>
  <si>
    <r>
      <rPr>
        <sz val="12"/>
        <rFont val="Calibri"/>
        <scheme val="minor"/>
      </rPr>
      <t xml:space="preserve">- </t>
    </r>
    <r>
      <rPr>
        <b/>
        <sz val="12"/>
        <rFont val="Calibri"/>
        <scheme val="minor"/>
      </rPr>
      <t xml:space="preserve">PiM: </t>
    </r>
    <r>
      <rPr>
        <sz val="12"/>
        <rFont val="Calibri"/>
        <scheme val="minor"/>
      </rPr>
      <t xml:space="preserve">Between </t>
    </r>
    <r>
      <rPr>
        <i/>
        <sz val="12"/>
        <rFont val="Calibri"/>
        <scheme val="minor"/>
      </rPr>
      <t>trykk_mai008.dat</t>
    </r>
    <r>
      <rPr>
        <sz val="12"/>
        <rFont val="Calibri"/>
        <scheme val="minor"/>
      </rPr>
      <t xml:space="preserve"> &amp; </t>
    </r>
    <r>
      <rPr>
        <i/>
        <sz val="12"/>
        <rFont val="Calibri"/>
        <scheme val="minor"/>
      </rPr>
      <t>trykk_mai009.dat</t>
    </r>
    <r>
      <rPr>
        <b/>
        <sz val="12"/>
        <rFont val="Calibri"/>
        <scheme val="minor"/>
      </rPr>
      <t xml:space="preserve"> </t>
    </r>
    <r>
      <rPr>
        <b/>
        <sz val="12"/>
        <color indexed="10"/>
        <rFont val="Calibri"/>
        <scheme val="minor"/>
      </rPr>
      <t>- CORRECTION: +56 or 58Min?? (Raw data not changing much)</t>
    </r>
  </si>
  <si>
    <r>
      <rPr>
        <b/>
        <sz val="12"/>
        <color indexed="10"/>
        <rFont val="Calibri"/>
        <scheme val="minor"/>
      </rPr>
      <t>-</t>
    </r>
    <r>
      <rPr>
        <b/>
        <sz val="12"/>
        <rFont val="Calibri"/>
        <scheme val="minor"/>
      </rPr>
      <t xml:space="preserve"> &lt;PiM: Deprecated&gt; MJA</t>
    </r>
    <r>
      <rPr>
        <sz val="12"/>
        <color indexed="10"/>
        <rFont val="Calibri"/>
        <scheme val="minor"/>
      </rPr>
      <t xml:space="preserve"> </t>
    </r>
    <r>
      <rPr>
        <sz val="12"/>
        <rFont val="Calibri"/>
        <scheme val="minor"/>
      </rPr>
      <t>[IMPORTANT - datalogger was reset on 24/3/09 at 15:08 local time. At this time, the datalogger was showing day 47, 01:20. All times for March data files need to be corrected by</t>
    </r>
    <r>
      <rPr>
        <sz val="12"/>
        <color indexed="10"/>
        <rFont val="Calibri"/>
        <scheme val="minor"/>
      </rPr>
      <t xml:space="preserve"> </t>
    </r>
    <r>
      <rPr>
        <strike/>
        <sz val="12"/>
        <color indexed="10"/>
        <rFont val="Calibri"/>
        <scheme val="minor"/>
      </rPr>
      <t>+36 days +13:48 hours</t>
    </r>
    <r>
      <rPr>
        <sz val="12"/>
        <color indexed="10"/>
        <rFont val="Calibri"/>
        <scheme val="minor"/>
      </rPr>
      <t>.]</t>
    </r>
  </si>
  <si>
    <r>
      <rPr>
        <b/>
        <sz val="12"/>
        <rFont val="Calibri"/>
        <scheme val="minor"/>
      </rPr>
      <t>&gt; PiM 2013.10.08: CHECKED!</t>
    </r>
    <r>
      <rPr>
        <b/>
        <sz val="12"/>
        <color rgb="FFFF0000"/>
        <rFont val="Calibri"/>
        <scheme val="minor"/>
      </rPr>
      <t xml:space="preserve"> 2min Data are from 2010 (</t>
    </r>
    <r>
      <rPr>
        <i/>
        <sz val="12"/>
        <color rgb="FFFF0000"/>
        <rFont val="Calibri"/>
        <scheme val="minor"/>
      </rPr>
      <t>trykk_13mar010.dat</t>
    </r>
    <r>
      <rPr>
        <b/>
        <sz val="12"/>
        <color rgb="FFFF0000"/>
        <rFont val="Calibri"/>
        <scheme val="minor"/>
      </rPr>
      <t>).</t>
    </r>
    <r>
      <rPr>
        <sz val="12"/>
        <color rgb="FFFF0000"/>
        <rFont val="Calibri"/>
        <family val="2"/>
        <scheme val="minor"/>
      </rPr>
      <t xml:space="preserve"> The rest is from 2009 except Data from</t>
    </r>
    <r>
      <rPr>
        <b/>
        <sz val="12"/>
        <color rgb="FFFF0000"/>
        <rFont val="Calibri"/>
        <scheme val="minor"/>
      </rPr>
      <t xml:space="preserve"> 74 (01:46) </t>
    </r>
    <r>
      <rPr>
        <sz val="12"/>
        <color rgb="FFFF0000"/>
        <rFont val="Calibri"/>
        <family val="2"/>
        <scheme val="minor"/>
      </rPr>
      <t>to</t>
    </r>
    <r>
      <rPr>
        <b/>
        <sz val="12"/>
        <color rgb="FFFF0000"/>
        <rFont val="Calibri"/>
        <scheme val="minor"/>
      </rPr>
      <t xml:space="preserve"> 92 (08:46),</t>
    </r>
    <r>
      <rPr>
        <sz val="12"/>
        <color rgb="FFFF0000"/>
        <rFont val="Calibri"/>
        <family val="2"/>
        <scheme val="minor"/>
      </rPr>
      <t xml:space="preserve"> which </t>
    </r>
    <r>
      <rPr>
        <b/>
        <sz val="12"/>
        <color rgb="FFFF0000"/>
        <rFont val="Calibri"/>
        <scheme val="minor"/>
      </rPr>
      <t xml:space="preserve">are from 2008. Duplicates IN </t>
    </r>
    <r>
      <rPr>
        <i/>
        <sz val="12"/>
        <color rgb="FFFF0000"/>
        <rFont val="Calibri"/>
        <scheme val="minor"/>
      </rPr>
      <t xml:space="preserve">trykk_oct025.dat (2009) </t>
    </r>
    <r>
      <rPr>
        <sz val="12"/>
        <color rgb="FFFF0000"/>
        <rFont val="Calibri"/>
        <family val="2"/>
        <scheme val="minor"/>
      </rPr>
      <t xml:space="preserve">&amp; </t>
    </r>
    <r>
      <rPr>
        <i/>
        <sz val="12"/>
        <color rgb="FFFF0000"/>
        <rFont val="Calibri"/>
        <scheme val="minor"/>
      </rPr>
      <t>DATA055.dat (2008).</t>
    </r>
  </si>
  <si>
    <r>
      <rPr>
        <b/>
        <sz val="12"/>
        <color rgb="FFFF0000"/>
        <rFont val="Calibri"/>
        <scheme val="minor"/>
      </rPr>
      <t>PiM:Extracted from file below Have to remove ":" in Hr:Min</t>
    </r>
    <r>
      <rPr>
        <sz val="12"/>
        <color rgb="FFFF0000"/>
        <rFont val="Calibri"/>
        <family val="2"/>
        <scheme val="minor"/>
      </rPr>
      <t xml:space="preserve">   </t>
    </r>
  </si>
  <si>
    <r>
      <t>Code, DayOfYear, HH:MM, LC6 ,LC1e, LC4, LC2a ,</t>
    </r>
    <r>
      <rPr>
        <b/>
        <sz val="12"/>
        <color theme="1"/>
        <rFont val="Calibri"/>
        <family val="2"/>
        <scheme val="minor"/>
      </rPr>
      <t>12_1, 12_2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</si>
  <si>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t>For All Files (before 84,17:59):</t>
  </si>
  <si>
    <t>DAT98001.dat</t>
  </si>
  <si>
    <t>DAT98002.dat</t>
  </si>
  <si>
    <t>DAT98003.dat</t>
  </si>
  <si>
    <t>DAT98004.dat</t>
  </si>
  <si>
    <t>DAT98005.dat</t>
  </si>
  <si>
    <t>DAT98006.dat</t>
  </si>
  <si>
    <t>DAT98007.dat</t>
  </si>
  <si>
    <t>DAT98008.dat</t>
  </si>
  <si>
    <t>DAT98009.dat</t>
  </si>
  <si>
    <t>DAT98010.dat</t>
  </si>
  <si>
    <t>DAT98011.dat</t>
  </si>
  <si>
    <t>DAT98012.dat</t>
  </si>
  <si>
    <t>DAT98013.dat</t>
  </si>
  <si>
    <t>DAT98014.dat</t>
  </si>
  <si>
    <t>DAT98015.dat</t>
  </si>
  <si>
    <t>DAT98016.dat</t>
  </si>
  <si>
    <t>DAT98017.dat</t>
  </si>
  <si>
    <t>DAT98018.dat</t>
  </si>
  <si>
    <t>DAT98019.dat</t>
  </si>
  <si>
    <t>DAT98020.dat</t>
  </si>
  <si>
    <r>
      <rPr>
        <b/>
        <sz val="12"/>
        <color rgb="FFFF0000"/>
        <rFont val="Calibri"/>
        <scheme val="minor"/>
      </rPr>
      <t>1997</t>
    </r>
    <r>
      <rPr>
        <sz val="12"/>
        <color rgb="FFFF0000"/>
        <rFont val="Calibri"/>
        <family val="2"/>
        <scheme val="minor"/>
      </rPr>
      <t>-1998</t>
    </r>
  </si>
  <si>
    <r>
      <t xml:space="preserve">Should ONLY consider files in </t>
    </r>
    <r>
      <rPr>
        <b/>
        <u/>
        <sz val="12"/>
        <color theme="6" tint="-0.499984740745262"/>
        <rFont val="Calibri"/>
        <scheme val="minor"/>
      </rPr>
      <t>GREEN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</si>
  <si>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was edited to keep only data from 1999</t>
    </r>
  </si>
  <si>
    <r>
      <t>1998-</t>
    </r>
    <r>
      <rPr>
        <b/>
        <sz val="12"/>
        <color rgb="FFFF0000"/>
        <rFont val="Calibri"/>
        <scheme val="minor"/>
      </rPr>
      <t>1999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</si>
  <si>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Files were edited to keep only data from 1998</t>
    </r>
  </si>
  <si>
    <t>Gaute or Jack's EXCEL FILES</t>
  </si>
  <si>
    <r>
      <rPr>
        <b/>
        <sz val="12"/>
        <color rgb="FFFF0000"/>
        <rFont val="Calibri"/>
        <scheme val="minor"/>
      </rPr>
      <t>1996</t>
    </r>
    <r>
      <rPr>
        <sz val="12"/>
        <color rgb="FFFF0000"/>
        <rFont val="Calibri"/>
        <family val="2"/>
        <scheme val="minor"/>
      </rPr>
      <t>-1997</t>
    </r>
  </si>
  <si>
    <r>
      <t>1997-</t>
    </r>
    <r>
      <rPr>
        <b/>
        <sz val="12"/>
        <color rgb="FFFF0000"/>
        <rFont val="Calibri"/>
        <scheme val="minor"/>
      </rPr>
      <t>1998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</si>
  <si>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Files were edited to keep only data from 1997</t>
    </r>
  </si>
  <si>
    <r>
      <t>1996-</t>
    </r>
    <r>
      <rPr>
        <b/>
        <sz val="12"/>
        <color rgb="FFFF0000"/>
        <rFont val="Calibri"/>
        <scheme val="minor"/>
      </rPr>
      <t>1997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</si>
  <si>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1996</t>
    </r>
  </si>
  <si>
    <r>
      <rPr>
        <b/>
        <sz val="12"/>
        <color rgb="FFFF0000"/>
        <rFont val="Calibri"/>
        <scheme val="minor"/>
      </rPr>
      <t>1994</t>
    </r>
    <r>
      <rPr>
        <sz val="12"/>
        <color rgb="FFFF0000"/>
        <rFont val="Calibri"/>
        <family val="2"/>
        <scheme val="minor"/>
      </rPr>
      <t>-1995</t>
    </r>
  </si>
  <si>
    <r>
      <t>1994</t>
    </r>
    <r>
      <rPr>
        <sz val="12"/>
        <color rgb="FFFF0000"/>
        <rFont val="Calibri"/>
        <family val="2"/>
        <scheme val="minor"/>
      </rPr>
      <t>-1995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</si>
  <si>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1995</t>
    </r>
  </si>
  <si>
    <t>DAT97_01.DAT</t>
  </si>
  <si>
    <t>DAT97_02.DAT</t>
  </si>
  <si>
    <t>DAT97_03.DAT</t>
  </si>
  <si>
    <t>DAT97_04.DAT</t>
  </si>
  <si>
    <t>DAT97_05.DAT</t>
  </si>
  <si>
    <t>DAT97_06.DAT</t>
  </si>
  <si>
    <t>DAT97_07.DAT</t>
  </si>
  <si>
    <t>DAT97_08.DAT</t>
  </si>
  <si>
    <t>DAT97_09.DAT</t>
  </si>
  <si>
    <t>DAT97_10.DAT</t>
  </si>
  <si>
    <t>DAT97_11.DAT</t>
  </si>
  <si>
    <t>DAT97_12.DAT</t>
  </si>
  <si>
    <t>DAT97_13.DAT</t>
  </si>
  <si>
    <t>DAT97_14.DAT</t>
  </si>
  <si>
    <t>DAT97_15.DAT</t>
  </si>
  <si>
    <t>DAT97_16.DAT</t>
  </si>
  <si>
    <t>DAT97_17.DAT</t>
  </si>
  <si>
    <t>DAT97_18.DAT</t>
  </si>
  <si>
    <t>data096.dat</t>
  </si>
  <si>
    <t>data097.dat</t>
  </si>
  <si>
    <t>data098.dat</t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</si>
  <si>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1994</t>
    </r>
  </si>
  <si>
    <t>data080.dat</t>
  </si>
  <si>
    <t>data081.dat</t>
  </si>
  <si>
    <t>data083.dat</t>
  </si>
  <si>
    <t>data085.dat</t>
  </si>
  <si>
    <t>data086.dat</t>
  </si>
  <si>
    <t>data087.dat</t>
  </si>
  <si>
    <t>data088.dat</t>
  </si>
  <si>
    <t>data089.dat</t>
  </si>
  <si>
    <t>data090.dat</t>
  </si>
  <si>
    <t>data091.dat</t>
  </si>
  <si>
    <t>data092.dat</t>
  </si>
  <si>
    <t>data093.dat</t>
  </si>
  <si>
    <t>data094.dat</t>
  </si>
  <si>
    <t>data095.dat</t>
  </si>
  <si>
    <r>
      <t>1994-</t>
    </r>
    <r>
      <rPr>
        <b/>
        <sz val="12"/>
        <color rgb="FFFF0000"/>
        <rFont val="Calibri"/>
        <scheme val="minor"/>
      </rPr>
      <t>1995</t>
    </r>
  </si>
  <si>
    <t>data001.dat</t>
  </si>
  <si>
    <t>data002.dat</t>
  </si>
  <si>
    <t>data003.dat</t>
  </si>
  <si>
    <t>data004.dat</t>
  </si>
  <si>
    <t>data005.dat</t>
  </si>
  <si>
    <t>data006.dat</t>
  </si>
  <si>
    <t>data007.dat</t>
  </si>
  <si>
    <t>data008.dat</t>
  </si>
  <si>
    <t>data009.dat</t>
  </si>
  <si>
    <t>data010.dat</t>
  </si>
  <si>
    <t>data011.dat</t>
  </si>
  <si>
    <t>data012.dat</t>
  </si>
  <si>
    <t>data013.dat</t>
  </si>
  <si>
    <t>data015.dat</t>
  </si>
  <si>
    <t>data016.dat</t>
  </si>
  <si>
    <t>data017.dat</t>
  </si>
  <si>
    <t>data018.dat</t>
  </si>
  <si>
    <t>data019.dat</t>
  </si>
  <si>
    <t>data020.dat</t>
  </si>
  <si>
    <t>data021.dat</t>
  </si>
  <si>
    <t>data022.dat</t>
  </si>
  <si>
    <t>data023.dat</t>
  </si>
  <si>
    <t>data024.dat</t>
  </si>
  <si>
    <t>data025.dat</t>
  </si>
  <si>
    <t>data026.dat</t>
  </si>
  <si>
    <t>data027.dat</t>
  </si>
  <si>
    <t>data028.dat</t>
  </si>
  <si>
    <t>data032.dat</t>
  </si>
  <si>
    <t>data040.dat</t>
  </si>
  <si>
    <t>data042.dat</t>
  </si>
  <si>
    <t>data044.dat</t>
  </si>
  <si>
    <t>data045.dat</t>
  </si>
  <si>
    <t>data046.dat</t>
  </si>
  <si>
    <t>data047.dat</t>
  </si>
  <si>
    <t>data048.dat</t>
  </si>
  <si>
    <t>data049.dat</t>
  </si>
  <si>
    <t>data051.dat</t>
  </si>
  <si>
    <t>data053.dat</t>
  </si>
  <si>
    <t>data054.dat</t>
  </si>
  <si>
    <t>data055.dat</t>
  </si>
  <si>
    <t>data057.dat</t>
  </si>
  <si>
    <t>data058.dat</t>
  </si>
  <si>
    <t>data060.dat</t>
  </si>
  <si>
    <t>data061.dat</t>
  </si>
  <si>
    <t>data062.dat</t>
  </si>
  <si>
    <t>data070.dat</t>
  </si>
  <si>
    <t>data071.dat</t>
  </si>
  <si>
    <r>
      <rPr>
        <b/>
        <sz val="12"/>
        <rFont val="Calibri"/>
        <scheme val="minor"/>
      </rPr>
      <t xml:space="preserve">- PiM 2013.10.13: </t>
    </r>
    <r>
      <rPr>
        <sz val="12"/>
        <rFont val="Calibri"/>
        <scheme val="minor"/>
      </rPr>
      <t>Some Files were deleted or edited as they did not contain any LC data. This is summarised in the file README_1993-1998.txt and details can be found in</t>
    </r>
    <r>
      <rPr>
        <sz val="12"/>
        <color theme="3"/>
        <rFont val="Calibri"/>
        <scheme val="minor"/>
      </rPr>
      <t xml:space="preserve"> </t>
    </r>
    <r>
      <rPr>
        <b/>
        <i/>
        <sz val="12"/>
        <color rgb="FFFF0000"/>
        <rFont val="Calibri"/>
        <scheme val="minor"/>
      </rPr>
      <t>RAWDATA_SUM.xlsx .</t>
    </r>
  </si>
  <si>
    <r>
      <t>Position, Year, DayOfYear, HH:MM, Battery, Logger Temp., LC4, LC6, LC2a, LC2b, LC7, LC1e</t>
    </r>
    <r>
      <rPr>
        <b/>
        <sz val="12"/>
        <color rgb="FF000000"/>
        <rFont val="Calibri"/>
        <family val="2"/>
        <scheme val="minor"/>
      </rPr>
      <t/>
    </r>
  </si>
  <si>
    <t>For files data0[01-40].dat:</t>
  </si>
  <si>
    <r>
      <t>Position, Year, DayOfYear, HH:MM, LC4, LC6, LC2a, LC2b, LC7, LC1e</t>
    </r>
    <r>
      <rPr>
        <b/>
        <sz val="12"/>
        <color rgb="FF000000"/>
        <rFont val="Calibri"/>
        <family val="2"/>
        <scheme val="minor"/>
      </rPr>
      <t/>
    </r>
  </si>
  <si>
    <r>
      <t>Position, DayOfYear, HH:MM, LC4, LC6, LC2a, LC2b, LC7, LC1e</t>
    </r>
    <r>
      <rPr>
        <b/>
        <sz val="12"/>
        <color rgb="FF000000"/>
        <rFont val="Calibri"/>
        <family val="2"/>
        <scheme val="minor"/>
      </rPr>
      <t/>
    </r>
  </si>
  <si>
    <t>For files data0[48-71].dat:</t>
  </si>
  <si>
    <t>For files data0[41-47].dat:</t>
  </si>
  <si>
    <t>1 Line</t>
  </si>
  <si>
    <t>For files data096.dat:</t>
  </si>
  <si>
    <t>Geonor 34792 Hole #4</t>
  </si>
  <si>
    <t>Geonor 34992 Hole # 6</t>
  </si>
  <si>
    <t>Geonor 34892 Hole # 2a</t>
  </si>
  <si>
    <t>Geonor 34792 Hole # 2b</t>
  </si>
  <si>
    <t>Geonor 36992 Hole # 7</t>
  </si>
  <si>
    <t>Geonor 36892 Hole # 1e</t>
  </si>
  <si>
    <t>Geonor 37692 Hole # 97-1</t>
  </si>
  <si>
    <t>Geonor 38292 Hole # 97-2</t>
  </si>
  <si>
    <t>Position, DayOfYear, HH:MM, LC7, LC1e, LC2b, LC2a, LC4, LC6</t>
  </si>
  <si>
    <t/>
  </si>
  <si>
    <r>
      <rPr>
        <b/>
        <sz val="12"/>
        <rFont val="Calibri"/>
        <scheme val="minor"/>
      </rPr>
      <t xml:space="preserve">- PiM 2013.10.13: </t>
    </r>
    <r>
      <rPr>
        <sz val="12"/>
        <rFont val="Calibri"/>
        <scheme val="minor"/>
      </rPr>
      <t>Some Files were deleted or edited as they did not contain any LC data. This is summarised in the file README_1993-1998.txt and details can be found in</t>
    </r>
    <r>
      <rPr>
        <sz val="12"/>
        <color theme="3"/>
        <rFont val="Calibri"/>
        <scheme val="minor"/>
      </rPr>
      <t xml:space="preserve"> </t>
    </r>
    <r>
      <rPr>
        <b/>
        <i/>
        <sz val="12"/>
        <color rgb="FFFF0000"/>
        <rFont val="Calibri"/>
        <scheme val="minor"/>
      </rPr>
      <t xml:space="preserve">RAWDATA_SUM.xlsx </t>
    </r>
    <r>
      <rPr>
        <b/>
        <i/>
        <sz val="12"/>
        <rFont val="Calibri"/>
        <scheme val="minor"/>
      </rPr>
      <t>.</t>
    </r>
  </si>
  <si>
    <r>
      <t xml:space="preserve">From </t>
    </r>
    <r>
      <rPr>
        <b/>
        <sz val="12"/>
        <color rgb="FFFF0000"/>
        <rFont val="Calibri"/>
        <scheme val="minor"/>
      </rPr>
      <t xml:space="preserve">RAWDATA_SUM.xlsx </t>
    </r>
    <r>
      <rPr>
        <b/>
        <sz val="12"/>
        <color theme="1"/>
        <rFont val="Calibri"/>
        <family val="2"/>
        <scheme val="minor"/>
      </rPr>
      <t>, we get the following order in the raw data:</t>
    </r>
  </si>
  <si>
    <r>
      <t xml:space="preserve">From </t>
    </r>
    <r>
      <rPr>
        <b/>
        <sz val="12"/>
        <color rgb="FFFF0000"/>
        <rFont val="Calibri"/>
        <scheme val="minor"/>
      </rPr>
      <t xml:space="preserve">RAWDATA_SUM.xlsx </t>
    </r>
    <r>
      <rPr>
        <b/>
        <sz val="12"/>
        <color rgb="FF000000"/>
        <rFont val="Calibri"/>
        <family val="2"/>
        <scheme val="minor"/>
      </rPr>
      <t>, we get the following order in the raw data:</t>
    </r>
  </si>
  <si>
    <t>For files data0[96-98].dat:</t>
  </si>
  <si>
    <t>Position, DayOfYear, HH:MM, LC7, LC1e, LC2b, LC2a, LC4, LC6, Logger Temp.</t>
  </si>
  <si>
    <t>For files data0[91-95].dat:</t>
  </si>
  <si>
    <t>Position, DayOfYear, HH:MM, LC2a, LC2b, LC1e, LC7, LC6, LC4, Battery, Logger Temp</t>
  </si>
  <si>
    <t>For the file DAT97_01.DAT:</t>
  </si>
  <si>
    <t>For files DAT97_[12-13].DAT:</t>
  </si>
  <si>
    <t>For files DAT97_14.DAT:</t>
  </si>
  <si>
    <t>For files DAT97_[15-16].DAT:</t>
  </si>
  <si>
    <t>For files DAT97_[17-18].DAT:</t>
  </si>
  <si>
    <r>
      <t xml:space="preserve">Position, DayOfYear, HH:MM, LC6 ,LC1e, LC4, LC2a, LC97_2, LC97_1, </t>
    </r>
    <r>
      <rPr>
        <b/>
        <sz val="12"/>
        <color rgb="FF000000"/>
        <rFont val="Calibri"/>
        <family val="2"/>
        <scheme val="minor"/>
      </rPr>
      <t>LC??</t>
    </r>
    <r>
      <rPr>
        <sz val="12"/>
        <color rgb="FF000000"/>
        <rFont val="Calibri"/>
        <family val="2"/>
        <scheme val="minor"/>
      </rPr>
      <t>, Battery (once a day)</t>
    </r>
  </si>
  <si>
    <t>For files data001.dat:</t>
  </si>
  <si>
    <r>
      <t xml:space="preserve">Added by PiM, 2013.10.15: </t>
    </r>
    <r>
      <rPr>
        <b/>
        <sz val="12"/>
        <color rgb="FFFF0000"/>
        <rFont val="Calibri"/>
        <scheme val="minor"/>
      </rPr>
      <t>Original File was edited to keep only data from 1993</t>
    </r>
  </si>
  <si>
    <r>
      <t>1992-</t>
    </r>
    <r>
      <rPr>
        <b/>
        <sz val="12"/>
        <color rgb="FFFF0000"/>
        <rFont val="Calibri"/>
        <scheme val="minor"/>
      </rPr>
      <t>1993</t>
    </r>
  </si>
  <si>
    <r>
      <rPr>
        <b/>
        <sz val="12"/>
        <color rgb="FFFF0000"/>
        <rFont val="Calibri"/>
        <scheme val="minor"/>
      </rPr>
      <t>1992</t>
    </r>
    <r>
      <rPr>
        <sz val="12"/>
        <color rgb="FFFF0000"/>
        <rFont val="Calibri"/>
        <family val="2"/>
        <scheme val="minor"/>
      </rPr>
      <t>-1993</t>
    </r>
  </si>
  <si>
    <t>Data interval [min]</t>
  </si>
  <si>
    <t>For files data0[80-88].dat:</t>
  </si>
  <si>
    <t>For files data0[89-90].dat:</t>
  </si>
  <si>
    <t>For files DAT97_[01-11].DAT:</t>
  </si>
  <si>
    <t>Position, DayOfYear, HH:MM, LC6, LC1e, LC4, LC2b,LC2a,??, Battery, Logger Temp</t>
  </si>
  <si>
    <t>Position, DayOfYear, HH:MM, LC6, LC1e, LC4, LC2b, LC2a, LC97_2, LC97_1, Battery, Logger Temp</t>
  </si>
  <si>
    <t>Position, DayOfYear, HH:MM, LC6, LC1e, LC4, LC2b, LC2a, LC97_2, ??,??</t>
  </si>
  <si>
    <t>Position, DayOfYear, HH:MM, LC6, LC1e, LC4, LC2b, LC2a, LC97_2, LC97_1, ??, ??, Battery, Logger Temp</t>
  </si>
  <si>
    <t>Position, DayOfYear, HH:MM, LC6, LC1e, LC4, LC2b, LC2a, LC97_2, LC97_1, ??, ??</t>
  </si>
  <si>
    <t>Position, DayOfYear, HH:MM, LC7, LC1e, LC2b, LC2a, LC4, LC6, Logger Temp., Battery</t>
  </si>
  <si>
    <t>For files DAT98001.dat:</t>
  </si>
  <si>
    <t>CompiledXLS_1998.dat</t>
  </si>
  <si>
    <r>
      <t xml:space="preserve">- </t>
    </r>
    <r>
      <rPr>
        <b/>
        <sz val="12"/>
        <color rgb="FF000000"/>
        <rFont val="Calibri"/>
        <family val="2"/>
        <scheme val="minor"/>
      </rPr>
      <t>PiM 2013.10.16</t>
    </r>
    <r>
      <rPr>
        <sz val="12"/>
        <color rgb="FF000000"/>
        <rFont val="Calibri"/>
        <family val="2"/>
        <scheme val="minor"/>
      </rPr>
      <t xml:space="preserve">: </t>
    </r>
    <r>
      <rPr>
        <b/>
        <i/>
        <sz val="12"/>
        <color rgb="FFFF0000"/>
        <rFont val="Calibri"/>
        <scheme val="minor"/>
      </rPr>
      <t>CompiledXLS_1998.dat</t>
    </r>
    <r>
      <rPr>
        <sz val="12"/>
        <color rgb="FF000000"/>
        <rFont val="Calibri"/>
        <family val="2"/>
        <scheme val="minor"/>
      </rPr>
      <t xml:space="preserve"> is coming from the </t>
    </r>
    <r>
      <rPr>
        <sz val="12"/>
        <color rgb="FFFF0000"/>
        <rFont val="Calibri"/>
        <family val="2"/>
        <scheme val="minor"/>
      </rPr>
      <t>Compilation of Gaute's Excel files for 1998</t>
    </r>
    <r>
      <rPr>
        <sz val="12"/>
        <rFont val="Calibri"/>
        <scheme val="minor"/>
      </rPr>
      <t>, O</t>
    </r>
    <r>
      <rPr>
        <sz val="12"/>
        <color rgb="FF000000"/>
        <rFont val="Calibri"/>
        <family val="2"/>
        <scheme val="minor"/>
      </rPr>
      <t xml:space="preserve">riginally </t>
    </r>
    <r>
      <rPr>
        <i/>
        <sz val="12"/>
        <color rgb="FF000000"/>
        <rFont val="Calibri"/>
        <scheme val="minor"/>
      </rPr>
      <t>Compiled_1998.csv</t>
    </r>
  </si>
  <si>
    <r>
      <t>-</t>
    </r>
    <r>
      <rPr>
        <b/>
        <sz val="12"/>
        <color rgb="FF000000"/>
        <rFont val="Calibri"/>
        <family val="2"/>
        <scheme val="minor"/>
      </rPr>
      <t xml:space="preserve"> PiM 2013.10.16:</t>
    </r>
    <r>
      <rPr>
        <sz val="12"/>
        <color rgb="FF000000"/>
        <rFont val="Calibri"/>
        <family val="2"/>
        <scheme val="minor"/>
      </rPr>
      <t xml:space="preserve"> I found in Jack Kohler's folder some Datafiles</t>
    </r>
    <r>
      <rPr>
        <sz val="12"/>
        <color rgb="FFFF0000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scheme val="minor"/>
      </rPr>
      <t>DAT98001.dat</t>
    </r>
    <r>
      <rPr>
        <sz val="12"/>
        <color rgb="FFFF0000"/>
        <rFont val="Calibri"/>
        <family val="2"/>
        <scheme val="minor"/>
      </rPr>
      <t xml:space="preserve"> -&gt; </t>
    </r>
    <r>
      <rPr>
        <b/>
        <i/>
        <sz val="12"/>
        <color rgb="FFFF0000"/>
        <rFont val="Calibri"/>
        <scheme val="minor"/>
      </rPr>
      <t>DAT98020.dat</t>
    </r>
    <r>
      <rPr>
        <sz val="12"/>
        <color rgb="FFFF0000"/>
        <rFont val="Calibri"/>
        <family val="2"/>
        <scheme val="minor"/>
      </rPr>
      <t xml:space="preserve"> that are from 1998.</t>
    </r>
  </si>
  <si>
    <r>
      <t>-</t>
    </r>
    <r>
      <rPr>
        <b/>
        <sz val="12"/>
        <color rgb="FF000000"/>
        <rFont val="Calibri"/>
        <family val="2"/>
        <scheme val="minor"/>
      </rPr>
      <t xml:space="preserve"> PiM 2013.10.16:</t>
    </r>
    <r>
      <rPr>
        <sz val="12"/>
        <color rgb="FF000000"/>
        <rFont val="Calibri"/>
        <family val="2"/>
        <scheme val="minor"/>
      </rPr>
      <t xml:space="preserve"> I found in Jack Kohler's folder </t>
    </r>
    <r>
      <rPr>
        <b/>
        <sz val="12"/>
        <color rgb="FFFF0000"/>
        <rFont val="Calibri"/>
        <scheme val="minor"/>
      </rPr>
      <t>campbell.raw</t>
    </r>
    <r>
      <rPr>
        <sz val="12"/>
        <color rgb="FF000000"/>
        <rFont val="Calibri"/>
        <family val="2"/>
        <scheme val="minor"/>
      </rPr>
      <t xml:space="preserve"> some Datafiles </t>
    </r>
    <r>
      <rPr>
        <b/>
        <i/>
        <sz val="12"/>
        <color rgb="FFFF0000"/>
        <rFont val="Calibri"/>
        <scheme val="minor"/>
      </rPr>
      <t>DAT97_01.DAT</t>
    </r>
    <r>
      <rPr>
        <sz val="12"/>
        <color rgb="FFFF0000"/>
        <rFont val="Calibri"/>
        <family val="2"/>
        <scheme val="minor"/>
      </rPr>
      <t xml:space="preserve"> -&gt; </t>
    </r>
    <r>
      <rPr>
        <b/>
        <i/>
        <sz val="12"/>
        <color rgb="FFFF0000"/>
        <rFont val="Calibri"/>
        <scheme val="minor"/>
      </rPr>
      <t>DAT97_18.DAT</t>
    </r>
    <r>
      <rPr>
        <sz val="12"/>
        <color rgb="FFFF0000"/>
        <rFont val="Calibri"/>
        <family val="2"/>
        <scheme val="minor"/>
      </rPr>
      <t xml:space="preserve"> that are from 1997.</t>
    </r>
  </si>
  <si>
    <t>trykk_19apr002.dat</t>
  </si>
  <si>
    <t>trykk_19apr001.dat</t>
  </si>
  <si>
    <t>trykk_17sep001.dat</t>
  </si>
  <si>
    <t>trykk_17sep002.dat</t>
  </si>
  <si>
    <t>Engabreen_trykk_dec03_new.dat</t>
  </si>
  <si>
    <t>trykk2_06jun001.dat</t>
  </si>
  <si>
    <r>
      <rPr>
        <b/>
        <sz val="12"/>
        <color rgb="FFFF0000"/>
        <rFont val="Calibri"/>
        <scheme val="minor"/>
      </rPr>
      <t xml:space="preserve">Duplicate IN </t>
    </r>
    <r>
      <rPr>
        <sz val="12"/>
        <color rgb="FFFF0000"/>
        <rFont val="Calibri"/>
        <family val="2"/>
        <scheme val="minor"/>
      </rPr>
      <t>trykk_06jun002.dat</t>
    </r>
  </si>
  <si>
    <t>trykk_29nov001.dat</t>
  </si>
  <si>
    <t>trykk_06jun003.dat</t>
  </si>
  <si>
    <t>trykk_06jun002.dat</t>
  </si>
  <si>
    <t>Engabreen_trykk_sep01.dat</t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</si>
  <si>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trykk_17sep002.dat</t>
    </r>
  </si>
  <si>
    <r>
      <t>Code, DayOfYear, HH:MM, LC6 ,LC1e, LC4, LC2a ,</t>
    </r>
    <r>
      <rPr>
        <b/>
        <sz val="12"/>
        <color theme="1"/>
        <rFont val="Calibri"/>
        <family val="2"/>
        <scheme val="minor"/>
      </rPr>
      <t>12_1, 12_2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</si>
  <si>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t>Kopi av trykk_29nov002.dat</t>
  </si>
  <si>
    <t>Corrected - see Note</t>
  </si>
  <si>
    <t>For All Files:</t>
  </si>
  <si>
    <t>trykk_14nov001.dat</t>
  </si>
  <si>
    <t>trykk_14nov002.dat</t>
  </si>
  <si>
    <t>trykk_14nov003.dat</t>
  </si>
  <si>
    <t>trykk_14nov004.dat</t>
  </si>
  <si>
    <r>
      <rPr>
        <b/>
        <sz val="12"/>
        <color theme="1"/>
        <rFont val="Calibri"/>
        <family val="2"/>
        <scheme val="minor"/>
      </rPr>
      <t>Update 2014.06.12:</t>
    </r>
    <r>
      <rPr>
        <sz val="12"/>
        <color theme="1"/>
        <rFont val="Calibri"/>
        <family val="2"/>
        <scheme val="minor"/>
      </rPr>
      <t xml:space="preserve"> I have realised that in 2012 all P-events seem to have an offset with the peak in discharge gradient (±1 day). The same year the datalogger clock was reset. The last downloaded file </t>
    </r>
    <r>
      <rPr>
        <i/>
        <sz val="12"/>
        <color theme="1"/>
        <rFont val="Calibri"/>
        <scheme val="minor"/>
      </rPr>
      <t>Engabreen_trykk_30mar.dat</t>
    </r>
    <r>
      <rPr>
        <sz val="12"/>
        <color theme="1"/>
        <rFont val="Calibri"/>
        <family val="2"/>
        <scheme val="minor"/>
      </rPr>
      <t xml:space="preserve"> was created 30 Mars 12:36 (metadata) and the last point in the file was recorded at 89 1131. </t>
    </r>
    <r>
      <rPr>
        <b/>
        <sz val="12"/>
        <color theme="1"/>
        <rFont val="Calibri"/>
        <family val="2"/>
        <scheme val="minor"/>
      </rPr>
      <t>The day of the year 89 does not fit with 2012.03.30 because it is a leap year, meaning that the day of the year is instead: 90.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2012.</t>
    </r>
  </si>
  <si>
    <r>
      <rPr>
        <b/>
        <sz val="12"/>
        <color theme="1"/>
        <rFont val="Calibri"/>
        <family val="2"/>
        <scheme val="minor"/>
      </rPr>
      <t>Update 2015.02.16:</t>
    </r>
    <r>
      <rPr>
        <sz val="12"/>
        <color theme="1"/>
        <rFont val="Calibri"/>
        <family val="2"/>
        <scheme val="minor"/>
      </rPr>
      <t xml:space="preserve"> The same one day shift than in 2012 may occur in 2013. </t>
    </r>
    <r>
      <rPr>
        <b/>
        <sz val="12"/>
        <color theme="1"/>
        <rFont val="Calibri"/>
        <family val="2"/>
        <scheme val="minor"/>
      </rPr>
      <t xml:space="preserve">The downloaded files with timestamps like </t>
    </r>
    <r>
      <rPr>
        <b/>
        <i/>
        <sz val="12"/>
        <color theme="1"/>
        <rFont val="Calibri"/>
        <scheme val="minor"/>
      </rPr>
      <t>trykk_17sep002.dat</t>
    </r>
    <r>
      <rPr>
        <b/>
        <sz val="12"/>
        <color theme="1"/>
        <rFont val="Calibri"/>
        <family val="2"/>
        <scheme val="minor"/>
      </rPr>
      <t xml:space="preserve"> do not match the last date of the file:  16/09/2013. </t>
    </r>
    <r>
      <rPr>
        <sz val="12"/>
        <color theme="1"/>
        <rFont val="Calibri"/>
        <family val="2"/>
        <scheme val="minor"/>
      </rPr>
      <t>In 2012, the datalogger clock was reset wrongly because of for leap years, the day of the year are different</t>
    </r>
    <r>
      <rPr>
        <b/>
        <sz val="12"/>
        <color theme="1"/>
        <rFont val="Calibri"/>
        <family val="2"/>
        <scheme val="minor"/>
      </rPr>
      <t>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2013.</t>
    </r>
  </si>
  <si>
    <r>
      <t>2013</t>
    </r>
    <r>
      <rPr>
        <sz val="12"/>
        <color rgb="FFFF0000"/>
        <rFont val="Calibri"/>
        <family val="2"/>
        <scheme val="minor"/>
      </rPr>
      <t>-2014</t>
    </r>
  </si>
  <si>
    <t>??????</t>
  </si>
  <si>
    <t>?????</t>
  </si>
  <si>
    <r>
      <t xml:space="preserve">Added by PiM, 2015.02.16: </t>
    </r>
    <r>
      <rPr>
        <b/>
        <sz val="12"/>
        <color rgb="FFFF0000"/>
        <rFont val="Calibri"/>
        <scheme val="minor"/>
      </rPr>
      <t>Original File were edited to keep only data from 2013</t>
    </r>
  </si>
  <si>
    <t>(NOT CHECKED-ASSUME LIKE IN 2013) For All Files:</t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</si>
  <si>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?????</t>
    </r>
  </si>
  <si>
    <t>????</t>
  </si>
  <si>
    <t>Different Dates than               &lt;-----       Gaute's file</t>
  </si>
  <si>
    <r>
      <rPr>
        <b/>
        <sz val="16"/>
        <color theme="8" tint="-0.249977111117893"/>
        <rFont val="Calibri"/>
        <scheme val="minor"/>
      </rPr>
      <t>EXEMPLE OF PAGE LAYOUT -</t>
    </r>
    <r>
      <rPr>
        <b/>
        <sz val="16"/>
        <color rgb="FFFF0000"/>
        <rFont val="Calibri"/>
        <scheme val="minor"/>
      </rPr>
      <t xml:space="preserve"> </t>
    </r>
    <r>
      <rPr>
        <b/>
        <u/>
        <sz val="16"/>
        <color rgb="FFFF0000"/>
        <rFont val="Calibri"/>
        <scheme val="minor"/>
      </rP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</si>
  <si>
    <t>trykk_19apr003.dat</t>
  </si>
  <si>
    <t>trykk_20mar004_2014.dat</t>
  </si>
  <si>
    <t>trykk_20mar14_002.dat</t>
  </si>
  <si>
    <t>trykk_29nov002.dat</t>
  </si>
  <si>
    <t>trykk_2013_alldata.dat</t>
  </si>
  <si>
    <r>
      <rPr>
        <b/>
        <sz val="12"/>
        <color theme="1"/>
        <rFont val="Calibri"/>
        <family val="2"/>
        <scheme val="minor"/>
      </rPr>
      <t>PiM</t>
    </r>
    <r>
      <rPr>
        <sz val="12"/>
        <color theme="1"/>
        <rFont val="Calibri"/>
        <family val="2"/>
        <scheme val="minor"/>
      </rPr>
      <t>:</t>
    </r>
    <r>
      <rPr>
        <sz val="12"/>
        <color rgb="FFFF0000"/>
        <rFont val="Calibri"/>
        <family val="2"/>
        <scheme val="minor"/>
      </rPr>
      <t xml:space="preserve"> LC97_1 and LC97_2 were replaced by LC12_2 and LC12_1, respectively. Their connections were swapped, but we do not need to</t>
    </r>
    <r>
      <rPr>
        <b/>
        <sz val="12"/>
        <color rgb="FFFF0000"/>
        <rFont val="Calibri"/>
        <scheme val="minor"/>
      </rPr>
      <t xml:space="preserve"> inverse the order of these LCs to have continuity in time series </t>
    </r>
    <r>
      <rPr>
        <sz val="12"/>
        <color rgb="FFFF0000"/>
        <rFont val="Calibri"/>
        <family val="2"/>
        <scheme val="minor"/>
      </rPr>
      <t>(i.e. LC12_2,LC12_1).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</si>
  <si>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trykk2_19apr001.dat    (2012-2013)</t>
    </r>
  </si>
  <si>
    <r>
      <rPr>
        <b/>
        <sz val="12"/>
        <color rgb="FFFF0000"/>
        <rFont val="Calibri"/>
        <scheme val="minor"/>
      </rPr>
      <t xml:space="preserve">Duplicate IN </t>
    </r>
    <r>
      <rPr>
        <sz val="12"/>
        <color rgb="FFFF0000"/>
        <rFont val="Calibri"/>
        <family val="2"/>
        <scheme val="minor"/>
      </rPr>
      <t>trykk2_06jun001.dat</t>
    </r>
  </si>
  <si>
    <t>trykk_20mar001.dat</t>
  </si>
  <si>
    <t>trykk_20mar002.dat</t>
  </si>
  <si>
    <t>trykk_20mar004.dat</t>
  </si>
  <si>
    <t>Duplicate IN trykk2_06jun001.dat    (2012-2013)</t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</si>
  <si>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trykk_20mar004_2014.dat</t>
    </r>
  </si>
  <si>
    <r>
      <rPr>
        <sz val="12"/>
        <color rgb="FFFF0000"/>
        <rFont val="Calibri"/>
        <family val="2"/>
        <scheme val="minor"/>
      </rPr>
      <t>2013-</t>
    </r>
    <r>
      <rPr>
        <b/>
        <sz val="12"/>
        <color rgb="FFFF0000"/>
        <rFont val="Calibri"/>
        <scheme val="minor"/>
      </rPr>
      <t>2014</t>
    </r>
  </si>
  <si>
    <t>trykk_20mar003.dat//trykk_20mar14_003.dat</t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</si>
  <si>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trykk_20mar004.dat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</si>
  <si>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trykk_20mar002.dat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</si>
  <si>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sz val="12"/>
        <color rgb="FFFF0000"/>
        <rFont val="Calibri"/>
        <family val="2"/>
        <scheme val="minor"/>
      </rPr>
      <t>trykk_29nov002.dat</t>
    </r>
  </si>
  <si>
    <t>On line 6470, jumps back to</t>
  </si>
  <si>
    <t>On line 15615, jumps back to</t>
  </si>
  <si>
    <r>
      <rPr>
        <b/>
        <sz val="12"/>
        <rFont val="Calibri"/>
        <scheme val="minor"/>
      </rPr>
      <t>&gt; PiM 2016.05.03: CHECKED!</t>
    </r>
    <r>
      <rPr>
        <b/>
        <sz val="12"/>
        <color rgb="FFFF0000"/>
        <rFont val="Calibri"/>
        <scheme val="minor"/>
      </rPr>
      <t xml:space="preserve"> Some data in </t>
    </r>
    <r>
      <rPr>
        <i/>
        <sz val="12"/>
        <color rgb="FFFF0000"/>
        <rFont val="Calibri"/>
        <scheme val="minor"/>
      </rPr>
      <t xml:space="preserve">trykk_29nov002.dat </t>
    </r>
    <r>
      <rPr>
        <sz val="12"/>
        <color rgb="FFFF0000"/>
        <rFont val="Calibri"/>
        <family val="2"/>
        <scheme val="minor"/>
      </rPr>
      <t xml:space="preserve">overlap with data from </t>
    </r>
    <r>
      <rPr>
        <i/>
        <sz val="12"/>
        <color rgb="FFFF0000"/>
        <rFont val="Calibri"/>
        <scheme val="minor"/>
      </rPr>
      <t xml:space="preserve">trykk_17sep001.dat </t>
    </r>
    <r>
      <rPr>
        <sz val="12"/>
        <color rgb="FFFF0000"/>
        <rFont val="Calibri"/>
        <family val="2"/>
        <scheme val="minor"/>
      </rPr>
      <t>and</t>
    </r>
    <r>
      <rPr>
        <i/>
        <sz val="12"/>
        <color rgb="FFFF0000"/>
        <rFont val="Calibri"/>
        <scheme val="minor"/>
      </rPr>
      <t xml:space="preserve"> trykk_29nov002.dat</t>
    </r>
    <r>
      <rPr>
        <sz val="12"/>
        <color rgb="FFFF0000"/>
        <rFont val="Calibri"/>
        <family val="2"/>
        <scheme val="minor"/>
      </rPr>
      <t xml:space="preserve"> for the periods: </t>
    </r>
    <r>
      <rPr>
        <b/>
        <sz val="12"/>
        <color rgb="FFFF0000"/>
        <rFont val="Calibri"/>
        <scheme val="minor"/>
      </rPr>
      <t>164 (04:19) -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204 (19:35)</t>
    </r>
    <r>
      <rPr>
        <sz val="12"/>
        <color rgb="FFFF0000"/>
        <rFont val="Calibri"/>
        <family val="2"/>
        <scheme val="minor"/>
      </rPr>
      <t xml:space="preserve"> and </t>
    </r>
    <r>
      <rPr>
        <b/>
        <sz val="12"/>
        <color rgb="FFFF0000"/>
        <rFont val="Calibri"/>
        <scheme val="minor"/>
      </rPr>
      <t>273 (21:59) - 274 (07:51). They have been deleted.</t>
    </r>
  </si>
  <si>
    <t>Edited first line</t>
  </si>
  <si>
    <t>Made in Excel by mja?</t>
  </si>
  <si>
    <t>see note regarding logger clock</t>
  </si>
  <si>
    <t>clock adjusted</t>
  </si>
  <si>
    <t>trykk_21mar001.dat</t>
  </si>
  <si>
    <t>trykk_21mar002.dat</t>
  </si>
  <si>
    <t>trykk_14aug001.dat</t>
  </si>
  <si>
    <t>trykk_21okt001.dat</t>
  </si>
  <si>
    <r>
      <t xml:space="preserve">Added by PiM, 2016.05.03: </t>
    </r>
    <r>
      <rPr>
        <b/>
        <sz val="12"/>
        <color rgb="FFFF0000"/>
        <rFont val="Calibri"/>
        <scheme val="minor"/>
      </rPr>
      <t>Original File were edited to keep only data from 2014</t>
    </r>
  </si>
  <si>
    <r>
      <t xml:space="preserve">Dupl. IN </t>
    </r>
    <r>
      <rPr>
        <i/>
        <sz val="12"/>
        <color rgb="FFFF0000"/>
        <rFont val="Calibri"/>
        <scheme val="minor"/>
      </rPr>
      <t>trykk_20mar004.dat</t>
    </r>
  </si>
  <si>
    <r>
      <t xml:space="preserve">&gt; mja 2014.03.21: </t>
    </r>
    <r>
      <rPr>
        <sz val="12"/>
        <color rgb="FFFF0000"/>
        <rFont val="Calibri"/>
        <family val="2"/>
        <scheme val="minor"/>
      </rPr>
      <t>An error was found in the datalogger day on 21st March 2014. It read day 79 instead of day 80. The time was also slightly off, and read 13:45 instead of 13:40. Both were corrected at 13:40 on 21.st March.</t>
    </r>
  </si>
  <si>
    <t>trykk_28jul001.dat</t>
  </si>
  <si>
    <t>trykk_28jul002.dat</t>
  </si>
  <si>
    <r>
      <t>2014-</t>
    </r>
    <r>
      <rPr>
        <b/>
        <sz val="12"/>
        <color rgb="FFFF0000"/>
        <rFont val="Calibri"/>
        <scheme val="minor"/>
      </rPr>
      <t>2015</t>
    </r>
  </si>
  <si>
    <t>trykk_09mar004.dat</t>
  </si>
  <si>
    <t>trykk_09mar001.dat</t>
  </si>
  <si>
    <t>trykk_09mar002.dat</t>
  </si>
  <si>
    <t>trykk_09mar003.dat</t>
  </si>
  <si>
    <r>
      <rPr>
        <b/>
        <sz val="12"/>
        <color rgb="FFFF0000"/>
        <rFont val="Calibri"/>
        <scheme val="minor"/>
      </rPr>
      <t>2014</t>
    </r>
    <r>
      <rPr>
        <sz val="12"/>
        <color rgb="FFFF0000"/>
        <rFont val="Calibri"/>
        <family val="2"/>
        <scheme val="minor"/>
      </rPr>
      <t>-2015</t>
    </r>
  </si>
  <si>
    <r>
      <t>2015-</t>
    </r>
    <r>
      <rPr>
        <b/>
        <sz val="12"/>
        <color rgb="FFFF0000"/>
        <rFont val="Calibri"/>
        <scheme val="minor"/>
      </rPr>
      <t>2016</t>
    </r>
  </si>
  <si>
    <r>
      <t xml:space="preserve">&gt; mja 2016.03.09: </t>
    </r>
    <r>
      <rPr>
        <sz val="12"/>
        <color rgb="FFFF0000"/>
        <rFont val="Calibri"/>
        <family val="2"/>
        <scheme val="minor"/>
      </rPr>
      <t>Datalogger time is slightly off. At 20:08 (from mobile) Norwegian winter time, data logger reads 20:17 Norwegian winter time, thus ca. 9 minutes fast. Not corrected.</t>
    </r>
  </si>
  <si>
    <r>
      <t xml:space="preserve">&gt; mja 2015.07.28: </t>
    </r>
    <r>
      <rPr>
        <sz val="12"/>
        <color rgb="FFFF0000"/>
        <rFont val="Calibri"/>
        <family val="2"/>
        <scheme val="minor"/>
      </rPr>
      <t>Datalogger time is slightly off. At 18:11 Norwegian summer time, data logger reads 17:18 Norwegian winter time, thus 6-7 minutes fast. Not corrected.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</si>
</sst>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:mm"/>
    <numFmt numFmtId="165" formatCode="dd/mm/yyyy;@"/>
    <numFmt numFmtId="166" formatCode="hh:mm:ss;@"/>
    <numFmt numFmtId="167" formatCode="dd/mm/yy\ h:mm;@"/>
    <numFmt numFmtId="168" formatCode="&quot;DAT97_&quot;00&quot;.DAT&quot;"/>
    <numFmt numFmtId="169" formatCode="000"/>
    <numFmt numFmtId="170" formatCode="&quot;DAT&quot;000&quot;.DAT&quot;"/>
  </numFmts>
  <fonts count="5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12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color theme="6" tint="-0.499984740745262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0"/>
      <color rgb="FFFF0000"/>
      <name val="Arial"/>
    </font>
    <font>
      <sz val="10.5"/>
      <color theme="1"/>
      <name val="Courier"/>
    </font>
    <font>
      <sz val="10.5"/>
      <color theme="1"/>
      <name val="Times New Roman"/>
    </font>
    <font>
      <b/>
      <sz val="10.5"/>
      <color theme="1"/>
      <name val="Courier"/>
    </font>
    <font>
      <i/>
      <sz val="12"/>
      <color rgb="FFFF0000"/>
      <name val="Calibri"/>
      <scheme val="minor"/>
    </font>
    <font>
      <b/>
      <i/>
      <sz val="12"/>
      <color rgb="FFFF0000"/>
      <name val="Calibri"/>
      <scheme val="minor"/>
    </font>
    <font>
      <sz val="12"/>
      <color theme="3"/>
      <name val="Calibri"/>
      <scheme val="minor"/>
    </font>
    <font>
      <i/>
      <sz val="12"/>
      <color theme="3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name val="Calibri"/>
      <scheme val="minor"/>
    </font>
    <font>
      <sz val="12"/>
      <color rgb="FF0000FF"/>
      <name val="Calibri"/>
      <scheme val="minor"/>
    </font>
    <font>
      <sz val="10"/>
      <color rgb="FF0000FF"/>
      <name val="Arial"/>
    </font>
    <font>
      <b/>
      <u/>
      <sz val="16"/>
      <color rgb="FFFF0000"/>
      <name val="Calibri"/>
      <scheme val="minor"/>
    </font>
    <font>
      <b/>
      <u/>
      <sz val="16"/>
      <color theme="6" tint="-0.499984740745262"/>
      <name val="Calibri"/>
      <scheme val="minor"/>
    </font>
    <font>
      <sz val="12"/>
      <color indexed="10"/>
      <name val="Calibri"/>
      <scheme val="minor"/>
    </font>
    <font>
      <sz val="12"/>
      <color rgb="FFDD0806"/>
      <name val="Calibri"/>
      <scheme val="minor"/>
    </font>
    <font>
      <i/>
      <sz val="12"/>
      <name val="Calibri"/>
      <scheme val="minor"/>
    </font>
    <font>
      <sz val="10"/>
      <color theme="1"/>
      <name val="Arial"/>
    </font>
    <font>
      <sz val="12"/>
      <color rgb="FF008000"/>
      <name val="Calibri"/>
      <scheme val="minor"/>
    </font>
    <font>
      <b/>
      <u/>
      <sz val="12"/>
      <color rgb="FFFF0000"/>
      <name val="Calibri"/>
      <scheme val="minor"/>
    </font>
    <font>
      <u/>
      <sz val="12"/>
      <color rgb="FFFF0000"/>
      <name val="Calibri"/>
      <scheme val="minor"/>
    </font>
    <font>
      <b/>
      <sz val="12"/>
      <color indexed="10"/>
      <name val="Calibri"/>
      <scheme val="minor"/>
    </font>
    <font>
      <strike/>
      <sz val="12"/>
      <color indexed="10"/>
      <name val="Calibri"/>
      <scheme val="minor"/>
    </font>
    <font>
      <b/>
      <u/>
      <sz val="12"/>
      <color indexed="10"/>
      <name val="Calibri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b/>
      <u/>
      <sz val="12"/>
      <color theme="6" tint="-0.499984740745262"/>
      <name val="Calibri"/>
      <scheme val="minor"/>
    </font>
    <font>
      <sz val="12"/>
      <color rgb="FFC0C0C0"/>
      <name val="Calibri"/>
      <scheme val="minor"/>
    </font>
    <font>
      <sz val="8"/>
      <name val="Arial"/>
      <family val="2"/>
    </font>
    <font>
      <b/>
      <i/>
      <sz val="12"/>
      <name val="Calibri"/>
      <scheme val="minor"/>
    </font>
    <font>
      <i/>
      <sz val="12"/>
      <color rgb="FF000000"/>
      <name val="Calibri"/>
      <scheme val="minor"/>
    </font>
    <font>
      <sz val="10"/>
      <name val="Calibri"/>
      <scheme val="minor"/>
    </font>
    <font>
      <b/>
      <sz val="16"/>
      <color rgb="FFFF0000"/>
      <name val="Calibri"/>
      <scheme val="minor"/>
    </font>
    <font>
      <b/>
      <sz val="16"/>
      <color theme="8" tint="-0.249977111117893"/>
      <name val="Calibri"/>
      <scheme val="minor"/>
    </font>
    <font>
      <sz val="12"/>
      <color theme="1"/>
      <name val="Calibri"/>
    </font>
    <font>
      <sz val="12"/>
      <name val="Calibri"/>
    </font>
    <font>
      <i/>
      <sz val="12"/>
      <name val="Calibri"/>
    </font>
    <font>
      <sz val="12"/>
      <color indexed="10"/>
      <name val="Calibri"/>
    </font>
    <font>
      <sz val="12"/>
      <color rgb="FF008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322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8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20" fontId="4" fillId="0" borderId="0" xfId="0" applyNumberFormat="1" applyFont="1"/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/>
    <xf numFmtId="0" fontId="1" fillId="0" borderId="0" xfId="0" applyFont="1"/>
    <xf numFmtId="17" fontId="0" fillId="0" borderId="0" xfId="0" quotePrefix="1" applyNumberFormat="1" applyAlignment="1">
      <alignment horizontal="center"/>
    </xf>
    <xf numFmtId="17" fontId="0" fillId="0" borderId="0" xfId="0" quotePrefix="1" applyNumberFormat="1"/>
    <xf numFmtId="0" fontId="5" fillId="0" borderId="0" xfId="0" applyFont="1" applyAlignment="1">
      <alignment horizontal="center"/>
    </xf>
    <xf numFmtId="14" fontId="0" fillId="0" borderId="0" xfId="0" applyNumberFormat="1" applyBorder="1"/>
    <xf numFmtId="0" fontId="12" fillId="0" borderId="0" xfId="0" applyFont="1"/>
    <xf numFmtId="0" fontId="12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3" fillId="0" borderId="2" xfId="0" applyFont="1" applyBorder="1" applyAlignment="1">
      <alignment horizontal="left"/>
    </xf>
    <xf numFmtId="20" fontId="12" fillId="0" borderId="0" xfId="0" applyNumberFormat="1" applyFont="1"/>
    <xf numFmtId="49" fontId="12" fillId="0" borderId="0" xfId="0" applyNumberFormat="1" applyFont="1"/>
    <xf numFmtId="3" fontId="0" fillId="0" borderId="0" xfId="0" applyNumberFormat="1"/>
    <xf numFmtId="0" fontId="14" fillId="0" borderId="0" xfId="0" applyFont="1"/>
    <xf numFmtId="0" fontId="15" fillId="0" borderId="0" xfId="0" applyFont="1"/>
    <xf numFmtId="0" fontId="12" fillId="0" borderId="0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Font="1" applyBorder="1"/>
    <xf numFmtId="1" fontId="0" fillId="0" borderId="0" xfId="0" applyNumberFormat="1" applyFont="1" applyFill="1" applyBorder="1"/>
    <xf numFmtId="20" fontId="0" fillId="0" borderId="0" xfId="0" applyNumberFormat="1" applyFont="1"/>
    <xf numFmtId="0" fontId="0" fillId="0" borderId="0" xfId="0" applyFont="1" applyFill="1" applyBorder="1"/>
    <xf numFmtId="20" fontId="0" fillId="0" borderId="4" xfId="0" applyNumberFormat="1" applyFont="1" applyBorder="1"/>
    <xf numFmtId="0" fontId="16" fillId="0" borderId="0" xfId="0" applyFont="1"/>
    <xf numFmtId="0" fontId="17" fillId="0" borderId="0" xfId="0" applyFont="1"/>
    <xf numFmtId="14" fontId="17" fillId="0" borderId="0" xfId="0" applyNumberFormat="1" applyFont="1"/>
    <xf numFmtId="20" fontId="17" fillId="0" borderId="0" xfId="0" applyNumberFormat="1" applyFo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12" fillId="0" borderId="0" xfId="0" applyFont="1" applyAlignment="1"/>
    <xf numFmtId="0" fontId="14" fillId="0" borderId="0" xfId="0" applyFont="1" applyAlignment="1">
      <alignment horizontal="center" vertical="top" wrapText="1"/>
    </xf>
    <xf numFmtId="14" fontId="17" fillId="0" borderId="0" xfId="0" applyNumberFormat="1" applyFont="1" applyAlignment="1">
      <alignment horizontal="center"/>
    </xf>
    <xf numFmtId="17" fontId="17" fillId="0" borderId="0" xfId="0" quotePrefix="1" applyNumberFormat="1" applyFont="1" applyAlignment="1">
      <alignment horizontal="center"/>
    </xf>
    <xf numFmtId="0" fontId="17" fillId="0" borderId="0" xfId="0" applyFont="1" applyAlignment="1">
      <alignment horizontal="right"/>
    </xf>
    <xf numFmtId="20" fontId="17" fillId="0" borderId="0" xfId="0" applyNumberFormat="1" applyFont="1" applyAlignment="1">
      <alignment horizontal="right"/>
    </xf>
    <xf numFmtId="0" fontId="29" fillId="0" borderId="0" xfId="0" applyFont="1"/>
    <xf numFmtId="0" fontId="16" fillId="0" borderId="0" xfId="0" applyFont="1" applyAlignment="1">
      <alignment wrapText="1"/>
    </xf>
    <xf numFmtId="14" fontId="14" fillId="0" borderId="0" xfId="0" applyNumberFormat="1" applyFont="1"/>
    <xf numFmtId="0" fontId="14" fillId="0" borderId="0" xfId="0" applyFont="1" applyFill="1"/>
    <xf numFmtId="0" fontId="0" fillId="0" borderId="4" xfId="0" applyBorder="1"/>
    <xf numFmtId="165" fontId="0" fillId="0" borderId="0" xfId="0" applyNumberFormat="1" applyFont="1"/>
    <xf numFmtId="165" fontId="0" fillId="0" borderId="0" xfId="0" applyNumberFormat="1" applyFont="1" applyBorder="1"/>
    <xf numFmtId="165" fontId="0" fillId="0" borderId="1" xfId="0" applyNumberFormat="1" applyFont="1" applyBorder="1"/>
    <xf numFmtId="0" fontId="16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5" fontId="14" fillId="0" borderId="0" xfId="0" applyNumberFormat="1" applyFont="1" applyBorder="1"/>
    <xf numFmtId="0" fontId="1" fillId="0" borderId="0" xfId="0" applyFont="1" applyAlignment="1">
      <alignment vertical="center" wrapText="1"/>
    </xf>
    <xf numFmtId="0" fontId="34" fillId="0" borderId="0" xfId="0" applyFont="1"/>
    <xf numFmtId="20" fontId="34" fillId="0" borderId="0" xfId="0" applyNumberFormat="1" applyFont="1"/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65" fontId="14" fillId="0" borderId="0" xfId="0" applyNumberFormat="1" applyFont="1"/>
    <xf numFmtId="20" fontId="14" fillId="0" borderId="0" xfId="0" applyNumberFormat="1" applyFont="1"/>
    <xf numFmtId="1" fontId="14" fillId="0" borderId="0" xfId="0" applyNumberFormat="1" applyFont="1" applyAlignment="1">
      <alignment horizontal="right"/>
    </xf>
    <xf numFmtId="164" fontId="14" fillId="0" borderId="0" xfId="0" applyNumberFormat="1" applyFont="1"/>
    <xf numFmtId="0" fontId="14" fillId="0" borderId="0" xfId="0" applyFont="1" applyAlignment="1">
      <alignment horizontal="right"/>
    </xf>
    <xf numFmtId="20" fontId="14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20" fontId="0" fillId="0" borderId="0" xfId="0" applyNumberFormat="1" applyFont="1" applyAlignment="1">
      <alignment horizontal="center"/>
    </xf>
    <xf numFmtId="14" fontId="0" fillId="0" borderId="0" xfId="0" applyNumberFormat="1" applyFont="1"/>
    <xf numFmtId="1" fontId="17" fillId="0" borderId="0" xfId="0" applyNumberFormat="1" applyFont="1"/>
    <xf numFmtId="0" fontId="17" fillId="0" borderId="0" xfId="0" quotePrefix="1" applyFont="1"/>
    <xf numFmtId="20" fontId="14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right"/>
    </xf>
    <xf numFmtId="0" fontId="0" fillId="0" borderId="0" xfId="0" applyFont="1" applyAlignment="1">
      <alignment vertical="center" wrapText="1"/>
    </xf>
    <xf numFmtId="0" fontId="0" fillId="0" borderId="0" xfId="0" applyFont="1" applyFill="1"/>
    <xf numFmtId="20" fontId="0" fillId="0" borderId="0" xfId="0" applyNumberFormat="1" applyFont="1" applyFill="1"/>
    <xf numFmtId="0" fontId="0" fillId="0" borderId="0" xfId="0" applyFont="1" applyFill="1" applyAlignment="1">
      <alignment horizontal="center"/>
    </xf>
    <xf numFmtId="20" fontId="0" fillId="0" borderId="0" xfId="0" applyNumberFormat="1" applyFont="1" applyFill="1" applyAlignment="1"/>
    <xf numFmtId="0" fontId="36" fillId="0" borderId="0" xfId="0" applyFont="1"/>
    <xf numFmtId="0" fontId="17" fillId="0" borderId="0" xfId="0" applyFont="1" applyFill="1"/>
    <xf numFmtId="20" fontId="17" fillId="0" borderId="0" xfId="0" applyNumberFormat="1" applyFont="1" applyFill="1"/>
    <xf numFmtId="0" fontId="17" fillId="0" borderId="0" xfId="0" applyFont="1" applyFill="1" applyAlignment="1">
      <alignment horizontal="center"/>
    </xf>
    <xf numFmtId="20" fontId="17" fillId="0" borderId="0" xfId="0" applyNumberFormat="1" applyFont="1" applyFill="1" applyAlignment="1"/>
    <xf numFmtId="20" fontId="14" fillId="0" borderId="0" xfId="0" applyNumberFormat="1" applyFont="1" applyFill="1"/>
    <xf numFmtId="20" fontId="36" fillId="0" borderId="0" xfId="0" applyNumberFormat="1" applyFont="1"/>
    <xf numFmtId="14" fontId="36" fillId="0" borderId="0" xfId="0" applyNumberFormat="1" applyFont="1"/>
    <xf numFmtId="0" fontId="36" fillId="0" borderId="0" xfId="0" applyFont="1" applyAlignment="1">
      <alignment horizontal="center"/>
    </xf>
    <xf numFmtId="17" fontId="0" fillId="0" borderId="0" xfId="0" quotePrefix="1" applyNumberFormat="1" applyFont="1" applyAlignment="1">
      <alignment horizontal="center"/>
    </xf>
    <xf numFmtId="49" fontId="0" fillId="0" borderId="0" xfId="0" applyNumberFormat="1" applyFont="1"/>
    <xf numFmtId="20" fontId="0" fillId="0" borderId="0" xfId="0" applyNumberFormat="1" applyFont="1" applyBorder="1"/>
    <xf numFmtId="164" fontId="17" fillId="0" borderId="0" xfId="0" applyNumberFormat="1" applyFont="1"/>
    <xf numFmtId="0" fontId="14" fillId="0" borderId="0" xfId="0" applyFont="1" applyAlignment="1">
      <alignment wrapText="1"/>
    </xf>
    <xf numFmtId="0" fontId="0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center" vertical="top"/>
    </xf>
    <xf numFmtId="165" fontId="0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/>
    <xf numFmtId="0" fontId="0" fillId="0" borderId="0" xfId="0" applyFont="1" applyAlignment="1">
      <alignment horizontal="center" vertical="top"/>
    </xf>
    <xf numFmtId="0" fontId="17" fillId="0" borderId="0" xfId="0" applyFont="1" applyAlignment="1">
      <alignment horizontal="left"/>
    </xf>
    <xf numFmtId="165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right" vertical="top"/>
    </xf>
    <xf numFmtId="0" fontId="1" fillId="0" borderId="0" xfId="0" applyFont="1" applyAlignment="1"/>
    <xf numFmtId="0" fontId="0" fillId="0" borderId="0" xfId="0" applyAlignment="1">
      <alignment vertical="top"/>
    </xf>
    <xf numFmtId="2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8" fillId="0" borderId="0" xfId="0" applyFont="1"/>
    <xf numFmtId="0" fontId="17" fillId="0" borderId="0" xfId="0" applyFont="1" applyAlignment="1">
      <alignment horizontal="center"/>
    </xf>
    <xf numFmtId="0" fontId="14" fillId="0" borderId="0" xfId="0" applyFont="1" applyAlignment="1"/>
    <xf numFmtId="165" fontId="16" fillId="0" borderId="0" xfId="0" applyNumberFormat="1" applyFont="1" applyAlignment="1">
      <alignment horizontal="center" vertical="center"/>
    </xf>
    <xf numFmtId="20" fontId="16" fillId="0" borderId="0" xfId="0" applyNumberFormat="1" applyFont="1"/>
    <xf numFmtId="165" fontId="17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38" fillId="0" borderId="0" xfId="0" applyFont="1" applyAlignment="1">
      <alignment vertical="center"/>
    </xf>
    <xf numFmtId="0" fontId="29" fillId="0" borderId="0" xfId="0" applyFont="1" applyAlignment="1"/>
    <xf numFmtId="166" fontId="0" fillId="0" borderId="0" xfId="0" applyNumberFormat="1"/>
    <xf numFmtId="0" fontId="0" fillId="0" borderId="4" xfId="0" applyBorder="1" applyAlignment="1">
      <alignment horizontal="left"/>
    </xf>
    <xf numFmtId="14" fontId="0" fillId="0" borderId="4" xfId="0" applyNumberFormat="1" applyBorder="1"/>
    <xf numFmtId="166" fontId="0" fillId="0" borderId="4" xfId="0" applyNumberForma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left"/>
    </xf>
    <xf numFmtId="166" fontId="0" fillId="0" borderId="0" xfId="0" applyNumberFormat="1" applyBorder="1"/>
    <xf numFmtId="0" fontId="0" fillId="0" borderId="0" xfId="0" applyBorder="1" applyAlignment="1">
      <alignment horizontal="right"/>
    </xf>
    <xf numFmtId="0" fontId="38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8" fillId="0" borderId="0" xfId="0" quotePrefix="1" applyFont="1"/>
    <xf numFmtId="0" fontId="38" fillId="0" borderId="0" xfId="0" applyFont="1" applyFill="1"/>
    <xf numFmtId="15" fontId="38" fillId="0" borderId="0" xfId="0" quotePrefix="1" applyNumberFormat="1" applyFont="1" applyFill="1"/>
    <xf numFmtId="0" fontId="0" fillId="0" borderId="0" xfId="0" applyFont="1" applyAlignment="1">
      <alignment wrapText="1"/>
    </xf>
    <xf numFmtId="15" fontId="17" fillId="0" borderId="0" xfId="0" quotePrefix="1" applyNumberFormat="1" applyFont="1" applyFill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20" fontId="0" fillId="0" borderId="0" xfId="0" applyNumberFormat="1" applyFont="1" applyAlignment="1">
      <alignment horizontal="center"/>
    </xf>
    <xf numFmtId="0" fontId="14" fillId="0" borderId="0" xfId="0" applyFont="1" applyAlignment="1">
      <alignment vertical="center" wrapText="1" shrinkToFi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20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20" fontId="0" fillId="0" borderId="0" xfId="0" applyNumberFormat="1" applyFont="1" applyAlignment="1"/>
    <xf numFmtId="0" fontId="34" fillId="0" borderId="0" xfId="0" applyFont="1" applyAlignment="1">
      <alignment wrapText="1"/>
    </xf>
    <xf numFmtId="165" fontId="0" fillId="2" borderId="0" xfId="0" applyNumberFormat="1" applyFont="1" applyFill="1" applyBorder="1"/>
    <xf numFmtId="165" fontId="0" fillId="3" borderId="0" xfId="0" applyNumberFormat="1" applyFont="1" applyFill="1" applyBorder="1"/>
    <xf numFmtId="165" fontId="0" fillId="4" borderId="0" xfId="0" applyNumberFormat="1" applyFont="1" applyFill="1" applyBorder="1"/>
    <xf numFmtId="165" fontId="0" fillId="5" borderId="0" xfId="0" applyNumberFormat="1" applyFont="1" applyFill="1" applyBorder="1"/>
    <xf numFmtId="165" fontId="0" fillId="0" borderId="0" xfId="0" applyNumberFormat="1" applyFont="1" applyFill="1" applyBorder="1"/>
    <xf numFmtId="165" fontId="0" fillId="6" borderId="0" xfId="0" applyNumberFormat="1" applyFont="1" applyFill="1" applyBorder="1"/>
    <xf numFmtId="165" fontId="0" fillId="7" borderId="0" xfId="0" applyNumberFormat="1" applyFont="1" applyFill="1" applyBorder="1"/>
    <xf numFmtId="165" fontId="0" fillId="8" borderId="0" xfId="0" applyNumberFormat="1" applyFont="1" applyFill="1" applyBorder="1"/>
    <xf numFmtId="165" fontId="0" fillId="9" borderId="0" xfId="0" applyNumberFormat="1" applyFont="1" applyFill="1" applyBorder="1"/>
    <xf numFmtId="165" fontId="16" fillId="0" borderId="0" xfId="0" applyNumberFormat="1" applyFont="1" applyBorder="1"/>
    <xf numFmtId="0" fontId="17" fillId="0" borderId="0" xfId="0" applyFont="1" applyBorder="1"/>
    <xf numFmtId="165" fontId="17" fillId="0" borderId="0" xfId="0" applyNumberFormat="1" applyFont="1" applyBorder="1"/>
    <xf numFmtId="165" fontId="29" fillId="0" borderId="0" xfId="0" applyNumberFormat="1" applyFont="1" applyBorder="1"/>
    <xf numFmtId="164" fontId="17" fillId="0" borderId="0" xfId="0" applyNumberFormat="1" applyFont="1" applyBorder="1"/>
    <xf numFmtId="0" fontId="16" fillId="0" borderId="0" xfId="0" applyFont="1" applyBorder="1" applyAlignment="1">
      <alignment vertical="center" wrapText="1"/>
    </xf>
    <xf numFmtId="165" fontId="17" fillId="0" borderId="0" xfId="0" applyNumberFormat="1" applyFont="1"/>
    <xf numFmtId="0" fontId="7" fillId="0" borderId="0" xfId="0" applyFont="1" applyAlignment="1"/>
    <xf numFmtId="0" fontId="38" fillId="0" borderId="0" xfId="0" applyFont="1" applyBorder="1"/>
    <xf numFmtId="164" fontId="0" fillId="0" borderId="0" xfId="0" applyNumberFormat="1" applyFont="1" applyBorder="1"/>
    <xf numFmtId="20" fontId="0" fillId="0" borderId="0" xfId="0" applyNumberFormat="1" applyBorder="1"/>
    <xf numFmtId="164" fontId="0" fillId="0" borderId="0" xfId="0" applyNumberFormat="1" applyFont="1" applyAlignment="1">
      <alignment horizontal="right"/>
    </xf>
    <xf numFmtId="0" fontId="0" fillId="0" borderId="8" xfId="0" applyFont="1" applyBorder="1"/>
    <xf numFmtId="0" fontId="0" fillId="0" borderId="9" xfId="0" applyFont="1" applyBorder="1"/>
    <xf numFmtId="16" fontId="0" fillId="0" borderId="0" xfId="0" applyNumberFormat="1" applyFont="1" applyBorder="1"/>
    <xf numFmtId="0" fontId="0" fillId="0" borderId="10" xfId="0" applyFont="1" applyBorder="1" applyAlignment="1">
      <alignment horizontal="left"/>
    </xf>
    <xf numFmtId="0" fontId="0" fillId="0" borderId="11" xfId="0" applyFont="1" applyBorder="1"/>
    <xf numFmtId="0" fontId="0" fillId="0" borderId="13" xfId="0" applyFont="1" applyBorder="1"/>
    <xf numFmtId="164" fontId="34" fillId="0" borderId="0" xfId="0" applyNumberFormat="1" applyFont="1"/>
    <xf numFmtId="0" fontId="14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Alignment="1">
      <alignment vertical="center"/>
    </xf>
    <xf numFmtId="0" fontId="17" fillId="0" borderId="14" xfId="0" applyFont="1" applyBorder="1" applyAlignment="1">
      <alignment horizontal="left"/>
    </xf>
    <xf numFmtId="0" fontId="17" fillId="0" borderId="15" xfId="0" applyFont="1" applyBorder="1" applyAlignment="1">
      <alignment horizontal="right"/>
    </xf>
    <xf numFmtId="165" fontId="0" fillId="0" borderId="15" xfId="0" applyNumberFormat="1" applyFont="1" applyBorder="1" applyAlignment="1">
      <alignment horizontal="center" vertical="center"/>
    </xf>
    <xf numFmtId="20" fontId="17" fillId="0" borderId="15" xfId="0" applyNumberFormat="1" applyFont="1" applyBorder="1" applyAlignment="1">
      <alignment horizontal="right"/>
    </xf>
    <xf numFmtId="0" fontId="17" fillId="0" borderId="15" xfId="0" applyFont="1" applyBorder="1" applyAlignment="1">
      <alignment horizontal="center"/>
    </xf>
    <xf numFmtId="0" fontId="17" fillId="0" borderId="17" xfId="0" applyFont="1" applyBorder="1"/>
    <xf numFmtId="165" fontId="0" fillId="0" borderId="0" xfId="0" applyNumberFormat="1" applyFont="1" applyBorder="1" applyAlignment="1">
      <alignment horizontal="center" vertical="center"/>
    </xf>
    <xf numFmtId="0" fontId="0" fillId="0" borderId="17" xfId="0" applyFont="1" applyBorder="1"/>
    <xf numFmtId="0" fontId="0" fillId="0" borderId="19" xfId="0" applyFont="1" applyBorder="1"/>
    <xf numFmtId="0" fontId="0" fillId="0" borderId="2" xfId="0" applyFont="1" applyBorder="1"/>
    <xf numFmtId="165" fontId="0" fillId="0" borderId="2" xfId="0" applyNumberFormat="1" applyFont="1" applyBorder="1" applyAlignment="1">
      <alignment horizontal="center" vertical="center"/>
    </xf>
    <xf numFmtId="2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15" xfId="0" applyBorder="1" applyAlignment="1">
      <alignment vertical="top"/>
    </xf>
    <xf numFmtId="20" fontId="0" fillId="0" borderId="15" xfId="0" applyNumberFormat="1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0" xfId="0" applyBorder="1" applyAlignment="1">
      <alignment vertical="top"/>
    </xf>
    <xf numFmtId="20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17" fillId="0" borderId="19" xfId="0" applyFont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14" fontId="0" fillId="0" borderId="2" xfId="0" applyNumberFormat="1" applyBorder="1" applyAlignment="1">
      <alignment vertical="top"/>
    </xf>
    <xf numFmtId="20" fontId="0" fillId="0" borderId="2" xfId="0" applyNumberFormat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14" xfId="0" applyBorder="1"/>
    <xf numFmtId="0" fontId="0" fillId="0" borderId="15" xfId="0" applyBorder="1"/>
    <xf numFmtId="20" fontId="0" fillId="0" borderId="15" xfId="0" applyNumberFormat="1" applyBorder="1"/>
    <xf numFmtId="0" fontId="0" fillId="0" borderId="15" xfId="0" applyBorder="1" applyAlignment="1">
      <alignment horizontal="center"/>
    </xf>
    <xf numFmtId="0" fontId="17" fillId="0" borderId="14" xfId="0" applyFont="1" applyBorder="1"/>
    <xf numFmtId="0" fontId="17" fillId="0" borderId="15" xfId="0" applyFont="1" applyBorder="1"/>
    <xf numFmtId="20" fontId="17" fillId="0" borderId="15" xfId="0" applyNumberFormat="1" applyFont="1" applyBorder="1"/>
    <xf numFmtId="20" fontId="17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0" fillId="0" borderId="18" xfId="0" applyBorder="1"/>
    <xf numFmtId="0" fontId="0" fillId="0" borderId="17" xfId="0" applyBorder="1"/>
    <xf numFmtId="0" fontId="16" fillId="0" borderId="0" xfId="0" applyFont="1" applyBorder="1"/>
    <xf numFmtId="165" fontId="16" fillId="0" borderId="0" xfId="0" applyNumberFormat="1" applyFont="1" applyBorder="1" applyAlignment="1">
      <alignment horizontal="center" vertical="center"/>
    </xf>
    <xf numFmtId="20" fontId="16" fillId="0" borderId="0" xfId="0" applyNumberFormat="1" applyFont="1" applyBorder="1"/>
    <xf numFmtId="0" fontId="14" fillId="0" borderId="19" xfId="0" applyFont="1" applyBorder="1"/>
    <xf numFmtId="0" fontId="16" fillId="0" borderId="2" xfId="0" applyFont="1" applyBorder="1"/>
    <xf numFmtId="165" fontId="16" fillId="0" borderId="2" xfId="0" applyNumberFormat="1" applyFont="1" applyBorder="1" applyAlignment="1">
      <alignment horizontal="center" vertical="center"/>
    </xf>
    <xf numFmtId="20" fontId="16" fillId="0" borderId="2" xfId="0" applyNumberFormat="1" applyFont="1" applyBorder="1"/>
    <xf numFmtId="0" fontId="17" fillId="0" borderId="2" xfId="0" applyFont="1" applyBorder="1"/>
    <xf numFmtId="165" fontId="17" fillId="0" borderId="2" xfId="0" applyNumberFormat="1" applyFont="1" applyBorder="1" applyAlignment="1">
      <alignment horizontal="center" vertical="center"/>
    </xf>
    <xf numFmtId="20" fontId="17" fillId="0" borderId="2" xfId="0" applyNumberFormat="1" applyFont="1" applyBorder="1"/>
    <xf numFmtId="0" fontId="17" fillId="0" borderId="2" xfId="0" applyFont="1" applyBorder="1" applyAlignment="1">
      <alignment horizontal="center"/>
    </xf>
    <xf numFmtId="0" fontId="1" fillId="0" borderId="0" xfId="0" applyFont="1" applyBorder="1"/>
    <xf numFmtId="0" fontId="0" fillId="0" borderId="17" xfId="0" applyBorder="1" applyAlignment="1">
      <alignment horizontal="center"/>
    </xf>
    <xf numFmtId="0" fontId="10" fillId="0" borderId="0" xfId="0" applyFont="1" applyBorder="1" applyAlignment="1">
      <alignment horizontal="center"/>
    </xf>
    <xf numFmtId="165" fontId="31" fillId="0" borderId="0" xfId="0" applyNumberFormat="1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/>
    </xf>
    <xf numFmtId="0" fontId="10" fillId="0" borderId="17" xfId="0" quotePrefix="1" applyFont="1" applyBorder="1" applyAlignment="1">
      <alignment horizontal="center"/>
    </xf>
    <xf numFmtId="0" fontId="10" fillId="0" borderId="0" xfId="0" applyFont="1" applyBorder="1"/>
    <xf numFmtId="20" fontId="4" fillId="0" borderId="0" xfId="0" applyNumberFormat="1" applyFont="1" applyBorder="1" applyAlignment="1">
      <alignment horizontal="center"/>
    </xf>
    <xf numFmtId="20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20" fontId="37" fillId="0" borderId="0" xfId="0" applyNumberFormat="1" applyFont="1" applyBorder="1" applyAlignment="1">
      <alignment horizontal="center"/>
    </xf>
    <xf numFmtId="0" fontId="37" fillId="0" borderId="0" xfId="0" applyFont="1" applyBorder="1"/>
    <xf numFmtId="20" fontId="0" fillId="0" borderId="0" xfId="0" applyNumberFormat="1" applyBorder="1" applyAlignment="1">
      <alignment horizontal="center"/>
    </xf>
    <xf numFmtId="0" fontId="4" fillId="0" borderId="17" xfId="0" quotePrefix="1" applyFont="1" applyBorder="1" applyAlignment="1">
      <alignment horizontal="center"/>
    </xf>
    <xf numFmtId="0" fontId="0" fillId="0" borderId="17" xfId="0" quotePrefix="1" applyBorder="1" applyAlignment="1">
      <alignment horizontal="center"/>
    </xf>
    <xf numFmtId="20" fontId="31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20" fontId="30" fillId="0" borderId="0" xfId="0" applyNumberFormat="1" applyFont="1" applyBorder="1" applyAlignment="1">
      <alignment horizontal="center"/>
    </xf>
    <xf numFmtId="0" fontId="30" fillId="0" borderId="17" xfId="0" quotePrefix="1" applyFont="1" applyBorder="1" applyAlignment="1">
      <alignment horizontal="center"/>
    </xf>
    <xf numFmtId="0" fontId="10" fillId="0" borderId="19" xfId="0" quotePrefix="1" applyFont="1" applyBorder="1" applyAlignment="1">
      <alignment horizontal="center"/>
    </xf>
    <xf numFmtId="0" fontId="0" fillId="0" borderId="20" xfId="0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14" fontId="17" fillId="0" borderId="15" xfId="0" applyNumberFormat="1" applyFont="1" applyBorder="1"/>
    <xf numFmtId="14" fontId="17" fillId="0" borderId="0" xfId="0" applyNumberFormat="1" applyFont="1" applyBorder="1"/>
    <xf numFmtId="0" fontId="17" fillId="0" borderId="19" xfId="0" applyFont="1" applyBorder="1"/>
    <xf numFmtId="165" fontId="17" fillId="0" borderId="15" xfId="0" applyNumberFormat="1" applyFont="1" applyBorder="1" applyAlignment="1">
      <alignment horizontal="center" vertical="center"/>
    </xf>
    <xf numFmtId="0" fontId="14" fillId="0" borderId="15" xfId="0" applyFont="1" applyBorder="1"/>
    <xf numFmtId="165" fontId="14" fillId="0" borderId="15" xfId="0" applyNumberFormat="1" applyFont="1" applyBorder="1" applyAlignment="1">
      <alignment horizontal="center" vertical="center"/>
    </xf>
    <xf numFmtId="20" fontId="14" fillId="0" borderId="15" xfId="0" applyNumberFormat="1" applyFont="1" applyBorder="1"/>
    <xf numFmtId="0" fontId="17" fillId="0" borderId="17" xfId="0" quotePrefix="1" applyFont="1" applyBorder="1"/>
    <xf numFmtId="165" fontId="17" fillId="0" borderId="0" xfId="0" applyNumberFormat="1" applyFont="1" applyBorder="1" applyAlignment="1">
      <alignment horizontal="center" vertical="center"/>
    </xf>
    <xf numFmtId="1" fontId="17" fillId="0" borderId="15" xfId="0" applyNumberFormat="1" applyFont="1" applyBorder="1"/>
    <xf numFmtId="165" fontId="0" fillId="0" borderId="15" xfId="0" applyNumberFormat="1" applyFont="1" applyBorder="1"/>
    <xf numFmtId="0" fontId="0" fillId="0" borderId="15" xfId="0" applyFont="1" applyBorder="1" applyAlignment="1">
      <alignment horizontal="center"/>
    </xf>
    <xf numFmtId="0" fontId="0" fillId="0" borderId="16" xfId="0" applyFont="1" applyBorder="1"/>
    <xf numFmtId="1" fontId="17" fillId="0" borderId="0" xfId="0" applyNumberFormat="1" applyFont="1" applyBorder="1"/>
    <xf numFmtId="0" fontId="0" fillId="0" borderId="18" xfId="0" applyFont="1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18" xfId="0" applyFont="1" applyBorder="1"/>
    <xf numFmtId="0" fontId="17" fillId="0" borderId="19" xfId="0" quotePrefix="1" applyFont="1" applyBorder="1"/>
    <xf numFmtId="1" fontId="17" fillId="0" borderId="2" xfId="0" applyNumberFormat="1" applyFont="1" applyBorder="1"/>
    <xf numFmtId="14" fontId="0" fillId="0" borderId="2" xfId="0" applyNumberFormat="1" applyFont="1" applyBorder="1"/>
    <xf numFmtId="0" fontId="0" fillId="0" borderId="20" xfId="0" applyFont="1" applyBorder="1"/>
    <xf numFmtId="0" fontId="0" fillId="0" borderId="14" xfId="0" applyFont="1" applyBorder="1" applyAlignment="1">
      <alignment horizontal="left"/>
    </xf>
    <xf numFmtId="20" fontId="0" fillId="0" borderId="15" xfId="0" applyNumberFormat="1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7" xfId="0" applyFont="1" applyBorder="1" applyAlignment="1">
      <alignment horizontal="left"/>
    </xf>
    <xf numFmtId="1" fontId="0" fillId="0" borderId="0" xfId="0" applyNumberFormat="1" applyFont="1" applyBorder="1" applyAlignment="1">
      <alignment horizontal="right"/>
    </xf>
    <xf numFmtId="0" fontId="17" fillId="0" borderId="17" xfId="0" applyFont="1" applyBorder="1" applyAlignment="1">
      <alignment horizontal="left"/>
    </xf>
    <xf numFmtId="1" fontId="17" fillId="0" borderId="0" xfId="0" applyNumberFormat="1" applyFont="1" applyBorder="1" applyAlignment="1">
      <alignment horizontal="right"/>
    </xf>
    <xf numFmtId="20" fontId="17" fillId="0" borderId="0" xfId="0" applyNumberFormat="1" applyFont="1" applyBorder="1" applyAlignment="1">
      <alignment horizontal="right"/>
    </xf>
    <xf numFmtId="20" fontId="16" fillId="0" borderId="0" xfId="0" applyNumberFormat="1" applyFont="1" applyBorder="1" applyAlignment="1">
      <alignment horizontal="right"/>
    </xf>
    <xf numFmtId="0" fontId="17" fillId="0" borderId="19" xfId="0" applyFont="1" applyBorder="1" applyAlignment="1">
      <alignment horizontal="left"/>
    </xf>
    <xf numFmtId="0" fontId="17" fillId="0" borderId="2" xfId="0" applyFont="1" applyBorder="1" applyAlignment="1">
      <alignment horizontal="right"/>
    </xf>
    <xf numFmtId="165" fontId="0" fillId="0" borderId="2" xfId="0" applyNumberFormat="1" applyFont="1" applyBorder="1"/>
    <xf numFmtId="20" fontId="17" fillId="0" borderId="2" xfId="0" applyNumberFormat="1" applyFont="1" applyBorder="1" applyAlignment="1">
      <alignment horizontal="right"/>
    </xf>
    <xf numFmtId="0" fontId="0" fillId="0" borderId="24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20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4" xfId="0" applyFont="1" applyBorder="1"/>
    <xf numFmtId="1" fontId="0" fillId="0" borderId="15" xfId="0" applyNumberFormat="1" applyFont="1" applyFill="1" applyBorder="1"/>
    <xf numFmtId="20" fontId="0" fillId="0" borderId="15" xfId="0" applyNumberFormat="1" applyFont="1" applyBorder="1"/>
    <xf numFmtId="0" fontId="0" fillId="0" borderId="15" xfId="0" applyFont="1" applyBorder="1"/>
    <xf numFmtId="164" fontId="0" fillId="0" borderId="15" xfId="0" applyNumberFormat="1" applyFont="1" applyBorder="1"/>
    <xf numFmtId="0" fontId="29" fillId="0" borderId="0" xfId="0" quotePrefix="1" applyFont="1" applyBorder="1" applyAlignment="1">
      <alignment horizontal="left" vertical="center"/>
    </xf>
    <xf numFmtId="0" fontId="0" fillId="0" borderId="18" xfId="0" applyFont="1" applyBorder="1"/>
    <xf numFmtId="164" fontId="34" fillId="0" borderId="0" xfId="0" applyNumberFormat="1" applyFont="1" applyBorder="1"/>
    <xf numFmtId="0" fontId="34" fillId="0" borderId="0" xfId="0" applyFont="1" applyBorder="1" applyAlignment="1">
      <alignment horizontal="center"/>
    </xf>
    <xf numFmtId="0" fontId="12" fillId="0" borderId="17" xfId="0" applyFont="1" applyBorder="1"/>
    <xf numFmtId="20" fontId="12" fillId="0" borderId="0" xfId="0" applyNumberFormat="1" applyFont="1" applyBorder="1"/>
    <xf numFmtId="0" fontId="12" fillId="9" borderId="17" xfId="0" applyFont="1" applyFill="1" applyBorder="1"/>
    <xf numFmtId="0" fontId="12" fillId="9" borderId="0" xfId="0" applyFont="1" applyFill="1" applyBorder="1"/>
    <xf numFmtId="20" fontId="12" fillId="9" borderId="0" xfId="0" applyNumberFormat="1" applyFont="1" applyFill="1" applyBorder="1"/>
    <xf numFmtId="0" fontId="17" fillId="7" borderId="17" xfId="0" applyFont="1" applyFill="1" applyBorder="1"/>
    <xf numFmtId="0" fontId="12" fillId="7" borderId="0" xfId="0" applyFont="1" applyFill="1" applyBorder="1"/>
    <xf numFmtId="20" fontId="12" fillId="7" borderId="0" xfId="0" applyNumberFormat="1" applyFont="1" applyFill="1" applyBorder="1"/>
    <xf numFmtId="0" fontId="12" fillId="7" borderId="17" xfId="0" applyFont="1" applyFill="1" applyBorder="1"/>
    <xf numFmtId="0" fontId="12" fillId="8" borderId="17" xfId="0" applyFont="1" applyFill="1" applyBorder="1"/>
    <xf numFmtId="0" fontId="12" fillId="8" borderId="0" xfId="0" applyFont="1" applyFill="1" applyBorder="1"/>
    <xf numFmtId="20" fontId="12" fillId="8" borderId="0" xfId="0" applyNumberFormat="1" applyFont="1" applyFill="1" applyBorder="1"/>
    <xf numFmtId="0" fontId="12" fillId="3" borderId="17" xfId="0" applyFont="1" applyFill="1" applyBorder="1"/>
    <xf numFmtId="0" fontId="12" fillId="3" borderId="0" xfId="0" applyFont="1" applyFill="1" applyBorder="1"/>
    <xf numFmtId="20" fontId="12" fillId="3" borderId="0" xfId="0" applyNumberFormat="1" applyFont="1" applyFill="1" applyBorder="1"/>
    <xf numFmtId="20" fontId="12" fillId="0" borderId="0" xfId="0" applyNumberFormat="1" applyFont="1" applyFill="1" applyBorder="1"/>
    <xf numFmtId="0" fontId="12" fillId="0" borderId="0" xfId="0" applyFont="1" applyFill="1" applyBorder="1"/>
    <xf numFmtId="0" fontId="12" fillId="4" borderId="17" xfId="0" applyFont="1" applyFill="1" applyBorder="1"/>
    <xf numFmtId="0" fontId="12" fillId="4" borderId="0" xfId="0" applyFont="1" applyFill="1" applyBorder="1"/>
    <xf numFmtId="20" fontId="12" fillId="4" borderId="0" xfId="0" applyNumberFormat="1" applyFont="1" applyFill="1" applyBorder="1"/>
    <xf numFmtId="0" fontId="12" fillId="6" borderId="17" xfId="0" applyFont="1" applyFill="1" applyBorder="1"/>
    <xf numFmtId="0" fontId="12" fillId="6" borderId="0" xfId="0" applyFont="1" applyFill="1" applyBorder="1"/>
    <xf numFmtId="20" fontId="12" fillId="6" borderId="0" xfId="0" applyNumberFormat="1" applyFont="1" applyFill="1" applyBorder="1"/>
    <xf numFmtId="0" fontId="12" fillId="0" borderId="17" xfId="0" applyFont="1" applyFill="1" applyBorder="1"/>
    <xf numFmtId="0" fontId="12" fillId="2" borderId="17" xfId="0" applyFont="1" applyFill="1" applyBorder="1"/>
    <xf numFmtId="0" fontId="12" fillId="2" borderId="0" xfId="0" applyFont="1" applyFill="1" applyBorder="1"/>
    <xf numFmtId="20" fontId="12" fillId="2" borderId="0" xfId="0" applyNumberFormat="1" applyFont="1" applyFill="1" applyBorder="1"/>
    <xf numFmtId="0" fontId="12" fillId="5" borderId="17" xfId="0" applyFont="1" applyFill="1" applyBorder="1"/>
    <xf numFmtId="0" fontId="12" fillId="5" borderId="0" xfId="0" applyFont="1" applyFill="1" applyBorder="1"/>
    <xf numFmtId="20" fontId="12" fillId="5" borderId="0" xfId="0" applyNumberFormat="1" applyFont="1" applyFill="1" applyBorder="1"/>
    <xf numFmtId="0" fontId="12" fillId="0" borderId="14" xfId="0" applyFont="1" applyBorder="1"/>
    <xf numFmtId="0" fontId="14" fillId="0" borderId="18" xfId="0" applyFont="1" applyBorder="1"/>
    <xf numFmtId="3" fontId="14" fillId="0" borderId="18" xfId="0" applyNumberFormat="1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2" fillId="0" borderId="19" xfId="0" applyFont="1" applyBorder="1"/>
    <xf numFmtId="0" fontId="0" fillId="0" borderId="15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19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168" fontId="17" fillId="0" borderId="0" xfId="0" applyNumberFormat="1" applyFont="1" applyBorder="1" applyAlignment="1">
      <alignment horizontal="left"/>
    </xf>
    <xf numFmtId="169" fontId="17" fillId="0" borderId="0" xfId="0" applyNumberFormat="1" applyFont="1" applyBorder="1" applyAlignment="1">
      <alignment horizontal="right"/>
    </xf>
    <xf numFmtId="0" fontId="17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20" fontId="14" fillId="0" borderId="0" xfId="0" applyNumberFormat="1" applyFont="1" applyBorder="1" applyAlignment="1">
      <alignment horizontal="right"/>
    </xf>
    <xf numFmtId="20" fontId="14" fillId="0" borderId="0" xfId="0" applyNumberFormat="1" applyFont="1" applyAlignment="1">
      <alignment horizontal="right" vertical="top"/>
    </xf>
    <xf numFmtId="0" fontId="0" fillId="0" borderId="21" xfId="0" applyBorder="1"/>
    <xf numFmtId="0" fontId="0" fillId="0" borderId="22" xfId="0" applyBorder="1"/>
    <xf numFmtId="14" fontId="0" fillId="0" borderId="22" xfId="0" applyNumberFormat="1" applyBorder="1"/>
    <xf numFmtId="20" fontId="0" fillId="0" borderId="22" xfId="0" applyNumberFormat="1" applyBorder="1"/>
    <xf numFmtId="0" fontId="0" fillId="0" borderId="0" xfId="0" applyNumberFormat="1"/>
    <xf numFmtId="168" fontId="38" fillId="0" borderId="0" xfId="0" applyNumberFormat="1" applyFont="1" applyBorder="1" applyAlignment="1">
      <alignment horizontal="left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right"/>
    </xf>
    <xf numFmtId="0" fontId="0" fillId="0" borderId="21" xfId="0" applyFont="1" applyBorder="1"/>
    <xf numFmtId="0" fontId="0" fillId="0" borderId="22" xfId="0" applyFont="1" applyBorder="1"/>
    <xf numFmtId="14" fontId="0" fillId="0" borderId="22" xfId="0" applyNumberFormat="1" applyFont="1" applyBorder="1"/>
    <xf numFmtId="20" fontId="0" fillId="0" borderId="22" xfId="0" applyNumberFormat="1" applyFont="1" applyBorder="1"/>
    <xf numFmtId="170" fontId="17" fillId="0" borderId="0" xfId="0" applyNumberFormat="1" applyFont="1" applyBorder="1" applyAlignment="1">
      <alignment horizontal="center"/>
    </xf>
    <xf numFmtId="170" fontId="17" fillId="0" borderId="0" xfId="0" applyNumberFormat="1" applyFont="1" applyBorder="1" applyAlignment="1">
      <alignment horizontal="left"/>
    </xf>
    <xf numFmtId="170" fontId="38" fillId="0" borderId="0" xfId="0" applyNumberFormat="1" applyFont="1" applyBorder="1" applyAlignment="1">
      <alignment horizontal="left"/>
    </xf>
    <xf numFmtId="168" fontId="38" fillId="0" borderId="0" xfId="0" applyNumberFormat="1" applyFont="1" applyAlignment="1">
      <alignment horizontal="left"/>
    </xf>
    <xf numFmtId="168" fontId="17" fillId="0" borderId="0" xfId="0" applyNumberFormat="1" applyFont="1" applyAlignment="1">
      <alignment horizontal="left"/>
    </xf>
    <xf numFmtId="170" fontId="38" fillId="0" borderId="0" xfId="0" applyNumberFormat="1" applyFont="1" applyAlignment="1">
      <alignment horizontal="left"/>
    </xf>
    <xf numFmtId="170" fontId="17" fillId="0" borderId="0" xfId="0" applyNumberFormat="1" applyFont="1" applyAlignment="1">
      <alignment horizontal="left"/>
    </xf>
    <xf numFmtId="14" fontId="0" fillId="0" borderId="15" xfId="0" applyNumberFormat="1" applyFont="1" applyBorder="1"/>
    <xf numFmtId="14" fontId="0" fillId="0" borderId="0" xfId="0" applyNumberFormat="1" applyFont="1" applyBorder="1"/>
    <xf numFmtId="0" fontId="0" fillId="0" borderId="2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7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center" vertical="top"/>
    </xf>
    <xf numFmtId="0" fontId="14" fillId="0" borderId="0" xfId="0" applyFont="1" applyBorder="1" applyAlignment="1">
      <alignment horizontal="left" vertical="center" wrapText="1"/>
    </xf>
    <xf numFmtId="0" fontId="48" fillId="0" borderId="24" xfId="0" applyFont="1" applyBorder="1"/>
    <xf numFmtId="0" fontId="48" fillId="0" borderId="1" xfId="0" applyFont="1" applyBorder="1"/>
    <xf numFmtId="0" fontId="48" fillId="0" borderId="28" xfId="0" applyFont="1" applyBorder="1"/>
    <xf numFmtId="0" fontId="48" fillId="0" borderId="29" xfId="0" applyFont="1" applyBorder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 applyAlignment="1"/>
    <xf numFmtId="0" fontId="17" fillId="0" borderId="0" xfId="0" applyFont="1" applyAlignment="1"/>
    <xf numFmtId="0" fontId="12" fillId="0" borderId="0" xfId="0" quotePrefix="1" applyFont="1" applyAlignment="1">
      <alignment horizontal="left"/>
    </xf>
    <xf numFmtId="0" fontId="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1" fillId="0" borderId="0" xfId="0" applyFont="1"/>
    <xf numFmtId="20" fontId="51" fillId="0" borderId="0" xfId="0" applyNumberFormat="1" applyFont="1"/>
    <xf numFmtId="14" fontId="51" fillId="0" borderId="0" xfId="0" applyNumberFormat="1" applyFont="1"/>
    <xf numFmtId="0" fontId="14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right" vertical="center"/>
    </xf>
    <xf numFmtId="165" fontId="12" fillId="0" borderId="0" xfId="0" applyNumberFormat="1" applyFont="1"/>
    <xf numFmtId="164" fontId="12" fillId="0" borderId="0" xfId="0" applyNumberFormat="1" applyFont="1"/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14" fillId="0" borderId="15" xfId="0" applyFont="1" applyBorder="1" applyAlignment="1">
      <alignment horizontal="right"/>
    </xf>
    <xf numFmtId="165" fontId="14" fillId="0" borderId="15" xfId="0" applyNumberFormat="1" applyFont="1" applyBorder="1"/>
    <xf numFmtId="0" fontId="14" fillId="0" borderId="0" xfId="0" applyFont="1" applyBorder="1" applyAlignment="1">
      <alignment horizontal="right"/>
    </xf>
    <xf numFmtId="20" fontId="14" fillId="0" borderId="0" xfId="0" applyNumberFormat="1" applyFont="1" applyBorder="1"/>
    <xf numFmtId="0" fontId="0" fillId="0" borderId="2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12" fillId="0" borderId="0" xfId="0" quotePrefix="1" applyFont="1" applyAlignment="1">
      <alignment horizontal="left"/>
    </xf>
    <xf numFmtId="165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 shrinkToFit="1"/>
    </xf>
    <xf numFmtId="0" fontId="14" fillId="0" borderId="18" xfId="0" applyFont="1" applyBorder="1" applyAlignment="1">
      <alignment horizontal="center" vertical="center" wrapText="1" shrinkToFit="1"/>
    </xf>
    <xf numFmtId="0" fontId="17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165" fontId="12" fillId="0" borderId="0" xfId="0" applyNumberFormat="1" applyFont="1" applyBorder="1"/>
    <xf numFmtId="0" fontId="12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6" fillId="0" borderId="26" xfId="0" applyFont="1" applyBorder="1" applyAlignment="1">
      <alignment horizontal="center" vertical="top" textRotation="180" wrapText="1"/>
    </xf>
    <xf numFmtId="0" fontId="6" fillId="0" borderId="8" xfId="0" applyFont="1" applyBorder="1" applyAlignment="1">
      <alignment horizontal="center" vertical="top" textRotation="180" wrapText="1"/>
    </xf>
    <xf numFmtId="0" fontId="6" fillId="0" borderId="27" xfId="0" applyFont="1" applyBorder="1" applyAlignment="1">
      <alignment horizontal="center" vertical="top" textRotation="180" wrapText="1"/>
    </xf>
    <xf numFmtId="0" fontId="0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 wrapText="1"/>
    </xf>
    <xf numFmtId="20" fontId="16" fillId="0" borderId="0" xfId="0" applyNumberFormat="1" applyFont="1" applyAlignment="1">
      <alignment vertical="center" wrapText="1"/>
    </xf>
    <xf numFmtId="0" fontId="0" fillId="10" borderId="0" xfId="0" applyFont="1" applyFill="1"/>
    <xf numFmtId="0" fontId="0" fillId="10" borderId="0" xfId="0" applyFont="1" applyFill="1" applyAlignment="1">
      <alignment horizontal="right"/>
    </xf>
    <xf numFmtId="20" fontId="0" fillId="10" borderId="0" xfId="0" applyNumberFormat="1" applyFont="1" applyFill="1"/>
    <xf numFmtId="165" fontId="0" fillId="10" borderId="0" xfId="0" applyNumberFormat="1" applyFont="1" applyFill="1" applyBorder="1"/>
    <xf numFmtId="0" fontId="0" fillId="0" borderId="0" xfId="0" applyFont="1" applyBorder="1" applyAlignment="1"/>
    <xf numFmtId="0" fontId="17" fillId="10" borderId="0" xfId="0" applyFont="1" applyFill="1"/>
    <xf numFmtId="0" fontId="17" fillId="10" borderId="0" xfId="0" applyFont="1" applyFill="1" applyAlignment="1">
      <alignment horizontal="right"/>
    </xf>
    <xf numFmtId="20" fontId="17" fillId="10" borderId="0" xfId="0" applyNumberFormat="1" applyFont="1" applyFill="1"/>
    <xf numFmtId="165" fontId="17" fillId="10" borderId="0" xfId="0" applyNumberFormat="1" applyFont="1" applyFill="1" applyBorder="1"/>
    <xf numFmtId="0" fontId="17" fillId="10" borderId="0" xfId="0" applyFont="1" applyFill="1" applyBorder="1" applyAlignment="1">
      <alignment horizontal="center"/>
    </xf>
    <xf numFmtId="0" fontId="17" fillId="10" borderId="17" xfId="0" applyFont="1" applyFill="1" applyBorder="1"/>
    <xf numFmtId="0" fontId="17" fillId="10" borderId="0" xfId="0" applyFont="1" applyFill="1" applyBorder="1" applyAlignment="1">
      <alignment horizontal="right"/>
    </xf>
    <xf numFmtId="20" fontId="17" fillId="10" borderId="0" xfId="0" applyNumberFormat="1" applyFont="1" applyFill="1" applyBorder="1"/>
    <xf numFmtId="20" fontId="14" fillId="10" borderId="0" xfId="0" applyNumberFormat="1" applyFont="1" applyFill="1"/>
    <xf numFmtId="0" fontId="14" fillId="10" borderId="0" xfId="0" applyFont="1" applyFill="1" applyAlignment="1">
      <alignment horizontal="right"/>
    </xf>
    <xf numFmtId="165" fontId="14" fillId="0" borderId="0" xfId="0" applyNumberFormat="1" applyFont="1" applyFill="1" applyBorder="1"/>
    <xf numFmtId="0" fontId="17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165" fontId="0" fillId="0" borderId="0" xfId="0" applyNumberFormat="1" applyFont="1" applyFill="1"/>
    <xf numFmtId="20" fontId="12" fillId="0" borderId="0" xfId="0" applyNumberFormat="1" applyFont="1" applyFill="1"/>
    <xf numFmtId="165" fontId="14" fillId="0" borderId="0" xfId="0" applyNumberFormat="1" applyFont="1" applyFill="1"/>
    <xf numFmtId="0" fontId="0" fillId="0" borderId="0" xfId="0" applyFont="1" applyFill="1" applyAlignment="1"/>
    <xf numFmtId="0" fontId="14" fillId="0" borderId="0" xfId="0" applyFont="1" applyFill="1" applyBorder="1" applyAlignment="1">
      <alignment horizontal="center"/>
    </xf>
    <xf numFmtId="165" fontId="0" fillId="0" borderId="2" xfId="0" applyNumberFormat="1" applyFont="1" applyFill="1" applyBorder="1"/>
    <xf numFmtId="0" fontId="17" fillId="0" borderId="0" xfId="0" applyFont="1" applyFill="1" applyAlignment="1">
      <alignment horizontal="right"/>
    </xf>
    <xf numFmtId="0" fontId="0" fillId="10" borderId="17" xfId="0" applyFont="1" applyFill="1" applyBorder="1"/>
    <xf numFmtId="0" fontId="17" fillId="0" borderId="17" xfId="0" applyFont="1" applyFill="1" applyBorder="1"/>
    <xf numFmtId="0" fontId="17" fillId="0" borderId="0" xfId="0" applyFont="1" applyFill="1" applyBorder="1" applyAlignment="1">
      <alignment horizontal="right" vertical="center" wrapText="1"/>
    </xf>
    <xf numFmtId="20" fontId="17" fillId="0" borderId="0" xfId="0" applyNumberFormat="1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4" fillId="0" borderId="17" xfId="0" applyFont="1" applyFill="1" applyBorder="1"/>
    <xf numFmtId="0" fontId="38" fillId="10" borderId="0" xfId="0" applyFont="1" applyFill="1"/>
    <xf numFmtId="165" fontId="0" fillId="10" borderId="0" xfId="0" applyNumberFormat="1" applyFont="1" applyFill="1"/>
    <xf numFmtId="0" fontId="0" fillId="10" borderId="0" xfId="0" applyFont="1" applyFill="1" applyAlignment="1">
      <alignment horizontal="center"/>
    </xf>
    <xf numFmtId="165" fontId="0" fillId="0" borderId="0" xfId="0" applyNumberFormat="1" applyFont="1" applyFill="1" applyBorder="1" applyAlignment="1">
      <alignment horizontal="right"/>
    </xf>
    <xf numFmtId="0" fontId="0" fillId="0" borderId="17" xfId="0" applyFont="1" applyFill="1" applyBorder="1"/>
    <xf numFmtId="0" fontId="0" fillId="0" borderId="0" xfId="0" applyFont="1" applyFill="1" applyBorder="1" applyAlignment="1">
      <alignment horizontal="right"/>
    </xf>
    <xf numFmtId="20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right"/>
    </xf>
    <xf numFmtId="0" fontId="14" fillId="0" borderId="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right"/>
    </xf>
    <xf numFmtId="0" fontId="0" fillId="0" borderId="18" xfId="0" applyFont="1" applyFill="1" applyBorder="1"/>
    <xf numFmtId="0" fontId="12" fillId="0" borderId="0" xfId="0" applyFont="1" applyBorder="1" applyAlignment="1"/>
    <xf numFmtId="0" fontId="0" fillId="0" borderId="0" xfId="0" applyFont="1" applyFill="1" applyBorder="1" applyAlignment="1"/>
    <xf numFmtId="0" fontId="17" fillId="0" borderId="0" xfId="0" applyFont="1" applyFill="1" applyBorder="1" applyAlignment="1">
      <alignment vertical="center" wrapText="1"/>
    </xf>
    <xf numFmtId="0" fontId="17" fillId="0" borderId="0" xfId="0" applyNumberFormat="1" applyFont="1" applyFill="1" applyAlignment="1">
      <alignment horizontal="right"/>
    </xf>
    <xf numFmtId="165" fontId="17" fillId="0" borderId="0" xfId="0" applyNumberFormat="1" applyFont="1" applyFill="1" applyBorder="1"/>
    <xf numFmtId="0" fontId="54" fillId="0" borderId="0" xfId="0" applyFont="1"/>
    <xf numFmtId="0" fontId="55" fillId="0" borderId="0" xfId="0" applyFont="1"/>
    <xf numFmtId="0" fontId="56" fillId="0" borderId="0" xfId="0" applyFont="1"/>
    <xf numFmtId="14" fontId="55" fillId="0" borderId="0" xfId="0" applyNumberFormat="1" applyFont="1"/>
    <xf numFmtId="20" fontId="55" fillId="0" borderId="0" xfId="0" applyNumberFormat="1" applyFont="1"/>
    <xf numFmtId="0" fontId="55" fillId="0" borderId="0" xfId="0" applyFont="1" applyAlignment="1">
      <alignment horizontal="center"/>
    </xf>
    <xf numFmtId="0" fontId="57" fillId="0" borderId="0" xfId="0" applyFont="1"/>
    <xf numFmtId="0" fontId="27" fillId="10" borderId="0" xfId="0" applyFont="1" applyFill="1" applyAlignment="1">
      <alignment horizontal="left"/>
    </xf>
    <xf numFmtId="0" fontId="58" fillId="0" borderId="0" xfId="0" applyFont="1"/>
    <xf numFmtId="0" fontId="14" fillId="0" borderId="0" xfId="0" applyNumberFormat="1" applyFont="1" applyFill="1" applyAlignment="1">
      <alignment horizontal="right"/>
    </xf>
    <xf numFmtId="0" fontId="0" fillId="0" borderId="21" xfId="0" applyFont="1" applyFill="1" applyBorder="1"/>
    <xf numFmtId="0" fontId="0" fillId="0" borderId="22" xfId="0" applyFont="1" applyFill="1" applyBorder="1" applyAlignment="1">
      <alignment horizontal="right"/>
    </xf>
    <xf numFmtId="165" fontId="0" fillId="0" borderId="22" xfId="0" applyNumberFormat="1" applyFont="1" applyBorder="1"/>
    <xf numFmtId="20" fontId="0" fillId="0" borderId="22" xfId="0" applyNumberFormat="1" applyFont="1" applyFill="1" applyBorder="1"/>
    <xf numFmtId="0" fontId="17" fillId="0" borderId="22" xfId="0" applyFont="1" applyFill="1" applyBorder="1" applyAlignment="1">
      <alignment horizontal="center" vertical="center" wrapText="1"/>
    </xf>
    <xf numFmtId="0" fontId="14" fillId="0" borderId="0" xfId="0" applyFont="1" applyFill="1" applyAlignment="1"/>
    <xf numFmtId="0" fontId="17" fillId="0" borderId="0" xfId="0" applyFont="1" applyFill="1" applyAlignment="1"/>
    <xf numFmtId="0" fontId="16" fillId="10" borderId="0" xfId="0" applyFont="1" applyFill="1"/>
    <xf numFmtId="0" fontId="12" fillId="10" borderId="0" xfId="0" applyFont="1" applyFill="1"/>
    <xf numFmtId="0" fontId="0" fillId="10" borderId="14" xfId="0" applyFont="1" applyFill="1" applyBorder="1"/>
    <xf numFmtId="0" fontId="14" fillId="10" borderId="15" xfId="0" applyFont="1" applyFill="1" applyBorder="1" applyAlignment="1">
      <alignment horizontal="right"/>
    </xf>
    <xf numFmtId="165" fontId="14" fillId="10" borderId="15" xfId="0" applyNumberFormat="1" applyFont="1" applyFill="1" applyBorder="1"/>
    <xf numFmtId="20" fontId="14" fillId="10" borderId="15" xfId="0" applyNumberFormat="1" applyFont="1" applyFill="1" applyBorder="1"/>
    <xf numFmtId="0" fontId="0" fillId="10" borderId="15" xfId="0" applyFont="1" applyFill="1" applyBorder="1" applyAlignment="1">
      <alignment horizontal="right"/>
    </xf>
    <xf numFmtId="165" fontId="0" fillId="10" borderId="15" xfId="0" applyNumberFormat="1" applyFont="1" applyFill="1" applyBorder="1"/>
    <xf numFmtId="0" fontId="0" fillId="10" borderId="15" xfId="0" applyFont="1" applyFill="1" applyBorder="1"/>
    <xf numFmtId="0" fontId="0" fillId="10" borderId="15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right"/>
    </xf>
    <xf numFmtId="20" fontId="12" fillId="10" borderId="0" xfId="0" applyNumberFormat="1" applyFont="1" applyFill="1" applyBorder="1"/>
    <xf numFmtId="0" fontId="14" fillId="10" borderId="0" xfId="0" applyFont="1" applyFill="1" applyBorder="1" applyAlignment="1">
      <alignment vertical="center" wrapText="1"/>
    </xf>
    <xf numFmtId="0" fontId="14" fillId="10" borderId="18" xfId="0" applyFont="1" applyFill="1" applyBorder="1" applyAlignment="1">
      <alignment vertical="center" wrapText="1"/>
    </xf>
    <xf numFmtId="0" fontId="17" fillId="10" borderId="19" xfId="0" applyFont="1" applyFill="1" applyBorder="1"/>
    <xf numFmtId="0" fontId="0" fillId="10" borderId="2" xfId="0" applyFont="1" applyFill="1" applyBorder="1" applyAlignment="1">
      <alignment horizontal="right"/>
    </xf>
    <xf numFmtId="165" fontId="0" fillId="10" borderId="2" xfId="0" applyNumberFormat="1" applyFont="1" applyFill="1" applyBorder="1"/>
    <xf numFmtId="20" fontId="0" fillId="10" borderId="2" xfId="0" applyNumberFormat="1" applyFont="1" applyFill="1" applyBorder="1"/>
    <xf numFmtId="0" fontId="0" fillId="10" borderId="2" xfId="0" applyFont="1" applyFill="1" applyBorder="1" applyAlignment="1">
      <alignment horizontal="center"/>
    </xf>
    <xf numFmtId="0" fontId="14" fillId="10" borderId="2" xfId="0" applyFont="1" applyFill="1" applyBorder="1" applyAlignment="1"/>
    <xf numFmtId="0" fontId="14" fillId="10" borderId="20" xfId="0" applyFont="1" applyFill="1" applyBorder="1" applyAlignment="1"/>
    <xf numFmtId="165" fontId="14" fillId="10" borderId="0" xfId="0" applyNumberFormat="1" applyFont="1" applyFill="1"/>
    <xf numFmtId="0" fontId="39" fillId="0" borderId="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7" fillId="0" borderId="0" xfId="0" quotePrefix="1" applyFont="1" applyBorder="1" applyAlignment="1">
      <alignment horizontal="left" vertical="center" wrapText="1"/>
    </xf>
    <xf numFmtId="20" fontId="17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2" fillId="0" borderId="0" xfId="0" quotePrefix="1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12" fillId="0" borderId="0" xfId="0" quotePrefix="1" applyFont="1" applyAlignment="1">
      <alignment horizontal="left"/>
    </xf>
    <xf numFmtId="0" fontId="38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14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7" fillId="0" borderId="0" xfId="0" quotePrefix="1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6" fillId="0" borderId="0" xfId="0" quotePrefix="1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28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quotePrefix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0" xfId="0" quotePrefix="1" applyFont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6" fillId="0" borderId="0" xfId="0" quotePrefix="1" applyFont="1" applyAlignment="1">
      <alignment horizontal="left" vertical="center" wrapText="1"/>
    </xf>
    <xf numFmtId="0" fontId="14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8" fillId="0" borderId="0" xfId="0" applyFont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7" fontId="0" fillId="0" borderId="4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6" fillId="0" borderId="2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7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6" fillId="0" borderId="0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7" fillId="0" borderId="0" xfId="0" applyFont="1" applyAlignment="1">
      <alignment horizontal="center"/>
    </xf>
    <xf numFmtId="0" fontId="0" fillId="0" borderId="0" xfId="0" quotePrefix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4" fillId="0" borderId="0" xfId="0" quotePrefix="1" applyFont="1" applyAlignment="1">
      <alignment horizontal="left"/>
    </xf>
    <xf numFmtId="1" fontId="29" fillId="0" borderId="2" xfId="0" applyNumberFormat="1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 shrinkToFit="1"/>
    </xf>
    <xf numFmtId="0" fontId="14" fillId="0" borderId="18" xfId="0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 shrinkToFit="1"/>
    </xf>
    <xf numFmtId="0" fontId="14" fillId="0" borderId="25" xfId="0" applyFont="1" applyBorder="1" applyAlignment="1">
      <alignment horizontal="center" vertical="center" wrapText="1" shrinkToFit="1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vertical="center" wrapText="1" shrinkToFit="1"/>
    </xf>
    <xf numFmtId="0" fontId="14" fillId="0" borderId="18" xfId="0" applyFont="1" applyBorder="1" applyAlignment="1">
      <alignment vertical="center" wrapText="1" shrinkToFit="1"/>
    </xf>
    <xf numFmtId="1" fontId="29" fillId="0" borderId="0" xfId="0" applyNumberFormat="1" applyFont="1" applyBorder="1" applyAlignment="1">
      <alignment horizontal="center"/>
    </xf>
    <xf numFmtId="0" fontId="34" fillId="0" borderId="0" xfId="0" quotePrefix="1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0" borderId="0" xfId="0" quotePrefix="1" applyFont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29" fillId="0" borderId="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1" fillId="0" borderId="17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165" fontId="1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7" fillId="0" borderId="0" xfId="0" quotePrefix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41" fillId="0" borderId="0" xfId="0" applyFont="1" applyAlignment="1">
      <alignment horizontal="center" wrapText="1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Font="1" applyAlignment="1">
      <alignment horizontal="center" wrapText="1"/>
    </xf>
    <xf numFmtId="0" fontId="0" fillId="0" borderId="0" xfId="0" quotePrefix="1" applyFont="1" applyAlignment="1">
      <alignment wrapText="1"/>
    </xf>
    <xf numFmtId="0" fontId="1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4" fillId="0" borderId="0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12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29" fillId="10" borderId="0" xfId="0" applyFont="1" applyFill="1" applyAlignment="1">
      <alignment horizontal="left"/>
    </xf>
  </cellXfs>
  <cellStyles count="3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view="pageLayout" workbookViewId="0">
      <selection activeCell="B12" sqref="B12: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1992</v>
      </c>
      <c r="B1" s="588" t="s">
        <v>753</v>
      </c>
      <c r="C1" s="588"/>
      <c r="D1" s="588"/>
      <c r="E1" s="588"/>
      <c r="F1" s="588"/>
      <c r="G1" s="588"/>
      <c r="H1" s="588"/>
      <c r="I1" s="588"/>
      <c r="J1" s="588"/>
      <c r="K1" s="213"/>
    </row>
    <row r="2" spans="1:11">
      <c r="A2" s="419"/>
      <c r="B2" s="419" t="s">
        <v>0</v>
      </c>
      <c r="C2" s="419" t="s">
        <v>1</v>
      </c>
      <c r="D2" s="419" t="s">
        <v>2</v>
      </c>
      <c r="E2" s="419" t="s">
        <v>3</v>
      </c>
      <c r="F2" s="419" t="s">
        <v>4</v>
      </c>
      <c r="G2" s="419" t="s">
        <v>5</v>
      </c>
      <c r="H2" s="422" t="s">
        <v>886</v>
      </c>
      <c r="I2" s="422"/>
    </row>
    <row r="4" spans="1:11">
      <c r="A4" s="405" t="s">
        <v>803</v>
      </c>
      <c r="B4" s="382">
        <v>344</v>
      </c>
      <c r="C4" s="141">
        <f>DATE(A1,1,0)+B4</f>
        <v>33947</v>
      </c>
      <c r="D4" s="306">
        <v>0.20833333333333334</v>
      </c>
      <c r="E4" s="383">
        <v>366</v>
      </c>
      <c r="F4" s="118">
        <f>DATE(A1,1,0)+E4</f>
        <v>33969</v>
      </c>
      <c r="G4" s="384">
        <v>0.91666666666666696</v>
      </c>
      <c r="H4" s="464">
        <v>60</v>
      </c>
      <c r="I4" s="401"/>
    </row>
    <row r="6" spans="1:11">
      <c r="A6" s="595" t="s">
        <v>883</v>
      </c>
      <c r="B6" s="595"/>
      <c r="C6" s="595"/>
      <c r="D6" s="595"/>
      <c r="E6" s="595"/>
      <c r="F6" s="595"/>
      <c r="G6" s="595"/>
      <c r="J6" s="2"/>
    </row>
    <row r="7" spans="1:11">
      <c r="A7" s="406" t="s">
        <v>803</v>
      </c>
      <c r="B7" s="382">
        <v>344</v>
      </c>
      <c r="C7" s="141">
        <f>DATE(1992,1,0)+B7</f>
        <v>33947</v>
      </c>
      <c r="D7" s="306">
        <v>0.16666666666666699</v>
      </c>
      <c r="E7" s="382">
        <v>48</v>
      </c>
      <c r="F7" s="462">
        <f>DATE(1993,1,0)+E7</f>
        <v>34017</v>
      </c>
      <c r="G7" s="306">
        <v>0.91666666666666696</v>
      </c>
      <c r="H7" s="464">
        <v>60</v>
      </c>
      <c r="I7" s="596" t="s">
        <v>884</v>
      </c>
      <c r="J7" s="596"/>
    </row>
    <row r="8" spans="1:11">
      <c r="A8" s="406"/>
      <c r="B8" s="382"/>
      <c r="C8" s="141"/>
      <c r="D8" s="306"/>
      <c r="E8" s="382"/>
      <c r="F8" s="462"/>
      <c r="G8" s="306"/>
      <c r="I8" s="453"/>
      <c r="J8" s="453"/>
    </row>
    <row r="9" spans="1:11">
      <c r="A9" s="592" t="s">
        <v>870</v>
      </c>
      <c r="B9" s="592"/>
      <c r="C9" s="592"/>
      <c r="D9" s="592"/>
      <c r="E9" s="592"/>
      <c r="F9" s="592"/>
      <c r="G9" s="592"/>
      <c r="H9" s="592"/>
      <c r="I9" s="592"/>
      <c r="J9" s="592"/>
      <c r="K9" s="2"/>
    </row>
    <row r="10" spans="1:11" ht="15" customHeight="1">
      <c r="A10" s="593" t="s">
        <v>882</v>
      </c>
      <c r="B10" s="593"/>
      <c r="C10" s="593"/>
      <c r="D10" s="594" t="s">
        <v>851</v>
      </c>
      <c r="E10" s="594"/>
      <c r="F10" s="594"/>
      <c r="G10" s="594"/>
      <c r="H10" s="594"/>
      <c r="I10" s="594"/>
      <c r="J10" s="594"/>
      <c r="K10" s="594"/>
    </row>
    <row r="11" spans="1:11" ht="16" thickBot="1"/>
    <row r="12" spans="1:11" ht="16" thickBot="1">
      <c r="B12" s="589" t="s">
        <v>757</v>
      </c>
      <c r="C12" s="590"/>
      <c r="D12" s="590"/>
      <c r="E12" s="590"/>
      <c r="F12" s="590"/>
      <c r="G12" s="591"/>
    </row>
    <row r="13" spans="1:11" ht="16" thickBot="1">
      <c r="A13" s="386" t="s">
        <v>275</v>
      </c>
      <c r="B13" s="387"/>
      <c r="C13" s="388">
        <v>33945</v>
      </c>
      <c r="D13" s="389">
        <v>0.85416666666666663</v>
      </c>
      <c r="E13" s="387"/>
      <c r="F13" s="388">
        <v>34059</v>
      </c>
      <c r="G13" s="389">
        <v>0.98958333333333337</v>
      </c>
      <c r="H13" s="460">
        <v>15</v>
      </c>
    </row>
  </sheetData>
  <mergeCells count="7">
    <mergeCell ref="B1:J1"/>
    <mergeCell ref="B12:G12"/>
    <mergeCell ref="A9:J9"/>
    <mergeCell ref="A10:C10"/>
    <mergeCell ref="D10:K10"/>
    <mergeCell ref="A6:G6"/>
    <mergeCell ref="I7:J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65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20" ht="21" thickBot="1">
      <c r="A1" s="32">
        <v>2001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20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</row>
    <row r="3" spans="1:20">
      <c r="A3" s="1"/>
      <c r="B3" s="1"/>
      <c r="C3" s="1"/>
      <c r="D3" s="1"/>
      <c r="E3" s="1"/>
      <c r="F3" s="1"/>
      <c r="G3" s="1"/>
      <c r="I3" s="1"/>
    </row>
    <row r="4" spans="1:20">
      <c r="B4">
        <v>1</v>
      </c>
      <c r="C4" s="462">
        <f>DATE($A$1,1,0)+B4</f>
        <v>36892</v>
      </c>
      <c r="E4">
        <v>61</v>
      </c>
      <c r="F4" s="462">
        <f>DATE($A$1,1,0)+E4</f>
        <v>36952</v>
      </c>
      <c r="H4" s="25" t="s">
        <v>177</v>
      </c>
    </row>
    <row r="5" spans="1:20" ht="15" customHeight="1">
      <c r="A5" s="136" t="s">
        <v>438</v>
      </c>
      <c r="B5" s="59">
        <v>61</v>
      </c>
      <c r="C5" s="462">
        <f>DATE($A$1,1,0)+B5</f>
        <v>36952</v>
      </c>
      <c r="D5" s="60">
        <v>0.36458333333333331</v>
      </c>
      <c r="E5" s="59">
        <v>79</v>
      </c>
      <c r="F5" s="462">
        <f>DATE($A$1,1,0)+E5</f>
        <v>36970</v>
      </c>
      <c r="G5" s="60">
        <v>0.78194444444444444</v>
      </c>
      <c r="H5" s="58" t="s">
        <v>281</v>
      </c>
      <c r="I5" s="633" t="s">
        <v>427</v>
      </c>
      <c r="J5" s="633"/>
      <c r="K5" s="633"/>
    </row>
    <row r="6" spans="1:20">
      <c r="A6" s="136" t="s">
        <v>439</v>
      </c>
      <c r="B6" s="59">
        <v>79</v>
      </c>
      <c r="C6" s="462">
        <f>DATE($A$1,1,0)+B6</f>
        <v>36970</v>
      </c>
      <c r="D6" s="60">
        <v>0.78402777777777777</v>
      </c>
      <c r="E6" s="59">
        <v>89</v>
      </c>
      <c r="F6" s="462">
        <f>DATE($A$1,1,0)+E6</f>
        <v>36980</v>
      </c>
      <c r="G6" s="60">
        <v>0.75486111111111109</v>
      </c>
      <c r="H6" s="471">
        <v>2</v>
      </c>
      <c r="I6" s="633"/>
      <c r="J6" s="633"/>
      <c r="K6" s="633"/>
    </row>
    <row r="7" spans="1:20">
      <c r="A7" s="136"/>
      <c r="B7" s="59">
        <v>89</v>
      </c>
      <c r="C7" s="462">
        <f>DATE($A$1,1,0)+B7</f>
        <v>36980</v>
      </c>
      <c r="E7">
        <v>148</v>
      </c>
      <c r="F7" s="462">
        <f>DATE($A$1,1,0)+E7</f>
        <v>37039</v>
      </c>
      <c r="H7" s="25" t="s">
        <v>177</v>
      </c>
    </row>
    <row r="8" spans="1:20">
      <c r="A8" s="136" t="s">
        <v>182</v>
      </c>
      <c r="B8">
        <v>148</v>
      </c>
      <c r="C8" s="462">
        <f>DATE($A$1,1,0)+B8</f>
        <v>37039</v>
      </c>
      <c r="D8" s="5">
        <v>0.3756944444444445</v>
      </c>
      <c r="E8">
        <v>148</v>
      </c>
      <c r="F8" s="462">
        <f>DATE($A$1,1,0)+E8</f>
        <v>37039</v>
      </c>
      <c r="G8" s="5">
        <v>0.58402777777777781</v>
      </c>
      <c r="H8" s="464">
        <v>15</v>
      </c>
      <c r="R8" s="55"/>
      <c r="S8" s="55"/>
      <c r="T8" s="55"/>
    </row>
    <row r="9" spans="1:20">
      <c r="A9" s="136" t="s">
        <v>430</v>
      </c>
      <c r="B9">
        <v>148</v>
      </c>
      <c r="C9" s="462">
        <f t="shared" ref="C9:C12" si="0">DATE($A$1,1,0)+B9</f>
        <v>37039</v>
      </c>
      <c r="D9" s="5">
        <v>0.59444444444444444</v>
      </c>
      <c r="E9">
        <v>233</v>
      </c>
      <c r="F9" s="462">
        <f t="shared" ref="F9:F12" si="1">DATE($A$1,1,0)+E9</f>
        <v>37124</v>
      </c>
      <c r="G9" s="5">
        <v>0.61527777777777781</v>
      </c>
      <c r="H9" s="464">
        <v>15</v>
      </c>
    </row>
    <row r="10" spans="1:20">
      <c r="A10" s="136" t="s">
        <v>429</v>
      </c>
      <c r="B10">
        <v>233</v>
      </c>
      <c r="C10" s="462">
        <f t="shared" si="0"/>
        <v>37124</v>
      </c>
      <c r="D10" s="5">
        <v>0.62569444444444444</v>
      </c>
      <c r="E10">
        <v>267</v>
      </c>
      <c r="F10" s="462">
        <f t="shared" si="1"/>
        <v>37158</v>
      </c>
      <c r="G10" s="5">
        <v>0.90694444444444444</v>
      </c>
      <c r="H10" s="464">
        <v>15</v>
      </c>
    </row>
    <row r="11" spans="1:20" ht="15" customHeight="1">
      <c r="A11" s="11" t="s">
        <v>181</v>
      </c>
      <c r="B11" s="655" t="s">
        <v>352</v>
      </c>
      <c r="C11" s="655"/>
      <c r="D11" s="655"/>
      <c r="E11" s="655"/>
      <c r="F11" s="655"/>
      <c r="G11" s="655"/>
      <c r="H11" s="655"/>
      <c r="J11" s="62"/>
      <c r="K11" s="62"/>
    </row>
    <row r="12" spans="1:20">
      <c r="A12" s="136" t="s">
        <v>339</v>
      </c>
      <c r="B12">
        <v>267</v>
      </c>
      <c r="C12" s="462">
        <f t="shared" si="0"/>
        <v>37158</v>
      </c>
      <c r="D12" s="5">
        <v>0.91736111111111107</v>
      </c>
      <c r="E12">
        <v>365</v>
      </c>
      <c r="F12" s="462">
        <f t="shared" si="1"/>
        <v>37256</v>
      </c>
      <c r="G12" s="5">
        <v>0.9902777777777777</v>
      </c>
      <c r="H12" s="464">
        <v>15</v>
      </c>
      <c r="I12" s="62"/>
      <c r="J12" s="62"/>
      <c r="K12" s="62"/>
    </row>
    <row r="13" spans="1:20">
      <c r="B13" s="59"/>
      <c r="C13" s="462"/>
      <c r="D13" s="60"/>
      <c r="E13" s="59"/>
      <c r="F13" s="462"/>
      <c r="G13" s="60"/>
      <c r="H13" s="471"/>
      <c r="I13" s="465"/>
      <c r="J13" s="465"/>
      <c r="K13" s="465"/>
    </row>
    <row r="14" spans="1:20">
      <c r="A14" s="592" t="s">
        <v>398</v>
      </c>
      <c r="B14" s="592"/>
      <c r="C14" s="592"/>
      <c r="D14" s="592"/>
      <c r="E14" s="592"/>
      <c r="F14" s="592"/>
      <c r="G14" s="592"/>
      <c r="H14" s="592"/>
      <c r="I14" s="592"/>
      <c r="J14" s="592"/>
    </row>
    <row r="15" spans="1:20">
      <c r="A15" s="628" t="s">
        <v>431</v>
      </c>
      <c r="B15" s="628"/>
      <c r="C15" s="628"/>
      <c r="D15" s="628" t="s">
        <v>402</v>
      </c>
      <c r="E15" s="628"/>
      <c r="F15" s="628"/>
      <c r="G15" s="628"/>
      <c r="H15" s="628"/>
      <c r="I15" s="628"/>
      <c r="J15" s="628"/>
      <c r="K15" s="628"/>
    </row>
    <row r="16" spans="1:20">
      <c r="A16" s="628" t="s">
        <v>437</v>
      </c>
      <c r="B16" s="628"/>
      <c r="C16" s="628"/>
      <c r="D16" s="628" t="s">
        <v>432</v>
      </c>
      <c r="E16" s="628"/>
      <c r="F16" s="628"/>
      <c r="G16" s="628"/>
      <c r="H16" s="628"/>
      <c r="I16" s="628"/>
      <c r="J16" s="628"/>
      <c r="K16" s="628"/>
    </row>
    <row r="17" spans="1:17">
      <c r="B17" s="59"/>
      <c r="C17" s="57"/>
      <c r="D17" s="60"/>
      <c r="E17" s="59"/>
      <c r="F17" s="50"/>
      <c r="G17" s="60"/>
      <c r="H17" s="52"/>
      <c r="I17" s="56"/>
      <c r="J17" s="56"/>
      <c r="K17" s="56"/>
    </row>
    <row r="18" spans="1:17">
      <c r="A18" t="s">
        <v>350</v>
      </c>
      <c r="B18" s="638" t="s">
        <v>720</v>
      </c>
      <c r="C18" s="639"/>
      <c r="D18" s="639"/>
      <c r="E18" s="639"/>
      <c r="F18" s="639"/>
      <c r="G18" s="639"/>
      <c r="H18" s="639"/>
      <c r="I18" s="633" t="s">
        <v>351</v>
      </c>
      <c r="J18" s="633"/>
      <c r="K18" s="633"/>
    </row>
    <row r="19" spans="1:17">
      <c r="B19" s="639"/>
      <c r="C19" s="639"/>
      <c r="D19" s="639"/>
      <c r="E19" s="639"/>
      <c r="F19" s="639"/>
      <c r="G19" s="639"/>
      <c r="H19" s="639"/>
      <c r="I19" s="633"/>
      <c r="J19" s="633"/>
      <c r="K19" s="633"/>
    </row>
    <row r="20" spans="1:17">
      <c r="B20" s="647" t="s">
        <v>442</v>
      </c>
      <c r="C20" s="647"/>
      <c r="D20" s="647"/>
      <c r="E20" s="647"/>
      <c r="F20" s="647"/>
      <c r="G20" s="647"/>
      <c r="H20" s="647"/>
    </row>
    <row r="21" spans="1:17">
      <c r="H21" s="53"/>
    </row>
    <row r="22" spans="1:17">
      <c r="B22" s="644" t="s">
        <v>721</v>
      </c>
      <c r="C22" s="645"/>
      <c r="D22" s="645"/>
      <c r="E22" s="645"/>
      <c r="F22" s="645"/>
      <c r="G22" s="645"/>
      <c r="H22" s="645"/>
      <c r="I22" s="645"/>
      <c r="J22" s="645"/>
      <c r="K22" s="645"/>
    </row>
    <row r="23" spans="1:17">
      <c r="B23" t="s">
        <v>433</v>
      </c>
      <c r="C23" s="646" t="s">
        <v>435</v>
      </c>
      <c r="D23" s="646"/>
      <c r="E23" s="646"/>
      <c r="F23" s="646"/>
      <c r="G23" s="646"/>
      <c r="H23" s="646"/>
      <c r="I23" s="646"/>
    </row>
    <row r="24" spans="1:17">
      <c r="B24" t="s">
        <v>434</v>
      </c>
      <c r="C24" s="646" t="s">
        <v>436</v>
      </c>
      <c r="D24" s="646"/>
      <c r="E24" s="646"/>
      <c r="F24" s="646"/>
      <c r="G24" s="646"/>
      <c r="H24" s="646"/>
      <c r="I24" s="646"/>
    </row>
    <row r="25" spans="1:17">
      <c r="H25" s="123"/>
    </row>
    <row r="26" spans="1:17">
      <c r="B26" s="651" t="s">
        <v>722</v>
      </c>
      <c r="C26" s="652"/>
      <c r="D26" s="652"/>
      <c r="E26" s="652"/>
      <c r="F26" s="652"/>
      <c r="G26" s="652"/>
      <c r="H26" s="652"/>
      <c r="I26" s="652"/>
      <c r="J26" s="652"/>
      <c r="K26" s="652"/>
    </row>
    <row r="27" spans="1:17">
      <c r="B27" s="652"/>
      <c r="C27" s="652"/>
      <c r="D27" s="652"/>
      <c r="E27" s="652"/>
      <c r="F27" s="652"/>
      <c r="G27" s="652"/>
      <c r="H27" s="652"/>
      <c r="I27" s="652"/>
      <c r="J27" s="652"/>
      <c r="K27" s="652"/>
    </row>
    <row r="28" spans="1:17">
      <c r="B28" s="20"/>
      <c r="C28" s="20"/>
      <c r="D28" s="20"/>
      <c r="E28" s="20"/>
      <c r="F28" s="20"/>
    </row>
    <row r="29" spans="1:17" ht="16" thickBot="1"/>
    <row r="30" spans="1:17" ht="16" thickBot="1">
      <c r="A30" s="136"/>
      <c r="B30" s="648" t="s">
        <v>719</v>
      </c>
      <c r="C30" s="649"/>
      <c r="D30" s="649"/>
      <c r="E30" s="649"/>
      <c r="F30" s="649"/>
      <c r="G30" s="649"/>
      <c r="H30" s="649"/>
      <c r="I30" s="650"/>
      <c r="J30" s="62"/>
      <c r="K30" s="62"/>
    </row>
    <row r="31" spans="1:17">
      <c r="A31" s="228" t="s">
        <v>428</v>
      </c>
      <c r="B31" s="229">
        <v>61</v>
      </c>
      <c r="C31" s="206">
        <f>DATE($A$1,1,0)+B31</f>
        <v>36952</v>
      </c>
      <c r="D31" s="230">
        <v>0.36458333333333331</v>
      </c>
      <c r="E31" s="229">
        <v>79</v>
      </c>
      <c r="F31" s="206">
        <f>DATE($A$1,1,0)+E31</f>
        <v>36970</v>
      </c>
      <c r="G31" s="230">
        <v>0.65625</v>
      </c>
      <c r="H31" s="231">
        <v>15</v>
      </c>
      <c r="I31" s="640" t="s">
        <v>441</v>
      </c>
      <c r="J31" s="640"/>
      <c r="K31" s="641"/>
    </row>
    <row r="32" spans="1:17">
      <c r="A32" s="240" t="s">
        <v>183</v>
      </c>
      <c r="B32" s="29">
        <v>148</v>
      </c>
      <c r="C32" s="210">
        <f>DATE($A$1,1,0)+B32</f>
        <v>37039</v>
      </c>
      <c r="D32" s="192">
        <v>0.3756944444444445</v>
      </c>
      <c r="E32" s="29">
        <v>148</v>
      </c>
      <c r="F32" s="210">
        <f>DATE($A$1,1,0)+E32</f>
        <v>37039</v>
      </c>
      <c r="G32" s="192">
        <v>0.58402777777777781</v>
      </c>
      <c r="H32" s="42">
        <v>15</v>
      </c>
      <c r="I32" s="642" t="s">
        <v>440</v>
      </c>
      <c r="J32" s="642"/>
      <c r="K32" s="643"/>
      <c r="M32" s="55"/>
      <c r="N32" s="55"/>
      <c r="O32" s="55"/>
      <c r="P32" s="55"/>
      <c r="Q32" s="55"/>
    </row>
    <row r="33" spans="1:11">
      <c r="A33" s="240"/>
      <c r="B33" s="29"/>
      <c r="C33" s="29"/>
      <c r="D33" s="29"/>
      <c r="E33" s="29"/>
      <c r="F33" s="29"/>
      <c r="G33" s="29"/>
      <c r="H33" s="467"/>
      <c r="I33" s="29"/>
      <c r="J33" s="29"/>
      <c r="K33" s="239"/>
    </row>
    <row r="34" spans="1:11">
      <c r="A34" s="240"/>
      <c r="B34" s="252" t="s">
        <v>260</v>
      </c>
      <c r="C34" s="29"/>
      <c r="D34" s="29"/>
      <c r="E34" s="29"/>
      <c r="F34" s="29"/>
      <c r="G34" s="29"/>
      <c r="H34" s="467"/>
      <c r="I34" s="29"/>
      <c r="J34" s="29"/>
      <c r="K34" s="239"/>
    </row>
    <row r="35" spans="1:11">
      <c r="A35" s="240"/>
      <c r="B35" s="467" t="s">
        <v>0</v>
      </c>
      <c r="C35" s="467" t="s">
        <v>1</v>
      </c>
      <c r="D35" s="467" t="s">
        <v>2</v>
      </c>
      <c r="E35" s="467" t="s">
        <v>3</v>
      </c>
      <c r="F35" s="467" t="s">
        <v>4</v>
      </c>
      <c r="G35" s="467" t="s">
        <v>5</v>
      </c>
      <c r="H35" s="467" t="s">
        <v>6</v>
      </c>
      <c r="I35" s="29"/>
      <c r="J35" s="29"/>
      <c r="K35" s="239"/>
    </row>
    <row r="36" spans="1:11">
      <c r="A36" s="253"/>
      <c r="B36" s="467"/>
      <c r="C36" s="467"/>
      <c r="D36" s="467"/>
      <c r="E36" s="467"/>
      <c r="F36" s="29"/>
      <c r="G36" s="467"/>
      <c r="H36" s="467"/>
      <c r="I36" s="29"/>
      <c r="J36" s="29"/>
      <c r="K36" s="239"/>
    </row>
    <row r="37" spans="1:11" ht="15" customHeight="1">
      <c r="A37" s="253"/>
      <c r="B37" s="254">
        <v>61</v>
      </c>
      <c r="C37" s="255">
        <f t="shared" ref="C37:C38" si="2">DATE($A$1,1,0)+B37</f>
        <v>36952</v>
      </c>
      <c r="D37" s="256">
        <v>0.36458333333333331</v>
      </c>
      <c r="E37" s="254">
        <v>79</v>
      </c>
      <c r="F37" s="255">
        <f t="shared" ref="F37" si="3">DATE($A$1,1,0)+E37</f>
        <v>36970</v>
      </c>
      <c r="G37" s="256">
        <v>0.65625</v>
      </c>
      <c r="H37" s="254">
        <v>15</v>
      </c>
      <c r="I37" s="634" t="s">
        <v>340</v>
      </c>
      <c r="J37" s="634"/>
      <c r="K37" s="635"/>
    </row>
    <row r="38" spans="1:11">
      <c r="A38" s="257" t="s">
        <v>192</v>
      </c>
      <c r="B38" s="254">
        <v>79</v>
      </c>
      <c r="C38" s="255">
        <f t="shared" si="2"/>
        <v>36970</v>
      </c>
      <c r="D38" s="256">
        <v>0.66666666666666663</v>
      </c>
      <c r="E38" s="254">
        <v>79</v>
      </c>
      <c r="F38" s="258"/>
      <c r="G38" s="256">
        <v>0.6875</v>
      </c>
      <c r="H38" s="254">
        <v>15</v>
      </c>
      <c r="I38" s="634"/>
      <c r="J38" s="634"/>
      <c r="K38" s="635"/>
    </row>
    <row r="39" spans="1:11" ht="15" customHeight="1">
      <c r="A39" s="257" t="s">
        <v>193</v>
      </c>
      <c r="B39" s="254">
        <v>79</v>
      </c>
      <c r="C39" s="254"/>
      <c r="D39" s="256">
        <v>0.69861111111111107</v>
      </c>
      <c r="E39" s="254">
        <v>79</v>
      </c>
      <c r="F39" s="258"/>
      <c r="G39" s="256">
        <v>0.75069444444444444</v>
      </c>
      <c r="H39" s="254">
        <v>15</v>
      </c>
      <c r="I39" s="634"/>
      <c r="J39" s="634"/>
      <c r="K39" s="635"/>
    </row>
    <row r="40" spans="1:11">
      <c r="A40" s="257" t="s">
        <v>194</v>
      </c>
      <c r="B40" s="254">
        <v>79</v>
      </c>
      <c r="C40" s="254"/>
      <c r="D40" s="256">
        <v>0.75763888888888886</v>
      </c>
      <c r="E40" s="254">
        <v>79</v>
      </c>
      <c r="F40" s="258"/>
      <c r="G40" s="256">
        <v>0.76041666666666663</v>
      </c>
      <c r="H40" s="254">
        <v>2</v>
      </c>
      <c r="I40" s="634"/>
      <c r="J40" s="634"/>
      <c r="K40" s="635"/>
    </row>
    <row r="41" spans="1:11">
      <c r="A41" s="257" t="s">
        <v>195</v>
      </c>
      <c r="B41" s="254">
        <v>79</v>
      </c>
      <c r="C41" s="254"/>
      <c r="D41" s="256">
        <v>0.7715277777777777</v>
      </c>
      <c r="E41" s="254">
        <v>79</v>
      </c>
      <c r="F41" s="258"/>
      <c r="G41" s="256">
        <v>0.78194444444444444</v>
      </c>
      <c r="H41" s="254">
        <v>15</v>
      </c>
      <c r="I41" s="636"/>
      <c r="J41" s="636"/>
      <c r="K41" s="637"/>
    </row>
    <row r="42" spans="1:11" ht="15" customHeight="1">
      <c r="A42" s="257" t="s">
        <v>196</v>
      </c>
      <c r="B42" s="254">
        <v>79</v>
      </c>
      <c r="C42" s="255">
        <f t="shared" ref="C42:C43" si="4">DATE($A$1,1,0)+B42</f>
        <v>36970</v>
      </c>
      <c r="D42" s="256">
        <v>0.78402777777777777</v>
      </c>
      <c r="E42" s="254">
        <v>80</v>
      </c>
      <c r="F42" s="255">
        <f t="shared" ref="F42" si="5">DATE($A$1,1,0)+E42</f>
        <v>36971</v>
      </c>
      <c r="G42" s="256">
        <v>1.3194444444444444E-2</v>
      </c>
      <c r="H42" s="254">
        <v>2</v>
      </c>
      <c r="I42" s="634" t="s">
        <v>341</v>
      </c>
      <c r="J42" s="634"/>
      <c r="K42" s="635"/>
    </row>
    <row r="43" spans="1:11">
      <c r="A43" s="257" t="s">
        <v>197</v>
      </c>
      <c r="B43" s="254">
        <v>80</v>
      </c>
      <c r="C43" s="255">
        <f t="shared" si="4"/>
        <v>36971</v>
      </c>
      <c r="D43" s="256">
        <v>1.4583333333333332E-2</v>
      </c>
      <c r="E43" s="254">
        <v>80</v>
      </c>
      <c r="F43" s="258"/>
      <c r="G43" s="256">
        <v>0.50902777777777775</v>
      </c>
      <c r="H43" s="254">
        <v>2</v>
      </c>
      <c r="I43" s="634"/>
      <c r="J43" s="634"/>
      <c r="K43" s="635"/>
    </row>
    <row r="44" spans="1:11">
      <c r="A44" s="257" t="s">
        <v>198</v>
      </c>
      <c r="B44" s="254">
        <v>80</v>
      </c>
      <c r="C44" s="254"/>
      <c r="D44" s="256">
        <v>0.51041666666666663</v>
      </c>
      <c r="E44" s="254">
        <v>81</v>
      </c>
      <c r="F44" s="255">
        <f t="shared" ref="F44" si="6">DATE($A$1,1,0)+E44</f>
        <v>36972</v>
      </c>
      <c r="G44" s="256">
        <v>0.75069444444444444</v>
      </c>
      <c r="H44" s="254">
        <v>2</v>
      </c>
      <c r="I44" s="634"/>
      <c r="J44" s="634"/>
      <c r="K44" s="635"/>
    </row>
    <row r="45" spans="1:11">
      <c r="A45" s="257" t="s">
        <v>199</v>
      </c>
      <c r="B45" s="254">
        <v>81</v>
      </c>
      <c r="C45" s="255">
        <f t="shared" ref="C45:C46" si="7">DATE($A$1,1,0)+B45</f>
        <v>36972</v>
      </c>
      <c r="D45" s="256">
        <v>0.75208333333333333</v>
      </c>
      <c r="E45" s="254">
        <v>82</v>
      </c>
      <c r="F45" s="255">
        <f t="shared" ref="F45" si="8">DATE($A$1,1,0)+E45</f>
        <v>36973</v>
      </c>
      <c r="G45" s="256">
        <v>0.43125000000000002</v>
      </c>
      <c r="H45" s="254">
        <v>2</v>
      </c>
      <c r="I45" s="634"/>
      <c r="J45" s="634"/>
      <c r="K45" s="635"/>
    </row>
    <row r="46" spans="1:11">
      <c r="A46" s="257" t="s">
        <v>200</v>
      </c>
      <c r="B46" s="254">
        <v>82</v>
      </c>
      <c r="C46" s="255">
        <f t="shared" si="7"/>
        <v>36973</v>
      </c>
      <c r="D46" s="256">
        <v>0.43263888888888885</v>
      </c>
      <c r="E46" s="254">
        <v>82</v>
      </c>
      <c r="F46" s="258"/>
      <c r="G46" s="256">
        <v>0.93819444444444444</v>
      </c>
      <c r="H46" s="254">
        <v>2</v>
      </c>
      <c r="I46" s="634"/>
      <c r="J46" s="634"/>
      <c r="K46" s="635"/>
    </row>
    <row r="47" spans="1:11">
      <c r="A47" s="257" t="s">
        <v>201</v>
      </c>
      <c r="B47" s="254">
        <v>82</v>
      </c>
      <c r="C47" s="254"/>
      <c r="D47" s="256">
        <v>0.93958333333333333</v>
      </c>
      <c r="E47" s="254">
        <v>83</v>
      </c>
      <c r="F47" s="255">
        <f t="shared" ref="F47:F48" si="9">DATE($A$1,1,0)+E47</f>
        <v>36974</v>
      </c>
      <c r="G47" s="256">
        <v>0.44236111111111115</v>
      </c>
      <c r="H47" s="254">
        <v>2</v>
      </c>
      <c r="I47" s="634"/>
      <c r="J47" s="634"/>
      <c r="K47" s="635"/>
    </row>
    <row r="48" spans="1:11">
      <c r="A48" s="257" t="s">
        <v>202</v>
      </c>
      <c r="B48" s="254">
        <v>83</v>
      </c>
      <c r="C48" s="255">
        <f t="shared" ref="C48" si="10">DATE($A$1,1,0)+B48</f>
        <v>36974</v>
      </c>
      <c r="D48" s="256">
        <v>0.44374999999999998</v>
      </c>
      <c r="E48" s="254">
        <v>83</v>
      </c>
      <c r="F48" s="255">
        <f t="shared" si="9"/>
        <v>36974</v>
      </c>
      <c r="G48" s="256">
        <v>0.53263888888888888</v>
      </c>
      <c r="H48" s="254">
        <v>2</v>
      </c>
      <c r="I48" s="634"/>
      <c r="J48" s="634"/>
      <c r="K48" s="635"/>
    </row>
    <row r="49" spans="1:11">
      <c r="A49" s="257" t="s">
        <v>203</v>
      </c>
      <c r="B49" s="254">
        <v>83</v>
      </c>
      <c r="C49" s="254"/>
      <c r="D49" s="256">
        <v>0.53402777777777777</v>
      </c>
      <c r="E49" s="254">
        <v>83</v>
      </c>
      <c r="F49" s="258"/>
      <c r="G49" s="256">
        <v>0.91180555555555554</v>
      </c>
      <c r="H49" s="254">
        <v>2</v>
      </c>
      <c r="I49" s="634"/>
      <c r="J49" s="634"/>
      <c r="K49" s="635"/>
    </row>
    <row r="50" spans="1:11">
      <c r="A50" s="257" t="s">
        <v>204</v>
      </c>
      <c r="B50" s="254">
        <v>83</v>
      </c>
      <c r="C50" s="254"/>
      <c r="D50" s="256">
        <v>0.91319444444444453</v>
      </c>
      <c r="E50" s="254">
        <v>84</v>
      </c>
      <c r="F50" s="255">
        <f t="shared" ref="F50" si="11">DATE($A$1,1,0)+E50</f>
        <v>36975</v>
      </c>
      <c r="G50" s="259">
        <v>0.4465277777777778</v>
      </c>
      <c r="H50" s="254">
        <v>2</v>
      </c>
      <c r="I50" s="634"/>
      <c r="J50" s="634"/>
      <c r="K50" s="635"/>
    </row>
    <row r="51" spans="1:11">
      <c r="A51" s="257" t="s">
        <v>205</v>
      </c>
      <c r="B51" s="254">
        <v>84</v>
      </c>
      <c r="C51" s="255">
        <f t="shared" ref="C51" si="12">DATE($A$1,1,0)+B51</f>
        <v>36975</v>
      </c>
      <c r="D51" s="259">
        <v>0.64930555555555558</v>
      </c>
      <c r="E51" s="254">
        <v>84</v>
      </c>
      <c r="F51" s="258"/>
      <c r="G51" s="256">
        <v>0.68958333333333333</v>
      </c>
      <c r="H51" s="254">
        <v>2</v>
      </c>
      <c r="I51" s="634"/>
      <c r="J51" s="634"/>
      <c r="K51" s="635"/>
    </row>
    <row r="52" spans="1:11">
      <c r="A52" s="257" t="s">
        <v>206</v>
      </c>
      <c r="B52" s="254">
        <v>84</v>
      </c>
      <c r="C52" s="254"/>
      <c r="D52" s="256">
        <v>0.69097222222222221</v>
      </c>
      <c r="E52" s="254">
        <v>84</v>
      </c>
      <c r="F52" s="258"/>
      <c r="G52" s="256">
        <v>0.7104166666666667</v>
      </c>
      <c r="H52" s="254">
        <v>2</v>
      </c>
      <c r="I52" s="634"/>
      <c r="J52" s="634"/>
      <c r="K52" s="635"/>
    </row>
    <row r="53" spans="1:11">
      <c r="A53" s="257" t="s">
        <v>207</v>
      </c>
      <c r="B53" s="254">
        <v>84</v>
      </c>
      <c r="C53" s="254"/>
      <c r="D53" s="260">
        <v>0.71180555555555547</v>
      </c>
      <c r="E53" s="254">
        <v>85</v>
      </c>
      <c r="F53" s="255">
        <f t="shared" ref="F53" si="13">DATE($A$1,1,0)+E53</f>
        <v>36976</v>
      </c>
      <c r="G53" s="260">
        <v>0.95486111111111116</v>
      </c>
      <c r="H53" s="254">
        <v>2</v>
      </c>
      <c r="I53" s="634"/>
      <c r="J53" s="634"/>
      <c r="K53" s="635"/>
    </row>
    <row r="54" spans="1:11">
      <c r="A54" s="257" t="s">
        <v>208</v>
      </c>
      <c r="B54" s="261" t="s">
        <v>210</v>
      </c>
      <c r="C54" s="262" t="s">
        <v>211</v>
      </c>
      <c r="D54" s="263">
        <v>0.64166666666666672</v>
      </c>
      <c r="E54" s="262">
        <v>274</v>
      </c>
      <c r="F54" s="264"/>
      <c r="G54" s="265">
        <v>0.64583333333333337</v>
      </c>
      <c r="H54" s="261" t="s">
        <v>212</v>
      </c>
      <c r="I54" s="631" t="s">
        <v>348</v>
      </c>
      <c r="J54" s="631"/>
      <c r="K54" s="632"/>
    </row>
    <row r="55" spans="1:11">
      <c r="A55" s="266" t="s">
        <v>209</v>
      </c>
      <c r="B55" s="42">
        <v>274</v>
      </c>
      <c r="C55" s="262"/>
      <c r="D55" s="263">
        <v>0.64652777777777781</v>
      </c>
      <c r="E55" s="262">
        <v>274</v>
      </c>
      <c r="F55" s="264"/>
      <c r="G55" s="265">
        <v>0.88541666666666663</v>
      </c>
      <c r="H55" s="42">
        <v>1</v>
      </c>
      <c r="I55" s="631"/>
      <c r="J55" s="631"/>
      <c r="K55" s="632"/>
    </row>
    <row r="56" spans="1:11">
      <c r="A56" s="266" t="s">
        <v>213</v>
      </c>
      <c r="B56" s="42">
        <v>274</v>
      </c>
      <c r="C56" s="262"/>
      <c r="D56" s="263">
        <v>0.88680555555555562</v>
      </c>
      <c r="E56" s="262">
        <v>274</v>
      </c>
      <c r="F56" s="264"/>
      <c r="G56" s="265">
        <v>0.88749999999999996</v>
      </c>
      <c r="H56" s="42" t="s">
        <v>212</v>
      </c>
      <c r="I56" s="631"/>
      <c r="J56" s="631"/>
      <c r="K56" s="632"/>
    </row>
    <row r="57" spans="1:11">
      <c r="A57" s="266" t="s">
        <v>214</v>
      </c>
      <c r="B57" s="42">
        <v>274</v>
      </c>
      <c r="C57" s="262"/>
      <c r="D57" s="263">
        <v>0.8881944444444444</v>
      </c>
      <c r="E57" s="262">
        <v>274</v>
      </c>
      <c r="F57" s="264"/>
      <c r="G57" s="265">
        <v>0.88888888888888884</v>
      </c>
      <c r="H57" s="42" t="s">
        <v>212</v>
      </c>
      <c r="I57" s="631"/>
      <c r="J57" s="631"/>
      <c r="K57" s="632"/>
    </row>
    <row r="58" spans="1:11">
      <c r="A58" s="266" t="s">
        <v>215</v>
      </c>
      <c r="B58" s="42">
        <v>69</v>
      </c>
      <c r="C58" s="262"/>
      <c r="D58" s="263">
        <v>0.125</v>
      </c>
      <c r="E58" s="262">
        <v>79</v>
      </c>
      <c r="F58" s="264"/>
      <c r="G58" s="265">
        <v>0.625</v>
      </c>
      <c r="H58" s="42">
        <v>15</v>
      </c>
      <c r="I58" s="631" t="s">
        <v>347</v>
      </c>
      <c r="J58" s="631"/>
      <c r="K58" s="632"/>
    </row>
    <row r="59" spans="1:11">
      <c r="A59" s="266" t="s">
        <v>216</v>
      </c>
      <c r="B59" s="42">
        <v>68</v>
      </c>
      <c r="C59" s="262"/>
      <c r="D59" s="263">
        <v>0.25</v>
      </c>
      <c r="E59" s="262">
        <v>79</v>
      </c>
      <c r="F59" s="264"/>
      <c r="G59" s="265">
        <v>0.64583333333333337</v>
      </c>
      <c r="H59" s="42">
        <v>15</v>
      </c>
      <c r="I59" s="631"/>
      <c r="J59" s="631"/>
      <c r="K59" s="632"/>
    </row>
    <row r="60" spans="1:11">
      <c r="A60" s="266" t="s">
        <v>217</v>
      </c>
      <c r="B60" s="42">
        <v>68</v>
      </c>
      <c r="C60" s="262"/>
      <c r="D60" s="263">
        <v>0.25</v>
      </c>
      <c r="E60" s="262">
        <v>79</v>
      </c>
      <c r="F60" s="264"/>
      <c r="G60" s="265">
        <v>0.65625</v>
      </c>
      <c r="H60" s="42">
        <v>15</v>
      </c>
      <c r="I60" s="631"/>
      <c r="J60" s="631"/>
      <c r="K60" s="632"/>
    </row>
    <row r="61" spans="1:11">
      <c r="A61" s="266" t="s">
        <v>218</v>
      </c>
      <c r="B61" s="254">
        <v>87</v>
      </c>
      <c r="C61" s="255">
        <f t="shared" ref="C61:C62" si="14">DATE($A$1,1,0)+B61</f>
        <v>36978</v>
      </c>
      <c r="D61" s="256">
        <v>0.64375000000000004</v>
      </c>
      <c r="E61" s="254">
        <v>88</v>
      </c>
      <c r="F61" s="255">
        <f t="shared" ref="F61:F62" si="15">DATE($A$1,1,0)+E61</f>
        <v>36979</v>
      </c>
      <c r="G61" s="256">
        <v>0.68819444444444444</v>
      </c>
      <c r="H61" s="254">
        <v>2</v>
      </c>
      <c r="I61" s="656" t="s">
        <v>341</v>
      </c>
      <c r="J61" s="656"/>
      <c r="K61" s="657"/>
    </row>
    <row r="62" spans="1:11">
      <c r="A62" s="257" t="s">
        <v>219</v>
      </c>
      <c r="B62" s="254">
        <v>88</v>
      </c>
      <c r="C62" s="255">
        <f t="shared" si="14"/>
        <v>36979</v>
      </c>
      <c r="D62" s="256">
        <v>0.68958333333333333</v>
      </c>
      <c r="E62" s="254">
        <v>89</v>
      </c>
      <c r="F62" s="255">
        <f t="shared" si="15"/>
        <v>36980</v>
      </c>
      <c r="G62" s="256">
        <v>0.75486111111111109</v>
      </c>
      <c r="H62" s="254">
        <v>2</v>
      </c>
      <c r="I62" s="656"/>
      <c r="J62" s="656"/>
      <c r="K62" s="657"/>
    </row>
    <row r="63" spans="1:11">
      <c r="A63" s="257" t="s">
        <v>220</v>
      </c>
      <c r="B63" s="42">
        <v>69</v>
      </c>
      <c r="C63" s="262"/>
      <c r="D63" s="263">
        <v>0.58333333333333337</v>
      </c>
      <c r="E63" s="262">
        <v>79</v>
      </c>
      <c r="F63" s="264"/>
      <c r="G63" s="265">
        <v>0.64583333333333337</v>
      </c>
      <c r="H63" s="42">
        <v>15</v>
      </c>
      <c r="I63" s="631" t="s">
        <v>347</v>
      </c>
      <c r="J63" s="631"/>
      <c r="K63" s="632"/>
    </row>
    <row r="64" spans="1:11">
      <c r="A64" s="267" t="s">
        <v>221</v>
      </c>
      <c r="B64" s="42">
        <v>68</v>
      </c>
      <c r="C64" s="262"/>
      <c r="D64" s="263">
        <v>0.25</v>
      </c>
      <c r="E64" s="262">
        <v>79</v>
      </c>
      <c r="F64" s="264"/>
      <c r="G64" s="265">
        <v>0.65625</v>
      </c>
      <c r="H64" s="42">
        <v>15</v>
      </c>
      <c r="I64" s="631"/>
      <c r="J64" s="631"/>
      <c r="K64" s="632"/>
    </row>
    <row r="65" spans="1:11">
      <c r="A65" s="267" t="s">
        <v>222</v>
      </c>
      <c r="B65" s="42">
        <v>61</v>
      </c>
      <c r="C65" s="262"/>
      <c r="D65" s="263">
        <v>0.36458333333333331</v>
      </c>
      <c r="E65" s="262">
        <v>79</v>
      </c>
      <c r="F65" s="264"/>
      <c r="G65" s="265">
        <v>0.65625</v>
      </c>
      <c r="H65" s="42">
        <v>15</v>
      </c>
      <c r="I65" s="631"/>
      <c r="J65" s="631"/>
      <c r="K65" s="632"/>
    </row>
    <row r="66" spans="1:11">
      <c r="A66" s="267" t="s">
        <v>223</v>
      </c>
      <c r="B66" s="42">
        <v>82</v>
      </c>
      <c r="C66" s="262"/>
      <c r="D66" s="263">
        <v>0.43263888888888885</v>
      </c>
      <c r="E66" s="262">
        <v>82</v>
      </c>
      <c r="F66" s="264"/>
      <c r="G66" s="265">
        <v>0.93819444444444444</v>
      </c>
      <c r="H66" s="42">
        <v>2</v>
      </c>
      <c r="I66" s="631" t="s">
        <v>346</v>
      </c>
      <c r="J66" s="631"/>
      <c r="K66" s="632"/>
    </row>
    <row r="67" spans="1:11">
      <c r="A67" s="267" t="s">
        <v>224</v>
      </c>
      <c r="B67" s="42">
        <v>82</v>
      </c>
      <c r="C67" s="262"/>
      <c r="D67" s="263">
        <v>0.93958333333333333</v>
      </c>
      <c r="E67" s="262">
        <v>83</v>
      </c>
      <c r="F67" s="264"/>
      <c r="G67" s="265">
        <v>0.44236111111111115</v>
      </c>
      <c r="H67" s="42">
        <v>2</v>
      </c>
      <c r="I67" s="631"/>
      <c r="J67" s="631"/>
      <c r="K67" s="632"/>
    </row>
    <row r="68" spans="1:11">
      <c r="A68" s="267" t="s">
        <v>225</v>
      </c>
      <c r="B68" s="42">
        <v>83</v>
      </c>
      <c r="C68" s="262"/>
      <c r="D68" s="263">
        <v>0.44374999999999998</v>
      </c>
      <c r="E68" s="262">
        <v>83</v>
      </c>
      <c r="F68" s="264"/>
      <c r="G68" s="265">
        <v>0.53263888888888888</v>
      </c>
      <c r="H68" s="42">
        <v>2</v>
      </c>
      <c r="I68" s="631"/>
      <c r="J68" s="631"/>
      <c r="K68" s="632"/>
    </row>
    <row r="69" spans="1:11">
      <c r="A69" s="267" t="s">
        <v>226</v>
      </c>
      <c r="B69" s="42">
        <v>83</v>
      </c>
      <c r="C69" s="262"/>
      <c r="D69" s="263">
        <v>0.53402777777777777</v>
      </c>
      <c r="E69" s="262">
        <v>83</v>
      </c>
      <c r="F69" s="264"/>
      <c r="G69" s="265">
        <v>0.91180555555555554</v>
      </c>
      <c r="H69" s="42">
        <v>2</v>
      </c>
      <c r="I69" s="631"/>
      <c r="J69" s="631"/>
      <c r="K69" s="632"/>
    </row>
    <row r="70" spans="1:11">
      <c r="A70" s="267" t="s">
        <v>227</v>
      </c>
      <c r="B70" s="42" t="s">
        <v>229</v>
      </c>
      <c r="C70" s="262" t="s">
        <v>230</v>
      </c>
      <c r="D70" s="262" t="s">
        <v>231</v>
      </c>
      <c r="E70" s="262"/>
      <c r="F70" s="264"/>
      <c r="G70" s="42"/>
      <c r="H70" s="42"/>
      <c r="I70" s="29"/>
      <c r="J70" s="29"/>
      <c r="K70" s="239"/>
    </row>
    <row r="71" spans="1:11">
      <c r="A71" s="267" t="s">
        <v>228</v>
      </c>
      <c r="B71" s="42" t="s">
        <v>229</v>
      </c>
      <c r="C71" s="262" t="s">
        <v>230</v>
      </c>
      <c r="D71" s="262" t="s">
        <v>231</v>
      </c>
      <c r="E71" s="262"/>
      <c r="F71" s="264"/>
      <c r="G71" s="42"/>
      <c r="H71" s="42"/>
      <c r="I71" s="29"/>
      <c r="J71" s="29"/>
      <c r="K71" s="239"/>
    </row>
    <row r="72" spans="1:11">
      <c r="A72" s="267" t="s">
        <v>232</v>
      </c>
      <c r="B72" s="42" t="s">
        <v>229</v>
      </c>
      <c r="C72" s="262" t="s">
        <v>230</v>
      </c>
      <c r="D72" s="262" t="s">
        <v>231</v>
      </c>
      <c r="E72" s="262"/>
      <c r="F72" s="264"/>
      <c r="G72" s="42"/>
      <c r="H72" s="42"/>
      <c r="I72" s="29"/>
      <c r="J72" s="29"/>
      <c r="K72" s="239"/>
    </row>
    <row r="73" spans="1:11">
      <c r="A73" s="267" t="s">
        <v>233</v>
      </c>
      <c r="B73" s="42" t="s">
        <v>229</v>
      </c>
      <c r="C73" s="262" t="s">
        <v>230</v>
      </c>
      <c r="D73" s="262" t="s">
        <v>231</v>
      </c>
      <c r="E73" s="262"/>
      <c r="F73" s="264"/>
      <c r="G73" s="42"/>
      <c r="H73" s="42"/>
      <c r="I73" s="29"/>
      <c r="J73" s="29"/>
      <c r="K73" s="239"/>
    </row>
    <row r="74" spans="1:11">
      <c r="A74" s="267" t="s">
        <v>234</v>
      </c>
      <c r="B74" s="42">
        <v>83</v>
      </c>
      <c r="C74" s="262"/>
      <c r="D74" s="263">
        <v>0.91319444444444453</v>
      </c>
      <c r="E74" s="262">
        <v>84</v>
      </c>
      <c r="F74" s="264"/>
      <c r="G74" s="265">
        <v>0.4465277777777778</v>
      </c>
      <c r="H74" s="42">
        <v>2</v>
      </c>
      <c r="I74" s="642" t="s">
        <v>346</v>
      </c>
      <c r="J74" s="642"/>
      <c r="K74" s="643"/>
    </row>
    <row r="75" spans="1:11">
      <c r="A75" s="267" t="s">
        <v>235</v>
      </c>
      <c r="B75" s="42" t="s">
        <v>229</v>
      </c>
      <c r="C75" s="262" t="s">
        <v>237</v>
      </c>
      <c r="D75" s="262" t="s">
        <v>238</v>
      </c>
      <c r="E75" s="262"/>
      <c r="F75" s="264"/>
      <c r="G75" s="42"/>
      <c r="H75" s="42"/>
      <c r="I75" s="29"/>
      <c r="J75" s="29"/>
      <c r="K75" s="239"/>
    </row>
    <row r="76" spans="1:11">
      <c r="A76" s="267" t="s">
        <v>236</v>
      </c>
      <c r="B76" s="42" t="s">
        <v>229</v>
      </c>
      <c r="C76" s="262" t="s">
        <v>237</v>
      </c>
      <c r="D76" s="262" t="s">
        <v>238</v>
      </c>
      <c r="E76" s="262"/>
      <c r="F76" s="264"/>
      <c r="G76" s="42"/>
      <c r="H76" s="42"/>
      <c r="I76" s="29"/>
      <c r="J76" s="29"/>
      <c r="K76" s="239"/>
    </row>
    <row r="77" spans="1:11">
      <c r="A77" s="267" t="s">
        <v>239</v>
      </c>
      <c r="B77" s="254">
        <v>84</v>
      </c>
      <c r="C77" s="254"/>
      <c r="D77" s="256">
        <v>0.44791666666666669</v>
      </c>
      <c r="E77" s="254">
        <v>84</v>
      </c>
      <c r="F77" s="258"/>
      <c r="G77" s="268">
        <v>0.6479166666666667</v>
      </c>
      <c r="H77" s="254">
        <v>2</v>
      </c>
      <c r="I77" s="642" t="s">
        <v>345</v>
      </c>
      <c r="J77" s="642"/>
      <c r="K77" s="643"/>
    </row>
    <row r="78" spans="1:11">
      <c r="A78" s="257" t="s">
        <v>240</v>
      </c>
      <c r="B78" s="42" t="s">
        <v>229</v>
      </c>
      <c r="C78" s="262" t="s">
        <v>237</v>
      </c>
      <c r="D78" s="262" t="s">
        <v>238</v>
      </c>
      <c r="E78" s="262"/>
      <c r="F78" s="264"/>
      <c r="G78" s="42"/>
      <c r="H78" s="42"/>
      <c r="I78" s="29"/>
      <c r="J78" s="29"/>
      <c r="K78" s="239"/>
    </row>
    <row r="79" spans="1:11">
      <c r="A79" s="267" t="s">
        <v>241</v>
      </c>
      <c r="B79" s="42" t="s">
        <v>229</v>
      </c>
      <c r="C79" s="262" t="s">
        <v>237</v>
      </c>
      <c r="D79" s="262" t="s">
        <v>238</v>
      </c>
      <c r="E79" s="262"/>
      <c r="F79" s="264"/>
      <c r="G79" s="42"/>
      <c r="H79" s="42"/>
      <c r="I79" s="29"/>
      <c r="J79" s="29"/>
      <c r="K79" s="239"/>
    </row>
    <row r="80" spans="1:11">
      <c r="A80" s="267" t="s">
        <v>242</v>
      </c>
      <c r="B80" s="42" t="s">
        <v>229</v>
      </c>
      <c r="C80" s="262" t="s">
        <v>237</v>
      </c>
      <c r="D80" s="262" t="s">
        <v>238</v>
      </c>
      <c r="E80" s="262"/>
      <c r="F80" s="264"/>
      <c r="G80" s="42"/>
      <c r="H80" s="42"/>
      <c r="I80" s="29"/>
      <c r="J80" s="29"/>
      <c r="K80" s="239"/>
    </row>
    <row r="81" spans="1:11">
      <c r="A81" s="267" t="s">
        <v>243</v>
      </c>
      <c r="B81" s="42" t="s">
        <v>229</v>
      </c>
      <c r="C81" s="262" t="s">
        <v>237</v>
      </c>
      <c r="D81" s="262" t="s">
        <v>238</v>
      </c>
      <c r="E81" s="262"/>
      <c r="F81" s="264"/>
      <c r="G81" s="42"/>
      <c r="H81" s="42"/>
      <c r="I81" s="29"/>
      <c r="J81" s="29"/>
      <c r="K81" s="239"/>
    </row>
    <row r="82" spans="1:11">
      <c r="A82" s="267" t="s">
        <v>244</v>
      </c>
      <c r="B82" s="42" t="s">
        <v>229</v>
      </c>
      <c r="C82" s="262" t="s">
        <v>237</v>
      </c>
      <c r="D82" s="262" t="s">
        <v>238</v>
      </c>
      <c r="E82" s="262"/>
      <c r="F82" s="264"/>
      <c r="G82" s="42"/>
      <c r="H82" s="42"/>
      <c r="I82" s="29"/>
      <c r="J82" s="29"/>
      <c r="K82" s="239"/>
    </row>
    <row r="83" spans="1:11">
      <c r="A83" s="267" t="s">
        <v>245</v>
      </c>
      <c r="B83" s="42" t="s">
        <v>229</v>
      </c>
      <c r="C83" s="262" t="s">
        <v>237</v>
      </c>
      <c r="D83" s="262" t="s">
        <v>238</v>
      </c>
      <c r="E83" s="262"/>
      <c r="F83" s="264"/>
      <c r="G83" s="42"/>
      <c r="H83" s="42"/>
      <c r="I83" s="29"/>
      <c r="J83" s="29"/>
      <c r="K83" s="239"/>
    </row>
    <row r="84" spans="1:11">
      <c r="A84" s="267" t="s">
        <v>246</v>
      </c>
      <c r="B84" s="42" t="s">
        <v>229</v>
      </c>
      <c r="C84" s="262" t="s">
        <v>237</v>
      </c>
      <c r="D84" s="262" t="s">
        <v>238</v>
      </c>
      <c r="E84" s="262"/>
      <c r="F84" s="264"/>
      <c r="G84" s="42"/>
      <c r="H84" s="42"/>
      <c r="I84" s="29"/>
      <c r="J84" s="29"/>
      <c r="K84" s="239"/>
    </row>
    <row r="85" spans="1:11">
      <c r="A85" s="267" t="s">
        <v>247</v>
      </c>
      <c r="B85" s="42" t="s">
        <v>229</v>
      </c>
      <c r="C85" s="262" t="s">
        <v>237</v>
      </c>
      <c r="D85" s="262" t="s">
        <v>238</v>
      </c>
      <c r="E85" s="262"/>
      <c r="F85" s="264"/>
      <c r="G85" s="42"/>
      <c r="H85" s="42"/>
      <c r="I85" s="29"/>
      <c r="J85" s="29"/>
      <c r="K85" s="239"/>
    </row>
    <row r="86" spans="1:11">
      <c r="A86" s="267" t="s">
        <v>248</v>
      </c>
      <c r="B86" s="42">
        <v>84</v>
      </c>
      <c r="C86" s="262"/>
      <c r="D86" s="263">
        <v>0.64930555555555558</v>
      </c>
      <c r="E86" s="262">
        <v>84</v>
      </c>
      <c r="F86" s="264"/>
      <c r="G86" s="265">
        <v>0.68958333333333333</v>
      </c>
      <c r="H86" s="42">
        <v>2</v>
      </c>
      <c r="I86" s="642" t="s">
        <v>346</v>
      </c>
      <c r="J86" s="642"/>
      <c r="K86" s="643"/>
    </row>
    <row r="87" spans="1:11">
      <c r="A87" s="267" t="s">
        <v>249</v>
      </c>
      <c r="B87" s="42" t="s">
        <v>229</v>
      </c>
      <c r="C87" s="262" t="s">
        <v>237</v>
      </c>
      <c r="D87" s="262" t="s">
        <v>238</v>
      </c>
      <c r="E87" s="262"/>
      <c r="F87" s="264"/>
      <c r="G87" s="42"/>
      <c r="H87" s="42"/>
      <c r="I87" s="29"/>
      <c r="J87" s="29"/>
      <c r="K87" s="239"/>
    </row>
    <row r="88" spans="1:11">
      <c r="A88" s="267" t="s">
        <v>250</v>
      </c>
      <c r="B88" s="42">
        <v>84</v>
      </c>
      <c r="C88" s="262"/>
      <c r="D88" s="263">
        <v>0.69097222222222221</v>
      </c>
      <c r="E88" s="262">
        <v>84</v>
      </c>
      <c r="F88" s="264"/>
      <c r="G88" s="265">
        <v>0.7104166666666667</v>
      </c>
      <c r="H88" s="42">
        <v>2</v>
      </c>
      <c r="I88" s="642" t="s">
        <v>346</v>
      </c>
      <c r="J88" s="642"/>
      <c r="K88" s="643"/>
    </row>
    <row r="89" spans="1:11">
      <c r="A89" s="267" t="s">
        <v>251</v>
      </c>
      <c r="B89" s="42" t="s">
        <v>229</v>
      </c>
      <c r="C89" s="262" t="s">
        <v>237</v>
      </c>
      <c r="D89" s="262" t="s">
        <v>238</v>
      </c>
      <c r="E89" s="262"/>
      <c r="F89" s="264"/>
      <c r="G89" s="42"/>
      <c r="H89" s="42"/>
      <c r="I89" s="29"/>
      <c r="J89" s="29"/>
      <c r="K89" s="239"/>
    </row>
    <row r="90" spans="1:11">
      <c r="A90" s="267" t="s">
        <v>252</v>
      </c>
      <c r="B90" s="42" t="s">
        <v>229</v>
      </c>
      <c r="C90" s="262" t="s">
        <v>237</v>
      </c>
      <c r="D90" s="262" t="s">
        <v>238</v>
      </c>
      <c r="E90" s="262"/>
      <c r="F90" s="264"/>
      <c r="G90" s="42"/>
      <c r="H90" s="42"/>
      <c r="I90" s="29"/>
      <c r="J90" s="29"/>
      <c r="K90" s="239"/>
    </row>
    <row r="91" spans="1:11">
      <c r="A91" s="267" t="s">
        <v>253</v>
      </c>
      <c r="B91" s="42" t="s">
        <v>229</v>
      </c>
      <c r="C91" s="262" t="s">
        <v>237</v>
      </c>
      <c r="D91" s="262" t="s">
        <v>238</v>
      </c>
      <c r="E91" s="262"/>
      <c r="F91" s="264"/>
      <c r="G91" s="42"/>
      <c r="H91" s="42"/>
      <c r="I91" s="29"/>
      <c r="J91" s="29"/>
      <c r="K91" s="239"/>
    </row>
    <row r="92" spans="1:11">
      <c r="A92" s="267" t="s">
        <v>254</v>
      </c>
      <c r="B92" s="42" t="s">
        <v>229</v>
      </c>
      <c r="C92" s="262" t="s">
        <v>237</v>
      </c>
      <c r="D92" s="262" t="s">
        <v>238</v>
      </c>
      <c r="E92" s="262"/>
      <c r="F92" s="264"/>
      <c r="G92" s="42"/>
      <c r="H92" s="42"/>
      <c r="I92" s="29"/>
      <c r="J92" s="29"/>
      <c r="K92" s="239"/>
    </row>
    <row r="93" spans="1:11">
      <c r="A93" s="267" t="s">
        <v>255</v>
      </c>
      <c r="B93" s="42" t="s">
        <v>229</v>
      </c>
      <c r="C93" s="262" t="s">
        <v>237</v>
      </c>
      <c r="D93" s="262" t="s">
        <v>238</v>
      </c>
      <c r="E93" s="262"/>
      <c r="F93" s="264"/>
      <c r="G93" s="42"/>
      <c r="H93" s="42"/>
      <c r="I93" s="29"/>
      <c r="J93" s="29"/>
      <c r="K93" s="239"/>
    </row>
    <row r="94" spans="1:11">
      <c r="A94" s="267" t="s">
        <v>256</v>
      </c>
      <c r="B94" s="42" t="s">
        <v>229</v>
      </c>
      <c r="C94" s="262" t="s">
        <v>237</v>
      </c>
      <c r="D94" s="262" t="s">
        <v>238</v>
      </c>
      <c r="E94" s="262"/>
      <c r="F94" s="264"/>
      <c r="G94" s="42"/>
      <c r="H94" s="42"/>
      <c r="I94" s="29"/>
      <c r="J94" s="29"/>
      <c r="K94" s="239"/>
    </row>
    <row r="95" spans="1:11">
      <c r="A95" s="267" t="s">
        <v>257</v>
      </c>
      <c r="B95" s="269">
        <v>84</v>
      </c>
      <c r="C95" s="255">
        <f t="shared" ref="C95:C96" si="16">DATE($A$1,1,0)+B95</f>
        <v>36975</v>
      </c>
      <c r="D95" s="268">
        <v>0.71180555555555547</v>
      </c>
      <c r="E95" s="270">
        <v>85</v>
      </c>
      <c r="F95" s="255">
        <f t="shared" ref="F95:F96" si="17">DATE($A$1,1,0)+E95</f>
        <v>36976</v>
      </c>
      <c r="G95" s="271">
        <v>0.95486111111111116</v>
      </c>
      <c r="H95" s="269">
        <v>2</v>
      </c>
      <c r="I95" s="642" t="s">
        <v>349</v>
      </c>
      <c r="J95" s="642"/>
      <c r="K95" s="643"/>
    </row>
    <row r="96" spans="1:11">
      <c r="A96" s="272" t="s">
        <v>258</v>
      </c>
      <c r="B96" s="254">
        <v>85</v>
      </c>
      <c r="C96" s="255">
        <f t="shared" si="16"/>
        <v>36976</v>
      </c>
      <c r="D96" s="256">
        <v>0.95625000000000004</v>
      </c>
      <c r="E96" s="254">
        <v>87</v>
      </c>
      <c r="F96" s="255">
        <f t="shared" si="17"/>
        <v>36978</v>
      </c>
      <c r="G96" s="256">
        <v>0.64236111111111105</v>
      </c>
      <c r="H96" s="254">
        <v>2</v>
      </c>
      <c r="I96" s="653" t="s">
        <v>344</v>
      </c>
      <c r="J96" s="653"/>
      <c r="K96" s="654"/>
    </row>
    <row r="97" spans="1:11" ht="16" thickBot="1">
      <c r="A97" s="273" t="s">
        <v>259</v>
      </c>
      <c r="B97" s="30"/>
      <c r="C97" s="30"/>
      <c r="D97" s="30"/>
      <c r="E97" s="30"/>
      <c r="F97" s="30"/>
      <c r="G97" s="30"/>
      <c r="H97" s="31"/>
      <c r="I97" s="30"/>
      <c r="J97" s="30"/>
      <c r="K97" s="274"/>
    </row>
  </sheetData>
  <mergeCells count="31">
    <mergeCell ref="B1:J1"/>
    <mergeCell ref="B30:I30"/>
    <mergeCell ref="B26:K27"/>
    <mergeCell ref="I95:K95"/>
    <mergeCell ref="I96:K96"/>
    <mergeCell ref="I86:K86"/>
    <mergeCell ref="I88:K88"/>
    <mergeCell ref="I74:K74"/>
    <mergeCell ref="B11:H11"/>
    <mergeCell ref="A14:J14"/>
    <mergeCell ref="I61:K62"/>
    <mergeCell ref="I5:K6"/>
    <mergeCell ref="I77:K77"/>
    <mergeCell ref="I58:K60"/>
    <mergeCell ref="I54:K57"/>
    <mergeCell ref="I63:K65"/>
    <mergeCell ref="I66:K69"/>
    <mergeCell ref="I18:K19"/>
    <mergeCell ref="D15:K15"/>
    <mergeCell ref="D16:K16"/>
    <mergeCell ref="I37:K41"/>
    <mergeCell ref="I42:K53"/>
    <mergeCell ref="B18:H19"/>
    <mergeCell ref="I31:K31"/>
    <mergeCell ref="I32:K32"/>
    <mergeCell ref="B22:K22"/>
    <mergeCell ref="C23:I23"/>
    <mergeCell ref="C24:I24"/>
    <mergeCell ref="B20:H20"/>
    <mergeCell ref="A15:C15"/>
    <mergeCell ref="A16:C16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view="pageLayout" workbookViewId="0">
      <selection activeCell="J29" sqref="J29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2002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</row>
    <row r="4" spans="1:11" ht="15" customHeight="1">
      <c r="A4" s="24" t="s">
        <v>179</v>
      </c>
      <c r="B4" s="655" t="s">
        <v>466</v>
      </c>
      <c r="C4" s="655"/>
      <c r="D4" s="655"/>
      <c r="E4" s="655"/>
      <c r="F4" s="655"/>
      <c r="G4" s="655"/>
      <c r="H4" s="655"/>
      <c r="J4" s="62"/>
      <c r="K4" s="62"/>
    </row>
    <row r="5" spans="1:11">
      <c r="A5" s="136" t="s">
        <v>451</v>
      </c>
      <c r="B5" s="36">
        <v>1</v>
      </c>
      <c r="C5" s="118">
        <f>DATE($A$1,1,0)+B5</f>
        <v>37257</v>
      </c>
      <c r="D5" s="79">
        <v>6.9444444444444447E-4</v>
      </c>
      <c r="E5">
        <v>57</v>
      </c>
      <c r="F5" s="462">
        <f>DATE($A$1,1,0)+E5</f>
        <v>37313</v>
      </c>
      <c r="G5" s="5">
        <v>0.59444444444444444</v>
      </c>
      <c r="H5" s="128">
        <v>15</v>
      </c>
      <c r="I5" s="596" t="s">
        <v>353</v>
      </c>
      <c r="J5" s="596"/>
      <c r="K5" s="62"/>
    </row>
    <row r="6" spans="1:11" ht="15" customHeight="1">
      <c r="A6" s="49" t="s">
        <v>180</v>
      </c>
      <c r="B6" s="655" t="s">
        <v>467</v>
      </c>
      <c r="C6" s="655"/>
      <c r="D6" s="655"/>
      <c r="E6" s="655"/>
      <c r="F6" s="655"/>
      <c r="G6" s="655"/>
      <c r="H6" s="655"/>
      <c r="J6" s="62"/>
      <c r="K6" s="62"/>
    </row>
    <row r="7" spans="1:11">
      <c r="A7" s="136" t="s">
        <v>452</v>
      </c>
      <c r="B7">
        <v>58</v>
      </c>
      <c r="C7" s="462">
        <f>DATE($A$1,1,0)+B7</f>
        <v>37314</v>
      </c>
      <c r="D7" s="5">
        <v>0.9277777777777777</v>
      </c>
      <c r="E7">
        <v>59</v>
      </c>
      <c r="F7" s="462">
        <f>DATE($A$1,1,0)+E7</f>
        <v>37315</v>
      </c>
      <c r="G7" s="5">
        <v>0.39652777777777781</v>
      </c>
      <c r="H7" s="464">
        <v>15</v>
      </c>
      <c r="I7" s="62"/>
      <c r="J7" s="62"/>
      <c r="K7" s="62"/>
    </row>
    <row r="8" spans="1:11">
      <c r="A8" s="136"/>
      <c r="C8" s="462"/>
      <c r="D8" s="5"/>
      <c r="F8" s="462"/>
      <c r="G8" s="5"/>
      <c r="H8" s="464"/>
      <c r="I8" s="62"/>
      <c r="J8" s="62"/>
      <c r="K8" s="62"/>
    </row>
    <row r="9" spans="1:11">
      <c r="A9" s="136" t="s">
        <v>418</v>
      </c>
      <c r="B9">
        <v>59</v>
      </c>
      <c r="C9" s="462">
        <f>DATE($A$1,1,0)+B9</f>
        <v>37315</v>
      </c>
      <c r="D9" s="5">
        <v>0.42777777777777781</v>
      </c>
      <c r="E9">
        <v>76</v>
      </c>
      <c r="F9" s="462">
        <f>DATE($A$1,1,0)+E9</f>
        <v>37332</v>
      </c>
      <c r="G9" s="5">
        <v>0.66736111111111107</v>
      </c>
      <c r="H9" s="464">
        <v>15</v>
      </c>
    </row>
    <row r="10" spans="1:11">
      <c r="A10" s="136" t="s">
        <v>419</v>
      </c>
      <c r="B10">
        <v>76</v>
      </c>
      <c r="C10" s="462">
        <f t="shared" ref="C10:C33" si="0">DATE($A$1,1,0)+B10</f>
        <v>37332</v>
      </c>
      <c r="D10" s="5">
        <v>0.6777777777777777</v>
      </c>
      <c r="E10">
        <v>77</v>
      </c>
      <c r="F10" s="462">
        <f t="shared" ref="F10:F33" si="1">DATE($A$1,1,0)+E10</f>
        <v>37333</v>
      </c>
      <c r="G10" s="5">
        <v>0.38611111111111113</v>
      </c>
      <c r="H10" s="464">
        <v>15</v>
      </c>
    </row>
    <row r="11" spans="1:11">
      <c r="A11" s="136" t="s">
        <v>420</v>
      </c>
      <c r="B11">
        <v>77</v>
      </c>
      <c r="C11" s="462">
        <f t="shared" si="0"/>
        <v>37333</v>
      </c>
      <c r="D11" s="5">
        <v>0.39652777777777781</v>
      </c>
      <c r="E11">
        <v>77</v>
      </c>
      <c r="F11" s="462">
        <f t="shared" si="1"/>
        <v>37333</v>
      </c>
      <c r="G11" s="5">
        <v>0.7715277777777777</v>
      </c>
      <c r="H11" s="464">
        <v>15</v>
      </c>
    </row>
    <row r="12" spans="1:11">
      <c r="A12" s="136" t="s">
        <v>421</v>
      </c>
      <c r="B12">
        <v>77</v>
      </c>
      <c r="C12" s="462">
        <f t="shared" si="0"/>
        <v>37333</v>
      </c>
      <c r="D12" s="5">
        <v>0.77986111111111101</v>
      </c>
      <c r="E12">
        <v>78</v>
      </c>
      <c r="F12" s="462">
        <f t="shared" si="1"/>
        <v>37334</v>
      </c>
      <c r="G12" s="5">
        <v>6.3194444444444442E-2</v>
      </c>
      <c r="H12" s="464">
        <v>2</v>
      </c>
    </row>
    <row r="13" spans="1:11">
      <c r="A13" s="136" t="s">
        <v>422</v>
      </c>
      <c r="B13">
        <v>78</v>
      </c>
      <c r="C13" s="462">
        <f t="shared" si="0"/>
        <v>37334</v>
      </c>
      <c r="D13" s="5">
        <v>6.458333333333334E-2</v>
      </c>
      <c r="E13">
        <v>78</v>
      </c>
      <c r="F13" s="462">
        <f t="shared" si="1"/>
        <v>37334</v>
      </c>
      <c r="G13" s="5">
        <v>0.13263888888888889</v>
      </c>
      <c r="H13" s="464">
        <v>2</v>
      </c>
    </row>
    <row r="14" spans="1:11">
      <c r="A14" s="136" t="s">
        <v>423</v>
      </c>
      <c r="B14">
        <v>78</v>
      </c>
      <c r="C14" s="462">
        <f t="shared" si="0"/>
        <v>37334</v>
      </c>
      <c r="D14" s="5">
        <v>0.1361111111111111</v>
      </c>
      <c r="E14">
        <v>78</v>
      </c>
      <c r="F14" s="462">
        <f t="shared" si="1"/>
        <v>37334</v>
      </c>
      <c r="G14" s="5">
        <v>0.62569444444444444</v>
      </c>
      <c r="H14" s="464">
        <v>15</v>
      </c>
    </row>
    <row r="15" spans="1:11">
      <c r="A15" s="136" t="s">
        <v>424</v>
      </c>
      <c r="B15">
        <v>78</v>
      </c>
      <c r="C15" s="462">
        <f t="shared" si="0"/>
        <v>37334</v>
      </c>
      <c r="D15" s="5">
        <v>0.62847222222222221</v>
      </c>
      <c r="E15">
        <v>78</v>
      </c>
      <c r="F15" s="462">
        <f t="shared" si="1"/>
        <v>37334</v>
      </c>
      <c r="G15" s="5">
        <v>0.86597222222222225</v>
      </c>
      <c r="H15" s="464">
        <v>2</v>
      </c>
    </row>
    <row r="16" spans="1:11">
      <c r="A16" s="136" t="s">
        <v>342</v>
      </c>
      <c r="B16">
        <v>78</v>
      </c>
      <c r="C16" s="113">
        <f t="shared" si="0"/>
        <v>37334</v>
      </c>
      <c r="D16" s="5">
        <v>0.86736111111111114</v>
      </c>
      <c r="E16">
        <v>79</v>
      </c>
      <c r="F16" s="113">
        <f t="shared" si="1"/>
        <v>37335</v>
      </c>
      <c r="G16" s="5">
        <v>9.0972222222222218E-2</v>
      </c>
      <c r="H16" s="1">
        <v>2</v>
      </c>
    </row>
    <row r="17" spans="1:11">
      <c r="A17" s="136" t="s">
        <v>425</v>
      </c>
      <c r="B17">
        <v>79</v>
      </c>
      <c r="C17" s="113">
        <f t="shared" si="0"/>
        <v>37335</v>
      </c>
      <c r="D17" s="5">
        <v>9.2361111111111116E-2</v>
      </c>
      <c r="E17">
        <v>79</v>
      </c>
      <c r="F17" s="113">
        <f t="shared" si="1"/>
        <v>37335</v>
      </c>
      <c r="G17" s="5">
        <v>0.6020833333333333</v>
      </c>
      <c r="H17" s="1">
        <v>2</v>
      </c>
    </row>
    <row r="18" spans="1:11">
      <c r="A18" s="136" t="s">
        <v>426</v>
      </c>
      <c r="B18">
        <v>79</v>
      </c>
      <c r="C18" s="113">
        <f t="shared" si="0"/>
        <v>37335</v>
      </c>
      <c r="D18" s="5">
        <v>0.60347222222222219</v>
      </c>
      <c r="E18">
        <v>80</v>
      </c>
      <c r="F18" s="113">
        <f t="shared" si="1"/>
        <v>37336</v>
      </c>
      <c r="G18" s="5">
        <v>0.47291666666666665</v>
      </c>
      <c r="H18" s="1">
        <v>2</v>
      </c>
    </row>
    <row r="19" spans="1:11">
      <c r="A19" s="136"/>
      <c r="C19" s="113"/>
      <c r="D19" s="5"/>
      <c r="F19" s="113"/>
      <c r="G19" s="5"/>
      <c r="H19" s="123"/>
    </row>
    <row r="20" spans="1:11">
      <c r="A20" s="136" t="s">
        <v>453</v>
      </c>
      <c r="B20">
        <v>80</v>
      </c>
      <c r="C20" s="113">
        <f t="shared" si="0"/>
        <v>37336</v>
      </c>
      <c r="D20" s="5">
        <v>0.47986111111111113</v>
      </c>
      <c r="E20">
        <v>96</v>
      </c>
      <c r="F20" s="113">
        <f t="shared" si="1"/>
        <v>37352</v>
      </c>
      <c r="G20" s="5">
        <v>0.61527777777777781</v>
      </c>
      <c r="H20" s="1">
        <v>15</v>
      </c>
    </row>
    <row r="21" spans="1:11">
      <c r="A21" s="143" t="s">
        <v>454</v>
      </c>
      <c r="B21">
        <v>96</v>
      </c>
      <c r="C21" s="113">
        <f t="shared" si="0"/>
        <v>37352</v>
      </c>
      <c r="D21" s="5">
        <v>0.62569444444444444</v>
      </c>
      <c r="E21">
        <v>107</v>
      </c>
      <c r="F21" s="113">
        <f t="shared" si="1"/>
        <v>37363</v>
      </c>
      <c r="G21" s="5">
        <v>0.5854166666666667</v>
      </c>
      <c r="H21" s="1" t="s">
        <v>468</v>
      </c>
    </row>
    <row r="22" spans="1:11">
      <c r="A22" s="136" t="s">
        <v>455</v>
      </c>
      <c r="B22">
        <v>107</v>
      </c>
      <c r="C22" s="113">
        <f t="shared" si="0"/>
        <v>37363</v>
      </c>
      <c r="D22" s="5">
        <v>0.58680555555555558</v>
      </c>
      <c r="E22">
        <v>109</v>
      </c>
      <c r="F22" s="113">
        <f t="shared" si="1"/>
        <v>37365</v>
      </c>
      <c r="G22" s="5">
        <v>0.37708333333333338</v>
      </c>
      <c r="H22" s="1">
        <v>2</v>
      </c>
    </row>
    <row r="23" spans="1:11">
      <c r="A23" s="136" t="s">
        <v>456</v>
      </c>
      <c r="B23">
        <v>109</v>
      </c>
      <c r="C23" s="113">
        <f t="shared" si="0"/>
        <v>37365</v>
      </c>
      <c r="D23" s="5">
        <v>0.37847222222222227</v>
      </c>
      <c r="E23">
        <v>110</v>
      </c>
      <c r="F23" s="113">
        <f t="shared" si="1"/>
        <v>37366</v>
      </c>
      <c r="G23" s="5">
        <v>0.81319444444444444</v>
      </c>
      <c r="H23" s="1">
        <v>2</v>
      </c>
    </row>
    <row r="24" spans="1:11">
      <c r="A24" s="136"/>
      <c r="C24" s="113"/>
      <c r="D24" s="5"/>
      <c r="F24" s="113"/>
      <c r="G24" s="5"/>
      <c r="H24" s="123"/>
      <c r="I24" s="672" t="s">
        <v>930</v>
      </c>
      <c r="J24" s="672"/>
      <c r="K24" s="672"/>
    </row>
    <row r="25" spans="1:11">
      <c r="A25" s="136" t="s">
        <v>444</v>
      </c>
      <c r="B25" s="48">
        <v>110</v>
      </c>
      <c r="C25" s="139">
        <f t="shared" si="0"/>
        <v>37366</v>
      </c>
      <c r="D25" s="140">
        <v>0.82361111111111107</v>
      </c>
      <c r="E25" s="49">
        <v>185</v>
      </c>
      <c r="F25" s="113">
        <f t="shared" si="1"/>
        <v>37441</v>
      </c>
      <c r="G25" s="51">
        <v>0.4381944444444445</v>
      </c>
      <c r="H25" s="52">
        <v>15</v>
      </c>
      <c r="I25" s="672"/>
      <c r="J25" s="672"/>
      <c r="K25" s="672"/>
    </row>
    <row r="26" spans="1:11">
      <c r="A26" s="136" t="s">
        <v>445</v>
      </c>
      <c r="B26">
        <v>185</v>
      </c>
      <c r="C26" s="113">
        <f t="shared" si="0"/>
        <v>37441</v>
      </c>
      <c r="D26" s="5">
        <v>0.4465277777777778</v>
      </c>
      <c r="E26">
        <v>186</v>
      </c>
      <c r="F26" s="113">
        <f t="shared" si="1"/>
        <v>37442</v>
      </c>
      <c r="G26" s="5">
        <v>0.75902777777777775</v>
      </c>
      <c r="H26" s="1">
        <v>2</v>
      </c>
    </row>
    <row r="27" spans="1:11">
      <c r="A27" s="136" t="s">
        <v>446</v>
      </c>
      <c r="B27">
        <v>186</v>
      </c>
      <c r="C27" s="113">
        <f t="shared" si="0"/>
        <v>37442</v>
      </c>
      <c r="D27" s="5">
        <v>0.76041666666666663</v>
      </c>
      <c r="E27">
        <v>187</v>
      </c>
      <c r="F27" s="113">
        <f t="shared" si="1"/>
        <v>37443</v>
      </c>
      <c r="G27" s="5">
        <v>0.87013888888888891</v>
      </c>
      <c r="H27" s="1">
        <v>2</v>
      </c>
    </row>
    <row r="28" spans="1:11">
      <c r="A28" s="136" t="s">
        <v>447</v>
      </c>
      <c r="B28">
        <v>187</v>
      </c>
      <c r="C28" s="113">
        <f t="shared" si="0"/>
        <v>37443</v>
      </c>
      <c r="D28" s="5">
        <v>0.87152777777777779</v>
      </c>
      <c r="E28">
        <v>187</v>
      </c>
      <c r="F28" s="113">
        <f t="shared" si="1"/>
        <v>37443</v>
      </c>
      <c r="G28" s="5">
        <v>0.93402777777777779</v>
      </c>
      <c r="H28" s="1">
        <v>2</v>
      </c>
    </row>
    <row r="29" spans="1:11">
      <c r="A29" s="136" t="s">
        <v>448</v>
      </c>
      <c r="B29">
        <v>187</v>
      </c>
      <c r="C29" s="113">
        <f t="shared" si="0"/>
        <v>37443</v>
      </c>
      <c r="D29" s="5">
        <v>0.93541666666666667</v>
      </c>
      <c r="E29">
        <v>188</v>
      </c>
      <c r="F29" s="113">
        <f t="shared" si="1"/>
        <v>37444</v>
      </c>
      <c r="G29" s="5">
        <v>0.44097222222222227</v>
      </c>
      <c r="H29" s="1">
        <v>2</v>
      </c>
    </row>
    <row r="30" spans="1:11">
      <c r="A30" s="136" t="s">
        <v>449</v>
      </c>
      <c r="B30">
        <v>188</v>
      </c>
      <c r="C30" s="113">
        <f t="shared" si="0"/>
        <v>37444</v>
      </c>
      <c r="D30" s="5">
        <v>0.44861111111111113</v>
      </c>
      <c r="E30">
        <v>212</v>
      </c>
      <c r="F30" s="113">
        <f t="shared" si="1"/>
        <v>37468</v>
      </c>
      <c r="G30" s="5">
        <v>0.45902777777777781</v>
      </c>
      <c r="H30" s="1">
        <v>15</v>
      </c>
    </row>
    <row r="31" spans="1:11">
      <c r="A31" s="671" t="s">
        <v>450</v>
      </c>
      <c r="B31">
        <v>212</v>
      </c>
      <c r="C31" s="113">
        <f t="shared" si="0"/>
        <v>37468</v>
      </c>
      <c r="D31" s="5">
        <v>0.4694444444444445</v>
      </c>
      <c r="E31">
        <v>236</v>
      </c>
      <c r="F31" s="113">
        <f t="shared" si="1"/>
        <v>37492</v>
      </c>
      <c r="G31" s="5">
        <v>0.87569444444444444</v>
      </c>
      <c r="H31" s="1">
        <v>15</v>
      </c>
      <c r="I31" s="596"/>
      <c r="J31" s="596"/>
    </row>
    <row r="32" spans="1:11">
      <c r="A32" s="671"/>
      <c r="B32">
        <v>236</v>
      </c>
      <c r="C32" s="113">
        <f t="shared" si="0"/>
        <v>37492</v>
      </c>
      <c r="D32" s="5">
        <v>0.88680555555555562</v>
      </c>
      <c r="E32">
        <v>269</v>
      </c>
      <c r="F32" s="113">
        <f t="shared" si="1"/>
        <v>37525</v>
      </c>
      <c r="G32" s="5">
        <v>0.79305555555555562</v>
      </c>
      <c r="H32" s="123">
        <v>15</v>
      </c>
      <c r="I32" s="596" t="s">
        <v>482</v>
      </c>
      <c r="J32" s="596"/>
    </row>
    <row r="33" spans="1:11">
      <c r="B33">
        <v>269</v>
      </c>
      <c r="C33" s="462">
        <f t="shared" si="0"/>
        <v>37525</v>
      </c>
      <c r="E33">
        <v>365</v>
      </c>
      <c r="F33" s="462">
        <f t="shared" si="1"/>
        <v>37621</v>
      </c>
      <c r="H33" s="14" t="s">
        <v>481</v>
      </c>
    </row>
    <row r="35" spans="1:11">
      <c r="A35" s="670" t="s">
        <v>504</v>
      </c>
      <c r="B35" s="670"/>
      <c r="C35" s="670"/>
      <c r="D35" s="670"/>
      <c r="E35" s="670"/>
      <c r="F35" s="670"/>
      <c r="H35" s="464"/>
    </row>
    <row r="36" spans="1:11">
      <c r="A36" s="49" t="s">
        <v>451</v>
      </c>
      <c r="B36">
        <v>267</v>
      </c>
      <c r="C36" s="462">
        <f>DATE(2001,1,0)+B36</f>
        <v>37158</v>
      </c>
      <c r="D36" s="5">
        <v>0.91736111111111107</v>
      </c>
      <c r="E36">
        <v>57</v>
      </c>
      <c r="F36" s="462">
        <f>DATE($A$1,1,0)+E36</f>
        <v>37313</v>
      </c>
      <c r="G36" s="5">
        <v>0.59444444444444444</v>
      </c>
      <c r="H36" s="128">
        <v>15</v>
      </c>
      <c r="I36" s="596" t="s">
        <v>353</v>
      </c>
      <c r="J36" s="596"/>
    </row>
    <row r="37" spans="1:11">
      <c r="A37" s="469"/>
      <c r="B37" s="469"/>
      <c r="C37" s="469"/>
      <c r="D37" s="469"/>
      <c r="E37" s="469"/>
      <c r="F37" s="469"/>
      <c r="H37" s="464"/>
    </row>
    <row r="38" spans="1:11">
      <c r="A38" s="592" t="s">
        <v>398</v>
      </c>
      <c r="B38" s="592"/>
      <c r="C38" s="592"/>
      <c r="D38" s="592"/>
      <c r="E38" s="592"/>
      <c r="F38" s="592"/>
      <c r="G38" s="592"/>
      <c r="H38" s="592"/>
      <c r="I38" s="592"/>
      <c r="J38" s="592"/>
    </row>
    <row r="39" spans="1:11">
      <c r="A39" s="628" t="s">
        <v>483</v>
      </c>
      <c r="B39" s="628"/>
      <c r="C39" s="628"/>
      <c r="D39" s="628" t="s">
        <v>432</v>
      </c>
      <c r="E39" s="628"/>
      <c r="F39" s="628"/>
      <c r="G39" s="628"/>
      <c r="H39" s="628"/>
      <c r="I39" s="628"/>
      <c r="J39" s="628"/>
      <c r="K39" s="628"/>
    </row>
    <row r="40" spans="1:11">
      <c r="A40" s="464"/>
      <c r="B40" s="464"/>
      <c r="C40" s="464"/>
      <c r="D40" s="464"/>
      <c r="E40" s="464"/>
      <c r="F40" s="464"/>
      <c r="G40" s="464"/>
      <c r="H40" s="464"/>
      <c r="I40" s="123"/>
      <c r="J40" s="123"/>
      <c r="K40" s="123"/>
    </row>
    <row r="41" spans="1:11" ht="15" customHeight="1">
      <c r="A41" s="49" t="s">
        <v>477</v>
      </c>
      <c r="B41" s="668" t="s">
        <v>478</v>
      </c>
      <c r="C41" s="668"/>
      <c r="D41" s="668"/>
      <c r="E41" s="668"/>
      <c r="F41" s="668"/>
      <c r="G41" s="668"/>
      <c r="H41" s="668"/>
      <c r="I41" s="668"/>
      <c r="J41" s="668"/>
      <c r="K41" s="668"/>
    </row>
    <row r="42" spans="1:11" ht="15" customHeight="1">
      <c r="B42" s="668"/>
      <c r="C42" s="668"/>
      <c r="D42" s="668"/>
      <c r="E42" s="668"/>
      <c r="F42" s="668"/>
      <c r="G42" s="668"/>
      <c r="H42" s="668"/>
      <c r="I42" s="668"/>
      <c r="J42" s="668"/>
      <c r="K42" s="668"/>
    </row>
    <row r="43" spans="1:11">
      <c r="B43" s="669" t="s">
        <v>479</v>
      </c>
      <c r="C43" s="669"/>
      <c r="D43" s="669"/>
      <c r="E43" s="669"/>
      <c r="F43" s="669"/>
      <c r="G43" s="669"/>
      <c r="H43" s="669"/>
      <c r="I43" s="669"/>
      <c r="J43" s="669"/>
      <c r="K43" s="669"/>
    </row>
    <row r="44" spans="1:11">
      <c r="B44" s="669" t="s">
        <v>480</v>
      </c>
      <c r="C44" s="669"/>
      <c r="D44" s="669"/>
      <c r="E44" s="669"/>
      <c r="F44" s="669"/>
      <c r="G44" s="669"/>
      <c r="H44" s="669"/>
      <c r="I44" s="669"/>
      <c r="J44" s="669"/>
      <c r="K44" s="669"/>
    </row>
    <row r="45" spans="1:11" ht="16" thickBot="1">
      <c r="H45" s="464"/>
    </row>
    <row r="46" spans="1:11" ht="16" thickBot="1">
      <c r="B46" s="624" t="s">
        <v>719</v>
      </c>
      <c r="C46" s="625"/>
      <c r="D46" s="625"/>
      <c r="E46" s="625"/>
      <c r="F46" s="625"/>
      <c r="G46" s="625"/>
      <c r="H46" s="625"/>
      <c r="I46" s="626"/>
    </row>
    <row r="47" spans="1:11" ht="15" customHeight="1">
      <c r="A47" s="232" t="s">
        <v>457</v>
      </c>
      <c r="B47" s="229">
        <v>112</v>
      </c>
      <c r="C47" s="206">
        <f>DATE($A$1,1,0)+B47</f>
        <v>37368</v>
      </c>
      <c r="D47" s="230">
        <v>0.17777777777777778</v>
      </c>
      <c r="E47" s="233">
        <v>185</v>
      </c>
      <c r="F47" s="206">
        <f>DATE($A$1,1,0)+E47</f>
        <v>37441</v>
      </c>
      <c r="G47" s="234">
        <v>0.4381944444444445</v>
      </c>
      <c r="H47" s="208">
        <v>15</v>
      </c>
      <c r="I47" s="664" t="s">
        <v>484</v>
      </c>
      <c r="J47" s="664"/>
      <c r="K47" s="665"/>
    </row>
    <row r="48" spans="1:11" ht="15" customHeight="1">
      <c r="A48" s="209" t="s">
        <v>469</v>
      </c>
      <c r="B48" s="29">
        <v>121</v>
      </c>
      <c r="C48" s="210">
        <f>DATE($A$1,1,0)+B48</f>
        <v>37377</v>
      </c>
      <c r="D48" s="192">
        <v>0.17777777777777778</v>
      </c>
      <c r="E48" s="183">
        <v>185</v>
      </c>
      <c r="F48" s="210">
        <f>DATE($A$1,1,0)+E48</f>
        <v>37441</v>
      </c>
      <c r="G48" s="235">
        <v>0.4381944444444445</v>
      </c>
      <c r="H48" s="236">
        <v>15</v>
      </c>
      <c r="I48" s="666" t="s">
        <v>470</v>
      </c>
      <c r="J48" s="666"/>
      <c r="K48" s="667"/>
    </row>
    <row r="49" spans="1:11">
      <c r="A49" s="209" t="s">
        <v>458</v>
      </c>
      <c r="B49" s="29">
        <v>185</v>
      </c>
      <c r="C49" s="210">
        <f t="shared" ref="C49:C53" si="2">DATE($A$1,1,0)+B49</f>
        <v>37441</v>
      </c>
      <c r="D49" s="192">
        <v>0.4465277777777778</v>
      </c>
      <c r="E49" s="29">
        <v>186</v>
      </c>
      <c r="F49" s="210">
        <f t="shared" ref="F49:F53" si="3">DATE($A$1,1,0)+E49</f>
        <v>37442</v>
      </c>
      <c r="G49" s="192">
        <v>0.75902777777777775</v>
      </c>
      <c r="H49" s="42">
        <v>2</v>
      </c>
      <c r="I49" s="642" t="s">
        <v>443</v>
      </c>
      <c r="J49" s="642"/>
      <c r="K49" s="643"/>
    </row>
    <row r="50" spans="1:11">
      <c r="A50" s="209" t="s">
        <v>459</v>
      </c>
      <c r="B50" s="29">
        <v>186</v>
      </c>
      <c r="C50" s="210">
        <f t="shared" si="2"/>
        <v>37442</v>
      </c>
      <c r="D50" s="192">
        <v>0.76041666666666663</v>
      </c>
      <c r="E50" s="29">
        <v>187</v>
      </c>
      <c r="F50" s="210">
        <f t="shared" si="3"/>
        <v>37443</v>
      </c>
      <c r="G50" s="192">
        <v>0.87013888888888891</v>
      </c>
      <c r="H50" s="42">
        <v>2</v>
      </c>
      <c r="I50" s="642" t="s">
        <v>462</v>
      </c>
      <c r="J50" s="642"/>
      <c r="K50" s="643"/>
    </row>
    <row r="51" spans="1:11">
      <c r="A51" s="209" t="s">
        <v>460</v>
      </c>
      <c r="B51" s="29">
        <v>187</v>
      </c>
      <c r="C51" s="210">
        <f t="shared" si="2"/>
        <v>37443</v>
      </c>
      <c r="D51" s="192">
        <v>0.87152777777777779</v>
      </c>
      <c r="E51" s="29">
        <v>187</v>
      </c>
      <c r="F51" s="210">
        <f t="shared" si="3"/>
        <v>37443</v>
      </c>
      <c r="G51" s="192">
        <v>0.93402777777777779</v>
      </c>
      <c r="H51" s="42">
        <v>2</v>
      </c>
      <c r="I51" s="642" t="s">
        <v>463</v>
      </c>
      <c r="J51" s="642"/>
      <c r="K51" s="643"/>
    </row>
    <row r="52" spans="1:11">
      <c r="A52" s="209" t="s">
        <v>461</v>
      </c>
      <c r="B52" s="29">
        <v>187</v>
      </c>
      <c r="C52" s="210">
        <f t="shared" si="2"/>
        <v>37443</v>
      </c>
      <c r="D52" s="192">
        <v>0.93541666666666667</v>
      </c>
      <c r="E52" s="29">
        <v>188</v>
      </c>
      <c r="F52" s="210">
        <f t="shared" si="3"/>
        <v>37444</v>
      </c>
      <c r="G52" s="192">
        <v>0.44097222222222227</v>
      </c>
      <c r="H52" s="42">
        <v>2</v>
      </c>
      <c r="I52" s="642" t="s">
        <v>464</v>
      </c>
      <c r="J52" s="642"/>
      <c r="K52" s="643"/>
    </row>
    <row r="53" spans="1:11">
      <c r="A53" s="209" t="s">
        <v>296</v>
      </c>
      <c r="B53" s="29">
        <v>188</v>
      </c>
      <c r="C53" s="210">
        <f t="shared" si="2"/>
        <v>37444</v>
      </c>
      <c r="D53" s="192">
        <v>0.44861111111111113</v>
      </c>
      <c r="E53" s="29">
        <v>212</v>
      </c>
      <c r="F53" s="210">
        <f t="shared" si="3"/>
        <v>37468</v>
      </c>
      <c r="G53" s="192">
        <v>0.45902777777777781</v>
      </c>
      <c r="H53" s="42">
        <v>15</v>
      </c>
      <c r="I53" s="642" t="s">
        <v>465</v>
      </c>
      <c r="J53" s="642"/>
      <c r="K53" s="643"/>
    </row>
    <row r="54" spans="1:11">
      <c r="A54" s="237"/>
      <c r="B54" s="238"/>
      <c r="C54" s="238"/>
      <c r="D54" s="238"/>
      <c r="E54" s="238"/>
      <c r="F54" s="238"/>
      <c r="G54" s="29"/>
      <c r="H54" s="42"/>
      <c r="I54" s="29"/>
      <c r="J54" s="29"/>
      <c r="K54" s="239"/>
    </row>
    <row r="55" spans="1:11" ht="15" customHeight="1">
      <c r="A55" s="658" t="s">
        <v>355</v>
      </c>
      <c r="B55" s="659"/>
      <c r="C55" s="659"/>
      <c r="D55" s="659"/>
      <c r="E55" s="659"/>
      <c r="F55" s="659"/>
      <c r="G55" s="659"/>
      <c r="H55" s="659"/>
      <c r="I55" s="29"/>
      <c r="J55" s="29"/>
      <c r="K55" s="239"/>
    </row>
    <row r="56" spans="1:11">
      <c r="A56" s="240" t="s">
        <v>291</v>
      </c>
      <c r="B56" s="29">
        <v>80</v>
      </c>
      <c r="C56" s="210">
        <f t="shared" ref="C56:C63" si="4">DATE($A$1,1,0)+B56</f>
        <v>37336</v>
      </c>
      <c r="D56" s="192">
        <v>0.47986111111111113</v>
      </c>
      <c r="E56" s="29">
        <v>96</v>
      </c>
      <c r="F56" s="210">
        <f t="shared" ref="F56:F63" si="5">DATE($A$1,1,0)+E56</f>
        <v>37352</v>
      </c>
      <c r="G56" s="192">
        <v>0.61527777777777781</v>
      </c>
      <c r="H56" s="42">
        <v>15</v>
      </c>
      <c r="I56" s="642" t="s">
        <v>471</v>
      </c>
      <c r="J56" s="642"/>
      <c r="K56" s="643"/>
    </row>
    <row r="57" spans="1:11">
      <c r="A57" s="240" t="s">
        <v>292</v>
      </c>
      <c r="B57" s="29">
        <v>96</v>
      </c>
      <c r="C57" s="210">
        <f t="shared" si="4"/>
        <v>37352</v>
      </c>
      <c r="D57" s="192">
        <v>0.62569444444444444</v>
      </c>
      <c r="E57" s="29">
        <v>107</v>
      </c>
      <c r="F57" s="210">
        <f t="shared" si="5"/>
        <v>37363</v>
      </c>
      <c r="G57" s="192">
        <v>0.5854166666666667</v>
      </c>
      <c r="H57" s="42" t="s">
        <v>295</v>
      </c>
      <c r="I57" s="662" t="s">
        <v>472</v>
      </c>
      <c r="J57" s="662"/>
      <c r="K57" s="663"/>
    </row>
    <row r="58" spans="1:11">
      <c r="A58" s="240" t="s">
        <v>293</v>
      </c>
      <c r="B58" s="29">
        <v>107</v>
      </c>
      <c r="C58" s="210">
        <f t="shared" si="4"/>
        <v>37363</v>
      </c>
      <c r="D58" s="192">
        <v>0.58680555555555558</v>
      </c>
      <c r="E58" s="29">
        <v>109</v>
      </c>
      <c r="F58" s="210">
        <f t="shared" si="5"/>
        <v>37365</v>
      </c>
      <c r="G58" s="192">
        <v>0.37708333333333338</v>
      </c>
      <c r="H58" s="42">
        <v>2</v>
      </c>
      <c r="I58" s="662" t="s">
        <v>473</v>
      </c>
      <c r="J58" s="662"/>
      <c r="K58" s="663"/>
    </row>
    <row r="59" spans="1:11">
      <c r="A59" s="240" t="s">
        <v>294</v>
      </c>
      <c r="B59" s="29">
        <v>109</v>
      </c>
      <c r="C59" s="210">
        <f t="shared" si="4"/>
        <v>37365</v>
      </c>
      <c r="D59" s="192">
        <v>0.37847222222222227</v>
      </c>
      <c r="E59" s="29">
        <v>110</v>
      </c>
      <c r="F59" s="210">
        <f t="shared" si="5"/>
        <v>37366</v>
      </c>
      <c r="G59" s="192">
        <v>0.81319444444444444</v>
      </c>
      <c r="H59" s="42">
        <v>2</v>
      </c>
      <c r="I59" s="662" t="s">
        <v>474</v>
      </c>
      <c r="J59" s="662"/>
      <c r="K59" s="663"/>
    </row>
    <row r="60" spans="1:11">
      <c r="A60" s="240" t="s">
        <v>296</v>
      </c>
      <c r="B60" s="29">
        <v>188</v>
      </c>
      <c r="C60" s="210">
        <f t="shared" si="4"/>
        <v>37444</v>
      </c>
      <c r="D60" s="192">
        <v>0.44861111111111113</v>
      </c>
      <c r="E60" s="29">
        <v>212</v>
      </c>
      <c r="F60" s="210">
        <f t="shared" si="5"/>
        <v>37468</v>
      </c>
      <c r="G60" s="192">
        <v>0.45902777777777781</v>
      </c>
      <c r="H60" s="42">
        <v>15</v>
      </c>
      <c r="I60" s="642" t="s">
        <v>465</v>
      </c>
      <c r="J60" s="642"/>
      <c r="K60" s="643"/>
    </row>
    <row r="61" spans="1:11" ht="15" customHeight="1">
      <c r="A61" s="240" t="s">
        <v>297</v>
      </c>
      <c r="B61" s="241">
        <v>267</v>
      </c>
      <c r="C61" s="242">
        <f>DATE(2001,1,0)+B61</f>
        <v>37158</v>
      </c>
      <c r="D61" s="243">
        <v>0.91736111111111107</v>
      </c>
      <c r="E61" s="29">
        <v>57</v>
      </c>
      <c r="F61" s="210">
        <f t="shared" si="5"/>
        <v>37313</v>
      </c>
      <c r="G61" s="192">
        <v>0.59444444444444444</v>
      </c>
      <c r="H61" s="42">
        <v>15</v>
      </c>
      <c r="I61" s="642" t="s">
        <v>476</v>
      </c>
      <c r="J61" s="642"/>
      <c r="K61" s="643"/>
    </row>
    <row r="62" spans="1:11" ht="15" customHeight="1">
      <c r="A62" s="240" t="s">
        <v>298</v>
      </c>
      <c r="B62" s="29">
        <v>58</v>
      </c>
      <c r="C62" s="210">
        <f t="shared" si="4"/>
        <v>37314</v>
      </c>
      <c r="D62" s="192">
        <v>0.9277777777777777</v>
      </c>
      <c r="E62" s="29">
        <v>59</v>
      </c>
      <c r="F62" s="210">
        <f t="shared" si="5"/>
        <v>37315</v>
      </c>
      <c r="G62" s="192">
        <v>0.39652777777777781</v>
      </c>
      <c r="H62" s="42">
        <v>15</v>
      </c>
      <c r="I62" s="662" t="s">
        <v>475</v>
      </c>
      <c r="J62" s="662"/>
      <c r="K62" s="663"/>
    </row>
    <row r="63" spans="1:11" ht="15" customHeight="1" thickBot="1">
      <c r="A63" s="244" t="s">
        <v>299</v>
      </c>
      <c r="B63" s="245">
        <v>121</v>
      </c>
      <c r="C63" s="246">
        <f t="shared" si="4"/>
        <v>37377</v>
      </c>
      <c r="D63" s="247">
        <v>0.1673611111111111</v>
      </c>
      <c r="E63" s="248">
        <v>185</v>
      </c>
      <c r="F63" s="249">
        <f t="shared" si="5"/>
        <v>37441</v>
      </c>
      <c r="G63" s="250">
        <v>0.4381944444444445</v>
      </c>
      <c r="H63" s="251">
        <v>15</v>
      </c>
      <c r="I63" s="660" t="s">
        <v>354</v>
      </c>
      <c r="J63" s="660"/>
      <c r="K63" s="661"/>
    </row>
    <row r="64" spans="1:11" ht="15" customHeight="1">
      <c r="I64" s="70"/>
      <c r="J64" s="142"/>
    </row>
    <row r="65" spans="9:10">
      <c r="I65" s="142"/>
      <c r="J65" s="142"/>
    </row>
    <row r="66" spans="9:10">
      <c r="I66" s="142"/>
      <c r="J66" s="142"/>
    </row>
    <row r="67" spans="9:10">
      <c r="I67" s="142"/>
      <c r="J67" s="142"/>
    </row>
    <row r="68" spans="9:10">
      <c r="I68" s="70"/>
      <c r="J68" s="70"/>
    </row>
    <row r="69" spans="9:10">
      <c r="I69" s="70"/>
      <c r="J69" s="70"/>
    </row>
    <row r="70" spans="9:10">
      <c r="I70" s="70"/>
      <c r="J70" s="70"/>
    </row>
    <row r="71" spans="9:10">
      <c r="I71" s="70"/>
      <c r="J71" s="70"/>
    </row>
    <row r="72" spans="9:10">
      <c r="I72" s="70"/>
      <c r="J72" s="70"/>
    </row>
    <row r="73" spans="9:10">
      <c r="I73" s="70"/>
      <c r="J73" s="70"/>
    </row>
    <row r="74" spans="9:10">
      <c r="I74" s="70"/>
      <c r="J74" s="70"/>
    </row>
    <row r="75" spans="9:10">
      <c r="I75" s="70"/>
      <c r="J75" s="70"/>
    </row>
    <row r="76" spans="9:10">
      <c r="I76" s="70"/>
      <c r="J76" s="70"/>
    </row>
    <row r="77" spans="9:10">
      <c r="I77" s="70"/>
      <c r="J77" s="70"/>
    </row>
    <row r="78" spans="9:10">
      <c r="I78" s="138"/>
      <c r="J78" s="138"/>
    </row>
  </sheetData>
  <mergeCells count="33">
    <mergeCell ref="B1:J1"/>
    <mergeCell ref="B46:I46"/>
    <mergeCell ref="B41:K42"/>
    <mergeCell ref="B43:K43"/>
    <mergeCell ref="B44:K44"/>
    <mergeCell ref="I31:J31"/>
    <mergeCell ref="A35:F35"/>
    <mergeCell ref="I36:J36"/>
    <mergeCell ref="B4:H4"/>
    <mergeCell ref="B6:H6"/>
    <mergeCell ref="I5:J5"/>
    <mergeCell ref="A31:A32"/>
    <mergeCell ref="I32:J32"/>
    <mergeCell ref="I24:K25"/>
    <mergeCell ref="I49:K49"/>
    <mergeCell ref="I50:K50"/>
    <mergeCell ref="I51:K51"/>
    <mergeCell ref="I52:K52"/>
    <mergeCell ref="I53:K53"/>
    <mergeCell ref="I47:K47"/>
    <mergeCell ref="I48:K48"/>
    <mergeCell ref="A39:C39"/>
    <mergeCell ref="D39:K39"/>
    <mergeCell ref="A38:J38"/>
    <mergeCell ref="A55:H55"/>
    <mergeCell ref="I63:K63"/>
    <mergeCell ref="I56:K56"/>
    <mergeCell ref="I58:K58"/>
    <mergeCell ref="I57:K57"/>
    <mergeCell ref="I59:K59"/>
    <mergeCell ref="I62:K62"/>
    <mergeCell ref="I60:K60"/>
    <mergeCell ref="I61:K61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ignoredErrors>
    <ignoredError sqref="C61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view="pageLayout" workbookViewId="0">
      <selection activeCell="I28" sqref="I28"/>
    </sheetView>
  </sheetViews>
  <sheetFormatPr baseColWidth="10" defaultRowHeight="15" x14ac:dyDescent="0"/>
  <cols>
    <col min="1" max="1" width="24" style="10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2" ht="21" thickBot="1">
      <c r="A1" s="32">
        <v>2003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  <c r="K2" s="1"/>
    </row>
    <row r="3" spans="1:12">
      <c r="I3" s="1"/>
    </row>
    <row r="4" spans="1:12">
      <c r="A4" s="466"/>
      <c r="B4">
        <v>1</v>
      </c>
      <c r="C4" s="462">
        <f>DATE($A$1,1,0)+B4</f>
        <v>37622</v>
      </c>
      <c r="E4">
        <v>49</v>
      </c>
      <c r="F4" s="462">
        <f>DATE($A$1,1,0)+E4</f>
        <v>37670</v>
      </c>
      <c r="H4" s="14" t="s">
        <v>177</v>
      </c>
      <c r="I4" s="464"/>
    </row>
    <row r="5" spans="1:12" ht="15" customHeight="1">
      <c r="A5" s="153" t="s">
        <v>408</v>
      </c>
      <c r="B5">
        <v>49</v>
      </c>
      <c r="C5" s="462">
        <f t="shared" ref="C5:C12" si="0">DATE($A$1,1,0)+B5</f>
        <v>37670</v>
      </c>
      <c r="D5" s="5">
        <v>0.61458333333333337</v>
      </c>
      <c r="E5">
        <v>49</v>
      </c>
      <c r="F5" s="462">
        <f t="shared" ref="F5:F11" si="1">DATE($A$1,1,0)+E5</f>
        <v>37670</v>
      </c>
      <c r="G5" s="5">
        <v>0.87569444444444444</v>
      </c>
      <c r="H5" s="23" t="s">
        <v>281</v>
      </c>
      <c r="I5" s="628" t="s">
        <v>490</v>
      </c>
      <c r="J5" s="628"/>
      <c r="K5" s="628"/>
    </row>
    <row r="6" spans="1:12" ht="15" customHeight="1">
      <c r="A6" s="153" t="s">
        <v>409</v>
      </c>
      <c r="B6">
        <v>49</v>
      </c>
      <c r="C6" s="462">
        <f t="shared" si="0"/>
        <v>37670</v>
      </c>
      <c r="D6" s="5">
        <v>0.88611111111111107</v>
      </c>
      <c r="E6">
        <v>92</v>
      </c>
      <c r="F6" s="462">
        <f t="shared" si="1"/>
        <v>37713</v>
      </c>
      <c r="G6" s="5">
        <v>0.55277777777777781</v>
      </c>
      <c r="H6" s="464">
        <v>15</v>
      </c>
    </row>
    <row r="7" spans="1:12" ht="15" customHeight="1">
      <c r="A7" s="153" t="s">
        <v>410</v>
      </c>
      <c r="B7">
        <v>92</v>
      </c>
      <c r="C7" s="462">
        <f t="shared" si="0"/>
        <v>37713</v>
      </c>
      <c r="D7" s="5">
        <v>0.56319444444444444</v>
      </c>
      <c r="E7">
        <v>136</v>
      </c>
      <c r="F7" s="462">
        <f t="shared" si="1"/>
        <v>37757</v>
      </c>
      <c r="G7" s="5">
        <v>0.44305555555555554</v>
      </c>
      <c r="H7" s="464">
        <v>15</v>
      </c>
      <c r="I7" s="691" t="s">
        <v>485</v>
      </c>
      <c r="J7" s="691"/>
      <c r="K7" s="691"/>
      <c r="L7" s="109"/>
    </row>
    <row r="8" spans="1:12" ht="15" customHeight="1">
      <c r="A8" s="153" t="s">
        <v>411</v>
      </c>
      <c r="B8">
        <v>136</v>
      </c>
      <c r="C8" s="462">
        <f t="shared" si="0"/>
        <v>37757</v>
      </c>
      <c r="D8" s="5">
        <v>0.44374999999999998</v>
      </c>
      <c r="E8">
        <v>210</v>
      </c>
      <c r="F8" s="462">
        <f t="shared" si="1"/>
        <v>37831</v>
      </c>
      <c r="G8" s="5">
        <v>0.60416666666666663</v>
      </c>
      <c r="H8" s="464">
        <v>15</v>
      </c>
      <c r="I8" s="692" t="s">
        <v>178</v>
      </c>
      <c r="J8" s="692"/>
      <c r="K8" s="692"/>
    </row>
    <row r="9" spans="1:12">
      <c r="A9" s="153" t="s">
        <v>412</v>
      </c>
      <c r="B9">
        <v>210</v>
      </c>
      <c r="C9" s="462">
        <f t="shared" si="0"/>
        <v>37831</v>
      </c>
      <c r="D9" s="5">
        <v>0.61458333333333337</v>
      </c>
      <c r="E9">
        <v>271</v>
      </c>
      <c r="F9" s="462">
        <f t="shared" si="1"/>
        <v>37892</v>
      </c>
      <c r="G9" s="5">
        <v>0.80208333333333337</v>
      </c>
      <c r="H9" s="464">
        <v>15</v>
      </c>
      <c r="J9" s="20"/>
      <c r="K9" s="20"/>
    </row>
    <row r="10" spans="1:12" ht="15" customHeight="1">
      <c r="A10" s="153" t="s">
        <v>496</v>
      </c>
      <c r="B10">
        <v>271</v>
      </c>
      <c r="C10" s="462">
        <f>DATE($A$1,1,0)+B10</f>
        <v>37892</v>
      </c>
      <c r="D10" s="5">
        <v>0.8125</v>
      </c>
      <c r="E10">
        <v>315</v>
      </c>
      <c r="F10" s="462">
        <f>DATE($A$1,1,0)+E10</f>
        <v>37936</v>
      </c>
      <c r="G10" s="5">
        <v>0.75694444444444453</v>
      </c>
      <c r="H10" s="464" t="s">
        <v>497</v>
      </c>
      <c r="I10" s="623" t="s">
        <v>498</v>
      </c>
      <c r="J10" s="623"/>
      <c r="K10" s="623"/>
    </row>
    <row r="11" spans="1:12" ht="15" customHeight="1">
      <c r="A11" s="153" t="s">
        <v>495</v>
      </c>
      <c r="B11">
        <v>315</v>
      </c>
      <c r="C11" s="462">
        <f t="shared" si="0"/>
        <v>37936</v>
      </c>
      <c r="D11" s="5">
        <v>0.7597222222222223</v>
      </c>
      <c r="E11">
        <v>317</v>
      </c>
      <c r="F11" s="462">
        <f t="shared" si="1"/>
        <v>37938</v>
      </c>
      <c r="G11" s="5">
        <v>0.4694444444444445</v>
      </c>
      <c r="H11" s="464" t="s">
        <v>494</v>
      </c>
      <c r="I11" s="623"/>
      <c r="J11" s="623"/>
      <c r="K11" s="623"/>
    </row>
    <row r="12" spans="1:12">
      <c r="A12" s="153" t="s">
        <v>417</v>
      </c>
      <c r="B12">
        <v>317</v>
      </c>
      <c r="C12" s="462">
        <f t="shared" si="0"/>
        <v>37938</v>
      </c>
      <c r="D12" s="5">
        <v>0.47986111111111113</v>
      </c>
      <c r="E12" s="36">
        <v>365</v>
      </c>
      <c r="F12" s="118">
        <f t="shared" ref="F12" si="2">DATE($A$1,1,0)+E12</f>
        <v>37986</v>
      </c>
      <c r="G12" s="79">
        <v>0.9902777777777777</v>
      </c>
      <c r="H12" s="464">
        <v>15</v>
      </c>
      <c r="I12" s="596" t="s">
        <v>356</v>
      </c>
      <c r="J12" s="596"/>
    </row>
    <row r="14" spans="1:12">
      <c r="A14" s="670" t="s">
        <v>503</v>
      </c>
      <c r="B14" s="670"/>
      <c r="C14" s="670"/>
      <c r="D14" s="670"/>
      <c r="E14" s="670"/>
      <c r="F14" s="670"/>
      <c r="H14" s="464"/>
    </row>
    <row r="15" spans="1:12">
      <c r="A15" s="466" t="s">
        <v>417</v>
      </c>
      <c r="B15" s="49">
        <v>317</v>
      </c>
      <c r="C15" s="141">
        <f>DATE($A$1,1,0)+B15</f>
        <v>37938</v>
      </c>
      <c r="D15" s="51">
        <v>0.47986111111111113</v>
      </c>
      <c r="E15" s="49">
        <v>84</v>
      </c>
      <c r="F15" s="141">
        <f>DATE(2004,1,0)+E15</f>
        <v>38070</v>
      </c>
      <c r="G15" s="51">
        <v>0.61527777777777781</v>
      </c>
      <c r="H15" s="471">
        <v>15</v>
      </c>
      <c r="I15" s="596" t="s">
        <v>356</v>
      </c>
      <c r="J15" s="596"/>
    </row>
    <row r="16" spans="1:12">
      <c r="C16" s="113"/>
      <c r="D16" s="5"/>
      <c r="E16" s="36"/>
      <c r="F16" s="118"/>
      <c r="G16" s="79"/>
      <c r="H16" s="123"/>
      <c r="I16" s="125"/>
      <c r="J16" s="125"/>
    </row>
    <row r="17" spans="1:11">
      <c r="A17" s="592" t="s">
        <v>398</v>
      </c>
      <c r="B17" s="592"/>
      <c r="C17" s="592"/>
      <c r="D17" s="592"/>
      <c r="E17" s="592"/>
      <c r="F17" s="592"/>
      <c r="G17" s="592"/>
      <c r="H17" s="592"/>
      <c r="I17" s="592"/>
      <c r="J17" s="592"/>
    </row>
    <row r="18" spans="1:11">
      <c r="A18" s="628" t="s">
        <v>505</v>
      </c>
      <c r="B18" s="628"/>
      <c r="C18" s="628"/>
      <c r="D18" s="628" t="s">
        <v>432</v>
      </c>
      <c r="E18" s="628"/>
      <c r="F18" s="628"/>
      <c r="G18" s="628"/>
      <c r="H18" s="628"/>
      <c r="I18" s="628"/>
      <c r="J18" s="628"/>
      <c r="K18" s="628"/>
    </row>
    <row r="19" spans="1:11">
      <c r="A19" s="628" t="s">
        <v>506</v>
      </c>
      <c r="B19" s="628"/>
      <c r="C19" s="628"/>
      <c r="D19" s="628" t="s">
        <v>507</v>
      </c>
      <c r="E19" s="628"/>
      <c r="F19" s="628"/>
      <c r="G19" s="628"/>
      <c r="H19" s="628"/>
      <c r="I19" s="628"/>
      <c r="J19" s="628"/>
      <c r="K19" s="628"/>
    </row>
    <row r="20" spans="1:11">
      <c r="A20" s="628" t="s">
        <v>508</v>
      </c>
      <c r="B20" s="628"/>
      <c r="C20" s="628"/>
      <c r="D20" s="628" t="s">
        <v>509</v>
      </c>
      <c r="E20" s="628"/>
      <c r="F20" s="628"/>
      <c r="G20" s="628"/>
      <c r="H20" s="628"/>
      <c r="I20" s="628"/>
      <c r="J20" s="628"/>
      <c r="K20" s="628"/>
    </row>
    <row r="22" spans="1:11">
      <c r="A22" s="595" t="s">
        <v>510</v>
      </c>
      <c r="B22" s="595"/>
      <c r="C22" s="595"/>
      <c r="D22" s="595"/>
      <c r="E22" s="595"/>
      <c r="F22" s="595"/>
      <c r="G22" s="595"/>
      <c r="H22" s="595"/>
      <c r="I22" s="595"/>
      <c r="J22" s="595"/>
      <c r="K22" s="595"/>
    </row>
    <row r="23" spans="1:11">
      <c r="A23" s="133" t="s">
        <v>725</v>
      </c>
      <c r="B23" s="628" t="s">
        <v>358</v>
      </c>
      <c r="C23" s="628"/>
      <c r="D23" s="628"/>
      <c r="E23" s="628" t="s">
        <v>359</v>
      </c>
      <c r="F23" s="628"/>
      <c r="G23" s="628"/>
    </row>
    <row r="24" spans="1:11">
      <c r="A24" s="10" t="s">
        <v>357</v>
      </c>
      <c r="B24">
        <v>136</v>
      </c>
      <c r="C24" s="113">
        <f t="shared" ref="C24" si="3">DATE($A$1,1,0)+B24</f>
        <v>37757</v>
      </c>
      <c r="D24" s="5">
        <v>0.44374999999999998</v>
      </c>
      <c r="E24">
        <v>271</v>
      </c>
      <c r="F24" s="113">
        <f t="shared" ref="F24:F25" si="4">DATE($A$1,1,0)+E24</f>
        <v>37892</v>
      </c>
      <c r="G24" s="5">
        <v>0.80208333333333337</v>
      </c>
      <c r="H24" s="682">
        <v>15</v>
      </c>
      <c r="I24" s="679" t="s">
        <v>487</v>
      </c>
      <c r="J24" s="679"/>
      <c r="K24" s="679"/>
    </row>
    <row r="25" spans="1:11">
      <c r="A25" s="10" t="s">
        <v>486</v>
      </c>
      <c r="B25">
        <v>136</v>
      </c>
      <c r="C25" s="113">
        <f t="shared" ref="C25" si="5">DATE($A$1,1,0)+B25</f>
        <v>37757</v>
      </c>
      <c r="D25" s="5">
        <v>0.48541666666666666</v>
      </c>
      <c r="E25">
        <v>271</v>
      </c>
      <c r="F25" s="113">
        <f t="shared" si="4"/>
        <v>37892</v>
      </c>
      <c r="G25" s="5">
        <v>0.84375</v>
      </c>
      <c r="H25" s="682"/>
      <c r="I25" s="679"/>
      <c r="J25" s="679"/>
      <c r="K25" s="679"/>
    </row>
    <row r="26" spans="1:11">
      <c r="A26" s="146" t="s">
        <v>357</v>
      </c>
      <c r="B26" s="65">
        <v>271</v>
      </c>
      <c r="C26" s="147">
        <v>37892</v>
      </c>
      <c r="D26" s="148">
        <v>0.8125</v>
      </c>
      <c r="E26" s="149">
        <v>317</v>
      </c>
      <c r="F26" s="147">
        <v>37938</v>
      </c>
      <c r="G26" s="148">
        <v>0.46875</v>
      </c>
      <c r="H26" s="685" t="s">
        <v>489</v>
      </c>
      <c r="I26" s="680" t="s">
        <v>488</v>
      </c>
      <c r="J26" s="680"/>
      <c r="K26" s="680"/>
    </row>
    <row r="27" spans="1:11">
      <c r="A27" s="150" t="s">
        <v>486</v>
      </c>
      <c r="B27" s="29">
        <v>271</v>
      </c>
      <c r="C27" s="26">
        <v>37892</v>
      </c>
      <c r="D27" s="151">
        <v>0.81015046296296289</v>
      </c>
      <c r="E27" s="152">
        <v>317</v>
      </c>
      <c r="F27" s="26">
        <v>37938</v>
      </c>
      <c r="G27" s="151">
        <v>0.46674768518518522</v>
      </c>
      <c r="H27" s="686"/>
      <c r="I27" s="681"/>
      <c r="J27" s="681"/>
      <c r="K27" s="681"/>
    </row>
    <row r="28" spans="1:11">
      <c r="A28" s="150"/>
      <c r="B28" s="29"/>
      <c r="C28" s="26"/>
      <c r="D28" s="151"/>
      <c r="E28" s="152"/>
      <c r="F28" s="26"/>
      <c r="G28" s="151"/>
      <c r="H28" s="154"/>
      <c r="I28" s="155"/>
      <c r="J28" s="155"/>
      <c r="K28" s="155"/>
    </row>
    <row r="29" spans="1:11">
      <c r="A29" s="150" t="s">
        <v>496</v>
      </c>
      <c r="B29" s="673" t="s">
        <v>501</v>
      </c>
      <c r="C29" s="673"/>
      <c r="D29" s="673"/>
      <c r="E29" s="673"/>
      <c r="F29" s="673"/>
      <c r="G29" s="674" t="s">
        <v>502</v>
      </c>
      <c r="H29" s="674"/>
      <c r="I29" s="674"/>
      <c r="J29" s="674"/>
      <c r="K29" s="674"/>
    </row>
    <row r="30" spans="1:11">
      <c r="A30" s="10" t="s">
        <v>495</v>
      </c>
      <c r="B30" s="646" t="s">
        <v>500</v>
      </c>
      <c r="C30" s="646"/>
      <c r="D30" s="646"/>
      <c r="E30" s="646"/>
      <c r="F30" s="646"/>
      <c r="G30" s="674"/>
      <c r="H30" s="674"/>
      <c r="I30" s="674"/>
      <c r="J30" s="674"/>
      <c r="K30" s="674"/>
    </row>
    <row r="31" spans="1:11">
      <c r="B31" s="10"/>
      <c r="C31" s="15"/>
      <c r="D31" s="145"/>
      <c r="E31" s="16"/>
      <c r="F31" s="15"/>
      <c r="G31" s="145"/>
      <c r="H31" s="124"/>
      <c r="I31" s="129"/>
      <c r="J31" s="129"/>
      <c r="K31" s="129"/>
    </row>
    <row r="32" spans="1:11">
      <c r="A32" s="10" t="s">
        <v>491</v>
      </c>
    </row>
    <row r="33" spans="1:11" ht="15" customHeight="1">
      <c r="A33" s="677" t="s">
        <v>492</v>
      </c>
      <c r="B33" s="683">
        <v>37773</v>
      </c>
      <c r="C33" s="683"/>
      <c r="D33">
        <v>1.8008999999999999</v>
      </c>
      <c r="E33">
        <v>1.5631999999999999</v>
      </c>
      <c r="F33">
        <v>1.9039999999999999</v>
      </c>
      <c r="G33">
        <v>1.7013</v>
      </c>
      <c r="H33">
        <v>1.5101</v>
      </c>
      <c r="I33">
        <v>1.6231</v>
      </c>
      <c r="J33" s="684" t="s">
        <v>511</v>
      </c>
      <c r="K33" s="684"/>
    </row>
    <row r="34" spans="1:11">
      <c r="A34" s="677"/>
      <c r="B34" s="683">
        <v>37773.010416666664</v>
      </c>
      <c r="C34" s="683"/>
      <c r="D34">
        <v>1.8008999999999999</v>
      </c>
      <c r="E34">
        <v>1.5633999999999999</v>
      </c>
      <c r="F34">
        <v>1.9038999999999999</v>
      </c>
      <c r="G34">
        <v>1.7001999999999999</v>
      </c>
      <c r="H34">
        <v>1.4979</v>
      </c>
      <c r="I34">
        <v>1.6248</v>
      </c>
      <c r="J34" s="684"/>
      <c r="K34" s="684"/>
    </row>
    <row r="35" spans="1:11">
      <c r="A35" s="677"/>
      <c r="B35" s="683">
        <v>37773.020833333336</v>
      </c>
      <c r="C35" s="683"/>
      <c r="D35">
        <v>1.8008</v>
      </c>
      <c r="E35">
        <v>1.5633999999999999</v>
      </c>
      <c r="F35">
        <v>1.9036</v>
      </c>
      <c r="G35">
        <v>1.6988000000000001</v>
      </c>
      <c r="H35">
        <v>1.4886999999999999</v>
      </c>
      <c r="I35">
        <v>1.6174999999999999</v>
      </c>
      <c r="J35" s="684"/>
      <c r="K35" s="684"/>
    </row>
    <row r="36" spans="1:11">
      <c r="A36" s="678"/>
      <c r="B36" s="694">
        <v>37773.03125</v>
      </c>
      <c r="C36" s="694"/>
      <c r="D36">
        <v>1.8008</v>
      </c>
      <c r="E36">
        <v>1.5633999999999999</v>
      </c>
      <c r="F36">
        <v>1.9036</v>
      </c>
      <c r="G36">
        <v>1.6972</v>
      </c>
      <c r="H36">
        <v>1.4894000000000001</v>
      </c>
      <c r="I36">
        <v>1.6198999999999999</v>
      </c>
      <c r="J36" s="684"/>
      <c r="K36" s="684"/>
    </row>
    <row r="37" spans="1:11" ht="15" customHeight="1">
      <c r="A37" s="676" t="s">
        <v>493</v>
      </c>
      <c r="B37" s="693">
        <v>37773</v>
      </c>
      <c r="C37" s="693"/>
      <c r="D37" s="65">
        <v>1.8007</v>
      </c>
      <c r="E37" s="65">
        <v>1.5636000000000001</v>
      </c>
      <c r="F37" s="65">
        <v>1.9032</v>
      </c>
      <c r="G37" s="65">
        <v>1.6947000000000001</v>
      </c>
      <c r="H37" s="65">
        <v>1.4769000000000001</v>
      </c>
      <c r="I37" s="65">
        <v>1.6171</v>
      </c>
      <c r="J37" s="684"/>
      <c r="K37" s="684"/>
    </row>
    <row r="38" spans="1:11">
      <c r="A38" s="634"/>
      <c r="B38" s="675">
        <v>37773.010416666664</v>
      </c>
      <c r="C38" s="675"/>
      <c r="D38" s="29">
        <v>1.8005</v>
      </c>
      <c r="E38" s="29">
        <v>1.5634999999999999</v>
      </c>
      <c r="F38" s="29">
        <v>1.903</v>
      </c>
      <c r="G38" s="29">
        <v>1.6928000000000001</v>
      </c>
      <c r="H38" s="29">
        <v>1.4751000000000001</v>
      </c>
      <c r="I38" s="29">
        <v>1.6136999999999999</v>
      </c>
      <c r="J38" s="684"/>
      <c r="K38" s="684"/>
    </row>
    <row r="39" spans="1:11">
      <c r="A39" s="634"/>
      <c r="B39" s="675">
        <v>37773.020833333336</v>
      </c>
      <c r="C39" s="675"/>
      <c r="D39" s="29">
        <v>1.8004</v>
      </c>
      <c r="E39" s="29">
        <v>1.5631999999999999</v>
      </c>
      <c r="F39" s="29">
        <v>1.9029</v>
      </c>
      <c r="G39" s="29">
        <v>1.6924999999999999</v>
      </c>
      <c r="H39" s="29">
        <v>1.4717</v>
      </c>
      <c r="I39" s="29">
        <v>1.6131</v>
      </c>
      <c r="J39" s="684"/>
      <c r="K39" s="684"/>
    </row>
    <row r="40" spans="1:11">
      <c r="A40" s="634"/>
      <c r="B40" s="675">
        <v>37773.03125</v>
      </c>
      <c r="C40" s="675"/>
      <c r="D40" s="29">
        <v>1.8003</v>
      </c>
      <c r="E40" s="29">
        <v>1.5629</v>
      </c>
      <c r="F40" s="29">
        <v>1.9028</v>
      </c>
      <c r="G40" s="29">
        <v>1.6912</v>
      </c>
      <c r="H40" s="29">
        <v>1.4689000000000001</v>
      </c>
      <c r="I40" s="29">
        <v>1.6093999999999999</v>
      </c>
      <c r="J40" s="684"/>
      <c r="K40" s="684"/>
    </row>
    <row r="41" spans="1:11" ht="16" thickBot="1">
      <c r="A41" s="466"/>
      <c r="H41" s="464"/>
    </row>
    <row r="42" spans="1:11" ht="16" thickBot="1">
      <c r="A42" s="466"/>
      <c r="B42" s="624" t="s">
        <v>719</v>
      </c>
      <c r="C42" s="625"/>
      <c r="D42" s="625"/>
      <c r="E42" s="625"/>
      <c r="F42" s="625"/>
      <c r="G42" s="625"/>
      <c r="H42" s="625"/>
      <c r="I42" s="626"/>
      <c r="J42" s="453"/>
    </row>
    <row r="43" spans="1:11" ht="15" customHeight="1">
      <c r="A43" s="275" t="s">
        <v>413</v>
      </c>
      <c r="B43" s="229">
        <v>271</v>
      </c>
      <c r="C43" s="206">
        <f>DATE($A$1,1,0)+B43</f>
        <v>37892</v>
      </c>
      <c r="D43" s="230">
        <v>0.8125</v>
      </c>
      <c r="E43" s="229">
        <v>310</v>
      </c>
      <c r="F43" s="206">
        <f>DATE($A$1,1,0)+E43</f>
        <v>37931</v>
      </c>
      <c r="G43" s="230">
        <v>0.71875</v>
      </c>
      <c r="H43" s="457">
        <v>15</v>
      </c>
      <c r="I43" s="616" t="s">
        <v>499</v>
      </c>
      <c r="J43" s="616"/>
      <c r="K43" s="617"/>
    </row>
    <row r="44" spans="1:11">
      <c r="A44" s="276" t="s">
        <v>414</v>
      </c>
      <c r="B44" s="29">
        <v>310</v>
      </c>
      <c r="C44" s="210">
        <f>DATE($A$1,1,0)+B44</f>
        <v>37931</v>
      </c>
      <c r="D44" s="192">
        <v>0.72569444444444453</v>
      </c>
      <c r="E44" s="29">
        <v>311</v>
      </c>
      <c r="F44" s="210">
        <f>DATE($A$1,1,0)+E44</f>
        <v>37932</v>
      </c>
      <c r="G44" s="192">
        <v>0.45555555555555555</v>
      </c>
      <c r="H44" s="467">
        <v>1</v>
      </c>
      <c r="I44" s="618"/>
      <c r="J44" s="618"/>
      <c r="K44" s="619"/>
    </row>
    <row r="45" spans="1:11">
      <c r="A45" s="276" t="s">
        <v>415</v>
      </c>
      <c r="B45" s="29">
        <v>311</v>
      </c>
      <c r="C45" s="210">
        <f>DATE($A$1,1,0)+B45</f>
        <v>37932</v>
      </c>
      <c r="D45" s="192">
        <v>0.45624999999999999</v>
      </c>
      <c r="E45" s="29">
        <v>312</v>
      </c>
      <c r="F45" s="210">
        <f>DATE($A$1,1,0)+E45</f>
        <v>37933</v>
      </c>
      <c r="G45" s="192">
        <v>0.49027777777777781</v>
      </c>
      <c r="H45" s="467">
        <v>1</v>
      </c>
      <c r="I45" s="618"/>
      <c r="J45" s="618"/>
      <c r="K45" s="619"/>
    </row>
    <row r="46" spans="1:11">
      <c r="A46" s="276" t="s">
        <v>416</v>
      </c>
      <c r="B46" s="29">
        <v>312</v>
      </c>
      <c r="C46" s="210">
        <f>DATE($A$1,1,0)+B46</f>
        <v>37933</v>
      </c>
      <c r="D46" s="192">
        <v>0.4909722222222222</v>
      </c>
      <c r="E46" s="29">
        <v>313</v>
      </c>
      <c r="F46" s="210">
        <f>DATE($A$1,1,0)+E46</f>
        <v>37934</v>
      </c>
      <c r="G46" s="192">
        <v>0.57708333333333328</v>
      </c>
      <c r="H46" s="467">
        <v>1</v>
      </c>
      <c r="I46" s="618"/>
      <c r="J46" s="618"/>
      <c r="K46" s="619"/>
    </row>
    <row r="47" spans="1:11">
      <c r="A47" s="276" t="s">
        <v>302</v>
      </c>
      <c r="B47" s="29">
        <v>92</v>
      </c>
      <c r="C47" s="210">
        <f>DATE($A$1,1,0)+B47</f>
        <v>37713</v>
      </c>
      <c r="D47" s="192">
        <v>0.56319444444444444</v>
      </c>
      <c r="E47" s="29">
        <v>132</v>
      </c>
      <c r="F47" s="210">
        <f>DATE($A$1,1,0)+E47</f>
        <v>37753</v>
      </c>
      <c r="G47" s="192">
        <v>0.10486111111111111</v>
      </c>
      <c r="H47" s="42">
        <v>15</v>
      </c>
      <c r="I47" s="687" t="s">
        <v>723</v>
      </c>
      <c r="J47" s="687"/>
      <c r="K47" s="688"/>
    </row>
    <row r="48" spans="1:11">
      <c r="A48" s="276"/>
      <c r="B48" s="29"/>
      <c r="C48" s="210"/>
      <c r="D48" s="192"/>
      <c r="E48" s="29"/>
      <c r="F48" s="210"/>
      <c r="G48" s="192"/>
      <c r="H48" s="42"/>
      <c r="I48" s="687"/>
      <c r="J48" s="687"/>
      <c r="K48" s="688"/>
    </row>
    <row r="49" spans="1:11" ht="16" thickBot="1">
      <c r="A49" s="277"/>
      <c r="B49" s="30"/>
      <c r="C49" s="30"/>
      <c r="D49" s="30"/>
      <c r="E49" s="30"/>
      <c r="F49" s="30"/>
      <c r="G49" s="30"/>
      <c r="H49" s="31"/>
      <c r="I49" s="689"/>
      <c r="J49" s="689"/>
      <c r="K49" s="690"/>
    </row>
  </sheetData>
  <mergeCells count="39">
    <mergeCell ref="B1:J1"/>
    <mergeCell ref="B42:I42"/>
    <mergeCell ref="I15:J15"/>
    <mergeCell ref="A14:F14"/>
    <mergeCell ref="I47:K49"/>
    <mergeCell ref="I12:J12"/>
    <mergeCell ref="I7:K7"/>
    <mergeCell ref="I8:K8"/>
    <mergeCell ref="A19:C19"/>
    <mergeCell ref="D19:K19"/>
    <mergeCell ref="A20:C20"/>
    <mergeCell ref="D20:K20"/>
    <mergeCell ref="I5:K5"/>
    <mergeCell ref="B37:C37"/>
    <mergeCell ref="B35:C35"/>
    <mergeCell ref="B36:C36"/>
    <mergeCell ref="H24:H25"/>
    <mergeCell ref="B34:C34"/>
    <mergeCell ref="B33:C33"/>
    <mergeCell ref="J33:K40"/>
    <mergeCell ref="B23:D23"/>
    <mergeCell ref="E23:G23"/>
    <mergeCell ref="H26:H27"/>
    <mergeCell ref="A22:K22"/>
    <mergeCell ref="I10:K11"/>
    <mergeCell ref="I43:K46"/>
    <mergeCell ref="B29:F29"/>
    <mergeCell ref="B30:F30"/>
    <mergeCell ref="G29:K30"/>
    <mergeCell ref="A18:C18"/>
    <mergeCell ref="D18:K18"/>
    <mergeCell ref="A17:J17"/>
    <mergeCell ref="B40:C40"/>
    <mergeCell ref="B39:C39"/>
    <mergeCell ref="B38:C38"/>
    <mergeCell ref="A37:A40"/>
    <mergeCell ref="A33:A36"/>
    <mergeCell ref="I24:K25"/>
    <mergeCell ref="I26:K2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2004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1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1">
      <c r="A4" s="136" t="s">
        <v>417</v>
      </c>
      <c r="B4" s="36">
        <v>1</v>
      </c>
      <c r="C4" s="118">
        <f>DATE($A$1,1,0)+B4</f>
        <v>37987</v>
      </c>
      <c r="D4" s="79">
        <v>6.9444444444444447E-4</v>
      </c>
      <c r="E4" s="49">
        <v>84</v>
      </c>
      <c r="F4" s="462">
        <f>DATE($A$1,1,0)+E4</f>
        <v>38070</v>
      </c>
      <c r="G4" s="51">
        <v>0.61527777777777781</v>
      </c>
      <c r="H4" s="471">
        <v>15</v>
      </c>
      <c r="I4" s="602" t="s">
        <v>514</v>
      </c>
      <c r="J4" s="602"/>
    </row>
    <row r="5" spans="1:11">
      <c r="A5" s="136" t="s">
        <v>515</v>
      </c>
      <c r="B5" s="49">
        <v>84</v>
      </c>
      <c r="C5" s="462">
        <f t="shared" ref="C5:C13" si="0">DATE($A$1,1,0)+B5</f>
        <v>38070</v>
      </c>
      <c r="D5" s="51">
        <v>0.61875000000000002</v>
      </c>
      <c r="E5" s="49">
        <v>84</v>
      </c>
      <c r="F5" s="462">
        <f t="shared" ref="F5:F13" si="1">DATE($A$1,1,0)+E5</f>
        <v>38070</v>
      </c>
      <c r="G5" s="51">
        <v>0.62152777777777779</v>
      </c>
      <c r="H5" s="471">
        <v>2</v>
      </c>
      <c r="I5" s="452"/>
      <c r="J5" s="2"/>
      <c r="K5" s="464"/>
    </row>
    <row r="6" spans="1:11">
      <c r="A6" s="136" t="s">
        <v>516</v>
      </c>
      <c r="B6" s="49">
        <v>84</v>
      </c>
      <c r="C6" s="462">
        <f t="shared" si="0"/>
        <v>38070</v>
      </c>
      <c r="D6" s="51">
        <v>0.62361111111111112</v>
      </c>
      <c r="E6" s="49">
        <v>84</v>
      </c>
      <c r="F6" s="462">
        <f t="shared" si="1"/>
        <v>38070</v>
      </c>
      <c r="G6" s="51">
        <v>0.63472222222222219</v>
      </c>
      <c r="H6" s="471" t="s">
        <v>494</v>
      </c>
      <c r="I6" s="2"/>
      <c r="J6" s="2"/>
      <c r="K6" s="464"/>
    </row>
    <row r="7" spans="1:11">
      <c r="A7" s="136" t="s">
        <v>343</v>
      </c>
      <c r="B7" s="49">
        <v>84</v>
      </c>
      <c r="C7" s="462">
        <f t="shared" si="0"/>
        <v>38070</v>
      </c>
      <c r="D7" s="51">
        <v>0.63611111111111118</v>
      </c>
      <c r="E7" s="49">
        <v>84</v>
      </c>
      <c r="F7" s="462">
        <f t="shared" si="1"/>
        <v>38070</v>
      </c>
      <c r="G7" s="51">
        <v>0.6430555555555556</v>
      </c>
      <c r="H7" s="471" t="s">
        <v>494</v>
      </c>
      <c r="I7" s="96"/>
      <c r="J7" s="2"/>
      <c r="K7" s="128"/>
    </row>
    <row r="8" spans="1:11">
      <c r="A8" s="136" t="s">
        <v>517</v>
      </c>
      <c r="B8" s="49">
        <v>84</v>
      </c>
      <c r="C8" s="462">
        <f t="shared" si="0"/>
        <v>38070</v>
      </c>
      <c r="D8" s="51">
        <v>0.64513888888888882</v>
      </c>
      <c r="E8" s="49">
        <v>90</v>
      </c>
      <c r="F8" s="462">
        <f t="shared" si="1"/>
        <v>38076</v>
      </c>
      <c r="G8" s="51">
        <v>0.38819444444444445</v>
      </c>
      <c r="H8" s="471">
        <v>2</v>
      </c>
      <c r="I8" s="49"/>
      <c r="J8" s="471"/>
      <c r="K8" s="6"/>
    </row>
    <row r="9" spans="1:11">
      <c r="A9" s="136"/>
      <c r="B9" s="49">
        <v>90</v>
      </c>
      <c r="C9" s="462">
        <f t="shared" si="0"/>
        <v>38076</v>
      </c>
      <c r="D9" s="51"/>
      <c r="E9" s="49">
        <v>98</v>
      </c>
      <c r="F9" s="462">
        <f t="shared" si="1"/>
        <v>38084</v>
      </c>
      <c r="G9" s="51"/>
      <c r="H9" s="14" t="s">
        <v>177</v>
      </c>
      <c r="I9" s="49"/>
      <c r="J9" s="52"/>
      <c r="K9" s="6"/>
    </row>
    <row r="10" spans="1:11" s="11" customFormat="1">
      <c r="A10" s="136" t="s">
        <v>518</v>
      </c>
      <c r="B10" s="49">
        <v>98</v>
      </c>
      <c r="C10" s="462">
        <f t="shared" si="0"/>
        <v>38084</v>
      </c>
      <c r="D10" s="51">
        <v>0.45902777777777781</v>
      </c>
      <c r="E10" s="49">
        <v>146</v>
      </c>
      <c r="F10" s="462">
        <f t="shared" si="1"/>
        <v>38132</v>
      </c>
      <c r="G10" s="51">
        <v>0.38611111111111113</v>
      </c>
      <c r="H10" s="471">
        <v>15</v>
      </c>
      <c r="I10" s="49"/>
      <c r="J10" s="52"/>
    </row>
    <row r="11" spans="1:11" s="11" customFormat="1">
      <c r="A11" s="136" t="s">
        <v>519</v>
      </c>
      <c r="B11" s="49">
        <v>146</v>
      </c>
      <c r="C11" s="462">
        <f t="shared" si="0"/>
        <v>38132</v>
      </c>
      <c r="D11" s="51">
        <v>0.39652777777777781</v>
      </c>
      <c r="E11" s="49">
        <v>245</v>
      </c>
      <c r="F11" s="462">
        <f t="shared" si="1"/>
        <v>38231</v>
      </c>
      <c r="G11" s="51">
        <v>0.65694444444444444</v>
      </c>
      <c r="H11" s="471">
        <v>15</v>
      </c>
      <c r="I11" s="49"/>
      <c r="J11" s="52"/>
    </row>
    <row r="12" spans="1:11" s="11" customFormat="1">
      <c r="A12" s="136"/>
      <c r="B12" s="49">
        <v>245</v>
      </c>
      <c r="C12" s="462">
        <f t="shared" si="0"/>
        <v>38231</v>
      </c>
      <c r="D12" s="51"/>
      <c r="E12" s="49">
        <v>309</v>
      </c>
      <c r="F12" s="462">
        <f t="shared" si="1"/>
        <v>38295</v>
      </c>
      <c r="G12" s="51"/>
      <c r="H12" s="14" t="s">
        <v>177</v>
      </c>
      <c r="I12" s="49"/>
      <c r="J12" s="471"/>
    </row>
    <row r="13" spans="1:11" s="11" customFormat="1">
      <c r="A13" s="136" t="s">
        <v>520</v>
      </c>
      <c r="B13" s="49">
        <v>309</v>
      </c>
      <c r="C13" s="462">
        <f t="shared" si="0"/>
        <v>38295</v>
      </c>
      <c r="D13" s="51">
        <v>0.94861111111111107</v>
      </c>
      <c r="E13" s="49">
        <v>329</v>
      </c>
      <c r="F13" s="462">
        <f t="shared" si="1"/>
        <v>38315</v>
      </c>
      <c r="G13" s="51">
        <v>0.76111111111111107</v>
      </c>
      <c r="H13" s="471">
        <v>15</v>
      </c>
      <c r="I13" s="49"/>
      <c r="J13" s="471"/>
    </row>
    <row r="14" spans="1:11" s="11" customFormat="1">
      <c r="A14" s="136" t="s">
        <v>176</v>
      </c>
      <c r="B14" s="49">
        <v>329</v>
      </c>
      <c r="C14" s="50">
        <f>DATE($A$1,1,0)+B14</f>
        <v>38315</v>
      </c>
      <c r="D14" s="51">
        <v>0.7715277777777777</v>
      </c>
      <c r="E14" s="36">
        <v>366</v>
      </c>
      <c r="F14" s="63">
        <f>DATE($A$1,1,0)+E14</f>
        <v>38352</v>
      </c>
      <c r="G14" s="79">
        <v>0.9902777777777777</v>
      </c>
      <c r="H14" s="471">
        <v>15</v>
      </c>
      <c r="I14" s="602" t="s">
        <v>512</v>
      </c>
      <c r="J14" s="602"/>
    </row>
    <row r="15" spans="1:11">
      <c r="A15" s="2"/>
      <c r="B15" s="2"/>
      <c r="C15" s="86"/>
      <c r="D15" s="45"/>
      <c r="E15" s="2"/>
      <c r="F15" s="86"/>
      <c r="G15" s="45"/>
      <c r="H15" s="452"/>
      <c r="I15" s="2"/>
      <c r="J15" s="464"/>
    </row>
    <row r="16" spans="1:11" s="11" customFormat="1">
      <c r="A16" s="595" t="s">
        <v>529</v>
      </c>
      <c r="B16" s="595"/>
      <c r="C16" s="595"/>
      <c r="D16" s="595"/>
      <c r="E16" s="595"/>
      <c r="F16" s="595"/>
      <c r="G16" s="49"/>
      <c r="H16" s="52"/>
      <c r="I16" s="59"/>
      <c r="J16" s="12"/>
    </row>
    <row r="17" spans="1:11" s="11" customFormat="1">
      <c r="A17" s="49" t="s">
        <v>417</v>
      </c>
      <c r="B17">
        <v>317</v>
      </c>
      <c r="C17" s="113">
        <f>DATE(2003,1,0)+B17</f>
        <v>37938</v>
      </c>
      <c r="D17" s="5">
        <v>0.47986111111111113</v>
      </c>
      <c r="E17" s="49">
        <v>84</v>
      </c>
      <c r="F17" s="141">
        <f>DATE(2004,1,0)+E17</f>
        <v>38070</v>
      </c>
      <c r="G17" s="51">
        <v>0.61527777777777781</v>
      </c>
      <c r="H17" s="123">
        <v>15</v>
      </c>
      <c r="I17" s="602" t="s">
        <v>514</v>
      </c>
      <c r="J17" s="602"/>
    </row>
    <row r="18" spans="1:11" s="11" customFormat="1">
      <c r="A18" s="49" t="s">
        <v>176</v>
      </c>
      <c r="B18" s="49">
        <v>329</v>
      </c>
      <c r="C18" s="113">
        <f t="shared" ref="C18" si="2">DATE($A$1,1,0)+B18</f>
        <v>38315</v>
      </c>
      <c r="D18" s="51">
        <v>0.7715277777777777</v>
      </c>
      <c r="E18" s="49">
        <v>73</v>
      </c>
      <c r="F18" s="113">
        <f>DATE(2005,1,0)+E18</f>
        <v>38425</v>
      </c>
      <c r="G18" s="51">
        <v>0.55277777777777781</v>
      </c>
      <c r="H18" s="52">
        <v>15</v>
      </c>
      <c r="I18" s="602" t="s">
        <v>512</v>
      </c>
      <c r="J18" s="602"/>
    </row>
    <row r="19" spans="1:11" s="11" customFormat="1">
      <c r="A19" s="49"/>
      <c r="B19" s="49"/>
      <c r="C19" s="49"/>
      <c r="D19" s="49"/>
      <c r="E19" s="49"/>
      <c r="F19" s="49"/>
      <c r="G19" s="49"/>
      <c r="H19" s="52"/>
      <c r="I19" s="49"/>
    </row>
    <row r="20" spans="1:11">
      <c r="A20" s="592" t="s">
        <v>561</v>
      </c>
      <c r="B20" s="592"/>
      <c r="C20" s="592"/>
      <c r="D20" s="592"/>
      <c r="E20" s="592"/>
      <c r="F20" s="592"/>
      <c r="G20" s="592"/>
      <c r="H20" s="592"/>
      <c r="I20" s="592"/>
      <c r="J20" s="592"/>
    </row>
    <row r="21" spans="1:11">
      <c r="A21" s="628" t="s">
        <v>527</v>
      </c>
      <c r="B21" s="628"/>
      <c r="C21" s="628"/>
      <c r="D21" s="628" t="s">
        <v>509</v>
      </c>
      <c r="E21" s="628"/>
      <c r="F21" s="628"/>
      <c r="G21" s="628"/>
      <c r="H21" s="628"/>
      <c r="I21" s="628"/>
      <c r="J21" s="628"/>
      <c r="K21" s="628"/>
    </row>
    <row r="22" spans="1:11" s="11" customFormat="1">
      <c r="A22" s="49"/>
      <c r="B22" s="49"/>
      <c r="C22" s="50"/>
      <c r="D22" s="51"/>
      <c r="E22" s="49"/>
      <c r="F22" s="50"/>
      <c r="G22" s="51"/>
      <c r="H22" s="52"/>
      <c r="I22" s="49"/>
    </row>
    <row r="23" spans="1:11">
      <c r="A23" s="49" t="s">
        <v>522</v>
      </c>
      <c r="B23" s="697" t="s">
        <v>523</v>
      </c>
      <c r="C23" s="697"/>
      <c r="D23" s="697"/>
      <c r="E23" s="697"/>
      <c r="F23" s="697"/>
      <c r="G23" s="697"/>
      <c r="H23" s="697"/>
      <c r="I23" s="697"/>
      <c r="J23" s="697"/>
    </row>
    <row r="24" spans="1:11">
      <c r="B24" s="697" t="s">
        <v>525</v>
      </c>
      <c r="C24" s="697"/>
      <c r="D24" s="697"/>
      <c r="E24" s="697"/>
      <c r="F24" s="697"/>
      <c r="G24" s="697"/>
      <c r="H24" s="697"/>
      <c r="I24" s="697"/>
      <c r="J24" s="697"/>
    </row>
    <row r="25" spans="1:11">
      <c r="B25" s="697" t="s">
        <v>524</v>
      </c>
      <c r="C25" s="697"/>
      <c r="D25" s="697"/>
      <c r="E25" s="697"/>
      <c r="F25" s="697"/>
      <c r="G25" s="697"/>
      <c r="H25" s="697"/>
      <c r="I25" s="697"/>
      <c r="J25" s="697"/>
    </row>
    <row r="26" spans="1:11">
      <c r="B26" s="698" t="s">
        <v>528</v>
      </c>
      <c r="C26" s="698"/>
      <c r="D26" s="698"/>
      <c r="E26" s="698"/>
      <c r="F26" s="698"/>
      <c r="G26" s="698"/>
      <c r="H26" s="698"/>
      <c r="I26" s="698"/>
      <c r="J26" s="698"/>
    </row>
    <row r="27" spans="1:11" ht="16" thickBot="1"/>
    <row r="28" spans="1:11" s="11" customFormat="1" ht="16" thickBot="1">
      <c r="B28" s="648" t="s">
        <v>719</v>
      </c>
      <c r="C28" s="649"/>
      <c r="D28" s="649"/>
      <c r="E28" s="649"/>
      <c r="F28" s="649"/>
      <c r="G28" s="649"/>
      <c r="H28" s="649"/>
      <c r="I28" s="650"/>
      <c r="J28" s="52"/>
    </row>
    <row r="29" spans="1:11" s="11" customFormat="1" ht="15" customHeight="1">
      <c r="A29" s="232" t="s">
        <v>173</v>
      </c>
      <c r="B29" s="233">
        <v>309</v>
      </c>
      <c r="C29" s="278">
        <f>DATE($A$1,1,0)+B29</f>
        <v>38295</v>
      </c>
      <c r="D29" s="234">
        <v>0.93819444444444444</v>
      </c>
      <c r="E29" s="233">
        <v>326</v>
      </c>
      <c r="F29" s="278">
        <f>DATE($A$1,1,0)+E29</f>
        <v>38312</v>
      </c>
      <c r="G29" s="234">
        <v>0.84444444444444444</v>
      </c>
      <c r="H29" s="208">
        <v>15</v>
      </c>
      <c r="I29" s="616" t="s">
        <v>521</v>
      </c>
      <c r="J29" s="616"/>
      <c r="K29" s="617"/>
    </row>
    <row r="30" spans="1:11" s="11" customFormat="1">
      <c r="A30" s="209" t="s">
        <v>174</v>
      </c>
      <c r="B30" s="183">
        <v>326</v>
      </c>
      <c r="C30" s="279">
        <f>DATE($A$1,1,0)+B30</f>
        <v>38312</v>
      </c>
      <c r="D30" s="235">
        <v>0.85486111111111107</v>
      </c>
      <c r="E30" s="183">
        <v>327</v>
      </c>
      <c r="F30" s="279">
        <f>DATE($A$1,1,0)+E30</f>
        <v>38313</v>
      </c>
      <c r="G30" s="235">
        <v>0.57361111111111118</v>
      </c>
      <c r="H30" s="236">
        <v>15</v>
      </c>
      <c r="I30" s="618"/>
      <c r="J30" s="618"/>
      <c r="K30" s="619"/>
    </row>
    <row r="31" spans="1:11" s="11" customFormat="1">
      <c r="A31" s="209" t="s">
        <v>175</v>
      </c>
      <c r="B31" s="183">
        <v>327</v>
      </c>
      <c r="C31" s="279">
        <f>DATE($A$1,1,0)+B31</f>
        <v>38313</v>
      </c>
      <c r="D31" s="235">
        <v>0.58402777777777781</v>
      </c>
      <c r="E31" s="183">
        <v>329</v>
      </c>
      <c r="F31" s="279">
        <f>DATE($A$1,1,0)+E31</f>
        <v>38315</v>
      </c>
      <c r="G31" s="235">
        <v>0.76111111111111107</v>
      </c>
      <c r="H31" s="236">
        <v>15</v>
      </c>
      <c r="I31" s="618"/>
      <c r="J31" s="618"/>
      <c r="K31" s="619"/>
    </row>
    <row r="32" spans="1:11" s="11" customFormat="1">
      <c r="A32" s="209" t="s">
        <v>301</v>
      </c>
      <c r="B32" s="183">
        <v>317</v>
      </c>
      <c r="C32" s="210">
        <f t="shared" ref="C32:C33" si="3">DATE($A$1,1,0)+B32</f>
        <v>38303</v>
      </c>
      <c r="D32" s="235">
        <v>0.47986111111111113</v>
      </c>
      <c r="E32" s="183">
        <v>84</v>
      </c>
      <c r="F32" s="210">
        <f t="shared" ref="F32:F33" si="4">DATE($A$1,1,0)+E32</f>
        <v>38070</v>
      </c>
      <c r="G32" s="235">
        <v>0.61527777777777781</v>
      </c>
      <c r="H32" s="236">
        <v>15</v>
      </c>
      <c r="I32" s="241" t="s">
        <v>513</v>
      </c>
      <c r="J32" s="699" t="s">
        <v>526</v>
      </c>
      <c r="K32" s="700"/>
    </row>
    <row r="33" spans="1:11" s="11" customFormat="1" ht="16" thickBot="1">
      <c r="A33" s="280" t="s">
        <v>300</v>
      </c>
      <c r="B33" s="248">
        <v>164</v>
      </c>
      <c r="C33" s="214">
        <f t="shared" si="3"/>
        <v>38150</v>
      </c>
      <c r="D33" s="250">
        <v>0.8652777777777777</v>
      </c>
      <c r="E33" s="248">
        <v>245</v>
      </c>
      <c r="F33" s="214">
        <f t="shared" si="4"/>
        <v>38231</v>
      </c>
      <c r="G33" s="250">
        <v>0.65694444444444444</v>
      </c>
      <c r="H33" s="251">
        <v>15</v>
      </c>
      <c r="I33" s="248"/>
      <c r="J33" s="695" t="s">
        <v>724</v>
      </c>
      <c r="K33" s="696"/>
    </row>
  </sheetData>
  <mergeCells count="17">
    <mergeCell ref="B1:J1"/>
    <mergeCell ref="B28:I28"/>
    <mergeCell ref="A16:F16"/>
    <mergeCell ref="I29:K31"/>
    <mergeCell ref="J32:K32"/>
    <mergeCell ref="I4:J4"/>
    <mergeCell ref="I14:J14"/>
    <mergeCell ref="I17:J17"/>
    <mergeCell ref="I18:J18"/>
    <mergeCell ref="J33:K33"/>
    <mergeCell ref="B23:J23"/>
    <mergeCell ref="A20:J20"/>
    <mergeCell ref="A21:C21"/>
    <mergeCell ref="D21:K21"/>
    <mergeCell ref="B26:J26"/>
    <mergeCell ref="B24:J24"/>
    <mergeCell ref="B25:J2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2005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36" t="s">
        <v>176</v>
      </c>
      <c r="B4" s="36">
        <v>1</v>
      </c>
      <c r="C4" s="118">
        <f>DATE($A$1,1,0)+B4</f>
        <v>38353</v>
      </c>
      <c r="D4" s="79">
        <v>6.9444444444444447E-4</v>
      </c>
      <c r="E4" s="49">
        <v>73</v>
      </c>
      <c r="F4" s="141">
        <f>DATE($A$1,1,0)+E4</f>
        <v>38425</v>
      </c>
      <c r="G4" s="51">
        <v>0.55277777777777781</v>
      </c>
      <c r="H4" s="471">
        <v>15</v>
      </c>
      <c r="I4" s="596" t="s">
        <v>360</v>
      </c>
      <c r="J4" s="596"/>
      <c r="K4" s="2"/>
    </row>
    <row r="5" spans="1:11">
      <c r="A5" s="136" t="s">
        <v>531</v>
      </c>
      <c r="B5" s="49">
        <v>73</v>
      </c>
      <c r="C5" s="141">
        <f>DATE($A$1,1,0)+B5</f>
        <v>38425</v>
      </c>
      <c r="D5" s="51">
        <v>0.56319444444444444</v>
      </c>
      <c r="E5" s="49">
        <v>272</v>
      </c>
      <c r="F5" s="141">
        <f>DATE($A$1,1,0)+E5</f>
        <v>38624</v>
      </c>
      <c r="G5" s="51">
        <v>0.3756944444444445</v>
      </c>
      <c r="H5" s="471">
        <v>15</v>
      </c>
      <c r="I5" s="452"/>
      <c r="J5" s="452"/>
      <c r="K5" s="2"/>
    </row>
    <row r="6" spans="1:11">
      <c r="A6" s="136" t="s">
        <v>532</v>
      </c>
      <c r="B6" s="49">
        <v>272</v>
      </c>
      <c r="C6" s="141">
        <f>DATE($A$1,1,0)+B6</f>
        <v>38624</v>
      </c>
      <c r="D6" s="51">
        <v>0.38611111111111113</v>
      </c>
      <c r="E6" s="36">
        <v>365</v>
      </c>
      <c r="F6" s="118">
        <f>DATE($A$1,1,0)+E6</f>
        <v>38717</v>
      </c>
      <c r="G6" s="79">
        <v>0.9902777777777777</v>
      </c>
      <c r="H6" s="471">
        <v>15</v>
      </c>
      <c r="I6" s="596" t="s">
        <v>361</v>
      </c>
      <c r="J6" s="596"/>
      <c r="K6" s="2"/>
    </row>
    <row r="7" spans="1:11">
      <c r="A7" s="96"/>
      <c r="B7" s="96"/>
      <c r="C7" s="96"/>
      <c r="D7" s="102"/>
      <c r="E7" s="96"/>
      <c r="F7" s="103"/>
      <c r="G7" s="102"/>
      <c r="H7" s="104"/>
      <c r="I7" s="49"/>
      <c r="J7" s="104"/>
      <c r="K7" s="2"/>
    </row>
    <row r="8" spans="1:11" s="11" customFormat="1">
      <c r="A8" s="595" t="s">
        <v>530</v>
      </c>
      <c r="B8" s="595"/>
      <c r="C8" s="595"/>
      <c r="D8" s="595"/>
      <c r="E8" s="595"/>
      <c r="F8" s="595"/>
      <c r="G8" s="144"/>
      <c r="H8" s="471"/>
      <c r="I8" s="49"/>
      <c r="J8" s="49"/>
      <c r="K8" s="49"/>
    </row>
    <row r="9" spans="1:11" s="11" customFormat="1">
      <c r="A9" s="49" t="s">
        <v>176</v>
      </c>
      <c r="B9" s="49">
        <v>329</v>
      </c>
      <c r="C9" s="141">
        <f>DATE(2004,1,0)+B9</f>
        <v>38315</v>
      </c>
      <c r="D9" s="51">
        <v>6.9444444444444447E-4</v>
      </c>
      <c r="E9" s="49">
        <v>73</v>
      </c>
      <c r="F9" s="141">
        <f>DATE($A$1,1,0)+E9</f>
        <v>38425</v>
      </c>
      <c r="G9" s="51">
        <v>0.55277777777777781</v>
      </c>
      <c r="H9" s="471">
        <v>15</v>
      </c>
      <c r="I9" s="596" t="s">
        <v>360</v>
      </c>
      <c r="J9" s="596"/>
      <c r="K9" s="49"/>
    </row>
    <row r="10" spans="1:11" s="11" customFormat="1">
      <c r="A10" s="49" t="s">
        <v>532</v>
      </c>
      <c r="B10" s="49">
        <v>272</v>
      </c>
      <c r="C10" s="141">
        <f>DATE($A$1,1,0)+B10</f>
        <v>38624</v>
      </c>
      <c r="D10" s="51">
        <v>0.38611111111111113</v>
      </c>
      <c r="E10" s="49">
        <v>109</v>
      </c>
      <c r="F10" s="141">
        <f>DATE(2006,1,0)+E10</f>
        <v>38826</v>
      </c>
      <c r="G10" s="51">
        <v>0.4069444444444445</v>
      </c>
      <c r="H10" s="471">
        <v>15</v>
      </c>
      <c r="I10" s="596" t="s">
        <v>361</v>
      </c>
      <c r="J10" s="596"/>
      <c r="K10" s="49"/>
    </row>
    <row r="11" spans="1:11" s="11" customFormat="1">
      <c r="A11" s="49"/>
      <c r="B11" s="49"/>
      <c r="C11" s="49"/>
      <c r="D11" s="49"/>
      <c r="E11" s="49"/>
      <c r="F11" s="49"/>
      <c r="G11" s="49"/>
      <c r="H11" s="471"/>
      <c r="I11" s="49"/>
      <c r="J11" s="49"/>
      <c r="K11" s="49"/>
    </row>
    <row r="12" spans="1:11" s="11" customFormat="1">
      <c r="A12" s="592" t="s">
        <v>560</v>
      </c>
      <c r="B12" s="592"/>
      <c r="C12" s="592"/>
      <c r="D12" s="592"/>
      <c r="E12" s="592"/>
      <c r="F12" s="592"/>
      <c r="G12" s="592"/>
      <c r="H12" s="592"/>
      <c r="I12" s="592"/>
      <c r="J12" s="592"/>
      <c r="K12"/>
    </row>
    <row r="13" spans="1:11" s="11" customFormat="1">
      <c r="A13" s="628" t="s">
        <v>527</v>
      </c>
      <c r="B13" s="628"/>
      <c r="C13" s="628"/>
      <c r="D13" s="628" t="s">
        <v>509</v>
      </c>
      <c r="E13" s="628"/>
      <c r="F13" s="628"/>
      <c r="G13" s="628"/>
      <c r="H13" s="628"/>
      <c r="I13" s="628"/>
      <c r="J13" s="628"/>
      <c r="K13" s="628"/>
    </row>
    <row r="14" spans="1:11" s="11" customFormat="1">
      <c r="A14"/>
      <c r="B14"/>
      <c r="C14"/>
      <c r="D14"/>
      <c r="E14"/>
      <c r="F14"/>
      <c r="G14"/>
      <c r="H14" s="464"/>
      <c r="I14"/>
      <c r="J14"/>
      <c r="K14"/>
    </row>
    <row r="15" spans="1:11" s="11" customFormat="1">
      <c r="A15"/>
      <c r="B15"/>
      <c r="C15"/>
      <c r="D15"/>
      <c r="E15"/>
      <c r="F15"/>
      <c r="G15"/>
      <c r="H15" s="464"/>
      <c r="I15"/>
      <c r="J15"/>
      <c r="K15"/>
    </row>
  </sheetData>
  <mergeCells count="9">
    <mergeCell ref="B1:J1"/>
    <mergeCell ref="A12:J12"/>
    <mergeCell ref="A13:C13"/>
    <mergeCell ref="D13:K13"/>
    <mergeCell ref="A8:F8"/>
    <mergeCell ref="I4:J4"/>
    <mergeCell ref="I6:J6"/>
    <mergeCell ref="I9:J9"/>
    <mergeCell ref="I10:J1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2006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36" t="s">
        <v>532</v>
      </c>
      <c r="B4" s="36">
        <v>1</v>
      </c>
      <c r="C4" s="118">
        <f>DATE($A$1,1,0)+B4</f>
        <v>38718</v>
      </c>
      <c r="D4" s="79">
        <v>6.9444444444444447E-4</v>
      </c>
      <c r="E4" s="49">
        <v>109</v>
      </c>
      <c r="F4" s="141">
        <f>DATE($A$1,1,0)+E4</f>
        <v>38826</v>
      </c>
      <c r="G4" s="51">
        <v>0.4069444444444445</v>
      </c>
      <c r="H4" s="52">
        <v>15</v>
      </c>
      <c r="I4" s="596" t="s">
        <v>363</v>
      </c>
      <c r="J4" s="596"/>
      <c r="K4" s="2"/>
    </row>
    <row r="5" spans="1:11">
      <c r="A5" s="156" t="s">
        <v>533</v>
      </c>
      <c r="B5" s="49">
        <v>109</v>
      </c>
      <c r="C5" s="141">
        <f>DATE($A$1,1,0)+B5</f>
        <v>38826</v>
      </c>
      <c r="D5" s="51">
        <v>0.41736111111111113</v>
      </c>
      <c r="E5" s="49">
        <v>109</v>
      </c>
      <c r="F5" s="141">
        <f t="shared" ref="F5:F16" si="0">DATE($A$1,1,0)+E5</f>
        <v>38826</v>
      </c>
      <c r="G5" s="51">
        <v>0.96944444444444444</v>
      </c>
      <c r="H5" s="52">
        <v>15</v>
      </c>
      <c r="I5" s="452"/>
      <c r="J5" s="452"/>
      <c r="K5" s="452"/>
    </row>
    <row r="6" spans="1:11">
      <c r="A6" s="156" t="s">
        <v>534</v>
      </c>
      <c r="B6" s="49">
        <v>109</v>
      </c>
      <c r="C6" s="141">
        <f t="shared" ref="C6:C16" si="1">DATE($A$1,1,0)+B6</f>
        <v>38826</v>
      </c>
      <c r="D6" s="51">
        <v>0.97986111111111107</v>
      </c>
      <c r="E6" s="49">
        <v>110</v>
      </c>
      <c r="F6" s="141">
        <f t="shared" si="0"/>
        <v>38827</v>
      </c>
      <c r="G6" s="51">
        <v>0.36527777777777781</v>
      </c>
      <c r="H6" s="52">
        <v>15</v>
      </c>
      <c r="I6" s="2"/>
      <c r="J6" s="452"/>
      <c r="K6" s="452"/>
    </row>
    <row r="7" spans="1:11">
      <c r="A7" s="156" t="s">
        <v>535</v>
      </c>
      <c r="B7" s="49">
        <v>110</v>
      </c>
      <c r="C7" s="141">
        <f t="shared" si="1"/>
        <v>38827</v>
      </c>
      <c r="D7" s="51">
        <v>0.3756944444444445</v>
      </c>
      <c r="E7" s="49">
        <v>114</v>
      </c>
      <c r="F7" s="141">
        <f t="shared" si="0"/>
        <v>38831</v>
      </c>
      <c r="G7" s="51">
        <v>0.68819444444444444</v>
      </c>
      <c r="H7" s="52">
        <v>15</v>
      </c>
      <c r="I7" s="96"/>
      <c r="J7" s="471"/>
      <c r="K7" s="49"/>
    </row>
    <row r="8" spans="1:11" s="11" customFormat="1">
      <c r="A8" s="156" t="s">
        <v>536</v>
      </c>
      <c r="B8" s="49">
        <v>114</v>
      </c>
      <c r="C8" s="141">
        <f t="shared" si="1"/>
        <v>38831</v>
      </c>
      <c r="D8" s="51">
        <v>0.69861111111111107</v>
      </c>
      <c r="E8" s="49">
        <v>116</v>
      </c>
      <c r="F8" s="141">
        <f t="shared" si="0"/>
        <v>38833</v>
      </c>
      <c r="G8" s="51">
        <v>0.3444444444444445</v>
      </c>
      <c r="H8" s="52">
        <v>15</v>
      </c>
      <c r="I8" s="59"/>
      <c r="J8" s="471"/>
      <c r="K8" s="49"/>
    </row>
    <row r="9" spans="1:11" s="11" customFormat="1">
      <c r="A9" s="156" t="s">
        <v>537</v>
      </c>
      <c r="B9" s="49">
        <v>116</v>
      </c>
      <c r="C9" s="141">
        <f t="shared" si="1"/>
        <v>38833</v>
      </c>
      <c r="D9" s="51">
        <v>0.35486111111111113</v>
      </c>
      <c r="E9" s="49">
        <v>117</v>
      </c>
      <c r="F9" s="141">
        <f t="shared" si="0"/>
        <v>38834</v>
      </c>
      <c r="G9" s="51">
        <v>0.52152777777777781</v>
      </c>
      <c r="H9" s="52">
        <v>15</v>
      </c>
      <c r="I9" s="49"/>
      <c r="J9" s="49"/>
      <c r="K9" s="49"/>
    </row>
    <row r="10" spans="1:11" s="11" customFormat="1">
      <c r="A10" s="156" t="s">
        <v>538</v>
      </c>
      <c r="B10" s="49">
        <v>117</v>
      </c>
      <c r="C10" s="141">
        <f t="shared" si="1"/>
        <v>38834</v>
      </c>
      <c r="D10" s="51">
        <v>0.53194444444444444</v>
      </c>
      <c r="E10" s="49">
        <v>117</v>
      </c>
      <c r="F10" s="141">
        <f t="shared" si="0"/>
        <v>38834</v>
      </c>
      <c r="G10" s="51">
        <v>0.65694444444444444</v>
      </c>
      <c r="H10" s="52">
        <v>15</v>
      </c>
      <c r="I10" s="49"/>
      <c r="J10" s="49"/>
      <c r="K10" s="49"/>
    </row>
    <row r="11" spans="1:11" s="21" customFormat="1">
      <c r="A11" s="157" t="s">
        <v>550</v>
      </c>
      <c r="B11" s="97">
        <v>117</v>
      </c>
      <c r="C11" s="141">
        <f t="shared" si="1"/>
        <v>38834</v>
      </c>
      <c r="D11" s="98">
        <v>0.66736111111111107</v>
      </c>
      <c r="E11" s="97">
        <v>117</v>
      </c>
      <c r="F11" s="141">
        <f t="shared" si="0"/>
        <v>38834</v>
      </c>
      <c r="G11" s="98">
        <v>0.7090277777777777</v>
      </c>
      <c r="H11" s="99">
        <v>15</v>
      </c>
      <c r="I11" s="97"/>
      <c r="J11" s="97"/>
      <c r="K11" s="97"/>
    </row>
    <row r="12" spans="1:11" s="21" customFormat="1">
      <c r="A12" s="157" t="s">
        <v>551</v>
      </c>
      <c r="B12" s="97">
        <v>117</v>
      </c>
      <c r="C12" s="141">
        <f t="shared" si="1"/>
        <v>38834</v>
      </c>
      <c r="D12" s="100">
        <v>0.71944444444444444</v>
      </c>
      <c r="E12" s="97">
        <v>302</v>
      </c>
      <c r="F12" s="141">
        <f t="shared" si="0"/>
        <v>39019</v>
      </c>
      <c r="G12" s="98">
        <v>0.79236111111111107</v>
      </c>
      <c r="H12" s="99">
        <v>15</v>
      </c>
      <c r="I12" s="97"/>
      <c r="J12" s="97"/>
      <c r="K12" s="97"/>
    </row>
    <row r="13" spans="1:11" s="21" customFormat="1">
      <c r="A13" s="157" t="s">
        <v>552</v>
      </c>
      <c r="B13" s="97">
        <v>302</v>
      </c>
      <c r="C13" s="141">
        <f t="shared" si="1"/>
        <v>39019</v>
      </c>
      <c r="D13" s="98">
        <v>0.8027777777777777</v>
      </c>
      <c r="E13" s="97">
        <v>302</v>
      </c>
      <c r="F13" s="141">
        <f t="shared" si="0"/>
        <v>39019</v>
      </c>
      <c r="G13" s="98">
        <v>0.82361111111111107</v>
      </c>
      <c r="H13" s="99">
        <v>15</v>
      </c>
      <c r="I13" s="97"/>
      <c r="J13" s="97"/>
      <c r="K13" s="97"/>
    </row>
    <row r="14" spans="1:11" s="11" customFormat="1">
      <c r="A14" s="158" t="s">
        <v>553</v>
      </c>
      <c r="B14" s="92">
        <v>302</v>
      </c>
      <c r="C14" s="141">
        <f t="shared" si="1"/>
        <v>39019</v>
      </c>
      <c r="D14" s="93">
        <v>0.8340277777777777</v>
      </c>
      <c r="E14" s="92">
        <v>303</v>
      </c>
      <c r="F14" s="141">
        <f t="shared" si="0"/>
        <v>39020</v>
      </c>
      <c r="G14" s="93">
        <v>0.97986111111111107</v>
      </c>
      <c r="H14" s="94">
        <v>15</v>
      </c>
      <c r="I14" s="92"/>
      <c r="J14" s="92"/>
      <c r="K14" s="92"/>
    </row>
    <row r="15" spans="1:11" s="11" customFormat="1">
      <c r="A15" s="158" t="s">
        <v>554</v>
      </c>
      <c r="B15" s="92">
        <v>303</v>
      </c>
      <c r="C15" s="141">
        <f t="shared" si="1"/>
        <v>39020</v>
      </c>
      <c r="D15" s="93">
        <v>0.9902777777777777</v>
      </c>
      <c r="E15" s="92">
        <v>304</v>
      </c>
      <c r="F15" s="141">
        <f t="shared" si="0"/>
        <v>39021</v>
      </c>
      <c r="G15" s="93">
        <v>0.53194444444444444</v>
      </c>
      <c r="H15" s="94">
        <v>15</v>
      </c>
      <c r="I15" s="92"/>
      <c r="J15" s="92"/>
      <c r="K15" s="92"/>
    </row>
    <row r="16" spans="1:11" s="11" customFormat="1">
      <c r="A16" s="158" t="s">
        <v>545</v>
      </c>
      <c r="B16" s="92">
        <v>304</v>
      </c>
      <c r="C16" s="141">
        <f t="shared" si="1"/>
        <v>39021</v>
      </c>
      <c r="D16" s="95">
        <v>0.56319444444444444</v>
      </c>
      <c r="E16" s="64">
        <v>365</v>
      </c>
      <c r="F16" s="118">
        <f t="shared" si="0"/>
        <v>39082</v>
      </c>
      <c r="G16" s="101">
        <v>0.9902777777777777</v>
      </c>
      <c r="H16" s="94">
        <v>15</v>
      </c>
      <c r="I16" s="706" t="s">
        <v>364</v>
      </c>
      <c r="J16" s="706"/>
      <c r="K16" s="49"/>
    </row>
    <row r="17" spans="1:11">
      <c r="A17" s="2"/>
      <c r="B17" s="2"/>
      <c r="C17" s="2"/>
      <c r="D17" s="2"/>
      <c r="E17" s="2"/>
      <c r="F17" s="2"/>
      <c r="G17" s="2"/>
      <c r="H17" s="4"/>
      <c r="I17" s="2"/>
      <c r="J17" s="2"/>
      <c r="K17" s="2"/>
    </row>
    <row r="18" spans="1:11">
      <c r="A18" s="595" t="s">
        <v>541</v>
      </c>
      <c r="B18" s="595"/>
      <c r="C18" s="595"/>
      <c r="D18" s="595"/>
      <c r="E18" s="595"/>
      <c r="F18" s="595"/>
      <c r="G18" s="2"/>
      <c r="H18" s="4"/>
      <c r="I18" s="2"/>
      <c r="J18" s="2"/>
      <c r="K18" s="2"/>
    </row>
    <row r="19" spans="1:11">
      <c r="A19" s="49" t="s">
        <v>532</v>
      </c>
      <c r="B19" s="49">
        <v>272</v>
      </c>
      <c r="C19" s="141">
        <f>DATE(2005,1,0)+B19</f>
        <v>38624</v>
      </c>
      <c r="D19" s="51">
        <v>0.38611111111111113</v>
      </c>
      <c r="E19" s="49">
        <v>109</v>
      </c>
      <c r="F19" s="141">
        <f t="shared" ref="F19" si="2">DATE($A$1,1,0)+E19</f>
        <v>38826</v>
      </c>
      <c r="G19" s="51">
        <v>0.4069444444444445</v>
      </c>
      <c r="H19" s="52">
        <v>15</v>
      </c>
      <c r="I19" s="596" t="s">
        <v>363</v>
      </c>
      <c r="J19" s="596"/>
      <c r="K19" s="2"/>
    </row>
    <row r="20" spans="1:11">
      <c r="A20" s="160" t="s">
        <v>545</v>
      </c>
      <c r="B20" s="92">
        <v>304</v>
      </c>
      <c r="C20" s="141">
        <f t="shared" ref="C20" si="3">DATE($A$1,1,0)+B20</f>
        <v>39021</v>
      </c>
      <c r="D20" s="95">
        <v>0.56319444444444444</v>
      </c>
      <c r="E20" s="92">
        <v>67</v>
      </c>
      <c r="F20" s="141">
        <f>DATE(2007,1,0)+E20</f>
        <v>39149</v>
      </c>
      <c r="G20" s="93">
        <v>0.62569444444444444</v>
      </c>
      <c r="H20" s="94">
        <v>15</v>
      </c>
      <c r="I20" s="706" t="s">
        <v>364</v>
      </c>
      <c r="J20" s="706"/>
      <c r="K20" s="2"/>
    </row>
    <row r="21" spans="1:11">
      <c r="A21" s="2"/>
      <c r="B21" s="2"/>
      <c r="C21" s="48"/>
      <c r="D21" s="2"/>
      <c r="E21" s="2"/>
      <c r="F21" s="2"/>
      <c r="G21" s="2"/>
      <c r="H21" s="4"/>
      <c r="I21" s="2"/>
      <c r="J21" s="2"/>
      <c r="K21" s="2"/>
    </row>
    <row r="22" spans="1:11">
      <c r="A22" s="592" t="s">
        <v>562</v>
      </c>
      <c r="B22" s="592"/>
      <c r="C22" s="592"/>
      <c r="D22" s="592"/>
      <c r="E22" s="592"/>
      <c r="F22" s="592"/>
      <c r="G22" s="592"/>
      <c r="H22" s="592"/>
      <c r="I22" s="592"/>
      <c r="J22" s="592"/>
    </row>
    <row r="23" spans="1:11">
      <c r="A23" s="628" t="s">
        <v>527</v>
      </c>
      <c r="B23" s="628"/>
      <c r="C23" s="628"/>
      <c r="D23" s="628" t="s">
        <v>509</v>
      </c>
      <c r="E23" s="628"/>
      <c r="F23" s="628"/>
      <c r="G23" s="628"/>
      <c r="H23" s="628"/>
      <c r="I23" s="628"/>
      <c r="J23" s="628"/>
      <c r="K23" s="628"/>
    </row>
    <row r="24" spans="1:11" ht="15" customHeight="1">
      <c r="A24" s="2"/>
      <c r="B24" s="2"/>
      <c r="C24" s="2"/>
      <c r="D24" s="2"/>
      <c r="E24" s="2"/>
      <c r="F24" s="2"/>
      <c r="G24" s="2"/>
      <c r="H24" s="4"/>
      <c r="I24" s="2"/>
      <c r="J24" s="2"/>
      <c r="K24" s="2"/>
    </row>
    <row r="25" spans="1:11">
      <c r="A25" s="48" t="s">
        <v>362</v>
      </c>
      <c r="B25" s="592" t="s">
        <v>172</v>
      </c>
      <c r="C25" s="592"/>
      <c r="D25" s="602" t="s">
        <v>574</v>
      </c>
      <c r="E25" s="602"/>
      <c r="F25" s="602"/>
      <c r="G25" s="602"/>
      <c r="H25" s="602"/>
      <c r="I25" s="159"/>
      <c r="J25" s="2"/>
      <c r="K25" s="2"/>
    </row>
    <row r="26" spans="1:11">
      <c r="A26" s="2"/>
      <c r="B26" s="705" t="s">
        <v>542</v>
      </c>
      <c r="C26" s="705"/>
      <c r="D26" s="705"/>
      <c r="E26" s="705"/>
      <c r="F26" s="705"/>
      <c r="G26" s="705"/>
      <c r="H26" s="705"/>
      <c r="I26" s="159"/>
      <c r="J26" s="2"/>
      <c r="K26" s="2"/>
    </row>
    <row r="27" spans="1:11">
      <c r="A27" s="2"/>
      <c r="B27" s="705"/>
      <c r="C27" s="705"/>
      <c r="D27" s="705"/>
      <c r="E27" s="705"/>
      <c r="F27" s="705"/>
      <c r="G27" s="705"/>
      <c r="H27" s="705"/>
      <c r="I27" s="159"/>
      <c r="J27" s="2"/>
      <c r="K27" s="2"/>
    </row>
    <row r="28" spans="1:11">
      <c r="A28" s="2"/>
      <c r="B28" s="705"/>
      <c r="C28" s="705"/>
      <c r="D28" s="705"/>
      <c r="E28" s="705"/>
      <c r="F28" s="705"/>
      <c r="G28" s="705"/>
      <c r="H28" s="705"/>
      <c r="I28" s="159"/>
      <c r="J28" s="2"/>
      <c r="K28" s="2"/>
    </row>
    <row r="29" spans="1:11">
      <c r="A29" s="2"/>
      <c r="B29" s="705"/>
      <c r="C29" s="705"/>
      <c r="D29" s="705"/>
      <c r="E29" s="705"/>
      <c r="F29" s="705"/>
      <c r="G29" s="705"/>
      <c r="H29" s="705"/>
      <c r="I29" s="2"/>
      <c r="J29" s="2"/>
      <c r="K29" s="2"/>
    </row>
    <row r="30" spans="1:11" ht="16" thickBot="1"/>
    <row r="31" spans="1:11" s="11" customFormat="1" ht="16" thickBot="1">
      <c r="A31" s="2"/>
      <c r="B31" s="648" t="s">
        <v>719</v>
      </c>
      <c r="C31" s="649"/>
      <c r="D31" s="649"/>
      <c r="E31" s="649"/>
      <c r="F31" s="649"/>
      <c r="G31" s="649"/>
      <c r="H31" s="649"/>
      <c r="I31" s="650"/>
      <c r="J31" s="2"/>
      <c r="K31" s="2"/>
    </row>
    <row r="32" spans="1:11" s="11" customFormat="1">
      <c r="A32" s="232" t="s">
        <v>539</v>
      </c>
      <c r="B32" s="233">
        <v>159</v>
      </c>
      <c r="C32" s="281">
        <f>DATE($A$1,1,0)+B32</f>
        <v>38876</v>
      </c>
      <c r="D32" s="234">
        <v>0.29236111111111113</v>
      </c>
      <c r="E32" s="233">
        <v>282</v>
      </c>
      <c r="F32" s="281">
        <f>DATE($A$1,1,0)+E32</f>
        <v>38999</v>
      </c>
      <c r="G32" s="234">
        <v>0.39652777777777781</v>
      </c>
      <c r="H32" s="208">
        <v>15</v>
      </c>
      <c r="I32" s="701" t="s">
        <v>555</v>
      </c>
      <c r="J32" s="701"/>
      <c r="K32" s="702"/>
    </row>
    <row r="33" spans="1:11" s="11" customFormat="1" ht="16" thickBot="1">
      <c r="A33" s="280" t="s">
        <v>540</v>
      </c>
      <c r="B33" s="248">
        <v>280</v>
      </c>
      <c r="C33" s="249">
        <f>DATE($A$1,1,0)+B33</f>
        <v>38997</v>
      </c>
      <c r="D33" s="250">
        <v>0.14652777777777778</v>
      </c>
      <c r="E33" s="248">
        <v>298</v>
      </c>
      <c r="F33" s="249">
        <f>DATE($A$1,1,0)+E33</f>
        <v>39015</v>
      </c>
      <c r="G33" s="250">
        <v>0.4381944444444445</v>
      </c>
      <c r="H33" s="251">
        <v>15</v>
      </c>
      <c r="I33" s="703"/>
      <c r="J33" s="703"/>
      <c r="K33" s="704"/>
    </row>
  </sheetData>
  <mergeCells count="14">
    <mergeCell ref="B1:J1"/>
    <mergeCell ref="B31:I31"/>
    <mergeCell ref="B26:H29"/>
    <mergeCell ref="A18:F18"/>
    <mergeCell ref="I4:J4"/>
    <mergeCell ref="I16:J16"/>
    <mergeCell ref="I19:J19"/>
    <mergeCell ref="I20:J20"/>
    <mergeCell ref="I32:K33"/>
    <mergeCell ref="A22:J22"/>
    <mergeCell ref="D23:K23"/>
    <mergeCell ref="B25:C25"/>
    <mergeCell ref="D25:H25"/>
    <mergeCell ref="A23:C23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view="pageLayout" topLeftCell="A2" workbookViewId="0">
      <selection activeCell="F12" sqref="F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2007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s="11" customFormat="1">
      <c r="A4" s="136" t="s">
        <v>545</v>
      </c>
      <c r="B4" s="36">
        <v>1</v>
      </c>
      <c r="C4" s="118">
        <f t="shared" ref="C4:C21" si="0">DATE($A$1,1,0)+B4</f>
        <v>39083</v>
      </c>
      <c r="D4" s="79">
        <v>6.9444444444444447E-4</v>
      </c>
      <c r="E4" s="49">
        <v>67</v>
      </c>
      <c r="F4" s="141">
        <f t="shared" ref="C4:F21" si="1">DATE($A$1,1,0)+E4</f>
        <v>39149</v>
      </c>
      <c r="G4" s="51">
        <v>0.62569444444444444</v>
      </c>
      <c r="H4" s="52">
        <v>15</v>
      </c>
      <c r="I4" s="596" t="s">
        <v>365</v>
      </c>
      <c r="J4" s="596"/>
      <c r="K4" s="49"/>
    </row>
    <row r="5" spans="1:11" s="11" customFormat="1">
      <c r="A5" s="156"/>
      <c r="B5" s="49">
        <v>67</v>
      </c>
      <c r="C5" s="141">
        <f t="shared" si="1"/>
        <v>39149</v>
      </c>
      <c r="D5" s="51"/>
      <c r="E5" s="49">
        <v>89</v>
      </c>
      <c r="F5" s="141">
        <f t="shared" si="1"/>
        <v>39171</v>
      </c>
      <c r="G5" s="51"/>
      <c r="H5" s="14" t="s">
        <v>177</v>
      </c>
      <c r="I5" s="49"/>
      <c r="J5" s="49"/>
      <c r="K5" s="49"/>
    </row>
    <row r="6" spans="1:11">
      <c r="A6" s="136" t="s">
        <v>155</v>
      </c>
      <c r="B6" s="49">
        <v>89</v>
      </c>
      <c r="C6" s="141">
        <f t="shared" si="0"/>
        <v>39171</v>
      </c>
      <c r="D6" s="51">
        <v>0.1673611111111111</v>
      </c>
      <c r="E6" s="49">
        <v>169</v>
      </c>
      <c r="F6" s="141">
        <f t="shared" si="1"/>
        <v>39251</v>
      </c>
      <c r="G6" s="51">
        <v>0.42777777777777781</v>
      </c>
      <c r="H6" s="52">
        <v>15</v>
      </c>
      <c r="I6" s="2"/>
      <c r="J6" s="2"/>
      <c r="K6" s="2"/>
    </row>
    <row r="7" spans="1:11">
      <c r="A7" s="136" t="s">
        <v>158</v>
      </c>
      <c r="B7" s="49">
        <v>169</v>
      </c>
      <c r="C7" s="141">
        <f t="shared" si="0"/>
        <v>39251</v>
      </c>
      <c r="D7" s="51">
        <v>0.4381944444444445</v>
      </c>
      <c r="E7" s="49">
        <v>187</v>
      </c>
      <c r="F7" s="141">
        <f t="shared" si="1"/>
        <v>39269</v>
      </c>
      <c r="G7" s="51">
        <v>0.7715277777777777</v>
      </c>
      <c r="H7" s="52">
        <v>15</v>
      </c>
      <c r="I7" s="2"/>
      <c r="J7" s="2"/>
      <c r="K7" s="2"/>
    </row>
    <row r="8" spans="1:11">
      <c r="A8" s="136"/>
      <c r="B8" s="49">
        <v>187</v>
      </c>
      <c r="C8" s="141">
        <f t="shared" si="0"/>
        <v>39269</v>
      </c>
      <c r="D8" s="75"/>
      <c r="E8" s="49">
        <v>197</v>
      </c>
      <c r="F8" s="141">
        <f t="shared" si="1"/>
        <v>39279</v>
      </c>
      <c r="G8" s="75"/>
      <c r="H8" s="14" t="s">
        <v>177</v>
      </c>
      <c r="I8" s="2"/>
      <c r="J8" s="2"/>
      <c r="K8" s="2"/>
    </row>
    <row r="9" spans="1:11">
      <c r="A9" s="136" t="s">
        <v>159</v>
      </c>
      <c r="B9" s="49">
        <v>197</v>
      </c>
      <c r="C9" s="141">
        <f t="shared" si="0"/>
        <v>39279</v>
      </c>
      <c r="D9" s="51">
        <v>0.1673611111111111</v>
      </c>
      <c r="E9" s="49">
        <v>215</v>
      </c>
      <c r="F9" s="141">
        <f t="shared" si="1"/>
        <v>39297</v>
      </c>
      <c r="G9" s="51">
        <v>0.45902777777777781</v>
      </c>
      <c r="H9" s="52">
        <v>15</v>
      </c>
      <c r="I9" s="2"/>
      <c r="J9" s="2"/>
      <c r="K9" s="2"/>
    </row>
    <row r="10" spans="1:11">
      <c r="A10" s="136" t="s">
        <v>160</v>
      </c>
      <c r="B10" s="49">
        <v>215</v>
      </c>
      <c r="C10" s="141">
        <f t="shared" si="0"/>
        <v>39297</v>
      </c>
      <c r="D10" s="51">
        <v>0.4694444444444445</v>
      </c>
      <c r="E10" s="49">
        <v>228</v>
      </c>
      <c r="F10" s="141">
        <f t="shared" si="1"/>
        <v>39310</v>
      </c>
      <c r="G10" s="51">
        <v>0.56319444444444444</v>
      </c>
      <c r="H10" s="52">
        <v>15</v>
      </c>
      <c r="I10" s="2"/>
      <c r="J10" s="2"/>
      <c r="K10" s="2"/>
    </row>
    <row r="11" spans="1:11">
      <c r="A11" s="136" t="s">
        <v>161</v>
      </c>
      <c r="B11" s="49">
        <v>228</v>
      </c>
      <c r="C11" s="141">
        <f t="shared" si="0"/>
        <v>39310</v>
      </c>
      <c r="D11" s="51">
        <v>0.57361111111111118</v>
      </c>
      <c r="E11" s="49">
        <v>232</v>
      </c>
      <c r="F11" s="141">
        <f t="shared" si="1"/>
        <v>39314</v>
      </c>
      <c r="G11" s="51">
        <v>0.39652777777777781</v>
      </c>
      <c r="H11" s="52">
        <v>15</v>
      </c>
      <c r="I11" s="2"/>
      <c r="J11" s="2"/>
      <c r="K11" s="2"/>
    </row>
    <row r="12" spans="1:11">
      <c r="A12" s="136" t="s">
        <v>162</v>
      </c>
      <c r="B12" s="49">
        <v>232</v>
      </c>
      <c r="C12" s="141">
        <f t="shared" si="0"/>
        <v>39314</v>
      </c>
      <c r="D12" s="51">
        <v>0.4069444444444445</v>
      </c>
      <c r="E12" s="49">
        <v>240</v>
      </c>
      <c r="F12" s="141">
        <f t="shared" si="1"/>
        <v>39322</v>
      </c>
      <c r="G12" s="51">
        <v>0.39652777777777781</v>
      </c>
      <c r="H12" s="52">
        <v>15</v>
      </c>
      <c r="I12" s="2"/>
      <c r="J12" s="2"/>
      <c r="K12" s="2"/>
    </row>
    <row r="13" spans="1:11">
      <c r="A13" s="136" t="s">
        <v>163</v>
      </c>
      <c r="B13" s="49">
        <v>240</v>
      </c>
      <c r="C13" s="141">
        <f t="shared" si="0"/>
        <v>39322</v>
      </c>
      <c r="D13" s="51">
        <v>0.4069444444444445</v>
      </c>
      <c r="E13" s="49">
        <v>246</v>
      </c>
      <c r="F13" s="141">
        <f t="shared" si="1"/>
        <v>39328</v>
      </c>
      <c r="G13" s="51">
        <v>0.4694444444444445</v>
      </c>
      <c r="H13" s="52">
        <v>15</v>
      </c>
      <c r="I13" s="2"/>
      <c r="J13" s="2"/>
      <c r="K13" s="2"/>
    </row>
    <row r="14" spans="1:11">
      <c r="A14" s="136" t="s">
        <v>166</v>
      </c>
      <c r="B14" s="49">
        <v>246</v>
      </c>
      <c r="C14" s="141">
        <f t="shared" si="0"/>
        <v>39328</v>
      </c>
      <c r="D14" s="51">
        <v>0.47986111111111113</v>
      </c>
      <c r="E14" s="49">
        <v>277</v>
      </c>
      <c r="F14" s="141">
        <f t="shared" si="1"/>
        <v>39359</v>
      </c>
      <c r="G14" s="51">
        <v>0.49027777777777781</v>
      </c>
      <c r="H14" s="52">
        <v>15</v>
      </c>
      <c r="I14" s="2"/>
      <c r="J14" s="2"/>
      <c r="K14" s="2"/>
    </row>
    <row r="15" spans="1:11">
      <c r="A15" s="136" t="s">
        <v>167</v>
      </c>
      <c r="B15" s="49">
        <v>277</v>
      </c>
      <c r="C15" s="141">
        <f t="shared" si="0"/>
        <v>39359</v>
      </c>
      <c r="D15" s="51">
        <v>0.50069444444444444</v>
      </c>
      <c r="E15" s="49">
        <v>288</v>
      </c>
      <c r="F15" s="141">
        <f t="shared" si="1"/>
        <v>39370</v>
      </c>
      <c r="G15" s="51">
        <v>0.36527777777777781</v>
      </c>
      <c r="H15" s="52">
        <v>15</v>
      </c>
      <c r="I15" s="2"/>
      <c r="J15" s="2"/>
      <c r="K15" s="2"/>
    </row>
    <row r="16" spans="1:11">
      <c r="A16" s="136" t="s">
        <v>168</v>
      </c>
      <c r="B16" s="49">
        <v>288</v>
      </c>
      <c r="C16" s="141">
        <f t="shared" si="0"/>
        <v>39370</v>
      </c>
      <c r="D16" s="51">
        <v>0.3756944444444445</v>
      </c>
      <c r="E16" s="49">
        <v>295</v>
      </c>
      <c r="F16" s="141">
        <f t="shared" si="1"/>
        <v>39377</v>
      </c>
      <c r="G16" s="51">
        <v>0.3756944444444445</v>
      </c>
      <c r="H16" s="52">
        <v>15</v>
      </c>
      <c r="I16" s="2"/>
      <c r="J16" s="2"/>
      <c r="K16" s="2"/>
    </row>
    <row r="17" spans="1:11">
      <c r="A17" s="136" t="s">
        <v>169</v>
      </c>
      <c r="B17" s="49">
        <v>295</v>
      </c>
      <c r="C17" s="141">
        <f t="shared" si="0"/>
        <v>39377</v>
      </c>
      <c r="D17" s="51">
        <v>0.38611111111111113</v>
      </c>
      <c r="E17" s="49">
        <v>310</v>
      </c>
      <c r="F17" s="141">
        <f t="shared" si="1"/>
        <v>39392</v>
      </c>
      <c r="G17" s="51">
        <v>0.42777777777777781</v>
      </c>
      <c r="H17" s="52">
        <v>15</v>
      </c>
      <c r="I17" s="2"/>
      <c r="J17" s="2"/>
      <c r="K17" s="2"/>
    </row>
    <row r="18" spans="1:11">
      <c r="A18" s="136" t="s">
        <v>170</v>
      </c>
      <c r="B18" s="49">
        <v>310</v>
      </c>
      <c r="C18" s="141">
        <f t="shared" si="0"/>
        <v>39392</v>
      </c>
      <c r="D18" s="51">
        <v>0.4381944444444445</v>
      </c>
      <c r="E18" s="49">
        <v>319</v>
      </c>
      <c r="F18" s="141">
        <f t="shared" si="1"/>
        <v>39401</v>
      </c>
      <c r="G18" s="51">
        <v>0.7715277777777777</v>
      </c>
      <c r="H18" s="52">
        <v>15</v>
      </c>
      <c r="I18" s="2"/>
      <c r="J18" s="2"/>
      <c r="K18" s="2"/>
    </row>
    <row r="19" spans="1:11">
      <c r="A19" s="136"/>
      <c r="B19" s="49">
        <v>319</v>
      </c>
      <c r="C19" s="141">
        <f t="shared" si="0"/>
        <v>39401</v>
      </c>
      <c r="D19" s="45"/>
      <c r="E19" s="49">
        <v>320</v>
      </c>
      <c r="F19" s="141">
        <f t="shared" si="1"/>
        <v>39402</v>
      </c>
      <c r="G19" s="45"/>
      <c r="H19" s="14" t="s">
        <v>177</v>
      </c>
      <c r="I19" s="2"/>
      <c r="J19" s="2"/>
      <c r="K19" s="2"/>
    </row>
    <row r="20" spans="1:11">
      <c r="A20" s="136" t="s">
        <v>565</v>
      </c>
      <c r="B20" s="49">
        <v>320</v>
      </c>
      <c r="C20" s="141">
        <f t="shared" si="0"/>
        <v>39402</v>
      </c>
      <c r="D20" s="51">
        <v>9.4444444444444442E-2</v>
      </c>
      <c r="E20" s="49">
        <v>331</v>
      </c>
      <c r="F20" s="141">
        <f t="shared" si="1"/>
        <v>39413</v>
      </c>
      <c r="G20" s="51">
        <v>0.64652777777777781</v>
      </c>
      <c r="H20" s="52">
        <v>15</v>
      </c>
      <c r="I20" s="596" t="s">
        <v>566</v>
      </c>
      <c r="J20" s="596"/>
      <c r="K20" s="596"/>
    </row>
    <row r="21" spans="1:11">
      <c r="A21" s="136" t="s">
        <v>549</v>
      </c>
      <c r="B21" s="49">
        <v>331</v>
      </c>
      <c r="C21" s="141">
        <f t="shared" si="0"/>
        <v>39413</v>
      </c>
      <c r="D21" s="51">
        <v>0.65694444444444444</v>
      </c>
      <c r="E21" s="36">
        <v>365</v>
      </c>
      <c r="F21" s="118">
        <f t="shared" si="1"/>
        <v>39447</v>
      </c>
      <c r="G21" s="79">
        <v>0.9902777777777777</v>
      </c>
      <c r="H21" s="52">
        <v>15</v>
      </c>
      <c r="I21" s="596" t="s">
        <v>366</v>
      </c>
      <c r="J21" s="596"/>
    </row>
    <row r="22" spans="1:11">
      <c r="A22" s="2"/>
      <c r="B22" s="2"/>
      <c r="C22" s="2"/>
      <c r="D22" s="2"/>
      <c r="E22" s="2"/>
      <c r="F22" s="2"/>
      <c r="G22" s="2"/>
      <c r="H22" s="4"/>
      <c r="I22" s="69"/>
      <c r="J22" s="69"/>
      <c r="K22" s="69"/>
    </row>
    <row r="23" spans="1:11">
      <c r="A23" s="595" t="s">
        <v>563</v>
      </c>
      <c r="B23" s="595"/>
      <c r="C23" s="595"/>
      <c r="D23" s="595"/>
      <c r="E23" s="595"/>
      <c r="F23" s="595"/>
      <c r="G23" s="595"/>
      <c r="H23" s="4"/>
      <c r="I23" s="2"/>
      <c r="J23" s="2"/>
    </row>
    <row r="24" spans="1:11">
      <c r="A24" s="49" t="s">
        <v>543</v>
      </c>
      <c r="B24" s="49">
        <v>362</v>
      </c>
      <c r="C24" s="141">
        <f>DATE(2006,1,0)+B24</f>
        <v>39079</v>
      </c>
      <c r="D24" s="51">
        <v>0.1673611111111111</v>
      </c>
      <c r="E24" s="49">
        <v>15</v>
      </c>
      <c r="F24" s="141">
        <f>DATE($A$1,1,0)+E24</f>
        <v>39097</v>
      </c>
      <c r="G24" s="51">
        <v>0.45902777777777781</v>
      </c>
      <c r="H24" s="52">
        <v>15</v>
      </c>
      <c r="I24" s="596" t="s">
        <v>365</v>
      </c>
      <c r="J24" s="596"/>
    </row>
    <row r="25" spans="1:11">
      <c r="A25" s="49" t="s">
        <v>549</v>
      </c>
      <c r="B25" s="49">
        <v>331</v>
      </c>
      <c r="C25" s="141">
        <f>DATE($A$1,1,0)+B25</f>
        <v>39413</v>
      </c>
      <c r="D25" s="51">
        <v>0.65694444444444444</v>
      </c>
      <c r="E25" s="49">
        <v>67</v>
      </c>
      <c r="F25" s="141">
        <f>DATE(2008,1,0)+E25</f>
        <v>39514</v>
      </c>
      <c r="G25" s="49"/>
      <c r="H25" s="52">
        <v>15</v>
      </c>
      <c r="I25" s="596" t="s">
        <v>366</v>
      </c>
      <c r="J25" s="596"/>
    </row>
    <row r="27" spans="1:11">
      <c r="A27" s="592" t="s">
        <v>562</v>
      </c>
      <c r="B27" s="592"/>
      <c r="C27" s="592"/>
      <c r="D27" s="592"/>
      <c r="E27" s="592"/>
      <c r="F27" s="592"/>
      <c r="G27" s="592"/>
      <c r="H27" s="592"/>
      <c r="I27" s="592"/>
      <c r="J27" s="592"/>
    </row>
    <row r="28" spans="1:11">
      <c r="A28" s="628" t="s">
        <v>527</v>
      </c>
      <c r="B28" s="628"/>
      <c r="C28" s="628"/>
      <c r="D28" s="628" t="s">
        <v>509</v>
      </c>
      <c r="E28" s="628"/>
      <c r="F28" s="628"/>
      <c r="G28" s="628"/>
      <c r="H28" s="628"/>
      <c r="I28" s="628"/>
      <c r="J28" s="628"/>
      <c r="K28" s="628"/>
    </row>
    <row r="29" spans="1:11" ht="16" thickBot="1"/>
    <row r="30" spans="1:11" ht="16" thickBot="1">
      <c r="A30" s="36"/>
      <c r="B30" s="648" t="s">
        <v>719</v>
      </c>
      <c r="C30" s="649"/>
      <c r="D30" s="649"/>
      <c r="E30" s="649"/>
      <c r="F30" s="649"/>
      <c r="G30" s="649"/>
      <c r="H30" s="649"/>
      <c r="I30" s="650"/>
      <c r="J30" s="125"/>
    </row>
    <row r="31" spans="1:11">
      <c r="A31" s="232" t="s">
        <v>543</v>
      </c>
      <c r="B31" s="282">
        <v>362</v>
      </c>
      <c r="C31" s="283">
        <f>DATE(2006,1,0)+B31</f>
        <v>39079</v>
      </c>
      <c r="D31" s="284">
        <v>0.1673611111111111</v>
      </c>
      <c r="E31" s="233">
        <v>15</v>
      </c>
      <c r="F31" s="281">
        <f t="shared" ref="F31:F43" si="2">DATE($A$1,1,0)+E31</f>
        <v>39097</v>
      </c>
      <c r="G31" s="234">
        <v>0.45902777777777781</v>
      </c>
      <c r="H31" s="208">
        <v>15</v>
      </c>
      <c r="I31" s="709" t="s">
        <v>556</v>
      </c>
      <c r="J31" s="709"/>
      <c r="K31" s="710"/>
    </row>
    <row r="32" spans="1:11">
      <c r="A32" s="285" t="s">
        <v>544</v>
      </c>
      <c r="B32" s="183">
        <v>15</v>
      </c>
      <c r="C32" s="286">
        <f t="shared" ref="C32:C43" si="3">DATE($A$1,1,0)+B32</f>
        <v>39097</v>
      </c>
      <c r="D32" s="235">
        <v>0.4694444444444445</v>
      </c>
      <c r="E32" s="183">
        <v>39</v>
      </c>
      <c r="F32" s="286">
        <f t="shared" si="2"/>
        <v>39121</v>
      </c>
      <c r="G32" s="235">
        <v>0.42777777777777781</v>
      </c>
      <c r="H32" s="236">
        <v>15</v>
      </c>
      <c r="I32" s="687"/>
      <c r="J32" s="687"/>
      <c r="K32" s="688"/>
    </row>
    <row r="33" spans="1:11" s="11" customFormat="1">
      <c r="A33" s="285" t="s">
        <v>546</v>
      </c>
      <c r="B33" s="183">
        <v>15</v>
      </c>
      <c r="C33" s="286">
        <f t="shared" si="3"/>
        <v>39097</v>
      </c>
      <c r="D33" s="235">
        <v>0.4694444444444445</v>
      </c>
      <c r="E33" s="183">
        <v>67</v>
      </c>
      <c r="F33" s="286">
        <f t="shared" si="2"/>
        <v>39149</v>
      </c>
      <c r="G33" s="235">
        <v>0.59444444444444444</v>
      </c>
      <c r="H33" s="236">
        <v>15</v>
      </c>
      <c r="I33" s="687"/>
      <c r="J33" s="687"/>
      <c r="K33" s="688"/>
    </row>
    <row r="34" spans="1:11" s="11" customFormat="1" ht="15" customHeight="1">
      <c r="A34" s="285" t="s">
        <v>547</v>
      </c>
      <c r="B34" s="183">
        <v>89</v>
      </c>
      <c r="C34" s="286">
        <f t="shared" si="3"/>
        <v>39171</v>
      </c>
      <c r="D34" s="235">
        <v>0.1673611111111111</v>
      </c>
      <c r="E34" s="183">
        <v>107</v>
      </c>
      <c r="F34" s="286">
        <f t="shared" si="2"/>
        <v>39189</v>
      </c>
      <c r="G34" s="235">
        <v>0.45902777777777781</v>
      </c>
      <c r="H34" s="236">
        <v>15</v>
      </c>
      <c r="I34" s="687" t="s">
        <v>557</v>
      </c>
      <c r="J34" s="687"/>
      <c r="K34" s="688"/>
    </row>
    <row r="35" spans="1:11" s="11" customFormat="1">
      <c r="A35" s="285" t="s">
        <v>548</v>
      </c>
      <c r="B35" s="183">
        <v>89</v>
      </c>
      <c r="C35" s="286">
        <f t="shared" si="3"/>
        <v>39171</v>
      </c>
      <c r="D35" s="235">
        <v>0.1673611111111111</v>
      </c>
      <c r="E35" s="183">
        <v>123</v>
      </c>
      <c r="F35" s="286">
        <f t="shared" si="2"/>
        <v>39205</v>
      </c>
      <c r="G35" s="235">
        <v>0.35486111111111113</v>
      </c>
      <c r="H35" s="236">
        <v>15</v>
      </c>
      <c r="I35" s="687"/>
      <c r="J35" s="687"/>
      <c r="K35" s="688"/>
    </row>
    <row r="36" spans="1:11" s="11" customFormat="1">
      <c r="A36" s="285" t="s">
        <v>151</v>
      </c>
      <c r="B36" s="183">
        <v>89</v>
      </c>
      <c r="C36" s="286">
        <f t="shared" si="3"/>
        <v>39171</v>
      </c>
      <c r="D36" s="107">
        <v>0.1673611111111111</v>
      </c>
      <c r="E36" s="183">
        <v>136</v>
      </c>
      <c r="F36" s="286">
        <f t="shared" si="2"/>
        <v>39218</v>
      </c>
      <c r="G36" s="107">
        <v>0.41736111111111113</v>
      </c>
      <c r="H36" s="475">
        <v>15</v>
      </c>
      <c r="I36" s="687"/>
      <c r="J36" s="687"/>
      <c r="K36" s="688"/>
    </row>
    <row r="37" spans="1:11" s="11" customFormat="1" ht="15" customHeight="1">
      <c r="A37" s="211" t="s">
        <v>152</v>
      </c>
      <c r="B37" s="183">
        <v>89</v>
      </c>
      <c r="C37" s="286">
        <f t="shared" si="3"/>
        <v>39171</v>
      </c>
      <c r="D37" s="107">
        <v>0.1673611111111111</v>
      </c>
      <c r="E37" s="183">
        <v>141</v>
      </c>
      <c r="F37" s="286">
        <f t="shared" si="2"/>
        <v>39223</v>
      </c>
      <c r="G37" s="107">
        <v>0.41736111111111113</v>
      </c>
      <c r="H37" s="475">
        <v>15</v>
      </c>
      <c r="I37" s="687"/>
      <c r="J37" s="687"/>
      <c r="K37" s="688"/>
    </row>
    <row r="38" spans="1:11" s="11" customFormat="1">
      <c r="A38" s="211" t="s">
        <v>153</v>
      </c>
      <c r="B38" s="183">
        <v>89</v>
      </c>
      <c r="C38" s="286">
        <f t="shared" si="3"/>
        <v>39171</v>
      </c>
      <c r="D38" s="107">
        <v>0.1673611111111111</v>
      </c>
      <c r="E38" s="183">
        <v>149</v>
      </c>
      <c r="F38" s="286">
        <f t="shared" si="2"/>
        <v>39231</v>
      </c>
      <c r="G38" s="107">
        <v>0.42777777777777781</v>
      </c>
      <c r="H38" s="475">
        <v>15</v>
      </c>
      <c r="I38" s="687"/>
      <c r="J38" s="687"/>
      <c r="K38" s="688"/>
    </row>
    <row r="39" spans="1:11" s="11" customFormat="1">
      <c r="A39" s="211" t="s">
        <v>154</v>
      </c>
      <c r="B39" s="183">
        <v>89</v>
      </c>
      <c r="C39" s="286">
        <f t="shared" si="3"/>
        <v>39171</v>
      </c>
      <c r="D39" s="107">
        <v>0.1673611111111111</v>
      </c>
      <c r="E39" s="183">
        <v>155</v>
      </c>
      <c r="F39" s="286">
        <f t="shared" si="2"/>
        <v>39237</v>
      </c>
      <c r="G39" s="107">
        <v>0.3756944444444445</v>
      </c>
      <c r="H39" s="475">
        <v>15</v>
      </c>
      <c r="I39" s="687"/>
      <c r="J39" s="687"/>
      <c r="K39" s="688"/>
    </row>
    <row r="40" spans="1:11" ht="15" customHeight="1">
      <c r="A40" s="211" t="s">
        <v>156</v>
      </c>
      <c r="B40" s="183">
        <v>169</v>
      </c>
      <c r="C40" s="286">
        <f t="shared" si="3"/>
        <v>39251</v>
      </c>
      <c r="D40" s="107">
        <v>0.4381944444444445</v>
      </c>
      <c r="E40" s="183">
        <v>176</v>
      </c>
      <c r="F40" s="286">
        <f t="shared" si="2"/>
        <v>39258</v>
      </c>
      <c r="G40" s="107">
        <v>0.60486111111111118</v>
      </c>
      <c r="H40" s="475">
        <v>15</v>
      </c>
      <c r="I40" s="687" t="s">
        <v>558</v>
      </c>
      <c r="J40" s="687"/>
      <c r="K40" s="688"/>
    </row>
    <row r="41" spans="1:11">
      <c r="A41" s="209" t="s">
        <v>157</v>
      </c>
      <c r="B41" s="183">
        <v>169</v>
      </c>
      <c r="C41" s="286">
        <f t="shared" si="3"/>
        <v>39251</v>
      </c>
      <c r="D41" s="235">
        <v>0.4381944444444445</v>
      </c>
      <c r="E41" s="183">
        <v>183</v>
      </c>
      <c r="F41" s="286">
        <f t="shared" si="2"/>
        <v>39265</v>
      </c>
      <c r="G41" s="235">
        <v>0.4069444444444445</v>
      </c>
      <c r="H41" s="475">
        <v>15</v>
      </c>
      <c r="I41" s="711"/>
      <c r="J41" s="711"/>
      <c r="K41" s="712"/>
    </row>
    <row r="42" spans="1:11" ht="15" customHeight="1">
      <c r="A42" s="211" t="s">
        <v>164</v>
      </c>
      <c r="B42" s="183">
        <v>246</v>
      </c>
      <c r="C42" s="286">
        <f t="shared" si="3"/>
        <v>39328</v>
      </c>
      <c r="D42" s="107">
        <v>0.47986111111111113</v>
      </c>
      <c r="E42" s="183">
        <v>254</v>
      </c>
      <c r="F42" s="286">
        <f t="shared" si="2"/>
        <v>39336</v>
      </c>
      <c r="G42" s="107">
        <v>0.35486111111111113</v>
      </c>
      <c r="H42" s="475">
        <v>15</v>
      </c>
      <c r="I42" s="687" t="s">
        <v>559</v>
      </c>
      <c r="J42" s="687"/>
      <c r="K42" s="688"/>
    </row>
    <row r="43" spans="1:11">
      <c r="A43" s="211" t="s">
        <v>165</v>
      </c>
      <c r="B43" s="183">
        <v>246</v>
      </c>
      <c r="C43" s="286">
        <f t="shared" si="3"/>
        <v>39328</v>
      </c>
      <c r="D43" s="107">
        <v>0.47986111111111113</v>
      </c>
      <c r="E43" s="41">
        <v>260</v>
      </c>
      <c r="F43" s="286">
        <f t="shared" si="2"/>
        <v>39342</v>
      </c>
      <c r="G43" s="107">
        <v>0.38611111111111113</v>
      </c>
      <c r="H43" s="475">
        <v>15</v>
      </c>
      <c r="I43" s="687"/>
      <c r="J43" s="687"/>
      <c r="K43" s="688"/>
    </row>
    <row r="44" spans="1:11" ht="16" thickBot="1">
      <c r="A44" s="280" t="s">
        <v>171</v>
      </c>
      <c r="B44" s="248">
        <v>320</v>
      </c>
      <c r="C44" s="249">
        <f t="shared" ref="C44" si="4">DATE($A$1,1,0)+B44</f>
        <v>39402</v>
      </c>
      <c r="D44" s="250">
        <v>9.4444444444444442E-2</v>
      </c>
      <c r="E44" s="248">
        <v>338</v>
      </c>
      <c r="F44" s="249">
        <f t="shared" ref="F44" si="5">DATE($A$1,1,0)+E44</f>
        <v>39420</v>
      </c>
      <c r="G44" s="250">
        <v>0.38611111111111113</v>
      </c>
      <c r="H44" s="251">
        <v>15</v>
      </c>
      <c r="I44" s="707" t="s">
        <v>564</v>
      </c>
      <c r="J44" s="707"/>
      <c r="K44" s="708"/>
    </row>
  </sheetData>
  <mergeCells count="16">
    <mergeCell ref="I42:K43"/>
    <mergeCell ref="A23:G23"/>
    <mergeCell ref="I20:K20"/>
    <mergeCell ref="I44:K44"/>
    <mergeCell ref="B1:J1"/>
    <mergeCell ref="B30:I30"/>
    <mergeCell ref="I21:J21"/>
    <mergeCell ref="I4:J4"/>
    <mergeCell ref="I31:K33"/>
    <mergeCell ref="I34:K39"/>
    <mergeCell ref="I40:K41"/>
    <mergeCell ref="A27:J27"/>
    <mergeCell ref="A28:C28"/>
    <mergeCell ref="D28:K28"/>
    <mergeCell ref="I24:J24"/>
    <mergeCell ref="I25:J2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2008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53" t="s">
        <v>134</v>
      </c>
      <c r="B4" s="80">
        <v>1</v>
      </c>
      <c r="C4" s="78">
        <f t="shared" ref="C4:C18" si="0">DATE($A$1,1,0)+B4</f>
        <v>39448</v>
      </c>
      <c r="D4" s="89">
        <v>6.9444444444444447E-4</v>
      </c>
      <c r="E4" s="18">
        <v>67</v>
      </c>
      <c r="F4" s="66">
        <f t="shared" ref="F4:F17" si="1">DATE($A$1,1,0)+E4</f>
        <v>39514</v>
      </c>
      <c r="G4" s="90">
        <v>0.56319444444444444</v>
      </c>
      <c r="H4" s="4">
        <v>15</v>
      </c>
      <c r="I4" s="596" t="s">
        <v>367</v>
      </c>
      <c r="J4" s="596"/>
      <c r="K4" s="2"/>
    </row>
    <row r="5" spans="1:11" s="11" customFormat="1">
      <c r="A5" s="136" t="s">
        <v>139</v>
      </c>
      <c r="B5" s="87">
        <v>67</v>
      </c>
      <c r="C5" s="66">
        <f t="shared" si="0"/>
        <v>39514</v>
      </c>
      <c r="D5" s="51">
        <v>0.57361111111111118</v>
      </c>
      <c r="E5" s="49">
        <v>129</v>
      </c>
      <c r="F5" s="66">
        <f t="shared" si="1"/>
        <v>39576</v>
      </c>
      <c r="G5" s="51">
        <v>0.81319444444444444</v>
      </c>
      <c r="H5" s="52">
        <v>15</v>
      </c>
      <c r="I5" s="49"/>
      <c r="J5" s="49"/>
      <c r="K5" s="49"/>
    </row>
    <row r="6" spans="1:11" s="11" customFormat="1">
      <c r="A6" s="136" t="s">
        <v>140</v>
      </c>
      <c r="B6" s="87">
        <v>129</v>
      </c>
      <c r="C6" s="66">
        <f t="shared" si="0"/>
        <v>39576</v>
      </c>
      <c r="D6" s="51">
        <v>0.82361111111111107</v>
      </c>
      <c r="E6" s="49">
        <v>129</v>
      </c>
      <c r="F6" s="66">
        <f t="shared" si="1"/>
        <v>39576</v>
      </c>
      <c r="G6" s="51">
        <v>0.84444444444444444</v>
      </c>
      <c r="H6" s="52">
        <v>15</v>
      </c>
      <c r="I6" s="49"/>
      <c r="J6" s="49"/>
      <c r="K6" s="49"/>
    </row>
    <row r="7" spans="1:11" s="11" customFormat="1" ht="15" customHeight="1">
      <c r="A7" s="156" t="s">
        <v>141</v>
      </c>
      <c r="B7" s="87">
        <v>129</v>
      </c>
      <c r="C7" s="66">
        <f t="shared" si="0"/>
        <v>39576</v>
      </c>
      <c r="D7" s="51">
        <v>0.85486111111111107</v>
      </c>
      <c r="E7" s="49">
        <v>130</v>
      </c>
      <c r="F7" s="66">
        <f t="shared" si="1"/>
        <v>39577</v>
      </c>
      <c r="G7" s="140">
        <v>0.4069444444444445</v>
      </c>
      <c r="H7" s="52">
        <v>15</v>
      </c>
      <c r="I7" s="716" t="s">
        <v>572</v>
      </c>
      <c r="J7" s="716"/>
      <c r="K7" s="716"/>
    </row>
    <row r="8" spans="1:11" s="11" customFormat="1">
      <c r="A8" s="156" t="s">
        <v>142</v>
      </c>
      <c r="B8" s="87">
        <v>130</v>
      </c>
      <c r="C8" s="66">
        <f t="shared" si="0"/>
        <v>39577</v>
      </c>
      <c r="D8" s="140">
        <v>0.44722222222222219</v>
      </c>
      <c r="E8" s="49">
        <v>130</v>
      </c>
      <c r="F8" s="66">
        <f t="shared" si="1"/>
        <v>39577</v>
      </c>
      <c r="G8" s="51">
        <v>0.82013888888888886</v>
      </c>
      <c r="H8" s="52" t="s">
        <v>494</v>
      </c>
      <c r="I8" s="716"/>
      <c r="J8" s="716"/>
      <c r="K8" s="716"/>
    </row>
    <row r="9" spans="1:11" s="11" customFormat="1">
      <c r="A9" s="156" t="s">
        <v>143</v>
      </c>
      <c r="B9" s="87">
        <v>130</v>
      </c>
      <c r="C9" s="66">
        <f t="shared" si="0"/>
        <v>39577</v>
      </c>
      <c r="D9" s="45">
        <v>0.82152777777777775</v>
      </c>
      <c r="E9" s="49">
        <v>132</v>
      </c>
      <c r="F9" s="66">
        <f t="shared" si="1"/>
        <v>39579</v>
      </c>
      <c r="G9" s="45">
        <v>0.75486111111111109</v>
      </c>
      <c r="H9" s="52" t="s">
        <v>494</v>
      </c>
      <c r="I9" s="2"/>
      <c r="J9" s="2"/>
      <c r="K9" s="2"/>
    </row>
    <row r="10" spans="1:11" s="11" customFormat="1">
      <c r="A10" s="156" t="s">
        <v>144</v>
      </c>
      <c r="B10" s="87">
        <v>132</v>
      </c>
      <c r="C10" s="66">
        <f t="shared" si="0"/>
        <v>39579</v>
      </c>
      <c r="D10" s="45">
        <v>0.75555555555555554</v>
      </c>
      <c r="E10" s="49">
        <v>132</v>
      </c>
      <c r="F10" s="66">
        <f t="shared" si="1"/>
        <v>39579</v>
      </c>
      <c r="G10" s="45">
        <v>0.80902777777777779</v>
      </c>
      <c r="H10" s="52" t="s">
        <v>494</v>
      </c>
      <c r="I10" s="2"/>
      <c r="J10" s="2"/>
      <c r="K10" s="2"/>
    </row>
    <row r="11" spans="1:11" s="11" customFormat="1">
      <c r="A11" s="156" t="s">
        <v>145</v>
      </c>
      <c r="B11" s="87">
        <v>132</v>
      </c>
      <c r="C11" s="66">
        <f t="shared" si="0"/>
        <v>39579</v>
      </c>
      <c r="D11" s="45">
        <v>0.80972222222222223</v>
      </c>
      <c r="E11" s="49">
        <v>132</v>
      </c>
      <c r="F11" s="66">
        <f t="shared" si="1"/>
        <v>39579</v>
      </c>
      <c r="G11" s="45">
        <v>0.8340277777777777</v>
      </c>
      <c r="H11" s="52" t="s">
        <v>494</v>
      </c>
      <c r="I11" s="2"/>
      <c r="J11" s="2"/>
      <c r="K11" s="2"/>
    </row>
    <row r="12" spans="1:11" s="11" customFormat="1">
      <c r="A12" s="156" t="s">
        <v>146</v>
      </c>
      <c r="B12" s="87">
        <v>132</v>
      </c>
      <c r="C12" s="66">
        <f t="shared" si="0"/>
        <v>39579</v>
      </c>
      <c r="D12" s="45">
        <v>0.83472222222222225</v>
      </c>
      <c r="E12" s="49">
        <v>132</v>
      </c>
      <c r="F12" s="66">
        <f t="shared" si="1"/>
        <v>39579</v>
      </c>
      <c r="G12" s="45">
        <v>0.84861111111111109</v>
      </c>
      <c r="H12" s="52" t="s">
        <v>494</v>
      </c>
      <c r="I12" s="2"/>
      <c r="J12" s="2"/>
      <c r="K12" s="2"/>
    </row>
    <row r="13" spans="1:11" s="11" customFormat="1">
      <c r="A13" s="156" t="s">
        <v>147</v>
      </c>
      <c r="B13" s="87">
        <v>132</v>
      </c>
      <c r="C13" s="66">
        <f t="shared" si="0"/>
        <v>39579</v>
      </c>
      <c r="D13" s="45">
        <v>0.85</v>
      </c>
      <c r="E13" s="49">
        <v>133</v>
      </c>
      <c r="F13" s="66">
        <f t="shared" si="1"/>
        <v>39580</v>
      </c>
      <c r="G13" s="45">
        <v>0.50555555555555554</v>
      </c>
      <c r="H13" s="52" t="s">
        <v>494</v>
      </c>
      <c r="I13" s="2"/>
      <c r="J13" s="2"/>
      <c r="K13" s="2"/>
    </row>
    <row r="14" spans="1:11" s="11" customFormat="1">
      <c r="A14" s="156" t="s">
        <v>148</v>
      </c>
      <c r="B14" s="87">
        <v>133</v>
      </c>
      <c r="C14" s="66">
        <f t="shared" si="0"/>
        <v>39580</v>
      </c>
      <c r="D14" s="45">
        <v>0.50694444444444442</v>
      </c>
      <c r="E14" s="49">
        <v>133</v>
      </c>
      <c r="F14" s="66">
        <f t="shared" si="1"/>
        <v>39580</v>
      </c>
      <c r="G14" s="45">
        <v>0.79305555555555562</v>
      </c>
      <c r="H14" s="52" t="s">
        <v>494</v>
      </c>
      <c r="I14" s="2"/>
      <c r="J14" s="2"/>
      <c r="K14" s="2"/>
    </row>
    <row r="15" spans="1:11" s="11" customFormat="1">
      <c r="A15" s="156" t="s">
        <v>149</v>
      </c>
      <c r="B15" s="87">
        <v>133</v>
      </c>
      <c r="C15" s="66">
        <f t="shared" si="0"/>
        <v>39580</v>
      </c>
      <c r="D15" s="45">
        <v>0.7944444444444444</v>
      </c>
      <c r="E15" s="49">
        <v>135</v>
      </c>
      <c r="F15" s="66">
        <f t="shared" si="1"/>
        <v>39582</v>
      </c>
      <c r="G15" s="45">
        <v>0.28194444444444444</v>
      </c>
      <c r="H15" s="52" t="s">
        <v>494</v>
      </c>
      <c r="I15" s="2"/>
      <c r="J15" s="2"/>
      <c r="K15" s="2"/>
    </row>
    <row r="16" spans="1:11" s="11" customFormat="1" ht="15" customHeight="1">
      <c r="A16" s="156" t="s">
        <v>150</v>
      </c>
      <c r="B16" s="87">
        <v>135</v>
      </c>
      <c r="C16" s="66">
        <f t="shared" si="0"/>
        <v>39582</v>
      </c>
      <c r="D16" s="45">
        <v>0.29236111111111113</v>
      </c>
      <c r="E16" s="49">
        <v>246</v>
      </c>
      <c r="F16" s="66">
        <f t="shared" si="1"/>
        <v>39693</v>
      </c>
      <c r="G16" s="45">
        <v>0.4069444444444445</v>
      </c>
      <c r="H16" s="4">
        <v>15</v>
      </c>
      <c r="I16" s="49"/>
      <c r="J16" s="49"/>
      <c r="K16" s="49"/>
    </row>
    <row r="17" spans="1:11" s="11" customFormat="1" ht="15" customHeight="1">
      <c r="A17" s="156" t="s">
        <v>126</v>
      </c>
      <c r="B17" s="87">
        <v>246</v>
      </c>
      <c r="C17" s="66">
        <f t="shared" si="0"/>
        <v>39693</v>
      </c>
      <c r="D17" s="45">
        <v>0.41736111111111113</v>
      </c>
      <c r="E17" s="49">
        <v>324</v>
      </c>
      <c r="F17" s="66">
        <f t="shared" si="1"/>
        <v>39771</v>
      </c>
      <c r="G17" s="45">
        <v>0.82430555555555562</v>
      </c>
      <c r="H17" s="4">
        <v>15</v>
      </c>
      <c r="I17" s="127"/>
      <c r="J17" s="127"/>
      <c r="K17" s="127"/>
    </row>
    <row r="18" spans="1:11" s="11" customFormat="1">
      <c r="A18" s="88"/>
      <c r="B18" s="49">
        <v>324</v>
      </c>
      <c r="C18" s="66">
        <f t="shared" si="0"/>
        <v>39771</v>
      </c>
      <c r="D18" s="45"/>
      <c r="E18" s="49">
        <v>366</v>
      </c>
      <c r="F18" s="66">
        <f t="shared" ref="F18" si="2">DATE($A$1,1,0)+E18</f>
        <v>39813</v>
      </c>
      <c r="G18" s="49"/>
      <c r="H18" s="76" t="s">
        <v>177</v>
      </c>
      <c r="I18" s="717" t="s">
        <v>573</v>
      </c>
      <c r="J18" s="717"/>
      <c r="K18" s="717"/>
    </row>
    <row r="19" spans="1:11" s="11" customFormat="1">
      <c r="A19" s="88"/>
      <c r="B19" s="49"/>
      <c r="C19" s="2"/>
      <c r="D19" s="45"/>
      <c r="E19" s="49"/>
      <c r="F19" s="86"/>
      <c r="G19" s="45"/>
      <c r="H19" s="4"/>
      <c r="I19" s="126"/>
      <c r="J19" s="126"/>
      <c r="K19" s="126"/>
    </row>
    <row r="20" spans="1:11">
      <c r="A20" s="595" t="s">
        <v>575</v>
      </c>
      <c r="B20" s="595"/>
      <c r="C20" s="595"/>
      <c r="D20" s="595"/>
      <c r="E20" s="595"/>
      <c r="F20" s="595"/>
      <c r="G20" s="45"/>
      <c r="H20" s="4"/>
      <c r="I20" s="2"/>
      <c r="J20" s="2"/>
      <c r="K20" s="2"/>
    </row>
    <row r="21" spans="1:11">
      <c r="A21" s="71" t="s">
        <v>549</v>
      </c>
      <c r="B21" s="84">
        <v>331</v>
      </c>
      <c r="C21" s="162">
        <v>39413</v>
      </c>
      <c r="D21" s="85">
        <v>0.65694444444444444</v>
      </c>
      <c r="E21" s="18">
        <v>67</v>
      </c>
      <c r="F21" s="162">
        <v>39514</v>
      </c>
      <c r="G21" s="85">
        <v>0.56319444444444444</v>
      </c>
      <c r="H21" s="4">
        <v>15</v>
      </c>
      <c r="I21" s="596" t="s">
        <v>367</v>
      </c>
      <c r="J21" s="596"/>
      <c r="K21" s="2"/>
    </row>
    <row r="22" spans="1:11">
      <c r="A22" s="4"/>
      <c r="B22" s="84"/>
      <c r="C22" s="162"/>
      <c r="D22" s="85"/>
      <c r="E22" s="18"/>
      <c r="F22" s="162"/>
      <c r="G22" s="85"/>
      <c r="H22" s="4"/>
      <c r="I22" s="125"/>
      <c r="J22" s="125"/>
      <c r="K22" s="2"/>
    </row>
    <row r="23" spans="1:11">
      <c r="A23" s="592" t="s">
        <v>562</v>
      </c>
      <c r="B23" s="592"/>
      <c r="C23" s="592"/>
      <c r="D23" s="592"/>
      <c r="E23" s="592"/>
      <c r="F23" s="592"/>
      <c r="G23" s="592"/>
      <c r="H23" s="592"/>
      <c r="I23" s="592"/>
      <c r="J23" s="592"/>
      <c r="K23" s="2"/>
    </row>
    <row r="24" spans="1:11">
      <c r="A24" s="593" t="s">
        <v>527</v>
      </c>
      <c r="B24" s="593"/>
      <c r="C24" s="593"/>
      <c r="D24" s="593" t="s">
        <v>568</v>
      </c>
      <c r="E24" s="593"/>
      <c r="F24" s="593"/>
      <c r="G24" s="593"/>
      <c r="H24" s="593"/>
      <c r="I24" s="593"/>
      <c r="J24" s="593"/>
      <c r="K24" s="593"/>
    </row>
    <row r="25" spans="1:11">
      <c r="A25" s="4"/>
      <c r="B25" s="84"/>
      <c r="C25" s="162"/>
      <c r="D25" s="85"/>
      <c r="E25" s="18"/>
      <c r="F25" s="162"/>
      <c r="G25" s="85"/>
      <c r="H25" s="4"/>
      <c r="I25" s="125"/>
      <c r="J25" s="125"/>
      <c r="K25" s="2"/>
    </row>
    <row r="26" spans="1:11" s="11" customFormat="1" ht="15" customHeight="1">
      <c r="A26" s="49" t="s">
        <v>350</v>
      </c>
      <c r="B26" s="714" t="s">
        <v>569</v>
      </c>
      <c r="C26" s="714"/>
      <c r="D26" s="714"/>
      <c r="E26" s="714"/>
      <c r="F26" s="714"/>
      <c r="G26" s="714"/>
      <c r="H26" s="714"/>
      <c r="I26" s="714"/>
      <c r="J26" s="714"/>
      <c r="K26" s="714"/>
    </row>
    <row r="27" spans="1:11" s="11" customFormat="1">
      <c r="A27" s="2"/>
      <c r="B27" s="714"/>
      <c r="C27" s="714"/>
      <c r="D27" s="714"/>
      <c r="E27" s="714"/>
      <c r="F27" s="714"/>
      <c r="G27" s="714"/>
      <c r="H27" s="714"/>
      <c r="I27" s="714"/>
      <c r="J27" s="714"/>
      <c r="K27" s="714"/>
    </row>
    <row r="28" spans="1:11">
      <c r="A28" s="61"/>
      <c r="B28" s="714" t="s">
        <v>567</v>
      </c>
      <c r="C28" s="715"/>
      <c r="D28" s="715"/>
      <c r="E28" s="715"/>
      <c r="F28" s="715"/>
      <c r="G28" s="715"/>
      <c r="H28" s="715"/>
      <c r="I28" s="715"/>
      <c r="J28" s="715"/>
      <c r="K28" s="715"/>
    </row>
    <row r="29" spans="1:11">
      <c r="A29" s="74"/>
      <c r="B29" s="718" t="s">
        <v>726</v>
      </c>
      <c r="C29" s="718"/>
      <c r="D29" s="718"/>
      <c r="E29" s="718"/>
      <c r="F29" s="718"/>
      <c r="G29" s="718"/>
      <c r="H29" s="718"/>
      <c r="I29" s="718"/>
      <c r="J29" s="718"/>
      <c r="K29" s="718"/>
    </row>
    <row r="30" spans="1:11">
      <c r="A30" s="74"/>
      <c r="B30" s="647" t="s">
        <v>141</v>
      </c>
      <c r="C30" s="647"/>
      <c r="D30" s="713" t="s">
        <v>571</v>
      </c>
      <c r="E30" s="713"/>
      <c r="F30" s="713"/>
      <c r="G30" s="713"/>
      <c r="H30" s="713"/>
      <c r="I30" s="713"/>
      <c r="J30" s="713"/>
      <c r="K30" s="2"/>
    </row>
    <row r="31" spans="1:11">
      <c r="A31" s="74"/>
      <c r="B31" s="647" t="s">
        <v>142</v>
      </c>
      <c r="C31" s="647"/>
      <c r="D31" s="628" t="s">
        <v>570</v>
      </c>
      <c r="E31" s="628"/>
      <c r="F31" s="628"/>
      <c r="G31" s="628"/>
      <c r="H31" s="628"/>
      <c r="I31" s="628"/>
      <c r="J31" s="628"/>
      <c r="K31" s="2"/>
    </row>
    <row r="32" spans="1:11" ht="16" thickBot="1">
      <c r="A32" s="74"/>
      <c r="B32" s="74"/>
      <c r="C32" s="74"/>
      <c r="D32" s="75"/>
      <c r="E32" s="74"/>
      <c r="F32" s="74"/>
      <c r="G32" s="75"/>
      <c r="H32" s="76"/>
      <c r="I32" s="2"/>
      <c r="J32" s="2"/>
      <c r="K32" s="2"/>
    </row>
    <row r="33" spans="1:11" s="11" customFormat="1" ht="16" thickBot="1">
      <c r="A33" s="88"/>
      <c r="B33" s="648" t="s">
        <v>719</v>
      </c>
      <c r="C33" s="649"/>
      <c r="D33" s="649"/>
      <c r="E33" s="649"/>
      <c r="F33" s="649"/>
      <c r="G33" s="649"/>
      <c r="H33" s="649"/>
      <c r="I33" s="650"/>
      <c r="J33" s="127"/>
      <c r="K33" s="127"/>
    </row>
    <row r="34" spans="1:11">
      <c r="A34" s="232" t="s">
        <v>135</v>
      </c>
      <c r="B34" s="287">
        <v>52</v>
      </c>
      <c r="C34" s="288">
        <f>DATE($A$1,1,0)+B34</f>
        <v>39499</v>
      </c>
      <c r="D34" s="234">
        <v>0.30277777777777776</v>
      </c>
      <c r="E34" s="233">
        <v>70</v>
      </c>
      <c r="F34" s="288">
        <f>DATE($A$1,1,0)+E34</f>
        <v>39517</v>
      </c>
      <c r="G34" s="234">
        <v>0.59444444444444444</v>
      </c>
      <c r="H34" s="208">
        <v>15</v>
      </c>
      <c r="I34" s="289"/>
      <c r="J34" s="289"/>
      <c r="K34" s="290"/>
    </row>
    <row r="35" spans="1:11">
      <c r="A35" s="209" t="s">
        <v>136</v>
      </c>
      <c r="B35" s="291">
        <v>59</v>
      </c>
      <c r="C35" s="67">
        <f>DATE($A$1,1,0)+B35</f>
        <v>39506</v>
      </c>
      <c r="D35" s="235">
        <v>0.31319444444444444</v>
      </c>
      <c r="E35" s="183">
        <v>77</v>
      </c>
      <c r="F35" s="67">
        <f>DATE($A$1,1,0)+E35</f>
        <v>39524</v>
      </c>
      <c r="G35" s="235">
        <v>0.59444444444444444</v>
      </c>
      <c r="H35" s="236">
        <v>15</v>
      </c>
      <c r="I35" s="170"/>
      <c r="J35" s="170"/>
      <c r="K35" s="292"/>
    </row>
    <row r="36" spans="1:11" s="11" customFormat="1">
      <c r="A36" s="209" t="s">
        <v>137</v>
      </c>
      <c r="B36" s="291">
        <v>67</v>
      </c>
      <c r="C36" s="67">
        <f>DATE($A$1,1,0)+B36</f>
        <v>39514</v>
      </c>
      <c r="D36" s="235">
        <v>5.2777777777777778E-2</v>
      </c>
      <c r="E36" s="183">
        <v>85</v>
      </c>
      <c r="F36" s="67">
        <f>DATE($A$1,1,0)+E36</f>
        <v>39532</v>
      </c>
      <c r="G36" s="235">
        <v>0.3444444444444445</v>
      </c>
      <c r="H36" s="236">
        <v>15</v>
      </c>
      <c r="I36" s="293"/>
      <c r="J36" s="236"/>
      <c r="K36" s="294"/>
    </row>
    <row r="37" spans="1:11" s="11" customFormat="1">
      <c r="A37" s="209" t="s">
        <v>138</v>
      </c>
      <c r="B37" s="291">
        <v>74</v>
      </c>
      <c r="C37" s="67">
        <f>DATE($A$1,1,0)+B37</f>
        <v>39521</v>
      </c>
      <c r="D37" s="235">
        <v>7.3611111111111113E-2</v>
      </c>
      <c r="E37" s="183">
        <v>92</v>
      </c>
      <c r="F37" s="67">
        <f>DATE($A$1,1,0)+E37</f>
        <v>39539</v>
      </c>
      <c r="G37" s="235">
        <v>0.36527777777777781</v>
      </c>
      <c r="H37" s="236">
        <v>15</v>
      </c>
      <c r="I37" s="183"/>
      <c r="J37" s="183"/>
      <c r="K37" s="294"/>
    </row>
    <row r="38" spans="1:11" ht="16" thickBot="1">
      <c r="A38" s="295" t="s">
        <v>303</v>
      </c>
      <c r="B38" s="296">
        <v>135</v>
      </c>
      <c r="C38" s="297">
        <v>39582</v>
      </c>
      <c r="D38" s="215">
        <v>0.29236111111111113</v>
      </c>
      <c r="E38" s="248"/>
      <c r="F38" s="213"/>
      <c r="G38" s="245" t="s">
        <v>368</v>
      </c>
      <c r="H38" s="216"/>
      <c r="I38" s="213"/>
      <c r="J38" s="213"/>
      <c r="K38" s="298"/>
    </row>
    <row r="39" spans="1:11">
      <c r="A39" s="74"/>
      <c r="B39" s="74"/>
      <c r="C39" s="74"/>
      <c r="D39" s="75"/>
      <c r="E39" s="74"/>
      <c r="F39" s="74"/>
      <c r="G39" s="75"/>
      <c r="H39" s="76"/>
      <c r="I39" s="2"/>
      <c r="J39" s="2"/>
      <c r="K39" s="2"/>
    </row>
    <row r="40" spans="1:11">
      <c r="A40" s="74"/>
      <c r="B40" s="74"/>
      <c r="C40" s="74"/>
      <c r="D40" s="75"/>
      <c r="E40" s="74"/>
      <c r="F40" s="74"/>
      <c r="G40" s="75"/>
      <c r="H40" s="76"/>
      <c r="I40" s="2"/>
      <c r="J40" s="2"/>
      <c r="K40" s="2"/>
    </row>
    <row r="41" spans="1:11">
      <c r="A41" s="2"/>
      <c r="B41" s="49"/>
      <c r="C41" s="2"/>
      <c r="D41" s="45"/>
      <c r="E41" s="49"/>
      <c r="F41" s="2"/>
      <c r="G41" s="45"/>
      <c r="H41" s="452"/>
      <c r="I41" s="2"/>
      <c r="J41" s="2"/>
      <c r="K41" s="2"/>
    </row>
    <row r="42" spans="1:11">
      <c r="B42" s="11"/>
      <c r="D42" s="5"/>
      <c r="G42" s="5"/>
      <c r="H42" s="464"/>
    </row>
    <row r="43" spans="1:11">
      <c r="A43" s="7"/>
      <c r="B43" s="7"/>
      <c r="C43" s="7"/>
      <c r="D43" s="13"/>
      <c r="E43" s="7"/>
      <c r="F43" s="7"/>
      <c r="G43" s="13"/>
      <c r="H43" s="14"/>
    </row>
    <row r="44" spans="1:11">
      <c r="A44" s="7"/>
      <c r="B44" s="7"/>
      <c r="C44" s="7"/>
      <c r="D44" s="13"/>
      <c r="E44" s="7"/>
      <c r="F44" s="7"/>
      <c r="G44" s="13"/>
      <c r="H44" s="14"/>
    </row>
    <row r="45" spans="1:11">
      <c r="A45" s="7"/>
      <c r="B45" s="7"/>
      <c r="C45" s="7"/>
      <c r="D45" s="13"/>
      <c r="E45" s="7"/>
      <c r="F45" s="7"/>
      <c r="G45" s="13"/>
      <c r="H45" s="14"/>
    </row>
    <row r="46" spans="1:11">
      <c r="A46" s="7"/>
      <c r="B46" s="7"/>
      <c r="C46" s="7"/>
      <c r="D46" s="13"/>
      <c r="E46" s="7"/>
      <c r="F46" s="7"/>
      <c r="G46" s="13"/>
      <c r="H46" s="14"/>
    </row>
    <row r="47" spans="1:11">
      <c r="A47" s="7"/>
      <c r="B47" s="7"/>
      <c r="C47" s="7"/>
      <c r="D47" s="13"/>
      <c r="E47" s="7"/>
      <c r="F47" s="7"/>
      <c r="G47" s="13"/>
      <c r="H47" s="14"/>
    </row>
    <row r="48" spans="1:11">
      <c r="B48" s="11"/>
      <c r="D48" s="5"/>
      <c r="G48" s="5"/>
    </row>
    <row r="49" spans="1:16">
      <c r="A49" s="7"/>
      <c r="B49" s="7"/>
      <c r="C49" s="7"/>
      <c r="D49" s="13"/>
      <c r="E49" s="7"/>
      <c r="F49" s="7"/>
      <c r="G49" s="13"/>
      <c r="H49" s="14"/>
    </row>
    <row r="51" spans="1:16">
      <c r="P51" s="10"/>
    </row>
  </sheetData>
  <mergeCells count="17">
    <mergeCell ref="B30:C30"/>
    <mergeCell ref="B31:C31"/>
    <mergeCell ref="D30:J30"/>
    <mergeCell ref="D31:J31"/>
    <mergeCell ref="B1:J1"/>
    <mergeCell ref="B33:I33"/>
    <mergeCell ref="A20:F20"/>
    <mergeCell ref="I4:J4"/>
    <mergeCell ref="I21:J21"/>
    <mergeCell ref="B26:K27"/>
    <mergeCell ref="B28:K28"/>
    <mergeCell ref="A23:J23"/>
    <mergeCell ref="A24:C24"/>
    <mergeCell ref="D24:K24"/>
    <mergeCell ref="I7:K8"/>
    <mergeCell ref="I18:K18"/>
    <mergeCell ref="B29:K2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view="pageLayout" workbookViewId="0">
      <selection activeCell="F48" sqref="F48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2009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2" t="s">
        <v>886</v>
      </c>
      <c r="I2" s="4"/>
      <c r="J2" s="4"/>
      <c r="K2" s="4"/>
    </row>
    <row r="3" spans="1:11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1">
      <c r="A4" s="161"/>
      <c r="B4" s="18">
        <v>1</v>
      </c>
      <c r="C4" s="66">
        <f t="shared" ref="C4:C13" si="0">DATE($A$1,1,0)+B4</f>
        <v>39814</v>
      </c>
      <c r="D4" s="161"/>
      <c r="E4" s="163">
        <v>36</v>
      </c>
      <c r="F4" s="66">
        <f t="shared" ref="F4" si="1">DATE($A$1,1,0)+E4</f>
        <v>39849</v>
      </c>
      <c r="G4" s="161"/>
      <c r="H4" s="76" t="s">
        <v>177</v>
      </c>
      <c r="I4" s="452"/>
      <c r="J4" s="452"/>
      <c r="K4" s="452"/>
    </row>
    <row r="5" spans="1:11">
      <c r="A5" s="153" t="s">
        <v>578</v>
      </c>
      <c r="B5" s="163">
        <v>36</v>
      </c>
      <c r="C5" s="66">
        <f t="shared" si="0"/>
        <v>39849</v>
      </c>
      <c r="D5" s="171">
        <v>0.58402777777777781</v>
      </c>
      <c r="E5" s="163">
        <v>83</v>
      </c>
      <c r="F5" s="66">
        <f t="shared" ref="F5:F13" si="2">DATE($A$1,1,0)+E5</f>
        <v>39896</v>
      </c>
      <c r="G5" s="171">
        <v>0.66736111111111107</v>
      </c>
      <c r="H5" s="161">
        <v>15</v>
      </c>
      <c r="I5" s="593" t="s">
        <v>581</v>
      </c>
      <c r="J5" s="593"/>
      <c r="K5" s="593"/>
    </row>
    <row r="6" spans="1:11">
      <c r="A6" s="153" t="s">
        <v>122</v>
      </c>
      <c r="B6" s="18">
        <v>83</v>
      </c>
      <c r="C6" s="66">
        <f t="shared" si="0"/>
        <v>39896</v>
      </c>
      <c r="D6" s="90">
        <v>0.6777777777777777</v>
      </c>
      <c r="E6" s="18">
        <v>85</v>
      </c>
      <c r="F6" s="66">
        <f t="shared" si="2"/>
        <v>39898</v>
      </c>
      <c r="G6" s="90">
        <v>0.8027777777777777</v>
      </c>
      <c r="H6" s="161">
        <v>15</v>
      </c>
      <c r="I6" s="452"/>
      <c r="J6" s="452"/>
      <c r="K6" s="452"/>
    </row>
    <row r="7" spans="1:11">
      <c r="A7" s="153" t="s">
        <v>123</v>
      </c>
      <c r="B7" s="18">
        <v>85</v>
      </c>
      <c r="C7" s="66">
        <f t="shared" si="0"/>
        <v>39898</v>
      </c>
      <c r="D7" s="90">
        <v>0.81319444444444444</v>
      </c>
      <c r="E7" s="18">
        <v>296</v>
      </c>
      <c r="F7" s="66">
        <f t="shared" si="2"/>
        <v>40109</v>
      </c>
      <c r="G7" s="90">
        <v>0.42777777777777781</v>
      </c>
      <c r="H7" s="161">
        <v>15</v>
      </c>
      <c r="I7" s="452"/>
      <c r="J7" s="452"/>
      <c r="K7" s="452"/>
    </row>
    <row r="8" spans="1:11">
      <c r="A8" s="153" t="s">
        <v>124</v>
      </c>
      <c r="B8" s="18">
        <v>296</v>
      </c>
      <c r="C8" s="66">
        <f t="shared" si="0"/>
        <v>40109</v>
      </c>
      <c r="D8" s="90">
        <v>0.4381944444444445</v>
      </c>
      <c r="E8" s="18">
        <v>296</v>
      </c>
      <c r="F8" s="66">
        <f t="shared" si="2"/>
        <v>40109</v>
      </c>
      <c r="G8" s="90">
        <v>0.45902777777777781</v>
      </c>
      <c r="H8" s="161">
        <v>15</v>
      </c>
      <c r="I8" s="452"/>
      <c r="J8" s="452"/>
      <c r="K8" s="452"/>
    </row>
    <row r="9" spans="1:11">
      <c r="A9" s="153" t="s">
        <v>125</v>
      </c>
      <c r="B9" s="18">
        <v>296</v>
      </c>
      <c r="C9" s="66">
        <f t="shared" si="0"/>
        <v>40109</v>
      </c>
      <c r="D9" s="90">
        <v>0.4694444444444445</v>
      </c>
      <c r="E9" s="18">
        <v>321</v>
      </c>
      <c r="F9" s="66">
        <f t="shared" si="2"/>
        <v>40134</v>
      </c>
      <c r="G9" s="90">
        <v>0.84444444444444444</v>
      </c>
      <c r="H9" s="161">
        <v>15</v>
      </c>
      <c r="I9" s="161"/>
      <c r="J9" s="161"/>
      <c r="K9" s="161"/>
    </row>
    <row r="10" spans="1:11">
      <c r="A10" s="153" t="s">
        <v>126</v>
      </c>
      <c r="B10" s="18">
        <v>321</v>
      </c>
      <c r="C10" s="66">
        <f t="shared" si="0"/>
        <v>40134</v>
      </c>
      <c r="D10" s="90">
        <v>0.85486111111111107</v>
      </c>
      <c r="E10" s="18">
        <v>322</v>
      </c>
      <c r="F10" s="66">
        <f t="shared" si="2"/>
        <v>40135</v>
      </c>
      <c r="G10" s="90">
        <v>0.75069444444444444</v>
      </c>
      <c r="H10" s="161">
        <v>15</v>
      </c>
      <c r="I10" s="161"/>
      <c r="J10" s="161"/>
      <c r="K10" s="161"/>
    </row>
    <row r="11" spans="1:11">
      <c r="A11" s="153" t="s">
        <v>127</v>
      </c>
      <c r="B11" s="18">
        <v>322</v>
      </c>
      <c r="C11" s="66">
        <f t="shared" si="0"/>
        <v>40135</v>
      </c>
      <c r="D11" s="90">
        <v>0.76111111111111107</v>
      </c>
      <c r="E11" s="18">
        <v>323</v>
      </c>
      <c r="F11" s="66">
        <f t="shared" si="2"/>
        <v>40136</v>
      </c>
      <c r="G11" s="90">
        <v>0.51111111111111118</v>
      </c>
      <c r="H11" s="161">
        <v>15</v>
      </c>
      <c r="I11" s="161"/>
      <c r="J11" s="161"/>
      <c r="K11" s="161"/>
    </row>
    <row r="12" spans="1:11">
      <c r="A12" s="153" t="s">
        <v>128</v>
      </c>
      <c r="B12" s="18">
        <v>323</v>
      </c>
      <c r="C12" s="66">
        <f t="shared" si="0"/>
        <v>40136</v>
      </c>
      <c r="D12" s="90">
        <v>0.52152777777777781</v>
      </c>
      <c r="E12" s="18">
        <v>323</v>
      </c>
      <c r="F12" s="66">
        <f t="shared" si="2"/>
        <v>40136</v>
      </c>
      <c r="G12" s="90">
        <v>0.57361111111111118</v>
      </c>
      <c r="H12" s="161">
        <v>15</v>
      </c>
      <c r="I12" s="452"/>
      <c r="J12" s="452"/>
      <c r="K12" s="452"/>
    </row>
    <row r="13" spans="1:11">
      <c r="A13" s="153" t="s">
        <v>87</v>
      </c>
      <c r="B13" s="18">
        <v>323</v>
      </c>
      <c r="C13" s="66">
        <f t="shared" si="0"/>
        <v>40136</v>
      </c>
      <c r="D13" s="90">
        <v>0.58402777777777781</v>
      </c>
      <c r="E13" s="82">
        <v>365</v>
      </c>
      <c r="F13" s="78">
        <f t="shared" si="2"/>
        <v>40178</v>
      </c>
      <c r="G13" s="83">
        <v>0.9902777777777777</v>
      </c>
      <c r="H13" s="161">
        <v>15</v>
      </c>
      <c r="I13" s="596" t="s">
        <v>370</v>
      </c>
      <c r="J13" s="596"/>
      <c r="K13" s="2"/>
    </row>
    <row r="14" spans="1:11" s="11" customFormat="1" ht="15" customHeight="1">
      <c r="A14" s="117"/>
      <c r="B14" s="87"/>
      <c r="C14" s="50"/>
      <c r="D14" s="51"/>
      <c r="E14" s="49"/>
      <c r="F14" s="50"/>
      <c r="G14" s="51"/>
      <c r="H14" s="137"/>
      <c r="I14" s="49"/>
      <c r="J14" s="49"/>
      <c r="K14" s="49"/>
    </row>
    <row r="15" spans="1:11">
      <c r="A15" s="595" t="s">
        <v>579</v>
      </c>
      <c r="B15" s="595"/>
      <c r="C15" s="595"/>
      <c r="D15" s="595"/>
      <c r="E15" s="595"/>
      <c r="F15" s="595"/>
      <c r="G15" s="159"/>
      <c r="H15" s="159"/>
      <c r="I15" s="2"/>
      <c r="J15" s="2"/>
      <c r="K15" s="2"/>
    </row>
    <row r="16" spans="1:11">
      <c r="A16" s="71" t="s">
        <v>87</v>
      </c>
      <c r="B16" s="18">
        <v>323</v>
      </c>
      <c r="C16" s="66">
        <f t="shared" ref="C16" si="3">DATE($A$1,1,0)+B16</f>
        <v>40136</v>
      </c>
      <c r="D16" s="171">
        <v>0.58402777777777781</v>
      </c>
      <c r="E16" s="18">
        <v>62</v>
      </c>
      <c r="F16" s="66">
        <f>DATE(2010,1,0)+E16</f>
        <v>40240</v>
      </c>
      <c r="G16" s="90">
        <v>0.45902777777777781</v>
      </c>
      <c r="H16" s="161">
        <v>15</v>
      </c>
      <c r="I16" s="596" t="s">
        <v>370</v>
      </c>
      <c r="J16" s="596"/>
      <c r="K16" s="2"/>
    </row>
    <row r="17" spans="1:18">
      <c r="A17" s="71"/>
      <c r="B17" s="18"/>
      <c r="C17" s="66"/>
      <c r="D17" s="171"/>
      <c r="E17" s="18"/>
      <c r="F17" s="66"/>
      <c r="G17" s="90"/>
      <c r="H17" s="161"/>
      <c r="I17" s="132"/>
      <c r="J17" s="132"/>
      <c r="K17" s="2"/>
    </row>
    <row r="18" spans="1:18">
      <c r="A18" s="592" t="s">
        <v>562</v>
      </c>
      <c r="B18" s="592"/>
      <c r="C18" s="592"/>
      <c r="D18" s="592"/>
      <c r="E18" s="592"/>
      <c r="F18" s="592"/>
      <c r="G18" s="592"/>
      <c r="H18" s="592"/>
      <c r="I18" s="592"/>
      <c r="J18" s="592"/>
      <c r="K18" s="2"/>
    </row>
    <row r="19" spans="1:18" s="11" customFormat="1" ht="15" customHeight="1">
      <c r="A19" s="593" t="s">
        <v>698</v>
      </c>
      <c r="B19" s="593"/>
      <c r="C19" s="593"/>
      <c r="D19" s="593" t="s">
        <v>699</v>
      </c>
      <c r="E19" s="593"/>
      <c r="F19" s="593"/>
      <c r="G19" s="593"/>
      <c r="H19" s="593"/>
      <c r="I19" s="593"/>
      <c r="J19" s="593"/>
      <c r="K19" s="593"/>
    </row>
    <row r="20" spans="1:18" ht="15" customHeight="1">
      <c r="A20" s="71"/>
      <c r="B20" s="161"/>
      <c r="C20" s="66"/>
      <c r="D20" s="165"/>
      <c r="E20" s="161"/>
      <c r="F20" s="66"/>
      <c r="G20" s="165"/>
      <c r="H20" s="161"/>
      <c r="I20" s="132"/>
      <c r="J20" s="132"/>
      <c r="K20" s="2"/>
    </row>
    <row r="21" spans="1:18" ht="15" customHeight="1">
      <c r="A21" s="71" t="s">
        <v>350</v>
      </c>
      <c r="B21" s="732" t="s">
        <v>727</v>
      </c>
      <c r="C21" s="732"/>
      <c r="D21" s="732"/>
      <c r="E21" s="732"/>
      <c r="F21" s="732"/>
      <c r="G21" s="732"/>
      <c r="H21" s="732"/>
      <c r="I21" s="732"/>
      <c r="J21" s="732"/>
      <c r="K21" s="732"/>
      <c r="L21" s="164"/>
      <c r="M21" s="164"/>
      <c r="N21" s="164"/>
      <c r="O21" s="164"/>
      <c r="P21" s="164"/>
      <c r="Q21" s="164"/>
      <c r="R21" s="164"/>
    </row>
    <row r="22" spans="1:18" s="11" customFormat="1" ht="15" customHeight="1">
      <c r="A22" s="2"/>
      <c r="B22" s="732"/>
      <c r="C22" s="732"/>
      <c r="D22" s="732"/>
      <c r="E22" s="732"/>
      <c r="F22" s="732"/>
      <c r="G22" s="732"/>
      <c r="H22" s="732"/>
      <c r="I22" s="732"/>
      <c r="J22" s="732"/>
      <c r="K22" s="732"/>
      <c r="L22" s="164"/>
      <c r="M22" s="164"/>
      <c r="N22" s="164"/>
      <c r="O22" s="164"/>
      <c r="P22" s="164"/>
      <c r="Q22" s="164"/>
      <c r="R22" s="164"/>
    </row>
    <row r="23" spans="1:18" s="11" customFormat="1" ht="15" customHeight="1">
      <c r="A23" s="2"/>
      <c r="B23" s="732" t="s">
        <v>586</v>
      </c>
      <c r="C23" s="733"/>
      <c r="D23" s="733"/>
      <c r="E23" s="733"/>
      <c r="F23" s="733"/>
      <c r="G23" s="733"/>
      <c r="H23" s="733"/>
      <c r="I23" s="733"/>
      <c r="J23" s="733"/>
      <c r="K23" s="733"/>
    </row>
    <row r="24" spans="1:18" s="11" customFormat="1" ht="15" customHeight="1">
      <c r="A24" s="117"/>
      <c r="B24" s="733"/>
      <c r="C24" s="733"/>
      <c r="D24" s="733"/>
      <c r="E24" s="733"/>
      <c r="F24" s="733"/>
      <c r="G24" s="733"/>
      <c r="H24" s="733"/>
      <c r="I24" s="733"/>
      <c r="J24" s="733"/>
      <c r="K24" s="733"/>
    </row>
    <row r="25" spans="1:18" s="11" customFormat="1" ht="15" customHeight="1">
      <c r="A25" s="117"/>
      <c r="B25" s="733"/>
      <c r="C25" s="733"/>
      <c r="D25" s="733"/>
      <c r="E25" s="733"/>
      <c r="F25" s="733"/>
      <c r="G25" s="733"/>
      <c r="H25" s="733"/>
      <c r="I25" s="733"/>
      <c r="J25" s="733"/>
      <c r="K25" s="733"/>
    </row>
    <row r="26" spans="1:18" s="11" customFormat="1" ht="15" customHeight="1">
      <c r="A26" s="59" t="s">
        <v>119</v>
      </c>
      <c r="B26" s="137" t="s">
        <v>374</v>
      </c>
      <c r="C26" s="720" t="s">
        <v>375</v>
      </c>
      <c r="D26" s="720"/>
      <c r="E26" s="713" t="s">
        <v>376</v>
      </c>
      <c r="F26" s="713"/>
      <c r="G26" s="713" t="s">
        <v>377</v>
      </c>
      <c r="H26" s="713"/>
      <c r="I26" s="716" t="s">
        <v>576</v>
      </c>
      <c r="J26" s="716"/>
      <c r="K26" s="716"/>
    </row>
    <row r="27" spans="1:18" s="11" customFormat="1" ht="15" customHeight="1">
      <c r="A27" s="59" t="s">
        <v>121</v>
      </c>
      <c r="B27" s="137" t="s">
        <v>378</v>
      </c>
      <c r="C27" s="720" t="s">
        <v>380</v>
      </c>
      <c r="D27" s="720"/>
      <c r="E27" s="713" t="s">
        <v>376</v>
      </c>
      <c r="F27" s="713"/>
      <c r="G27" s="713" t="s">
        <v>382</v>
      </c>
      <c r="H27" s="713"/>
      <c r="I27" s="716"/>
      <c r="J27" s="716"/>
      <c r="K27" s="716"/>
    </row>
    <row r="28" spans="1:18">
      <c r="A28" s="117"/>
      <c r="B28" s="137" t="s">
        <v>379</v>
      </c>
      <c r="C28" s="720" t="s">
        <v>381</v>
      </c>
      <c r="D28" s="720"/>
      <c r="E28" s="137"/>
      <c r="F28" s="137"/>
      <c r="G28" s="137"/>
      <c r="H28" s="137"/>
      <c r="I28" s="716"/>
      <c r="J28" s="716"/>
      <c r="K28" s="716"/>
    </row>
    <row r="29" spans="1:18">
      <c r="A29" s="172"/>
      <c r="B29" s="734" t="s">
        <v>584</v>
      </c>
      <c r="C29" s="734"/>
      <c r="D29" s="734"/>
      <c r="E29" s="734"/>
      <c r="F29" s="734"/>
      <c r="G29" s="734"/>
      <c r="H29" s="734"/>
      <c r="I29" s="734"/>
      <c r="J29" s="734"/>
      <c r="K29" s="734"/>
    </row>
    <row r="30" spans="1:18">
      <c r="A30" s="2"/>
      <c r="B30" s="735" t="s">
        <v>703</v>
      </c>
      <c r="C30" s="736"/>
      <c r="D30" s="736"/>
      <c r="E30" s="736"/>
      <c r="F30" s="736"/>
      <c r="G30" s="736"/>
      <c r="H30" s="736"/>
      <c r="I30" s="736"/>
      <c r="J30" s="736"/>
      <c r="K30" s="736"/>
    </row>
    <row r="31" spans="1:18">
      <c r="A31" s="74"/>
      <c r="B31" s="736"/>
      <c r="C31" s="736"/>
      <c r="D31" s="736"/>
      <c r="E31" s="736"/>
      <c r="F31" s="736"/>
      <c r="G31" s="736"/>
      <c r="H31" s="736"/>
      <c r="I31" s="736"/>
      <c r="J31" s="736"/>
      <c r="K31" s="736"/>
    </row>
    <row r="32" spans="1:18" ht="15" customHeight="1">
      <c r="A32" s="2"/>
      <c r="B32" s="736"/>
      <c r="C32" s="736"/>
      <c r="D32" s="736"/>
      <c r="E32" s="736"/>
      <c r="F32" s="736"/>
      <c r="G32" s="736"/>
      <c r="H32" s="736"/>
      <c r="I32" s="736"/>
      <c r="J32" s="736"/>
      <c r="K32" s="736"/>
    </row>
    <row r="33" spans="1:14" ht="16" thickBot="1">
      <c r="A33" s="74"/>
      <c r="B33" s="161"/>
      <c r="C33" s="161"/>
      <c r="D33" s="593"/>
      <c r="E33" s="593"/>
      <c r="F33" s="2"/>
      <c r="G33" s="2"/>
      <c r="H33" s="2"/>
      <c r="I33" s="2"/>
      <c r="J33" s="2"/>
      <c r="K33" s="2"/>
    </row>
    <row r="34" spans="1:14" s="11" customFormat="1" ht="15" customHeight="1" thickBot="1">
      <c r="A34" s="117"/>
      <c r="B34" s="648" t="s">
        <v>719</v>
      </c>
      <c r="C34" s="649"/>
      <c r="D34" s="649"/>
      <c r="E34" s="649"/>
      <c r="F34" s="649"/>
      <c r="G34" s="649"/>
      <c r="H34" s="649"/>
      <c r="I34" s="650"/>
      <c r="J34" s="134"/>
      <c r="K34" s="134"/>
    </row>
    <row r="35" spans="1:14">
      <c r="A35" s="299" t="s">
        <v>111</v>
      </c>
      <c r="B35" s="205">
        <v>0</v>
      </c>
      <c r="C35" s="454"/>
      <c r="D35" s="300">
        <v>6.2499999999999995E-3</v>
      </c>
      <c r="E35" s="301">
        <v>0</v>
      </c>
      <c r="F35" s="454"/>
      <c r="G35" s="300">
        <v>3.0555555555555555E-2</v>
      </c>
      <c r="H35" s="454">
        <v>3</v>
      </c>
      <c r="I35" s="725" t="s">
        <v>585</v>
      </c>
      <c r="J35" s="725"/>
      <c r="K35" s="726"/>
    </row>
    <row r="36" spans="1:14" ht="15" customHeight="1">
      <c r="A36" s="302" t="s">
        <v>112</v>
      </c>
      <c r="B36" s="293">
        <v>0</v>
      </c>
      <c r="C36" s="475"/>
      <c r="D36" s="169">
        <v>1.1111111111111112E-2</v>
      </c>
      <c r="E36" s="168">
        <v>0</v>
      </c>
      <c r="F36" s="475"/>
      <c r="G36" s="169">
        <v>1.1805555555555555E-2</v>
      </c>
      <c r="H36" s="475">
        <v>1</v>
      </c>
      <c r="I36" s="721" t="s">
        <v>582</v>
      </c>
      <c r="J36" s="721"/>
      <c r="K36" s="722"/>
    </row>
    <row r="37" spans="1:14" ht="15" customHeight="1">
      <c r="A37" s="302" t="s">
        <v>113</v>
      </c>
      <c r="B37" s="168">
        <v>0</v>
      </c>
      <c r="C37" s="475"/>
      <c r="D37" s="169">
        <v>2.1527777777777781E-2</v>
      </c>
      <c r="E37" s="168">
        <v>41</v>
      </c>
      <c r="F37" s="475"/>
      <c r="G37" s="169">
        <v>0.27152777777777776</v>
      </c>
      <c r="H37" s="475">
        <v>15</v>
      </c>
      <c r="I37" s="721"/>
      <c r="J37" s="721"/>
      <c r="K37" s="722"/>
    </row>
    <row r="38" spans="1:14">
      <c r="A38" s="302" t="s">
        <v>114</v>
      </c>
      <c r="B38" s="168">
        <v>41</v>
      </c>
      <c r="C38" s="475"/>
      <c r="D38" s="169">
        <v>0.28194444444444444</v>
      </c>
      <c r="E38" s="168">
        <v>42</v>
      </c>
      <c r="F38" s="475"/>
      <c r="G38" s="169">
        <v>7.3611111111111113E-2</v>
      </c>
      <c r="H38" s="475">
        <v>15</v>
      </c>
      <c r="I38" s="721"/>
      <c r="J38" s="721"/>
      <c r="K38" s="722"/>
      <c r="L38" s="166"/>
      <c r="M38" s="166"/>
      <c r="N38" s="166"/>
    </row>
    <row r="39" spans="1:14">
      <c r="A39" s="302" t="s">
        <v>115</v>
      </c>
      <c r="B39" s="168">
        <v>42</v>
      </c>
      <c r="C39" s="475"/>
      <c r="D39" s="169">
        <v>8.4027777777777771E-2</v>
      </c>
      <c r="E39" s="168">
        <v>42</v>
      </c>
      <c r="F39" s="475"/>
      <c r="G39" s="169">
        <v>0.8652777777777777</v>
      </c>
      <c r="H39" s="475">
        <v>15</v>
      </c>
      <c r="I39" s="721"/>
      <c r="J39" s="721"/>
      <c r="K39" s="722"/>
      <c r="L39" s="166"/>
      <c r="M39" s="166"/>
      <c r="N39" s="166"/>
    </row>
    <row r="40" spans="1:14">
      <c r="A40" s="302" t="s">
        <v>116</v>
      </c>
      <c r="B40" s="168">
        <v>42</v>
      </c>
      <c r="C40" s="475"/>
      <c r="D40" s="169">
        <v>0.87569444444444444</v>
      </c>
      <c r="E40" s="168">
        <v>44</v>
      </c>
      <c r="F40" s="475"/>
      <c r="G40" s="169">
        <v>7.3611111111111113E-2</v>
      </c>
      <c r="H40" s="475">
        <v>15</v>
      </c>
      <c r="I40" s="721"/>
      <c r="J40" s="721"/>
      <c r="K40" s="722"/>
      <c r="L40" s="166"/>
      <c r="M40" s="166"/>
      <c r="N40" s="166"/>
    </row>
    <row r="41" spans="1:14">
      <c r="A41" s="302" t="s">
        <v>117</v>
      </c>
      <c r="B41" s="168">
        <v>44</v>
      </c>
      <c r="C41" s="475"/>
      <c r="D41" s="169">
        <v>8.4027777777777771E-2</v>
      </c>
      <c r="E41" s="168">
        <v>45</v>
      </c>
      <c r="F41" s="475"/>
      <c r="G41" s="169">
        <v>0.87569444444444444</v>
      </c>
      <c r="H41" s="475">
        <v>15</v>
      </c>
      <c r="I41" s="729"/>
      <c r="J41" s="729"/>
      <c r="K41" s="730"/>
      <c r="L41" s="166"/>
      <c r="M41" s="166"/>
      <c r="N41" s="166"/>
    </row>
    <row r="42" spans="1:14">
      <c r="A42" s="302" t="s">
        <v>118</v>
      </c>
      <c r="B42" s="168">
        <v>45</v>
      </c>
      <c r="C42" s="475"/>
      <c r="D42" s="169">
        <v>0.88611111111111107</v>
      </c>
      <c r="E42" s="168">
        <v>46</v>
      </c>
      <c r="F42" s="475"/>
      <c r="G42" s="169">
        <v>0.21944444444444444</v>
      </c>
      <c r="H42" s="475">
        <v>15</v>
      </c>
      <c r="I42" s="729"/>
      <c r="J42" s="729"/>
      <c r="K42" s="730"/>
      <c r="L42" s="166"/>
      <c r="M42" s="166"/>
      <c r="N42" s="166"/>
    </row>
    <row r="43" spans="1:14">
      <c r="A43" s="302" t="s">
        <v>119</v>
      </c>
      <c r="B43" s="168">
        <v>46</v>
      </c>
      <c r="C43" s="475"/>
      <c r="D43" s="169">
        <v>0.2298611111111111</v>
      </c>
      <c r="E43" s="168">
        <v>47</v>
      </c>
      <c r="F43" s="475"/>
      <c r="G43" s="169">
        <v>4.2361111111111106E-2</v>
      </c>
      <c r="H43" s="475">
        <v>15</v>
      </c>
      <c r="I43" s="729"/>
      <c r="J43" s="729"/>
      <c r="K43" s="730"/>
      <c r="L43" s="166"/>
      <c r="M43" s="166"/>
      <c r="N43" s="166"/>
    </row>
    <row r="44" spans="1:14" ht="15" customHeight="1">
      <c r="A44" s="302" t="s">
        <v>121</v>
      </c>
      <c r="B44" s="168">
        <v>47</v>
      </c>
      <c r="C44" s="41"/>
      <c r="D44" s="169">
        <v>5.2777777777777778E-2</v>
      </c>
      <c r="E44" s="728" t="s">
        <v>577</v>
      </c>
      <c r="F44" s="728"/>
      <c r="G44" s="728"/>
      <c r="H44" s="727" t="s">
        <v>369</v>
      </c>
      <c r="I44" s="729"/>
      <c r="J44" s="729"/>
      <c r="K44" s="730"/>
      <c r="L44" s="166"/>
      <c r="M44" s="166"/>
      <c r="N44" s="166"/>
    </row>
    <row r="45" spans="1:14">
      <c r="A45" s="302"/>
      <c r="B45" s="168">
        <v>83</v>
      </c>
      <c r="C45" s="67">
        <f>DATE($A$1,1,0)+B45</f>
        <v>39896</v>
      </c>
      <c r="D45" s="169">
        <v>0.63611111111111118</v>
      </c>
      <c r="E45" s="168">
        <v>83</v>
      </c>
      <c r="F45" s="67">
        <f>DATE($A$1,1,0)+E45</f>
        <v>39896</v>
      </c>
      <c r="G45" s="169">
        <v>0.66736111111111107</v>
      </c>
      <c r="H45" s="727"/>
      <c r="I45" s="729"/>
      <c r="J45" s="729"/>
      <c r="K45" s="730"/>
      <c r="L45" s="166"/>
      <c r="M45" s="166"/>
      <c r="N45" s="166"/>
    </row>
    <row r="46" spans="1:14">
      <c r="A46" s="302" t="s">
        <v>120</v>
      </c>
      <c r="B46" s="168">
        <v>0</v>
      </c>
      <c r="C46" s="475"/>
      <c r="D46" s="169">
        <v>2.1527777777777781E-2</v>
      </c>
      <c r="E46" s="168">
        <v>47</v>
      </c>
      <c r="F46" s="475"/>
      <c r="G46" s="169">
        <v>4.2361111111111106E-2</v>
      </c>
      <c r="H46" s="475"/>
      <c r="I46" s="721" t="s">
        <v>583</v>
      </c>
      <c r="J46" s="721"/>
      <c r="K46" s="722"/>
    </row>
    <row r="47" spans="1:14">
      <c r="A47" s="312" t="s">
        <v>120</v>
      </c>
      <c r="B47" s="313">
        <v>36</v>
      </c>
      <c r="C47" s="68"/>
      <c r="D47" s="314">
        <v>0.59652777777777777</v>
      </c>
      <c r="E47" s="313">
        <v>83</v>
      </c>
      <c r="F47" s="68">
        <f t="shared" ref="F47" si="4">DATE($A$1,1,0)+E47</f>
        <v>39896</v>
      </c>
      <c r="G47" s="314">
        <v>0.61736111111111114</v>
      </c>
      <c r="H47" s="315"/>
      <c r="I47" s="723"/>
      <c r="J47" s="723"/>
      <c r="K47" s="724"/>
    </row>
    <row r="48" spans="1:14">
      <c r="A48" s="302"/>
      <c r="B48" s="168"/>
      <c r="C48" s="67"/>
      <c r="D48" s="169"/>
      <c r="E48" s="168"/>
      <c r="F48" s="67"/>
      <c r="G48" s="169"/>
      <c r="H48" s="475"/>
      <c r="I48" s="472"/>
      <c r="J48" s="472"/>
      <c r="K48" s="473"/>
    </row>
    <row r="49" spans="1:11" ht="15" customHeight="1">
      <c r="A49" s="302" t="s">
        <v>129</v>
      </c>
      <c r="B49" s="303">
        <v>158</v>
      </c>
      <c r="C49" s="67">
        <f>DATE($A$1,1,0)+B49</f>
        <v>39971</v>
      </c>
      <c r="D49" s="169">
        <v>0.29236111111111113</v>
      </c>
      <c r="E49" s="168">
        <v>176</v>
      </c>
      <c r="F49" s="67">
        <f>DATE($A$1,1,0)+E49</f>
        <v>39989</v>
      </c>
      <c r="G49" s="169">
        <v>0.58402777777777781</v>
      </c>
      <c r="H49" s="475">
        <v>15</v>
      </c>
      <c r="I49" s="687" t="s">
        <v>590</v>
      </c>
      <c r="J49" s="687"/>
      <c r="K49" s="688"/>
    </row>
    <row r="50" spans="1:11">
      <c r="A50" s="304" t="s">
        <v>130</v>
      </c>
      <c r="B50" s="305">
        <v>158</v>
      </c>
      <c r="C50" s="67">
        <f>DATE($A$1,1,0)+B50</f>
        <v>39971</v>
      </c>
      <c r="D50" s="306">
        <v>0.29236111111111113</v>
      </c>
      <c r="E50" s="293">
        <v>182</v>
      </c>
      <c r="F50" s="67">
        <f>DATE($A$1,1,0)+E50</f>
        <v>39995</v>
      </c>
      <c r="G50" s="306">
        <v>0.57361111111111118</v>
      </c>
      <c r="H50" s="236" t="s">
        <v>580</v>
      </c>
      <c r="I50" s="687"/>
      <c r="J50" s="687"/>
      <c r="K50" s="688"/>
    </row>
    <row r="51" spans="1:11">
      <c r="A51" s="304" t="s">
        <v>131</v>
      </c>
      <c r="B51" s="305">
        <v>182</v>
      </c>
      <c r="C51" s="67">
        <f>DATE($A$1,1,0)+B51</f>
        <v>39995</v>
      </c>
      <c r="D51" s="306">
        <v>0.58402777777777781</v>
      </c>
      <c r="E51" s="293">
        <v>188</v>
      </c>
      <c r="F51" s="67">
        <f>DATE($A$1,1,0)+E51</f>
        <v>40001</v>
      </c>
      <c r="G51" s="306">
        <v>0.65694444444444444</v>
      </c>
      <c r="H51" s="236">
        <v>15</v>
      </c>
      <c r="I51" s="687"/>
      <c r="J51" s="687"/>
      <c r="K51" s="688"/>
    </row>
    <row r="52" spans="1:11">
      <c r="A52" s="304"/>
      <c r="B52" s="305">
        <v>212</v>
      </c>
      <c r="C52" s="67">
        <f>DATE($A$1,1,0)+B52</f>
        <v>40025</v>
      </c>
      <c r="D52" s="306">
        <v>0.33402777777777781</v>
      </c>
      <c r="E52" s="293">
        <v>230</v>
      </c>
      <c r="F52" s="67">
        <f>DATE($A$1,1,0)+E52</f>
        <v>40043</v>
      </c>
      <c r="G52" s="306">
        <v>0.62569444444444444</v>
      </c>
      <c r="H52" s="236">
        <v>15</v>
      </c>
      <c r="I52" s="687"/>
      <c r="J52" s="687"/>
      <c r="K52" s="688"/>
    </row>
    <row r="53" spans="1:11">
      <c r="A53" s="304" t="s">
        <v>132</v>
      </c>
      <c r="B53" s="305">
        <v>74</v>
      </c>
      <c r="C53" s="182">
        <f>DATE(2008,1,0)+B53</f>
        <v>39521</v>
      </c>
      <c r="D53" s="307">
        <v>7.3611111111111113E-2</v>
      </c>
      <c r="E53" s="293">
        <v>92</v>
      </c>
      <c r="F53" s="182">
        <f>DATE(2008,1,0)+E53</f>
        <v>39539</v>
      </c>
      <c r="G53" s="306">
        <v>0.36527777777777781</v>
      </c>
      <c r="H53" s="236">
        <v>15</v>
      </c>
      <c r="I53" s="687"/>
      <c r="J53" s="687"/>
      <c r="K53" s="688"/>
    </row>
    <row r="54" spans="1:11" ht="15" customHeight="1">
      <c r="A54" s="304"/>
      <c r="B54" s="305">
        <v>158</v>
      </c>
      <c r="C54" s="67">
        <f>DATE($A$1,1,0)+B54</f>
        <v>39971</v>
      </c>
      <c r="D54" s="306">
        <v>0.29236111111111113</v>
      </c>
      <c r="E54" s="293">
        <v>176</v>
      </c>
      <c r="F54" s="67">
        <f t="shared" ref="F54:F60" si="5">DATE($A$1,1,0)+E54</f>
        <v>39989</v>
      </c>
      <c r="G54" s="306">
        <v>0.58402777777777781</v>
      </c>
      <c r="H54" s="236">
        <v>15</v>
      </c>
      <c r="I54" s="687"/>
      <c r="J54" s="687"/>
      <c r="K54" s="688"/>
    </row>
    <row r="55" spans="1:11" ht="15" customHeight="1">
      <c r="A55" s="304"/>
      <c r="B55" s="305">
        <v>164</v>
      </c>
      <c r="C55" s="67">
        <f>DATE($A$1,1,0)+B55</f>
        <v>39977</v>
      </c>
      <c r="D55" s="306">
        <v>0.28194444444444444</v>
      </c>
      <c r="E55" s="293">
        <v>182</v>
      </c>
      <c r="F55" s="67">
        <f t="shared" si="5"/>
        <v>39995</v>
      </c>
      <c r="G55" s="306">
        <v>0.57361111111111118</v>
      </c>
      <c r="H55" s="236">
        <v>15</v>
      </c>
      <c r="I55" s="687"/>
      <c r="J55" s="687"/>
      <c r="K55" s="688"/>
    </row>
    <row r="56" spans="1:11" ht="15" customHeight="1">
      <c r="A56" s="304"/>
      <c r="B56" s="305">
        <v>237</v>
      </c>
      <c r="C56" s="67">
        <f>DATE($A$1,1,0)+B56</f>
        <v>40050</v>
      </c>
      <c r="D56" s="306">
        <v>0.38611111111111113</v>
      </c>
      <c r="E56" s="293">
        <v>259</v>
      </c>
      <c r="F56" s="67">
        <f t="shared" si="5"/>
        <v>40072</v>
      </c>
      <c r="G56" s="306">
        <v>0.7402777777777777</v>
      </c>
      <c r="H56" s="236">
        <v>15</v>
      </c>
      <c r="I56" s="687"/>
      <c r="J56" s="687"/>
      <c r="K56" s="688"/>
    </row>
    <row r="57" spans="1:11" s="11" customFormat="1" ht="15" customHeight="1">
      <c r="A57" s="304" t="s">
        <v>133</v>
      </c>
      <c r="B57" s="305">
        <v>230</v>
      </c>
      <c r="C57" s="67">
        <f>DATE($A$1,1,0)+B57</f>
        <v>40043</v>
      </c>
      <c r="D57" s="306">
        <v>0.63611111111111118</v>
      </c>
      <c r="E57" s="293">
        <v>237</v>
      </c>
      <c r="F57" s="67">
        <f t="shared" si="5"/>
        <v>40050</v>
      </c>
      <c r="G57" s="306">
        <v>0.36527777777777781</v>
      </c>
      <c r="H57" s="236">
        <v>15</v>
      </c>
      <c r="I57" s="687"/>
      <c r="J57" s="687"/>
      <c r="K57" s="688"/>
    </row>
    <row r="58" spans="1:11" s="11" customFormat="1" ht="15" customHeight="1">
      <c r="A58" s="304" t="s">
        <v>371</v>
      </c>
      <c r="B58" s="731" t="s">
        <v>587</v>
      </c>
      <c r="C58" s="731"/>
      <c r="D58" s="731"/>
      <c r="E58" s="293">
        <v>247</v>
      </c>
      <c r="F58" s="67">
        <f t="shared" si="5"/>
        <v>40060</v>
      </c>
      <c r="G58" s="306">
        <v>0.39652777777777781</v>
      </c>
      <c r="H58" s="236">
        <v>15</v>
      </c>
      <c r="I58" s="687"/>
      <c r="J58" s="687"/>
      <c r="K58" s="688"/>
    </row>
    <row r="59" spans="1:11" s="11" customFormat="1" ht="15" customHeight="1">
      <c r="A59" s="304" t="s">
        <v>372</v>
      </c>
      <c r="B59" s="731" t="s">
        <v>589</v>
      </c>
      <c r="C59" s="731"/>
      <c r="D59" s="731"/>
      <c r="E59" s="293">
        <v>252</v>
      </c>
      <c r="F59" s="67">
        <f t="shared" si="5"/>
        <v>40065</v>
      </c>
      <c r="G59" s="306">
        <v>0.52152777777777781</v>
      </c>
      <c r="H59" s="236">
        <v>15</v>
      </c>
      <c r="I59" s="687"/>
      <c r="J59" s="687"/>
      <c r="K59" s="688"/>
    </row>
    <row r="60" spans="1:11" s="11" customFormat="1" ht="15" customHeight="1" thickBot="1">
      <c r="A60" s="308" t="s">
        <v>373</v>
      </c>
      <c r="B60" s="719" t="s">
        <v>588</v>
      </c>
      <c r="C60" s="719"/>
      <c r="D60" s="719"/>
      <c r="E60" s="309">
        <v>259</v>
      </c>
      <c r="F60" s="310">
        <f t="shared" si="5"/>
        <v>40072</v>
      </c>
      <c r="G60" s="311">
        <v>0.7402777777777777</v>
      </c>
      <c r="H60" s="251">
        <v>15</v>
      </c>
      <c r="I60" s="689"/>
      <c r="J60" s="689"/>
      <c r="K60" s="690"/>
    </row>
    <row r="61" spans="1:11">
      <c r="A61" s="74"/>
      <c r="B61" s="2"/>
      <c r="C61" s="2"/>
      <c r="D61" s="2"/>
      <c r="E61" s="2"/>
      <c r="F61" s="2"/>
      <c r="G61" s="2"/>
      <c r="H61" s="161"/>
      <c r="I61" s="2"/>
      <c r="J61" s="2"/>
      <c r="K61" s="2"/>
    </row>
    <row r="64" spans="1:11"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8">
      <c r="B65" s="20"/>
      <c r="C65" s="20"/>
      <c r="D65" s="20"/>
      <c r="E65" s="20"/>
      <c r="F65" s="20"/>
      <c r="G65" s="20"/>
      <c r="H65" s="20"/>
    </row>
    <row r="66" spans="1:8">
      <c r="B66" s="20"/>
      <c r="C66" s="20"/>
      <c r="D66" s="20"/>
      <c r="E66" s="20"/>
      <c r="F66" s="20"/>
      <c r="G66" s="20"/>
      <c r="H66" s="20"/>
    </row>
    <row r="69" spans="1:8">
      <c r="A69" s="7"/>
      <c r="B69" s="7"/>
      <c r="C69" s="7"/>
      <c r="D69" s="13"/>
      <c r="E69" s="7"/>
      <c r="F69" s="7"/>
      <c r="G69" s="13"/>
      <c r="H69" s="14"/>
    </row>
    <row r="70" spans="1:8">
      <c r="A70" s="7"/>
      <c r="B70" s="7"/>
      <c r="C70" s="7"/>
      <c r="D70" s="13"/>
      <c r="E70" s="7"/>
      <c r="F70" s="7"/>
      <c r="G70" s="13"/>
      <c r="H70" s="14"/>
    </row>
    <row r="71" spans="1:8">
      <c r="B71" s="11"/>
      <c r="D71" s="5"/>
      <c r="G71" s="5"/>
    </row>
    <row r="72" spans="1:8">
      <c r="A72" s="7"/>
      <c r="B72" s="7"/>
      <c r="C72" s="7"/>
      <c r="D72" s="13"/>
      <c r="E72" s="7"/>
      <c r="F72" s="7"/>
      <c r="G72" s="13"/>
      <c r="H72" s="14"/>
    </row>
  </sheetData>
  <mergeCells count="31">
    <mergeCell ref="B1:J1"/>
    <mergeCell ref="B34:I34"/>
    <mergeCell ref="E26:F26"/>
    <mergeCell ref="G26:H26"/>
    <mergeCell ref="C27:D27"/>
    <mergeCell ref="C28:D28"/>
    <mergeCell ref="E27:F27"/>
    <mergeCell ref="G27:H27"/>
    <mergeCell ref="I13:J13"/>
    <mergeCell ref="A15:F15"/>
    <mergeCell ref="I5:K5"/>
    <mergeCell ref="B23:K25"/>
    <mergeCell ref="B21:K22"/>
    <mergeCell ref="B29:K29"/>
    <mergeCell ref="B30:K32"/>
    <mergeCell ref="A18:J18"/>
    <mergeCell ref="A19:C19"/>
    <mergeCell ref="D19:K19"/>
    <mergeCell ref="I26:K28"/>
    <mergeCell ref="B60:D60"/>
    <mergeCell ref="I16:J16"/>
    <mergeCell ref="C26:D26"/>
    <mergeCell ref="I49:K60"/>
    <mergeCell ref="I46:K47"/>
    <mergeCell ref="I35:K35"/>
    <mergeCell ref="H44:H45"/>
    <mergeCell ref="E44:G44"/>
    <mergeCell ref="I36:K45"/>
    <mergeCell ref="B58:D58"/>
    <mergeCell ref="B59:D59"/>
    <mergeCell ref="D33:E33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view="pageLayout" topLeftCell="A31" workbookViewId="0">
      <selection activeCell="A27" sqref="A27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4" ht="21" thickBot="1">
      <c r="A1" s="32">
        <v>2010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4">
      <c r="A2" s="161"/>
      <c r="B2" s="161" t="s">
        <v>0</v>
      </c>
      <c r="C2" s="161" t="s">
        <v>1</v>
      </c>
      <c r="D2" s="161" t="s">
        <v>2</v>
      </c>
      <c r="E2" s="161" t="s">
        <v>3</v>
      </c>
      <c r="F2" s="161" t="s">
        <v>4</v>
      </c>
      <c r="G2" s="161" t="s">
        <v>5</v>
      </c>
      <c r="H2" s="422" t="s">
        <v>886</v>
      </c>
      <c r="I2" s="161"/>
      <c r="J2" s="161"/>
      <c r="K2" s="161"/>
    </row>
    <row r="3" spans="1:14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4">
      <c r="A4" s="153" t="s">
        <v>87</v>
      </c>
      <c r="B4" s="80">
        <v>1</v>
      </c>
      <c r="C4" s="78">
        <f t="shared" ref="C4:C6" si="0">DATE($A$1,1,0)+B4</f>
        <v>40179</v>
      </c>
      <c r="D4" s="81">
        <v>4.2361111111111106E-2</v>
      </c>
      <c r="E4" s="18">
        <v>62</v>
      </c>
      <c r="F4" s="66">
        <f t="shared" ref="F4:F6" si="1">DATE($A$1,1,0)+E4</f>
        <v>40240</v>
      </c>
      <c r="G4" s="193">
        <v>0.45902777777777781</v>
      </c>
      <c r="H4" s="161">
        <v>15</v>
      </c>
      <c r="I4" s="602" t="s">
        <v>395</v>
      </c>
      <c r="J4" s="602"/>
      <c r="K4" s="602"/>
    </row>
    <row r="5" spans="1:14">
      <c r="A5" s="136" t="s">
        <v>88</v>
      </c>
      <c r="B5" s="17">
        <v>62</v>
      </c>
      <c r="C5" s="66">
        <f t="shared" si="0"/>
        <v>40240</v>
      </c>
      <c r="D5" s="3">
        <v>0.4694444444444445</v>
      </c>
      <c r="E5" s="2">
        <v>72</v>
      </c>
      <c r="F5" s="66">
        <f t="shared" si="1"/>
        <v>40250</v>
      </c>
      <c r="G5" s="3">
        <v>0.75069444444444444</v>
      </c>
      <c r="H5" s="161">
        <v>15</v>
      </c>
      <c r="I5" s="452"/>
      <c r="J5" s="596"/>
      <c r="K5" s="596"/>
    </row>
    <row r="6" spans="1:14">
      <c r="A6" s="136" t="s">
        <v>89</v>
      </c>
      <c r="B6" s="17">
        <v>72</v>
      </c>
      <c r="C6" s="66">
        <f t="shared" si="0"/>
        <v>40250</v>
      </c>
      <c r="D6" s="3">
        <v>0.76111111111111107</v>
      </c>
      <c r="E6" s="2">
        <v>72</v>
      </c>
      <c r="F6" s="66">
        <f t="shared" si="1"/>
        <v>40250</v>
      </c>
      <c r="G6" s="3">
        <v>0.7715277777777777</v>
      </c>
      <c r="H6" s="161">
        <v>15</v>
      </c>
      <c r="I6" s="452"/>
      <c r="J6" s="452"/>
      <c r="K6" s="452"/>
    </row>
    <row r="7" spans="1:14" s="2" customFormat="1">
      <c r="A7" s="136" t="s">
        <v>90</v>
      </c>
      <c r="B7" s="17">
        <v>72</v>
      </c>
      <c r="C7" s="66">
        <f>DATE($A$1,1,0)+B7</f>
        <v>40250</v>
      </c>
      <c r="D7" s="3">
        <v>0.77847222222222223</v>
      </c>
      <c r="E7" s="2">
        <v>73</v>
      </c>
      <c r="F7" s="66">
        <f>DATE($A$1,1,0)+E7</f>
        <v>40251</v>
      </c>
      <c r="G7" s="3">
        <v>0.52500000000000002</v>
      </c>
      <c r="H7" s="161" t="s">
        <v>91</v>
      </c>
      <c r="I7" s="18"/>
      <c r="J7" s="452"/>
    </row>
    <row r="8" spans="1:14" s="2" customFormat="1">
      <c r="A8" s="136" t="s">
        <v>92</v>
      </c>
      <c r="B8" s="17">
        <v>73</v>
      </c>
      <c r="C8" s="66">
        <f t="shared" ref="C8:C12" si="2">DATE($A$1,1,0)+B8</f>
        <v>40251</v>
      </c>
      <c r="D8" s="3">
        <v>0.52708333333333335</v>
      </c>
      <c r="E8" s="2">
        <v>73</v>
      </c>
      <c r="F8" s="66">
        <f t="shared" ref="F8:F12" si="3">DATE($A$1,1,0)+E8</f>
        <v>40251</v>
      </c>
      <c r="G8" s="3">
        <v>0.70208333333333339</v>
      </c>
      <c r="H8" s="161" t="s">
        <v>93</v>
      </c>
    </row>
    <row r="9" spans="1:14" s="2" customFormat="1">
      <c r="A9" s="136" t="s">
        <v>94</v>
      </c>
      <c r="B9" s="17">
        <v>73</v>
      </c>
      <c r="C9" s="66">
        <f t="shared" si="2"/>
        <v>40251</v>
      </c>
      <c r="D9" s="3">
        <v>0.70416666666666661</v>
      </c>
      <c r="E9" s="2">
        <v>73</v>
      </c>
      <c r="F9" s="66">
        <f t="shared" si="3"/>
        <v>40251</v>
      </c>
      <c r="G9" s="3">
        <v>0.71250000000000002</v>
      </c>
      <c r="H9" s="161">
        <v>3</v>
      </c>
    </row>
    <row r="10" spans="1:14" s="2" customFormat="1">
      <c r="A10" s="136" t="s">
        <v>95</v>
      </c>
      <c r="B10" s="17">
        <v>73</v>
      </c>
      <c r="C10" s="66">
        <f t="shared" si="2"/>
        <v>40251</v>
      </c>
      <c r="D10" s="3">
        <v>0.71736111111111101</v>
      </c>
      <c r="E10" s="2">
        <v>74</v>
      </c>
      <c r="F10" s="66">
        <f t="shared" si="3"/>
        <v>40252</v>
      </c>
      <c r="G10" s="3">
        <v>0.61041666666666672</v>
      </c>
      <c r="H10" s="161">
        <v>2</v>
      </c>
    </row>
    <row r="11" spans="1:14" s="2" customFormat="1">
      <c r="A11" s="136" t="s">
        <v>96</v>
      </c>
      <c r="B11" s="17">
        <v>74</v>
      </c>
      <c r="C11" s="66">
        <f t="shared" si="2"/>
        <v>40252</v>
      </c>
      <c r="D11" s="3">
        <v>0.57708333333333328</v>
      </c>
      <c r="E11" s="2">
        <v>74</v>
      </c>
      <c r="F11" s="66">
        <f t="shared" si="3"/>
        <v>40252</v>
      </c>
      <c r="G11" s="3">
        <v>0.82847222222222228</v>
      </c>
      <c r="H11" s="161">
        <v>2</v>
      </c>
    </row>
    <row r="12" spans="1:14" s="2" customFormat="1">
      <c r="A12" s="136" t="s">
        <v>97</v>
      </c>
      <c r="B12" s="17">
        <v>74</v>
      </c>
      <c r="C12" s="66">
        <f t="shared" si="2"/>
        <v>40252</v>
      </c>
      <c r="D12" s="3">
        <v>0.82986111111111116</v>
      </c>
      <c r="E12" s="2">
        <v>83</v>
      </c>
      <c r="F12" s="66">
        <f t="shared" si="3"/>
        <v>40261</v>
      </c>
      <c r="G12" s="3">
        <v>0.64930555555555558</v>
      </c>
      <c r="H12" s="161">
        <v>2</v>
      </c>
    </row>
    <row r="13" spans="1:14" s="2" customFormat="1">
      <c r="A13" s="190" t="s">
        <v>679</v>
      </c>
      <c r="B13" s="183">
        <v>83</v>
      </c>
      <c r="C13" s="184">
        <f>DATE($A$1,1,0)+B13</f>
        <v>40261</v>
      </c>
      <c r="D13" s="186">
        <v>0.65069444444444446</v>
      </c>
      <c r="E13" s="183">
        <v>96</v>
      </c>
      <c r="F13" s="185">
        <f>DATE($A$1,1,0)+E13</f>
        <v>40274</v>
      </c>
      <c r="G13" s="191">
        <v>0.39097222222222222</v>
      </c>
      <c r="H13" s="170">
        <v>2</v>
      </c>
      <c r="I13" s="596" t="s">
        <v>680</v>
      </c>
      <c r="J13" s="596"/>
      <c r="K13" s="596"/>
      <c r="L13" s="69"/>
      <c r="M13" s="69"/>
      <c r="N13" s="69"/>
    </row>
    <row r="14" spans="1:14">
      <c r="A14" s="136"/>
      <c r="B14" s="183">
        <v>96</v>
      </c>
      <c r="C14" s="184">
        <f>DATE($A$1,1,0)+B14</f>
        <v>40274</v>
      </c>
      <c r="D14" s="2"/>
      <c r="E14" s="183">
        <v>97</v>
      </c>
      <c r="F14" s="184">
        <f t="shared" ref="F14" si="4">DATE($A$1,1,0)+E14</f>
        <v>40275</v>
      </c>
      <c r="G14" s="2"/>
      <c r="H14" s="76" t="s">
        <v>177</v>
      </c>
      <c r="I14" s="2"/>
      <c r="J14" s="2"/>
      <c r="K14" s="2"/>
    </row>
    <row r="15" spans="1:14" s="2" customFormat="1">
      <c r="A15" s="190" t="s">
        <v>675</v>
      </c>
      <c r="B15" s="183">
        <v>97</v>
      </c>
      <c r="C15" s="184">
        <f t="shared" ref="C15:C33" si="5">DATE($A$1,1,0)+B15</f>
        <v>40275</v>
      </c>
      <c r="D15" s="186">
        <v>0.14374999999999999</v>
      </c>
      <c r="E15" s="183">
        <v>104</v>
      </c>
      <c r="F15" s="185">
        <f t="shared" ref="F15:F16" si="6">DATE($A$1,1,0)+E15</f>
        <v>40282</v>
      </c>
      <c r="G15" s="191">
        <v>0.33958333333333335</v>
      </c>
      <c r="H15" s="170">
        <v>2</v>
      </c>
      <c r="I15" s="70"/>
      <c r="J15" s="70"/>
      <c r="K15" s="70"/>
    </row>
    <row r="16" spans="1:14" s="2" customFormat="1">
      <c r="A16" s="136"/>
      <c r="B16" s="183">
        <v>104</v>
      </c>
      <c r="C16" s="184">
        <f t="shared" si="5"/>
        <v>40282</v>
      </c>
      <c r="D16" s="3"/>
      <c r="E16" s="2">
        <v>113</v>
      </c>
      <c r="F16" s="67">
        <f t="shared" si="6"/>
        <v>40291</v>
      </c>
      <c r="G16" s="3"/>
      <c r="H16" s="76" t="s">
        <v>177</v>
      </c>
      <c r="I16" s="70"/>
      <c r="J16" s="70"/>
      <c r="K16" s="70"/>
    </row>
    <row r="17" spans="1:17" ht="15" customHeight="1">
      <c r="A17" s="136" t="s">
        <v>101</v>
      </c>
      <c r="B17" s="2">
        <v>113</v>
      </c>
      <c r="C17" s="67">
        <f t="shared" si="5"/>
        <v>40291</v>
      </c>
      <c r="D17" s="3">
        <v>0.36180555555555555</v>
      </c>
      <c r="E17" s="2">
        <v>113</v>
      </c>
      <c r="F17" s="67">
        <f t="shared" ref="F17:F24" si="7">DATE($A$1,1,0)+E17</f>
        <v>40291</v>
      </c>
      <c r="G17" s="3">
        <v>0.67013888888888884</v>
      </c>
      <c r="H17" s="161">
        <v>2</v>
      </c>
      <c r="I17" s="70"/>
      <c r="J17" s="69"/>
      <c r="K17" s="69"/>
    </row>
    <row r="18" spans="1:17">
      <c r="A18" s="136" t="s">
        <v>102</v>
      </c>
      <c r="B18" s="49">
        <v>113</v>
      </c>
      <c r="C18" s="184">
        <f t="shared" si="5"/>
        <v>40291</v>
      </c>
      <c r="D18" s="108">
        <v>0.67152777777777783</v>
      </c>
      <c r="E18" s="49">
        <v>161</v>
      </c>
      <c r="F18" s="184">
        <f t="shared" si="7"/>
        <v>40339</v>
      </c>
      <c r="G18" s="3">
        <v>0.49513888888888885</v>
      </c>
      <c r="H18" s="161">
        <v>2</v>
      </c>
      <c r="I18" s="69"/>
      <c r="J18" s="69"/>
      <c r="K18" s="69"/>
    </row>
    <row r="19" spans="1:17">
      <c r="A19" s="136" t="s">
        <v>676</v>
      </c>
      <c r="B19" s="49">
        <v>161</v>
      </c>
      <c r="C19" s="184">
        <f t="shared" si="5"/>
        <v>40339</v>
      </c>
      <c r="D19" s="108">
        <v>0.49652777777777773</v>
      </c>
      <c r="E19" s="49">
        <v>161</v>
      </c>
      <c r="F19" s="185">
        <f t="shared" si="7"/>
        <v>40339</v>
      </c>
      <c r="G19" s="3">
        <v>0.56319444444444444</v>
      </c>
      <c r="H19" s="161">
        <v>2</v>
      </c>
      <c r="I19" s="69"/>
      <c r="J19" s="69"/>
      <c r="K19" s="69"/>
    </row>
    <row r="20" spans="1:17">
      <c r="A20" s="136"/>
      <c r="B20" s="49">
        <v>161</v>
      </c>
      <c r="C20" s="184">
        <f t="shared" si="5"/>
        <v>40339</v>
      </c>
      <c r="D20" s="108"/>
      <c r="E20" s="49">
        <v>161</v>
      </c>
      <c r="F20" s="188">
        <v>40339</v>
      </c>
      <c r="G20" s="3"/>
      <c r="H20" s="76" t="s">
        <v>177</v>
      </c>
      <c r="I20" s="69"/>
      <c r="J20" s="69"/>
      <c r="K20" s="69"/>
    </row>
    <row r="21" spans="1:17">
      <c r="A21" s="136" t="s">
        <v>103</v>
      </c>
      <c r="B21" s="49">
        <v>161</v>
      </c>
      <c r="C21" s="184">
        <f t="shared" si="5"/>
        <v>40339</v>
      </c>
      <c r="D21" s="108">
        <v>0.66319444444444442</v>
      </c>
      <c r="E21" s="49">
        <v>161</v>
      </c>
      <c r="F21" s="184">
        <f t="shared" si="7"/>
        <v>40339</v>
      </c>
      <c r="G21" s="3">
        <v>0.66597222222222219</v>
      </c>
      <c r="H21" s="161">
        <v>2</v>
      </c>
      <c r="I21" s="69"/>
      <c r="J21" s="69"/>
      <c r="K21" s="69"/>
    </row>
    <row r="22" spans="1:17">
      <c r="A22" s="136" t="s">
        <v>104</v>
      </c>
      <c r="B22" s="49">
        <v>161</v>
      </c>
      <c r="C22" s="184">
        <f t="shared" si="5"/>
        <v>40339</v>
      </c>
      <c r="D22" s="108">
        <v>0.66736111111111107</v>
      </c>
      <c r="E22" s="753" t="s">
        <v>577</v>
      </c>
      <c r="F22" s="753"/>
      <c r="G22" s="753"/>
      <c r="H22" s="161">
        <v>2</v>
      </c>
      <c r="I22" s="69"/>
      <c r="J22" s="69"/>
      <c r="K22" s="69"/>
    </row>
    <row r="23" spans="1:17">
      <c r="A23" s="136" t="s">
        <v>677</v>
      </c>
      <c r="B23" s="49">
        <v>161</v>
      </c>
      <c r="C23" s="184">
        <f t="shared" si="5"/>
        <v>40339</v>
      </c>
      <c r="D23" s="108">
        <v>0.66874999999999996</v>
      </c>
      <c r="E23" s="49">
        <v>162</v>
      </c>
      <c r="F23" s="185">
        <f t="shared" si="7"/>
        <v>40340</v>
      </c>
      <c r="G23" s="3">
        <v>0.38819444444444445</v>
      </c>
      <c r="H23" s="161">
        <v>2</v>
      </c>
      <c r="I23" s="69"/>
      <c r="J23" s="69"/>
      <c r="K23" s="69"/>
    </row>
    <row r="24" spans="1:17">
      <c r="A24" s="136"/>
      <c r="B24" s="49">
        <v>162</v>
      </c>
      <c r="C24" s="184">
        <f t="shared" si="5"/>
        <v>40340</v>
      </c>
      <c r="D24" s="3"/>
      <c r="E24" s="49">
        <v>162</v>
      </c>
      <c r="F24" s="184">
        <f t="shared" si="7"/>
        <v>40340</v>
      </c>
      <c r="G24" s="3"/>
      <c r="H24" s="76" t="s">
        <v>177</v>
      </c>
      <c r="I24" s="73"/>
      <c r="J24" s="73"/>
      <c r="K24" s="73"/>
    </row>
    <row r="25" spans="1:17">
      <c r="A25" s="136" t="s">
        <v>105</v>
      </c>
      <c r="B25" s="2">
        <v>162</v>
      </c>
      <c r="C25" s="67">
        <f t="shared" si="5"/>
        <v>40340</v>
      </c>
      <c r="D25" s="3">
        <v>0.42777777777777781</v>
      </c>
      <c r="E25" s="2">
        <v>162</v>
      </c>
      <c r="F25" s="67">
        <f t="shared" ref="F25:F33" si="8">DATE($A$1,1,0)+E25</f>
        <v>40340</v>
      </c>
      <c r="G25" s="3">
        <v>0.49027777777777781</v>
      </c>
      <c r="H25" s="161">
        <v>15</v>
      </c>
      <c r="I25" s="758" t="s">
        <v>674</v>
      </c>
      <c r="J25" s="758"/>
      <c r="K25" s="758"/>
    </row>
    <row r="26" spans="1:17" s="2" customFormat="1" ht="15" customHeight="1">
      <c r="A26" s="136" t="s">
        <v>106</v>
      </c>
      <c r="B26" s="2">
        <v>162</v>
      </c>
      <c r="C26" s="67">
        <f t="shared" si="5"/>
        <v>40340</v>
      </c>
      <c r="D26" s="3">
        <v>0.50069444444444444</v>
      </c>
      <c r="E26" s="2">
        <v>196</v>
      </c>
      <c r="F26" s="67">
        <f t="shared" si="8"/>
        <v>40374</v>
      </c>
      <c r="G26" s="3">
        <v>7.3611111111111113E-2</v>
      </c>
      <c r="H26" s="161">
        <v>15</v>
      </c>
      <c r="I26" s="758"/>
      <c r="J26" s="758"/>
      <c r="K26" s="758"/>
      <c r="L26" s="189"/>
      <c r="M26" s="189"/>
      <c r="N26" s="189"/>
      <c r="O26" s="189"/>
      <c r="P26" s="189"/>
      <c r="Q26" s="189"/>
    </row>
    <row r="27" spans="1:17">
      <c r="A27" s="136"/>
      <c r="B27" s="2">
        <v>196</v>
      </c>
      <c r="C27" s="67">
        <f t="shared" si="5"/>
        <v>40374</v>
      </c>
      <c r="D27" s="2"/>
      <c r="E27" s="2">
        <v>266</v>
      </c>
      <c r="F27" s="67">
        <f t="shared" si="8"/>
        <v>40444</v>
      </c>
      <c r="G27" s="2"/>
      <c r="H27" s="76" t="s">
        <v>177</v>
      </c>
      <c r="I27" s="758"/>
      <c r="J27" s="758"/>
      <c r="K27" s="758"/>
    </row>
    <row r="28" spans="1:17">
      <c r="A28" s="136" t="s">
        <v>107</v>
      </c>
      <c r="B28" s="2">
        <v>266</v>
      </c>
      <c r="C28" s="67">
        <f t="shared" si="5"/>
        <v>40444</v>
      </c>
      <c r="D28" s="3">
        <v>0.42083333333333334</v>
      </c>
      <c r="E28" s="2">
        <v>266</v>
      </c>
      <c r="F28" s="67">
        <f t="shared" si="8"/>
        <v>40444</v>
      </c>
      <c r="G28" s="3">
        <v>0.42638888888888887</v>
      </c>
      <c r="H28" s="161">
        <v>4</v>
      </c>
      <c r="I28" s="717" t="s">
        <v>74</v>
      </c>
      <c r="J28" s="717"/>
      <c r="K28" s="717"/>
    </row>
    <row r="29" spans="1:17">
      <c r="A29" s="136" t="s">
        <v>108</v>
      </c>
      <c r="B29" s="2">
        <v>266</v>
      </c>
      <c r="C29" s="67">
        <f t="shared" si="5"/>
        <v>40444</v>
      </c>
      <c r="D29" s="3">
        <v>0.43888888888888888</v>
      </c>
      <c r="E29" s="2">
        <v>272</v>
      </c>
      <c r="F29" s="67">
        <f t="shared" si="8"/>
        <v>40450</v>
      </c>
      <c r="G29" s="3">
        <v>0.53263888888888888</v>
      </c>
      <c r="H29" s="161">
        <v>15</v>
      </c>
      <c r="I29" s="717"/>
      <c r="J29" s="717"/>
      <c r="K29" s="717"/>
    </row>
    <row r="30" spans="1:17">
      <c r="A30" s="136" t="s">
        <v>109</v>
      </c>
      <c r="B30" s="2">
        <v>272</v>
      </c>
      <c r="C30" s="67">
        <f t="shared" si="5"/>
        <v>40450</v>
      </c>
      <c r="D30" s="3">
        <v>0.54305555555555551</v>
      </c>
      <c r="E30" s="2">
        <v>313</v>
      </c>
      <c r="F30" s="67">
        <f t="shared" si="8"/>
        <v>40491</v>
      </c>
      <c r="G30" s="3">
        <v>0.4597222222222222</v>
      </c>
      <c r="H30" s="161">
        <v>15</v>
      </c>
      <c r="I30" s="717"/>
      <c r="J30" s="717"/>
      <c r="K30" s="717"/>
    </row>
    <row r="31" spans="1:17">
      <c r="A31" s="136" t="s">
        <v>110</v>
      </c>
      <c r="B31" s="2">
        <v>313</v>
      </c>
      <c r="C31" s="67">
        <f t="shared" si="5"/>
        <v>40491</v>
      </c>
      <c r="D31" s="3">
        <v>0.47083333333333338</v>
      </c>
      <c r="E31" s="2">
        <v>313</v>
      </c>
      <c r="F31" s="67">
        <f t="shared" si="8"/>
        <v>40491</v>
      </c>
      <c r="G31" s="3">
        <v>0.6430555555555556</v>
      </c>
      <c r="H31" s="161">
        <v>4</v>
      </c>
      <c r="I31" s="717"/>
      <c r="J31" s="717"/>
      <c r="K31" s="717"/>
    </row>
    <row r="32" spans="1:17">
      <c r="A32" s="136"/>
      <c r="B32" s="2">
        <v>313</v>
      </c>
      <c r="C32" s="67">
        <f t="shared" si="5"/>
        <v>40491</v>
      </c>
      <c r="D32" s="200"/>
      <c r="E32" s="2">
        <v>315</v>
      </c>
      <c r="F32" s="67">
        <f t="shared" si="8"/>
        <v>40493</v>
      </c>
      <c r="G32" s="200"/>
      <c r="H32" s="76" t="s">
        <v>177</v>
      </c>
      <c r="I32" s="2"/>
      <c r="J32" s="2"/>
      <c r="K32" s="2"/>
    </row>
    <row r="33" spans="1:14">
      <c r="A33" s="136" t="s">
        <v>73</v>
      </c>
      <c r="B33" s="2">
        <v>315</v>
      </c>
      <c r="C33" s="67">
        <f t="shared" si="5"/>
        <v>40493</v>
      </c>
      <c r="D33" s="3">
        <v>0.53263888888888888</v>
      </c>
      <c r="E33" s="36">
        <v>365</v>
      </c>
      <c r="F33" s="72">
        <f t="shared" si="8"/>
        <v>40543</v>
      </c>
      <c r="G33" s="81">
        <v>0.99097222222222225</v>
      </c>
      <c r="H33" s="161">
        <v>15</v>
      </c>
      <c r="I33" s="596" t="s">
        <v>610</v>
      </c>
      <c r="J33" s="596"/>
      <c r="K33" s="596"/>
    </row>
    <row r="34" spans="1:14">
      <c r="A34" s="190"/>
      <c r="B34" s="183"/>
      <c r="C34" s="184"/>
      <c r="D34" s="186"/>
      <c r="E34" s="183"/>
      <c r="F34" s="185"/>
      <c r="G34" s="191"/>
      <c r="H34" s="170"/>
      <c r="I34" s="2"/>
      <c r="J34" s="2"/>
      <c r="K34" s="2"/>
    </row>
    <row r="35" spans="1:14">
      <c r="A35" s="595" t="s">
        <v>702</v>
      </c>
      <c r="B35" s="595"/>
      <c r="C35" s="595"/>
      <c r="D35" s="595"/>
      <c r="E35" s="595"/>
      <c r="F35" s="595"/>
      <c r="G35" s="159"/>
      <c r="H35" s="159"/>
      <c r="I35" s="2"/>
      <c r="J35" s="2"/>
      <c r="K35" s="2"/>
    </row>
    <row r="36" spans="1:14">
      <c r="A36" s="452" t="s">
        <v>87</v>
      </c>
      <c r="B36" s="18">
        <v>323</v>
      </c>
      <c r="C36" s="67">
        <f>DATE(2009,1,0)+B36</f>
        <v>40136</v>
      </c>
      <c r="D36" s="90">
        <v>0.58402777777777781</v>
      </c>
      <c r="E36" s="18">
        <v>62</v>
      </c>
      <c r="F36" s="162">
        <v>40240</v>
      </c>
      <c r="G36" s="90">
        <v>0.45902777777777781</v>
      </c>
      <c r="H36" s="452">
        <v>15</v>
      </c>
      <c r="I36" s="596" t="s">
        <v>383</v>
      </c>
      <c r="J36" s="596"/>
      <c r="K36" s="596"/>
    </row>
    <row r="37" spans="1:14">
      <c r="A37" s="452" t="s">
        <v>73</v>
      </c>
      <c r="B37" s="2">
        <v>315</v>
      </c>
      <c r="C37" s="67">
        <f t="shared" ref="C37" si="9">DATE($A$1,1,0)+B37</f>
        <v>40493</v>
      </c>
      <c r="D37" s="3">
        <v>0.53263888888888888</v>
      </c>
      <c r="E37" s="2">
        <v>90</v>
      </c>
      <c r="F37" s="67">
        <f>DATE(2011,1,0)+E37</f>
        <v>40633</v>
      </c>
      <c r="G37" s="3">
        <v>0.7895833333333333</v>
      </c>
      <c r="H37" s="452">
        <v>15</v>
      </c>
      <c r="I37" s="596" t="s">
        <v>610</v>
      </c>
      <c r="J37" s="596"/>
      <c r="K37" s="596"/>
    </row>
    <row r="38" spans="1:14">
      <c r="A38" s="452"/>
      <c r="B38" s="2"/>
      <c r="C38" s="67"/>
      <c r="D38" s="3"/>
      <c r="E38" s="2"/>
      <c r="F38" s="67"/>
      <c r="G38" s="3"/>
      <c r="H38" s="452"/>
      <c r="I38" s="132"/>
      <c r="J38" s="132"/>
      <c r="K38" s="132"/>
    </row>
    <row r="39" spans="1:14">
      <c r="A39" s="592" t="s">
        <v>562</v>
      </c>
      <c r="B39" s="592"/>
      <c r="C39" s="592"/>
      <c r="D39" s="592"/>
      <c r="E39" s="592"/>
      <c r="F39" s="592"/>
      <c r="G39" s="592"/>
      <c r="H39" s="592"/>
      <c r="I39" s="592"/>
      <c r="J39" s="592"/>
      <c r="K39" s="2"/>
    </row>
    <row r="40" spans="1:14" s="11" customFormat="1" ht="15" customHeight="1">
      <c r="A40" s="593" t="s">
        <v>698</v>
      </c>
      <c r="B40" s="593"/>
      <c r="C40" s="593"/>
      <c r="D40" s="593" t="s">
        <v>699</v>
      </c>
      <c r="E40" s="593"/>
      <c r="F40" s="593"/>
      <c r="G40" s="593"/>
      <c r="H40" s="593"/>
      <c r="I40" s="593"/>
      <c r="J40" s="593"/>
      <c r="K40" s="593"/>
    </row>
    <row r="41" spans="1:14" ht="15" customHeight="1">
      <c r="A41" s="452"/>
      <c r="B41" s="2"/>
      <c r="C41" s="67"/>
      <c r="D41" s="3"/>
      <c r="E41" s="2"/>
      <c r="F41" s="67"/>
      <c r="G41" s="3"/>
      <c r="H41" s="452"/>
      <c r="I41" s="453"/>
      <c r="J41" s="453"/>
      <c r="K41" s="453"/>
    </row>
    <row r="42" spans="1:14" ht="15" customHeight="1">
      <c r="A42" s="71" t="s">
        <v>350</v>
      </c>
      <c r="B42" s="755" t="s">
        <v>700</v>
      </c>
      <c r="C42" s="756"/>
      <c r="D42" s="756"/>
      <c r="E42" s="756"/>
      <c r="F42" s="756"/>
      <c r="G42" s="756"/>
      <c r="H42" s="756"/>
      <c r="I42" s="756"/>
      <c r="J42" s="756"/>
      <c r="K42" s="756"/>
    </row>
    <row r="43" spans="1:14">
      <c r="A43" s="71"/>
      <c r="B43" s="756"/>
      <c r="C43" s="756"/>
      <c r="D43" s="756"/>
      <c r="E43" s="756"/>
      <c r="F43" s="756"/>
      <c r="G43" s="756"/>
      <c r="H43" s="756"/>
      <c r="I43" s="756"/>
      <c r="J43" s="756"/>
      <c r="K43" s="756"/>
    </row>
    <row r="44" spans="1:14" ht="15" customHeight="1">
      <c r="A44" s="2"/>
      <c r="B44" s="2"/>
      <c r="C44" s="754" t="s">
        <v>384</v>
      </c>
      <c r="D44" s="754"/>
      <c r="E44" s="754"/>
      <c r="F44" s="754"/>
      <c r="G44" s="754"/>
      <c r="H44" s="754"/>
      <c r="I44" s="754"/>
      <c r="J44" s="754"/>
      <c r="K44" s="754"/>
      <c r="M44" s="69"/>
      <c r="N44" s="69"/>
    </row>
    <row r="45" spans="1:14">
      <c r="A45" s="2"/>
      <c r="B45" s="2"/>
      <c r="C45" s="2">
        <v>74</v>
      </c>
      <c r="D45" s="2"/>
      <c r="E45" s="45">
        <v>7.3611111111111113E-2</v>
      </c>
      <c r="F45" s="2">
        <v>92</v>
      </c>
      <c r="G45" s="2"/>
      <c r="H45" s="45">
        <v>0.36527777777777781</v>
      </c>
      <c r="I45" s="161">
        <v>15</v>
      </c>
      <c r="J45" s="2"/>
      <c r="K45" s="2"/>
      <c r="M45" s="69"/>
      <c r="N45" s="69"/>
    </row>
    <row r="46" spans="1:14">
      <c r="A46" s="2"/>
      <c r="B46" s="2"/>
      <c r="C46" s="2">
        <v>79</v>
      </c>
      <c r="D46" s="2"/>
      <c r="E46" s="45">
        <v>0.20625000000000002</v>
      </c>
      <c r="F46" s="2">
        <v>83</v>
      </c>
      <c r="G46" s="2"/>
      <c r="H46" s="45">
        <v>0.59652777777777777</v>
      </c>
      <c r="I46" s="161">
        <v>2</v>
      </c>
      <c r="J46" s="2"/>
      <c r="K46" s="2"/>
      <c r="M46" s="69"/>
      <c r="N46" s="69"/>
    </row>
    <row r="47" spans="1:14">
      <c r="A47" s="2"/>
      <c r="B47" s="2"/>
      <c r="C47" s="39">
        <v>158</v>
      </c>
      <c r="D47" s="39"/>
      <c r="E47" s="47">
        <v>0.29236111111111113</v>
      </c>
      <c r="F47" s="39">
        <v>182</v>
      </c>
      <c r="G47" s="39"/>
      <c r="H47" s="47">
        <v>0.57361111111111118</v>
      </c>
      <c r="I47" s="40">
        <v>15</v>
      </c>
      <c r="J47" s="2"/>
      <c r="K47" s="2"/>
    </row>
    <row r="48" spans="1:14">
      <c r="A48" s="2"/>
      <c r="B48" s="2"/>
      <c r="C48" s="39">
        <v>237</v>
      </c>
      <c r="D48" s="39"/>
      <c r="E48" s="47">
        <v>0.38611111111111113</v>
      </c>
      <c r="F48" s="39">
        <v>259</v>
      </c>
      <c r="G48" s="39"/>
      <c r="H48" s="47">
        <v>0.7402777777777777</v>
      </c>
      <c r="I48" s="40">
        <v>15</v>
      </c>
      <c r="J48" s="2"/>
      <c r="K48" s="2"/>
    </row>
    <row r="49" spans="1:14" ht="15" customHeight="1">
      <c r="A49" s="2"/>
      <c r="B49" s="757" t="s">
        <v>728</v>
      </c>
      <c r="C49" s="757"/>
      <c r="D49" s="757"/>
      <c r="E49" s="757"/>
      <c r="F49" s="757"/>
      <c r="G49" s="757"/>
      <c r="H49" s="757"/>
      <c r="I49" s="757"/>
      <c r="J49" s="757"/>
      <c r="K49" s="757"/>
    </row>
    <row r="50" spans="1:14" ht="15" customHeight="1">
      <c r="A50" s="127"/>
      <c r="B50" s="757"/>
      <c r="C50" s="757"/>
      <c r="D50" s="757"/>
      <c r="E50" s="757"/>
      <c r="F50" s="757"/>
      <c r="G50" s="757"/>
      <c r="H50" s="757"/>
      <c r="I50" s="757"/>
      <c r="J50" s="757"/>
      <c r="K50" s="757"/>
    </row>
    <row r="51" spans="1:14" ht="15" customHeight="1" thickBot="1">
      <c r="A51" s="127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4" ht="16" thickBot="1">
      <c r="A52" s="2"/>
      <c r="B52" s="648" t="s">
        <v>719</v>
      </c>
      <c r="C52" s="649"/>
      <c r="D52" s="649"/>
      <c r="E52" s="649"/>
      <c r="F52" s="649"/>
      <c r="G52" s="649"/>
      <c r="H52" s="649"/>
      <c r="I52" s="650"/>
      <c r="J52" s="132"/>
      <c r="K52" s="132"/>
    </row>
    <row r="53" spans="1:14" s="2" customFormat="1" ht="15" customHeight="1">
      <c r="A53" s="316" t="s">
        <v>99</v>
      </c>
      <c r="B53" s="317">
        <v>79</v>
      </c>
      <c r="C53" s="288">
        <f>DATE($A$1,1,0)+B53</f>
        <v>40257</v>
      </c>
      <c r="D53" s="318">
        <v>0.20625000000000002</v>
      </c>
      <c r="E53" s="319">
        <v>81</v>
      </c>
      <c r="F53" s="288">
        <f>DATE($A$1,1,0)+E53</f>
        <v>40259</v>
      </c>
      <c r="G53" s="320">
        <v>0.6479166666666667</v>
      </c>
      <c r="H53" s="289">
        <v>2</v>
      </c>
      <c r="I53" s="616" t="s">
        <v>697</v>
      </c>
      <c r="J53" s="616"/>
      <c r="K53" s="617"/>
    </row>
    <row r="54" spans="1:14" s="2" customFormat="1" ht="15" customHeight="1">
      <c r="A54" s="211" t="s">
        <v>100</v>
      </c>
      <c r="B54" s="44">
        <v>79</v>
      </c>
      <c r="C54" s="67">
        <f t="shared" ref="C54" si="10">DATE($A$1,1,0)+B54</f>
        <v>40257</v>
      </c>
      <c r="D54" s="107">
        <v>0.20625000000000002</v>
      </c>
      <c r="E54" s="46">
        <v>83</v>
      </c>
      <c r="F54" s="67">
        <f t="shared" ref="F54" si="11">DATE($A$1,1,0)+E54</f>
        <v>40261</v>
      </c>
      <c r="G54" s="191">
        <v>0.59652777777777777</v>
      </c>
      <c r="H54" s="170">
        <v>2</v>
      </c>
      <c r="I54" s="618"/>
      <c r="J54" s="618"/>
      <c r="K54" s="619"/>
      <c r="L54" s="70"/>
      <c r="M54" s="70"/>
    </row>
    <row r="55" spans="1:14" s="2" customFormat="1" ht="15" customHeight="1">
      <c r="A55" s="209" t="s">
        <v>601</v>
      </c>
      <c r="B55" s="183">
        <v>83</v>
      </c>
      <c r="C55" s="184">
        <f t="shared" ref="C55:C61" si="12">DATE($A$1,1,0)+B55</f>
        <v>40261</v>
      </c>
      <c r="D55" s="186">
        <v>0.59791666666666665</v>
      </c>
      <c r="E55" s="183">
        <v>84</v>
      </c>
      <c r="F55" s="185">
        <f t="shared" ref="F55:F61" si="13">DATE($A$1,1,0)+E55</f>
        <v>40262</v>
      </c>
      <c r="G55" s="191">
        <v>0.57152777777777775</v>
      </c>
      <c r="H55" s="170">
        <v>2</v>
      </c>
      <c r="I55" s="618" t="s">
        <v>608</v>
      </c>
      <c r="J55" s="618"/>
      <c r="K55" s="619"/>
      <c r="L55" s="70"/>
      <c r="M55" s="70"/>
      <c r="N55" s="69"/>
    </row>
    <row r="56" spans="1:14" s="2" customFormat="1">
      <c r="A56" s="209" t="s">
        <v>602</v>
      </c>
      <c r="B56" s="183">
        <v>83</v>
      </c>
      <c r="C56" s="184">
        <f t="shared" si="12"/>
        <v>40261</v>
      </c>
      <c r="D56" s="186">
        <v>0.59791666666666665</v>
      </c>
      <c r="E56" s="183">
        <v>85</v>
      </c>
      <c r="F56" s="185">
        <f t="shared" si="13"/>
        <v>40263</v>
      </c>
      <c r="G56" s="191">
        <v>0.44375000000000003</v>
      </c>
      <c r="H56" s="170">
        <v>2</v>
      </c>
      <c r="I56" s="618"/>
      <c r="J56" s="618"/>
      <c r="K56" s="619"/>
      <c r="L56" s="70"/>
      <c r="M56" s="70"/>
      <c r="N56" s="69"/>
    </row>
    <row r="57" spans="1:14" s="2" customFormat="1">
      <c r="A57" s="209" t="s">
        <v>603</v>
      </c>
      <c r="B57" s="183">
        <v>83</v>
      </c>
      <c r="C57" s="184">
        <f t="shared" si="12"/>
        <v>40261</v>
      </c>
      <c r="D57" s="186">
        <v>0.59791666666666665</v>
      </c>
      <c r="E57" s="183">
        <v>88</v>
      </c>
      <c r="F57" s="185">
        <f t="shared" si="13"/>
        <v>40266</v>
      </c>
      <c r="G57" s="191">
        <v>0.41041666666666665</v>
      </c>
      <c r="H57" s="170">
        <v>2</v>
      </c>
      <c r="I57" s="618"/>
      <c r="J57" s="618"/>
      <c r="K57" s="619"/>
      <c r="L57" s="70"/>
      <c r="M57" s="70"/>
      <c r="N57" s="69"/>
    </row>
    <row r="58" spans="1:14" s="2" customFormat="1">
      <c r="A58" s="209" t="s">
        <v>604</v>
      </c>
      <c r="B58" s="183">
        <v>83</v>
      </c>
      <c r="C58" s="184">
        <f t="shared" si="12"/>
        <v>40261</v>
      </c>
      <c r="D58" s="186">
        <v>0.59791666666666665</v>
      </c>
      <c r="E58" s="183">
        <v>90</v>
      </c>
      <c r="F58" s="185">
        <f t="shared" si="13"/>
        <v>40268</v>
      </c>
      <c r="G58" s="191">
        <v>0.59236111111111112</v>
      </c>
      <c r="H58" s="170">
        <v>2</v>
      </c>
      <c r="I58" s="618"/>
      <c r="J58" s="618"/>
      <c r="K58" s="619"/>
      <c r="L58" s="69"/>
      <c r="M58" s="69"/>
      <c r="N58" s="69"/>
    </row>
    <row r="59" spans="1:14" s="2" customFormat="1" ht="15" customHeight="1">
      <c r="A59" s="209" t="s">
        <v>606</v>
      </c>
      <c r="B59" s="183">
        <v>97</v>
      </c>
      <c r="C59" s="184">
        <f t="shared" si="12"/>
        <v>40275</v>
      </c>
      <c r="D59" s="186">
        <v>0.14374999999999999</v>
      </c>
      <c r="E59" s="183">
        <v>99</v>
      </c>
      <c r="F59" s="185">
        <f t="shared" si="13"/>
        <v>40277</v>
      </c>
      <c r="G59" s="191">
        <v>0.5854166666666667</v>
      </c>
      <c r="H59" s="170">
        <v>2</v>
      </c>
      <c r="I59" s="618" t="s">
        <v>609</v>
      </c>
      <c r="J59" s="618"/>
      <c r="K59" s="619"/>
      <c r="L59" s="69"/>
      <c r="M59" s="69"/>
      <c r="N59" s="69"/>
    </row>
    <row r="60" spans="1:14" s="2" customFormat="1">
      <c r="A60" s="209" t="s">
        <v>607</v>
      </c>
      <c r="B60" s="183">
        <v>97</v>
      </c>
      <c r="C60" s="184">
        <f t="shared" si="12"/>
        <v>40275</v>
      </c>
      <c r="D60" s="186">
        <v>0.14374999999999999</v>
      </c>
      <c r="E60" s="183">
        <v>102</v>
      </c>
      <c r="F60" s="185">
        <f t="shared" si="13"/>
        <v>40280</v>
      </c>
      <c r="G60" s="191">
        <v>0.4368055555555555</v>
      </c>
      <c r="H60" s="170">
        <v>2</v>
      </c>
      <c r="I60" s="618"/>
      <c r="J60" s="618"/>
      <c r="K60" s="619"/>
      <c r="L60" s="187"/>
      <c r="M60" s="187"/>
      <c r="N60" s="187"/>
    </row>
    <row r="61" spans="1:14">
      <c r="A61" s="209" t="s">
        <v>605</v>
      </c>
      <c r="B61" s="183">
        <v>83</v>
      </c>
      <c r="C61" s="184">
        <f t="shared" si="12"/>
        <v>40261</v>
      </c>
      <c r="D61" s="186">
        <v>0.59791666666666665</v>
      </c>
      <c r="E61" s="183">
        <v>96</v>
      </c>
      <c r="F61" s="185">
        <f t="shared" si="13"/>
        <v>40274</v>
      </c>
      <c r="G61" s="191">
        <v>0.39097222222222222</v>
      </c>
      <c r="H61" s="170">
        <v>2</v>
      </c>
      <c r="I61" s="747" t="s">
        <v>681</v>
      </c>
      <c r="J61" s="747"/>
      <c r="K61" s="748"/>
    </row>
    <row r="62" spans="1:14">
      <c r="A62" s="209"/>
      <c r="B62" s="183"/>
      <c r="C62" s="184"/>
      <c r="D62" s="186"/>
      <c r="E62" s="183"/>
      <c r="F62" s="185"/>
      <c r="G62" s="191"/>
      <c r="H62" s="170"/>
      <c r="I62" s="170"/>
      <c r="J62" s="170"/>
      <c r="K62" s="292"/>
    </row>
    <row r="63" spans="1:14">
      <c r="A63" s="211"/>
      <c r="B63" s="321" t="s">
        <v>673</v>
      </c>
      <c r="C63" s="41"/>
      <c r="D63" s="41"/>
      <c r="E63" s="41"/>
      <c r="F63" s="41"/>
      <c r="G63" s="191"/>
      <c r="H63" s="170"/>
      <c r="I63" s="41"/>
      <c r="J63" s="41"/>
      <c r="K63" s="322"/>
    </row>
    <row r="64" spans="1:14">
      <c r="A64" s="211"/>
      <c r="B64" s="194" t="s">
        <v>385</v>
      </c>
      <c r="C64" s="39"/>
      <c r="D64" s="39"/>
      <c r="E64" s="39"/>
      <c r="F64" s="39"/>
      <c r="G64" s="39"/>
      <c r="H64" s="195"/>
      <c r="I64" s="41"/>
      <c r="J64" s="41"/>
      <c r="K64" s="322"/>
    </row>
    <row r="65" spans="1:11">
      <c r="A65" s="211"/>
      <c r="B65" s="745" t="s">
        <v>304</v>
      </c>
      <c r="C65" s="746"/>
      <c r="D65" s="41" t="s">
        <v>305</v>
      </c>
      <c r="E65" s="41"/>
      <c r="F65" s="196"/>
      <c r="G65" s="41"/>
      <c r="H65" s="742" t="s">
        <v>611</v>
      </c>
      <c r="I65" s="41"/>
      <c r="J65" s="41"/>
      <c r="K65" s="322"/>
    </row>
    <row r="66" spans="1:11">
      <c r="A66" s="211"/>
      <c r="B66" s="745" t="s">
        <v>306</v>
      </c>
      <c r="C66" s="746"/>
      <c r="D66" s="196" t="s">
        <v>307</v>
      </c>
      <c r="E66" s="41"/>
      <c r="F66" s="196"/>
      <c r="G66" s="41"/>
      <c r="H66" s="742"/>
      <c r="I66" s="41"/>
      <c r="J66" s="41"/>
      <c r="K66" s="322"/>
    </row>
    <row r="67" spans="1:11">
      <c r="A67" s="211"/>
      <c r="B67" s="745" t="s">
        <v>308</v>
      </c>
      <c r="C67" s="746"/>
      <c r="D67" s="41" t="s">
        <v>309</v>
      </c>
      <c r="E67" s="41"/>
      <c r="F67" s="41"/>
      <c r="G67" s="41"/>
      <c r="H67" s="742"/>
      <c r="I67" s="41"/>
      <c r="J67" s="41"/>
      <c r="K67" s="322"/>
    </row>
    <row r="68" spans="1:11">
      <c r="A68" s="211"/>
      <c r="B68" s="745" t="s">
        <v>310</v>
      </c>
      <c r="C68" s="746"/>
      <c r="D68" s="41" t="s">
        <v>311</v>
      </c>
      <c r="E68" s="41"/>
      <c r="F68" s="41"/>
      <c r="G68" s="41"/>
      <c r="H68" s="742"/>
      <c r="I68" s="41"/>
      <c r="J68" s="41"/>
      <c r="K68" s="322"/>
    </row>
    <row r="69" spans="1:11">
      <c r="A69" s="211"/>
      <c r="B69" s="197"/>
      <c r="C69" s="167"/>
      <c r="D69" s="41"/>
      <c r="E69" s="41"/>
      <c r="F69" s="41"/>
      <c r="G69" s="41"/>
      <c r="H69" s="198"/>
      <c r="I69" s="41"/>
      <c r="J69" s="41"/>
      <c r="K69" s="322"/>
    </row>
    <row r="70" spans="1:11">
      <c r="A70" s="211"/>
      <c r="B70" s="743" t="s">
        <v>312</v>
      </c>
      <c r="C70" s="744"/>
      <c r="D70" s="43" t="s">
        <v>313</v>
      </c>
      <c r="E70" s="43"/>
      <c r="F70" s="43"/>
      <c r="G70" s="43"/>
      <c r="H70" s="199"/>
      <c r="I70" s="41"/>
      <c r="J70" s="41"/>
      <c r="K70" s="322"/>
    </row>
    <row r="71" spans="1:11">
      <c r="A71" s="211"/>
      <c r="B71" s="41"/>
      <c r="C71" s="41"/>
      <c r="D71" s="41"/>
      <c r="E71" s="41"/>
      <c r="F71" s="41"/>
      <c r="G71" s="41"/>
      <c r="H71" s="170"/>
      <c r="I71" s="41"/>
      <c r="J71" s="41"/>
      <c r="K71" s="322"/>
    </row>
    <row r="72" spans="1:11">
      <c r="A72" s="751" t="s">
        <v>597</v>
      </c>
      <c r="B72" s="752"/>
      <c r="C72" s="752"/>
      <c r="D72" s="752"/>
      <c r="E72" s="752"/>
      <c r="F72" s="752"/>
      <c r="G72" s="323"/>
      <c r="H72" s="324"/>
      <c r="I72" s="41" t="s">
        <v>26</v>
      </c>
      <c r="J72" s="41"/>
      <c r="K72" s="322"/>
    </row>
    <row r="73" spans="1:11">
      <c r="A73" s="325" t="s">
        <v>127</v>
      </c>
      <c r="B73" s="38">
        <v>322</v>
      </c>
      <c r="C73" s="67">
        <f>DATE(2009,1,0)+B73</f>
        <v>40135</v>
      </c>
      <c r="D73" s="326">
        <v>0.76111111111111107</v>
      </c>
      <c r="E73" s="38">
        <v>323</v>
      </c>
      <c r="F73" s="67">
        <f>DATE(2009,1,0)+E73</f>
        <v>40136</v>
      </c>
      <c r="G73" s="326">
        <v>0.51111111111111118</v>
      </c>
      <c r="H73" s="687">
        <v>2009</v>
      </c>
      <c r="I73" s="687"/>
      <c r="J73" s="687"/>
      <c r="K73" s="688"/>
    </row>
    <row r="74" spans="1:11">
      <c r="A74" s="325" t="s">
        <v>128</v>
      </c>
      <c r="B74" s="38">
        <v>323</v>
      </c>
      <c r="C74" s="67">
        <f t="shared" ref="C74:C75" si="14">DATE(2009,1,0)+B74</f>
        <v>40136</v>
      </c>
      <c r="D74" s="326">
        <v>0.52152777777777781</v>
      </c>
      <c r="E74" s="38">
        <v>323</v>
      </c>
      <c r="F74" s="67">
        <f t="shared" ref="F74" si="15">DATE(2009,1,0)+E74</f>
        <v>40136</v>
      </c>
      <c r="G74" s="326">
        <v>0.57361111111111118</v>
      </c>
      <c r="H74" s="687"/>
      <c r="I74" s="687"/>
      <c r="J74" s="687"/>
      <c r="K74" s="688"/>
    </row>
    <row r="75" spans="1:11">
      <c r="A75" s="325" t="s">
        <v>87</v>
      </c>
      <c r="B75" s="38">
        <v>323</v>
      </c>
      <c r="C75" s="67">
        <f t="shared" si="14"/>
        <v>40136</v>
      </c>
      <c r="D75" s="326">
        <v>0.58402777777777781</v>
      </c>
      <c r="E75" s="38">
        <v>62</v>
      </c>
      <c r="F75" s="67">
        <f t="shared" ref="F75:F83" si="16">DATE($A$1,1,0)+E75</f>
        <v>40240</v>
      </c>
      <c r="G75" s="326">
        <v>0.45902777777777781</v>
      </c>
      <c r="H75" s="662" t="s">
        <v>395</v>
      </c>
      <c r="I75" s="662"/>
      <c r="J75" s="662"/>
      <c r="K75" s="663"/>
    </row>
    <row r="76" spans="1:11">
      <c r="A76" s="325" t="s">
        <v>88</v>
      </c>
      <c r="B76" s="38">
        <v>62</v>
      </c>
      <c r="C76" s="67">
        <f t="shared" ref="C76:C83" si="17">DATE($A$1,1,0)+B76</f>
        <v>40240</v>
      </c>
      <c r="D76" s="326">
        <v>0.4694444444444445</v>
      </c>
      <c r="E76" s="38">
        <v>72</v>
      </c>
      <c r="F76" s="67">
        <f t="shared" si="16"/>
        <v>40250</v>
      </c>
      <c r="G76" s="326">
        <v>0.75069444444444444</v>
      </c>
      <c r="H76" s="687">
        <v>2010</v>
      </c>
      <c r="I76" s="687"/>
      <c r="J76" s="687"/>
      <c r="K76" s="688"/>
    </row>
    <row r="77" spans="1:11">
      <c r="A77" s="325" t="s">
        <v>89</v>
      </c>
      <c r="B77" s="38">
        <v>72</v>
      </c>
      <c r="C77" s="67">
        <f t="shared" si="17"/>
        <v>40250</v>
      </c>
      <c r="D77" s="326">
        <v>0.76111111111111107</v>
      </c>
      <c r="E77" s="38">
        <v>72</v>
      </c>
      <c r="F77" s="67">
        <f t="shared" si="16"/>
        <v>40250</v>
      </c>
      <c r="G77" s="326">
        <v>0.7715277777777777</v>
      </c>
      <c r="H77" s="687"/>
      <c r="I77" s="687"/>
      <c r="J77" s="687"/>
      <c r="K77" s="688"/>
    </row>
    <row r="78" spans="1:11">
      <c r="A78" s="325" t="s">
        <v>90</v>
      </c>
      <c r="B78" s="38">
        <v>72</v>
      </c>
      <c r="C78" s="67">
        <f t="shared" si="17"/>
        <v>40250</v>
      </c>
      <c r="D78" s="326">
        <v>0.77847222222222223</v>
      </c>
      <c r="E78" s="38">
        <v>73</v>
      </c>
      <c r="F78" s="67">
        <f t="shared" si="16"/>
        <v>40251</v>
      </c>
      <c r="G78" s="326">
        <v>0.52500000000000002</v>
      </c>
      <c r="H78" s="687"/>
      <c r="I78" s="687"/>
      <c r="J78" s="687"/>
      <c r="K78" s="688"/>
    </row>
    <row r="79" spans="1:11">
      <c r="A79" s="325" t="s">
        <v>92</v>
      </c>
      <c r="B79" s="38">
        <v>73</v>
      </c>
      <c r="C79" s="67">
        <f t="shared" si="17"/>
        <v>40251</v>
      </c>
      <c r="D79" s="326">
        <v>0.52708333333333335</v>
      </c>
      <c r="E79" s="38">
        <v>73</v>
      </c>
      <c r="F79" s="67">
        <f t="shared" si="16"/>
        <v>40251</v>
      </c>
      <c r="G79" s="326">
        <v>0.70208333333333339</v>
      </c>
      <c r="H79" s="687"/>
      <c r="I79" s="687"/>
      <c r="J79" s="687"/>
      <c r="K79" s="688"/>
    </row>
    <row r="80" spans="1:11">
      <c r="A80" s="325" t="s">
        <v>94</v>
      </c>
      <c r="B80" s="38">
        <v>73</v>
      </c>
      <c r="C80" s="67">
        <f t="shared" si="17"/>
        <v>40251</v>
      </c>
      <c r="D80" s="326">
        <v>0.70416666666666661</v>
      </c>
      <c r="E80" s="38">
        <v>73</v>
      </c>
      <c r="F80" s="67">
        <f t="shared" si="16"/>
        <v>40251</v>
      </c>
      <c r="G80" s="326">
        <v>0.71250000000000002</v>
      </c>
      <c r="H80" s="687"/>
      <c r="I80" s="687"/>
      <c r="J80" s="687"/>
      <c r="K80" s="688"/>
    </row>
    <row r="81" spans="1:12">
      <c r="A81" s="325" t="s">
        <v>95</v>
      </c>
      <c r="B81" s="38">
        <v>73</v>
      </c>
      <c r="C81" s="67">
        <f t="shared" si="17"/>
        <v>40251</v>
      </c>
      <c r="D81" s="326">
        <v>0.71736111111111101</v>
      </c>
      <c r="E81" s="38">
        <v>74</v>
      </c>
      <c r="F81" s="67">
        <f t="shared" si="16"/>
        <v>40252</v>
      </c>
      <c r="G81" s="326">
        <v>0.5756944444444444</v>
      </c>
      <c r="H81" s="687"/>
      <c r="I81" s="687"/>
      <c r="J81" s="687"/>
      <c r="K81" s="688"/>
    </row>
    <row r="82" spans="1:12">
      <c r="A82" s="325" t="s">
        <v>96</v>
      </c>
      <c r="B82" s="38">
        <v>74</v>
      </c>
      <c r="C82" s="67">
        <f t="shared" si="17"/>
        <v>40252</v>
      </c>
      <c r="D82" s="326">
        <v>0.57708333333333328</v>
      </c>
      <c r="E82" s="38">
        <v>74</v>
      </c>
      <c r="F82" s="67">
        <f t="shared" si="16"/>
        <v>40252</v>
      </c>
      <c r="G82" s="326">
        <v>0.82847222222222217</v>
      </c>
      <c r="H82" s="687"/>
      <c r="I82" s="687"/>
      <c r="J82" s="687"/>
      <c r="K82" s="688"/>
    </row>
    <row r="83" spans="1:12">
      <c r="A83" s="325" t="s">
        <v>97</v>
      </c>
      <c r="B83" s="38">
        <v>74</v>
      </c>
      <c r="C83" s="67">
        <f t="shared" si="17"/>
        <v>40252</v>
      </c>
      <c r="D83" s="326">
        <v>0.82986111111111116</v>
      </c>
      <c r="E83" s="38">
        <v>83</v>
      </c>
      <c r="F83" s="67">
        <f t="shared" si="16"/>
        <v>40261</v>
      </c>
      <c r="G83" s="326">
        <v>0.64930555555555558</v>
      </c>
      <c r="H83" s="687"/>
      <c r="I83" s="687"/>
      <c r="J83" s="687"/>
      <c r="K83" s="688"/>
    </row>
    <row r="84" spans="1:12">
      <c r="A84" s="325" t="s">
        <v>612</v>
      </c>
      <c r="B84" s="38">
        <v>320</v>
      </c>
      <c r="C84" s="67">
        <f>DATE(2006,1,0)+B84</f>
        <v>39037</v>
      </c>
      <c r="D84" s="326">
        <v>0.90694444444444444</v>
      </c>
      <c r="E84" s="38">
        <v>67</v>
      </c>
      <c r="F84" s="67">
        <f>DATE(2007,1,0)+E84</f>
        <v>39149</v>
      </c>
      <c r="G84" s="326">
        <v>0.62569444444444444</v>
      </c>
      <c r="H84" s="642" t="s">
        <v>591</v>
      </c>
      <c r="I84" s="642"/>
      <c r="J84" s="642"/>
      <c r="K84" s="643"/>
    </row>
    <row r="85" spans="1:12" ht="15" customHeight="1">
      <c r="A85" s="327" t="s">
        <v>613</v>
      </c>
      <c r="B85" s="328">
        <v>127</v>
      </c>
      <c r="C85" s="181">
        <f>DATE(2007,1,0)+B85</f>
        <v>39209</v>
      </c>
      <c r="D85" s="329">
        <v>0.8652777777777777</v>
      </c>
      <c r="E85" s="328">
        <v>128</v>
      </c>
      <c r="F85" s="181">
        <f>DATE(2007,1,0)+E85</f>
        <v>39210</v>
      </c>
      <c r="G85" s="329">
        <v>0.7402777777777777</v>
      </c>
      <c r="H85" s="749" t="s">
        <v>595</v>
      </c>
      <c r="I85" s="749"/>
      <c r="J85" s="749"/>
      <c r="K85" s="750"/>
    </row>
    <row r="86" spans="1:12">
      <c r="A86" s="327" t="s">
        <v>614</v>
      </c>
      <c r="B86" s="328">
        <v>128</v>
      </c>
      <c r="C86" s="181">
        <f t="shared" ref="C86:C90" si="18">DATE(2007,1,0)+B86</f>
        <v>39210</v>
      </c>
      <c r="D86" s="329">
        <v>0.75069444444444444</v>
      </c>
      <c r="E86" s="328">
        <v>128</v>
      </c>
      <c r="F86" s="181">
        <f t="shared" ref="F86:F90" si="19">DATE(2007,1,0)+E86</f>
        <v>39210</v>
      </c>
      <c r="G86" s="329">
        <v>0.75069444444444444</v>
      </c>
      <c r="H86" s="749"/>
      <c r="I86" s="749"/>
      <c r="J86" s="749"/>
      <c r="K86" s="750"/>
    </row>
    <row r="87" spans="1:12">
      <c r="A87" s="327" t="s">
        <v>615</v>
      </c>
      <c r="B87" s="328">
        <v>128</v>
      </c>
      <c r="C87" s="181">
        <f t="shared" si="18"/>
        <v>39210</v>
      </c>
      <c r="D87" s="329">
        <v>0.76111111111111107</v>
      </c>
      <c r="E87" s="328">
        <v>135</v>
      </c>
      <c r="F87" s="181">
        <f t="shared" si="19"/>
        <v>39217</v>
      </c>
      <c r="G87" s="329">
        <v>0.52152777777777781</v>
      </c>
      <c r="H87" s="749"/>
      <c r="I87" s="749"/>
      <c r="J87" s="749"/>
      <c r="K87" s="750"/>
    </row>
    <row r="88" spans="1:12" ht="15" customHeight="1">
      <c r="A88" s="330" t="s">
        <v>616</v>
      </c>
      <c r="B88" s="331">
        <v>323</v>
      </c>
      <c r="C88" s="179">
        <f t="shared" si="18"/>
        <v>39405</v>
      </c>
      <c r="D88" s="332">
        <v>0.7090277777777777</v>
      </c>
      <c r="E88" s="331">
        <v>326</v>
      </c>
      <c r="F88" s="179">
        <f t="shared" si="19"/>
        <v>39408</v>
      </c>
      <c r="G88" s="332">
        <v>0.4381944444444445</v>
      </c>
      <c r="H88" s="727" t="s">
        <v>701</v>
      </c>
      <c r="I88" s="727"/>
      <c r="J88" s="727"/>
      <c r="K88" s="741"/>
    </row>
    <row r="89" spans="1:12">
      <c r="A89" s="333" t="s">
        <v>617</v>
      </c>
      <c r="B89" s="331">
        <v>326</v>
      </c>
      <c r="C89" s="179">
        <f t="shared" si="18"/>
        <v>39408</v>
      </c>
      <c r="D89" s="332">
        <v>0.44861111111111113</v>
      </c>
      <c r="E89" s="331">
        <v>330</v>
      </c>
      <c r="F89" s="179">
        <f t="shared" si="19"/>
        <v>39412</v>
      </c>
      <c r="G89" s="332">
        <v>0.75069444444444444</v>
      </c>
      <c r="H89" s="727"/>
      <c r="I89" s="727"/>
      <c r="J89" s="727"/>
      <c r="K89" s="741"/>
    </row>
    <row r="90" spans="1:12">
      <c r="A90" s="333" t="s">
        <v>618</v>
      </c>
      <c r="B90" s="331">
        <v>330</v>
      </c>
      <c r="C90" s="179">
        <f t="shared" si="18"/>
        <v>39412</v>
      </c>
      <c r="D90" s="332">
        <v>0.76111111111111107</v>
      </c>
      <c r="E90" s="331">
        <v>331</v>
      </c>
      <c r="F90" s="179">
        <f t="shared" si="19"/>
        <v>39413</v>
      </c>
      <c r="G90" s="332">
        <v>0.64652777777777781</v>
      </c>
      <c r="H90" s="727"/>
      <c r="I90" s="727"/>
      <c r="J90" s="727"/>
      <c r="K90" s="741"/>
    </row>
    <row r="91" spans="1:12" ht="15" customHeight="1">
      <c r="A91" s="334" t="s">
        <v>619</v>
      </c>
      <c r="B91" s="335">
        <v>129</v>
      </c>
      <c r="C91" s="180">
        <f>DATE(2008,1,0)+B91</f>
        <v>39576</v>
      </c>
      <c r="D91" s="336">
        <v>0.82361111111111107</v>
      </c>
      <c r="E91" s="335">
        <v>129</v>
      </c>
      <c r="F91" s="180">
        <f>DATE(2008,1,0)+E91</f>
        <v>39576</v>
      </c>
      <c r="G91" s="336">
        <v>0.84444444444444444</v>
      </c>
      <c r="H91" s="687" t="s">
        <v>594</v>
      </c>
      <c r="I91" s="687"/>
      <c r="J91" s="687"/>
      <c r="K91" s="688"/>
      <c r="L91" s="136"/>
    </row>
    <row r="92" spans="1:12">
      <c r="A92" s="334" t="s">
        <v>620</v>
      </c>
      <c r="B92" s="335">
        <v>129</v>
      </c>
      <c r="C92" s="180">
        <f t="shared" ref="C92:C101" si="20">DATE(2008,1,0)+B92</f>
        <v>39576</v>
      </c>
      <c r="D92" s="336">
        <v>0.85486111111111107</v>
      </c>
      <c r="E92" s="335">
        <v>130</v>
      </c>
      <c r="F92" s="180">
        <f t="shared" ref="F92:F101" si="21">DATE(2008,1,0)+E92</f>
        <v>39577</v>
      </c>
      <c r="G92" s="336">
        <v>0.4069444444444445</v>
      </c>
      <c r="H92" s="687"/>
      <c r="I92" s="687"/>
      <c r="J92" s="687"/>
      <c r="K92" s="688"/>
      <c r="L92" s="156"/>
    </row>
    <row r="93" spans="1:12">
      <c r="A93" s="334" t="s">
        <v>621</v>
      </c>
      <c r="B93" s="335">
        <v>130</v>
      </c>
      <c r="C93" s="180">
        <f t="shared" si="20"/>
        <v>39577</v>
      </c>
      <c r="D93" s="336">
        <v>0.44722222222222219</v>
      </c>
      <c r="E93" s="335">
        <v>130</v>
      </c>
      <c r="F93" s="180">
        <f t="shared" si="21"/>
        <v>39577</v>
      </c>
      <c r="G93" s="336">
        <v>0.82013888888888886</v>
      </c>
      <c r="H93" s="687"/>
      <c r="I93" s="687"/>
      <c r="J93" s="687"/>
      <c r="K93" s="688"/>
      <c r="L93" s="156"/>
    </row>
    <row r="94" spans="1:12">
      <c r="A94" s="334" t="s">
        <v>622</v>
      </c>
      <c r="B94" s="335">
        <v>130</v>
      </c>
      <c r="C94" s="180">
        <f t="shared" si="20"/>
        <v>39577</v>
      </c>
      <c r="D94" s="336">
        <v>0.82152777777777775</v>
      </c>
      <c r="E94" s="335">
        <v>132</v>
      </c>
      <c r="F94" s="180">
        <f t="shared" si="21"/>
        <v>39579</v>
      </c>
      <c r="G94" s="336">
        <v>0.75486111111111109</v>
      </c>
      <c r="H94" s="687"/>
      <c r="I94" s="687"/>
      <c r="J94" s="687"/>
      <c r="K94" s="688"/>
      <c r="L94" s="156"/>
    </row>
    <row r="95" spans="1:12">
      <c r="A95" s="334" t="s">
        <v>623</v>
      </c>
      <c r="B95" s="335">
        <v>132</v>
      </c>
      <c r="C95" s="180">
        <f t="shared" si="20"/>
        <v>39579</v>
      </c>
      <c r="D95" s="336">
        <v>0.75555555555555554</v>
      </c>
      <c r="E95" s="335">
        <v>132</v>
      </c>
      <c r="F95" s="180">
        <f t="shared" si="21"/>
        <v>39579</v>
      </c>
      <c r="G95" s="336">
        <v>0.80902777777777779</v>
      </c>
      <c r="H95" s="687"/>
      <c r="I95" s="687"/>
      <c r="J95" s="687"/>
      <c r="K95" s="688"/>
      <c r="L95" s="156"/>
    </row>
    <row r="96" spans="1:12">
      <c r="A96" s="334" t="s">
        <v>624</v>
      </c>
      <c r="B96" s="335">
        <v>132</v>
      </c>
      <c r="C96" s="180">
        <f t="shared" si="20"/>
        <v>39579</v>
      </c>
      <c r="D96" s="336">
        <v>0.80972222222222223</v>
      </c>
      <c r="E96" s="335">
        <v>132</v>
      </c>
      <c r="F96" s="180">
        <f t="shared" si="21"/>
        <v>39579</v>
      </c>
      <c r="G96" s="336">
        <v>0.8340277777777777</v>
      </c>
      <c r="H96" s="687"/>
      <c r="I96" s="687"/>
      <c r="J96" s="687"/>
      <c r="K96" s="688"/>
      <c r="L96" s="156"/>
    </row>
    <row r="97" spans="1:12">
      <c r="A97" s="334" t="s">
        <v>625</v>
      </c>
      <c r="B97" s="335">
        <v>132</v>
      </c>
      <c r="C97" s="180">
        <f t="shared" si="20"/>
        <v>39579</v>
      </c>
      <c r="D97" s="336">
        <v>0.83472222222222225</v>
      </c>
      <c r="E97" s="335">
        <v>132</v>
      </c>
      <c r="F97" s="180">
        <f t="shared" si="21"/>
        <v>39579</v>
      </c>
      <c r="G97" s="336">
        <v>0.84861111111111109</v>
      </c>
      <c r="H97" s="687"/>
      <c r="I97" s="687"/>
      <c r="J97" s="687"/>
      <c r="K97" s="688"/>
      <c r="L97" s="156"/>
    </row>
    <row r="98" spans="1:12">
      <c r="A98" s="334" t="s">
        <v>626</v>
      </c>
      <c r="B98" s="335">
        <v>132</v>
      </c>
      <c r="C98" s="180">
        <f t="shared" si="20"/>
        <v>39579</v>
      </c>
      <c r="D98" s="336">
        <v>0.85</v>
      </c>
      <c r="E98" s="335">
        <v>133</v>
      </c>
      <c r="F98" s="180">
        <f t="shared" si="21"/>
        <v>39580</v>
      </c>
      <c r="G98" s="336">
        <v>0.50555555555555554</v>
      </c>
      <c r="H98" s="687"/>
      <c r="I98" s="687"/>
      <c r="J98" s="687"/>
      <c r="K98" s="688"/>
      <c r="L98" s="156"/>
    </row>
    <row r="99" spans="1:12">
      <c r="A99" s="334" t="s">
        <v>627</v>
      </c>
      <c r="B99" s="335">
        <v>133</v>
      </c>
      <c r="C99" s="180">
        <f t="shared" si="20"/>
        <v>39580</v>
      </c>
      <c r="D99" s="336">
        <v>0.50694444444444442</v>
      </c>
      <c r="E99" s="335">
        <v>133</v>
      </c>
      <c r="F99" s="180">
        <f t="shared" si="21"/>
        <v>39580</v>
      </c>
      <c r="G99" s="336">
        <v>0.79305555555555562</v>
      </c>
      <c r="H99" s="687"/>
      <c r="I99" s="687"/>
      <c r="J99" s="687"/>
      <c r="K99" s="688"/>
      <c r="L99" s="156"/>
    </row>
    <row r="100" spans="1:12">
      <c r="A100" s="334" t="s">
        <v>628</v>
      </c>
      <c r="B100" s="335">
        <v>133</v>
      </c>
      <c r="C100" s="180">
        <f t="shared" si="20"/>
        <v>39580</v>
      </c>
      <c r="D100" s="336">
        <v>0.7944444444444444</v>
      </c>
      <c r="E100" s="335">
        <v>135</v>
      </c>
      <c r="F100" s="180">
        <f t="shared" si="21"/>
        <v>39582</v>
      </c>
      <c r="G100" s="336">
        <v>0.28194444444444444</v>
      </c>
      <c r="H100" s="687"/>
      <c r="I100" s="687"/>
      <c r="J100" s="687"/>
      <c r="K100" s="688"/>
      <c r="L100" s="156"/>
    </row>
    <row r="101" spans="1:12">
      <c r="A101" s="334" t="s">
        <v>629</v>
      </c>
      <c r="B101" s="335">
        <v>135</v>
      </c>
      <c r="C101" s="180">
        <f t="shared" si="20"/>
        <v>39582</v>
      </c>
      <c r="D101" s="336">
        <v>0.29236111111111113</v>
      </c>
      <c r="E101" s="335">
        <v>135</v>
      </c>
      <c r="F101" s="180">
        <f t="shared" si="21"/>
        <v>39582</v>
      </c>
      <c r="G101" s="336">
        <v>0.29236111111111113</v>
      </c>
      <c r="H101" s="687"/>
      <c r="I101" s="687"/>
      <c r="J101" s="687"/>
      <c r="K101" s="688"/>
      <c r="L101" s="156"/>
    </row>
    <row r="102" spans="1:12" ht="15" customHeight="1">
      <c r="A102" s="337" t="s">
        <v>630</v>
      </c>
      <c r="B102" s="338">
        <v>324</v>
      </c>
      <c r="C102" s="174">
        <f>DATE(2007,1,0)+B102</f>
        <v>39406</v>
      </c>
      <c r="D102" s="339">
        <v>0.83472222222222225</v>
      </c>
      <c r="E102" s="338">
        <v>326</v>
      </c>
      <c r="F102" s="174">
        <f>DATE(2007,1,0)+E102</f>
        <v>39408</v>
      </c>
      <c r="G102" s="339">
        <v>0.62986111111111109</v>
      </c>
      <c r="H102" s="727" t="s">
        <v>701</v>
      </c>
      <c r="I102" s="727"/>
      <c r="J102" s="727"/>
      <c r="K102" s="741"/>
    </row>
    <row r="103" spans="1:12">
      <c r="A103" s="337" t="s">
        <v>631</v>
      </c>
      <c r="B103" s="338">
        <v>326</v>
      </c>
      <c r="C103" s="174">
        <f t="shared" ref="C103:C113" si="22">DATE(2007,1,0)+B103</f>
        <v>39408</v>
      </c>
      <c r="D103" s="339">
        <v>0.66111111111111109</v>
      </c>
      <c r="E103" s="338">
        <v>326</v>
      </c>
      <c r="F103" s="174">
        <f t="shared" ref="F103:F113" si="23">DATE(2007,1,0)+E103</f>
        <v>39408</v>
      </c>
      <c r="G103" s="339">
        <v>0.6694444444444444</v>
      </c>
      <c r="H103" s="727"/>
      <c r="I103" s="727"/>
      <c r="J103" s="727"/>
      <c r="K103" s="741"/>
    </row>
    <row r="104" spans="1:12">
      <c r="A104" s="337" t="s">
        <v>632</v>
      </c>
      <c r="B104" s="338">
        <v>326</v>
      </c>
      <c r="C104" s="174">
        <f t="shared" si="22"/>
        <v>39408</v>
      </c>
      <c r="D104" s="339">
        <v>0.67361111111111116</v>
      </c>
      <c r="E104" s="338">
        <v>326</v>
      </c>
      <c r="F104" s="174">
        <f t="shared" si="23"/>
        <v>39408</v>
      </c>
      <c r="G104" s="339">
        <v>0.67361111111111116</v>
      </c>
      <c r="H104" s="727"/>
      <c r="I104" s="727"/>
      <c r="J104" s="727"/>
      <c r="K104" s="741"/>
    </row>
    <row r="105" spans="1:12">
      <c r="A105" s="337" t="s">
        <v>633</v>
      </c>
      <c r="B105" s="338">
        <v>326</v>
      </c>
      <c r="C105" s="174">
        <f t="shared" si="22"/>
        <v>39408</v>
      </c>
      <c r="D105" s="339">
        <v>0.65972222222222221</v>
      </c>
      <c r="E105" s="338">
        <v>326</v>
      </c>
      <c r="F105" s="174">
        <f t="shared" si="23"/>
        <v>39408</v>
      </c>
      <c r="G105" s="339">
        <v>0.65972222222222221</v>
      </c>
      <c r="H105" s="727"/>
      <c r="I105" s="727"/>
      <c r="J105" s="727"/>
      <c r="K105" s="741"/>
    </row>
    <row r="106" spans="1:12">
      <c r="A106" s="337" t="s">
        <v>634</v>
      </c>
      <c r="B106" s="338">
        <v>326</v>
      </c>
      <c r="C106" s="174">
        <f t="shared" si="22"/>
        <v>39408</v>
      </c>
      <c r="D106" s="339">
        <v>0.66388888888888886</v>
      </c>
      <c r="E106" s="338">
        <v>326</v>
      </c>
      <c r="F106" s="174">
        <f t="shared" si="23"/>
        <v>39408</v>
      </c>
      <c r="G106" s="339">
        <v>0.7583333333333333</v>
      </c>
      <c r="H106" s="727"/>
      <c r="I106" s="727"/>
      <c r="J106" s="727"/>
      <c r="K106" s="741"/>
    </row>
    <row r="107" spans="1:12">
      <c r="A107" s="337" t="s">
        <v>635</v>
      </c>
      <c r="B107" s="338">
        <v>326</v>
      </c>
      <c r="C107" s="174">
        <f t="shared" si="22"/>
        <v>39408</v>
      </c>
      <c r="D107" s="339">
        <v>0.76180555555555562</v>
      </c>
      <c r="E107" s="338">
        <v>327</v>
      </c>
      <c r="F107" s="174">
        <f t="shared" si="23"/>
        <v>39409</v>
      </c>
      <c r="G107" s="339">
        <v>0.40763888888888888</v>
      </c>
      <c r="H107" s="727"/>
      <c r="I107" s="727"/>
      <c r="J107" s="727"/>
      <c r="K107" s="741"/>
    </row>
    <row r="108" spans="1:12">
      <c r="A108" s="337" t="s">
        <v>636</v>
      </c>
      <c r="B108" s="338">
        <v>327</v>
      </c>
      <c r="C108" s="174">
        <f t="shared" si="22"/>
        <v>39409</v>
      </c>
      <c r="D108" s="339">
        <v>0.4284722222222222</v>
      </c>
      <c r="E108" s="338">
        <v>328</v>
      </c>
      <c r="F108" s="174">
        <f t="shared" si="23"/>
        <v>39410</v>
      </c>
      <c r="G108" s="339">
        <v>0.82430555555555562</v>
      </c>
      <c r="H108" s="727"/>
      <c r="I108" s="727"/>
      <c r="J108" s="727"/>
      <c r="K108" s="741"/>
    </row>
    <row r="109" spans="1:12">
      <c r="A109" s="337" t="s">
        <v>637</v>
      </c>
      <c r="B109" s="338">
        <v>328</v>
      </c>
      <c r="C109" s="174">
        <f t="shared" si="22"/>
        <v>39410</v>
      </c>
      <c r="D109" s="339">
        <v>0.83472222222222225</v>
      </c>
      <c r="E109" s="338">
        <v>328</v>
      </c>
      <c r="F109" s="174">
        <f t="shared" si="23"/>
        <v>39410</v>
      </c>
      <c r="G109" s="339">
        <v>0.83750000000000002</v>
      </c>
      <c r="H109" s="727"/>
      <c r="I109" s="727"/>
      <c r="J109" s="727"/>
      <c r="K109" s="741"/>
    </row>
    <row r="110" spans="1:12">
      <c r="A110" s="337" t="s">
        <v>638</v>
      </c>
      <c r="B110" s="338">
        <v>328</v>
      </c>
      <c r="C110" s="174">
        <f t="shared" si="22"/>
        <v>39410</v>
      </c>
      <c r="D110" s="339">
        <v>0.84166666666666667</v>
      </c>
      <c r="E110" s="338">
        <v>328</v>
      </c>
      <c r="F110" s="174">
        <f t="shared" si="23"/>
        <v>39410</v>
      </c>
      <c r="G110" s="339">
        <v>0.85</v>
      </c>
      <c r="H110" s="727"/>
      <c r="I110" s="727"/>
      <c r="J110" s="727"/>
      <c r="K110" s="741"/>
    </row>
    <row r="111" spans="1:12">
      <c r="A111" s="337" t="s">
        <v>639</v>
      </c>
      <c r="B111" s="338">
        <v>328</v>
      </c>
      <c r="C111" s="174">
        <f t="shared" si="22"/>
        <v>39410</v>
      </c>
      <c r="D111" s="339">
        <v>0.85625000000000007</v>
      </c>
      <c r="E111" s="338">
        <v>328</v>
      </c>
      <c r="F111" s="174">
        <f t="shared" si="23"/>
        <v>39410</v>
      </c>
      <c r="G111" s="339">
        <v>0.87847222222222221</v>
      </c>
      <c r="H111" s="727"/>
      <c r="I111" s="727"/>
      <c r="J111" s="727"/>
      <c r="K111" s="741"/>
    </row>
    <row r="112" spans="1:12">
      <c r="A112" s="337" t="s">
        <v>640</v>
      </c>
      <c r="B112" s="338">
        <v>328</v>
      </c>
      <c r="C112" s="174">
        <f t="shared" si="22"/>
        <v>39410</v>
      </c>
      <c r="D112" s="339">
        <v>0.88680555555555562</v>
      </c>
      <c r="E112" s="338">
        <v>329</v>
      </c>
      <c r="F112" s="174">
        <f t="shared" si="23"/>
        <v>39411</v>
      </c>
      <c r="G112" s="339">
        <v>0.44930555555555557</v>
      </c>
      <c r="H112" s="727"/>
      <c r="I112" s="727"/>
      <c r="J112" s="727"/>
      <c r="K112" s="741"/>
    </row>
    <row r="113" spans="1:11">
      <c r="A113" s="337" t="s">
        <v>641</v>
      </c>
      <c r="B113" s="338">
        <v>329</v>
      </c>
      <c r="C113" s="174">
        <f t="shared" si="22"/>
        <v>39411</v>
      </c>
      <c r="D113" s="339">
        <v>0.45277777777777778</v>
      </c>
      <c r="E113" s="338">
        <v>329</v>
      </c>
      <c r="F113" s="174">
        <f t="shared" si="23"/>
        <v>39411</v>
      </c>
      <c r="G113" s="339">
        <v>0.45277777777777778</v>
      </c>
      <c r="H113" s="727"/>
      <c r="I113" s="727"/>
      <c r="J113" s="727"/>
      <c r="K113" s="741"/>
    </row>
    <row r="114" spans="1:11" ht="15" customHeight="1">
      <c r="A114" s="325" t="s">
        <v>642</v>
      </c>
      <c r="B114" s="38">
        <v>0</v>
      </c>
      <c r="C114" s="67"/>
      <c r="D114" s="326">
        <v>5.5555555555555558E-3</v>
      </c>
      <c r="E114" s="38">
        <v>0</v>
      </c>
      <c r="F114" s="67"/>
      <c r="G114" s="326">
        <v>0.15277777777777776</v>
      </c>
      <c r="H114" s="687" t="s">
        <v>596</v>
      </c>
      <c r="I114" s="687"/>
      <c r="J114" s="687"/>
      <c r="K114" s="688"/>
    </row>
    <row r="115" spans="1:11">
      <c r="A115" s="325" t="s">
        <v>643</v>
      </c>
      <c r="B115" s="38">
        <v>0</v>
      </c>
      <c r="C115" s="67"/>
      <c r="D115" s="326">
        <v>0.15625</v>
      </c>
      <c r="E115" s="38">
        <v>0</v>
      </c>
      <c r="F115" s="67"/>
      <c r="G115" s="326">
        <v>0.15694444444444444</v>
      </c>
      <c r="H115" s="687"/>
      <c r="I115" s="687"/>
      <c r="J115" s="687"/>
      <c r="K115" s="688"/>
    </row>
    <row r="116" spans="1:11">
      <c r="A116" s="325" t="s">
        <v>644</v>
      </c>
      <c r="B116" s="38">
        <v>0</v>
      </c>
      <c r="C116" s="67"/>
      <c r="D116" s="326">
        <v>0.15763888888888888</v>
      </c>
      <c r="E116" s="38">
        <v>0</v>
      </c>
      <c r="F116" s="67"/>
      <c r="G116" s="326">
        <v>0.15763888888888888</v>
      </c>
      <c r="H116" s="687"/>
      <c r="I116" s="687"/>
      <c r="J116" s="687"/>
      <c r="K116" s="688"/>
    </row>
    <row r="117" spans="1:11">
      <c r="A117" s="325" t="s">
        <v>645</v>
      </c>
      <c r="B117" s="38">
        <v>0</v>
      </c>
      <c r="C117" s="67"/>
      <c r="D117" s="326">
        <v>0.16111111111111112</v>
      </c>
      <c r="E117" s="38">
        <v>0</v>
      </c>
      <c r="F117" s="67"/>
      <c r="G117" s="326">
        <v>0.16180555555555556</v>
      </c>
      <c r="H117" s="687"/>
      <c r="I117" s="687"/>
      <c r="J117" s="687"/>
      <c r="K117" s="688"/>
    </row>
    <row r="118" spans="1:11">
      <c r="A118" s="325" t="s">
        <v>646</v>
      </c>
      <c r="B118" s="38">
        <v>0</v>
      </c>
      <c r="C118" s="67"/>
      <c r="D118" s="340">
        <v>0.16180555555555556</v>
      </c>
      <c r="E118" s="341">
        <v>229</v>
      </c>
      <c r="F118" s="177"/>
      <c r="G118" s="340">
        <v>0.73125000000000007</v>
      </c>
      <c r="H118" s="687"/>
      <c r="I118" s="687"/>
      <c r="J118" s="687"/>
      <c r="K118" s="688"/>
    </row>
    <row r="119" spans="1:11" ht="15" customHeight="1">
      <c r="A119" s="342" t="s">
        <v>647</v>
      </c>
      <c r="B119" s="343">
        <v>229</v>
      </c>
      <c r="C119" s="175"/>
      <c r="D119" s="344">
        <v>0.73541666666666661</v>
      </c>
      <c r="E119" s="343">
        <v>229</v>
      </c>
      <c r="F119" s="175"/>
      <c r="G119" s="344">
        <v>0.76874999999999993</v>
      </c>
      <c r="H119" s="687" t="s">
        <v>600</v>
      </c>
      <c r="I119" s="687"/>
      <c r="J119" s="687"/>
      <c r="K119" s="688"/>
    </row>
    <row r="120" spans="1:11">
      <c r="A120" s="342" t="s">
        <v>648</v>
      </c>
      <c r="B120" s="343">
        <v>229</v>
      </c>
      <c r="C120" s="175"/>
      <c r="D120" s="344">
        <v>0.78263888888888899</v>
      </c>
      <c r="E120" s="343">
        <v>230</v>
      </c>
      <c r="F120" s="175"/>
      <c r="G120" s="344">
        <v>0.69930555555555562</v>
      </c>
      <c r="H120" s="687"/>
      <c r="I120" s="687"/>
      <c r="J120" s="687"/>
      <c r="K120" s="688"/>
    </row>
    <row r="121" spans="1:11">
      <c r="A121" s="342" t="s">
        <v>649</v>
      </c>
      <c r="B121" s="343">
        <v>230</v>
      </c>
      <c r="C121" s="175"/>
      <c r="D121" s="344">
        <v>0.70694444444444438</v>
      </c>
      <c r="E121" s="343">
        <v>230</v>
      </c>
      <c r="F121" s="175"/>
      <c r="G121" s="344">
        <v>0.71250000000000002</v>
      </c>
      <c r="H121" s="687"/>
      <c r="I121" s="687"/>
      <c r="J121" s="687"/>
      <c r="K121" s="688"/>
    </row>
    <row r="122" spans="1:11" ht="15" customHeight="1">
      <c r="A122" s="325" t="s">
        <v>650</v>
      </c>
      <c r="B122" s="38">
        <v>0</v>
      </c>
      <c r="C122" s="67"/>
      <c r="D122" s="326">
        <v>5.5555555555555558E-3</v>
      </c>
      <c r="E122" s="38">
        <v>0</v>
      </c>
      <c r="F122" s="177"/>
      <c r="G122" s="326">
        <v>8.3333333333333332E-3</v>
      </c>
      <c r="H122" s="687" t="s">
        <v>596</v>
      </c>
      <c r="I122" s="687"/>
      <c r="J122" s="687"/>
      <c r="K122" s="688"/>
    </row>
    <row r="123" spans="1:11">
      <c r="A123" s="325" t="s">
        <v>651</v>
      </c>
      <c r="B123" s="38">
        <v>0</v>
      </c>
      <c r="C123" s="67"/>
      <c r="D123" s="326">
        <v>1.0416666666666666E-2</v>
      </c>
      <c r="E123" s="38">
        <v>0</v>
      </c>
      <c r="F123" s="177"/>
      <c r="G123" s="326">
        <v>2.4999999999999998E-2</v>
      </c>
      <c r="H123" s="687"/>
      <c r="I123" s="687"/>
      <c r="J123" s="687"/>
      <c r="K123" s="688"/>
    </row>
    <row r="124" spans="1:11" ht="15" customHeight="1">
      <c r="A124" s="345" t="s">
        <v>652</v>
      </c>
      <c r="B124" s="346">
        <v>0</v>
      </c>
      <c r="C124" s="178"/>
      <c r="D124" s="347">
        <v>6.2499999999999995E-3</v>
      </c>
      <c r="E124" s="346">
        <v>0</v>
      </c>
      <c r="F124" s="178"/>
      <c r="G124" s="347">
        <v>3.0555555555555555E-2</v>
      </c>
      <c r="H124" s="687" t="s">
        <v>593</v>
      </c>
      <c r="I124" s="687"/>
      <c r="J124" s="687"/>
      <c r="K124" s="688"/>
    </row>
    <row r="125" spans="1:11">
      <c r="A125" s="345" t="s">
        <v>653</v>
      </c>
      <c r="B125" s="346">
        <v>0</v>
      </c>
      <c r="C125" s="178"/>
      <c r="D125" s="347">
        <v>1.1111111111111112E-2</v>
      </c>
      <c r="E125" s="346">
        <v>0</v>
      </c>
      <c r="F125" s="178"/>
      <c r="G125" s="347">
        <v>1.1805555555555555E-2</v>
      </c>
      <c r="H125" s="687"/>
      <c r="I125" s="687"/>
      <c r="J125" s="687"/>
      <c r="K125" s="688"/>
    </row>
    <row r="126" spans="1:11" ht="15" customHeight="1">
      <c r="A126" s="345" t="s">
        <v>654</v>
      </c>
      <c r="B126" s="346">
        <v>41</v>
      </c>
      <c r="C126" s="178"/>
      <c r="D126" s="347">
        <v>0.28194444444444444</v>
      </c>
      <c r="E126" s="346">
        <v>42</v>
      </c>
      <c r="F126" s="178"/>
      <c r="G126" s="347">
        <v>7.3611111111111113E-2</v>
      </c>
      <c r="H126" s="687"/>
      <c r="I126" s="687"/>
      <c r="J126" s="687"/>
      <c r="K126" s="688"/>
    </row>
    <row r="127" spans="1:11" ht="15" customHeight="1">
      <c r="A127" s="345" t="s">
        <v>655</v>
      </c>
      <c r="B127" s="346">
        <v>42</v>
      </c>
      <c r="C127" s="178"/>
      <c r="D127" s="347">
        <v>8.4027777777777771E-2</v>
      </c>
      <c r="E127" s="346">
        <v>42</v>
      </c>
      <c r="F127" s="178"/>
      <c r="G127" s="347">
        <v>0.8652777777777777</v>
      </c>
      <c r="H127" s="687"/>
      <c r="I127" s="687"/>
      <c r="J127" s="687"/>
      <c r="K127" s="688"/>
    </row>
    <row r="128" spans="1:11">
      <c r="A128" s="345" t="s">
        <v>656</v>
      </c>
      <c r="B128" s="346">
        <v>42</v>
      </c>
      <c r="C128" s="178"/>
      <c r="D128" s="347">
        <v>0.87569444444444444</v>
      </c>
      <c r="E128" s="346">
        <v>44</v>
      </c>
      <c r="F128" s="178"/>
      <c r="G128" s="347">
        <v>7.3611111111111113E-2</v>
      </c>
      <c r="H128" s="687"/>
      <c r="I128" s="687"/>
      <c r="J128" s="687"/>
      <c r="K128" s="688"/>
    </row>
    <row r="129" spans="1:13">
      <c r="A129" s="345" t="s">
        <v>657</v>
      </c>
      <c r="B129" s="346">
        <v>44</v>
      </c>
      <c r="C129" s="178"/>
      <c r="D129" s="347">
        <v>8.4027777777777771E-2</v>
      </c>
      <c r="E129" s="346">
        <v>45</v>
      </c>
      <c r="F129" s="178"/>
      <c r="G129" s="347">
        <v>0.87569444444444444</v>
      </c>
      <c r="H129" s="687"/>
      <c r="I129" s="687"/>
      <c r="J129" s="687"/>
      <c r="K129" s="688"/>
    </row>
    <row r="130" spans="1:13">
      <c r="A130" s="345" t="s">
        <v>658</v>
      </c>
      <c r="B130" s="346">
        <v>45</v>
      </c>
      <c r="C130" s="178"/>
      <c r="D130" s="347">
        <v>0.88611111111111107</v>
      </c>
      <c r="E130" s="346">
        <v>46</v>
      </c>
      <c r="F130" s="178"/>
      <c r="G130" s="347">
        <v>0.21944444444444444</v>
      </c>
      <c r="H130" s="687"/>
      <c r="I130" s="687"/>
      <c r="J130" s="687"/>
      <c r="K130" s="688"/>
      <c r="L130" s="69"/>
      <c r="M130" s="69"/>
    </row>
    <row r="131" spans="1:13">
      <c r="A131" s="345" t="s">
        <v>659</v>
      </c>
      <c r="B131" s="346">
        <v>46</v>
      </c>
      <c r="C131" s="178"/>
      <c r="D131" s="347">
        <v>0.2298611111111111</v>
      </c>
      <c r="E131" s="346">
        <v>47</v>
      </c>
      <c r="F131" s="178"/>
      <c r="G131" s="347">
        <v>4.2361111111111106E-2</v>
      </c>
      <c r="H131" s="687"/>
      <c r="I131" s="687"/>
      <c r="J131" s="687"/>
      <c r="K131" s="688"/>
      <c r="L131" s="69"/>
      <c r="M131" s="69"/>
    </row>
    <row r="132" spans="1:13">
      <c r="A132" s="345" t="s">
        <v>660</v>
      </c>
      <c r="B132" s="346">
        <v>47</v>
      </c>
      <c r="C132" s="178"/>
      <c r="D132" s="347">
        <v>5.2777777777777778E-2</v>
      </c>
      <c r="E132" s="346">
        <v>83</v>
      </c>
      <c r="F132" s="178">
        <f t="shared" ref="F132:F133" si="24">DATE(2009,1,0)+E132</f>
        <v>39896</v>
      </c>
      <c r="G132" s="347">
        <v>0.66736111111111107</v>
      </c>
      <c r="H132" s="687"/>
      <c r="I132" s="687"/>
      <c r="J132" s="687"/>
      <c r="K132" s="688"/>
    </row>
    <row r="133" spans="1:13">
      <c r="A133" s="345" t="s">
        <v>661</v>
      </c>
      <c r="B133" s="346">
        <v>83</v>
      </c>
      <c r="C133" s="178">
        <f t="shared" ref="C133:C137" si="25">DATE(2009,1,0)+B133</f>
        <v>39896</v>
      </c>
      <c r="D133" s="347">
        <v>0.6777777777777777</v>
      </c>
      <c r="E133" s="346">
        <v>85</v>
      </c>
      <c r="F133" s="178">
        <f t="shared" si="24"/>
        <v>39898</v>
      </c>
      <c r="G133" s="347">
        <v>0.8027777777777777</v>
      </c>
      <c r="H133" s="687"/>
      <c r="I133" s="687"/>
      <c r="J133" s="687"/>
      <c r="K133" s="688"/>
    </row>
    <row r="134" spans="1:13" ht="15" customHeight="1">
      <c r="A134" s="348" t="s">
        <v>662</v>
      </c>
      <c r="B134" s="341">
        <v>296</v>
      </c>
      <c r="C134" s="177"/>
      <c r="D134" s="340">
        <v>0.4381944444444445</v>
      </c>
      <c r="E134" s="341">
        <v>296</v>
      </c>
      <c r="F134" s="177"/>
      <c r="G134" s="340">
        <v>0.45902777777777781</v>
      </c>
      <c r="H134" s="737" t="s">
        <v>599</v>
      </c>
      <c r="I134" s="737"/>
      <c r="J134" s="737"/>
      <c r="K134" s="738"/>
    </row>
    <row r="135" spans="1:13" ht="15" customHeight="1">
      <c r="A135" s="349" t="s">
        <v>663</v>
      </c>
      <c r="B135" s="350">
        <v>321</v>
      </c>
      <c r="C135" s="173">
        <f t="shared" si="25"/>
        <v>40134</v>
      </c>
      <c r="D135" s="351">
        <v>0.85486111111111107</v>
      </c>
      <c r="E135" s="350">
        <v>322</v>
      </c>
      <c r="F135" s="173">
        <f t="shared" ref="F135:F137" si="26">DATE(2009,1,0)+E135</f>
        <v>40135</v>
      </c>
      <c r="G135" s="351">
        <v>0.75069444444444444</v>
      </c>
      <c r="H135" s="687" t="s">
        <v>598</v>
      </c>
      <c r="I135" s="687"/>
      <c r="J135" s="687"/>
      <c r="K135" s="688"/>
    </row>
    <row r="136" spans="1:13">
      <c r="A136" s="349" t="s">
        <v>664</v>
      </c>
      <c r="B136" s="350">
        <v>322</v>
      </c>
      <c r="C136" s="173">
        <f t="shared" si="25"/>
        <v>40135</v>
      </c>
      <c r="D136" s="351">
        <v>0.76111111111111107</v>
      </c>
      <c r="E136" s="350">
        <v>323</v>
      </c>
      <c r="F136" s="173">
        <f t="shared" si="26"/>
        <v>40136</v>
      </c>
      <c r="G136" s="351">
        <v>0.51111111111111118</v>
      </c>
      <c r="H136" s="687"/>
      <c r="I136" s="687"/>
      <c r="J136" s="687"/>
      <c r="K136" s="688"/>
    </row>
    <row r="137" spans="1:13">
      <c r="A137" s="349" t="s">
        <v>665</v>
      </c>
      <c r="B137" s="350">
        <v>323</v>
      </c>
      <c r="C137" s="173">
        <f t="shared" si="25"/>
        <v>40136</v>
      </c>
      <c r="D137" s="351">
        <v>0.52152777777777781</v>
      </c>
      <c r="E137" s="350">
        <v>323</v>
      </c>
      <c r="F137" s="173">
        <f t="shared" si="26"/>
        <v>40136</v>
      </c>
      <c r="G137" s="351">
        <v>0.57361111111111118</v>
      </c>
      <c r="H137" s="687"/>
      <c r="I137" s="687"/>
      <c r="J137" s="687"/>
      <c r="K137" s="688"/>
    </row>
    <row r="138" spans="1:13" ht="15" customHeight="1">
      <c r="A138" s="352" t="s">
        <v>666</v>
      </c>
      <c r="B138" s="353">
        <v>62</v>
      </c>
      <c r="C138" s="176">
        <f>DATE($A$1,1,0)+B138</f>
        <v>40240</v>
      </c>
      <c r="D138" s="354">
        <v>0.4694444444444445</v>
      </c>
      <c r="E138" s="353">
        <v>72</v>
      </c>
      <c r="F138" s="176">
        <f>DATE($A$1,1,0)+E138</f>
        <v>40250</v>
      </c>
      <c r="G138" s="354">
        <v>0.75069444444444444</v>
      </c>
      <c r="H138" s="739" t="s">
        <v>592</v>
      </c>
      <c r="I138" s="739"/>
      <c r="J138" s="739"/>
      <c r="K138" s="740"/>
    </row>
    <row r="139" spans="1:13">
      <c r="A139" s="352" t="s">
        <v>667</v>
      </c>
      <c r="B139" s="353">
        <v>72</v>
      </c>
      <c r="C139" s="176">
        <f t="shared" ref="C139:C145" si="27">DATE($A$1,1,0)+B139</f>
        <v>40250</v>
      </c>
      <c r="D139" s="354">
        <v>0.76111111111111107</v>
      </c>
      <c r="E139" s="353">
        <v>72</v>
      </c>
      <c r="F139" s="176">
        <f t="shared" ref="F139:F145" si="28">DATE($A$1,1,0)+E139</f>
        <v>40250</v>
      </c>
      <c r="G139" s="354">
        <v>0.7715277777777777</v>
      </c>
      <c r="H139" s="739"/>
      <c r="I139" s="739"/>
      <c r="J139" s="739"/>
      <c r="K139" s="740"/>
    </row>
    <row r="140" spans="1:13">
      <c r="A140" s="352" t="s">
        <v>668</v>
      </c>
      <c r="B140" s="353">
        <v>72</v>
      </c>
      <c r="C140" s="176">
        <f t="shared" si="27"/>
        <v>40250</v>
      </c>
      <c r="D140" s="354">
        <v>0.77847222222222223</v>
      </c>
      <c r="E140" s="353">
        <v>73</v>
      </c>
      <c r="F140" s="176">
        <f t="shared" si="28"/>
        <v>40251</v>
      </c>
      <c r="G140" s="354">
        <v>0.52500000000000002</v>
      </c>
      <c r="H140" s="739"/>
      <c r="I140" s="739"/>
      <c r="J140" s="739"/>
      <c r="K140" s="740"/>
    </row>
    <row r="141" spans="1:13">
      <c r="A141" s="352" t="s">
        <v>669</v>
      </c>
      <c r="B141" s="353">
        <v>73</v>
      </c>
      <c r="C141" s="176">
        <f t="shared" si="27"/>
        <v>40251</v>
      </c>
      <c r="D141" s="354">
        <v>0.52708333333333335</v>
      </c>
      <c r="E141" s="353">
        <v>73</v>
      </c>
      <c r="F141" s="176">
        <f t="shared" si="28"/>
        <v>40251</v>
      </c>
      <c r="G141" s="354">
        <v>0.70208333333333339</v>
      </c>
      <c r="H141" s="739"/>
      <c r="I141" s="739"/>
      <c r="J141" s="739"/>
      <c r="K141" s="740"/>
    </row>
    <row r="142" spans="1:13">
      <c r="A142" s="352" t="s">
        <v>670</v>
      </c>
      <c r="B142" s="353">
        <v>73</v>
      </c>
      <c r="C142" s="176">
        <f t="shared" si="27"/>
        <v>40251</v>
      </c>
      <c r="D142" s="354">
        <v>0.70416666666666661</v>
      </c>
      <c r="E142" s="353">
        <v>73</v>
      </c>
      <c r="F142" s="176">
        <f t="shared" si="28"/>
        <v>40251</v>
      </c>
      <c r="G142" s="354">
        <v>0.71250000000000002</v>
      </c>
      <c r="H142" s="739"/>
      <c r="I142" s="739"/>
      <c r="J142" s="739"/>
      <c r="K142" s="740"/>
    </row>
    <row r="143" spans="1:13">
      <c r="A143" s="352" t="s">
        <v>671</v>
      </c>
      <c r="B143" s="353">
        <v>73</v>
      </c>
      <c r="C143" s="176">
        <f t="shared" si="27"/>
        <v>40251</v>
      </c>
      <c r="D143" s="354">
        <v>0.71736111111111101</v>
      </c>
      <c r="E143" s="353">
        <v>74</v>
      </c>
      <c r="F143" s="176">
        <f t="shared" si="28"/>
        <v>40252</v>
      </c>
      <c r="G143" s="354">
        <v>0.5756944444444444</v>
      </c>
      <c r="H143" s="739"/>
      <c r="I143" s="739"/>
      <c r="J143" s="739"/>
      <c r="K143" s="740"/>
    </row>
    <row r="144" spans="1:13">
      <c r="A144" s="352" t="s">
        <v>672</v>
      </c>
      <c r="B144" s="353">
        <v>74</v>
      </c>
      <c r="C144" s="176">
        <f t="shared" si="27"/>
        <v>40252</v>
      </c>
      <c r="D144" s="354">
        <v>0.57708333333333328</v>
      </c>
      <c r="E144" s="353">
        <v>74</v>
      </c>
      <c r="F144" s="176">
        <f t="shared" si="28"/>
        <v>40252</v>
      </c>
      <c r="G144" s="354">
        <v>0.82847222222222217</v>
      </c>
      <c r="H144" s="739"/>
      <c r="I144" s="739"/>
      <c r="J144" s="739"/>
      <c r="K144" s="740"/>
    </row>
    <row r="145" spans="1:11">
      <c r="A145" s="348" t="s">
        <v>98</v>
      </c>
      <c r="B145" s="341">
        <v>83</v>
      </c>
      <c r="C145" s="67">
        <f t="shared" si="27"/>
        <v>40261</v>
      </c>
      <c r="D145" s="340">
        <v>0.65069444444444446</v>
      </c>
      <c r="E145" s="341">
        <v>84</v>
      </c>
      <c r="F145" s="67">
        <f t="shared" si="28"/>
        <v>40262</v>
      </c>
      <c r="G145" s="340">
        <v>0.56041666666666667</v>
      </c>
      <c r="H145" s="687" t="s">
        <v>678</v>
      </c>
      <c r="I145" s="687"/>
      <c r="J145" s="687"/>
      <c r="K145" s="688"/>
    </row>
    <row r="146" spans="1:11" ht="16" thickBot="1">
      <c r="A146" s="212"/>
      <c r="B146" s="213"/>
      <c r="C146" s="213"/>
      <c r="D146" s="213"/>
      <c r="E146" s="213"/>
      <c r="F146" s="213"/>
      <c r="G146" s="213"/>
      <c r="H146" s="689"/>
      <c r="I146" s="689"/>
      <c r="J146" s="689"/>
      <c r="K146" s="690"/>
    </row>
    <row r="147" spans="1:11">
      <c r="A147" s="2"/>
      <c r="B147" s="2"/>
      <c r="C147" s="2"/>
      <c r="D147" s="2"/>
      <c r="E147" s="2"/>
      <c r="F147" s="2"/>
      <c r="G147" s="2"/>
      <c r="H147" s="161"/>
      <c r="I147" s="2"/>
      <c r="J147" s="2"/>
      <c r="K147" s="2"/>
    </row>
    <row r="148" spans="1:11">
      <c r="A148" s="127"/>
      <c r="B148" s="127"/>
      <c r="C148" s="127"/>
      <c r="D148" s="20"/>
      <c r="E148" s="20"/>
      <c r="F148" s="20"/>
      <c r="G148" s="127"/>
      <c r="H148" s="127"/>
      <c r="I148" s="91"/>
      <c r="J148" s="91"/>
      <c r="K148" s="91"/>
    </row>
    <row r="149" spans="1:11" ht="15" customHeight="1">
      <c r="D149" s="69"/>
      <c r="E149" s="69"/>
    </row>
    <row r="150" spans="1:11">
      <c r="D150" s="69"/>
      <c r="E150" s="69"/>
    </row>
    <row r="151" spans="1:11">
      <c r="D151" s="69"/>
      <c r="E151" s="69"/>
    </row>
    <row r="152" spans="1:11">
      <c r="D152" s="69"/>
      <c r="E152" s="69"/>
    </row>
    <row r="153" spans="1:11">
      <c r="D153" s="69"/>
      <c r="E153" s="69"/>
    </row>
    <row r="154" spans="1:11">
      <c r="D154" s="69"/>
    </row>
    <row r="155" spans="1:11">
      <c r="C155" s="69"/>
      <c r="D155" s="69"/>
    </row>
    <row r="156" spans="1:11">
      <c r="C156" s="69"/>
      <c r="D156" s="69"/>
    </row>
    <row r="157" spans="1:11">
      <c r="C157" s="69"/>
      <c r="D157" s="69"/>
    </row>
    <row r="158" spans="1:11">
      <c r="C158" s="69"/>
      <c r="D158" s="69"/>
    </row>
    <row r="159" spans="1:11">
      <c r="C159" s="69"/>
      <c r="D159" s="69"/>
      <c r="E159" s="69"/>
    </row>
    <row r="160" spans="1:11">
      <c r="C160" s="69"/>
      <c r="D160" s="69"/>
      <c r="E160" s="69"/>
    </row>
  </sheetData>
  <mergeCells count="45">
    <mergeCell ref="I4:K4"/>
    <mergeCell ref="I55:K58"/>
    <mergeCell ref="I59:K60"/>
    <mergeCell ref="E22:G22"/>
    <mergeCell ref="I28:K31"/>
    <mergeCell ref="I33:K33"/>
    <mergeCell ref="I37:K37"/>
    <mergeCell ref="I36:K36"/>
    <mergeCell ref="C44:K44"/>
    <mergeCell ref="B42:K43"/>
    <mergeCell ref="B49:K50"/>
    <mergeCell ref="I25:K27"/>
    <mergeCell ref="A39:J39"/>
    <mergeCell ref="A40:C40"/>
    <mergeCell ref="D40:K40"/>
    <mergeCell ref="J5:K5"/>
    <mergeCell ref="H91:K101"/>
    <mergeCell ref="I53:K54"/>
    <mergeCell ref="I13:K13"/>
    <mergeCell ref="B52:I52"/>
    <mergeCell ref="I61:K61"/>
    <mergeCell ref="H73:K74"/>
    <mergeCell ref="H75:K75"/>
    <mergeCell ref="H76:K83"/>
    <mergeCell ref="H84:K84"/>
    <mergeCell ref="B65:C65"/>
    <mergeCell ref="H85:K87"/>
    <mergeCell ref="H88:K90"/>
    <mergeCell ref="A72:F72"/>
    <mergeCell ref="H114:K118"/>
    <mergeCell ref="H145:K146"/>
    <mergeCell ref="B1:J1"/>
    <mergeCell ref="A35:F35"/>
    <mergeCell ref="H119:K121"/>
    <mergeCell ref="H122:K123"/>
    <mergeCell ref="H124:K133"/>
    <mergeCell ref="H134:K134"/>
    <mergeCell ref="H135:K137"/>
    <mergeCell ref="H138:K144"/>
    <mergeCell ref="H102:K113"/>
    <mergeCell ref="H65:H68"/>
    <mergeCell ref="B70:C70"/>
    <mergeCell ref="B68:C68"/>
    <mergeCell ref="B67:C67"/>
    <mergeCell ref="B66:C66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1993</v>
      </c>
      <c r="B1" s="588" t="s">
        <v>753</v>
      </c>
      <c r="C1" s="588"/>
      <c r="D1" s="588"/>
      <c r="E1" s="588"/>
      <c r="F1" s="588"/>
      <c r="G1" s="588"/>
      <c r="H1" s="588"/>
      <c r="I1" s="588"/>
      <c r="J1" s="588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4" spans="1:11">
      <c r="A4" s="405" t="s">
        <v>803</v>
      </c>
      <c r="B4" s="383">
        <v>1</v>
      </c>
      <c r="C4" s="118">
        <f>DATE(1992,1,0)+B4</f>
        <v>33604</v>
      </c>
      <c r="D4" s="384">
        <v>0.16666666666666699</v>
      </c>
      <c r="E4" s="382">
        <v>48</v>
      </c>
      <c r="F4" s="462">
        <f>DATE(1993,1,0)+E4</f>
        <v>34017</v>
      </c>
      <c r="G4" s="306">
        <v>0.91666666666666696</v>
      </c>
      <c r="H4" s="464">
        <v>60</v>
      </c>
      <c r="I4" s="401"/>
    </row>
    <row r="5" spans="1:11">
      <c r="A5" s="405" t="s">
        <v>804</v>
      </c>
      <c r="B5" s="382">
        <v>48</v>
      </c>
      <c r="C5" s="462">
        <f>DATE(1993,1,0)+B5</f>
        <v>34017</v>
      </c>
      <c r="D5" s="306">
        <v>0.95833333333333304</v>
      </c>
      <c r="E5" s="382">
        <v>49</v>
      </c>
      <c r="F5" s="462">
        <f t="shared" ref="F5:F51" si="0">DATE(1993,1,0)+E5</f>
        <v>34018</v>
      </c>
      <c r="G5" s="306">
        <v>0.375</v>
      </c>
      <c r="H5" s="464">
        <v>60</v>
      </c>
      <c r="I5" s="401"/>
    </row>
    <row r="6" spans="1:11">
      <c r="A6" s="405" t="s">
        <v>805</v>
      </c>
      <c r="B6" s="382">
        <v>49</v>
      </c>
      <c r="C6" s="462">
        <f t="shared" ref="C6:C51" si="1">DATE(1993,1,0)+B6</f>
        <v>34018</v>
      </c>
      <c r="D6" s="306">
        <v>0.41666666666666702</v>
      </c>
      <c r="E6" s="382">
        <v>83</v>
      </c>
      <c r="F6" s="462">
        <f t="shared" si="0"/>
        <v>34052</v>
      </c>
      <c r="G6" s="306">
        <v>0.79166666666666696</v>
      </c>
      <c r="H6" s="464">
        <v>60</v>
      </c>
      <c r="I6" s="401"/>
    </row>
    <row r="7" spans="1:11">
      <c r="A7" s="405" t="s">
        <v>806</v>
      </c>
      <c r="B7" s="382">
        <v>83</v>
      </c>
      <c r="C7" s="462">
        <f t="shared" si="1"/>
        <v>34052</v>
      </c>
      <c r="D7" s="306">
        <v>0.83333333333333304</v>
      </c>
      <c r="E7" s="601" t="s">
        <v>857</v>
      </c>
      <c r="F7" s="601"/>
      <c r="G7" s="601"/>
      <c r="I7" s="401"/>
    </row>
    <row r="8" spans="1:11">
      <c r="A8" s="405" t="s">
        <v>807</v>
      </c>
      <c r="B8" s="382">
        <v>83</v>
      </c>
      <c r="C8" s="462">
        <f t="shared" si="1"/>
        <v>34052</v>
      </c>
      <c r="D8" s="306">
        <v>0.85416666666666696</v>
      </c>
      <c r="E8" s="382">
        <v>86</v>
      </c>
      <c r="F8" s="462">
        <f t="shared" si="0"/>
        <v>34055</v>
      </c>
      <c r="G8" s="306">
        <v>0.36458333333333298</v>
      </c>
      <c r="H8" s="464">
        <v>15</v>
      </c>
      <c r="I8" s="401"/>
    </row>
    <row r="9" spans="1:11">
      <c r="A9" s="405" t="s">
        <v>808</v>
      </c>
      <c r="B9" s="382">
        <v>86</v>
      </c>
      <c r="C9" s="462">
        <f t="shared" si="1"/>
        <v>34055</v>
      </c>
      <c r="D9" s="306">
        <v>0.375</v>
      </c>
      <c r="E9" s="601" t="s">
        <v>857</v>
      </c>
      <c r="F9" s="601"/>
      <c r="G9" s="601"/>
      <c r="I9" s="401"/>
    </row>
    <row r="10" spans="1:11">
      <c r="A10" s="405" t="s">
        <v>809</v>
      </c>
      <c r="B10" s="382">
        <v>86</v>
      </c>
      <c r="C10" s="462">
        <f t="shared" si="1"/>
        <v>34055</v>
      </c>
      <c r="D10" s="306">
        <v>0.38541666666666702</v>
      </c>
      <c r="E10" s="601" t="s">
        <v>857</v>
      </c>
      <c r="F10" s="601"/>
      <c r="G10" s="601"/>
      <c r="I10" s="401"/>
    </row>
    <row r="11" spans="1:11">
      <c r="A11" s="405" t="s">
        <v>810</v>
      </c>
      <c r="B11" s="382">
        <v>86</v>
      </c>
      <c r="C11" s="462">
        <f t="shared" si="1"/>
        <v>34055</v>
      </c>
      <c r="D11" s="306">
        <v>0.39583333333333298</v>
      </c>
      <c r="E11" s="601" t="s">
        <v>857</v>
      </c>
      <c r="F11" s="601"/>
      <c r="G11" s="601"/>
      <c r="I11" s="401"/>
    </row>
    <row r="12" spans="1:11">
      <c r="A12" s="405" t="s">
        <v>811</v>
      </c>
      <c r="B12" s="382">
        <v>86</v>
      </c>
      <c r="C12" s="462">
        <f t="shared" si="1"/>
        <v>34055</v>
      </c>
      <c r="D12" s="306">
        <v>0.41666666666666702</v>
      </c>
      <c r="E12" s="382">
        <v>86</v>
      </c>
      <c r="F12" s="462">
        <f t="shared" si="0"/>
        <v>34055</v>
      </c>
      <c r="G12" s="306">
        <v>0.70833333333333304</v>
      </c>
      <c r="H12" s="464">
        <v>15</v>
      </c>
      <c r="I12" s="401"/>
    </row>
    <row r="13" spans="1:11">
      <c r="A13" s="405" t="s">
        <v>812</v>
      </c>
      <c r="B13" s="382">
        <v>86</v>
      </c>
      <c r="C13" s="462">
        <f t="shared" si="1"/>
        <v>34055</v>
      </c>
      <c r="D13" s="306">
        <v>0.71875</v>
      </c>
      <c r="E13" s="382">
        <v>87</v>
      </c>
      <c r="F13" s="462">
        <f t="shared" si="0"/>
        <v>34056</v>
      </c>
      <c r="G13" s="306">
        <v>0.60416666666666696</v>
      </c>
      <c r="H13" s="464">
        <v>15</v>
      </c>
      <c r="I13" s="401"/>
    </row>
    <row r="14" spans="1:11">
      <c r="A14" s="405" t="s">
        <v>813</v>
      </c>
      <c r="B14" s="382">
        <v>87</v>
      </c>
      <c r="C14" s="462">
        <f t="shared" si="1"/>
        <v>34056</v>
      </c>
      <c r="D14" s="306">
        <v>0.61458333333333304</v>
      </c>
      <c r="E14" s="382">
        <v>88</v>
      </c>
      <c r="F14" s="462">
        <f t="shared" si="0"/>
        <v>34057</v>
      </c>
      <c r="G14" s="306">
        <v>0.38541666666666702</v>
      </c>
      <c r="H14" s="464">
        <v>15</v>
      </c>
      <c r="I14" s="401"/>
    </row>
    <row r="15" spans="1:11">
      <c r="A15" s="405" t="s">
        <v>814</v>
      </c>
      <c r="B15" s="382">
        <v>88</v>
      </c>
      <c r="C15" s="462">
        <f t="shared" si="1"/>
        <v>34057</v>
      </c>
      <c r="D15" s="306">
        <v>0.39583333333333298</v>
      </c>
      <c r="E15" s="382">
        <v>88</v>
      </c>
      <c r="F15" s="462">
        <f t="shared" si="0"/>
        <v>34057</v>
      </c>
      <c r="G15" s="306">
        <v>0.64583333333333304</v>
      </c>
      <c r="H15" s="464">
        <v>15</v>
      </c>
      <c r="I15" s="401"/>
    </row>
    <row r="16" spans="1:11">
      <c r="A16" s="405" t="s">
        <v>815</v>
      </c>
      <c r="B16" s="382">
        <v>88</v>
      </c>
      <c r="C16" s="462">
        <f t="shared" si="1"/>
        <v>34057</v>
      </c>
      <c r="D16" s="306">
        <v>0.65625</v>
      </c>
      <c r="E16" s="382">
        <v>88</v>
      </c>
      <c r="F16" s="462">
        <f t="shared" si="0"/>
        <v>34057</v>
      </c>
      <c r="G16" s="306">
        <v>0.67708333333333304</v>
      </c>
      <c r="H16" s="464">
        <v>15</v>
      </c>
      <c r="I16" s="401"/>
    </row>
    <row r="17" spans="1:9">
      <c r="A17" s="405" t="s">
        <v>816</v>
      </c>
      <c r="B17" s="382">
        <v>88</v>
      </c>
      <c r="C17" s="462">
        <f t="shared" si="1"/>
        <v>34057</v>
      </c>
      <c r="D17" s="306">
        <v>0.6875</v>
      </c>
      <c r="E17" s="601" t="s">
        <v>857</v>
      </c>
      <c r="F17" s="601"/>
      <c r="G17" s="601"/>
      <c r="H17" s="464"/>
      <c r="I17" s="401"/>
    </row>
    <row r="18" spans="1:9">
      <c r="A18" s="405" t="s">
        <v>817</v>
      </c>
      <c r="B18" s="382">
        <v>88</v>
      </c>
      <c r="C18" s="462">
        <f t="shared" si="1"/>
        <v>34057</v>
      </c>
      <c r="D18" s="306">
        <v>0.69791666666666696</v>
      </c>
      <c r="E18" s="382">
        <v>88</v>
      </c>
      <c r="F18" s="462">
        <f t="shared" si="0"/>
        <v>34057</v>
      </c>
      <c r="G18" s="306">
        <v>0.71875</v>
      </c>
      <c r="H18" s="464">
        <v>15</v>
      </c>
      <c r="I18" s="401"/>
    </row>
    <row r="19" spans="1:9">
      <c r="A19" s="405" t="s">
        <v>818</v>
      </c>
      <c r="B19" s="382">
        <v>88</v>
      </c>
      <c r="C19" s="462">
        <f t="shared" si="1"/>
        <v>34057</v>
      </c>
      <c r="D19" s="306">
        <v>0.72916666666666696</v>
      </c>
      <c r="E19" s="382">
        <v>88</v>
      </c>
      <c r="F19" s="462">
        <f t="shared" si="0"/>
        <v>34057</v>
      </c>
      <c r="G19" s="306">
        <v>0.76041666666666696</v>
      </c>
      <c r="H19" s="464">
        <v>15</v>
      </c>
      <c r="I19" s="401"/>
    </row>
    <row r="20" spans="1:9">
      <c r="A20" s="405" t="s">
        <v>819</v>
      </c>
      <c r="B20" s="382">
        <v>88</v>
      </c>
      <c r="C20" s="462">
        <f t="shared" si="1"/>
        <v>34057</v>
      </c>
      <c r="D20" s="306">
        <v>0.77083333333333304</v>
      </c>
      <c r="E20" s="382">
        <v>88</v>
      </c>
      <c r="F20" s="462">
        <f t="shared" si="0"/>
        <v>34057</v>
      </c>
      <c r="G20" s="306">
        <v>0.80208333333333304</v>
      </c>
      <c r="H20" s="464">
        <v>15</v>
      </c>
      <c r="I20" s="401"/>
    </row>
    <row r="21" spans="1:9">
      <c r="A21" s="405" t="s">
        <v>820</v>
      </c>
      <c r="B21" s="382">
        <v>88</v>
      </c>
      <c r="C21" s="462">
        <f t="shared" si="1"/>
        <v>34057</v>
      </c>
      <c r="D21" s="306">
        <v>0.82291666666666696</v>
      </c>
      <c r="E21" s="382">
        <v>88</v>
      </c>
      <c r="F21" s="462">
        <f t="shared" si="0"/>
        <v>34057</v>
      </c>
      <c r="G21" s="306">
        <v>0.85416666666666696</v>
      </c>
      <c r="H21" s="464">
        <v>15</v>
      </c>
      <c r="I21" s="401"/>
    </row>
    <row r="22" spans="1:9">
      <c r="A22" s="405" t="s">
        <v>821</v>
      </c>
      <c r="B22" s="382">
        <v>88</v>
      </c>
      <c r="C22" s="372">
        <f t="shared" si="1"/>
        <v>34057</v>
      </c>
      <c r="D22" s="306">
        <v>0.86458333333333304</v>
      </c>
      <c r="E22" s="382">
        <v>104</v>
      </c>
      <c r="F22" s="372">
        <f t="shared" si="0"/>
        <v>34073</v>
      </c>
      <c r="G22" s="306">
        <v>0.86458333333333304</v>
      </c>
      <c r="H22" s="419">
        <v>15</v>
      </c>
      <c r="I22" s="401"/>
    </row>
    <row r="23" spans="1:9">
      <c r="A23" s="405" t="s">
        <v>822</v>
      </c>
      <c r="B23" s="382">
        <v>104</v>
      </c>
      <c r="C23" s="372">
        <f t="shared" si="1"/>
        <v>34073</v>
      </c>
      <c r="D23" s="306">
        <v>0.875</v>
      </c>
      <c r="E23" s="382">
        <v>105</v>
      </c>
      <c r="F23" s="372">
        <f t="shared" si="0"/>
        <v>34074</v>
      </c>
      <c r="G23" s="306">
        <v>0.8125</v>
      </c>
      <c r="H23" s="419">
        <v>15</v>
      </c>
      <c r="I23" s="401"/>
    </row>
    <row r="24" spans="1:9">
      <c r="A24" s="405" t="s">
        <v>823</v>
      </c>
      <c r="B24" s="382">
        <v>105</v>
      </c>
      <c r="C24" s="372">
        <f t="shared" si="1"/>
        <v>34074</v>
      </c>
      <c r="D24" s="306">
        <v>0.82291666666666696</v>
      </c>
      <c r="E24" s="382">
        <v>109</v>
      </c>
      <c r="F24" s="372">
        <f t="shared" si="0"/>
        <v>34078</v>
      </c>
      <c r="G24" s="306">
        <v>0.34375</v>
      </c>
      <c r="H24" s="419">
        <v>15</v>
      </c>
      <c r="I24" s="401"/>
    </row>
    <row r="25" spans="1:9">
      <c r="A25" s="405" t="s">
        <v>824</v>
      </c>
      <c r="B25" s="382">
        <v>109</v>
      </c>
      <c r="C25" s="372">
        <f t="shared" si="1"/>
        <v>34078</v>
      </c>
      <c r="D25" s="306">
        <v>0.35416666666666702</v>
      </c>
      <c r="E25" s="382">
        <v>110</v>
      </c>
      <c r="F25" s="372">
        <f t="shared" si="0"/>
        <v>34079</v>
      </c>
      <c r="G25" s="306">
        <v>0.46875</v>
      </c>
      <c r="H25" s="419">
        <v>15</v>
      </c>
      <c r="I25" s="401"/>
    </row>
    <row r="26" spans="1:9">
      <c r="A26" s="405" t="s">
        <v>825</v>
      </c>
      <c r="B26" s="382">
        <v>110</v>
      </c>
      <c r="C26" s="372">
        <f t="shared" si="1"/>
        <v>34079</v>
      </c>
      <c r="D26" s="306">
        <v>0.47916666666666702</v>
      </c>
      <c r="E26" s="601" t="s">
        <v>857</v>
      </c>
      <c r="F26" s="601"/>
      <c r="G26" s="601"/>
      <c r="H26" s="419"/>
      <c r="I26" s="401"/>
    </row>
    <row r="27" spans="1:9">
      <c r="A27" s="405" t="s">
        <v>826</v>
      </c>
      <c r="B27" s="382">
        <v>110</v>
      </c>
      <c r="C27" s="372">
        <f t="shared" si="1"/>
        <v>34079</v>
      </c>
      <c r="D27" s="306">
        <v>0.48958333333333298</v>
      </c>
      <c r="E27" s="601" t="s">
        <v>857</v>
      </c>
      <c r="F27" s="601"/>
      <c r="G27" s="601"/>
      <c r="H27" s="419"/>
      <c r="I27" s="401"/>
    </row>
    <row r="28" spans="1:9">
      <c r="A28" s="405" t="s">
        <v>827</v>
      </c>
      <c r="B28" s="382">
        <v>110</v>
      </c>
      <c r="C28" s="372">
        <f t="shared" si="1"/>
        <v>34079</v>
      </c>
      <c r="D28" s="306">
        <v>0.51041666666666696</v>
      </c>
      <c r="E28" s="382">
        <v>111</v>
      </c>
      <c r="F28" s="372">
        <f t="shared" si="0"/>
        <v>34080</v>
      </c>
      <c r="G28" s="306">
        <v>0.44791666666666702</v>
      </c>
      <c r="H28" s="419">
        <v>15</v>
      </c>
      <c r="I28" s="401"/>
    </row>
    <row r="29" spans="1:9">
      <c r="A29" s="405" t="s">
        <v>828</v>
      </c>
      <c r="B29" s="382">
        <v>111</v>
      </c>
      <c r="C29" s="372">
        <f t="shared" si="1"/>
        <v>34080</v>
      </c>
      <c r="D29" s="306">
        <v>0.45833333333333298</v>
      </c>
      <c r="E29" s="601" t="s">
        <v>857</v>
      </c>
      <c r="F29" s="601"/>
      <c r="G29" s="601"/>
      <c r="H29" s="419"/>
      <c r="I29" s="401"/>
    </row>
    <row r="30" spans="1:9">
      <c r="A30" s="405" t="s">
        <v>829</v>
      </c>
      <c r="B30" s="382">
        <v>111</v>
      </c>
      <c r="C30" s="372">
        <f t="shared" si="1"/>
        <v>34080</v>
      </c>
      <c r="D30" s="306">
        <v>0.46875</v>
      </c>
      <c r="E30" s="601" t="s">
        <v>857</v>
      </c>
      <c r="F30" s="601"/>
      <c r="G30" s="601"/>
      <c r="H30" s="419"/>
      <c r="I30" s="401"/>
    </row>
    <row r="31" spans="1:9">
      <c r="A31" s="405" t="s">
        <v>830</v>
      </c>
      <c r="B31" s="382">
        <v>111</v>
      </c>
      <c r="C31" s="372">
        <f t="shared" si="1"/>
        <v>34080</v>
      </c>
      <c r="D31" s="306">
        <v>0.47916666666666702</v>
      </c>
      <c r="E31" s="382">
        <v>128</v>
      </c>
      <c r="F31" s="372">
        <f t="shared" si="0"/>
        <v>34097</v>
      </c>
      <c r="G31" s="306">
        <v>0.73958333333333304</v>
      </c>
      <c r="H31" s="419">
        <v>15</v>
      </c>
      <c r="I31" s="401"/>
    </row>
    <row r="32" spans="1:9">
      <c r="A32" s="405" t="s">
        <v>831</v>
      </c>
      <c r="B32" s="382">
        <v>128</v>
      </c>
      <c r="C32" s="372">
        <f t="shared" si="1"/>
        <v>34097</v>
      </c>
      <c r="D32" s="306">
        <v>0.75</v>
      </c>
      <c r="E32" s="382">
        <v>130</v>
      </c>
      <c r="F32" s="372">
        <f t="shared" si="0"/>
        <v>34099</v>
      </c>
      <c r="G32" s="306">
        <v>3.125E-2</v>
      </c>
      <c r="H32" s="419">
        <v>15</v>
      </c>
      <c r="I32" s="401"/>
    </row>
    <row r="33" spans="1:9">
      <c r="A33" s="405" t="s">
        <v>832</v>
      </c>
      <c r="B33" s="382">
        <v>130</v>
      </c>
      <c r="C33" s="462">
        <f t="shared" si="1"/>
        <v>34099</v>
      </c>
      <c r="D33" s="306">
        <v>4.1666666666666699E-2</v>
      </c>
      <c r="E33" s="382">
        <v>146</v>
      </c>
      <c r="F33" s="462">
        <f t="shared" si="0"/>
        <v>34115</v>
      </c>
      <c r="G33" s="306">
        <v>0.29166666666666702</v>
      </c>
      <c r="H33" s="464">
        <v>15</v>
      </c>
      <c r="I33" s="401"/>
    </row>
    <row r="34" spans="1:9">
      <c r="A34" s="405" t="s">
        <v>833</v>
      </c>
      <c r="B34" s="382">
        <v>146</v>
      </c>
      <c r="C34" s="462">
        <f t="shared" si="1"/>
        <v>34115</v>
      </c>
      <c r="D34" s="306">
        <v>0.30208333333333298</v>
      </c>
      <c r="E34" s="382">
        <v>146</v>
      </c>
      <c r="F34" s="462">
        <f t="shared" si="0"/>
        <v>34115</v>
      </c>
      <c r="G34" s="306">
        <v>0.41666666666666702</v>
      </c>
      <c r="H34" s="464">
        <v>15</v>
      </c>
      <c r="I34" s="401"/>
    </row>
    <row r="35" spans="1:9">
      <c r="A35" s="405" t="s">
        <v>834</v>
      </c>
      <c r="B35" s="382">
        <v>146</v>
      </c>
      <c r="C35" s="462">
        <f t="shared" si="1"/>
        <v>34115</v>
      </c>
      <c r="D35" s="306">
        <v>0.42708333333333298</v>
      </c>
      <c r="E35" s="382">
        <v>146</v>
      </c>
      <c r="F35" s="462">
        <f t="shared" si="0"/>
        <v>34115</v>
      </c>
      <c r="G35" s="306">
        <v>0.4375</v>
      </c>
      <c r="H35" s="464">
        <v>15</v>
      </c>
      <c r="I35" s="401"/>
    </row>
    <row r="36" spans="1:9">
      <c r="A36" s="405" t="s">
        <v>835</v>
      </c>
      <c r="B36" s="382">
        <v>146</v>
      </c>
      <c r="C36" s="462">
        <f t="shared" si="1"/>
        <v>34115</v>
      </c>
      <c r="D36" s="306">
        <v>0.44861111111111102</v>
      </c>
      <c r="E36" s="601" t="s">
        <v>857</v>
      </c>
      <c r="F36" s="601"/>
      <c r="G36" s="601"/>
      <c r="H36" s="464"/>
      <c r="I36" s="401"/>
    </row>
    <row r="37" spans="1:9">
      <c r="A37" s="405" t="s">
        <v>836</v>
      </c>
      <c r="B37" s="382">
        <v>146</v>
      </c>
      <c r="C37" s="462">
        <f t="shared" si="1"/>
        <v>34115</v>
      </c>
      <c r="D37" s="306">
        <v>0.44861111111111102</v>
      </c>
      <c r="E37" s="601" t="s">
        <v>857</v>
      </c>
      <c r="F37" s="601"/>
      <c r="G37" s="601"/>
      <c r="H37" s="464"/>
      <c r="I37" s="401"/>
    </row>
    <row r="38" spans="1:9">
      <c r="A38" s="405" t="s">
        <v>837</v>
      </c>
      <c r="B38" s="382">
        <v>146</v>
      </c>
      <c r="C38" s="462">
        <f t="shared" si="1"/>
        <v>34115</v>
      </c>
      <c r="D38" s="306">
        <v>0.46875</v>
      </c>
      <c r="E38" s="382">
        <v>146</v>
      </c>
      <c r="F38" s="462">
        <f t="shared" si="0"/>
        <v>34115</v>
      </c>
      <c r="G38" s="306">
        <v>0.47986111111111102</v>
      </c>
      <c r="H38" s="464">
        <v>15</v>
      </c>
      <c r="I38" s="401"/>
    </row>
    <row r="39" spans="1:9">
      <c r="A39" s="405" t="s">
        <v>838</v>
      </c>
      <c r="B39" s="382">
        <v>146</v>
      </c>
      <c r="C39" s="462">
        <f t="shared" si="1"/>
        <v>34115</v>
      </c>
      <c r="D39" s="306">
        <v>0.49027777777777798</v>
      </c>
      <c r="E39" s="382">
        <v>148</v>
      </c>
      <c r="F39" s="462">
        <f t="shared" si="0"/>
        <v>34117</v>
      </c>
      <c r="G39" s="306">
        <v>0.25</v>
      </c>
      <c r="H39" s="464">
        <v>15</v>
      </c>
      <c r="I39" s="401"/>
    </row>
    <row r="40" spans="1:9">
      <c r="A40" s="405" t="s">
        <v>839</v>
      </c>
      <c r="B40" s="382">
        <v>148</v>
      </c>
      <c r="C40" s="462">
        <f t="shared" si="1"/>
        <v>34117</v>
      </c>
      <c r="D40" s="306">
        <v>0.26041666666666702</v>
      </c>
      <c r="E40" s="382">
        <v>148</v>
      </c>
      <c r="F40" s="462">
        <f t="shared" si="0"/>
        <v>34117</v>
      </c>
      <c r="G40" s="306">
        <v>0.30208333333333298</v>
      </c>
      <c r="H40" s="464">
        <v>15</v>
      </c>
      <c r="I40" s="401"/>
    </row>
    <row r="41" spans="1:9">
      <c r="A41" s="405" t="s">
        <v>840</v>
      </c>
      <c r="B41" s="382">
        <v>148</v>
      </c>
      <c r="C41" s="462">
        <f t="shared" si="1"/>
        <v>34117</v>
      </c>
      <c r="D41" s="306">
        <v>0.3125</v>
      </c>
      <c r="E41" s="382">
        <v>148</v>
      </c>
      <c r="F41" s="462">
        <f t="shared" si="0"/>
        <v>34117</v>
      </c>
      <c r="G41" s="306">
        <v>0.32291666666666702</v>
      </c>
      <c r="H41" s="464">
        <v>15</v>
      </c>
      <c r="I41" s="401"/>
    </row>
    <row r="42" spans="1:9">
      <c r="A42" s="405" t="s">
        <v>841</v>
      </c>
      <c r="B42" s="382">
        <v>148</v>
      </c>
      <c r="C42" s="462">
        <f t="shared" si="1"/>
        <v>34117</v>
      </c>
      <c r="D42" s="306">
        <v>0.33333333333333298</v>
      </c>
      <c r="E42" s="382">
        <v>148</v>
      </c>
      <c r="F42" s="462">
        <f t="shared" si="0"/>
        <v>34117</v>
      </c>
      <c r="G42" s="306">
        <v>0.47916666666666702</v>
      </c>
      <c r="H42" s="464">
        <v>15</v>
      </c>
      <c r="I42" s="401"/>
    </row>
    <row r="43" spans="1:9">
      <c r="A43" s="405" t="s">
        <v>842</v>
      </c>
      <c r="B43" s="382">
        <v>148</v>
      </c>
      <c r="C43" s="462">
        <f t="shared" si="1"/>
        <v>34117</v>
      </c>
      <c r="D43" s="306">
        <v>0.48958333333333298</v>
      </c>
      <c r="E43" s="382">
        <v>148</v>
      </c>
      <c r="F43" s="462">
        <f t="shared" si="0"/>
        <v>34117</v>
      </c>
      <c r="G43" s="306">
        <v>0.70833333333333304</v>
      </c>
      <c r="H43" s="464">
        <v>15</v>
      </c>
      <c r="I43" s="401"/>
    </row>
    <row r="44" spans="1:9">
      <c r="A44" s="405" t="s">
        <v>843</v>
      </c>
      <c r="B44" s="382">
        <v>148</v>
      </c>
      <c r="C44" s="462">
        <f t="shared" si="1"/>
        <v>34117</v>
      </c>
      <c r="D44" s="306">
        <v>0.71875</v>
      </c>
      <c r="E44" s="382">
        <v>149</v>
      </c>
      <c r="F44" s="462">
        <f t="shared" si="0"/>
        <v>34118</v>
      </c>
      <c r="G44" s="306">
        <v>0.38611111111111102</v>
      </c>
      <c r="H44" s="464">
        <v>15</v>
      </c>
      <c r="I44" s="401"/>
    </row>
    <row r="45" spans="1:9">
      <c r="A45" s="405" t="s">
        <v>844</v>
      </c>
      <c r="B45" s="382">
        <v>149</v>
      </c>
      <c r="C45" s="462">
        <f t="shared" si="1"/>
        <v>34118</v>
      </c>
      <c r="D45" s="306">
        <v>0.39583333333333298</v>
      </c>
      <c r="E45" s="601" t="s">
        <v>857</v>
      </c>
      <c r="F45" s="601"/>
      <c r="G45" s="601"/>
      <c r="H45" s="464"/>
      <c r="I45" s="401"/>
    </row>
    <row r="46" spans="1:9">
      <c r="A46" s="405" t="s">
        <v>845</v>
      </c>
      <c r="B46" s="382">
        <v>158</v>
      </c>
      <c r="C46" s="462">
        <f t="shared" si="1"/>
        <v>34127</v>
      </c>
      <c r="D46" s="306">
        <v>0.83333333333333304</v>
      </c>
      <c r="E46" s="382">
        <v>224</v>
      </c>
      <c r="F46" s="462">
        <f t="shared" si="0"/>
        <v>34193</v>
      </c>
      <c r="G46" s="306">
        <v>0.69930555555555596</v>
      </c>
      <c r="H46" s="464">
        <v>15</v>
      </c>
      <c r="I46" s="401"/>
    </row>
    <row r="47" spans="1:9">
      <c r="A47" s="405" t="s">
        <v>846</v>
      </c>
      <c r="B47" s="382">
        <v>224</v>
      </c>
      <c r="C47" s="462">
        <f t="shared" si="1"/>
        <v>34193</v>
      </c>
      <c r="D47" s="306">
        <v>0.70833333333333304</v>
      </c>
      <c r="E47" s="382">
        <v>225</v>
      </c>
      <c r="F47" s="462">
        <f t="shared" si="0"/>
        <v>34194</v>
      </c>
      <c r="G47" s="306">
        <v>0.25</v>
      </c>
      <c r="H47" s="464">
        <v>15</v>
      </c>
      <c r="I47" s="401"/>
    </row>
    <row r="48" spans="1:9">
      <c r="A48" s="405" t="s">
        <v>847</v>
      </c>
      <c r="B48" s="382">
        <v>225</v>
      </c>
      <c r="C48" s="462">
        <f t="shared" si="1"/>
        <v>34194</v>
      </c>
      <c r="D48" s="306">
        <v>0.26041666666666702</v>
      </c>
      <c r="E48" s="382">
        <v>225</v>
      </c>
      <c r="F48" s="462">
        <f t="shared" si="0"/>
        <v>34194</v>
      </c>
      <c r="G48" s="306">
        <v>0.46875</v>
      </c>
      <c r="H48" s="464">
        <v>15</v>
      </c>
      <c r="I48" s="401"/>
    </row>
    <row r="49" spans="1:12">
      <c r="A49" s="405" t="s">
        <v>848</v>
      </c>
      <c r="B49" s="382">
        <v>225</v>
      </c>
      <c r="C49" s="462">
        <f t="shared" si="1"/>
        <v>34194</v>
      </c>
      <c r="D49" s="306">
        <v>0.47916666666666702</v>
      </c>
      <c r="E49" s="382">
        <v>226</v>
      </c>
      <c r="F49" s="462">
        <f t="shared" si="0"/>
        <v>34195</v>
      </c>
      <c r="G49" s="306">
        <v>0.6875</v>
      </c>
      <c r="H49" s="464">
        <v>15</v>
      </c>
      <c r="I49" s="401"/>
    </row>
    <row r="50" spans="1:12">
      <c r="A50" s="405" t="s">
        <v>849</v>
      </c>
      <c r="B50" s="382">
        <v>226</v>
      </c>
      <c r="C50" s="462">
        <f t="shared" si="1"/>
        <v>34195</v>
      </c>
      <c r="D50" s="306">
        <v>0.69791666666666696</v>
      </c>
      <c r="E50" s="601" t="s">
        <v>857</v>
      </c>
      <c r="F50" s="601"/>
      <c r="G50" s="601"/>
      <c r="H50" s="464"/>
      <c r="I50" s="401"/>
    </row>
    <row r="51" spans="1:12">
      <c r="A51" s="41"/>
      <c r="B51" s="382">
        <v>226</v>
      </c>
      <c r="C51" s="462">
        <f t="shared" si="1"/>
        <v>34195</v>
      </c>
      <c r="D51" s="41"/>
      <c r="E51" s="382">
        <v>365</v>
      </c>
      <c r="F51" s="462">
        <f t="shared" si="0"/>
        <v>34334</v>
      </c>
      <c r="H51" s="453" t="s">
        <v>177</v>
      </c>
      <c r="I51" s="401"/>
    </row>
    <row r="52" spans="1:12">
      <c r="E52" s="390"/>
    </row>
    <row r="53" spans="1:12">
      <c r="A53" s="595" t="s">
        <v>883</v>
      </c>
      <c r="B53" s="595"/>
      <c r="C53" s="595"/>
      <c r="D53" s="595"/>
      <c r="E53" s="595"/>
      <c r="F53" s="595"/>
      <c r="G53" s="595"/>
      <c r="J53" s="2"/>
    </row>
    <row r="54" spans="1:12">
      <c r="A54" s="406" t="s">
        <v>803</v>
      </c>
      <c r="B54" s="382">
        <v>344</v>
      </c>
      <c r="C54" s="141">
        <f>DATE(1992,1,0)+B54</f>
        <v>33947</v>
      </c>
      <c r="D54" s="306">
        <v>0.16666666666666699</v>
      </c>
      <c r="E54" s="382">
        <v>48</v>
      </c>
      <c r="F54" s="421">
        <f>DATE(1993,1,0)+E54</f>
        <v>34017</v>
      </c>
      <c r="G54" s="306">
        <v>0.91666666666666696</v>
      </c>
      <c r="I54" s="596" t="s">
        <v>885</v>
      </c>
      <c r="J54" s="596"/>
    </row>
    <row r="55" spans="1:12">
      <c r="A55" s="406"/>
      <c r="B55" s="382"/>
      <c r="C55" s="421"/>
      <c r="D55" s="306"/>
      <c r="E55" s="382"/>
      <c r="F55" s="421"/>
      <c r="G55" s="306"/>
      <c r="I55" s="418"/>
      <c r="J55" s="418"/>
    </row>
    <row r="56" spans="1:12" s="2" customFormat="1">
      <c r="A56" s="592" t="s">
        <v>870</v>
      </c>
      <c r="B56" s="592"/>
      <c r="C56" s="592"/>
      <c r="D56" s="592"/>
      <c r="E56" s="592"/>
      <c r="F56" s="592"/>
      <c r="G56" s="592"/>
      <c r="H56" s="592"/>
      <c r="I56" s="592"/>
      <c r="J56" s="592"/>
    </row>
    <row r="57" spans="1:12" s="2" customFormat="1" ht="15" customHeight="1">
      <c r="A57" s="593" t="s">
        <v>852</v>
      </c>
      <c r="B57" s="593"/>
      <c r="C57" s="593"/>
      <c r="D57" s="594" t="s">
        <v>851</v>
      </c>
      <c r="E57" s="594"/>
      <c r="F57" s="594"/>
      <c r="G57" s="594"/>
      <c r="H57" s="594"/>
      <c r="I57" s="594"/>
      <c r="J57" s="594"/>
      <c r="K57" s="594"/>
    </row>
    <row r="58" spans="1:12" s="2" customFormat="1">
      <c r="A58" s="593" t="s">
        <v>856</v>
      </c>
      <c r="B58" s="593"/>
      <c r="C58" s="593"/>
      <c r="D58" s="594" t="s">
        <v>853</v>
      </c>
      <c r="E58" s="594"/>
      <c r="F58" s="594"/>
      <c r="G58" s="594"/>
      <c r="H58" s="594"/>
      <c r="I58" s="594"/>
      <c r="J58" s="594"/>
      <c r="K58" s="594"/>
    </row>
    <row r="59" spans="1:12" s="2" customFormat="1">
      <c r="A59" s="593" t="s">
        <v>855</v>
      </c>
      <c r="B59" s="593"/>
      <c r="C59" s="593"/>
      <c r="D59" s="594" t="s">
        <v>854</v>
      </c>
      <c r="E59" s="594"/>
      <c r="F59" s="594"/>
      <c r="G59" s="594"/>
      <c r="H59" s="594"/>
      <c r="I59" s="594"/>
      <c r="J59" s="594"/>
      <c r="K59" s="594"/>
    </row>
    <row r="61" spans="1:12" ht="15" customHeight="1">
      <c r="A61" t="s">
        <v>350</v>
      </c>
      <c r="B61" s="600" t="s">
        <v>869</v>
      </c>
      <c r="C61" s="600"/>
      <c r="D61" s="600"/>
      <c r="E61" s="600"/>
      <c r="F61" s="600"/>
      <c r="G61" s="600"/>
      <c r="H61" s="600"/>
      <c r="I61" s="600"/>
      <c r="J61" s="600"/>
      <c r="K61" s="600"/>
      <c r="L61" s="201"/>
    </row>
    <row r="62" spans="1:12">
      <c r="B62" s="600"/>
      <c r="C62" s="600"/>
      <c r="D62" s="600"/>
      <c r="E62" s="600"/>
      <c r="F62" s="600"/>
      <c r="G62" s="600"/>
      <c r="H62" s="600"/>
      <c r="I62" s="600"/>
      <c r="J62" s="600"/>
      <c r="K62" s="600"/>
      <c r="L62" s="201"/>
    </row>
    <row r="63" spans="1:12" ht="16" thickBot="1"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</row>
    <row r="64" spans="1:12" ht="16" thickBot="1">
      <c r="B64" s="597" t="s">
        <v>757</v>
      </c>
      <c r="C64" s="598"/>
      <c r="D64" s="598"/>
      <c r="E64" s="598"/>
      <c r="F64" s="598"/>
      <c r="G64" s="599"/>
    </row>
    <row r="65" spans="1:8">
      <c r="A65" s="228" t="s">
        <v>275</v>
      </c>
      <c r="B65" s="229"/>
      <c r="C65" s="374">
        <v>33945</v>
      </c>
      <c r="D65" s="230">
        <v>0.85416666666666663</v>
      </c>
      <c r="E65" s="229"/>
      <c r="F65" s="374">
        <v>34059</v>
      </c>
      <c r="G65" s="230">
        <v>0.98958333333333337</v>
      </c>
      <c r="H65" s="379">
        <v>15</v>
      </c>
    </row>
    <row r="66" spans="1:8" ht="16" thickBot="1">
      <c r="A66" s="375" t="s">
        <v>276</v>
      </c>
      <c r="B66" s="30"/>
      <c r="C66" s="376">
        <v>34060</v>
      </c>
      <c r="D66" s="377">
        <v>0</v>
      </c>
      <c r="E66" s="30"/>
      <c r="F66" s="376">
        <v>34186</v>
      </c>
      <c r="G66" s="377">
        <v>0.85416666666666663</v>
      </c>
      <c r="H66" s="378">
        <v>15</v>
      </c>
    </row>
  </sheetData>
  <mergeCells count="25">
    <mergeCell ref="A53:G53"/>
    <mergeCell ref="I54:J54"/>
    <mergeCell ref="B1:J1"/>
    <mergeCell ref="E7:G7"/>
    <mergeCell ref="E27:G27"/>
    <mergeCell ref="E26:G26"/>
    <mergeCell ref="E17:G17"/>
    <mergeCell ref="E11:G11"/>
    <mergeCell ref="E10:G10"/>
    <mergeCell ref="E9:G9"/>
    <mergeCell ref="E50:G50"/>
    <mergeCell ref="E45:G45"/>
    <mergeCell ref="E37:G37"/>
    <mergeCell ref="E36:G36"/>
    <mergeCell ref="E29:G29"/>
    <mergeCell ref="E30:G30"/>
    <mergeCell ref="B64:G64"/>
    <mergeCell ref="A56:J56"/>
    <mergeCell ref="A57:C57"/>
    <mergeCell ref="D57:K57"/>
    <mergeCell ref="B61:K62"/>
    <mergeCell ref="A58:C58"/>
    <mergeCell ref="D58:K58"/>
    <mergeCell ref="A59:C59"/>
    <mergeCell ref="D59:K5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view="pageLayout" topLeftCell="A3" workbookViewId="0">
      <selection activeCell="J38" sqref="J38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2011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13"/>
    </row>
    <row r="2" spans="1:11">
      <c r="A2" s="161"/>
      <c r="B2" s="161" t="s">
        <v>0</v>
      </c>
      <c r="C2" s="161" t="s">
        <v>1</v>
      </c>
      <c r="D2" s="161" t="s">
        <v>2</v>
      </c>
      <c r="E2" s="161" t="s">
        <v>3</v>
      </c>
      <c r="F2" s="161" t="s">
        <v>4</v>
      </c>
      <c r="G2" s="161" t="s">
        <v>5</v>
      </c>
      <c r="H2" s="422" t="s">
        <v>886</v>
      </c>
      <c r="I2" s="161"/>
      <c r="J2" s="2"/>
      <c r="K2" s="2"/>
    </row>
    <row r="3" spans="1:11">
      <c r="A3" s="161"/>
      <c r="B3" s="161"/>
      <c r="C3" s="161"/>
      <c r="D3" s="161"/>
      <c r="E3" s="161"/>
      <c r="F3" s="161"/>
      <c r="G3" s="161"/>
      <c r="H3" s="161"/>
      <c r="I3" s="161"/>
      <c r="J3" s="2"/>
      <c r="K3" s="2"/>
    </row>
    <row r="4" spans="1:11" ht="15" customHeight="1">
      <c r="A4" s="136" t="s">
        <v>73</v>
      </c>
      <c r="B4" s="36">
        <v>1</v>
      </c>
      <c r="C4" s="78">
        <f t="shared" ref="C4" si="0">DATE($A$1,1,0)+B4</f>
        <v>40544</v>
      </c>
      <c r="D4" s="79">
        <v>1.3888888888888889E-3</v>
      </c>
      <c r="E4" s="2">
        <v>90</v>
      </c>
      <c r="F4" s="66">
        <f>DATE($A$1,1,0)+E4</f>
        <v>40633</v>
      </c>
      <c r="G4" s="45">
        <v>0.52222222222222225</v>
      </c>
      <c r="H4" s="161">
        <v>15</v>
      </c>
      <c r="I4" s="759" t="s">
        <v>682</v>
      </c>
      <c r="J4" s="596" t="s">
        <v>386</v>
      </c>
      <c r="K4" s="596"/>
    </row>
    <row r="5" spans="1:11">
      <c r="A5" s="136" t="s">
        <v>35</v>
      </c>
      <c r="B5" s="2">
        <v>90</v>
      </c>
      <c r="C5" s="66">
        <f t="shared" ref="C5:C10" si="1">DATE($A$1,1,0)+B5</f>
        <v>40633</v>
      </c>
      <c r="D5" s="45">
        <v>0.53263888888888888</v>
      </c>
      <c r="E5" s="2">
        <v>90</v>
      </c>
      <c r="F5" s="66">
        <f>DATE($A$1,1,0)+E5</f>
        <v>40633</v>
      </c>
      <c r="G5" s="45">
        <v>0.69930555555555562</v>
      </c>
      <c r="H5" s="161">
        <v>15</v>
      </c>
      <c r="I5" s="759"/>
      <c r="J5" s="70"/>
      <c r="K5" s="70"/>
    </row>
    <row r="6" spans="1:11">
      <c r="A6" s="136" t="s">
        <v>36</v>
      </c>
      <c r="B6" s="2">
        <v>90</v>
      </c>
      <c r="C6" s="66">
        <f t="shared" si="1"/>
        <v>40633</v>
      </c>
      <c r="D6" s="45">
        <v>0.74444444444444446</v>
      </c>
      <c r="E6" s="593" t="s">
        <v>577</v>
      </c>
      <c r="F6" s="593"/>
      <c r="G6" s="593"/>
      <c r="H6" s="161"/>
      <c r="I6" s="759"/>
      <c r="J6" s="70"/>
      <c r="K6" s="70"/>
    </row>
    <row r="7" spans="1:11">
      <c r="A7" s="136" t="s">
        <v>37</v>
      </c>
      <c r="B7" s="2">
        <v>90</v>
      </c>
      <c r="C7" s="66">
        <f t="shared" si="1"/>
        <v>40633</v>
      </c>
      <c r="D7" s="45">
        <v>0.75277777777777777</v>
      </c>
      <c r="E7" s="2">
        <v>90</v>
      </c>
      <c r="F7" s="66">
        <f>DATE($A$1,1,0)+E7</f>
        <v>40633</v>
      </c>
      <c r="G7" s="45">
        <v>0.75555555555555554</v>
      </c>
      <c r="H7" s="161">
        <v>4</v>
      </c>
      <c r="I7" s="759"/>
      <c r="J7" s="70"/>
      <c r="K7" s="70"/>
    </row>
    <row r="8" spans="1:11">
      <c r="A8" s="136" t="s">
        <v>38</v>
      </c>
      <c r="B8" s="2">
        <v>90</v>
      </c>
      <c r="C8" s="66">
        <f t="shared" si="1"/>
        <v>40633</v>
      </c>
      <c r="D8" s="45">
        <v>0.76250000000000007</v>
      </c>
      <c r="E8" s="593" t="s">
        <v>577</v>
      </c>
      <c r="F8" s="593"/>
      <c r="G8" s="593"/>
      <c r="H8" s="161"/>
      <c r="I8" s="759"/>
      <c r="J8" s="70"/>
      <c r="K8" s="70"/>
    </row>
    <row r="9" spans="1:11">
      <c r="A9" s="136" t="s">
        <v>39</v>
      </c>
      <c r="B9" s="2">
        <v>90</v>
      </c>
      <c r="C9" s="66">
        <f t="shared" si="1"/>
        <v>40633</v>
      </c>
      <c r="D9" s="45">
        <v>0.7715277777777777</v>
      </c>
      <c r="E9" s="593" t="s">
        <v>577</v>
      </c>
      <c r="F9" s="593"/>
      <c r="G9" s="593"/>
      <c r="H9" s="161"/>
      <c r="I9" s="759"/>
      <c r="J9" s="70"/>
      <c r="K9" s="70"/>
    </row>
    <row r="10" spans="1:11">
      <c r="A10" s="190" t="s">
        <v>40</v>
      </c>
      <c r="B10" s="41">
        <v>90</v>
      </c>
      <c r="C10" s="66">
        <f t="shared" si="1"/>
        <v>40633</v>
      </c>
      <c r="D10" s="107">
        <v>0.77430555555555547</v>
      </c>
      <c r="E10" s="41">
        <v>90</v>
      </c>
      <c r="F10" s="66">
        <f>DATE($A$1,1,0)+E10</f>
        <v>40633</v>
      </c>
      <c r="G10" s="107">
        <v>0.7895833333333333</v>
      </c>
      <c r="H10" s="161">
        <v>2</v>
      </c>
      <c r="I10" s="760"/>
      <c r="J10" s="201"/>
      <c r="K10" s="70"/>
    </row>
    <row r="11" spans="1:11">
      <c r="A11" s="763" t="s">
        <v>75</v>
      </c>
      <c r="B11" s="763"/>
      <c r="C11" s="763"/>
      <c r="D11" s="763"/>
      <c r="E11" s="763"/>
      <c r="F11" s="763"/>
      <c r="G11" s="763"/>
      <c r="H11" s="76" t="s">
        <v>177</v>
      </c>
      <c r="I11" s="480"/>
      <c r="J11" s="202"/>
      <c r="K11" s="70"/>
    </row>
    <row r="12" spans="1:11">
      <c r="A12" s="136" t="s">
        <v>41</v>
      </c>
      <c r="B12" s="2">
        <v>123</v>
      </c>
      <c r="C12" s="66">
        <f t="shared" ref="C12:C36" si="2">DATE($A$1,1,0)+B12</f>
        <v>40666</v>
      </c>
      <c r="D12" s="45">
        <v>0.68541666666666667</v>
      </c>
      <c r="E12" s="2">
        <v>123</v>
      </c>
      <c r="F12" s="66">
        <f t="shared" ref="F12:F35" si="3">DATE($A$1,1,0)+E12</f>
        <v>40666</v>
      </c>
      <c r="G12" s="45">
        <v>0.69236111111111109</v>
      </c>
      <c r="H12" s="161">
        <v>2</v>
      </c>
      <c r="I12" s="764" t="s">
        <v>682</v>
      </c>
      <c r="J12" s="470"/>
      <c r="K12" s="70"/>
    </row>
    <row r="13" spans="1:11">
      <c r="A13" s="136" t="s">
        <v>42</v>
      </c>
      <c r="B13" s="2">
        <v>123</v>
      </c>
      <c r="C13" s="66">
        <f t="shared" si="2"/>
        <v>40666</v>
      </c>
      <c r="D13" s="45">
        <v>0.69652777777777775</v>
      </c>
      <c r="E13" s="2">
        <v>123</v>
      </c>
      <c r="F13" s="66">
        <f t="shared" si="3"/>
        <v>40666</v>
      </c>
      <c r="G13" s="45">
        <v>0.70624999999999993</v>
      </c>
      <c r="H13" s="161">
        <v>2</v>
      </c>
      <c r="I13" s="764"/>
      <c r="J13" s="470"/>
      <c r="K13" s="2"/>
    </row>
    <row r="14" spans="1:11">
      <c r="A14" s="136" t="s">
        <v>43</v>
      </c>
      <c r="B14" s="2">
        <v>123</v>
      </c>
      <c r="C14" s="66">
        <f t="shared" si="2"/>
        <v>40666</v>
      </c>
      <c r="D14" s="45">
        <v>0.7090277777777777</v>
      </c>
      <c r="E14" s="2">
        <v>124</v>
      </c>
      <c r="F14" s="66">
        <f t="shared" si="3"/>
        <v>40667</v>
      </c>
      <c r="G14" s="45">
        <v>0.39652777777777781</v>
      </c>
      <c r="H14" s="161">
        <v>5</v>
      </c>
      <c r="I14" s="764"/>
      <c r="J14" s="470"/>
      <c r="K14" s="2"/>
    </row>
    <row r="15" spans="1:11">
      <c r="A15" s="136" t="s">
        <v>44</v>
      </c>
      <c r="B15" s="2">
        <v>124</v>
      </c>
      <c r="C15" s="66">
        <f t="shared" si="2"/>
        <v>40667</v>
      </c>
      <c r="D15" s="45">
        <v>0.40069444444444446</v>
      </c>
      <c r="E15" s="2">
        <v>124</v>
      </c>
      <c r="F15" s="66">
        <f t="shared" si="3"/>
        <v>40667</v>
      </c>
      <c r="G15" s="45">
        <v>0.57708333333333328</v>
      </c>
      <c r="H15" s="161">
        <v>2</v>
      </c>
      <c r="I15" s="764"/>
      <c r="J15" s="470"/>
      <c r="K15" s="2"/>
    </row>
    <row r="16" spans="1:11">
      <c r="A16" s="136" t="s">
        <v>45</v>
      </c>
      <c r="B16" s="2">
        <v>124</v>
      </c>
      <c r="C16" s="66">
        <f t="shared" si="2"/>
        <v>40667</v>
      </c>
      <c r="D16" s="45">
        <v>0.57847222222222217</v>
      </c>
      <c r="E16" s="2">
        <v>125</v>
      </c>
      <c r="F16" s="66">
        <f t="shared" si="3"/>
        <v>40668</v>
      </c>
      <c r="G16" s="45">
        <v>0.41319444444444442</v>
      </c>
      <c r="H16" s="161">
        <v>2</v>
      </c>
      <c r="I16" s="452"/>
      <c r="J16" s="135"/>
      <c r="K16" s="2"/>
    </row>
    <row r="17" spans="1:11">
      <c r="A17" s="136" t="s">
        <v>46</v>
      </c>
      <c r="B17" s="2">
        <v>125</v>
      </c>
      <c r="C17" s="66">
        <f t="shared" si="2"/>
        <v>40668</v>
      </c>
      <c r="D17" s="45">
        <v>0.4145833333333333</v>
      </c>
      <c r="E17" s="2">
        <v>128</v>
      </c>
      <c r="F17" s="66">
        <f t="shared" si="3"/>
        <v>40671</v>
      </c>
      <c r="G17" s="45">
        <v>0.84791666666666676</v>
      </c>
      <c r="H17" s="161">
        <v>2</v>
      </c>
      <c r="I17" s="452"/>
      <c r="J17" s="135"/>
      <c r="K17" s="2"/>
    </row>
    <row r="18" spans="1:11">
      <c r="A18" s="136" t="s">
        <v>47</v>
      </c>
      <c r="B18" s="2">
        <v>128</v>
      </c>
      <c r="C18" s="66">
        <f t="shared" si="2"/>
        <v>40671</v>
      </c>
      <c r="D18" s="45">
        <v>0.84930555555555554</v>
      </c>
      <c r="E18" s="2">
        <v>141</v>
      </c>
      <c r="F18" s="66">
        <f t="shared" si="3"/>
        <v>40684</v>
      </c>
      <c r="G18" s="45">
        <v>0.69097222222222221</v>
      </c>
      <c r="H18" s="161">
        <v>2</v>
      </c>
      <c r="I18" s="452"/>
      <c r="J18" s="135"/>
      <c r="K18" s="2"/>
    </row>
    <row r="19" spans="1:11">
      <c r="A19" s="136" t="s">
        <v>48</v>
      </c>
      <c r="B19" s="2">
        <v>141</v>
      </c>
      <c r="C19" s="66">
        <f t="shared" si="2"/>
        <v>40684</v>
      </c>
      <c r="D19" s="45">
        <v>0.69236111111111109</v>
      </c>
      <c r="E19" s="2">
        <v>168</v>
      </c>
      <c r="F19" s="66">
        <f t="shared" si="3"/>
        <v>40711</v>
      </c>
      <c r="G19" s="45">
        <v>0.48958333333333331</v>
      </c>
      <c r="H19" s="161">
        <v>15</v>
      </c>
      <c r="I19" s="452"/>
      <c r="J19" s="135"/>
      <c r="K19" s="2"/>
    </row>
    <row r="20" spans="1:11">
      <c r="A20" s="136" t="s">
        <v>49</v>
      </c>
      <c r="B20" s="2">
        <v>168</v>
      </c>
      <c r="C20" s="66">
        <f t="shared" si="2"/>
        <v>40711</v>
      </c>
      <c r="D20" s="45">
        <v>0.50069444444444444</v>
      </c>
      <c r="E20" s="2">
        <v>237</v>
      </c>
      <c r="F20" s="66">
        <f t="shared" si="3"/>
        <v>40780</v>
      </c>
      <c r="G20" s="45">
        <v>0.42777777777777781</v>
      </c>
      <c r="H20" s="161">
        <v>15</v>
      </c>
      <c r="I20" s="452"/>
      <c r="J20" s="135"/>
      <c r="K20" s="2"/>
    </row>
    <row r="21" spans="1:11">
      <c r="A21" s="136" t="s">
        <v>50</v>
      </c>
      <c r="B21" s="2">
        <v>237</v>
      </c>
      <c r="C21" s="66">
        <f t="shared" si="2"/>
        <v>40780</v>
      </c>
      <c r="D21" s="45">
        <v>0.4381944444444445</v>
      </c>
      <c r="E21" s="2">
        <v>239</v>
      </c>
      <c r="F21" s="66">
        <f t="shared" si="3"/>
        <v>40782</v>
      </c>
      <c r="G21" s="45">
        <v>0.3444444444444445</v>
      </c>
      <c r="H21" s="161">
        <v>15</v>
      </c>
      <c r="I21" s="452"/>
      <c r="J21" s="135"/>
      <c r="K21" s="2"/>
    </row>
    <row r="22" spans="1:11">
      <c r="A22" s="136" t="s">
        <v>51</v>
      </c>
      <c r="B22" s="2">
        <v>239</v>
      </c>
      <c r="C22" s="66">
        <f t="shared" si="2"/>
        <v>40782</v>
      </c>
      <c r="D22" s="45">
        <v>0.35486111111111113</v>
      </c>
      <c r="E22" s="2">
        <v>240</v>
      </c>
      <c r="F22" s="66">
        <f t="shared" si="3"/>
        <v>40783</v>
      </c>
      <c r="G22" s="45">
        <v>0.41736111111111113</v>
      </c>
      <c r="H22" s="161">
        <v>15</v>
      </c>
      <c r="I22" s="452"/>
      <c r="J22" s="135"/>
      <c r="K22" s="2"/>
    </row>
    <row r="23" spans="1:11">
      <c r="A23" s="136" t="s">
        <v>52</v>
      </c>
      <c r="B23" s="2">
        <v>240</v>
      </c>
      <c r="C23" s="66">
        <f t="shared" si="2"/>
        <v>40783</v>
      </c>
      <c r="D23" s="45">
        <v>0.42777777777777781</v>
      </c>
      <c r="E23" s="2">
        <v>240</v>
      </c>
      <c r="F23" s="66">
        <f t="shared" si="3"/>
        <v>40783</v>
      </c>
      <c r="G23" s="45">
        <v>0.4381944444444445</v>
      </c>
      <c r="H23" s="161">
        <v>15</v>
      </c>
      <c r="I23" s="452"/>
      <c r="J23" s="135"/>
      <c r="K23" s="2"/>
    </row>
    <row r="24" spans="1:11">
      <c r="A24" s="136" t="s">
        <v>53</v>
      </c>
      <c r="B24" s="27">
        <v>240</v>
      </c>
      <c r="C24" s="66">
        <f t="shared" si="2"/>
        <v>40783</v>
      </c>
      <c r="D24" s="33">
        <v>0.51874999999999993</v>
      </c>
      <c r="E24" s="27">
        <v>240</v>
      </c>
      <c r="F24" s="66">
        <f t="shared" si="3"/>
        <v>40783</v>
      </c>
      <c r="G24" s="33">
        <v>0.52430555555555558</v>
      </c>
      <c r="H24" s="161">
        <v>2</v>
      </c>
      <c r="I24" s="593" t="s">
        <v>684</v>
      </c>
      <c r="J24" s="593"/>
      <c r="K24" s="593"/>
    </row>
    <row r="25" spans="1:11">
      <c r="A25" s="136" t="s">
        <v>54</v>
      </c>
      <c r="B25" s="2">
        <v>240</v>
      </c>
      <c r="C25" s="66">
        <f t="shared" si="2"/>
        <v>40783</v>
      </c>
      <c r="D25" s="45">
        <v>0.52569444444444446</v>
      </c>
      <c r="E25" s="2">
        <v>240</v>
      </c>
      <c r="F25" s="66">
        <f t="shared" si="3"/>
        <v>40783</v>
      </c>
      <c r="G25" s="45">
        <v>0.5756944444444444</v>
      </c>
      <c r="H25" s="161">
        <v>2</v>
      </c>
      <c r="I25" s="717" t="s">
        <v>685</v>
      </c>
      <c r="J25" s="717"/>
      <c r="K25" s="717"/>
    </row>
    <row r="26" spans="1:11">
      <c r="A26" s="136" t="s">
        <v>55</v>
      </c>
      <c r="B26" s="2">
        <v>240</v>
      </c>
      <c r="C26" s="66">
        <f t="shared" si="2"/>
        <v>40783</v>
      </c>
      <c r="D26" s="45">
        <v>0.59375</v>
      </c>
      <c r="E26" s="2">
        <v>240</v>
      </c>
      <c r="F26" s="66">
        <f t="shared" si="3"/>
        <v>40783</v>
      </c>
      <c r="G26" s="45">
        <v>0.60069444444444442</v>
      </c>
      <c r="H26" s="161">
        <v>2</v>
      </c>
      <c r="I26" s="717"/>
      <c r="J26" s="717"/>
      <c r="K26" s="717"/>
    </row>
    <row r="27" spans="1:11">
      <c r="A27" s="136" t="s">
        <v>56</v>
      </c>
      <c r="B27" s="2">
        <v>240</v>
      </c>
      <c r="C27" s="66">
        <f t="shared" si="2"/>
        <v>40783</v>
      </c>
      <c r="D27" s="45">
        <v>0.60763888888888895</v>
      </c>
      <c r="E27" s="2">
        <v>240</v>
      </c>
      <c r="F27" s="66">
        <f t="shared" si="3"/>
        <v>40783</v>
      </c>
      <c r="G27" s="45">
        <v>0.61597222222222225</v>
      </c>
      <c r="H27" s="161">
        <v>2</v>
      </c>
      <c r="I27" s="481" t="s">
        <v>683</v>
      </c>
      <c r="J27" s="135"/>
      <c r="K27" s="2"/>
    </row>
    <row r="28" spans="1:11">
      <c r="A28" s="136" t="s">
        <v>57</v>
      </c>
      <c r="B28" s="2">
        <v>240</v>
      </c>
      <c r="C28" s="66">
        <f t="shared" si="2"/>
        <v>40783</v>
      </c>
      <c r="D28" s="45">
        <v>0.61736111111111114</v>
      </c>
      <c r="E28" s="2">
        <v>240</v>
      </c>
      <c r="F28" s="66">
        <f t="shared" si="3"/>
        <v>40783</v>
      </c>
      <c r="G28" s="45">
        <v>0.62708333333333333</v>
      </c>
      <c r="H28" s="161">
        <v>2</v>
      </c>
      <c r="I28" s="593" t="s">
        <v>685</v>
      </c>
      <c r="J28" s="593"/>
      <c r="K28" s="593"/>
    </row>
    <row r="29" spans="1:11">
      <c r="A29" s="136" t="s">
        <v>58</v>
      </c>
      <c r="B29" s="2">
        <v>240</v>
      </c>
      <c r="C29" s="66">
        <f t="shared" si="2"/>
        <v>40783</v>
      </c>
      <c r="D29" s="45">
        <v>0.62986111111111109</v>
      </c>
      <c r="E29" s="2">
        <v>240</v>
      </c>
      <c r="F29" s="66">
        <f t="shared" si="3"/>
        <v>40783</v>
      </c>
      <c r="G29" s="45">
        <v>0.63124999999999998</v>
      </c>
      <c r="H29" s="161">
        <v>2</v>
      </c>
      <c r="I29" s="593" t="s">
        <v>684</v>
      </c>
      <c r="J29" s="593"/>
      <c r="K29" s="593"/>
    </row>
    <row r="30" spans="1:11">
      <c r="A30" s="136" t="s">
        <v>59</v>
      </c>
      <c r="B30" s="2">
        <v>240</v>
      </c>
      <c r="C30" s="66">
        <f t="shared" si="2"/>
        <v>40783</v>
      </c>
      <c r="D30" s="45">
        <v>0.66736111111111107</v>
      </c>
      <c r="E30" s="2">
        <v>304</v>
      </c>
      <c r="F30" s="66">
        <f t="shared" si="3"/>
        <v>40847</v>
      </c>
      <c r="G30" s="45">
        <v>0.71944444444444444</v>
      </c>
      <c r="H30" s="161">
        <v>15</v>
      </c>
      <c r="I30" s="2"/>
      <c r="J30" s="135"/>
      <c r="K30" s="2"/>
    </row>
    <row r="31" spans="1:11">
      <c r="A31" s="136" t="s">
        <v>60</v>
      </c>
      <c r="B31" s="2">
        <v>304</v>
      </c>
      <c r="C31" s="66">
        <f t="shared" si="2"/>
        <v>40847</v>
      </c>
      <c r="D31" s="45">
        <v>0.72986111111111107</v>
      </c>
      <c r="E31" s="2">
        <v>305</v>
      </c>
      <c r="F31" s="66">
        <f t="shared" si="3"/>
        <v>40848</v>
      </c>
      <c r="G31" s="45">
        <v>0.57361111111111118</v>
      </c>
      <c r="H31" s="161">
        <v>15</v>
      </c>
      <c r="I31" s="2"/>
      <c r="J31" s="135"/>
      <c r="K31" s="2"/>
    </row>
    <row r="32" spans="1:11">
      <c r="A32" s="136" t="s">
        <v>61</v>
      </c>
      <c r="B32" s="2">
        <v>305</v>
      </c>
      <c r="C32" s="66">
        <f t="shared" si="2"/>
        <v>40848</v>
      </c>
      <c r="D32" s="45">
        <v>0.58402777777777781</v>
      </c>
      <c r="E32" s="2">
        <v>306</v>
      </c>
      <c r="F32" s="66">
        <f t="shared" si="3"/>
        <v>40849</v>
      </c>
      <c r="G32" s="45">
        <v>0.68819444444444444</v>
      </c>
      <c r="H32" s="161">
        <v>15</v>
      </c>
      <c r="I32" s="2"/>
      <c r="J32" s="135"/>
      <c r="K32" s="2"/>
    </row>
    <row r="33" spans="1:11">
      <c r="A33" s="136" t="s">
        <v>62</v>
      </c>
      <c r="B33" s="2">
        <v>306</v>
      </c>
      <c r="C33" s="66">
        <f t="shared" si="2"/>
        <v>40849</v>
      </c>
      <c r="D33" s="45">
        <v>0.69861111111111107</v>
      </c>
      <c r="E33" s="2">
        <v>307</v>
      </c>
      <c r="F33" s="66">
        <f t="shared" si="3"/>
        <v>40850</v>
      </c>
      <c r="G33" s="45">
        <v>0.41736111111111113</v>
      </c>
      <c r="H33" s="161">
        <v>15</v>
      </c>
      <c r="I33" s="2"/>
      <c r="J33" s="135"/>
      <c r="K33" s="2"/>
    </row>
    <row r="34" spans="1:11">
      <c r="A34" s="136" t="s">
        <v>63</v>
      </c>
      <c r="B34" s="2">
        <v>307</v>
      </c>
      <c r="C34" s="66">
        <f t="shared" si="2"/>
        <v>40850</v>
      </c>
      <c r="D34" s="45">
        <v>0.42777777777777781</v>
      </c>
      <c r="E34" s="2">
        <v>307</v>
      </c>
      <c r="F34" s="66">
        <f t="shared" si="3"/>
        <v>40850</v>
      </c>
      <c r="G34" s="45">
        <v>0.72986111111111107</v>
      </c>
      <c r="H34" s="161">
        <v>15</v>
      </c>
      <c r="I34" s="2"/>
      <c r="J34" s="135"/>
      <c r="K34" s="2"/>
    </row>
    <row r="35" spans="1:11">
      <c r="A35" s="136" t="s">
        <v>64</v>
      </c>
      <c r="B35" s="2">
        <v>307</v>
      </c>
      <c r="C35" s="66">
        <f t="shared" si="2"/>
        <v>40850</v>
      </c>
      <c r="D35" s="45">
        <v>0.7402777777777777</v>
      </c>
      <c r="E35" s="2">
        <v>348</v>
      </c>
      <c r="F35" s="66">
        <f t="shared" si="3"/>
        <v>40891</v>
      </c>
      <c r="G35" s="45">
        <v>0.81319444444444444</v>
      </c>
      <c r="H35" s="161">
        <v>15</v>
      </c>
      <c r="I35" s="2"/>
      <c r="J35" s="135"/>
      <c r="K35" s="2"/>
    </row>
    <row r="36" spans="1:11">
      <c r="A36" s="136"/>
      <c r="B36" s="2">
        <v>348</v>
      </c>
      <c r="C36" s="66">
        <f t="shared" si="2"/>
        <v>40891</v>
      </c>
      <c r="D36" s="45"/>
      <c r="E36" s="2">
        <v>365</v>
      </c>
      <c r="F36" s="66">
        <f t="shared" ref="F36" si="4">DATE($A$1,1,0)+E36</f>
        <v>40908</v>
      </c>
      <c r="H36" s="77" t="s">
        <v>177</v>
      </c>
      <c r="I36" s="2"/>
      <c r="J36" s="135"/>
      <c r="K36" s="2"/>
    </row>
    <row r="37" spans="1:11">
      <c r="A37" s="2"/>
      <c r="B37" s="2"/>
      <c r="C37" s="2"/>
      <c r="D37" s="2"/>
      <c r="E37" s="2"/>
      <c r="F37" s="2"/>
      <c r="G37" s="2"/>
      <c r="H37" s="452"/>
      <c r="I37" s="2"/>
      <c r="J37" s="70"/>
      <c r="K37" s="2"/>
    </row>
    <row r="38" spans="1:11">
      <c r="A38" s="595" t="s">
        <v>704</v>
      </c>
      <c r="B38" s="595"/>
      <c r="C38" s="595"/>
      <c r="D38" s="595"/>
      <c r="E38" s="595"/>
      <c r="F38" s="595"/>
      <c r="G38" s="2"/>
      <c r="H38" s="452"/>
      <c r="I38" s="2"/>
      <c r="J38" s="70"/>
      <c r="K38" s="2"/>
    </row>
    <row r="39" spans="1:11">
      <c r="A39" s="37" t="s">
        <v>73</v>
      </c>
      <c r="B39" s="2">
        <v>315</v>
      </c>
      <c r="C39" s="66">
        <f>DATE(2010,1,0)+B39</f>
        <v>40493</v>
      </c>
      <c r="D39" s="45">
        <v>0.53263888888888888</v>
      </c>
      <c r="E39" s="2">
        <v>90</v>
      </c>
      <c r="F39" s="66">
        <f t="shared" ref="F39" si="5">DATE($A$1,1,0)+E39</f>
        <v>40633</v>
      </c>
      <c r="G39" s="45">
        <v>0.52222222222222225</v>
      </c>
      <c r="H39" s="452">
        <v>15</v>
      </c>
      <c r="I39" s="34" t="s">
        <v>683</v>
      </c>
      <c r="J39" s="596" t="s">
        <v>386</v>
      </c>
      <c r="K39" s="596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592" t="s">
        <v>562</v>
      </c>
      <c r="B41" s="592"/>
      <c r="C41" s="592"/>
      <c r="D41" s="592"/>
      <c r="E41" s="592"/>
      <c r="F41" s="592"/>
      <c r="G41" s="592"/>
      <c r="H41" s="592"/>
      <c r="I41" s="592"/>
      <c r="J41" s="592"/>
      <c r="K41" s="2"/>
    </row>
    <row r="42" spans="1:11">
      <c r="A42" s="593" t="s">
        <v>698</v>
      </c>
      <c r="B42" s="593"/>
      <c r="C42" s="593"/>
      <c r="D42" s="593" t="s">
        <v>699</v>
      </c>
      <c r="E42" s="593"/>
      <c r="F42" s="593"/>
      <c r="G42" s="593"/>
      <c r="H42" s="593"/>
      <c r="I42" s="593"/>
      <c r="J42" s="593"/>
      <c r="K42" s="593"/>
    </row>
    <row r="43" spans="1:11" ht="16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6" thickBot="1">
      <c r="A44" s="37"/>
      <c r="B44" s="648" t="s">
        <v>719</v>
      </c>
      <c r="C44" s="649"/>
      <c r="D44" s="649"/>
      <c r="E44" s="649"/>
      <c r="F44" s="649"/>
      <c r="G44" s="649"/>
      <c r="H44" s="649"/>
      <c r="I44" s="650"/>
      <c r="J44" s="2"/>
      <c r="K44" s="2"/>
    </row>
    <row r="45" spans="1:11" ht="15" customHeight="1">
      <c r="A45" s="355" t="s">
        <v>34</v>
      </c>
      <c r="B45" s="319">
        <v>25</v>
      </c>
      <c r="C45" s="288">
        <f t="shared" ref="C45:C51" si="6">DATE($A$1,1,0)+B45</f>
        <v>40568</v>
      </c>
      <c r="D45" s="318">
        <v>9.5138888888888884E-2</v>
      </c>
      <c r="E45" s="319">
        <v>90</v>
      </c>
      <c r="F45" s="288">
        <f t="shared" ref="F45" si="7">DATE($A$1,1,0)+E45</f>
        <v>40633</v>
      </c>
      <c r="G45" s="318">
        <v>0.52222222222222225</v>
      </c>
      <c r="H45" s="454">
        <v>15</v>
      </c>
      <c r="I45" s="319"/>
      <c r="J45" s="290"/>
      <c r="K45" s="70"/>
    </row>
    <row r="46" spans="1:11">
      <c r="A46" s="209" t="s">
        <v>285</v>
      </c>
      <c r="B46" s="41">
        <v>90</v>
      </c>
      <c r="C46" s="67">
        <f t="shared" si="6"/>
        <v>40633</v>
      </c>
      <c r="D46" s="107">
        <v>0.53263888888888888</v>
      </c>
      <c r="E46" s="41">
        <v>90</v>
      </c>
      <c r="F46" s="67">
        <f t="shared" ref="F46:F51" si="8">DATE($A$1,1,0)+E46</f>
        <v>40633</v>
      </c>
      <c r="G46" s="107">
        <v>0.69930555555555562</v>
      </c>
      <c r="H46" s="475">
        <v>15</v>
      </c>
      <c r="I46" s="618" t="s">
        <v>693</v>
      </c>
      <c r="J46" s="619"/>
      <c r="K46" s="2"/>
    </row>
    <row r="47" spans="1:11">
      <c r="A47" s="209" t="s">
        <v>286</v>
      </c>
      <c r="B47" s="41">
        <v>90</v>
      </c>
      <c r="C47" s="67">
        <f t="shared" si="6"/>
        <v>40633</v>
      </c>
      <c r="D47" s="107">
        <v>0.74444444444444446</v>
      </c>
      <c r="E47" s="747" t="s">
        <v>577</v>
      </c>
      <c r="F47" s="747"/>
      <c r="G47" s="747"/>
      <c r="H47" s="475"/>
      <c r="I47" s="618"/>
      <c r="J47" s="619"/>
      <c r="K47" s="2"/>
    </row>
    <row r="48" spans="1:11">
      <c r="A48" s="209" t="s">
        <v>287</v>
      </c>
      <c r="B48" s="41">
        <v>90</v>
      </c>
      <c r="C48" s="67">
        <f t="shared" si="6"/>
        <v>40633</v>
      </c>
      <c r="D48" s="107">
        <v>0.75277777777777777</v>
      </c>
      <c r="E48" s="41">
        <v>90</v>
      </c>
      <c r="F48" s="67">
        <f>DATE($A$1,1,0)+E48</f>
        <v>40633</v>
      </c>
      <c r="G48" s="107">
        <v>0.75555555555555554</v>
      </c>
      <c r="H48" s="475">
        <v>4</v>
      </c>
      <c r="I48" s="618"/>
      <c r="J48" s="619"/>
      <c r="K48" s="2"/>
    </row>
    <row r="49" spans="1:11">
      <c r="A49" s="209" t="s">
        <v>288</v>
      </c>
      <c r="B49" s="41">
        <v>90</v>
      </c>
      <c r="C49" s="67">
        <f t="shared" si="6"/>
        <v>40633</v>
      </c>
      <c r="D49" s="107">
        <v>0.76250000000000007</v>
      </c>
      <c r="E49" s="747" t="s">
        <v>577</v>
      </c>
      <c r="F49" s="747"/>
      <c r="G49" s="747"/>
      <c r="H49" s="475"/>
      <c r="I49" s="618"/>
      <c r="J49" s="619"/>
      <c r="K49" s="2"/>
    </row>
    <row r="50" spans="1:11">
      <c r="A50" s="209" t="s">
        <v>289</v>
      </c>
      <c r="B50" s="41">
        <v>90</v>
      </c>
      <c r="C50" s="67">
        <f t="shared" si="6"/>
        <v>40633</v>
      </c>
      <c r="D50" s="107">
        <v>0.7715277777777777</v>
      </c>
      <c r="E50" s="747" t="s">
        <v>577</v>
      </c>
      <c r="F50" s="747"/>
      <c r="G50" s="747"/>
      <c r="H50" s="475"/>
      <c r="I50" s="618"/>
      <c r="J50" s="619"/>
      <c r="K50" s="2"/>
    </row>
    <row r="51" spans="1:11">
      <c r="A51" s="209" t="s">
        <v>290</v>
      </c>
      <c r="B51" s="41">
        <v>90</v>
      </c>
      <c r="C51" s="67">
        <f t="shared" si="6"/>
        <v>40633</v>
      </c>
      <c r="D51" s="107">
        <v>0.77430555555555547</v>
      </c>
      <c r="E51" s="41">
        <v>90</v>
      </c>
      <c r="F51" s="67">
        <f t="shared" si="8"/>
        <v>40633</v>
      </c>
      <c r="G51" s="107">
        <v>0.7895833333333333</v>
      </c>
      <c r="H51" s="475">
        <v>2</v>
      </c>
      <c r="I51" s="618"/>
      <c r="J51" s="619"/>
      <c r="K51" s="2"/>
    </row>
    <row r="52" spans="1:11">
      <c r="A52" s="211"/>
      <c r="B52" s="41"/>
      <c r="C52" s="41"/>
      <c r="D52" s="41"/>
      <c r="E52" s="41"/>
      <c r="F52" s="41"/>
      <c r="G52" s="41"/>
      <c r="H52" s="475"/>
      <c r="I52" s="41"/>
      <c r="J52" s="322"/>
      <c r="K52" s="2"/>
    </row>
    <row r="53" spans="1:11" ht="15" customHeight="1">
      <c r="A53" s="211" t="s">
        <v>277</v>
      </c>
      <c r="B53" s="41">
        <v>124</v>
      </c>
      <c r="C53" s="67">
        <f t="shared" ref="C53:C59" si="9">DATE($A$1,1,0)+B53</f>
        <v>40667</v>
      </c>
      <c r="D53" s="107">
        <v>0.57847222222222217</v>
      </c>
      <c r="E53" s="41">
        <v>125</v>
      </c>
      <c r="F53" s="67">
        <f t="shared" ref="F53:F59" si="10">DATE($A$1,1,0)+E53</f>
        <v>40668</v>
      </c>
      <c r="G53" s="107">
        <v>0.41319444444444442</v>
      </c>
      <c r="H53" s="475">
        <v>2</v>
      </c>
      <c r="I53" s="618" t="s">
        <v>692</v>
      </c>
      <c r="J53" s="619"/>
      <c r="K53" s="2"/>
    </row>
    <row r="54" spans="1:11">
      <c r="A54" s="211" t="s">
        <v>278</v>
      </c>
      <c r="B54" s="41">
        <v>125</v>
      </c>
      <c r="C54" s="67">
        <f t="shared" si="9"/>
        <v>40668</v>
      </c>
      <c r="D54" s="107">
        <v>0.4145833333333333</v>
      </c>
      <c r="E54" s="41">
        <v>128</v>
      </c>
      <c r="F54" s="67">
        <f t="shared" si="10"/>
        <v>40671</v>
      </c>
      <c r="G54" s="107">
        <v>0.84791666666666676</v>
      </c>
      <c r="H54" s="475">
        <v>2</v>
      </c>
      <c r="I54" s="618"/>
      <c r="J54" s="619"/>
      <c r="K54" s="2"/>
    </row>
    <row r="55" spans="1:11">
      <c r="A55" s="211" t="s">
        <v>279</v>
      </c>
      <c r="B55" s="41">
        <v>128</v>
      </c>
      <c r="C55" s="67">
        <f t="shared" si="9"/>
        <v>40671</v>
      </c>
      <c r="D55" s="107">
        <v>0.84930555555555554</v>
      </c>
      <c r="E55" s="41">
        <v>141</v>
      </c>
      <c r="F55" s="67">
        <f t="shared" si="10"/>
        <v>40684</v>
      </c>
      <c r="G55" s="107">
        <v>0.69097222222222221</v>
      </c>
      <c r="H55" s="475">
        <v>2</v>
      </c>
      <c r="I55" s="618"/>
      <c r="J55" s="619"/>
      <c r="K55" s="2"/>
    </row>
    <row r="56" spans="1:11">
      <c r="A56" s="211" t="s">
        <v>76</v>
      </c>
      <c r="B56" s="41">
        <v>143</v>
      </c>
      <c r="C56" s="67">
        <f t="shared" si="9"/>
        <v>40686</v>
      </c>
      <c r="D56" s="107">
        <v>0.11319444444444444</v>
      </c>
      <c r="E56" s="41">
        <v>145</v>
      </c>
      <c r="F56" s="67">
        <f t="shared" si="10"/>
        <v>40688</v>
      </c>
      <c r="G56" s="107">
        <v>0.55486111111111114</v>
      </c>
      <c r="H56" s="475">
        <v>2</v>
      </c>
      <c r="I56" s="642" t="s">
        <v>691</v>
      </c>
      <c r="J56" s="643"/>
      <c r="K56" s="2"/>
    </row>
    <row r="57" spans="1:11">
      <c r="A57" s="211"/>
      <c r="B57" s="41"/>
      <c r="C57" s="67"/>
      <c r="D57" s="41"/>
      <c r="E57" s="41"/>
      <c r="F57" s="67"/>
      <c r="G57" s="41"/>
      <c r="H57" s="475"/>
      <c r="I57" s="41"/>
      <c r="J57" s="356"/>
      <c r="K57" s="2"/>
    </row>
    <row r="58" spans="1:11" ht="15" customHeight="1">
      <c r="A58" s="211" t="s">
        <v>77</v>
      </c>
      <c r="B58" s="41">
        <v>143</v>
      </c>
      <c r="C58" s="67">
        <f t="shared" si="9"/>
        <v>40686</v>
      </c>
      <c r="D58" s="107">
        <v>0.1173611111111111</v>
      </c>
      <c r="E58" s="41">
        <v>165</v>
      </c>
      <c r="F58" s="67">
        <f t="shared" si="10"/>
        <v>40708</v>
      </c>
      <c r="G58" s="107">
        <v>0.54791666666666672</v>
      </c>
      <c r="H58" s="475" t="s">
        <v>281</v>
      </c>
      <c r="I58" s="618" t="s">
        <v>690</v>
      </c>
      <c r="J58" s="619"/>
      <c r="K58" s="2"/>
    </row>
    <row r="59" spans="1:11">
      <c r="A59" s="211" t="s">
        <v>78</v>
      </c>
      <c r="B59" s="41">
        <v>143</v>
      </c>
      <c r="C59" s="67">
        <f t="shared" si="9"/>
        <v>40686</v>
      </c>
      <c r="D59" s="107">
        <v>0.1173611111111111</v>
      </c>
      <c r="E59" s="41">
        <v>175</v>
      </c>
      <c r="F59" s="67">
        <f t="shared" si="10"/>
        <v>40718</v>
      </c>
      <c r="G59" s="107">
        <v>0.36527777777777781</v>
      </c>
      <c r="H59" s="475" t="s">
        <v>281</v>
      </c>
      <c r="I59" s="618"/>
      <c r="J59" s="619"/>
      <c r="K59" s="2"/>
    </row>
    <row r="60" spans="1:11">
      <c r="A60" s="211"/>
      <c r="B60" s="41"/>
      <c r="C60" s="41"/>
      <c r="D60" s="41"/>
      <c r="E60" s="41"/>
      <c r="F60" s="41"/>
      <c r="G60" s="41"/>
      <c r="H60" s="475"/>
      <c r="I60" s="618"/>
      <c r="J60" s="619"/>
      <c r="K60" s="2"/>
    </row>
    <row r="61" spans="1:11" ht="15" customHeight="1">
      <c r="A61" s="325" t="s">
        <v>22</v>
      </c>
      <c r="B61" s="41">
        <v>141</v>
      </c>
      <c r="C61" s="67">
        <f t="shared" ref="C61:C85" si="11">DATE($A$1,1,0)+B61</f>
        <v>40684</v>
      </c>
      <c r="D61" s="107">
        <v>0.69236111111111109</v>
      </c>
      <c r="E61" s="41">
        <v>168</v>
      </c>
      <c r="F61" s="67">
        <f t="shared" ref="F61:F85" si="12">DATE($A$1,1,0)+E61</f>
        <v>40711</v>
      </c>
      <c r="G61" s="107">
        <v>0.48958333333333331</v>
      </c>
      <c r="H61" s="475">
        <v>15</v>
      </c>
      <c r="I61" s="618" t="s">
        <v>689</v>
      </c>
      <c r="J61" s="619"/>
      <c r="K61" s="2"/>
    </row>
    <row r="62" spans="1:11">
      <c r="A62" s="325" t="s">
        <v>24</v>
      </c>
      <c r="B62" s="41">
        <v>168</v>
      </c>
      <c r="C62" s="67">
        <f t="shared" si="11"/>
        <v>40711</v>
      </c>
      <c r="D62" s="107">
        <v>0.50069444444444444</v>
      </c>
      <c r="E62" s="41">
        <v>237</v>
      </c>
      <c r="F62" s="67">
        <f t="shared" si="12"/>
        <v>40780</v>
      </c>
      <c r="G62" s="107">
        <v>0.42777777777777781</v>
      </c>
      <c r="H62" s="475">
        <v>15</v>
      </c>
      <c r="I62" s="618"/>
      <c r="J62" s="619"/>
      <c r="K62" s="2"/>
    </row>
    <row r="63" spans="1:11">
      <c r="A63" s="325" t="s">
        <v>25</v>
      </c>
      <c r="B63" s="41">
        <v>237</v>
      </c>
      <c r="C63" s="67">
        <f t="shared" si="11"/>
        <v>40780</v>
      </c>
      <c r="D63" s="107">
        <v>0.4381944444444445</v>
      </c>
      <c r="E63" s="41">
        <v>239</v>
      </c>
      <c r="F63" s="67">
        <f t="shared" si="12"/>
        <v>40782</v>
      </c>
      <c r="G63" s="107">
        <v>0.3444444444444445</v>
      </c>
      <c r="H63" s="475">
        <v>15</v>
      </c>
      <c r="I63" s="618"/>
      <c r="J63" s="619"/>
      <c r="K63" s="2"/>
    </row>
    <row r="64" spans="1:11">
      <c r="A64" s="325" t="s">
        <v>79</v>
      </c>
      <c r="B64" s="41">
        <v>239</v>
      </c>
      <c r="C64" s="67">
        <f t="shared" si="11"/>
        <v>40782</v>
      </c>
      <c r="D64" s="107">
        <v>0.35486111111111113</v>
      </c>
      <c r="E64" s="41">
        <v>240</v>
      </c>
      <c r="F64" s="67">
        <f t="shared" si="12"/>
        <v>40783</v>
      </c>
      <c r="G64" s="107">
        <v>0.41736111111111113</v>
      </c>
      <c r="H64" s="475">
        <v>15</v>
      </c>
      <c r="I64" s="618"/>
      <c r="J64" s="619"/>
      <c r="K64" s="2"/>
    </row>
    <row r="65" spans="1:12">
      <c r="A65" s="325" t="s">
        <v>80</v>
      </c>
      <c r="B65" s="41">
        <v>240</v>
      </c>
      <c r="C65" s="67">
        <f t="shared" si="11"/>
        <v>40783</v>
      </c>
      <c r="D65" s="107">
        <v>0.42777777777777781</v>
      </c>
      <c r="E65" s="41">
        <v>240</v>
      </c>
      <c r="F65" s="67">
        <f t="shared" si="12"/>
        <v>40783</v>
      </c>
      <c r="G65" s="107">
        <v>0.4381944444444445</v>
      </c>
      <c r="H65" s="475">
        <v>15</v>
      </c>
      <c r="I65" s="618"/>
      <c r="J65" s="619"/>
      <c r="K65" s="2"/>
    </row>
    <row r="66" spans="1:12">
      <c r="A66" s="325" t="s">
        <v>81</v>
      </c>
      <c r="B66" s="38">
        <v>240</v>
      </c>
      <c r="C66" s="67">
        <f t="shared" si="11"/>
        <v>40783</v>
      </c>
      <c r="D66" s="326">
        <v>0.51874999999999993</v>
      </c>
      <c r="E66" s="38">
        <v>240</v>
      </c>
      <c r="F66" s="67">
        <f t="shared" si="12"/>
        <v>40783</v>
      </c>
      <c r="G66" s="326">
        <v>0.52430555555555558</v>
      </c>
      <c r="H66" s="475">
        <v>2</v>
      </c>
      <c r="I66" s="618"/>
      <c r="J66" s="619"/>
      <c r="K66" s="2"/>
    </row>
    <row r="67" spans="1:12">
      <c r="A67" s="325" t="s">
        <v>82</v>
      </c>
      <c r="B67" s="41">
        <v>240</v>
      </c>
      <c r="C67" s="67">
        <f t="shared" si="11"/>
        <v>40783</v>
      </c>
      <c r="D67" s="107">
        <v>0.52569444444444446</v>
      </c>
      <c r="E67" s="41">
        <v>240</v>
      </c>
      <c r="F67" s="67">
        <f t="shared" si="12"/>
        <v>40783</v>
      </c>
      <c r="G67" s="107">
        <v>0.5756944444444444</v>
      </c>
      <c r="H67" s="475">
        <v>2</v>
      </c>
      <c r="I67" s="618"/>
      <c r="J67" s="619"/>
      <c r="K67" s="2"/>
    </row>
    <row r="68" spans="1:12">
      <c r="A68" s="325" t="s">
        <v>83</v>
      </c>
      <c r="B68" s="41">
        <v>240</v>
      </c>
      <c r="C68" s="67">
        <f t="shared" si="11"/>
        <v>40783</v>
      </c>
      <c r="D68" s="107">
        <v>0.59375</v>
      </c>
      <c r="E68" s="41">
        <v>240</v>
      </c>
      <c r="F68" s="67">
        <f t="shared" si="12"/>
        <v>40783</v>
      </c>
      <c r="G68" s="107">
        <v>0.60069444444444442</v>
      </c>
      <c r="H68" s="475">
        <v>2</v>
      </c>
      <c r="I68" s="618"/>
      <c r="J68" s="619"/>
      <c r="K68" s="2"/>
    </row>
    <row r="69" spans="1:12">
      <c r="A69" s="325" t="s">
        <v>84</v>
      </c>
      <c r="B69" s="41">
        <v>240</v>
      </c>
      <c r="C69" s="67">
        <f t="shared" si="11"/>
        <v>40783</v>
      </c>
      <c r="D69" s="107">
        <v>0.60763888888888895</v>
      </c>
      <c r="E69" s="41">
        <v>240</v>
      </c>
      <c r="F69" s="67">
        <f t="shared" si="12"/>
        <v>40783</v>
      </c>
      <c r="G69" s="107">
        <v>0.61597222222222225</v>
      </c>
      <c r="H69" s="475">
        <v>2</v>
      </c>
      <c r="I69" s="618"/>
      <c r="J69" s="619"/>
      <c r="K69" s="106"/>
    </row>
    <row r="70" spans="1:12" ht="15" customHeight="1">
      <c r="A70" s="325"/>
      <c r="B70" s="41"/>
      <c r="C70" s="67"/>
      <c r="D70" s="107"/>
      <c r="E70" s="41"/>
      <c r="F70" s="67"/>
      <c r="G70" s="107"/>
      <c r="H70" s="475"/>
      <c r="I70" s="41"/>
      <c r="J70" s="357"/>
      <c r="K70" s="2"/>
    </row>
    <row r="71" spans="1:12" ht="15" customHeight="1">
      <c r="A71" s="325" t="s">
        <v>85</v>
      </c>
      <c r="B71" s="41">
        <v>143</v>
      </c>
      <c r="C71" s="67">
        <f t="shared" si="11"/>
        <v>40686</v>
      </c>
      <c r="D71" s="107">
        <v>0.1173611111111111</v>
      </c>
      <c r="E71" s="41">
        <v>271</v>
      </c>
      <c r="F71" s="67">
        <f t="shared" si="12"/>
        <v>40814</v>
      </c>
      <c r="G71" s="107">
        <v>0.59444444444444444</v>
      </c>
      <c r="H71" s="475">
        <v>15</v>
      </c>
      <c r="I71" s="761" t="s">
        <v>688</v>
      </c>
      <c r="J71" s="762"/>
      <c r="K71" s="2"/>
    </row>
    <row r="72" spans="1:12">
      <c r="A72" s="211"/>
      <c r="B72" s="41"/>
      <c r="C72" s="67"/>
      <c r="D72" s="41"/>
      <c r="E72" s="41"/>
      <c r="F72" s="67"/>
      <c r="G72" s="41"/>
      <c r="H72" s="475"/>
      <c r="I72" s="761"/>
      <c r="J72" s="762"/>
      <c r="K72" s="2"/>
    </row>
    <row r="73" spans="1:12">
      <c r="A73" s="325" t="s">
        <v>86</v>
      </c>
      <c r="B73" s="41">
        <v>143</v>
      </c>
      <c r="C73" s="67">
        <f t="shared" si="11"/>
        <v>40686</v>
      </c>
      <c r="D73" s="107">
        <v>0.1173611111111111</v>
      </c>
      <c r="E73" s="41">
        <v>277</v>
      </c>
      <c r="F73" s="67">
        <f t="shared" si="12"/>
        <v>40820</v>
      </c>
      <c r="G73" s="107">
        <v>0.38611111111111113</v>
      </c>
      <c r="H73" s="475">
        <v>15</v>
      </c>
      <c r="I73" s="761"/>
      <c r="J73" s="762"/>
      <c r="K73" s="2"/>
    </row>
    <row r="74" spans="1:12">
      <c r="A74" s="325" t="s">
        <v>282</v>
      </c>
      <c r="B74" s="41">
        <v>262</v>
      </c>
      <c r="C74" s="67">
        <f t="shared" si="11"/>
        <v>40805</v>
      </c>
      <c r="D74" s="107">
        <v>0.25069444444444444</v>
      </c>
      <c r="E74" s="41">
        <v>280</v>
      </c>
      <c r="F74" s="67">
        <f t="shared" si="12"/>
        <v>40823</v>
      </c>
      <c r="G74" s="107">
        <v>0.54236111111111118</v>
      </c>
      <c r="H74" s="475">
        <v>15</v>
      </c>
      <c r="I74" s="761"/>
      <c r="J74" s="762"/>
      <c r="K74" s="2"/>
    </row>
    <row r="75" spans="1:12">
      <c r="A75" s="325" t="s">
        <v>283</v>
      </c>
      <c r="B75" s="41">
        <v>262</v>
      </c>
      <c r="C75" s="67">
        <f t="shared" si="11"/>
        <v>40805</v>
      </c>
      <c r="D75" s="107">
        <v>0.25069444444444444</v>
      </c>
      <c r="E75" s="41">
        <v>285</v>
      </c>
      <c r="F75" s="67">
        <f t="shared" si="12"/>
        <v>40828</v>
      </c>
      <c r="G75" s="107">
        <v>0.36527777777777781</v>
      </c>
      <c r="H75" s="475">
        <v>15</v>
      </c>
      <c r="I75" s="761"/>
      <c r="J75" s="762"/>
      <c r="K75" s="2"/>
    </row>
    <row r="76" spans="1:12">
      <c r="A76" s="325" t="s">
        <v>284</v>
      </c>
      <c r="B76" s="41">
        <v>262</v>
      </c>
      <c r="C76" s="67">
        <f t="shared" si="11"/>
        <v>40805</v>
      </c>
      <c r="D76" s="107">
        <v>0.25069444444444444</v>
      </c>
      <c r="E76" s="41">
        <v>293</v>
      </c>
      <c r="F76" s="67">
        <f t="shared" si="12"/>
        <v>40836</v>
      </c>
      <c r="G76" s="107">
        <v>0.54236111111111118</v>
      </c>
      <c r="H76" s="475">
        <v>15</v>
      </c>
      <c r="I76" s="761"/>
      <c r="J76" s="762"/>
      <c r="K76" s="2"/>
      <c r="L76" s="35"/>
    </row>
    <row r="77" spans="1:12">
      <c r="A77" s="325"/>
      <c r="B77" s="41"/>
      <c r="C77" s="67"/>
      <c r="D77" s="41"/>
      <c r="E77" s="41"/>
      <c r="F77" s="67"/>
      <c r="G77" s="41"/>
      <c r="H77" s="475"/>
      <c r="I77" s="41"/>
      <c r="J77" s="356"/>
      <c r="K77" s="2"/>
    </row>
    <row r="78" spans="1:12" ht="15" customHeight="1">
      <c r="A78" s="325" t="s">
        <v>108</v>
      </c>
      <c r="B78" s="41">
        <v>262</v>
      </c>
      <c r="C78" s="67">
        <f t="shared" si="11"/>
        <v>40805</v>
      </c>
      <c r="D78" s="107">
        <v>0.25069444444444444</v>
      </c>
      <c r="E78" s="41">
        <v>313</v>
      </c>
      <c r="F78" s="67">
        <f t="shared" si="12"/>
        <v>40856</v>
      </c>
      <c r="G78" s="107">
        <v>0.36527777777777781</v>
      </c>
      <c r="H78" s="475">
        <v>15</v>
      </c>
      <c r="I78" s="618" t="s">
        <v>687</v>
      </c>
      <c r="J78" s="619"/>
      <c r="K78" s="2"/>
    </row>
    <row r="79" spans="1:12">
      <c r="A79" s="325" t="s">
        <v>280</v>
      </c>
      <c r="B79" s="41">
        <v>262</v>
      </c>
      <c r="C79" s="67">
        <f t="shared" si="11"/>
        <v>40805</v>
      </c>
      <c r="D79" s="107">
        <v>0.25069444444444444</v>
      </c>
      <c r="E79" s="41">
        <v>327</v>
      </c>
      <c r="F79" s="67">
        <f t="shared" si="12"/>
        <v>40870</v>
      </c>
      <c r="G79" s="107">
        <v>0.4381944444444445</v>
      </c>
      <c r="H79" s="475">
        <v>15</v>
      </c>
      <c r="I79" s="618"/>
      <c r="J79" s="619"/>
      <c r="K79" s="2"/>
    </row>
    <row r="80" spans="1:12">
      <c r="A80" s="211"/>
      <c r="B80" s="41"/>
      <c r="C80" s="67"/>
      <c r="D80" s="41"/>
      <c r="E80" s="41"/>
      <c r="F80" s="67"/>
      <c r="G80" s="41"/>
      <c r="H80" s="475"/>
      <c r="I80" s="201"/>
      <c r="J80" s="358"/>
      <c r="K80" s="2"/>
    </row>
    <row r="81" spans="1:11" ht="15" customHeight="1">
      <c r="A81" s="325" t="s">
        <v>314</v>
      </c>
      <c r="B81" s="41">
        <v>240</v>
      </c>
      <c r="C81" s="67">
        <f t="shared" si="11"/>
        <v>40783</v>
      </c>
      <c r="D81" s="107">
        <v>0.61736111111111114</v>
      </c>
      <c r="E81" s="41">
        <v>240</v>
      </c>
      <c r="F81" s="67">
        <f t="shared" si="12"/>
        <v>40783</v>
      </c>
      <c r="G81" s="107">
        <v>0.62708333333333333</v>
      </c>
      <c r="H81" s="475">
        <v>2</v>
      </c>
      <c r="I81" s="618" t="s">
        <v>686</v>
      </c>
      <c r="J81" s="619"/>
      <c r="K81" s="2"/>
    </row>
    <row r="82" spans="1:11">
      <c r="A82" s="325" t="s">
        <v>315</v>
      </c>
      <c r="B82" s="41">
        <v>240</v>
      </c>
      <c r="C82" s="67">
        <f t="shared" si="11"/>
        <v>40783</v>
      </c>
      <c r="D82" s="107">
        <v>0.62986111111111109</v>
      </c>
      <c r="E82" s="41">
        <v>240</v>
      </c>
      <c r="F82" s="67">
        <f t="shared" si="12"/>
        <v>40783</v>
      </c>
      <c r="G82" s="107">
        <v>0.63124999999999998</v>
      </c>
      <c r="H82" s="475">
        <v>2</v>
      </c>
      <c r="I82" s="618"/>
      <c r="J82" s="619"/>
      <c r="K82" s="2"/>
    </row>
    <row r="83" spans="1:11">
      <c r="A83" s="325" t="s">
        <v>316</v>
      </c>
      <c r="B83" s="41">
        <v>240</v>
      </c>
      <c r="C83" s="67">
        <f t="shared" si="11"/>
        <v>40783</v>
      </c>
      <c r="D83" s="107">
        <v>0.66736111111111107</v>
      </c>
      <c r="E83" s="41">
        <v>304</v>
      </c>
      <c r="F83" s="67">
        <f t="shared" si="12"/>
        <v>40847</v>
      </c>
      <c r="G83" s="107">
        <v>0.71944444444444444</v>
      </c>
      <c r="H83" s="475">
        <v>15</v>
      </c>
      <c r="I83" s="618"/>
      <c r="J83" s="619"/>
      <c r="K83" s="2"/>
    </row>
    <row r="84" spans="1:11">
      <c r="A84" s="325" t="s">
        <v>317</v>
      </c>
      <c r="B84" s="41">
        <v>304</v>
      </c>
      <c r="C84" s="67">
        <f t="shared" si="11"/>
        <v>40847</v>
      </c>
      <c r="D84" s="107">
        <v>0.72986111111111107</v>
      </c>
      <c r="E84" s="41">
        <v>305</v>
      </c>
      <c r="F84" s="67">
        <f t="shared" si="12"/>
        <v>40848</v>
      </c>
      <c r="G84" s="107">
        <v>0.57361111111111118</v>
      </c>
      <c r="H84" s="475">
        <v>15</v>
      </c>
      <c r="I84" s="618"/>
      <c r="J84" s="619"/>
      <c r="K84" s="2"/>
    </row>
    <row r="85" spans="1:11" ht="16" thickBot="1">
      <c r="A85" s="359" t="s">
        <v>318</v>
      </c>
      <c r="B85" s="213">
        <v>305</v>
      </c>
      <c r="C85" s="310">
        <f t="shared" si="11"/>
        <v>40848</v>
      </c>
      <c r="D85" s="215">
        <v>0.58402777777777781</v>
      </c>
      <c r="E85" s="213">
        <v>306</v>
      </c>
      <c r="F85" s="310">
        <f t="shared" si="12"/>
        <v>40849</v>
      </c>
      <c r="G85" s="215">
        <v>0.68819444444444444</v>
      </c>
      <c r="H85" s="216">
        <v>15</v>
      </c>
      <c r="I85" s="620"/>
      <c r="J85" s="621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</sheetData>
  <mergeCells count="29">
    <mergeCell ref="B1:J1"/>
    <mergeCell ref="I53:J55"/>
    <mergeCell ref="I56:J56"/>
    <mergeCell ref="I58:J60"/>
    <mergeCell ref="I71:J76"/>
    <mergeCell ref="I61:J69"/>
    <mergeCell ref="E47:G47"/>
    <mergeCell ref="E49:G49"/>
    <mergeCell ref="E50:G50"/>
    <mergeCell ref="A11:G11"/>
    <mergeCell ref="A38:F38"/>
    <mergeCell ref="A41:J41"/>
    <mergeCell ref="A42:C42"/>
    <mergeCell ref="D42:K42"/>
    <mergeCell ref="B44:I44"/>
    <mergeCell ref="I12:I15"/>
    <mergeCell ref="I81:J85"/>
    <mergeCell ref="I46:J51"/>
    <mergeCell ref="E6:G6"/>
    <mergeCell ref="E8:G8"/>
    <mergeCell ref="E9:G9"/>
    <mergeCell ref="I4:I10"/>
    <mergeCell ref="I78:J79"/>
    <mergeCell ref="J4:K4"/>
    <mergeCell ref="I24:K24"/>
    <mergeCell ref="I25:K26"/>
    <mergeCell ref="I28:K28"/>
    <mergeCell ref="I29:K29"/>
    <mergeCell ref="J39:K3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"/>
  <sheetViews>
    <sheetView view="pageLayout" topLeftCell="A49" workbookViewId="0">
      <selection activeCell="I24" sqref="I24:K24"/>
    </sheetView>
  </sheetViews>
  <sheetFormatPr baseColWidth="10" defaultRowHeight="15" x14ac:dyDescent="0"/>
  <cols>
    <col min="1" max="1" width="24" customWidth="1"/>
    <col min="2" max="2" width="10.83203125" style="8" customWidth="1"/>
    <col min="3" max="4" width="10.83203125" customWidth="1"/>
    <col min="5" max="5" width="10.83203125" style="8" customWidth="1"/>
    <col min="6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2012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1">
      <c r="A2" s="4"/>
      <c r="B2" s="9" t="s">
        <v>0</v>
      </c>
      <c r="C2" s="4" t="s">
        <v>1</v>
      </c>
      <c r="D2" s="4" t="s">
        <v>2</v>
      </c>
      <c r="E2" s="9" t="s">
        <v>3</v>
      </c>
      <c r="F2" s="4" t="s">
        <v>4</v>
      </c>
      <c r="G2" s="4" t="s">
        <v>5</v>
      </c>
      <c r="H2" s="422" t="s">
        <v>886</v>
      </c>
      <c r="I2" s="4"/>
      <c r="J2" s="4"/>
      <c r="K2" s="1"/>
    </row>
    <row r="3" spans="1:11">
      <c r="A3" s="161"/>
      <c r="B3" s="9"/>
      <c r="C3" s="161"/>
      <c r="D3" s="161"/>
      <c r="E3" s="9"/>
      <c r="F3" s="161"/>
      <c r="G3" s="161"/>
      <c r="H3" s="161"/>
      <c r="I3" s="161"/>
      <c r="J3" s="161"/>
      <c r="K3" s="130"/>
    </row>
    <row r="4" spans="1:11">
      <c r="B4" s="110">
        <v>1</v>
      </c>
      <c r="C4" s="66">
        <f t="shared" ref="C4:C5" si="0">DATE($A$1,1,0)+B4</f>
        <v>40909</v>
      </c>
      <c r="E4" s="110">
        <v>78</v>
      </c>
      <c r="F4" s="66">
        <f t="shared" ref="F4" si="1">DATE($A$1,1,0)+E4</f>
        <v>40986</v>
      </c>
      <c r="H4" s="77" t="s">
        <v>177</v>
      </c>
      <c r="I4" s="2"/>
      <c r="J4" s="2"/>
    </row>
    <row r="5" spans="1:11">
      <c r="A5" s="136" t="s">
        <v>709</v>
      </c>
      <c r="B5" s="110">
        <v>78</v>
      </c>
      <c r="C5" s="66">
        <f t="shared" si="0"/>
        <v>40986</v>
      </c>
      <c r="D5" s="5">
        <v>0.81458333333333333</v>
      </c>
      <c r="E5" s="110">
        <v>83</v>
      </c>
      <c r="F5" s="66">
        <f>DATE($A$1,1,0)+E5</f>
        <v>40991</v>
      </c>
      <c r="G5" s="3">
        <v>0.93680555555555556</v>
      </c>
      <c r="H5" s="137">
        <v>2</v>
      </c>
      <c r="I5" s="596" t="s">
        <v>680</v>
      </c>
      <c r="J5" s="596"/>
      <c r="K5" s="596"/>
    </row>
    <row r="6" spans="1:11" s="2" customFormat="1">
      <c r="A6" s="136" t="s">
        <v>7</v>
      </c>
      <c r="B6" s="110">
        <v>83</v>
      </c>
      <c r="C6" s="66">
        <f>DATE($A$1,1,0)+B6</f>
        <v>40991</v>
      </c>
      <c r="D6" s="3">
        <v>0.93819444444444444</v>
      </c>
      <c r="E6" s="110">
        <v>89</v>
      </c>
      <c r="F6" s="66">
        <f>DATE($A$1,1,0)+E6</f>
        <v>40997</v>
      </c>
      <c r="G6" s="3">
        <v>0.47986111111111113</v>
      </c>
      <c r="H6" s="105" t="s">
        <v>281</v>
      </c>
      <c r="I6" s="679"/>
      <c r="J6" s="679"/>
    </row>
    <row r="7" spans="1:11" ht="15" customHeight="1">
      <c r="A7" s="136" t="s">
        <v>710</v>
      </c>
      <c r="B7" s="110">
        <v>89</v>
      </c>
      <c r="C7" s="66">
        <f>DATE($A$1,1,0)+B7</f>
        <v>40997</v>
      </c>
      <c r="D7" s="3">
        <v>0.49027777777777781</v>
      </c>
      <c r="E7" s="110">
        <v>103</v>
      </c>
      <c r="F7" s="66">
        <f t="shared" ref="F7:F10" si="2">DATE($A$1,1,0)+E7</f>
        <v>41011</v>
      </c>
      <c r="G7" s="45">
        <v>0.94861111111111107</v>
      </c>
      <c r="H7" s="161">
        <v>15</v>
      </c>
      <c r="I7" s="773" t="s">
        <v>680</v>
      </c>
      <c r="J7" s="773"/>
      <c r="K7" s="773"/>
    </row>
    <row r="8" spans="1:11">
      <c r="A8" s="136" t="s">
        <v>16</v>
      </c>
      <c r="B8" s="110">
        <v>103</v>
      </c>
      <c r="C8" s="66">
        <f t="shared" ref="C8:C10" si="3">DATE($A$1,1,0)+B8</f>
        <v>41011</v>
      </c>
      <c r="D8" s="45">
        <v>0.95347222222222217</v>
      </c>
      <c r="E8" s="110">
        <v>105</v>
      </c>
      <c r="F8" s="66">
        <f t="shared" si="2"/>
        <v>41013</v>
      </c>
      <c r="G8" s="45">
        <v>0.39652777777777781</v>
      </c>
      <c r="H8" s="161">
        <v>2</v>
      </c>
      <c r="I8" s="203"/>
      <c r="J8" s="203"/>
      <c r="K8" s="2"/>
    </row>
    <row r="9" spans="1:11">
      <c r="A9" s="136" t="s">
        <v>17</v>
      </c>
      <c r="B9" s="110">
        <v>105</v>
      </c>
      <c r="C9" s="66">
        <f t="shared" si="3"/>
        <v>41013</v>
      </c>
      <c r="D9" s="45">
        <v>0.3979166666666667</v>
      </c>
      <c r="E9" s="110">
        <v>105</v>
      </c>
      <c r="F9" s="66">
        <f t="shared" si="2"/>
        <v>41013</v>
      </c>
      <c r="G9" s="45">
        <v>0.43958333333333338</v>
      </c>
      <c r="H9" s="161">
        <v>2</v>
      </c>
      <c r="I9" s="203"/>
      <c r="J9" s="203"/>
      <c r="K9" s="2"/>
    </row>
    <row r="10" spans="1:11">
      <c r="A10" s="136"/>
      <c r="B10" s="110">
        <v>105</v>
      </c>
      <c r="C10" s="66">
        <f t="shared" si="3"/>
        <v>41013</v>
      </c>
      <c r="D10" s="3"/>
      <c r="E10" s="110">
        <v>109</v>
      </c>
      <c r="F10" s="66">
        <f t="shared" si="2"/>
        <v>41017</v>
      </c>
      <c r="G10" s="3"/>
      <c r="H10" s="77" t="s">
        <v>177</v>
      </c>
      <c r="I10" s="2"/>
      <c r="J10" s="2"/>
      <c r="K10" s="2"/>
    </row>
    <row r="11" spans="1:11" ht="15" customHeight="1">
      <c r="A11" s="136" t="s">
        <v>18</v>
      </c>
      <c r="B11" s="110">
        <v>109</v>
      </c>
      <c r="C11" s="66">
        <f t="shared" ref="C11:C24" si="4">DATE($A$1,1,0)+B11</f>
        <v>41017</v>
      </c>
      <c r="D11" s="3">
        <v>0.85972222222222217</v>
      </c>
      <c r="E11" s="110">
        <v>124</v>
      </c>
      <c r="F11" s="66">
        <f t="shared" ref="F11:F24" si="5">DATE($A$1,1,0)+E11</f>
        <v>41032</v>
      </c>
      <c r="G11" s="3">
        <v>0.86805555555555547</v>
      </c>
      <c r="H11" s="161">
        <v>1</v>
      </c>
      <c r="I11" s="623" t="s">
        <v>394</v>
      </c>
      <c r="J11" s="623"/>
      <c r="K11" s="623"/>
    </row>
    <row r="12" spans="1:11">
      <c r="A12" s="136" t="s">
        <v>19</v>
      </c>
      <c r="B12" s="110">
        <v>124</v>
      </c>
      <c r="C12" s="66">
        <f t="shared" si="4"/>
        <v>41032</v>
      </c>
      <c r="D12" s="3">
        <v>0.9506944444444444</v>
      </c>
      <c r="E12" s="110">
        <v>152</v>
      </c>
      <c r="F12" s="66">
        <f t="shared" si="5"/>
        <v>41060</v>
      </c>
      <c r="G12" s="3">
        <v>0.78402777777777777</v>
      </c>
      <c r="H12" s="161">
        <v>2</v>
      </c>
      <c r="I12" s="777"/>
      <c r="J12" s="777"/>
      <c r="K12" s="777"/>
    </row>
    <row r="13" spans="1:11">
      <c r="A13" s="136" t="s">
        <v>21</v>
      </c>
      <c r="B13" s="110">
        <v>152</v>
      </c>
      <c r="C13" s="66">
        <f t="shared" si="4"/>
        <v>41060</v>
      </c>
      <c r="D13" s="3">
        <v>0.78541666666666676</v>
      </c>
      <c r="E13" s="110">
        <v>152</v>
      </c>
      <c r="F13" s="66">
        <f t="shared" si="5"/>
        <v>41060</v>
      </c>
      <c r="G13" s="3">
        <v>0.79236111111111107</v>
      </c>
      <c r="H13" s="161">
        <v>2</v>
      </c>
      <c r="I13" s="777"/>
      <c r="J13" s="777"/>
      <c r="K13" s="777"/>
    </row>
    <row r="14" spans="1:11">
      <c r="A14" s="136" t="s">
        <v>711</v>
      </c>
      <c r="B14" s="110">
        <v>152</v>
      </c>
      <c r="C14" s="66">
        <f t="shared" si="4"/>
        <v>41060</v>
      </c>
      <c r="D14" s="3">
        <v>0.79375000000000007</v>
      </c>
      <c r="E14" s="110">
        <v>204</v>
      </c>
      <c r="F14" s="66">
        <f t="shared" si="5"/>
        <v>41112</v>
      </c>
      <c r="G14" s="3">
        <v>0.90208333333333324</v>
      </c>
      <c r="H14" s="161">
        <v>2</v>
      </c>
      <c r="I14" s="777"/>
      <c r="J14" s="777"/>
      <c r="K14" s="777"/>
    </row>
    <row r="15" spans="1:11">
      <c r="A15" s="136" t="s">
        <v>24</v>
      </c>
      <c r="B15" s="110">
        <v>204</v>
      </c>
      <c r="C15" s="66">
        <f t="shared" si="4"/>
        <v>41112</v>
      </c>
      <c r="D15" s="3">
        <v>0.90347222222222223</v>
      </c>
      <c r="E15" s="110">
        <v>205</v>
      </c>
      <c r="F15" s="66">
        <f t="shared" si="5"/>
        <v>41113</v>
      </c>
      <c r="G15" s="3">
        <v>0.40347222222222223</v>
      </c>
      <c r="H15" s="161">
        <v>2</v>
      </c>
      <c r="I15" s="74"/>
      <c r="J15" s="2"/>
      <c r="K15" s="2"/>
    </row>
    <row r="16" spans="1:11" ht="15" customHeight="1">
      <c r="A16" s="136" t="s">
        <v>712</v>
      </c>
      <c r="B16" s="110">
        <v>205</v>
      </c>
      <c r="C16" s="66">
        <f t="shared" si="4"/>
        <v>41113</v>
      </c>
      <c r="D16" s="3">
        <v>0.40486111111111112</v>
      </c>
      <c r="E16" s="110">
        <v>240</v>
      </c>
      <c r="F16" s="66">
        <f t="shared" si="5"/>
        <v>41148</v>
      </c>
      <c r="G16" s="3">
        <v>0.74791666666666667</v>
      </c>
      <c r="H16" s="161">
        <v>2</v>
      </c>
      <c r="I16" s="691" t="s">
        <v>392</v>
      </c>
      <c r="J16" s="691"/>
      <c r="K16" s="691"/>
    </row>
    <row r="17" spans="1:24">
      <c r="A17" s="136" t="s">
        <v>28</v>
      </c>
      <c r="B17" s="110">
        <v>240</v>
      </c>
      <c r="C17" s="66">
        <f t="shared" si="4"/>
        <v>41148</v>
      </c>
      <c r="D17" s="3">
        <v>0.74930555555555556</v>
      </c>
      <c r="E17" s="110">
        <v>261</v>
      </c>
      <c r="F17" s="66">
        <f t="shared" si="5"/>
        <v>41169</v>
      </c>
      <c r="G17" s="3">
        <v>0.4826388888888889</v>
      </c>
      <c r="H17" s="161">
        <v>2</v>
      </c>
      <c r="I17" s="691"/>
      <c r="J17" s="691"/>
      <c r="K17" s="691"/>
    </row>
    <row r="18" spans="1:24">
      <c r="A18" s="136" t="s">
        <v>917</v>
      </c>
      <c r="B18" s="110">
        <v>261</v>
      </c>
      <c r="C18" s="66">
        <f t="shared" si="4"/>
        <v>41169</v>
      </c>
      <c r="D18" s="3">
        <v>0.48402777777777778</v>
      </c>
      <c r="E18" s="110">
        <v>317</v>
      </c>
      <c r="F18" s="66">
        <f t="shared" si="5"/>
        <v>41225</v>
      </c>
      <c r="G18" s="3">
        <v>0.54652777777777783</v>
      </c>
      <c r="H18" s="434">
        <v>2</v>
      </c>
      <c r="I18" s="691"/>
      <c r="J18" s="691"/>
      <c r="K18" s="691"/>
      <c r="L18" s="433"/>
      <c r="M18" s="433"/>
      <c r="N18" s="433"/>
    </row>
    <row r="19" spans="1:24">
      <c r="A19" s="136" t="s">
        <v>918</v>
      </c>
      <c r="B19" s="110">
        <v>317</v>
      </c>
      <c r="C19" s="66">
        <f t="shared" si="4"/>
        <v>41225</v>
      </c>
      <c r="D19" s="3">
        <v>0.54791666666666672</v>
      </c>
      <c r="E19" s="110">
        <v>317</v>
      </c>
      <c r="F19" s="66">
        <f t="shared" ref="F19" si="6">DATE($A$1,1,0)+E19</f>
        <v>41225</v>
      </c>
      <c r="G19" s="3">
        <v>0.76180555555555562</v>
      </c>
      <c r="H19" s="434">
        <v>2</v>
      </c>
      <c r="I19" s="433"/>
      <c r="J19" s="433"/>
      <c r="K19" s="433"/>
      <c r="L19" s="433"/>
      <c r="M19" s="433"/>
      <c r="N19" s="433"/>
    </row>
    <row r="20" spans="1:24">
      <c r="A20" s="136" t="s">
        <v>919</v>
      </c>
      <c r="B20" s="110">
        <v>317</v>
      </c>
      <c r="C20" s="66">
        <f t="shared" ref="C20:C21" si="7">DATE($A$1,1,0)+B20</f>
        <v>41225</v>
      </c>
      <c r="D20" s="3">
        <v>0.7631944444444444</v>
      </c>
      <c r="E20" s="110">
        <v>318</v>
      </c>
      <c r="F20" s="66">
        <f t="shared" ref="F20:F22" si="8">DATE($A$1,1,0)+E20</f>
        <v>41226</v>
      </c>
      <c r="G20" s="3">
        <v>0.47569444444444442</v>
      </c>
      <c r="H20" s="434">
        <v>2</v>
      </c>
      <c r="I20" s="433"/>
      <c r="J20" s="433"/>
      <c r="K20" s="433"/>
      <c r="L20" s="433"/>
      <c r="M20" s="433"/>
      <c r="N20" s="433"/>
    </row>
    <row r="21" spans="1:24">
      <c r="A21" s="136" t="s">
        <v>920</v>
      </c>
      <c r="B21" s="436">
        <v>318</v>
      </c>
      <c r="C21" s="66">
        <f t="shared" si="7"/>
        <v>41226</v>
      </c>
      <c r="D21" s="438">
        <v>0.4770833333333333</v>
      </c>
      <c r="E21" s="436">
        <v>318</v>
      </c>
      <c r="F21" s="66">
        <f t="shared" si="8"/>
        <v>41226</v>
      </c>
      <c r="G21" s="438">
        <v>0.73263888888888884</v>
      </c>
      <c r="H21" s="434">
        <v>2</v>
      </c>
      <c r="I21" s="433"/>
      <c r="J21" s="433"/>
      <c r="K21" s="433"/>
      <c r="L21" s="433"/>
      <c r="M21" s="433"/>
      <c r="N21" s="433"/>
    </row>
    <row r="22" spans="1:24" ht="15" customHeight="1">
      <c r="A22" s="136" t="s">
        <v>29</v>
      </c>
      <c r="B22" s="110">
        <v>318</v>
      </c>
      <c r="C22" s="66">
        <f t="shared" si="4"/>
        <v>41226</v>
      </c>
      <c r="D22" s="3">
        <v>0.73402777777777783</v>
      </c>
      <c r="E22" s="110">
        <v>320</v>
      </c>
      <c r="F22" s="66">
        <f t="shared" si="8"/>
        <v>41228</v>
      </c>
      <c r="G22" s="3">
        <v>0.72430555555555554</v>
      </c>
      <c r="H22" s="161">
        <v>2</v>
      </c>
    </row>
    <row r="23" spans="1:24" ht="15" customHeight="1">
      <c r="A23" s="136" t="s">
        <v>902</v>
      </c>
      <c r="B23" s="111">
        <v>320</v>
      </c>
      <c r="C23" s="66">
        <f>DATE($A$1,1,0)+B23</f>
        <v>41228</v>
      </c>
      <c r="D23" s="33">
        <v>0.72569444444444453</v>
      </c>
      <c r="E23" s="111">
        <v>320</v>
      </c>
      <c r="F23" s="188">
        <f>DATE($A$1,1,0)+E23</f>
        <v>41228</v>
      </c>
      <c r="G23" s="51">
        <v>0.84097222222222223</v>
      </c>
      <c r="H23" s="435">
        <v>2</v>
      </c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</row>
    <row r="24" spans="1:24">
      <c r="A24" s="157" t="s">
        <v>320</v>
      </c>
      <c r="B24" s="516">
        <v>320</v>
      </c>
      <c r="C24" s="517">
        <f t="shared" si="4"/>
        <v>41228</v>
      </c>
      <c r="D24" s="518">
        <v>0.84236111111111101</v>
      </c>
      <c r="E24" s="515">
        <v>366</v>
      </c>
      <c r="F24" s="519">
        <f t="shared" si="5"/>
        <v>41274</v>
      </c>
      <c r="G24" s="101">
        <v>0.99930555555555556</v>
      </c>
      <c r="H24" s="99">
        <v>2</v>
      </c>
      <c r="I24" s="774" t="s">
        <v>391</v>
      </c>
      <c r="J24" s="774"/>
      <c r="K24" s="774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</row>
    <row r="25" spans="1:24" s="2" customFormat="1">
      <c r="A25" s="136"/>
      <c r="B25" s="110"/>
      <c r="C25" s="66"/>
      <c r="D25" s="5"/>
      <c r="E25" s="110"/>
      <c r="F25" s="66"/>
      <c r="G25" s="3"/>
      <c r="H25" s="137"/>
      <c r="I25" s="74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</row>
    <row r="26" spans="1:24">
      <c r="A26" s="595" t="s">
        <v>705</v>
      </c>
      <c r="B26" s="595"/>
      <c r="C26" s="595"/>
      <c r="D26" s="595"/>
      <c r="E26" s="595"/>
      <c r="F26" s="595"/>
      <c r="G26" s="3"/>
      <c r="H26" s="161"/>
      <c r="I26" s="2"/>
      <c r="J26" s="2"/>
      <c r="K26" s="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</row>
    <row r="27" spans="1:24">
      <c r="A27" s="27" t="s">
        <v>320</v>
      </c>
      <c r="B27" s="111">
        <v>320</v>
      </c>
      <c r="C27" s="66">
        <f t="shared" ref="C27" si="9">DATE($A$1,1,0)+B27</f>
        <v>41228</v>
      </c>
      <c r="D27" s="33">
        <v>0.84236111111111101</v>
      </c>
      <c r="E27" s="111">
        <v>107</v>
      </c>
      <c r="F27" s="66">
        <f>DATE(2013,1,0)+E27</f>
        <v>41381</v>
      </c>
      <c r="G27" s="27">
        <v>327</v>
      </c>
      <c r="H27" s="131">
        <v>2</v>
      </c>
      <c r="I27" s="48" t="s">
        <v>391</v>
      </c>
      <c r="J27" s="2"/>
      <c r="K27" s="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</row>
    <row r="28" spans="1:24">
      <c r="A28" s="27"/>
      <c r="B28" s="131"/>
      <c r="C28" s="66"/>
      <c r="D28" s="33"/>
      <c r="E28" s="111"/>
      <c r="F28" s="66"/>
      <c r="G28" s="27"/>
      <c r="H28" s="131"/>
      <c r="I28" s="48"/>
      <c r="J28" s="2"/>
      <c r="K28" s="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</row>
    <row r="29" spans="1:24">
      <c r="A29" s="592" t="s">
        <v>562</v>
      </c>
      <c r="B29" s="592"/>
      <c r="C29" s="592"/>
      <c r="D29" s="592"/>
      <c r="E29" s="592"/>
      <c r="F29" s="592"/>
      <c r="G29" s="592"/>
      <c r="H29" s="592"/>
      <c r="I29" s="592"/>
      <c r="J29" s="592"/>
      <c r="K29" s="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</row>
    <row r="30" spans="1:24">
      <c r="A30" s="593" t="s">
        <v>731</v>
      </c>
      <c r="B30" s="593"/>
      <c r="C30" s="593"/>
      <c r="D30" s="593" t="s">
        <v>699</v>
      </c>
      <c r="E30" s="593"/>
      <c r="F30" s="593"/>
      <c r="G30" s="593"/>
      <c r="H30" s="593"/>
      <c r="I30" s="593"/>
      <c r="J30" s="593"/>
      <c r="K30" s="593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</row>
    <row r="31" spans="1:24">
      <c r="A31" s="593" t="s">
        <v>718</v>
      </c>
      <c r="B31" s="593"/>
      <c r="C31" s="593"/>
      <c r="D31" s="593" t="s">
        <v>730</v>
      </c>
      <c r="E31" s="593"/>
      <c r="F31" s="593"/>
      <c r="G31" s="593"/>
      <c r="H31" s="593"/>
      <c r="I31" s="593"/>
      <c r="J31" s="593"/>
      <c r="K31" s="593"/>
    </row>
    <row r="32" spans="1:24" ht="15" customHeight="1">
      <c r="A32" s="365"/>
      <c r="B32" s="715" t="s">
        <v>937</v>
      </c>
      <c r="C32" s="715"/>
      <c r="D32" s="715"/>
      <c r="E32" s="715"/>
      <c r="F32" s="715"/>
      <c r="G32" s="715"/>
      <c r="H32" s="715"/>
      <c r="I32" s="715"/>
      <c r="J32" s="715"/>
      <c r="K32" s="715"/>
    </row>
    <row r="33" spans="1:12">
      <c r="A33" s="365"/>
      <c r="B33" s="715"/>
      <c r="C33" s="715"/>
      <c r="D33" s="715"/>
      <c r="E33" s="715"/>
      <c r="F33" s="715"/>
      <c r="G33" s="715"/>
      <c r="H33" s="715"/>
      <c r="I33" s="715"/>
      <c r="J33" s="715"/>
      <c r="K33" s="715"/>
    </row>
    <row r="34" spans="1:12">
      <c r="A34" s="439"/>
      <c r="B34" s="441"/>
      <c r="C34" s="441"/>
      <c r="D34" s="441"/>
      <c r="E34" s="441"/>
      <c r="F34" s="441"/>
      <c r="G34" s="441"/>
      <c r="H34" s="441"/>
      <c r="I34" s="441"/>
      <c r="J34" s="441"/>
      <c r="K34" s="441"/>
    </row>
    <row r="35" spans="1:12">
      <c r="A35" s="592" t="s">
        <v>708</v>
      </c>
      <c r="B35" s="592"/>
      <c r="C35" s="592"/>
      <c r="D35" s="592"/>
      <c r="E35" s="592"/>
      <c r="F35" s="592"/>
      <c r="G35" s="592"/>
      <c r="H35" s="592"/>
      <c r="I35" s="592"/>
      <c r="J35" s="592"/>
      <c r="K35" s="592"/>
    </row>
    <row r="36" spans="1:12">
      <c r="A36" s="161"/>
      <c r="B36" s="9" t="s">
        <v>0</v>
      </c>
      <c r="C36" s="161" t="s">
        <v>1</v>
      </c>
      <c r="D36" s="161" t="s">
        <v>2</v>
      </c>
      <c r="E36" s="9" t="s">
        <v>3</v>
      </c>
      <c r="F36" s="161" t="s">
        <v>4</v>
      </c>
      <c r="G36" s="161" t="s">
        <v>5</v>
      </c>
      <c r="H36" s="161" t="s">
        <v>6</v>
      </c>
      <c r="I36" s="161"/>
      <c r="J36" s="161"/>
      <c r="K36" s="161"/>
    </row>
    <row r="37" spans="1:12">
      <c r="A37" s="2" t="s">
        <v>65</v>
      </c>
      <c r="B37" s="110">
        <v>0</v>
      </c>
      <c r="C37" s="2"/>
      <c r="D37" s="45">
        <v>3.8194444444444441E-2</v>
      </c>
      <c r="E37" s="110">
        <v>0</v>
      </c>
      <c r="F37" s="2"/>
      <c r="G37" s="33"/>
      <c r="H37" s="131"/>
      <c r="I37" s="2"/>
      <c r="J37" s="2"/>
      <c r="K37" s="2"/>
    </row>
    <row r="38" spans="1:12" ht="15" customHeight="1">
      <c r="A38" s="2" t="s">
        <v>66</v>
      </c>
      <c r="B38" s="110">
        <v>0</v>
      </c>
      <c r="C38" s="2"/>
      <c r="D38" s="45">
        <v>3.9583333333333331E-2</v>
      </c>
      <c r="E38" s="110">
        <v>0</v>
      </c>
      <c r="F38" s="2"/>
      <c r="G38" s="45">
        <v>0.67291666666666661</v>
      </c>
      <c r="H38" s="161">
        <v>2</v>
      </c>
      <c r="I38" s="2"/>
      <c r="J38" s="2"/>
      <c r="K38" s="2"/>
    </row>
    <row r="39" spans="1:12" ht="15" customHeight="1">
      <c r="A39" s="2" t="s">
        <v>67</v>
      </c>
      <c r="B39" s="110">
        <v>0</v>
      </c>
      <c r="C39" s="2"/>
      <c r="D39" s="45">
        <v>0.6743055555555556</v>
      </c>
      <c r="E39" s="110">
        <v>3</v>
      </c>
      <c r="F39" s="2"/>
      <c r="G39" s="45">
        <v>0.74097222222222225</v>
      </c>
      <c r="H39" s="161">
        <v>2</v>
      </c>
      <c r="I39" s="2"/>
      <c r="J39" s="2"/>
      <c r="K39" s="2"/>
      <c r="L39" s="70"/>
    </row>
    <row r="40" spans="1:12" ht="15" customHeight="1">
      <c r="A40" s="2" t="s">
        <v>68</v>
      </c>
      <c r="B40" s="110">
        <v>3</v>
      </c>
      <c r="C40" s="2"/>
      <c r="D40" s="45">
        <v>0.74236111111111114</v>
      </c>
      <c r="E40" s="110">
        <v>4</v>
      </c>
      <c r="F40" s="2"/>
      <c r="G40" s="45">
        <v>8.1250000000000003E-2</v>
      </c>
      <c r="H40" s="161">
        <v>2</v>
      </c>
      <c r="I40" s="766" t="s">
        <v>393</v>
      </c>
      <c r="J40" s="766"/>
      <c r="K40" s="766"/>
      <c r="L40" s="70"/>
    </row>
    <row r="41" spans="1:12">
      <c r="A41" s="2" t="s">
        <v>69</v>
      </c>
      <c r="B41" s="110">
        <v>82</v>
      </c>
      <c r="C41" s="2"/>
      <c r="D41" s="45">
        <v>0.87430555555555556</v>
      </c>
      <c r="E41" s="110">
        <v>84</v>
      </c>
      <c r="F41" s="2"/>
      <c r="G41" s="45">
        <v>0.50763888888888886</v>
      </c>
      <c r="H41" s="161">
        <v>2</v>
      </c>
      <c r="I41" s="767"/>
      <c r="J41" s="767"/>
      <c r="K41" s="767"/>
      <c r="L41" s="70"/>
    </row>
    <row r="42" spans="1:12">
      <c r="A42" s="2" t="s">
        <v>70</v>
      </c>
      <c r="B42" s="110">
        <v>84</v>
      </c>
      <c r="C42" s="2"/>
      <c r="D42" s="45">
        <v>0.50902777777777775</v>
      </c>
      <c r="E42" s="110">
        <v>84</v>
      </c>
      <c r="F42" s="2"/>
      <c r="G42" s="45">
        <v>0.74791666666666667</v>
      </c>
      <c r="H42" s="161">
        <v>2</v>
      </c>
      <c r="I42" s="684" t="s">
        <v>696</v>
      </c>
      <c r="J42" s="684"/>
      <c r="K42" s="684"/>
      <c r="L42" s="70"/>
    </row>
    <row r="43" spans="1:12">
      <c r="A43" s="2" t="s">
        <v>71</v>
      </c>
      <c r="B43" s="110">
        <v>84</v>
      </c>
      <c r="C43" s="2"/>
      <c r="D43" s="45">
        <v>0.74930555555555556</v>
      </c>
      <c r="E43" s="110">
        <v>84</v>
      </c>
      <c r="F43" s="2"/>
      <c r="G43" s="45">
        <v>0.84930555555555554</v>
      </c>
      <c r="H43" s="161">
        <v>2</v>
      </c>
      <c r="I43" s="684"/>
      <c r="J43" s="684"/>
      <c r="K43" s="684"/>
      <c r="L43" s="70"/>
    </row>
    <row r="44" spans="1:12">
      <c r="A44" s="2" t="s">
        <v>72</v>
      </c>
      <c r="B44" s="110">
        <v>84</v>
      </c>
      <c r="C44" s="2"/>
      <c r="D44" s="45">
        <v>0.85069444444444453</v>
      </c>
      <c r="E44" s="110">
        <v>85</v>
      </c>
      <c r="F44" s="2"/>
      <c r="G44" s="45">
        <v>0.54236111111111118</v>
      </c>
      <c r="H44" s="161">
        <v>2</v>
      </c>
      <c r="I44" s="684"/>
      <c r="J44" s="684"/>
      <c r="K44" s="684"/>
      <c r="L44" s="70"/>
    </row>
    <row r="45" spans="1:12">
      <c r="A45" s="2"/>
      <c r="B45" s="110"/>
      <c r="C45" s="2"/>
      <c r="D45" s="2"/>
      <c r="E45" s="110"/>
      <c r="F45" s="2"/>
      <c r="G45" s="2"/>
      <c r="H45" s="161"/>
      <c r="I45" s="69"/>
      <c r="J45" s="69"/>
      <c r="K45" s="69"/>
      <c r="L45" s="70"/>
    </row>
    <row r="46" spans="1:12">
      <c r="A46" s="27" t="s">
        <v>30</v>
      </c>
      <c r="B46" s="18">
        <v>0</v>
      </c>
      <c r="C46" s="2"/>
      <c r="D46" s="45">
        <v>3.8194444444444441E-2</v>
      </c>
      <c r="E46" s="18"/>
      <c r="F46" s="2"/>
      <c r="G46" s="2"/>
      <c r="H46" s="2"/>
      <c r="I46" s="684" t="s">
        <v>695</v>
      </c>
      <c r="J46" s="684"/>
      <c r="K46" s="684"/>
    </row>
    <row r="47" spans="1:12">
      <c r="A47" s="27" t="s">
        <v>31</v>
      </c>
      <c r="B47" s="18">
        <v>0</v>
      </c>
      <c r="C47" s="2"/>
      <c r="D47" s="45">
        <v>3.9583333333333331E-2</v>
      </c>
      <c r="E47" s="18">
        <v>0</v>
      </c>
      <c r="F47" s="2"/>
      <c r="G47" s="45">
        <v>0.67291666666666661</v>
      </c>
      <c r="H47" s="161">
        <v>2</v>
      </c>
      <c r="I47" s="684"/>
      <c r="J47" s="684"/>
      <c r="K47" s="684"/>
    </row>
    <row r="48" spans="1:12">
      <c r="A48" s="27" t="s">
        <v>32</v>
      </c>
      <c r="B48" s="18">
        <v>0</v>
      </c>
      <c r="C48" s="2"/>
      <c r="D48" s="45">
        <v>0.6743055555555556</v>
      </c>
      <c r="E48" s="18">
        <v>3</v>
      </c>
      <c r="F48" s="2"/>
      <c r="G48" s="45">
        <v>0.74097222222222225</v>
      </c>
      <c r="H48" s="161">
        <v>2</v>
      </c>
      <c r="I48" s="684"/>
      <c r="J48" s="684"/>
      <c r="K48" s="684"/>
    </row>
    <row r="49" spans="1:11">
      <c r="A49" s="27" t="s">
        <v>33</v>
      </c>
      <c r="B49" s="18">
        <v>3</v>
      </c>
      <c r="C49" s="2"/>
      <c r="D49" s="45">
        <v>0.74236111111111114</v>
      </c>
      <c r="E49" s="18">
        <v>4</v>
      </c>
      <c r="F49" s="2"/>
      <c r="G49" s="45">
        <v>8.1250000000000003E-2</v>
      </c>
      <c r="H49" s="161">
        <v>2</v>
      </c>
      <c r="I49" s="684"/>
      <c r="J49" s="684"/>
      <c r="K49" s="684"/>
    </row>
    <row r="50" spans="1:11">
      <c r="A50" s="27"/>
      <c r="B50" s="18"/>
      <c r="C50" s="2"/>
      <c r="D50" s="45"/>
      <c r="E50" s="18"/>
      <c r="F50" s="2"/>
      <c r="G50" s="45"/>
      <c r="H50" s="439"/>
      <c r="I50" s="440"/>
      <c r="J50" s="440"/>
      <c r="K50" s="440"/>
    </row>
    <row r="51" spans="1:11">
      <c r="A51" s="717" t="s">
        <v>921</v>
      </c>
      <c r="B51" s="717"/>
      <c r="C51" s="717"/>
      <c r="D51" s="717"/>
      <c r="E51" s="717"/>
      <c r="F51" s="717"/>
      <c r="G51" s="717"/>
      <c r="H51" s="717"/>
      <c r="I51" s="717"/>
      <c r="J51" s="717"/>
      <c r="K51" s="717"/>
    </row>
    <row r="52" spans="1:11" ht="15" customHeight="1">
      <c r="A52" s="717"/>
      <c r="B52" s="717"/>
      <c r="C52" s="717"/>
      <c r="D52" s="717"/>
      <c r="E52" s="717"/>
      <c r="F52" s="717"/>
      <c r="G52" s="717"/>
      <c r="H52" s="717"/>
      <c r="I52" s="717"/>
      <c r="J52" s="717"/>
      <c r="K52" s="717"/>
    </row>
    <row r="53" spans="1:11">
      <c r="A53" s="717"/>
      <c r="B53" s="717"/>
      <c r="C53" s="717"/>
      <c r="D53" s="717"/>
      <c r="E53" s="717"/>
      <c r="F53" s="717"/>
      <c r="G53" s="717"/>
      <c r="H53" s="717"/>
      <c r="I53" s="717"/>
      <c r="J53" s="717"/>
      <c r="K53" s="717"/>
    </row>
    <row r="54" spans="1:11">
      <c r="A54" s="717"/>
      <c r="B54" s="717"/>
      <c r="C54" s="717"/>
      <c r="D54" s="717"/>
      <c r="E54" s="717"/>
      <c r="F54" s="717"/>
      <c r="G54" s="717"/>
      <c r="H54" s="717"/>
      <c r="I54" s="717"/>
      <c r="J54" s="717"/>
      <c r="K54" s="717"/>
    </row>
    <row r="55" spans="1:11">
      <c r="A55" s="717"/>
      <c r="B55" s="717"/>
      <c r="C55" s="717"/>
      <c r="D55" s="717"/>
      <c r="E55" s="717"/>
      <c r="F55" s="717"/>
      <c r="G55" s="717"/>
      <c r="H55" s="717"/>
      <c r="I55" s="717"/>
      <c r="J55" s="717"/>
      <c r="K55" s="717"/>
    </row>
    <row r="56" spans="1:11">
      <c r="A56" s="27"/>
      <c r="B56" s="18"/>
      <c r="C56" s="2"/>
      <c r="D56" s="45"/>
      <c r="E56" s="18"/>
      <c r="F56" s="2"/>
      <c r="G56" s="45"/>
      <c r="H56" s="161"/>
      <c r="I56" s="134"/>
      <c r="J56" s="134"/>
      <c r="K56" s="134"/>
    </row>
    <row r="57" spans="1:11">
      <c r="A57" s="27" t="s">
        <v>717</v>
      </c>
      <c r="B57" s="2"/>
      <c r="C57" s="2"/>
      <c r="D57" s="45"/>
      <c r="E57" s="2"/>
      <c r="F57" s="2"/>
      <c r="G57" s="45"/>
      <c r="H57" s="161"/>
      <c r="I57" s="2"/>
      <c r="J57" s="134"/>
      <c r="K57" s="2"/>
    </row>
    <row r="58" spans="1:11">
      <c r="A58" s="768" t="s">
        <v>18</v>
      </c>
      <c r="B58" s="765" t="s">
        <v>713</v>
      </c>
      <c r="C58" s="765"/>
      <c r="D58" s="765"/>
      <c r="E58" s="765"/>
      <c r="F58" s="765"/>
      <c r="G58" s="765"/>
    </row>
    <row r="59" spans="1:11">
      <c r="A59" s="768"/>
      <c r="B59" s="765" t="s">
        <v>716</v>
      </c>
      <c r="C59" s="765"/>
      <c r="D59" s="765"/>
      <c r="E59" s="765"/>
      <c r="F59" s="765"/>
      <c r="G59" s="765"/>
    </row>
    <row r="60" spans="1:11">
      <c r="A60" s="768" t="s">
        <v>19</v>
      </c>
      <c r="B60" s="765" t="s">
        <v>715</v>
      </c>
      <c r="C60" s="765"/>
      <c r="D60" s="765"/>
      <c r="E60" s="765"/>
      <c r="F60" s="765"/>
      <c r="G60" s="765"/>
    </row>
    <row r="61" spans="1:11">
      <c r="A61" s="768"/>
      <c r="B61" s="765" t="s">
        <v>714</v>
      </c>
      <c r="C61" s="765"/>
      <c r="D61" s="765"/>
      <c r="E61" s="765"/>
      <c r="F61" s="765"/>
      <c r="G61" s="765"/>
    </row>
    <row r="62" spans="1:11" ht="16" thickBot="1"/>
    <row r="63" spans="1:11" s="2" customFormat="1" ht="16" thickBot="1">
      <c r="A63" s="136"/>
      <c r="B63" s="624" t="s">
        <v>719</v>
      </c>
      <c r="C63" s="625"/>
      <c r="D63" s="625"/>
      <c r="E63" s="625"/>
      <c r="F63" s="625"/>
      <c r="G63" s="625"/>
      <c r="H63" s="625"/>
      <c r="I63" s="626"/>
    </row>
    <row r="64" spans="1:11" s="2" customFormat="1" ht="15" customHeight="1">
      <c r="A64" s="232" t="s">
        <v>8</v>
      </c>
      <c r="B64" s="360">
        <v>85</v>
      </c>
      <c r="C64" s="288">
        <f t="shared" ref="C64:C73" si="10">DATE($A$1,1,0)+B64</f>
        <v>40993</v>
      </c>
      <c r="D64" s="320">
        <v>0.54375000000000007</v>
      </c>
      <c r="E64" s="360">
        <v>85</v>
      </c>
      <c r="F64" s="288">
        <f t="shared" ref="F64:F73" si="11">DATE($A$1,1,0)+E64</f>
        <v>40993</v>
      </c>
      <c r="G64" s="320">
        <v>0.63402777777777775</v>
      </c>
      <c r="H64" s="486">
        <v>2</v>
      </c>
      <c r="I64" s="616" t="s">
        <v>694</v>
      </c>
      <c r="J64" s="616"/>
      <c r="K64" s="617"/>
    </row>
    <row r="65" spans="1:11" s="2" customFormat="1" ht="15" customHeight="1">
      <c r="A65" s="209" t="s">
        <v>9</v>
      </c>
      <c r="B65" s="361">
        <v>85</v>
      </c>
      <c r="C65" s="67">
        <f t="shared" si="10"/>
        <v>40993</v>
      </c>
      <c r="D65" s="107">
        <v>0.63541666666666663</v>
      </c>
      <c r="E65" s="361">
        <v>85</v>
      </c>
      <c r="F65" s="67">
        <f t="shared" si="11"/>
        <v>40993</v>
      </c>
      <c r="G65" s="107">
        <v>0.68680555555555556</v>
      </c>
      <c r="H65" s="493">
        <v>2</v>
      </c>
      <c r="I65" s="618"/>
      <c r="J65" s="618"/>
      <c r="K65" s="619"/>
    </row>
    <row r="66" spans="1:11" s="2" customFormat="1">
      <c r="A66" s="209" t="s">
        <v>10</v>
      </c>
      <c r="B66" s="361">
        <v>85</v>
      </c>
      <c r="C66" s="67">
        <f t="shared" si="10"/>
        <v>40993</v>
      </c>
      <c r="D66" s="107">
        <v>0.68819444444444444</v>
      </c>
      <c r="E66" s="361">
        <v>85</v>
      </c>
      <c r="F66" s="67">
        <f t="shared" si="11"/>
        <v>40993</v>
      </c>
      <c r="G66" s="107">
        <v>0.68958333333333333</v>
      </c>
      <c r="H66" s="493">
        <v>2</v>
      </c>
      <c r="I66" s="618"/>
      <c r="J66" s="618"/>
      <c r="K66" s="619"/>
    </row>
    <row r="67" spans="1:11">
      <c r="A67" s="209" t="s">
        <v>11</v>
      </c>
      <c r="B67" s="361">
        <v>85</v>
      </c>
      <c r="C67" s="67">
        <f t="shared" si="10"/>
        <v>40993</v>
      </c>
      <c r="D67" s="107">
        <v>0.69097222222222221</v>
      </c>
      <c r="E67" s="361">
        <v>85</v>
      </c>
      <c r="F67" s="67">
        <f t="shared" si="11"/>
        <v>40993</v>
      </c>
      <c r="G67" s="107">
        <v>0.70486111111111116</v>
      </c>
      <c r="H67" s="493">
        <v>2</v>
      </c>
      <c r="I67" s="618"/>
      <c r="J67" s="618"/>
      <c r="K67" s="619"/>
    </row>
    <row r="68" spans="1:11">
      <c r="A68" s="209" t="s">
        <v>12</v>
      </c>
      <c r="B68" s="361">
        <v>85</v>
      </c>
      <c r="C68" s="67">
        <f t="shared" si="10"/>
        <v>40993</v>
      </c>
      <c r="D68" s="107">
        <v>0.70624999999999993</v>
      </c>
      <c r="E68" s="361">
        <v>85</v>
      </c>
      <c r="F68" s="67">
        <f t="shared" si="11"/>
        <v>40993</v>
      </c>
      <c r="G68" s="107">
        <v>0.71458333333333324</v>
      </c>
      <c r="H68" s="493">
        <v>2</v>
      </c>
      <c r="I68" s="618"/>
      <c r="J68" s="618"/>
      <c r="K68" s="619"/>
    </row>
    <row r="69" spans="1:11">
      <c r="A69" s="209" t="s">
        <v>13</v>
      </c>
      <c r="B69" s="361">
        <v>85</v>
      </c>
      <c r="C69" s="67">
        <f t="shared" si="10"/>
        <v>40993</v>
      </c>
      <c r="D69" s="107">
        <v>0.71597222222222223</v>
      </c>
      <c r="E69" s="361">
        <v>85</v>
      </c>
      <c r="F69" s="67">
        <f t="shared" si="11"/>
        <v>40993</v>
      </c>
      <c r="G69" s="107">
        <v>0.72013888888888899</v>
      </c>
      <c r="H69" s="493">
        <v>2</v>
      </c>
      <c r="I69" s="618"/>
      <c r="J69" s="618"/>
      <c r="K69" s="619"/>
    </row>
    <row r="70" spans="1:11">
      <c r="A70" s="209" t="s">
        <v>14</v>
      </c>
      <c r="B70" s="361">
        <v>85</v>
      </c>
      <c r="C70" s="67">
        <f t="shared" si="10"/>
        <v>40993</v>
      </c>
      <c r="D70" s="107">
        <v>0.72152777777777777</v>
      </c>
      <c r="E70" s="361">
        <v>85</v>
      </c>
      <c r="F70" s="67">
        <f t="shared" si="11"/>
        <v>40993</v>
      </c>
      <c r="G70" s="107">
        <v>0.89930555555555547</v>
      </c>
      <c r="H70" s="493">
        <v>2</v>
      </c>
      <c r="I70" s="618"/>
      <c r="J70" s="618"/>
      <c r="K70" s="619"/>
    </row>
    <row r="71" spans="1:11">
      <c r="A71" s="209" t="s">
        <v>20</v>
      </c>
      <c r="B71" s="362">
        <v>125</v>
      </c>
      <c r="C71" s="67">
        <f t="shared" si="10"/>
        <v>41033</v>
      </c>
      <c r="D71" s="186">
        <v>0.12152777777777778</v>
      </c>
      <c r="E71" s="362">
        <v>127</v>
      </c>
      <c r="F71" s="67">
        <f t="shared" si="11"/>
        <v>41035</v>
      </c>
      <c r="G71" s="186">
        <v>0.56319444444444444</v>
      </c>
      <c r="H71" s="236">
        <v>2</v>
      </c>
      <c r="I71" s="775" t="s">
        <v>390</v>
      </c>
      <c r="J71" s="775"/>
      <c r="K71" s="776"/>
    </row>
    <row r="72" spans="1:11">
      <c r="A72" s="209" t="s">
        <v>23</v>
      </c>
      <c r="B72" s="362">
        <v>183</v>
      </c>
      <c r="C72" s="67">
        <f t="shared" si="10"/>
        <v>41091</v>
      </c>
      <c r="D72" s="186">
        <v>9.5138888888888884E-2</v>
      </c>
      <c r="E72" s="362">
        <v>185</v>
      </c>
      <c r="F72" s="67">
        <f t="shared" si="11"/>
        <v>41093</v>
      </c>
      <c r="G72" s="186">
        <v>0.53680555555555554</v>
      </c>
      <c r="H72" s="236">
        <v>2</v>
      </c>
      <c r="I72" s="775" t="s">
        <v>388</v>
      </c>
      <c r="J72" s="775"/>
      <c r="K72" s="776"/>
    </row>
    <row r="73" spans="1:11" s="2" customFormat="1">
      <c r="A73" s="209" t="s">
        <v>27</v>
      </c>
      <c r="B73" s="362">
        <v>232</v>
      </c>
      <c r="C73" s="67">
        <f t="shared" si="10"/>
        <v>41140</v>
      </c>
      <c r="D73" s="186">
        <v>0.12430555555555556</v>
      </c>
      <c r="E73" s="362">
        <v>234</v>
      </c>
      <c r="F73" s="67">
        <f t="shared" si="11"/>
        <v>41142</v>
      </c>
      <c r="G73" s="186">
        <v>0.56597222222222221</v>
      </c>
      <c r="H73" s="236">
        <v>2</v>
      </c>
      <c r="I73" s="775" t="s">
        <v>389</v>
      </c>
      <c r="J73" s="775"/>
      <c r="K73" s="776"/>
    </row>
    <row r="74" spans="1:11" s="2" customFormat="1">
      <c r="A74" s="209"/>
      <c r="B74" s="362"/>
      <c r="C74" s="67"/>
      <c r="D74" s="186"/>
      <c r="E74" s="362"/>
      <c r="F74" s="67"/>
      <c r="G74" s="186"/>
      <c r="H74" s="236"/>
      <c r="I74" s="494"/>
      <c r="J74" s="494"/>
      <c r="K74" s="495"/>
    </row>
    <row r="75" spans="1:11" s="2" customFormat="1" ht="15" customHeight="1">
      <c r="A75" s="209" t="s">
        <v>901</v>
      </c>
      <c r="B75" s="477">
        <v>320</v>
      </c>
      <c r="C75" s="67">
        <f>DATE($A$1,1,0)+B75</f>
        <v>41228</v>
      </c>
      <c r="D75" s="326">
        <v>0.84236111111111101</v>
      </c>
      <c r="E75" s="449">
        <v>366</v>
      </c>
      <c r="F75" s="72">
        <f>DATE(2012,1,0)+E75</f>
        <v>41274</v>
      </c>
      <c r="G75" s="450">
        <v>0.99930555555555556</v>
      </c>
      <c r="H75" s="236">
        <v>2</v>
      </c>
      <c r="I75" s="618" t="s">
        <v>938</v>
      </c>
      <c r="J75" s="618"/>
      <c r="K75" s="619"/>
    </row>
    <row r="76" spans="1:11" s="2" customFormat="1">
      <c r="A76" s="209" t="s">
        <v>932</v>
      </c>
      <c r="B76" s="293">
        <v>320</v>
      </c>
      <c r="C76" s="184">
        <f>DATE(2012,1,0)+B76</f>
        <v>41228</v>
      </c>
      <c r="D76" s="235">
        <v>0.84236111111111101</v>
      </c>
      <c r="E76" s="449">
        <v>366</v>
      </c>
      <c r="F76" s="72">
        <f>DATE(2012,1,0)+E76</f>
        <v>41274</v>
      </c>
      <c r="G76" s="450">
        <v>0.99930555555555556</v>
      </c>
      <c r="H76" s="236">
        <v>2</v>
      </c>
      <c r="I76" s="618"/>
      <c r="J76" s="618"/>
      <c r="K76" s="619"/>
    </row>
    <row r="77" spans="1:11" s="2" customFormat="1">
      <c r="A77" s="209"/>
      <c r="B77" s="362"/>
      <c r="C77" s="67"/>
      <c r="D77" s="186"/>
      <c r="E77" s="362"/>
      <c r="F77" s="67"/>
      <c r="G77" s="186"/>
      <c r="H77" s="236"/>
      <c r="I77" s="618"/>
      <c r="J77" s="618"/>
      <c r="K77" s="619"/>
    </row>
    <row r="78" spans="1:11" s="2" customFormat="1">
      <c r="A78" s="209" t="s">
        <v>707</v>
      </c>
      <c r="B78" s="361">
        <v>78</v>
      </c>
      <c r="C78" s="67">
        <f t="shared" ref="C78:C79" si="12">DATE($A$1,1,0)+B78</f>
        <v>40986</v>
      </c>
      <c r="D78" s="192">
        <v>0.81458333333333333</v>
      </c>
      <c r="E78" s="361">
        <v>85</v>
      </c>
      <c r="F78" s="67">
        <f t="shared" ref="F78:F79" si="13">DATE($A$1,1,0)+E78</f>
        <v>40993</v>
      </c>
      <c r="G78" s="191">
        <v>0.54236111111111118</v>
      </c>
      <c r="H78" s="236">
        <v>2</v>
      </c>
      <c r="I78" s="769" t="s">
        <v>681</v>
      </c>
      <c r="J78" s="769"/>
      <c r="K78" s="770"/>
    </row>
    <row r="79" spans="1:11" s="2" customFormat="1" ht="16" thickBot="1">
      <c r="A79" s="280" t="s">
        <v>15</v>
      </c>
      <c r="B79" s="363">
        <v>85</v>
      </c>
      <c r="C79" s="310">
        <f t="shared" si="12"/>
        <v>40993</v>
      </c>
      <c r="D79" s="215">
        <v>0.90694444444444444</v>
      </c>
      <c r="E79" s="363">
        <v>103</v>
      </c>
      <c r="F79" s="310">
        <f t="shared" si="13"/>
        <v>41011</v>
      </c>
      <c r="G79" s="215">
        <v>0.94861111111111107</v>
      </c>
      <c r="H79" s="216">
        <v>15</v>
      </c>
      <c r="I79" s="771"/>
      <c r="J79" s="771"/>
      <c r="K79" s="772"/>
    </row>
    <row r="90" spans="11:11">
      <c r="K90" s="19"/>
    </row>
    <row r="91" spans="11:11">
      <c r="K91" s="19"/>
    </row>
  </sheetData>
  <mergeCells count="32">
    <mergeCell ref="A51:K55"/>
    <mergeCell ref="I5:K5"/>
    <mergeCell ref="I78:K79"/>
    <mergeCell ref="I7:K7"/>
    <mergeCell ref="I24:K24"/>
    <mergeCell ref="B63:I63"/>
    <mergeCell ref="I6:J6"/>
    <mergeCell ref="I73:K73"/>
    <mergeCell ref="I72:K72"/>
    <mergeCell ref="I71:K71"/>
    <mergeCell ref="I64:K70"/>
    <mergeCell ref="I11:K14"/>
    <mergeCell ref="A26:F26"/>
    <mergeCell ref="I16:K18"/>
    <mergeCell ref="A60:A61"/>
    <mergeCell ref="A29:J29"/>
    <mergeCell ref="I75:K77"/>
    <mergeCell ref="B1:J1"/>
    <mergeCell ref="B60:G60"/>
    <mergeCell ref="B61:G61"/>
    <mergeCell ref="A31:C31"/>
    <mergeCell ref="D31:K31"/>
    <mergeCell ref="I40:K41"/>
    <mergeCell ref="I46:K49"/>
    <mergeCell ref="I42:K44"/>
    <mergeCell ref="A35:K35"/>
    <mergeCell ref="B32:K33"/>
    <mergeCell ref="A58:A59"/>
    <mergeCell ref="A30:C30"/>
    <mergeCell ref="D30:K30"/>
    <mergeCell ref="B58:G58"/>
    <mergeCell ref="B59:G5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view="pageLayout" workbookViewId="0">
      <selection activeCell="B1" sqref="B1:J1"/>
    </sheetView>
  </sheetViews>
  <sheetFormatPr baseColWidth="10" defaultRowHeight="15" x14ac:dyDescent="0"/>
  <cols>
    <col min="1" max="1" width="24" style="2" customWidth="1"/>
    <col min="2" max="2" width="10.83203125" style="426" customWidth="1"/>
    <col min="3" max="4" width="10.83203125" style="2" customWidth="1"/>
    <col min="5" max="5" width="10.83203125" style="426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2013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4">
      <c r="A2" s="429"/>
      <c r="B2" s="429" t="s">
        <v>0</v>
      </c>
      <c r="C2" s="429" t="s">
        <v>1</v>
      </c>
      <c r="D2" s="429" t="s">
        <v>2</v>
      </c>
      <c r="E2" s="429" t="s">
        <v>3</v>
      </c>
      <c r="F2" s="429" t="s">
        <v>4</v>
      </c>
      <c r="G2" s="429" t="s">
        <v>5</v>
      </c>
      <c r="H2" s="71" t="s">
        <v>886</v>
      </c>
      <c r="I2" s="429"/>
      <c r="J2" s="429"/>
      <c r="K2" s="429"/>
    </row>
    <row r="3" spans="1:14">
      <c r="A3" s="471"/>
      <c r="B3" s="471"/>
      <c r="C3" s="471"/>
      <c r="D3" s="471"/>
      <c r="E3" s="471"/>
      <c r="F3" s="471"/>
      <c r="G3" s="471"/>
      <c r="H3" s="71"/>
      <c r="I3" s="471"/>
      <c r="J3" s="471"/>
      <c r="K3" s="471"/>
    </row>
    <row r="4" spans="1:14">
      <c r="A4" s="136" t="s">
        <v>906</v>
      </c>
      <c r="B4" s="82">
        <v>1</v>
      </c>
      <c r="C4" s="78">
        <f>DATE(2013,1,0)+B4</f>
        <v>41275</v>
      </c>
      <c r="D4" s="79">
        <v>6.9444444444444447E-4</v>
      </c>
      <c r="E4" s="18">
        <v>108</v>
      </c>
      <c r="F4" s="66">
        <f t="shared" ref="F4:F7" si="0">DATE($A$1,1,0)+E4</f>
        <v>41382</v>
      </c>
      <c r="G4" s="45">
        <v>0.80069444444444438</v>
      </c>
      <c r="H4" s="426">
        <v>2</v>
      </c>
      <c r="I4" s="602" t="s">
        <v>391</v>
      </c>
      <c r="J4" s="602"/>
      <c r="K4" s="602"/>
    </row>
    <row r="5" spans="1:14">
      <c r="A5" s="136" t="s">
        <v>910</v>
      </c>
      <c r="B5" s="59">
        <v>108</v>
      </c>
      <c r="C5" s="66">
        <f t="shared" ref="C5:C10" si="1">DATE($A$1,1,0)+B5</f>
        <v>41382</v>
      </c>
      <c r="D5" s="51">
        <v>0.80208333333333337</v>
      </c>
      <c r="E5" s="49">
        <v>156</v>
      </c>
      <c r="F5" s="66">
        <f t="shared" si="0"/>
        <v>41430</v>
      </c>
      <c r="G5" s="51">
        <v>0.96458333333333324</v>
      </c>
      <c r="H5" s="426">
        <v>2</v>
      </c>
    </row>
    <row r="6" spans="1:14">
      <c r="A6" s="136" t="s">
        <v>909</v>
      </c>
      <c r="B6" s="59">
        <v>156</v>
      </c>
      <c r="C6" s="66">
        <f t="shared" si="1"/>
        <v>41430</v>
      </c>
      <c r="D6" s="51">
        <v>0.96597222222222223</v>
      </c>
      <c r="E6" s="49">
        <v>157</v>
      </c>
      <c r="F6" s="66">
        <f t="shared" si="0"/>
        <v>41431</v>
      </c>
      <c r="G6" s="51">
        <v>6.0416666666666667E-2</v>
      </c>
      <c r="H6" s="426">
        <v>2</v>
      </c>
    </row>
    <row r="7" spans="1:14">
      <c r="A7" s="136" t="s">
        <v>903</v>
      </c>
      <c r="B7" s="18">
        <v>157</v>
      </c>
      <c r="C7" s="66">
        <f t="shared" si="1"/>
        <v>41431</v>
      </c>
      <c r="D7" s="45">
        <v>6.1805555555555558E-2</v>
      </c>
      <c r="E7" s="18">
        <v>230</v>
      </c>
      <c r="F7" s="66">
        <f t="shared" si="0"/>
        <v>41504</v>
      </c>
      <c r="G7" s="45">
        <v>0.95347222222222217</v>
      </c>
      <c r="H7" s="426">
        <v>2</v>
      </c>
    </row>
    <row r="8" spans="1:14">
      <c r="A8" s="136" t="s">
        <v>904</v>
      </c>
      <c r="B8" s="18">
        <v>230</v>
      </c>
      <c r="C8" s="66">
        <f t="shared" si="1"/>
        <v>41504</v>
      </c>
      <c r="D8" s="45">
        <v>0.95486111111111116</v>
      </c>
      <c r="E8" s="18">
        <v>259</v>
      </c>
      <c r="F8" s="66">
        <f t="shared" ref="F8:F10" si="2">DATE($A$1,1,0)+E8</f>
        <v>41533</v>
      </c>
      <c r="G8" s="45">
        <v>0.50208333333333333</v>
      </c>
      <c r="H8" s="426">
        <v>2</v>
      </c>
      <c r="M8" s="437"/>
    </row>
    <row r="9" spans="1:14">
      <c r="A9" s="136" t="s">
        <v>908</v>
      </c>
      <c r="B9" s="49">
        <v>259</v>
      </c>
      <c r="C9" s="66">
        <f t="shared" si="1"/>
        <v>41533</v>
      </c>
      <c r="D9" s="51">
        <v>0.50347222222222221</v>
      </c>
      <c r="E9" s="49">
        <v>265</v>
      </c>
      <c r="F9" s="66">
        <f t="shared" si="2"/>
        <v>41539</v>
      </c>
      <c r="G9" s="51">
        <v>0.34097222222222223</v>
      </c>
      <c r="H9" s="426">
        <v>2</v>
      </c>
    </row>
    <row r="10" spans="1:14">
      <c r="A10" s="157" t="s">
        <v>935</v>
      </c>
      <c r="B10" s="97">
        <v>265</v>
      </c>
      <c r="C10" s="517">
        <f t="shared" si="1"/>
        <v>41539</v>
      </c>
      <c r="D10" s="98">
        <v>0.34236111111111112</v>
      </c>
      <c r="E10" s="97">
        <v>273</v>
      </c>
      <c r="F10" s="517">
        <f t="shared" si="2"/>
        <v>41547</v>
      </c>
      <c r="G10" s="98">
        <v>0.9145833333333333</v>
      </c>
      <c r="H10" s="94">
        <v>2</v>
      </c>
      <c r="I10" s="706" t="s">
        <v>915</v>
      </c>
      <c r="J10" s="706"/>
      <c r="K10" s="706"/>
    </row>
    <row r="11" spans="1:14">
      <c r="A11" s="157" t="s">
        <v>941</v>
      </c>
      <c r="B11" s="523">
        <v>273</v>
      </c>
      <c r="C11" s="177">
        <f>DATE($A$1,1,0)+B11</f>
        <v>41547</v>
      </c>
      <c r="D11" s="98">
        <v>0.9159722222222223</v>
      </c>
      <c r="E11" s="523">
        <v>332</v>
      </c>
      <c r="F11" s="177">
        <f>DATE($A$1,1,0)+E11</f>
        <v>41606</v>
      </c>
      <c r="G11" s="98">
        <v>0.4548611111111111</v>
      </c>
      <c r="H11" s="94">
        <v>2</v>
      </c>
      <c r="I11" s="706" t="s">
        <v>953</v>
      </c>
      <c r="J11" s="706"/>
      <c r="K11" s="706"/>
    </row>
    <row r="12" spans="1:14">
      <c r="A12" s="157" t="s">
        <v>942</v>
      </c>
      <c r="B12" s="547">
        <v>332</v>
      </c>
      <c r="C12" s="177">
        <f>DATE($A$1,1,0)+B12</f>
        <v>41606</v>
      </c>
      <c r="D12" s="98">
        <v>0.45624999999999999</v>
      </c>
      <c r="E12" s="523">
        <v>365</v>
      </c>
      <c r="F12" s="177">
        <f>DATE($A$1,1,0)+E12</f>
        <v>41639</v>
      </c>
      <c r="G12" s="93">
        <v>0.99930555555555556</v>
      </c>
      <c r="H12" s="94">
        <v>2</v>
      </c>
      <c r="I12" s="774" t="s">
        <v>945</v>
      </c>
      <c r="J12" s="774"/>
      <c r="K12" s="774"/>
    </row>
    <row r="13" spans="1:14" s="92" customFormat="1">
      <c r="B13" s="515"/>
      <c r="C13" s="513"/>
      <c r="D13" s="93"/>
      <c r="E13" s="515"/>
      <c r="F13" s="513"/>
      <c r="G13" s="93"/>
      <c r="H13" s="94"/>
      <c r="I13" s="520"/>
    </row>
    <row r="14" spans="1:14">
      <c r="A14" s="595" t="s">
        <v>706</v>
      </c>
      <c r="B14" s="595"/>
      <c r="C14" s="595"/>
      <c r="D14" s="595"/>
      <c r="E14" s="595"/>
      <c r="F14" s="595"/>
      <c r="H14" s="485"/>
    </row>
    <row r="15" spans="1:14" s="22" customFormat="1">
      <c r="A15" s="2" t="s">
        <v>906</v>
      </c>
      <c r="B15" s="18">
        <v>360</v>
      </c>
      <c r="C15" s="66">
        <f>DATE(2012,1,0)+B15</f>
        <v>41268</v>
      </c>
      <c r="D15" s="45">
        <v>0.73125000000000007</v>
      </c>
      <c r="E15" s="18">
        <v>108</v>
      </c>
      <c r="F15" s="66">
        <f t="shared" ref="F15" si="3">DATE($A$1,1,0)+E15</f>
        <v>41382</v>
      </c>
      <c r="G15" s="45">
        <v>0.80069444444444438</v>
      </c>
      <c r="H15" s="485">
        <v>2</v>
      </c>
      <c r="I15" s="48" t="s">
        <v>391</v>
      </c>
      <c r="J15" s="427"/>
      <c r="K15" s="27"/>
      <c r="L15" s="27"/>
      <c r="M15" s="27"/>
      <c r="N15" s="27"/>
    </row>
    <row r="16" spans="1:14" s="22" customFormat="1">
      <c r="A16" s="92" t="s">
        <v>942</v>
      </c>
      <c r="B16" s="547">
        <v>332</v>
      </c>
      <c r="C16" s="177">
        <f>DATE($A$1,1,0)+B16</f>
        <v>41606</v>
      </c>
      <c r="D16" s="98">
        <v>0.45624999999999999</v>
      </c>
      <c r="E16" s="523">
        <v>78</v>
      </c>
      <c r="F16" s="548">
        <f>DATE(2014,1,0)+E16</f>
        <v>41717</v>
      </c>
      <c r="G16" s="93">
        <v>0.4201388888888889</v>
      </c>
      <c r="H16" s="94">
        <v>2</v>
      </c>
      <c r="I16" s="48" t="s">
        <v>945</v>
      </c>
      <c r="J16" s="487"/>
      <c r="K16" s="27"/>
      <c r="L16" s="27"/>
      <c r="M16" s="27"/>
      <c r="N16" s="27"/>
    </row>
    <row r="17" spans="1:14">
      <c r="H17" s="426"/>
      <c r="I17" s="426"/>
      <c r="J17" s="426"/>
      <c r="K17" s="426"/>
      <c r="L17" s="27"/>
      <c r="M17" s="27"/>
      <c r="N17" s="27"/>
    </row>
    <row r="18" spans="1:14">
      <c r="A18" s="427" t="s">
        <v>562</v>
      </c>
      <c r="B18" s="427"/>
      <c r="C18" s="427"/>
      <c r="D18" s="427"/>
      <c r="E18" s="427"/>
      <c r="F18" s="427"/>
      <c r="G18" s="427"/>
    </row>
    <row r="19" spans="1:14">
      <c r="A19" s="611" t="s">
        <v>916</v>
      </c>
      <c r="B19" s="611"/>
      <c r="C19" s="611"/>
      <c r="D19" s="593" t="s">
        <v>913</v>
      </c>
      <c r="E19" s="593"/>
      <c r="F19" s="593"/>
      <c r="G19" s="593"/>
      <c r="H19" s="593"/>
      <c r="I19" s="593"/>
      <c r="J19" s="593"/>
      <c r="K19" s="593"/>
    </row>
    <row r="20" spans="1:14">
      <c r="A20" s="428"/>
      <c r="B20" s="428"/>
      <c r="C20" s="428"/>
      <c r="D20" s="426"/>
      <c r="F20" s="426"/>
      <c r="G20" s="426"/>
    </row>
    <row r="21" spans="1:14" ht="15" customHeight="1">
      <c r="A21" s="2" t="s">
        <v>350</v>
      </c>
      <c r="B21" s="757" t="s">
        <v>952</v>
      </c>
      <c r="C21" s="757"/>
      <c r="D21" s="757"/>
      <c r="E21" s="757"/>
      <c r="F21" s="757"/>
      <c r="G21" s="757"/>
      <c r="H21" s="757"/>
      <c r="I21" s="757"/>
      <c r="J21" s="757"/>
      <c r="K21" s="757"/>
    </row>
    <row r="22" spans="1:14" ht="15" customHeight="1">
      <c r="B22" s="757"/>
      <c r="C22" s="757"/>
      <c r="D22" s="757"/>
      <c r="E22" s="757"/>
      <c r="F22" s="757"/>
      <c r="G22" s="757"/>
      <c r="H22" s="757"/>
      <c r="I22" s="757"/>
      <c r="J22" s="757"/>
      <c r="K22" s="757"/>
    </row>
    <row r="23" spans="1:14" ht="15" customHeight="1">
      <c r="B23" s="446"/>
      <c r="C23" s="446"/>
      <c r="D23" s="446"/>
      <c r="E23" s="446"/>
      <c r="F23" s="446"/>
      <c r="G23" s="446"/>
      <c r="H23" s="446"/>
      <c r="I23" s="446"/>
      <c r="J23" s="446"/>
      <c r="K23" s="446"/>
    </row>
    <row r="24" spans="1:14" ht="15" customHeight="1">
      <c r="A24" s="717" t="s">
        <v>922</v>
      </c>
      <c r="B24" s="717"/>
      <c r="C24" s="717"/>
      <c r="D24" s="717"/>
      <c r="E24" s="717"/>
      <c r="F24" s="717"/>
      <c r="G24" s="717"/>
      <c r="H24" s="717"/>
      <c r="I24" s="717"/>
      <c r="J24" s="717"/>
      <c r="K24" s="717"/>
    </row>
    <row r="25" spans="1:14">
      <c r="A25" s="717"/>
      <c r="B25" s="717"/>
      <c r="C25" s="717"/>
      <c r="D25" s="717"/>
      <c r="E25" s="717"/>
      <c r="F25" s="717"/>
      <c r="G25" s="717"/>
      <c r="H25" s="717"/>
      <c r="I25" s="717"/>
      <c r="J25" s="717"/>
      <c r="K25" s="717"/>
    </row>
    <row r="26" spans="1:14">
      <c r="A26" s="717"/>
      <c r="B26" s="717"/>
      <c r="C26" s="717"/>
      <c r="D26" s="717"/>
      <c r="E26" s="717"/>
      <c r="F26" s="717"/>
      <c r="G26" s="717"/>
      <c r="H26" s="717"/>
      <c r="I26" s="717"/>
      <c r="J26" s="717"/>
      <c r="K26" s="717"/>
    </row>
    <row r="27" spans="1:14" ht="16" thickBot="1"/>
    <row r="28" spans="1:14" ht="16" thickBot="1">
      <c r="B28" s="648" t="s">
        <v>719</v>
      </c>
      <c r="C28" s="649"/>
      <c r="D28" s="649"/>
      <c r="E28" s="649"/>
      <c r="F28" s="649"/>
      <c r="G28" s="649"/>
      <c r="H28" s="649"/>
      <c r="I28" s="650"/>
    </row>
    <row r="29" spans="1:14">
      <c r="A29" s="232" t="s">
        <v>901</v>
      </c>
      <c r="B29" s="447">
        <v>320</v>
      </c>
      <c r="C29" s="448">
        <f>DATE(2012,1,0)+B29</f>
        <v>41228</v>
      </c>
      <c r="D29" s="284">
        <v>0.84236111111111101</v>
      </c>
      <c r="E29" s="205">
        <v>46</v>
      </c>
      <c r="F29" s="288">
        <f>DATE($A$1,1,0)+E29</f>
        <v>41320</v>
      </c>
      <c r="G29" s="234">
        <v>0.69652777777777775</v>
      </c>
      <c r="H29" s="492">
        <v>2</v>
      </c>
      <c r="I29" s="616" t="s">
        <v>943</v>
      </c>
      <c r="J29" s="616"/>
      <c r="K29" s="617"/>
    </row>
    <row r="30" spans="1:14">
      <c r="A30" s="209" t="s">
        <v>932</v>
      </c>
      <c r="B30" s="449">
        <v>320</v>
      </c>
      <c r="C30" s="72">
        <f>DATE(2012,1,0)+B30</f>
        <v>41228</v>
      </c>
      <c r="D30" s="450">
        <v>0.84236111111111101</v>
      </c>
      <c r="E30" s="168">
        <v>107</v>
      </c>
      <c r="F30" s="177">
        <f t="shared" ref="F30" si="4">DATE($A$1,1,0)+E30</f>
        <v>41381</v>
      </c>
      <c r="G30" s="107">
        <v>0.14375000000000002</v>
      </c>
      <c r="H30" s="236">
        <v>2</v>
      </c>
      <c r="I30" s="618"/>
      <c r="J30" s="618"/>
      <c r="K30" s="619"/>
    </row>
    <row r="31" spans="1:14" ht="15" customHeight="1">
      <c r="A31" s="211" t="s">
        <v>320</v>
      </c>
      <c r="B31" s="449">
        <v>320</v>
      </c>
      <c r="C31" s="72">
        <f>DATE(2012,1,0)+B31</f>
        <v>41228</v>
      </c>
      <c r="D31" s="450">
        <v>0.84236111111111101</v>
      </c>
      <c r="E31" s="168">
        <v>107</v>
      </c>
      <c r="F31" s="67">
        <f>DATE($A$1,1,0)+E31</f>
        <v>41381</v>
      </c>
      <c r="G31" s="107">
        <v>0.14375000000000002</v>
      </c>
      <c r="H31" s="236">
        <v>2</v>
      </c>
      <c r="I31" s="618"/>
      <c r="J31" s="618"/>
      <c r="K31" s="619"/>
    </row>
    <row r="32" spans="1:14" ht="15" customHeight="1">
      <c r="A32" s="211" t="s">
        <v>933</v>
      </c>
      <c r="B32" s="383">
        <v>332</v>
      </c>
      <c r="C32" s="72">
        <f>DATE(2012,1,0)+B32</f>
        <v>41240</v>
      </c>
      <c r="D32" s="450">
        <v>0.45624999999999999</v>
      </c>
      <c r="E32" s="168">
        <v>78</v>
      </c>
      <c r="F32" s="67">
        <f>DATE($A$1,1,0)+E32</f>
        <v>41352</v>
      </c>
      <c r="G32" s="107">
        <v>0.4201388888888889</v>
      </c>
      <c r="H32" s="493">
        <v>2</v>
      </c>
      <c r="I32" s="618"/>
      <c r="J32" s="618"/>
      <c r="K32" s="619"/>
    </row>
    <row r="33" spans="1:11" ht="15" customHeight="1">
      <c r="A33" s="211"/>
      <c r="B33" s="493"/>
      <c r="C33" s="41"/>
      <c r="D33" s="41"/>
      <c r="E33" s="493"/>
      <c r="F33" s="41"/>
      <c r="G33" s="41"/>
      <c r="H33" s="41"/>
      <c r="I33" s="201"/>
      <c r="J33" s="201"/>
      <c r="K33" s="358"/>
    </row>
    <row r="34" spans="1:11">
      <c r="A34" s="211" t="s">
        <v>319</v>
      </c>
      <c r="B34" s="168">
        <v>25</v>
      </c>
      <c r="C34" s="67">
        <f>DATE($A$1,1,0)+B34</f>
        <v>41299</v>
      </c>
      <c r="D34" s="107">
        <v>0.97291666666666676</v>
      </c>
      <c r="E34" s="168">
        <v>28</v>
      </c>
      <c r="F34" s="67">
        <f>DATE($A$1,1,0)+E34</f>
        <v>41302</v>
      </c>
      <c r="G34" s="107">
        <v>0.45208333333333334</v>
      </c>
      <c r="H34" s="493">
        <v>2</v>
      </c>
      <c r="I34" s="618" t="s">
        <v>939</v>
      </c>
      <c r="J34" s="618"/>
      <c r="K34" s="619"/>
    </row>
    <row r="35" spans="1:11">
      <c r="A35" s="325" t="s">
        <v>323</v>
      </c>
      <c r="B35" s="168">
        <v>40</v>
      </c>
      <c r="C35" s="67">
        <f>DATE($A$1,1,0)+B35</f>
        <v>41314</v>
      </c>
      <c r="D35" s="107">
        <v>0.18263888888888891</v>
      </c>
      <c r="E35" s="502">
        <v>42</v>
      </c>
      <c r="F35" s="67">
        <f>DATE($A$1,1,0)+E35</f>
        <v>41316</v>
      </c>
      <c r="G35" s="107">
        <v>0.62430555555555556</v>
      </c>
      <c r="H35" s="493">
        <v>2</v>
      </c>
      <c r="I35" s="618"/>
      <c r="J35" s="618"/>
      <c r="K35" s="619"/>
    </row>
    <row r="36" spans="1:11">
      <c r="A36" s="211" t="s">
        <v>324</v>
      </c>
      <c r="B36" s="168">
        <v>67</v>
      </c>
      <c r="C36" s="67">
        <f>DATE($A$1,1,0)+B36</f>
        <v>41341</v>
      </c>
      <c r="D36" s="107">
        <v>2.013888888888889E-2</v>
      </c>
      <c r="E36" s="502">
        <v>69</v>
      </c>
      <c r="F36" s="67">
        <f>DATE($A$1,1,0)+E36</f>
        <v>41343</v>
      </c>
      <c r="G36" s="107">
        <v>0.46180555555555558</v>
      </c>
      <c r="H36" s="493">
        <v>2</v>
      </c>
      <c r="I36" s="618"/>
      <c r="J36" s="618"/>
      <c r="K36" s="619"/>
    </row>
    <row r="37" spans="1:11">
      <c r="A37" s="325"/>
      <c r="B37" s="477"/>
      <c r="C37" s="478"/>
      <c r="D37" s="326"/>
      <c r="E37" s="544"/>
      <c r="F37" s="478"/>
      <c r="G37" s="38"/>
      <c r="H37" s="479"/>
      <c r="I37" s="241"/>
      <c r="J37" s="41"/>
      <c r="K37" s="358"/>
    </row>
    <row r="38" spans="1:11" ht="15" customHeight="1">
      <c r="A38" s="534" t="s">
        <v>322</v>
      </c>
      <c r="B38" s="535">
        <v>112</v>
      </c>
      <c r="C38" s="177">
        <f>DATE($A$1,1,0)+B38</f>
        <v>41386</v>
      </c>
      <c r="D38" s="536">
        <v>0.91875000000000007</v>
      </c>
      <c r="E38" s="545">
        <v>115</v>
      </c>
      <c r="F38" s="177">
        <f>DATE($A$1,1,0)+E38</f>
        <v>41389</v>
      </c>
      <c r="G38" s="536">
        <v>0.36041666666666666</v>
      </c>
      <c r="H38" s="537">
        <v>2</v>
      </c>
      <c r="I38" s="749" t="s">
        <v>907</v>
      </c>
      <c r="J38" s="749"/>
      <c r="K38" s="750"/>
    </row>
    <row r="39" spans="1:11">
      <c r="A39" s="534" t="s">
        <v>321</v>
      </c>
      <c r="B39" s="535">
        <v>152</v>
      </c>
      <c r="C39" s="177">
        <f>DATE($A$1,1,0)+B39</f>
        <v>41426</v>
      </c>
      <c r="D39" s="536">
        <v>9.930555555555555E-2</v>
      </c>
      <c r="E39" s="545">
        <v>154</v>
      </c>
      <c r="F39" s="177">
        <f>DATE($A$1,1,0)+E39</f>
        <v>41428</v>
      </c>
      <c r="G39" s="536">
        <v>0.54097222222222219</v>
      </c>
      <c r="H39" s="537">
        <v>2</v>
      </c>
      <c r="I39" s="749"/>
      <c r="J39" s="749"/>
      <c r="K39" s="750"/>
    </row>
    <row r="40" spans="1:11" ht="15" customHeight="1">
      <c r="A40" s="525" t="s">
        <v>914</v>
      </c>
      <c r="B40" s="526">
        <v>265</v>
      </c>
      <c r="C40" s="177">
        <f t="shared" ref="C40:C41" si="5">DATE($A$1,1,0)+B40</f>
        <v>41539</v>
      </c>
      <c r="D40" s="527">
        <v>0.34236111111111112</v>
      </c>
      <c r="E40" s="546">
        <v>274</v>
      </c>
      <c r="F40" s="177">
        <f t="shared" ref="F40:F41" si="6">DATE($A$1,1,0)+E40</f>
        <v>41548</v>
      </c>
      <c r="G40" s="527">
        <v>0.32708333333333334</v>
      </c>
      <c r="H40" s="528">
        <v>2</v>
      </c>
      <c r="I40" s="749" t="s">
        <v>949</v>
      </c>
      <c r="J40" s="749"/>
      <c r="K40" s="750"/>
    </row>
    <row r="41" spans="1:11">
      <c r="A41" s="538" t="s">
        <v>950</v>
      </c>
      <c r="B41" s="526">
        <v>164</v>
      </c>
      <c r="C41" s="177">
        <f t="shared" si="5"/>
        <v>41438</v>
      </c>
      <c r="D41" s="527">
        <v>0.17986111111111111</v>
      </c>
      <c r="E41" s="546">
        <v>204</v>
      </c>
      <c r="F41" s="177">
        <f t="shared" si="6"/>
        <v>41478</v>
      </c>
      <c r="G41" s="527">
        <v>0.81597222222222221</v>
      </c>
      <c r="H41" s="528">
        <v>2</v>
      </c>
      <c r="I41" s="749"/>
      <c r="J41" s="749"/>
      <c r="K41" s="750"/>
    </row>
    <row r="42" spans="1:11">
      <c r="A42" s="534"/>
      <c r="B42" s="535"/>
      <c r="C42" s="177"/>
      <c r="D42" s="536"/>
      <c r="E42" s="545"/>
      <c r="F42" s="177"/>
      <c r="G42" s="536"/>
      <c r="H42" s="537"/>
      <c r="I42" s="539"/>
      <c r="J42" s="539"/>
      <c r="K42" s="540"/>
    </row>
    <row r="43" spans="1:11">
      <c r="A43" s="525" t="s">
        <v>911</v>
      </c>
      <c r="B43" s="535">
        <v>241</v>
      </c>
      <c r="C43" s="177">
        <f>DATE($A$1,1,0)+B43</f>
        <v>41515</v>
      </c>
      <c r="D43" s="536">
        <v>0.14652777777777778</v>
      </c>
      <c r="E43" s="545">
        <v>243</v>
      </c>
      <c r="F43" s="177">
        <f>DATE($A$1,1,0)+E43</f>
        <v>41517</v>
      </c>
      <c r="G43" s="536">
        <v>0.58819444444444446</v>
      </c>
      <c r="H43" s="537">
        <v>2</v>
      </c>
      <c r="I43" s="778" t="s">
        <v>912</v>
      </c>
      <c r="J43" s="778"/>
      <c r="K43" s="779"/>
    </row>
    <row r="44" spans="1:11">
      <c r="A44" s="525"/>
      <c r="B44" s="535"/>
      <c r="C44" s="177"/>
      <c r="D44" s="536"/>
      <c r="E44" s="545"/>
      <c r="F44" s="177"/>
      <c r="G44" s="536"/>
      <c r="H44" s="537"/>
      <c r="I44" s="521"/>
      <c r="J44" s="521"/>
      <c r="K44" s="541"/>
    </row>
    <row r="45" spans="1:11">
      <c r="A45" s="525" t="s">
        <v>905</v>
      </c>
      <c r="B45" s="535">
        <v>334</v>
      </c>
      <c r="C45" s="177">
        <f>DATE($A$1,1,0)+B45</f>
        <v>41608</v>
      </c>
      <c r="D45" s="536">
        <v>0.19097222222222221</v>
      </c>
      <c r="E45" s="545">
        <v>336</v>
      </c>
      <c r="F45" s="177">
        <f>DATE($A$1,1,0)+E45</f>
        <v>41610</v>
      </c>
      <c r="G45" s="536">
        <v>0.63263888888888886</v>
      </c>
      <c r="H45" s="537">
        <v>2</v>
      </c>
      <c r="I45" s="778" t="s">
        <v>944</v>
      </c>
      <c r="J45" s="778"/>
      <c r="K45" s="779"/>
    </row>
    <row r="46" spans="1:11">
      <c r="A46" s="525"/>
      <c r="B46" s="535"/>
      <c r="C46" s="177"/>
      <c r="D46" s="536"/>
      <c r="E46" s="545"/>
      <c r="F46" s="177"/>
      <c r="G46" s="536"/>
      <c r="H46" s="537"/>
      <c r="I46" s="521"/>
      <c r="J46" s="521"/>
      <c r="K46" s="541"/>
    </row>
    <row r="47" spans="1:11">
      <c r="A47" s="534" t="s">
        <v>934</v>
      </c>
      <c r="B47" s="535">
        <v>273</v>
      </c>
      <c r="C47" s="533">
        <f t="shared" ref="C47" si="7">DATE($A$1,1,0)+B47</f>
        <v>41547</v>
      </c>
      <c r="D47" s="542">
        <v>0.9159722222222223</v>
      </c>
      <c r="E47" s="545">
        <v>332</v>
      </c>
      <c r="F47" s="177">
        <f t="shared" ref="F47" si="8">DATE($A$1,1,0)+E47</f>
        <v>41606</v>
      </c>
      <c r="G47" s="536">
        <v>0.4548611111111111</v>
      </c>
      <c r="H47" s="537">
        <v>2</v>
      </c>
      <c r="I47" s="778" t="s">
        <v>948</v>
      </c>
      <c r="J47" s="778"/>
      <c r="K47" s="779"/>
    </row>
    <row r="48" spans="1:11">
      <c r="A48" s="534" t="s">
        <v>946</v>
      </c>
      <c r="B48" s="535">
        <v>332</v>
      </c>
      <c r="C48" s="533">
        <f t="shared" ref="C48:C49" si="9">DATE($A$1,1,0)+B48</f>
        <v>41606</v>
      </c>
      <c r="D48" s="542">
        <v>0.45624999999999999</v>
      </c>
      <c r="E48" s="545">
        <v>354</v>
      </c>
      <c r="F48" s="177">
        <f t="shared" ref="F48:F49" si="10">DATE($A$1,1,0)+E48</f>
        <v>41628</v>
      </c>
      <c r="G48" s="536">
        <v>0.1423611111111111</v>
      </c>
      <c r="H48" s="537">
        <v>2</v>
      </c>
      <c r="I48" s="778" t="s">
        <v>947</v>
      </c>
      <c r="J48" s="778"/>
      <c r="K48" s="779"/>
    </row>
    <row r="49" spans="1:11">
      <c r="A49" s="529" t="s">
        <v>951</v>
      </c>
      <c r="B49" s="535">
        <v>273</v>
      </c>
      <c r="C49" s="533">
        <f t="shared" si="9"/>
        <v>41547</v>
      </c>
      <c r="D49" s="542">
        <v>0.9159722222222223</v>
      </c>
      <c r="E49" s="545">
        <v>332</v>
      </c>
      <c r="F49" s="177">
        <f t="shared" si="10"/>
        <v>41606</v>
      </c>
      <c r="G49" s="536">
        <v>0.4548611111111111</v>
      </c>
      <c r="H49" s="537">
        <v>2</v>
      </c>
      <c r="I49" s="778" t="s">
        <v>948</v>
      </c>
      <c r="J49" s="778"/>
      <c r="K49" s="779"/>
    </row>
    <row r="50" spans="1:11">
      <c r="A50" s="534" t="s">
        <v>933</v>
      </c>
      <c r="B50" s="535">
        <v>332</v>
      </c>
      <c r="C50" s="177">
        <f t="shared" ref="C50" si="11">DATE($A$1,1,0)+B50</f>
        <v>41606</v>
      </c>
      <c r="D50" s="536">
        <v>0.45624999999999999</v>
      </c>
      <c r="E50" s="545">
        <v>78</v>
      </c>
      <c r="F50" s="513">
        <f>DATE(2014,1,0)+E50</f>
        <v>41717</v>
      </c>
      <c r="G50" s="536">
        <v>0.4201388888888889</v>
      </c>
      <c r="H50" s="537">
        <v>2</v>
      </c>
      <c r="I50" s="778" t="s">
        <v>947</v>
      </c>
      <c r="J50" s="778"/>
      <c r="K50" s="779"/>
    </row>
    <row r="51" spans="1:11">
      <c r="A51" s="534"/>
      <c r="B51" s="157"/>
      <c r="C51" s="46"/>
      <c r="D51" s="46"/>
      <c r="E51" s="537"/>
      <c r="F51" s="46"/>
      <c r="G51" s="46"/>
      <c r="H51" s="537"/>
      <c r="I51" s="46"/>
      <c r="J51" s="46"/>
      <c r="K51" s="543"/>
    </row>
    <row r="52" spans="1:11" ht="16" thickBot="1">
      <c r="A52" s="212" t="s">
        <v>936</v>
      </c>
      <c r="B52" s="309">
        <v>1</v>
      </c>
      <c r="C52" s="522">
        <f t="shared" ref="C52" si="12">DATE($A$1,1,0)+B52</f>
        <v>41275</v>
      </c>
      <c r="D52" s="248"/>
      <c r="E52" s="309">
        <v>365</v>
      </c>
      <c r="F52" s="522">
        <f t="shared" ref="F52" si="13">DATE($A$1,1,0)+E52</f>
        <v>41639</v>
      </c>
      <c r="G52" s="248"/>
      <c r="H52" s="496">
        <v>2</v>
      </c>
      <c r="I52" s="213" t="s">
        <v>954</v>
      </c>
      <c r="J52" s="489"/>
      <c r="K52" s="490"/>
    </row>
    <row r="54" spans="1:11">
      <c r="J54" s="497"/>
      <c r="K54" s="69"/>
    </row>
    <row r="58" spans="1:11">
      <c r="I58" s="488"/>
      <c r="J58" s="488"/>
      <c r="K58" s="488"/>
    </row>
  </sheetData>
  <mergeCells count="21">
    <mergeCell ref="I48:K48"/>
    <mergeCell ref="I49:K49"/>
    <mergeCell ref="I47:K47"/>
    <mergeCell ref="I50:K50"/>
    <mergeCell ref="I45:K45"/>
    <mergeCell ref="I38:K39"/>
    <mergeCell ref="B28:I28"/>
    <mergeCell ref="A24:K26"/>
    <mergeCell ref="I43:K43"/>
    <mergeCell ref="I34:K36"/>
    <mergeCell ref="I29:K32"/>
    <mergeCell ref="I40:K41"/>
    <mergeCell ref="B1:J1"/>
    <mergeCell ref="A19:C19"/>
    <mergeCell ref="A14:F14"/>
    <mergeCell ref="I10:K10"/>
    <mergeCell ref="B21:K22"/>
    <mergeCell ref="D19:K19"/>
    <mergeCell ref="I4:K4"/>
    <mergeCell ref="I12:K12"/>
    <mergeCell ref="I11:K11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view="pageLayout" workbookViewId="0">
      <selection activeCell="A27" sqref="A27"/>
    </sheetView>
  </sheetViews>
  <sheetFormatPr baseColWidth="10" defaultRowHeight="15" x14ac:dyDescent="0"/>
  <cols>
    <col min="1" max="1" width="24" style="2" customWidth="1"/>
    <col min="2" max="2" width="10.83203125" style="442" customWidth="1"/>
    <col min="3" max="4" width="10.83203125" style="2" customWidth="1"/>
    <col min="5" max="5" width="10.83203125" style="442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2014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4">
      <c r="A2" s="471"/>
      <c r="B2" s="445" t="s">
        <v>0</v>
      </c>
      <c r="C2" s="445" t="s">
        <v>1</v>
      </c>
      <c r="D2" s="445" t="s">
        <v>2</v>
      </c>
      <c r="E2" s="445" t="s">
        <v>3</v>
      </c>
      <c r="F2" s="445" t="s">
        <v>4</v>
      </c>
      <c r="G2" s="445" t="s">
        <v>5</v>
      </c>
      <c r="H2" s="71" t="s">
        <v>886</v>
      </c>
      <c r="I2" s="445"/>
      <c r="J2" s="445"/>
      <c r="K2" s="445"/>
    </row>
    <row r="3" spans="1:14">
      <c r="J3" s="471"/>
      <c r="K3" s="471"/>
    </row>
    <row r="4" spans="1:14">
      <c r="A4" s="157" t="s">
        <v>942</v>
      </c>
      <c r="B4" s="82">
        <v>1</v>
      </c>
      <c r="C4" s="78">
        <f>DATE(2013,1,0)+B4</f>
        <v>41275</v>
      </c>
      <c r="D4" s="79">
        <v>6.9444444444444447E-4</v>
      </c>
      <c r="E4" s="523">
        <v>78</v>
      </c>
      <c r="F4" s="66">
        <f t="shared" ref="F4:F6" si="0">DATE($A$1,1,0)+E4</f>
        <v>41717</v>
      </c>
      <c r="G4" s="93">
        <v>0.4201388888888889</v>
      </c>
      <c r="H4" s="94">
        <v>2</v>
      </c>
      <c r="I4" s="48" t="s">
        <v>923</v>
      </c>
      <c r="J4" s="491"/>
      <c r="K4" s="491"/>
    </row>
    <row r="5" spans="1:14">
      <c r="A5" s="557" t="s">
        <v>957</v>
      </c>
      <c r="B5" s="551">
        <v>78</v>
      </c>
      <c r="C5" s="66">
        <f t="shared" ref="C5:C6" si="1">DATE($A$1,1,0)+B5</f>
        <v>41717</v>
      </c>
      <c r="D5" s="553">
        <v>0.42152777777777778</v>
      </c>
      <c r="E5" s="550">
        <v>78</v>
      </c>
      <c r="F5" s="66">
        <f t="shared" si="0"/>
        <v>41717</v>
      </c>
      <c r="G5" s="553">
        <v>0.51736111111111105</v>
      </c>
      <c r="H5" s="554">
        <v>2</v>
      </c>
      <c r="I5" s="555" t="s">
        <v>955</v>
      </c>
    </row>
    <row r="6" spans="1:14">
      <c r="A6" s="557" t="s">
        <v>958</v>
      </c>
      <c r="B6" s="550">
        <v>78</v>
      </c>
      <c r="C6" s="66">
        <f t="shared" si="1"/>
        <v>41717</v>
      </c>
      <c r="D6" s="553">
        <v>0.52152777777777781</v>
      </c>
      <c r="E6" s="550">
        <v>79</v>
      </c>
      <c r="F6" s="66">
        <f t="shared" si="0"/>
        <v>41718</v>
      </c>
      <c r="G6" s="553">
        <v>0.56319444444444444</v>
      </c>
      <c r="H6" s="554">
        <v>15</v>
      </c>
      <c r="I6" s="555" t="s">
        <v>955</v>
      </c>
    </row>
    <row r="7" spans="1:14">
      <c r="A7" s="557" t="s">
        <v>959</v>
      </c>
      <c r="B7" s="550">
        <v>80</v>
      </c>
      <c r="C7" s="66">
        <f>DATE($A$1,1,0)+B7</f>
        <v>41719</v>
      </c>
      <c r="D7" s="553">
        <v>0.57361111111111118</v>
      </c>
      <c r="E7" s="550">
        <v>226</v>
      </c>
      <c r="F7" s="66">
        <f t="shared" ref="F7" si="2">DATE($A$1,1,0)+E7</f>
        <v>41865</v>
      </c>
      <c r="G7" s="553">
        <v>0.51111111111111118</v>
      </c>
      <c r="H7" s="554">
        <v>15</v>
      </c>
      <c r="I7" s="555" t="s">
        <v>956</v>
      </c>
      <c r="J7" s="138"/>
      <c r="K7" s="138"/>
    </row>
    <row r="8" spans="1:14">
      <c r="A8" s="557" t="s">
        <v>960</v>
      </c>
      <c r="B8" s="550">
        <v>226</v>
      </c>
      <c r="C8" s="552">
        <v>41865</v>
      </c>
      <c r="D8" s="553">
        <v>0.52152777777777781</v>
      </c>
      <c r="E8" s="550">
        <v>294</v>
      </c>
      <c r="F8" s="552">
        <v>41933</v>
      </c>
      <c r="G8" s="553">
        <v>0.8652777777777777</v>
      </c>
      <c r="H8" s="554">
        <v>15</v>
      </c>
      <c r="J8" s="109"/>
      <c r="K8" s="109"/>
    </row>
    <row r="9" spans="1:14">
      <c r="A9" s="157" t="s">
        <v>964</v>
      </c>
      <c r="B9" s="520">
        <v>294</v>
      </c>
      <c r="C9" s="66">
        <f>DATE($A$1,1,0)+B9</f>
        <v>41933</v>
      </c>
      <c r="D9" s="93">
        <v>0.87569444444444444</v>
      </c>
      <c r="E9" s="515">
        <v>365</v>
      </c>
      <c r="F9" s="78">
        <f>DATE(2015,1,0)+E9</f>
        <v>42369</v>
      </c>
      <c r="G9" s="93">
        <v>0.9902777777777777</v>
      </c>
      <c r="H9" s="514">
        <v>15</v>
      </c>
      <c r="I9" s="36" t="s">
        <v>966</v>
      </c>
      <c r="J9" s="109"/>
      <c r="K9" s="109"/>
    </row>
    <row r="10" spans="1:14">
      <c r="I10" s="549"/>
    </row>
    <row r="11" spans="1:14">
      <c r="A11" s="595" t="s">
        <v>961</v>
      </c>
      <c r="B11" s="595"/>
      <c r="C11" s="595"/>
      <c r="D11" s="595"/>
      <c r="E11" s="595"/>
      <c r="F11" s="595"/>
    </row>
    <row r="12" spans="1:14" s="22" customFormat="1">
      <c r="A12" s="92" t="s">
        <v>942</v>
      </c>
      <c r="B12" s="558">
        <v>332</v>
      </c>
      <c r="C12" s="513">
        <f>DATE(2013,1,0)+B12</f>
        <v>41606</v>
      </c>
      <c r="D12" s="98">
        <v>0.45624999999999999</v>
      </c>
      <c r="E12" s="523">
        <v>78</v>
      </c>
      <c r="F12" s="548">
        <f>DATE(2014,1,0)+E12</f>
        <v>41717</v>
      </c>
      <c r="G12" s="93">
        <v>0.4201388888888889</v>
      </c>
      <c r="H12" s="94">
        <v>2</v>
      </c>
      <c r="I12" s="48" t="s">
        <v>923</v>
      </c>
      <c r="J12" s="443"/>
      <c r="K12" s="27"/>
      <c r="L12" s="27"/>
      <c r="M12" s="27"/>
      <c r="N12" s="27"/>
    </row>
    <row r="13" spans="1:14" s="22" customFormat="1">
      <c r="A13" s="92" t="s">
        <v>964</v>
      </c>
      <c r="B13" s="520">
        <v>294</v>
      </c>
      <c r="C13" s="66">
        <f>DATE($A$1,1,0)+B13</f>
        <v>41933</v>
      </c>
      <c r="D13" s="93">
        <v>0.87569444444444444</v>
      </c>
      <c r="E13" s="515">
        <v>209</v>
      </c>
      <c r="F13" s="78">
        <f>DATE(2015,1,0)+E13</f>
        <v>42213</v>
      </c>
      <c r="G13" s="93">
        <v>0.4381944444444445</v>
      </c>
      <c r="H13" s="514">
        <v>15</v>
      </c>
      <c r="I13" s="36" t="s">
        <v>966</v>
      </c>
      <c r="J13" s="487"/>
      <c r="K13" s="27"/>
      <c r="L13" s="27"/>
      <c r="M13" s="27"/>
      <c r="N13" s="27"/>
    </row>
    <row r="14" spans="1:14">
      <c r="H14" s="442"/>
      <c r="I14" s="442"/>
      <c r="J14" s="442"/>
      <c r="K14" s="442"/>
      <c r="L14" s="27"/>
      <c r="M14" s="27"/>
      <c r="N14" s="27"/>
    </row>
    <row r="15" spans="1:14">
      <c r="A15" s="556" t="s">
        <v>562</v>
      </c>
      <c r="B15" s="556"/>
      <c r="C15" s="556"/>
      <c r="D15" s="556"/>
      <c r="E15" s="556"/>
      <c r="F15" s="556"/>
      <c r="G15" s="556"/>
      <c r="H15" s="498"/>
      <c r="I15" s="498"/>
      <c r="J15" s="498"/>
      <c r="K15" s="498"/>
    </row>
    <row r="16" spans="1:14">
      <c r="A16" s="783" t="s">
        <v>927</v>
      </c>
      <c r="B16" s="783"/>
      <c r="C16" s="783"/>
      <c r="D16" s="784" t="s">
        <v>730</v>
      </c>
      <c r="E16" s="784"/>
      <c r="F16" s="784"/>
      <c r="G16" s="784"/>
      <c r="H16" s="784"/>
      <c r="I16" s="784"/>
      <c r="J16" s="784"/>
      <c r="K16" s="784"/>
    </row>
    <row r="17" spans="1:11">
      <c r="A17" s="444"/>
      <c r="B17" s="444"/>
      <c r="C17" s="444"/>
      <c r="D17" s="442"/>
      <c r="F17" s="442"/>
      <c r="G17" s="442"/>
    </row>
    <row r="18" spans="1:11" ht="15" customHeight="1">
      <c r="A18" s="2" t="s">
        <v>350</v>
      </c>
      <c r="B18" s="782" t="s">
        <v>963</v>
      </c>
      <c r="C18" s="782"/>
      <c r="D18" s="782"/>
      <c r="E18" s="782"/>
      <c r="F18" s="782"/>
      <c r="G18" s="782"/>
      <c r="H18" s="782"/>
      <c r="I18" s="782"/>
      <c r="J18" s="782"/>
      <c r="K18" s="782"/>
    </row>
    <row r="19" spans="1:11" ht="15" customHeight="1">
      <c r="B19" s="782"/>
      <c r="C19" s="782"/>
      <c r="D19" s="782"/>
      <c r="E19" s="782"/>
      <c r="F19" s="782"/>
      <c r="G19" s="782"/>
      <c r="H19" s="782"/>
      <c r="I19" s="782"/>
      <c r="J19" s="782"/>
      <c r="K19" s="782"/>
    </row>
    <row r="20" spans="1:11" ht="15" customHeight="1"/>
    <row r="21" spans="1:11" ht="15" customHeight="1" thickBot="1">
      <c r="B21" s="446"/>
      <c r="C21" s="446"/>
      <c r="D21" s="446"/>
      <c r="E21" s="446"/>
      <c r="F21" s="446"/>
      <c r="G21" s="446"/>
      <c r="H21" s="446"/>
      <c r="I21" s="446"/>
      <c r="J21" s="446"/>
      <c r="K21" s="446"/>
    </row>
    <row r="22" spans="1:11" ht="16" thickBot="1">
      <c r="B22" s="648" t="s">
        <v>719</v>
      </c>
      <c r="C22" s="649"/>
      <c r="D22" s="649"/>
      <c r="E22" s="649"/>
      <c r="F22" s="649"/>
      <c r="G22" s="649"/>
      <c r="H22" s="649"/>
      <c r="I22" s="650"/>
    </row>
    <row r="23" spans="1:11" ht="15" customHeight="1" thickBot="1">
      <c r="A23" s="559" t="s">
        <v>940</v>
      </c>
      <c r="B23" s="560">
        <v>71</v>
      </c>
      <c r="C23" s="561">
        <f>DATE($A$1,1,0)+B23</f>
        <v>41710</v>
      </c>
      <c r="D23" s="562">
        <v>0.64097222222222217</v>
      </c>
      <c r="E23" s="560">
        <v>78</v>
      </c>
      <c r="F23" s="561">
        <f>DATE($A$1,1,0)+E23</f>
        <v>41717</v>
      </c>
      <c r="G23" s="562">
        <v>0.4201388888888889</v>
      </c>
      <c r="H23" s="563">
        <v>2</v>
      </c>
      <c r="I23" s="780" t="s">
        <v>962</v>
      </c>
      <c r="J23" s="780"/>
      <c r="K23" s="781"/>
    </row>
    <row r="25" spans="1:11" ht="15" customHeight="1"/>
    <row r="26" spans="1:11">
      <c r="A26" s="430"/>
      <c r="B26" s="430"/>
      <c r="C26" s="431"/>
      <c r="D26" s="431"/>
      <c r="E26" s="430"/>
      <c r="F26" s="430"/>
      <c r="G26" s="431"/>
    </row>
    <row r="29" spans="1:11">
      <c r="E29" s="18"/>
    </row>
    <row r="31" spans="1:11">
      <c r="A31" s="430"/>
      <c r="B31" s="430"/>
      <c r="C31" s="430"/>
      <c r="D31" s="431"/>
      <c r="E31" s="430"/>
      <c r="F31" s="432"/>
      <c r="G31" s="431"/>
    </row>
    <row r="32" spans="1:11"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2:11"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8" spans="2:11" ht="15" customHeight="1"/>
    <row r="39" spans="2:11" ht="15" customHeight="1"/>
  </sheetData>
  <mergeCells count="7">
    <mergeCell ref="I23:K23"/>
    <mergeCell ref="B1:J1"/>
    <mergeCell ref="B18:K19"/>
    <mergeCell ref="B22:I22"/>
    <mergeCell ref="A11:F11"/>
    <mergeCell ref="A16:C16"/>
    <mergeCell ref="D16:K16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Layout" topLeftCell="A10" workbookViewId="0">
      <selection activeCell="G44" sqref="G44"/>
    </sheetView>
  </sheetViews>
  <sheetFormatPr baseColWidth="10" defaultRowHeight="15" x14ac:dyDescent="0"/>
  <cols>
    <col min="1" max="1" width="24" style="2" customWidth="1"/>
    <col min="2" max="2" width="10.83203125" style="442" customWidth="1"/>
    <col min="3" max="4" width="10.83203125" style="2" customWidth="1"/>
    <col min="5" max="5" width="10.83203125" style="442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2015</v>
      </c>
      <c r="B1" s="627" t="s">
        <v>931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4">
      <c r="A2" s="445"/>
      <c r="B2" s="445" t="s">
        <v>0</v>
      </c>
      <c r="C2" s="445" t="s">
        <v>1</v>
      </c>
      <c r="D2" s="445" t="s">
        <v>2</v>
      </c>
      <c r="E2" s="445" t="s">
        <v>3</v>
      </c>
      <c r="F2" s="445" t="s">
        <v>4</v>
      </c>
      <c r="G2" s="445" t="s">
        <v>5</v>
      </c>
      <c r="H2" s="71" t="s">
        <v>886</v>
      </c>
      <c r="I2" s="445"/>
      <c r="J2" s="445"/>
      <c r="K2" s="445"/>
    </row>
    <row r="3" spans="1:14">
      <c r="A3" s="471"/>
      <c r="B3" s="471"/>
      <c r="C3" s="471"/>
      <c r="D3" s="471"/>
      <c r="E3" s="471"/>
      <c r="F3" s="471"/>
      <c r="G3" s="471"/>
      <c r="H3" s="71"/>
      <c r="I3" s="471"/>
      <c r="J3" s="471"/>
      <c r="K3" s="471"/>
    </row>
    <row r="4" spans="1:14">
      <c r="A4" s="530" t="s">
        <v>925</v>
      </c>
      <c r="B4" s="512">
        <v>1</v>
      </c>
      <c r="C4" s="587">
        <f>DATE(2013,1,0)+B4</f>
        <v>41275</v>
      </c>
      <c r="D4" s="511">
        <v>6.9444444444444447E-4</v>
      </c>
      <c r="E4" s="499">
        <v>108</v>
      </c>
      <c r="F4" s="531">
        <f t="shared" ref="F4:F5" si="0">DATE($A$1,1,0)+E4</f>
        <v>42112</v>
      </c>
      <c r="G4" s="500">
        <v>0.80069444444444438</v>
      </c>
      <c r="H4" s="532">
        <v>2</v>
      </c>
      <c r="I4" s="566" t="s">
        <v>923</v>
      </c>
      <c r="J4" s="49"/>
      <c r="K4" s="49"/>
    </row>
    <row r="5" spans="1:14">
      <c r="A5" s="530" t="s">
        <v>925</v>
      </c>
      <c r="B5" s="504">
        <v>108</v>
      </c>
      <c r="C5" s="531">
        <f t="shared" ref="C5" si="1">DATE($A$1,1,0)+B5</f>
        <v>42112</v>
      </c>
      <c r="D5" s="505">
        <v>0.80208333333333337</v>
      </c>
      <c r="E5" s="503">
        <v>156</v>
      </c>
      <c r="F5" s="531">
        <f t="shared" si="0"/>
        <v>42160</v>
      </c>
      <c r="G5" s="505">
        <v>0.96458333333333324</v>
      </c>
      <c r="H5" s="532">
        <v>2</v>
      </c>
      <c r="I5" s="498"/>
    </row>
    <row r="6" spans="1:14">
      <c r="A6" s="136"/>
      <c r="B6" s="59"/>
      <c r="C6" s="66"/>
      <c r="D6" s="51"/>
      <c r="E6" s="49"/>
      <c r="F6" s="66"/>
      <c r="G6" s="51"/>
      <c r="H6" s="442"/>
    </row>
    <row r="7" spans="1:14">
      <c r="A7" s="136"/>
      <c r="B7" s="18"/>
      <c r="C7" s="66"/>
      <c r="D7" s="45"/>
      <c r="E7" s="18"/>
      <c r="F7" s="66"/>
      <c r="G7" s="45"/>
      <c r="H7" s="442"/>
    </row>
    <row r="8" spans="1:14">
      <c r="A8" s="136"/>
      <c r="B8" s="18"/>
      <c r="C8" s="66"/>
      <c r="D8" s="45"/>
      <c r="E8" s="18"/>
      <c r="F8" s="66"/>
      <c r="G8" s="45"/>
      <c r="H8" s="442"/>
      <c r="M8" s="437"/>
    </row>
    <row r="9" spans="1:14">
      <c r="A9" s="136"/>
      <c r="B9" s="49"/>
      <c r="C9" s="66"/>
      <c r="D9" s="51"/>
      <c r="E9" s="49"/>
      <c r="F9" s="66"/>
      <c r="G9" s="51"/>
      <c r="H9" s="442"/>
    </row>
    <row r="10" spans="1:14">
      <c r="A10" s="136"/>
      <c r="B10" s="49"/>
      <c r="C10" s="66"/>
      <c r="D10" s="51"/>
      <c r="E10" s="49"/>
      <c r="F10" s="66"/>
      <c r="G10" s="51"/>
      <c r="H10" s="442"/>
      <c r="I10" s="138"/>
      <c r="J10" s="138"/>
      <c r="K10" s="138"/>
    </row>
    <row r="11" spans="1:14">
      <c r="A11" s="136"/>
      <c r="B11" s="49"/>
      <c r="C11" s="66"/>
      <c r="D11" s="51"/>
      <c r="E11" s="18"/>
      <c r="F11" s="66"/>
      <c r="G11" s="45"/>
      <c r="H11" s="77"/>
      <c r="I11" s="109"/>
      <c r="J11" s="109"/>
      <c r="K11" s="109"/>
    </row>
    <row r="12" spans="1:14">
      <c r="A12" s="136"/>
      <c r="B12" s="18"/>
      <c r="C12" s="66"/>
      <c r="D12" s="45"/>
      <c r="E12" s="18"/>
      <c r="F12" s="66"/>
      <c r="G12" s="45"/>
      <c r="H12" s="442"/>
      <c r="I12" s="109"/>
      <c r="J12" s="109"/>
      <c r="K12" s="109"/>
    </row>
    <row r="14" spans="1:14">
      <c r="A14" s="788" t="s">
        <v>926</v>
      </c>
      <c r="B14" s="788"/>
      <c r="C14" s="788"/>
      <c r="D14" s="788"/>
      <c r="E14" s="788"/>
      <c r="F14" s="788"/>
      <c r="G14" s="498"/>
      <c r="H14" s="498"/>
      <c r="I14" s="498"/>
      <c r="J14" s="498"/>
      <c r="K14" s="498"/>
    </row>
    <row r="15" spans="1:14" s="22" customFormat="1">
      <c r="A15" s="498" t="s">
        <v>924</v>
      </c>
      <c r="B15" s="499">
        <v>360</v>
      </c>
      <c r="C15" s="531">
        <f>DATE(2012,1,0)+B15</f>
        <v>41268</v>
      </c>
      <c r="D15" s="500">
        <v>0.73125000000000007</v>
      </c>
      <c r="E15" s="499">
        <v>108</v>
      </c>
      <c r="F15" s="531">
        <f t="shared" ref="F15" si="2">DATE($A$1,1,0)+E15</f>
        <v>42112</v>
      </c>
      <c r="G15" s="500">
        <v>0.80069444444444438</v>
      </c>
      <c r="H15" s="532">
        <v>2</v>
      </c>
      <c r="I15" s="566" t="s">
        <v>923</v>
      </c>
      <c r="J15" s="556"/>
      <c r="K15" s="567"/>
      <c r="L15" s="27"/>
      <c r="M15" s="27"/>
      <c r="N15" s="27"/>
    </row>
    <row r="16" spans="1:14">
      <c r="H16" s="442"/>
      <c r="I16" s="442"/>
      <c r="J16" s="442"/>
      <c r="K16" s="442"/>
      <c r="L16" s="27"/>
      <c r="M16" s="27"/>
      <c r="N16" s="27"/>
    </row>
    <row r="17" spans="1:11">
      <c r="A17" s="556" t="s">
        <v>562</v>
      </c>
      <c r="B17" s="556"/>
      <c r="C17" s="556"/>
      <c r="D17" s="556"/>
      <c r="E17" s="556"/>
      <c r="F17" s="556"/>
      <c r="G17" s="556"/>
      <c r="H17" s="498"/>
      <c r="I17" s="498"/>
      <c r="J17" s="498"/>
      <c r="K17" s="498"/>
    </row>
    <row r="18" spans="1:11">
      <c r="A18" s="783" t="s">
        <v>927</v>
      </c>
      <c r="B18" s="783"/>
      <c r="C18" s="783"/>
      <c r="D18" s="784" t="s">
        <v>730</v>
      </c>
      <c r="E18" s="784"/>
      <c r="F18" s="784"/>
      <c r="G18" s="784"/>
      <c r="H18" s="784"/>
      <c r="I18" s="784"/>
      <c r="J18" s="784"/>
      <c r="K18" s="784"/>
    </row>
    <row r="19" spans="1:11">
      <c r="A19" s="444"/>
      <c r="B19" s="444"/>
      <c r="C19" s="444"/>
      <c r="D19" s="442"/>
      <c r="F19" s="442"/>
      <c r="G19" s="442"/>
    </row>
    <row r="20" spans="1:11" ht="15" customHeight="1">
      <c r="A20" s="2" t="s">
        <v>350</v>
      </c>
      <c r="B20" s="782" t="s">
        <v>974</v>
      </c>
      <c r="C20" s="782"/>
      <c r="D20" s="782"/>
      <c r="E20" s="782"/>
      <c r="F20" s="782"/>
      <c r="G20" s="782"/>
      <c r="H20" s="782"/>
      <c r="I20" s="782"/>
      <c r="J20" s="782"/>
      <c r="K20" s="782"/>
    </row>
    <row r="21" spans="1:11" ht="15" customHeight="1">
      <c r="B21" s="782"/>
      <c r="C21" s="782"/>
      <c r="D21" s="782"/>
      <c r="E21" s="782"/>
      <c r="F21" s="782"/>
      <c r="G21" s="782"/>
      <c r="H21" s="782"/>
      <c r="I21" s="782"/>
      <c r="J21" s="782"/>
      <c r="K21" s="782"/>
    </row>
    <row r="22" spans="1:11" ht="15" customHeight="1">
      <c r="B22" s="446"/>
      <c r="C22" s="446"/>
      <c r="D22" s="446"/>
      <c r="E22" s="446"/>
      <c r="F22" s="446"/>
      <c r="G22" s="446"/>
      <c r="H22" s="446"/>
      <c r="I22" s="446"/>
      <c r="J22" s="446"/>
      <c r="K22" s="446"/>
    </row>
    <row r="23" spans="1:11" ht="15" customHeight="1">
      <c r="A23" s="787" t="s">
        <v>922</v>
      </c>
      <c r="B23" s="787"/>
      <c r="C23" s="787"/>
      <c r="D23" s="787"/>
      <c r="E23" s="787"/>
      <c r="F23" s="787"/>
      <c r="G23" s="787"/>
      <c r="H23" s="787"/>
      <c r="I23" s="787"/>
      <c r="J23" s="787"/>
      <c r="K23" s="787"/>
    </row>
    <row r="24" spans="1:11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</row>
    <row r="25" spans="1:11">
      <c r="A25" s="787"/>
      <c r="B25" s="787"/>
      <c r="C25" s="787"/>
      <c r="D25" s="787"/>
      <c r="E25" s="787"/>
      <c r="F25" s="787"/>
      <c r="G25" s="787"/>
      <c r="H25" s="787"/>
      <c r="I25" s="787"/>
      <c r="J25" s="787"/>
      <c r="K25" s="787"/>
    </row>
    <row r="26" spans="1:11" ht="16" thickBot="1"/>
    <row r="27" spans="1:11" ht="16" thickBot="1">
      <c r="B27" s="648" t="s">
        <v>719</v>
      </c>
      <c r="C27" s="649"/>
      <c r="D27" s="649"/>
      <c r="E27" s="649"/>
      <c r="F27" s="649"/>
      <c r="G27" s="649"/>
      <c r="H27" s="649"/>
      <c r="I27" s="626"/>
    </row>
    <row r="28" spans="1:11" ht="15" customHeight="1">
      <c r="A28" s="568" t="s">
        <v>929</v>
      </c>
      <c r="B28" s="569">
        <v>1</v>
      </c>
      <c r="C28" s="570">
        <f t="shared" ref="C28" si="3">DATE($A$1,1,0)+B28</f>
        <v>42005</v>
      </c>
      <c r="D28" s="571">
        <v>6.9444444444444447E-4</v>
      </c>
      <c r="E28" s="572">
        <v>107</v>
      </c>
      <c r="F28" s="573">
        <f t="shared" ref="F28" si="4">DATE($A$1,1,0)+E28</f>
        <v>42111</v>
      </c>
      <c r="G28" s="574">
        <v>327</v>
      </c>
      <c r="H28" s="575">
        <v>2</v>
      </c>
      <c r="I28" s="785" t="s">
        <v>928</v>
      </c>
      <c r="J28" s="785"/>
      <c r="K28" s="786"/>
    </row>
    <row r="29" spans="1:11">
      <c r="A29" s="524" t="s">
        <v>929</v>
      </c>
      <c r="B29" s="576">
        <v>320</v>
      </c>
      <c r="C29" s="501">
        <f>DATE(2012,1,0)+B29</f>
        <v>41228</v>
      </c>
      <c r="D29" s="577">
        <v>0.72569444444444453</v>
      </c>
      <c r="E29" s="576">
        <v>320</v>
      </c>
      <c r="F29" s="506">
        <f>DATE(2012,1,0)+E29</f>
        <v>41228</v>
      </c>
      <c r="G29" s="510">
        <v>0.84097222222222223</v>
      </c>
      <c r="H29" s="507">
        <v>2</v>
      </c>
      <c r="I29" s="578"/>
      <c r="J29" s="578"/>
      <c r="K29" s="579"/>
    </row>
    <row r="30" spans="1:11" ht="15" customHeight="1">
      <c r="A30" s="508"/>
      <c r="B30" s="576"/>
      <c r="C30" s="501"/>
      <c r="D30" s="577"/>
      <c r="E30" s="509"/>
      <c r="F30" s="501"/>
      <c r="G30" s="510"/>
      <c r="H30" s="507"/>
      <c r="I30" s="578"/>
      <c r="J30" s="578"/>
      <c r="K30" s="579"/>
    </row>
    <row r="31" spans="1:11" ht="16" thickBot="1">
      <c r="A31" s="580"/>
      <c r="B31" s="581"/>
      <c r="C31" s="582"/>
      <c r="D31" s="583"/>
      <c r="E31" s="581"/>
      <c r="F31" s="582"/>
      <c r="G31" s="583"/>
      <c r="H31" s="584"/>
      <c r="I31" s="585"/>
      <c r="J31" s="585"/>
      <c r="K31" s="586"/>
    </row>
    <row r="33" spans="1:11">
      <c r="A33" s="430"/>
      <c r="B33" s="430"/>
      <c r="C33" s="431"/>
      <c r="D33" s="431"/>
      <c r="E33" s="430"/>
      <c r="F33" s="430"/>
      <c r="G33" s="431"/>
    </row>
    <row r="34" spans="1:11" ht="15" customHeight="1">
      <c r="A34" s="92" t="s">
        <v>964</v>
      </c>
      <c r="B34" s="564">
        <v>294</v>
      </c>
      <c r="C34" s="78">
        <f>DATE(2014,1,0)+B34</f>
        <v>41933</v>
      </c>
      <c r="D34" s="93">
        <v>0.87569444444444444</v>
      </c>
      <c r="E34" s="565">
        <v>209</v>
      </c>
      <c r="F34" s="66">
        <f>DATE($A$1,1,0)+E34</f>
        <v>42213</v>
      </c>
      <c r="G34" s="93">
        <v>0.4381944444444445</v>
      </c>
      <c r="H34" s="514">
        <v>15</v>
      </c>
      <c r="I34" s="36" t="s">
        <v>971</v>
      </c>
    </row>
    <row r="35" spans="1:11" ht="15" customHeight="1">
      <c r="A35" s="92" t="s">
        <v>965</v>
      </c>
      <c r="B35" s="163">
        <v>209</v>
      </c>
      <c r="C35" s="66">
        <f>DATE($A$1,1,0)+B35</f>
        <v>42213</v>
      </c>
      <c r="D35" s="45">
        <v>0.44861111111111113</v>
      </c>
      <c r="E35" s="163">
        <v>209</v>
      </c>
      <c r="F35" s="66">
        <f>DATE($A$1,1,0)+E35</f>
        <v>42213</v>
      </c>
      <c r="G35" s="45">
        <v>0.66736111111111107</v>
      </c>
      <c r="H35" s="514">
        <v>15</v>
      </c>
    </row>
    <row r="36" spans="1:11">
      <c r="A36" s="2" t="s">
        <v>968</v>
      </c>
      <c r="B36" s="163">
        <v>209</v>
      </c>
      <c r="C36" s="66">
        <f>DATE($A$1,1,0)+B36</f>
        <v>42213</v>
      </c>
      <c r="D36" s="45">
        <v>0.6777777777777777</v>
      </c>
      <c r="E36" s="163">
        <v>209</v>
      </c>
      <c r="F36" s="66">
        <f>DATE($A$1,1,0)+E36</f>
        <v>42213</v>
      </c>
      <c r="G36" s="45">
        <v>0.68819444444444444</v>
      </c>
      <c r="H36" s="514">
        <v>15</v>
      </c>
    </row>
    <row r="37" spans="1:11">
      <c r="A37" s="2" t="s">
        <v>969</v>
      </c>
      <c r="B37" s="163">
        <v>209</v>
      </c>
      <c r="C37" s="66">
        <f>DATE($A$1,1,0)+B37</f>
        <v>42213</v>
      </c>
      <c r="D37" s="45">
        <v>0.69861111111111107</v>
      </c>
      <c r="E37" s="163">
        <v>209</v>
      </c>
      <c r="F37" s="66">
        <f>DATE($A$1,1,0)+E37</f>
        <v>42213</v>
      </c>
      <c r="G37" s="51">
        <v>0.71944444444444444</v>
      </c>
      <c r="H37" s="514">
        <v>15</v>
      </c>
    </row>
    <row r="38" spans="1:11">
      <c r="A38" s="2" t="s">
        <v>970</v>
      </c>
      <c r="B38" s="163">
        <v>209</v>
      </c>
      <c r="C38" s="66">
        <f>DATE($A$1,1,0)+B38</f>
        <v>42213</v>
      </c>
      <c r="D38" s="51">
        <v>0.72986111111111107</v>
      </c>
      <c r="E38" s="424">
        <v>224</v>
      </c>
      <c r="F38" s="66">
        <f>DATE($A$1,1,0)+E38</f>
        <v>42228</v>
      </c>
      <c r="G38" s="51">
        <v>0.64652777777777781</v>
      </c>
      <c r="H38" s="514">
        <v>15</v>
      </c>
    </row>
    <row r="39" spans="1:11">
      <c r="A39" s="2" t="s">
        <v>967</v>
      </c>
      <c r="B39" s="163">
        <v>224</v>
      </c>
      <c r="C39" s="66">
        <f>DATE($A$1,1,0)+B39</f>
        <v>42228</v>
      </c>
      <c r="D39" s="45">
        <v>0.65694444444444444</v>
      </c>
      <c r="E39" s="138">
        <v>69</v>
      </c>
      <c r="F39" s="78">
        <f>DATE(2016,1,0)+E39</f>
        <v>42438</v>
      </c>
      <c r="G39" s="45">
        <v>0.8027777777777777</v>
      </c>
      <c r="H39" s="514">
        <v>15</v>
      </c>
      <c r="I39" s="36" t="s">
        <v>972</v>
      </c>
      <c r="J39" s="69"/>
      <c r="K39" s="69"/>
    </row>
    <row r="40" spans="1:11">
      <c r="B40" s="69"/>
      <c r="C40" s="69"/>
      <c r="D40" s="69"/>
      <c r="E40" s="18">
        <v>365</v>
      </c>
      <c r="G40" s="45">
        <v>0.9902777777777777</v>
      </c>
      <c r="H40" s="69"/>
      <c r="I40" s="69"/>
      <c r="J40" s="69"/>
      <c r="K40" s="69"/>
    </row>
    <row r="42" spans="1:11">
      <c r="B42" s="782" t="s">
        <v>973</v>
      </c>
      <c r="C42" s="782"/>
      <c r="D42" s="782"/>
      <c r="E42" s="782"/>
      <c r="F42" s="782"/>
      <c r="G42" s="782"/>
      <c r="H42" s="782"/>
      <c r="I42" s="782"/>
      <c r="J42" s="782"/>
      <c r="K42" s="782"/>
    </row>
    <row r="43" spans="1:11">
      <c r="B43" s="782"/>
      <c r="C43" s="782"/>
      <c r="D43" s="782"/>
      <c r="E43" s="782"/>
      <c r="F43" s="782"/>
      <c r="G43" s="782"/>
      <c r="H43" s="782"/>
      <c r="I43" s="782"/>
      <c r="J43" s="782"/>
      <c r="K43" s="782"/>
    </row>
  </sheetData>
  <mergeCells count="9">
    <mergeCell ref="B42:K43"/>
    <mergeCell ref="I28:K28"/>
    <mergeCell ref="A23:K25"/>
    <mergeCell ref="B27:I27"/>
    <mergeCell ref="B1:J1"/>
    <mergeCell ref="B20:K21"/>
    <mergeCell ref="A14:F14"/>
    <mergeCell ref="A18:C18"/>
    <mergeCell ref="D18:K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1994</v>
      </c>
      <c r="B1" s="588" t="s">
        <v>753</v>
      </c>
      <c r="C1" s="588"/>
      <c r="D1" s="588"/>
      <c r="E1" s="588"/>
      <c r="F1" s="588"/>
      <c r="G1" s="588"/>
      <c r="H1" s="588"/>
      <c r="I1" s="588"/>
      <c r="J1" s="588"/>
      <c r="K1" s="28"/>
    </row>
    <row r="2" spans="1:11">
      <c r="A2" s="369"/>
      <c r="B2" s="369" t="s">
        <v>0</v>
      </c>
      <c r="C2" s="369" t="s">
        <v>1</v>
      </c>
      <c r="D2" s="369" t="s">
        <v>2</v>
      </c>
      <c r="E2" s="369" t="s">
        <v>3</v>
      </c>
      <c r="F2" s="369" t="s">
        <v>4</v>
      </c>
      <c r="G2" s="369" t="s">
        <v>5</v>
      </c>
      <c r="H2" s="422" t="s">
        <v>886</v>
      </c>
      <c r="I2" s="2"/>
    </row>
    <row r="3" spans="1:11">
      <c r="A3" s="2"/>
      <c r="B3" s="2"/>
      <c r="C3" s="2"/>
      <c r="D3" s="2"/>
      <c r="E3" s="2"/>
      <c r="F3" s="2"/>
      <c r="G3" s="2"/>
      <c r="H3" s="369"/>
      <c r="I3" s="2"/>
    </row>
    <row r="4" spans="1:11">
      <c r="A4" s="2"/>
      <c r="B4" s="2">
        <v>1</v>
      </c>
      <c r="C4" s="462">
        <f>DATE($A$1,1,0)+B4</f>
        <v>34335</v>
      </c>
      <c r="D4" s="2"/>
      <c r="E4" s="382">
        <v>56</v>
      </c>
      <c r="F4" s="462">
        <f>DATE($A$1,1,0)+E4</f>
        <v>34390</v>
      </c>
      <c r="G4" s="306"/>
      <c r="H4" s="453" t="s">
        <v>177</v>
      </c>
      <c r="I4" s="2"/>
    </row>
    <row r="5" spans="1:11">
      <c r="A5" s="405" t="s">
        <v>788</v>
      </c>
      <c r="B5" s="382">
        <v>56</v>
      </c>
      <c r="C5" s="462">
        <f>DATE($A$1,1,0)+B5</f>
        <v>34390</v>
      </c>
      <c r="D5" s="306">
        <v>0.4381944444444445</v>
      </c>
      <c r="E5" s="382">
        <v>99</v>
      </c>
      <c r="F5" s="462">
        <f>DATE($A$1,1,0)+E5</f>
        <v>34433</v>
      </c>
      <c r="G5" s="306">
        <v>0.34375</v>
      </c>
      <c r="H5" s="412">
        <v>15</v>
      </c>
      <c r="I5" s="41"/>
      <c r="J5" s="394"/>
    </row>
    <row r="6" spans="1:11">
      <c r="A6" s="402" t="s">
        <v>789</v>
      </c>
      <c r="B6" s="382">
        <v>99</v>
      </c>
      <c r="C6" s="462">
        <f t="shared" ref="C6:C19" si="0">DATE($A$1,1,0)+B6</f>
        <v>34433</v>
      </c>
      <c r="D6" s="306">
        <v>0.35416666666666702</v>
      </c>
      <c r="E6" s="382">
        <v>102</v>
      </c>
      <c r="F6" s="462">
        <f t="shared" ref="F6:F19" si="1">DATE($A$1,1,0)+E6</f>
        <v>34436</v>
      </c>
      <c r="G6" s="306">
        <v>0.54166666666666696</v>
      </c>
      <c r="H6" s="412">
        <v>15</v>
      </c>
      <c r="I6" s="41"/>
      <c r="J6" s="394"/>
    </row>
    <row r="7" spans="1:11">
      <c r="A7" s="402" t="s">
        <v>790</v>
      </c>
      <c r="B7" s="382">
        <v>102</v>
      </c>
      <c r="C7" s="462">
        <f t="shared" si="0"/>
        <v>34436</v>
      </c>
      <c r="D7" s="306">
        <v>0.55208333333333304</v>
      </c>
      <c r="E7" s="382">
        <v>102</v>
      </c>
      <c r="F7" s="462">
        <f t="shared" si="1"/>
        <v>34436</v>
      </c>
      <c r="G7" s="306">
        <v>0.5625</v>
      </c>
      <c r="H7" s="412">
        <v>15</v>
      </c>
      <c r="I7" s="41"/>
      <c r="J7" s="394"/>
    </row>
    <row r="8" spans="1:11">
      <c r="A8" s="402" t="s">
        <v>791</v>
      </c>
      <c r="B8" s="382">
        <v>102</v>
      </c>
      <c r="C8" s="462">
        <f t="shared" si="0"/>
        <v>34436</v>
      </c>
      <c r="D8" s="306">
        <v>0.59375</v>
      </c>
      <c r="E8" s="382">
        <v>102</v>
      </c>
      <c r="F8" s="462">
        <f t="shared" si="1"/>
        <v>34436</v>
      </c>
      <c r="G8" s="306">
        <v>0.66666666666666696</v>
      </c>
      <c r="H8" s="412">
        <v>15</v>
      </c>
      <c r="I8" s="41"/>
      <c r="J8" s="394"/>
    </row>
    <row r="9" spans="1:11">
      <c r="A9" s="402" t="s">
        <v>792</v>
      </c>
      <c r="B9" s="382">
        <v>102</v>
      </c>
      <c r="C9" s="462">
        <f t="shared" si="0"/>
        <v>34436</v>
      </c>
      <c r="D9" s="306">
        <v>0.67708333333333304</v>
      </c>
      <c r="E9" s="382">
        <v>103</v>
      </c>
      <c r="F9" s="462">
        <f t="shared" si="1"/>
        <v>34437</v>
      </c>
      <c r="G9" s="306">
        <v>0.32291666666666702</v>
      </c>
      <c r="H9" s="412">
        <v>15</v>
      </c>
      <c r="I9" s="41"/>
      <c r="J9" s="394"/>
    </row>
    <row r="10" spans="1:11">
      <c r="A10" s="402" t="s">
        <v>793</v>
      </c>
      <c r="B10" s="382">
        <v>103</v>
      </c>
      <c r="C10" s="462">
        <f t="shared" si="0"/>
        <v>34437</v>
      </c>
      <c r="D10" s="306">
        <v>0.33333333333333298</v>
      </c>
      <c r="E10" s="382">
        <v>129</v>
      </c>
      <c r="F10" s="462">
        <f t="shared" si="1"/>
        <v>34463</v>
      </c>
      <c r="G10" s="306">
        <v>0.4375</v>
      </c>
      <c r="H10" s="412">
        <v>15</v>
      </c>
      <c r="I10" s="41"/>
      <c r="J10" s="394"/>
    </row>
    <row r="11" spans="1:11">
      <c r="A11" s="402" t="s">
        <v>794</v>
      </c>
      <c r="B11" s="382">
        <v>129</v>
      </c>
      <c r="C11" s="462">
        <f t="shared" si="0"/>
        <v>34463</v>
      </c>
      <c r="D11" s="306">
        <v>0.44791666666666702</v>
      </c>
      <c r="E11" s="382">
        <v>130</v>
      </c>
      <c r="F11" s="462">
        <f t="shared" si="1"/>
        <v>34464</v>
      </c>
      <c r="G11" s="306">
        <v>0.55208333333333304</v>
      </c>
      <c r="H11" s="412">
        <v>15</v>
      </c>
      <c r="I11" s="41"/>
      <c r="J11" s="394"/>
    </row>
    <row r="12" spans="1:11">
      <c r="A12" s="402" t="s">
        <v>795</v>
      </c>
      <c r="B12" s="382">
        <v>130</v>
      </c>
      <c r="C12" s="462">
        <f t="shared" si="0"/>
        <v>34464</v>
      </c>
      <c r="D12" s="306">
        <v>0.57291666666666696</v>
      </c>
      <c r="E12" s="382">
        <v>131</v>
      </c>
      <c r="F12" s="462">
        <f t="shared" si="1"/>
        <v>34465</v>
      </c>
      <c r="G12" s="306">
        <v>0.55208333333333304</v>
      </c>
      <c r="H12" s="412">
        <v>15</v>
      </c>
      <c r="I12" s="41"/>
      <c r="J12" s="394"/>
    </row>
    <row r="13" spans="1:11">
      <c r="A13" s="402" t="s">
        <v>796</v>
      </c>
      <c r="B13" s="382">
        <v>131</v>
      </c>
      <c r="C13" s="462">
        <f t="shared" si="0"/>
        <v>34465</v>
      </c>
      <c r="D13" s="306">
        <v>0.5625</v>
      </c>
      <c r="E13" s="382">
        <v>148</v>
      </c>
      <c r="F13" s="462">
        <f t="shared" si="1"/>
        <v>34482</v>
      </c>
      <c r="G13" s="306">
        <v>0.73958333333333304</v>
      </c>
      <c r="H13" s="412">
        <v>15</v>
      </c>
      <c r="I13" s="41"/>
      <c r="J13" s="394"/>
    </row>
    <row r="14" spans="1:11">
      <c r="A14" s="402" t="s">
        <v>797</v>
      </c>
      <c r="B14" s="382">
        <v>148</v>
      </c>
      <c r="C14" s="462">
        <f t="shared" si="0"/>
        <v>34482</v>
      </c>
      <c r="D14" s="306">
        <v>0.76041666666666696</v>
      </c>
      <c r="E14" s="382">
        <v>148</v>
      </c>
      <c r="F14" s="462">
        <f t="shared" si="1"/>
        <v>34482</v>
      </c>
      <c r="G14" s="306">
        <v>0.77083333333333304</v>
      </c>
      <c r="H14" s="412">
        <v>15</v>
      </c>
      <c r="I14" s="41"/>
      <c r="J14" s="394"/>
    </row>
    <row r="15" spans="1:11">
      <c r="A15" s="402" t="s">
        <v>798</v>
      </c>
      <c r="B15" s="382">
        <v>148</v>
      </c>
      <c r="C15" s="462">
        <f t="shared" si="0"/>
        <v>34482</v>
      </c>
      <c r="D15" s="306">
        <v>0.78125</v>
      </c>
      <c r="E15" s="382">
        <v>189</v>
      </c>
      <c r="F15" s="462">
        <f t="shared" si="1"/>
        <v>34523</v>
      </c>
      <c r="G15" s="306">
        <v>0.58333333333333304</v>
      </c>
      <c r="H15" s="412">
        <v>15</v>
      </c>
      <c r="I15" s="41"/>
      <c r="J15" s="394"/>
    </row>
    <row r="16" spans="1:11">
      <c r="A16" s="402" t="s">
        <v>799</v>
      </c>
      <c r="B16" s="382">
        <v>189</v>
      </c>
      <c r="C16" s="462">
        <f t="shared" si="0"/>
        <v>34523</v>
      </c>
      <c r="D16" s="306">
        <v>0.59375</v>
      </c>
      <c r="E16" s="382">
        <v>191</v>
      </c>
      <c r="F16" s="462">
        <f t="shared" si="1"/>
        <v>34525</v>
      </c>
      <c r="G16" s="306">
        <v>0.86458333333333304</v>
      </c>
      <c r="H16" s="412">
        <v>15</v>
      </c>
      <c r="I16" s="41"/>
      <c r="J16" s="394"/>
    </row>
    <row r="17" spans="1:12">
      <c r="A17" s="402" t="s">
        <v>800</v>
      </c>
      <c r="B17" s="382">
        <v>191</v>
      </c>
      <c r="C17" s="462">
        <f t="shared" si="0"/>
        <v>34525</v>
      </c>
      <c r="D17" s="306">
        <v>0.875</v>
      </c>
      <c r="E17" s="382">
        <v>196</v>
      </c>
      <c r="F17" s="462">
        <f t="shared" si="1"/>
        <v>34530</v>
      </c>
      <c r="G17" s="306">
        <v>0.33333333333333298</v>
      </c>
      <c r="H17" s="412">
        <v>15</v>
      </c>
      <c r="I17" s="41"/>
      <c r="J17" s="394"/>
    </row>
    <row r="18" spans="1:12">
      <c r="A18" s="402" t="s">
        <v>801</v>
      </c>
      <c r="B18" s="382">
        <v>196</v>
      </c>
      <c r="C18" s="462">
        <f t="shared" si="0"/>
        <v>34530</v>
      </c>
      <c r="D18" s="306">
        <v>0.34375</v>
      </c>
      <c r="E18" s="382">
        <v>283</v>
      </c>
      <c r="F18" s="462">
        <f t="shared" si="1"/>
        <v>34617</v>
      </c>
      <c r="G18" s="306">
        <v>0.844444444444444</v>
      </c>
      <c r="H18" s="412">
        <v>15</v>
      </c>
      <c r="I18" s="41"/>
    </row>
    <row r="19" spans="1:12">
      <c r="A19" s="402" t="s">
        <v>784</v>
      </c>
      <c r="B19" s="382">
        <v>285</v>
      </c>
      <c r="C19" s="462">
        <f t="shared" si="0"/>
        <v>34619</v>
      </c>
      <c r="D19" s="306">
        <v>0.52083333333333304</v>
      </c>
      <c r="E19" s="383">
        <v>365</v>
      </c>
      <c r="F19" s="118">
        <f t="shared" si="1"/>
        <v>34699</v>
      </c>
      <c r="G19" s="384">
        <v>0.98958333333333337</v>
      </c>
      <c r="H19" s="412">
        <v>15</v>
      </c>
      <c r="I19" s="596" t="s">
        <v>802</v>
      </c>
      <c r="J19" s="596"/>
    </row>
    <row r="20" spans="1:12">
      <c r="A20" s="41"/>
      <c r="B20" s="411"/>
      <c r="C20" s="410"/>
      <c r="D20" s="410"/>
      <c r="E20" s="411"/>
      <c r="F20" s="410"/>
      <c r="G20" s="41"/>
      <c r="H20" s="41"/>
      <c r="I20" s="41"/>
      <c r="J20" s="41"/>
    </row>
    <row r="21" spans="1:12">
      <c r="A21" s="595" t="s">
        <v>787</v>
      </c>
      <c r="B21" s="595"/>
      <c r="C21" s="595"/>
      <c r="D21" s="595"/>
      <c r="E21" s="595"/>
      <c r="F21" s="595"/>
      <c r="G21" s="595"/>
      <c r="J21" s="2"/>
    </row>
    <row r="22" spans="1:12">
      <c r="A22" s="406" t="s">
        <v>784</v>
      </c>
      <c r="B22" s="382">
        <v>285</v>
      </c>
      <c r="C22" s="113">
        <f>DATE(1994,1,0)+B22</f>
        <v>34619</v>
      </c>
      <c r="D22" s="306">
        <v>0.52083333333333304</v>
      </c>
      <c r="E22" s="382">
        <v>13</v>
      </c>
      <c r="F22" s="113">
        <f>DATE(1995,1,0)+E22</f>
        <v>34712</v>
      </c>
      <c r="G22" s="306">
        <v>0.58333333333333304</v>
      </c>
      <c r="I22" s="596" t="s">
        <v>802</v>
      </c>
      <c r="J22" s="596"/>
    </row>
    <row r="23" spans="1:12">
      <c r="A23" s="406"/>
      <c r="B23" s="382"/>
      <c r="C23" s="372"/>
      <c r="D23" s="306"/>
      <c r="E23" s="382"/>
      <c r="F23" s="372"/>
      <c r="G23" s="306"/>
      <c r="I23" s="371"/>
      <c r="J23" s="371"/>
    </row>
    <row r="24" spans="1:12" s="2" customFormat="1">
      <c r="A24" s="592" t="s">
        <v>870</v>
      </c>
      <c r="B24" s="592"/>
      <c r="C24" s="592"/>
      <c r="D24" s="592"/>
      <c r="E24" s="592"/>
      <c r="F24" s="592"/>
      <c r="G24" s="592"/>
      <c r="H24" s="592"/>
      <c r="I24" s="592"/>
      <c r="J24" s="592"/>
    </row>
    <row r="25" spans="1:12" s="2" customFormat="1">
      <c r="A25" s="593" t="s">
        <v>887</v>
      </c>
      <c r="B25" s="593"/>
      <c r="C25" s="593"/>
      <c r="D25" s="594" t="s">
        <v>867</v>
      </c>
      <c r="E25" s="594"/>
      <c r="F25" s="594"/>
      <c r="G25" s="594"/>
      <c r="H25" s="594"/>
      <c r="I25" s="594"/>
      <c r="J25" s="594"/>
      <c r="K25" s="594"/>
    </row>
    <row r="26" spans="1:12" s="2" customFormat="1">
      <c r="A26" s="593" t="s">
        <v>888</v>
      </c>
      <c r="B26" s="593"/>
      <c r="C26" s="593"/>
      <c r="D26" s="594" t="s">
        <v>873</v>
      </c>
      <c r="E26" s="594"/>
      <c r="F26" s="594"/>
      <c r="G26" s="594"/>
      <c r="H26" s="594"/>
      <c r="I26" s="594"/>
      <c r="J26" s="594"/>
      <c r="K26" s="594"/>
    </row>
    <row r="27" spans="1:12" s="2" customFormat="1">
      <c r="A27" s="593" t="s">
        <v>874</v>
      </c>
      <c r="B27" s="593"/>
      <c r="C27" s="593"/>
      <c r="D27" s="594" t="s">
        <v>895</v>
      </c>
      <c r="E27" s="594"/>
      <c r="F27" s="594"/>
      <c r="G27" s="594"/>
      <c r="H27" s="594"/>
      <c r="I27" s="594"/>
      <c r="J27" s="594"/>
      <c r="K27" s="594"/>
    </row>
    <row r="28" spans="1:12" s="2" customFormat="1" ht="15" customHeight="1">
      <c r="A28" s="593" t="s">
        <v>858</v>
      </c>
      <c r="B28" s="593"/>
      <c r="C28" s="593"/>
      <c r="D28" s="594" t="s">
        <v>875</v>
      </c>
      <c r="E28" s="594"/>
      <c r="F28" s="594"/>
      <c r="G28" s="594"/>
      <c r="H28" s="594"/>
      <c r="I28" s="594"/>
      <c r="J28" s="594"/>
      <c r="K28" s="594"/>
    </row>
    <row r="29" spans="1:12">
      <c r="A29" s="406"/>
      <c r="B29" s="382"/>
      <c r="C29" s="372"/>
      <c r="D29" s="306"/>
      <c r="E29" s="382"/>
      <c r="F29" s="372"/>
      <c r="G29" s="306"/>
      <c r="I29" s="371"/>
      <c r="J29" s="371"/>
    </row>
    <row r="30" spans="1:12" ht="15" customHeight="1">
      <c r="A30" t="s">
        <v>350</v>
      </c>
      <c r="B30" s="600" t="s">
        <v>850</v>
      </c>
      <c r="C30" s="600"/>
      <c r="D30" s="600"/>
      <c r="E30" s="600"/>
      <c r="F30" s="600"/>
      <c r="G30" s="600"/>
      <c r="H30" s="600"/>
      <c r="I30" s="600"/>
      <c r="J30" s="600"/>
      <c r="K30" s="600"/>
      <c r="L30" s="201"/>
    </row>
    <row r="31" spans="1:12">
      <c r="B31" s="600"/>
      <c r="C31" s="600"/>
      <c r="D31" s="600"/>
      <c r="E31" s="600"/>
      <c r="F31" s="600"/>
      <c r="G31" s="600"/>
      <c r="H31" s="600"/>
      <c r="I31" s="600"/>
      <c r="J31" s="600"/>
      <c r="K31" s="600"/>
      <c r="L31" s="201"/>
    </row>
    <row r="32" spans="1:12" ht="16" thickBot="1">
      <c r="A32" s="2"/>
      <c r="B32" s="2"/>
      <c r="C32" s="2"/>
      <c r="D32" s="2"/>
      <c r="E32" s="2"/>
      <c r="F32" s="2"/>
      <c r="G32" s="2"/>
      <c r="H32" s="2"/>
      <c r="I32" s="2"/>
    </row>
    <row r="33" spans="1:9" ht="16" thickBot="1">
      <c r="A33" s="2"/>
      <c r="B33" s="589" t="s">
        <v>757</v>
      </c>
      <c r="C33" s="590"/>
      <c r="D33" s="590"/>
      <c r="E33" s="590"/>
      <c r="F33" s="590"/>
      <c r="G33" s="591"/>
      <c r="H33" s="2"/>
      <c r="I33" s="2"/>
    </row>
    <row r="34" spans="1:9">
      <c r="A34" s="316" t="s">
        <v>272</v>
      </c>
      <c r="B34" s="319"/>
      <c r="C34" s="407">
        <v>34390</v>
      </c>
      <c r="D34" s="318">
        <v>0.4375</v>
      </c>
      <c r="E34" s="319"/>
      <c r="F34" s="407">
        <v>34485</v>
      </c>
      <c r="G34" s="318">
        <v>0.98958333333333337</v>
      </c>
      <c r="H34" s="455">
        <v>15</v>
      </c>
      <c r="I34" s="2"/>
    </row>
    <row r="35" spans="1:9">
      <c r="A35" s="211" t="s">
        <v>273</v>
      </c>
      <c r="B35" s="41"/>
      <c r="C35" s="408">
        <v>34486</v>
      </c>
      <c r="D35" s="107">
        <v>0</v>
      </c>
      <c r="E35" s="41"/>
      <c r="F35" s="408">
        <v>34554</v>
      </c>
      <c r="G35" s="107">
        <v>0.46875</v>
      </c>
      <c r="H35" s="476">
        <v>15</v>
      </c>
      <c r="I35" s="2"/>
    </row>
    <row r="36" spans="1:9" ht="16" thickBot="1">
      <c r="A36" s="212" t="s">
        <v>274</v>
      </c>
      <c r="B36" s="213"/>
      <c r="C36" s="297">
        <v>34619</v>
      </c>
      <c r="D36" s="215">
        <v>0.52083333333333337</v>
      </c>
      <c r="E36" s="213"/>
      <c r="F36" s="297">
        <v>34699</v>
      </c>
      <c r="G36" s="215">
        <v>0.98958333333333337</v>
      </c>
      <c r="H36" s="409">
        <v>15</v>
      </c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</sheetData>
  <mergeCells count="15">
    <mergeCell ref="B1:J1"/>
    <mergeCell ref="B33:G33"/>
    <mergeCell ref="A21:G21"/>
    <mergeCell ref="I22:J22"/>
    <mergeCell ref="I19:J19"/>
    <mergeCell ref="A24:J24"/>
    <mergeCell ref="A25:C25"/>
    <mergeCell ref="D25:K25"/>
    <mergeCell ref="A27:C27"/>
    <mergeCell ref="D27:K27"/>
    <mergeCell ref="B30:K31"/>
    <mergeCell ref="A26:C26"/>
    <mergeCell ref="D26:K26"/>
    <mergeCell ref="D28:K28"/>
    <mergeCell ref="A28:C2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ignoredErrors>
    <ignoredError sqref="C5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1995</v>
      </c>
      <c r="B1" s="588" t="s">
        <v>753</v>
      </c>
      <c r="C1" s="588"/>
      <c r="D1" s="588"/>
      <c r="E1" s="588"/>
      <c r="F1" s="588"/>
      <c r="G1" s="588"/>
      <c r="H1" s="588"/>
      <c r="I1" s="588"/>
      <c r="J1" s="588"/>
      <c r="K1" s="28"/>
    </row>
    <row r="2" spans="1:11">
      <c r="A2" s="369"/>
      <c r="B2" s="369" t="s">
        <v>0</v>
      </c>
      <c r="C2" s="369" t="s">
        <v>1</v>
      </c>
      <c r="D2" s="369" t="s">
        <v>2</v>
      </c>
      <c r="E2" s="369" t="s">
        <v>3</v>
      </c>
      <c r="F2" s="369" t="s">
        <v>4</v>
      </c>
      <c r="G2" s="369" t="s">
        <v>5</v>
      </c>
      <c r="H2" s="422" t="s">
        <v>886</v>
      </c>
      <c r="I2" s="2"/>
    </row>
    <row r="3" spans="1:11">
      <c r="A3" s="2"/>
      <c r="B3" s="2"/>
      <c r="C3" s="2"/>
      <c r="D3" s="2"/>
      <c r="E3" s="2"/>
      <c r="F3" s="2"/>
      <c r="G3" s="18"/>
      <c r="H3" s="2"/>
      <c r="I3" s="2"/>
    </row>
    <row r="4" spans="1:11">
      <c r="A4" s="405" t="s">
        <v>784</v>
      </c>
      <c r="B4" s="383">
        <v>1</v>
      </c>
      <c r="C4" s="118">
        <f>DATE($A$1,1,0)+B4</f>
        <v>34700</v>
      </c>
      <c r="D4" s="384">
        <v>0</v>
      </c>
      <c r="E4" s="382">
        <v>13</v>
      </c>
      <c r="F4" s="462">
        <f t="shared" ref="F4:F7" si="0">DATE($A$1,1,0)+E4</f>
        <v>34712</v>
      </c>
      <c r="G4" s="306">
        <v>0.58333333333333304</v>
      </c>
      <c r="H4" s="464">
        <v>15</v>
      </c>
      <c r="I4" s="602" t="s">
        <v>764</v>
      </c>
      <c r="J4" s="602"/>
    </row>
    <row r="5" spans="1:11">
      <c r="A5" s="405" t="s">
        <v>785</v>
      </c>
      <c r="B5" s="382">
        <v>13</v>
      </c>
      <c r="C5" s="462">
        <f t="shared" ref="C5:C7" si="1">DATE($A$1,1,0)+B5</f>
        <v>34712</v>
      </c>
      <c r="D5" s="306">
        <v>0.594444444444444</v>
      </c>
      <c r="E5" s="382">
        <v>35</v>
      </c>
      <c r="F5" s="462">
        <f t="shared" si="0"/>
        <v>34734</v>
      </c>
      <c r="G5" s="306">
        <v>0.54166666666666696</v>
      </c>
      <c r="H5" s="464">
        <v>15</v>
      </c>
      <c r="I5" s="2"/>
      <c r="J5" s="2"/>
    </row>
    <row r="6" spans="1:11">
      <c r="A6" s="405" t="s">
        <v>786</v>
      </c>
      <c r="B6" s="382">
        <v>55</v>
      </c>
      <c r="C6" s="462">
        <f t="shared" si="1"/>
        <v>34754</v>
      </c>
      <c r="D6" s="306">
        <v>3.125E-2</v>
      </c>
      <c r="E6" s="382">
        <v>89</v>
      </c>
      <c r="F6" s="462">
        <f t="shared" si="0"/>
        <v>34788</v>
      </c>
      <c r="G6" s="306">
        <v>0.29236111111111102</v>
      </c>
      <c r="H6" s="464">
        <v>15</v>
      </c>
      <c r="I6" s="453"/>
      <c r="J6" s="2"/>
    </row>
    <row r="7" spans="1:11">
      <c r="A7" s="405"/>
      <c r="B7" s="382">
        <v>89</v>
      </c>
      <c r="C7" s="462">
        <f t="shared" si="1"/>
        <v>34788</v>
      </c>
      <c r="D7" s="306"/>
      <c r="E7" s="382">
        <v>365</v>
      </c>
      <c r="F7" s="462">
        <f t="shared" si="0"/>
        <v>35064</v>
      </c>
      <c r="G7" s="306"/>
      <c r="H7" s="453" t="s">
        <v>177</v>
      </c>
      <c r="J7" s="2"/>
    </row>
    <row r="8" spans="1:11">
      <c r="A8" s="41"/>
      <c r="B8" s="41"/>
      <c r="C8" s="41"/>
      <c r="D8" s="41"/>
      <c r="E8" s="395"/>
      <c r="F8" s="41"/>
      <c r="G8" s="41"/>
      <c r="H8" s="464"/>
      <c r="I8" s="2"/>
      <c r="J8" s="2"/>
    </row>
    <row r="9" spans="1:11">
      <c r="A9" s="595" t="s">
        <v>765</v>
      </c>
      <c r="B9" s="595"/>
      <c r="C9" s="595"/>
      <c r="D9" s="595"/>
      <c r="E9" s="595"/>
      <c r="F9" s="595"/>
      <c r="G9" s="595"/>
      <c r="H9" s="464"/>
      <c r="I9" s="2"/>
      <c r="J9" s="2"/>
    </row>
    <row r="10" spans="1:11">
      <c r="A10" s="406" t="s">
        <v>784</v>
      </c>
      <c r="B10" s="382">
        <v>285</v>
      </c>
      <c r="C10" s="462">
        <f>DATE(1994,1,0)+B10</f>
        <v>34619</v>
      </c>
      <c r="D10" s="306">
        <v>0.52083333333333304</v>
      </c>
      <c r="E10" s="382">
        <v>13</v>
      </c>
      <c r="F10" s="462">
        <f t="shared" ref="F10" si="2">DATE($A$1,1,0)+E10</f>
        <v>34712</v>
      </c>
      <c r="G10" s="306">
        <v>0.58333333333333304</v>
      </c>
      <c r="H10" s="464">
        <v>15</v>
      </c>
      <c r="I10" s="596" t="s">
        <v>763</v>
      </c>
      <c r="J10" s="596"/>
    </row>
    <row r="11" spans="1:11">
      <c r="A11" s="400"/>
      <c r="B11" s="381"/>
      <c r="C11" s="141"/>
      <c r="D11" s="306"/>
      <c r="E11" s="381"/>
      <c r="F11" s="462"/>
      <c r="G11" s="306"/>
      <c r="H11" s="452"/>
      <c r="I11" s="368"/>
      <c r="J11" s="368"/>
    </row>
    <row r="12" spans="1:11" s="2" customFormat="1">
      <c r="A12" s="603" t="s">
        <v>871</v>
      </c>
      <c r="B12" s="603"/>
      <c r="C12" s="603"/>
      <c r="D12" s="603"/>
      <c r="E12" s="603"/>
      <c r="F12" s="603"/>
      <c r="G12" s="603"/>
      <c r="H12" s="603"/>
      <c r="I12" s="603"/>
      <c r="J12" s="603"/>
    </row>
    <row r="13" spans="1:11" ht="15" customHeight="1">
      <c r="A13" s="593" t="s">
        <v>872</v>
      </c>
      <c r="B13" s="593"/>
      <c r="C13" s="593"/>
      <c r="D13" s="594" t="s">
        <v>875</v>
      </c>
      <c r="E13" s="594"/>
      <c r="F13" s="594"/>
      <c r="G13" s="594"/>
      <c r="H13" s="594"/>
      <c r="I13" s="594"/>
      <c r="J13" s="594"/>
      <c r="K13" s="594"/>
    </row>
    <row r="14" spans="1:11" ht="16" thickBot="1">
      <c r="A14" s="406"/>
      <c r="B14" s="382"/>
      <c r="C14" s="462"/>
      <c r="D14" s="306"/>
      <c r="E14" s="382"/>
      <c r="F14" s="462"/>
      <c r="G14" s="306"/>
      <c r="I14" s="453"/>
      <c r="J14" s="453"/>
    </row>
    <row r="15" spans="1:11" ht="16" thickBot="1">
      <c r="A15" s="2"/>
      <c r="B15" s="589" t="s">
        <v>757</v>
      </c>
      <c r="C15" s="590"/>
      <c r="D15" s="590"/>
      <c r="E15" s="590"/>
      <c r="F15" s="590"/>
      <c r="G15" s="591"/>
      <c r="H15" s="2"/>
      <c r="I15" s="2"/>
    </row>
    <row r="16" spans="1:11" ht="16" thickBot="1">
      <c r="A16" s="396" t="s">
        <v>271</v>
      </c>
      <c r="B16" s="397"/>
      <c r="C16" s="398">
        <v>34700</v>
      </c>
      <c r="D16" s="399">
        <v>0</v>
      </c>
      <c r="E16" s="397"/>
      <c r="F16" s="398">
        <v>34788</v>
      </c>
      <c r="G16" s="399">
        <v>0.29166666666666669</v>
      </c>
      <c r="H16" s="451">
        <v>15</v>
      </c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402"/>
      <c r="B18" s="2"/>
      <c r="C18" s="2"/>
      <c r="D18" s="2"/>
      <c r="E18" s="2"/>
      <c r="F18" s="2"/>
      <c r="G18" s="2"/>
      <c r="H18" s="2"/>
      <c r="I18" s="2"/>
    </row>
    <row r="19" spans="1:9">
      <c r="A19" s="402"/>
    </row>
    <row r="20" spans="1:9">
      <c r="A20" s="402"/>
    </row>
  </sheetData>
  <mergeCells count="8">
    <mergeCell ref="B1:J1"/>
    <mergeCell ref="A9:G9"/>
    <mergeCell ref="I10:J10"/>
    <mergeCell ref="B15:G15"/>
    <mergeCell ref="I4:J4"/>
    <mergeCell ref="A12:J12"/>
    <mergeCell ref="A13:C13"/>
    <mergeCell ref="D13:K13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view="pageLayout" workbookViewId="0">
      <selection activeCell="H3" sqref="H3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2" ht="21" thickBot="1">
      <c r="A1" s="32">
        <v>1996</v>
      </c>
      <c r="B1" s="588" t="s">
        <v>753</v>
      </c>
      <c r="C1" s="588"/>
      <c r="D1" s="588"/>
      <c r="E1" s="588"/>
      <c r="F1" s="588"/>
      <c r="G1" s="588"/>
      <c r="H1" s="588"/>
      <c r="I1" s="588"/>
      <c r="J1" s="588"/>
      <c r="K1" s="28"/>
    </row>
    <row r="2" spans="1:1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3" spans="1:12">
      <c r="A3" s="366"/>
      <c r="B3" s="366"/>
      <c r="C3" s="366"/>
      <c r="D3" s="366"/>
      <c r="E3" s="366"/>
      <c r="F3" s="366"/>
      <c r="G3" s="366"/>
      <c r="H3" s="366"/>
    </row>
    <row r="4" spans="1:12">
      <c r="B4" s="382">
        <v>1</v>
      </c>
      <c r="C4" s="462">
        <f>DATE($A$1,1,0)+B4</f>
        <v>35065</v>
      </c>
      <c r="E4" s="381">
        <v>264</v>
      </c>
      <c r="F4" s="462">
        <f>DATE($A$1,1,0)+E4</f>
        <v>35328</v>
      </c>
      <c r="H4" s="453" t="s">
        <v>177</v>
      </c>
    </row>
    <row r="5" spans="1:12">
      <c r="A5" s="403" t="s">
        <v>766</v>
      </c>
      <c r="B5" s="381">
        <v>264</v>
      </c>
      <c r="C5" s="462">
        <f>DATE($A$1,1,0)+B5</f>
        <v>35328</v>
      </c>
      <c r="D5" s="306">
        <v>0.38541666666666702</v>
      </c>
      <c r="E5" s="383">
        <v>365</v>
      </c>
      <c r="F5" s="118">
        <f>DATE($A$1,1,0)+E5</f>
        <v>35429</v>
      </c>
      <c r="G5" s="384">
        <v>0.98958333333333337</v>
      </c>
      <c r="H5" s="464">
        <v>15</v>
      </c>
      <c r="I5" s="596" t="s">
        <v>761</v>
      </c>
      <c r="J5" s="596"/>
    </row>
    <row r="6" spans="1:12">
      <c r="E6" s="390"/>
      <c r="H6" s="464"/>
    </row>
    <row r="7" spans="1:12" s="2" customFormat="1">
      <c r="A7" s="595" t="s">
        <v>762</v>
      </c>
      <c r="B7" s="595"/>
      <c r="C7" s="595"/>
      <c r="D7" s="595"/>
      <c r="E7" s="595"/>
      <c r="F7" s="595"/>
      <c r="G7" s="595"/>
      <c r="H7" s="452"/>
    </row>
    <row r="8" spans="1:12">
      <c r="A8" s="404" t="s">
        <v>766</v>
      </c>
      <c r="B8" s="382">
        <v>264</v>
      </c>
      <c r="C8" s="462">
        <f>DATE($A$1,1,0)+B8</f>
        <v>35328</v>
      </c>
      <c r="D8" s="306">
        <v>0.38541666666666702</v>
      </c>
      <c r="E8" s="382">
        <v>64</v>
      </c>
      <c r="F8" s="462">
        <f>DATE(1997,1,0)+E8</f>
        <v>35494</v>
      </c>
      <c r="G8" s="306">
        <v>0.70833333333333304</v>
      </c>
      <c r="H8" s="464">
        <v>15</v>
      </c>
      <c r="I8" s="596" t="s">
        <v>761</v>
      </c>
      <c r="J8" s="596"/>
    </row>
    <row r="9" spans="1:12">
      <c r="A9" s="380"/>
      <c r="B9" s="381"/>
      <c r="C9" s="141"/>
      <c r="D9" s="306"/>
      <c r="E9" s="381"/>
      <c r="F9" s="462"/>
      <c r="G9" s="306"/>
      <c r="H9" s="464"/>
      <c r="I9" s="368"/>
      <c r="J9" s="368"/>
    </row>
    <row r="10" spans="1:12">
      <c r="A10" s="603" t="s">
        <v>871</v>
      </c>
      <c r="B10" s="603"/>
      <c r="C10" s="603"/>
      <c r="D10" s="603"/>
      <c r="E10" s="603"/>
      <c r="F10" s="603"/>
      <c r="G10" s="603"/>
      <c r="H10" s="603"/>
      <c r="I10" s="603"/>
      <c r="J10" s="603"/>
      <c r="K10" s="27"/>
      <c r="L10" s="27"/>
    </row>
    <row r="11" spans="1:12" ht="15" customHeight="1">
      <c r="A11" s="593" t="s">
        <v>876</v>
      </c>
      <c r="B11" s="593"/>
      <c r="C11" s="593"/>
      <c r="D11" s="594" t="s">
        <v>890</v>
      </c>
      <c r="E11" s="594"/>
      <c r="F11" s="594"/>
      <c r="G11" s="594"/>
      <c r="H11" s="594"/>
      <c r="I11" s="594"/>
      <c r="J11" s="594"/>
      <c r="K11" s="594"/>
    </row>
    <row r="12" spans="1:12" ht="16" thickBot="1">
      <c r="D12" s="456"/>
      <c r="E12" s="456"/>
      <c r="F12" s="456"/>
      <c r="G12" s="456"/>
      <c r="H12" s="456"/>
      <c r="L12" s="27"/>
    </row>
    <row r="13" spans="1:12" ht="16" thickBot="1">
      <c r="B13" s="604" t="s">
        <v>757</v>
      </c>
      <c r="C13" s="605"/>
      <c r="D13" s="605"/>
      <c r="E13" s="605"/>
      <c r="F13" s="605"/>
      <c r="G13" s="606"/>
    </row>
    <row r="14" spans="1:12" ht="16" thickBot="1">
      <c r="A14" s="386" t="s">
        <v>270</v>
      </c>
      <c r="B14" s="387"/>
      <c r="C14" s="388">
        <v>35328</v>
      </c>
      <c r="D14" s="389">
        <v>0.38541666666666669</v>
      </c>
      <c r="E14" s="387"/>
      <c r="F14" s="388">
        <v>35430</v>
      </c>
      <c r="G14" s="389">
        <v>0.98958333333333337</v>
      </c>
      <c r="H14" s="460">
        <v>15</v>
      </c>
    </row>
    <row r="18" spans="1:1">
      <c r="A18" s="380"/>
    </row>
    <row r="22" spans="1:1">
      <c r="A22" s="391"/>
    </row>
  </sheetData>
  <mergeCells count="8">
    <mergeCell ref="B1:J1"/>
    <mergeCell ref="B13:G13"/>
    <mergeCell ref="I5:J5"/>
    <mergeCell ref="I8:J8"/>
    <mergeCell ref="A7:G7"/>
    <mergeCell ref="A10:J10"/>
    <mergeCell ref="D11:K11"/>
    <mergeCell ref="A11:C11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view="pageLayout" workbookViewId="0">
      <selection activeCell="G64" sqref="G64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1997</v>
      </c>
      <c r="B1" s="588" t="s">
        <v>753</v>
      </c>
      <c r="C1" s="588"/>
      <c r="D1" s="588"/>
      <c r="E1" s="588"/>
      <c r="F1" s="588"/>
      <c r="G1" s="588"/>
      <c r="H1" s="588"/>
      <c r="I1" s="588"/>
      <c r="J1" s="588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3" spans="1:11">
      <c r="A3" s="370"/>
      <c r="B3" s="370"/>
      <c r="C3" s="370"/>
      <c r="D3" s="370"/>
      <c r="E3" s="370"/>
      <c r="F3" s="370"/>
      <c r="G3" s="370"/>
      <c r="H3" s="366"/>
    </row>
    <row r="4" spans="1:11">
      <c r="A4" s="403" t="s">
        <v>766</v>
      </c>
      <c r="B4" s="383">
        <v>1</v>
      </c>
      <c r="C4" s="118">
        <f>DATE($A$1,1,0)+B4</f>
        <v>35431</v>
      </c>
      <c r="D4" s="384">
        <v>0.38541666666666702</v>
      </c>
      <c r="E4" s="382">
        <v>64</v>
      </c>
      <c r="F4" s="462">
        <f>DATE($A$1,1,0)+E4</f>
        <v>35494</v>
      </c>
      <c r="G4" s="306">
        <v>0.70833333333333304</v>
      </c>
      <c r="H4" s="464">
        <v>15</v>
      </c>
      <c r="I4" s="596" t="s">
        <v>758</v>
      </c>
      <c r="J4" s="596"/>
    </row>
    <row r="5" spans="1:11">
      <c r="A5" s="403" t="s">
        <v>767</v>
      </c>
      <c r="B5" s="382">
        <v>64</v>
      </c>
      <c r="C5" s="462">
        <f>DATE($A$1,1,0)+B5</f>
        <v>35494</v>
      </c>
      <c r="D5" s="306">
        <v>0.71875</v>
      </c>
      <c r="E5" s="382">
        <v>192</v>
      </c>
      <c r="F5" s="462">
        <f t="shared" ref="F5:F22" si="0">DATE($A$1,1,0)+E5</f>
        <v>35622</v>
      </c>
      <c r="G5" s="306">
        <v>0.41666666666666702</v>
      </c>
      <c r="H5" s="464">
        <v>15</v>
      </c>
    </row>
    <row r="6" spans="1:11">
      <c r="A6" s="403" t="s">
        <v>768</v>
      </c>
      <c r="B6" s="382">
        <v>192</v>
      </c>
      <c r="C6" s="462">
        <f t="shared" ref="C6:C21" si="1">DATE($A$1,1,0)+B6</f>
        <v>35622</v>
      </c>
      <c r="D6" s="306">
        <v>0.42708333333333298</v>
      </c>
      <c r="E6" s="382">
        <v>209</v>
      </c>
      <c r="F6" s="462">
        <f t="shared" si="0"/>
        <v>35639</v>
      </c>
      <c r="G6" s="306">
        <v>0.69791666666666696</v>
      </c>
      <c r="H6" s="464">
        <v>15</v>
      </c>
    </row>
    <row r="7" spans="1:11">
      <c r="A7" s="403" t="s">
        <v>769</v>
      </c>
      <c r="B7" s="382">
        <v>209</v>
      </c>
      <c r="C7" s="462">
        <f t="shared" si="1"/>
        <v>35639</v>
      </c>
      <c r="D7" s="306">
        <v>0.70833333333333304</v>
      </c>
      <c r="E7" s="382">
        <v>307</v>
      </c>
      <c r="F7" s="462">
        <f t="shared" si="0"/>
        <v>35737</v>
      </c>
      <c r="G7" s="306">
        <v>0.9375</v>
      </c>
      <c r="H7" s="464">
        <v>15</v>
      </c>
    </row>
    <row r="8" spans="1:11">
      <c r="A8" s="403" t="s">
        <v>770</v>
      </c>
      <c r="B8" s="382">
        <v>307</v>
      </c>
      <c r="C8" s="462">
        <f t="shared" si="1"/>
        <v>35737</v>
      </c>
      <c r="D8" s="306">
        <v>0.94791666666666696</v>
      </c>
      <c r="E8" s="382">
        <v>313</v>
      </c>
      <c r="F8" s="462">
        <f t="shared" si="0"/>
        <v>35743</v>
      </c>
      <c r="G8" s="306">
        <v>0.52083333333333304</v>
      </c>
      <c r="H8" s="464">
        <v>15</v>
      </c>
    </row>
    <row r="9" spans="1:11">
      <c r="A9" s="403" t="s">
        <v>771</v>
      </c>
      <c r="B9" s="382">
        <v>313</v>
      </c>
      <c r="C9" s="462">
        <f t="shared" si="1"/>
        <v>35743</v>
      </c>
      <c r="D9" s="306">
        <v>0.53125</v>
      </c>
      <c r="E9" s="382">
        <v>315</v>
      </c>
      <c r="F9" s="462">
        <f t="shared" si="0"/>
        <v>35745</v>
      </c>
      <c r="G9" s="306">
        <v>0.5</v>
      </c>
      <c r="H9" s="464">
        <v>15</v>
      </c>
    </row>
    <row r="10" spans="1:11">
      <c r="A10" s="403" t="s">
        <v>772</v>
      </c>
      <c r="B10" s="382">
        <v>315</v>
      </c>
      <c r="C10" s="462">
        <f t="shared" si="1"/>
        <v>35745</v>
      </c>
      <c r="D10" s="306">
        <v>0.51041666666666696</v>
      </c>
      <c r="E10" s="612" t="s">
        <v>577</v>
      </c>
      <c r="F10" s="612"/>
      <c r="G10" s="612"/>
      <c r="H10" s="464"/>
    </row>
    <row r="11" spans="1:11">
      <c r="A11" s="403" t="s">
        <v>773</v>
      </c>
      <c r="B11" s="382">
        <v>315</v>
      </c>
      <c r="C11" s="462">
        <f t="shared" si="1"/>
        <v>35745</v>
      </c>
      <c r="D11" s="306">
        <v>0.52083333333333304</v>
      </c>
      <c r="E11" s="382">
        <v>316</v>
      </c>
      <c r="F11" s="462">
        <f t="shared" si="0"/>
        <v>35746</v>
      </c>
      <c r="G11" s="306">
        <v>0.55208333333333304</v>
      </c>
      <c r="H11" s="464">
        <v>15</v>
      </c>
    </row>
    <row r="12" spans="1:11">
      <c r="A12" s="403" t="s">
        <v>774</v>
      </c>
      <c r="B12" s="382">
        <v>316</v>
      </c>
      <c r="C12" s="462">
        <f t="shared" si="1"/>
        <v>35746</v>
      </c>
      <c r="D12" s="306">
        <v>0.5625</v>
      </c>
      <c r="E12" s="382">
        <v>316</v>
      </c>
      <c r="F12" s="462">
        <f t="shared" si="0"/>
        <v>35746</v>
      </c>
      <c r="G12" s="306">
        <v>0.63541666666666696</v>
      </c>
      <c r="H12" s="464">
        <v>15</v>
      </c>
    </row>
    <row r="13" spans="1:11">
      <c r="A13" s="403" t="s">
        <v>775</v>
      </c>
      <c r="B13" s="382">
        <v>316</v>
      </c>
      <c r="C13" s="462">
        <f t="shared" si="1"/>
        <v>35746</v>
      </c>
      <c r="D13" s="306">
        <v>0.64583333333333304</v>
      </c>
      <c r="E13" s="382">
        <v>317</v>
      </c>
      <c r="F13" s="462">
        <f t="shared" si="0"/>
        <v>35747</v>
      </c>
      <c r="G13" s="306">
        <v>1.03125</v>
      </c>
      <c r="H13" s="464">
        <v>15</v>
      </c>
    </row>
    <row r="14" spans="1:11">
      <c r="A14" s="403" t="s">
        <v>776</v>
      </c>
      <c r="B14" s="382">
        <v>317</v>
      </c>
      <c r="C14" s="462">
        <f t="shared" si="1"/>
        <v>35747</v>
      </c>
      <c r="D14" s="306">
        <v>4.1666666666666699E-2</v>
      </c>
      <c r="E14" s="382">
        <v>317</v>
      </c>
      <c r="F14" s="462">
        <f t="shared" si="0"/>
        <v>35747</v>
      </c>
      <c r="G14" s="306">
        <v>0.5625</v>
      </c>
      <c r="H14" s="464">
        <v>15</v>
      </c>
    </row>
    <row r="15" spans="1:11">
      <c r="A15" s="403" t="s">
        <v>777</v>
      </c>
      <c r="B15" s="382">
        <v>317</v>
      </c>
      <c r="C15" s="462">
        <f t="shared" si="1"/>
        <v>35747</v>
      </c>
      <c r="D15" s="306">
        <v>0.57361111111111096</v>
      </c>
      <c r="E15" s="382">
        <v>317</v>
      </c>
      <c r="F15" s="462">
        <f t="shared" si="0"/>
        <v>35747</v>
      </c>
      <c r="G15" s="306">
        <v>0.74027777777777803</v>
      </c>
      <c r="H15" s="464">
        <v>15</v>
      </c>
    </row>
    <row r="16" spans="1:11">
      <c r="A16" s="403" t="s">
        <v>778</v>
      </c>
      <c r="B16" s="382">
        <v>317</v>
      </c>
      <c r="C16" s="462">
        <f t="shared" si="1"/>
        <v>35747</v>
      </c>
      <c r="D16" s="306">
        <v>0.750694444444444</v>
      </c>
      <c r="E16" s="382">
        <v>317</v>
      </c>
      <c r="F16" s="462">
        <f t="shared" si="0"/>
        <v>35747</v>
      </c>
      <c r="G16" s="306">
        <v>0.77152777777777803</v>
      </c>
      <c r="H16" s="464">
        <v>15</v>
      </c>
    </row>
    <row r="17" spans="1:12">
      <c r="A17" s="403" t="s">
        <v>779</v>
      </c>
      <c r="B17" s="382">
        <v>317</v>
      </c>
      <c r="C17" s="462">
        <f t="shared" si="1"/>
        <v>35747</v>
      </c>
      <c r="D17" s="306">
        <v>0.78125</v>
      </c>
      <c r="E17" s="612" t="s">
        <v>577</v>
      </c>
      <c r="F17" s="612"/>
      <c r="G17" s="612"/>
    </row>
    <row r="18" spans="1:12">
      <c r="A18" s="403" t="s">
        <v>780</v>
      </c>
      <c r="B18" s="382">
        <v>317</v>
      </c>
      <c r="C18" s="462">
        <f t="shared" si="1"/>
        <v>35747</v>
      </c>
      <c r="D18" s="306">
        <v>0.79236111111111096</v>
      </c>
      <c r="E18" s="612" t="s">
        <v>577</v>
      </c>
      <c r="F18" s="612"/>
      <c r="G18" s="612"/>
    </row>
    <row r="19" spans="1:12">
      <c r="A19" s="403" t="s">
        <v>781</v>
      </c>
      <c r="B19" s="382">
        <v>317</v>
      </c>
      <c r="C19" s="462">
        <f t="shared" si="1"/>
        <v>35747</v>
      </c>
      <c r="D19" s="306">
        <v>0.80277777777777803</v>
      </c>
      <c r="E19" s="382">
        <v>318</v>
      </c>
      <c r="F19" s="462">
        <f t="shared" si="0"/>
        <v>35748</v>
      </c>
      <c r="G19" s="306">
        <v>0.438194444444444</v>
      </c>
      <c r="H19" s="116">
        <v>15</v>
      </c>
    </row>
    <row r="20" spans="1:12">
      <c r="A20" s="403" t="s">
        <v>782</v>
      </c>
      <c r="B20" s="382">
        <v>318</v>
      </c>
      <c r="C20" s="462">
        <f t="shared" si="1"/>
        <v>35748</v>
      </c>
      <c r="D20" s="306">
        <v>0.44861111111111102</v>
      </c>
      <c r="E20" s="382">
        <v>324</v>
      </c>
      <c r="F20" s="462">
        <f t="shared" si="0"/>
        <v>35754</v>
      </c>
      <c r="G20" s="306">
        <v>0.688194444444444</v>
      </c>
      <c r="H20" s="116">
        <v>15</v>
      </c>
    </row>
    <row r="21" spans="1:12">
      <c r="A21" s="403" t="s">
        <v>783</v>
      </c>
      <c r="B21" s="382">
        <v>324</v>
      </c>
      <c r="C21" s="462">
        <f t="shared" si="1"/>
        <v>35754</v>
      </c>
      <c r="D21" s="306">
        <v>0.69791666666666696</v>
      </c>
      <c r="E21" s="382">
        <v>328</v>
      </c>
      <c r="F21" s="462">
        <f t="shared" si="0"/>
        <v>35758</v>
      </c>
      <c r="G21" s="306">
        <v>0.77152777777777803</v>
      </c>
      <c r="H21" s="116">
        <v>15</v>
      </c>
    </row>
    <row r="22" spans="1:12">
      <c r="A22" s="136" t="s">
        <v>732</v>
      </c>
      <c r="B22">
        <v>328</v>
      </c>
      <c r="C22" s="113">
        <f>DATE(1997,1,0)+B22</f>
        <v>35758</v>
      </c>
      <c r="D22" s="5">
        <v>0.78194444444444444</v>
      </c>
      <c r="E22" s="82">
        <v>365</v>
      </c>
      <c r="F22" s="118">
        <f t="shared" si="0"/>
        <v>35795</v>
      </c>
      <c r="G22" s="385">
        <v>0.9902777777777777</v>
      </c>
      <c r="H22" s="116">
        <v>15</v>
      </c>
      <c r="I22" s="596" t="s">
        <v>759</v>
      </c>
      <c r="J22" s="596"/>
    </row>
    <row r="23" spans="1:12">
      <c r="A23" s="370"/>
      <c r="B23" s="370"/>
      <c r="C23" s="370"/>
      <c r="D23" s="370"/>
      <c r="E23" s="370"/>
      <c r="F23" s="370"/>
      <c r="G23" s="370"/>
      <c r="H23" s="366"/>
    </row>
    <row r="24" spans="1:12" s="2" customFormat="1">
      <c r="A24" s="595" t="s">
        <v>760</v>
      </c>
      <c r="B24" s="595"/>
      <c r="C24" s="595"/>
      <c r="D24" s="595"/>
      <c r="E24" s="595"/>
      <c r="F24" s="595"/>
      <c r="H24" s="369"/>
    </row>
    <row r="25" spans="1:12">
      <c r="A25" s="404" t="s">
        <v>766</v>
      </c>
      <c r="B25" s="381">
        <v>264</v>
      </c>
      <c r="C25" s="141">
        <f>DATE(1996,1,0)+B25</f>
        <v>35328</v>
      </c>
      <c r="D25" s="306">
        <v>0.38541666666666702</v>
      </c>
      <c r="E25" s="381">
        <v>64</v>
      </c>
      <c r="F25" s="113">
        <f>DATE($A$1,1,0)+E25</f>
        <v>35494</v>
      </c>
      <c r="G25" s="306">
        <v>0.70833333333333304</v>
      </c>
      <c r="H25" s="116">
        <v>15</v>
      </c>
      <c r="I25" s="596" t="s">
        <v>758</v>
      </c>
      <c r="J25" s="596"/>
    </row>
    <row r="26" spans="1:12">
      <c r="A26" t="s">
        <v>732</v>
      </c>
      <c r="B26">
        <v>328</v>
      </c>
      <c r="C26" s="113">
        <f>DATE(1997,1,0)+B26</f>
        <v>35758</v>
      </c>
      <c r="D26" s="5">
        <v>0.78194444444444444</v>
      </c>
      <c r="E26" s="18">
        <v>135</v>
      </c>
      <c r="F26" s="113">
        <f>DATE(1998,1,0)+E26</f>
        <v>35930</v>
      </c>
      <c r="G26" s="119">
        <v>0.69861111111111107</v>
      </c>
      <c r="H26" s="116">
        <v>15</v>
      </c>
      <c r="I26" s="596" t="s">
        <v>759</v>
      </c>
      <c r="J26" s="596"/>
    </row>
    <row r="27" spans="1:12">
      <c r="A27" s="380"/>
      <c r="B27" s="366"/>
      <c r="C27" s="366"/>
      <c r="D27" s="366"/>
      <c r="E27" s="366"/>
      <c r="F27" s="366"/>
      <c r="G27" s="366"/>
      <c r="H27" s="366"/>
    </row>
    <row r="28" spans="1:12">
      <c r="A28" s="603" t="s">
        <v>871</v>
      </c>
      <c r="B28" s="603"/>
      <c r="C28" s="603"/>
      <c r="D28" s="603"/>
      <c r="E28" s="603"/>
      <c r="F28" s="603"/>
      <c r="G28" s="603"/>
      <c r="H28" s="603"/>
      <c r="I28" s="603"/>
      <c r="J28" s="603"/>
      <c r="K28" s="27"/>
      <c r="L28" s="27"/>
    </row>
    <row r="29" spans="1:12" ht="15" customHeight="1">
      <c r="A29" s="593" t="s">
        <v>889</v>
      </c>
      <c r="B29" s="593"/>
      <c r="C29" s="593"/>
      <c r="D29" s="594" t="s">
        <v>890</v>
      </c>
      <c r="E29" s="594"/>
      <c r="F29" s="594"/>
      <c r="G29" s="594"/>
      <c r="H29" s="594"/>
      <c r="I29" s="594"/>
      <c r="J29" s="594"/>
      <c r="K29" s="594"/>
      <c r="L29" s="27"/>
    </row>
    <row r="30" spans="1:12" ht="15" customHeight="1">
      <c r="A30" s="593" t="s">
        <v>877</v>
      </c>
      <c r="B30" s="593"/>
      <c r="C30" s="593"/>
      <c r="D30" s="594" t="s">
        <v>891</v>
      </c>
      <c r="E30" s="594"/>
      <c r="F30" s="594"/>
      <c r="G30" s="594"/>
      <c r="H30" s="594"/>
      <c r="I30" s="594"/>
      <c r="J30" s="594"/>
      <c r="K30" s="594"/>
      <c r="L30" s="27"/>
    </row>
    <row r="31" spans="1:12">
      <c r="A31" s="593" t="s">
        <v>878</v>
      </c>
      <c r="B31" s="593"/>
      <c r="C31" s="593"/>
      <c r="D31" s="594" t="s">
        <v>892</v>
      </c>
      <c r="E31" s="594"/>
      <c r="F31" s="594"/>
      <c r="G31" s="594"/>
      <c r="H31" s="594"/>
      <c r="I31" s="594"/>
      <c r="J31" s="594"/>
      <c r="K31" s="594"/>
      <c r="L31" s="27"/>
    </row>
    <row r="32" spans="1:12">
      <c r="A32" s="593" t="s">
        <v>879</v>
      </c>
      <c r="B32" s="593"/>
      <c r="C32" s="593"/>
      <c r="D32" s="594" t="s">
        <v>893</v>
      </c>
      <c r="E32" s="594"/>
      <c r="F32" s="594"/>
      <c r="G32" s="594"/>
      <c r="H32" s="594"/>
      <c r="I32" s="594"/>
      <c r="J32" s="594"/>
      <c r="K32" s="594"/>
      <c r="L32" s="27"/>
    </row>
    <row r="33" spans="1:12" ht="15" customHeight="1">
      <c r="A33" s="593" t="s">
        <v>880</v>
      </c>
      <c r="B33" s="593"/>
      <c r="C33" s="593"/>
      <c r="D33" s="594" t="s">
        <v>894</v>
      </c>
      <c r="E33" s="594"/>
      <c r="F33" s="594"/>
      <c r="G33" s="594"/>
      <c r="H33" s="594"/>
      <c r="I33" s="594"/>
      <c r="J33" s="594"/>
      <c r="K33" s="594"/>
      <c r="L33" s="27"/>
    </row>
    <row r="34" spans="1:12">
      <c r="A34" s="593" t="s">
        <v>896</v>
      </c>
      <c r="B34" s="593"/>
      <c r="C34" s="593"/>
      <c r="D34" s="611" t="s">
        <v>881</v>
      </c>
      <c r="E34" s="611"/>
      <c r="F34" s="611"/>
      <c r="G34" s="611"/>
      <c r="H34" s="611"/>
      <c r="I34" s="611"/>
      <c r="J34" s="611"/>
      <c r="K34" s="611"/>
      <c r="L34" s="27"/>
    </row>
    <row r="36" spans="1:12" s="2" customFormat="1" ht="15" customHeight="1">
      <c r="A36" s="424" t="s">
        <v>350</v>
      </c>
      <c r="B36" s="610" t="s">
        <v>900</v>
      </c>
      <c r="C36" s="610"/>
      <c r="D36" s="610"/>
      <c r="E36" s="610"/>
      <c r="F36" s="610"/>
      <c r="G36" s="610"/>
      <c r="H36" s="610"/>
      <c r="I36" s="610"/>
      <c r="J36" s="610"/>
      <c r="K36" s="610"/>
    </row>
    <row r="37" spans="1:12" s="2" customFormat="1">
      <c r="A37" s="424"/>
      <c r="B37" s="610"/>
      <c r="C37" s="610"/>
      <c r="D37" s="610"/>
      <c r="E37" s="610"/>
      <c r="F37" s="610"/>
      <c r="G37" s="610"/>
      <c r="H37" s="610"/>
      <c r="I37" s="610"/>
      <c r="J37" s="610"/>
      <c r="K37" s="610"/>
    </row>
    <row r="38" spans="1:12" s="2" customFormat="1" ht="16" thickBot="1">
      <c r="A38" s="424"/>
      <c r="B38" s="461"/>
      <c r="C38" s="461"/>
      <c r="D38" s="461"/>
      <c r="E38" s="461"/>
      <c r="F38" s="461"/>
      <c r="G38" s="461"/>
      <c r="H38" s="461"/>
      <c r="I38" s="425"/>
      <c r="J38" s="425"/>
      <c r="K38" s="425"/>
    </row>
    <row r="39" spans="1:12" ht="16" thickBot="1">
      <c r="B39" s="604" t="s">
        <v>757</v>
      </c>
      <c r="C39" s="605"/>
      <c r="D39" s="605"/>
      <c r="E39" s="605"/>
      <c r="F39" s="605"/>
      <c r="G39" s="606"/>
    </row>
    <row r="40" spans="1:12">
      <c r="A40" s="228" t="s">
        <v>264</v>
      </c>
      <c r="B40" s="229"/>
      <c r="C40" s="374">
        <v>35431</v>
      </c>
      <c r="D40" s="230">
        <v>0</v>
      </c>
      <c r="E40" s="229"/>
      <c r="F40" s="374">
        <v>35520</v>
      </c>
      <c r="G40" s="230">
        <v>0.98958333333333337</v>
      </c>
      <c r="H40" s="458">
        <v>15</v>
      </c>
    </row>
    <row r="41" spans="1:12">
      <c r="A41" s="240" t="s">
        <v>265</v>
      </c>
      <c r="B41" s="29"/>
      <c r="C41" s="26">
        <v>35521</v>
      </c>
      <c r="D41" s="192">
        <v>0</v>
      </c>
      <c r="E41" s="29"/>
      <c r="F41" s="26">
        <v>35581</v>
      </c>
      <c r="G41" s="192">
        <v>0.98958333333333337</v>
      </c>
      <c r="H41" s="468">
        <v>15</v>
      </c>
    </row>
    <row r="42" spans="1:12">
      <c r="A42" s="240" t="s">
        <v>266</v>
      </c>
      <c r="B42" s="29"/>
      <c r="C42" s="26">
        <v>35582</v>
      </c>
      <c r="D42" s="192">
        <v>0</v>
      </c>
      <c r="E42" s="29"/>
      <c r="F42" s="26">
        <v>35673</v>
      </c>
      <c r="G42" s="192">
        <v>0.98958333333333337</v>
      </c>
      <c r="H42" s="468">
        <v>15</v>
      </c>
    </row>
    <row r="43" spans="1:12">
      <c r="A43" s="240" t="s">
        <v>269</v>
      </c>
      <c r="B43" s="29"/>
      <c r="C43" s="26">
        <v>35674</v>
      </c>
      <c r="D43" s="192">
        <v>0</v>
      </c>
      <c r="E43" s="29"/>
      <c r="F43" s="26">
        <v>35734</v>
      </c>
      <c r="G43" s="192">
        <v>0.98958333333333337</v>
      </c>
      <c r="H43" s="468">
        <v>15</v>
      </c>
    </row>
    <row r="44" spans="1:12">
      <c r="A44" s="240" t="s">
        <v>267</v>
      </c>
      <c r="B44" s="29"/>
      <c r="C44" s="26">
        <v>35674</v>
      </c>
      <c r="D44" s="192">
        <v>0</v>
      </c>
      <c r="E44" s="29"/>
      <c r="F44" s="26">
        <v>35734</v>
      </c>
      <c r="G44" s="192">
        <v>0.98958333333333337</v>
      </c>
      <c r="H44" s="468">
        <v>15</v>
      </c>
    </row>
    <row r="45" spans="1:12" ht="16" thickBot="1">
      <c r="A45" s="375" t="s">
        <v>268</v>
      </c>
      <c r="B45" s="30"/>
      <c r="C45" s="376">
        <v>35735</v>
      </c>
      <c r="D45" s="377">
        <v>0</v>
      </c>
      <c r="E45" s="30"/>
      <c r="F45" s="376">
        <v>35795</v>
      </c>
      <c r="G45" s="377">
        <v>0.98958333333333337</v>
      </c>
      <c r="H45" s="378">
        <v>15</v>
      </c>
    </row>
    <row r="46" spans="1:12">
      <c r="A46" s="29"/>
      <c r="B46" s="29"/>
      <c r="C46" s="26"/>
      <c r="D46" s="192"/>
      <c r="E46" s="29"/>
      <c r="F46" s="26"/>
      <c r="G46" s="192"/>
      <c r="H46" s="467"/>
    </row>
    <row r="47" spans="1:12">
      <c r="A47" s="423"/>
      <c r="B47" s="423"/>
      <c r="C47" s="423"/>
      <c r="D47" s="423"/>
      <c r="E47" s="423"/>
      <c r="F47" s="423"/>
      <c r="G47" s="423"/>
      <c r="H47" s="423"/>
    </row>
    <row r="48" spans="1:12" ht="16" thickBot="1">
      <c r="A48" s="36" t="s">
        <v>335</v>
      </c>
      <c r="B48" s="36"/>
      <c r="C48" s="36"/>
    </row>
    <row r="49" spans="1:10" ht="17" thickTop="1" thickBot="1">
      <c r="A49" s="607" t="s">
        <v>336</v>
      </c>
      <c r="B49" s="608"/>
      <c r="C49" s="608"/>
      <c r="D49" s="608"/>
      <c r="E49" s="608"/>
      <c r="F49" s="608"/>
      <c r="G49" s="608"/>
      <c r="H49" s="608"/>
      <c r="I49" s="608"/>
      <c r="J49" s="609"/>
    </row>
    <row r="50" spans="1:10" ht="16" thickTop="1">
      <c r="A50" s="54" t="s">
        <v>325</v>
      </c>
    </row>
    <row r="51" spans="1:10">
      <c r="A51" s="54"/>
    </row>
    <row r="52" spans="1:10">
      <c r="A52" s="54" t="s">
        <v>333</v>
      </c>
    </row>
    <row r="53" spans="1:10">
      <c r="A53" s="54" t="s">
        <v>326</v>
      </c>
    </row>
    <row r="54" spans="1:10">
      <c r="A54" s="54" t="s">
        <v>327</v>
      </c>
    </row>
    <row r="55" spans="1:10">
      <c r="A55" s="54"/>
    </row>
    <row r="56" spans="1:10">
      <c r="A56" s="54" t="s">
        <v>328</v>
      </c>
      <c r="C56" s="36" t="s">
        <v>334</v>
      </c>
    </row>
    <row r="57" spans="1:10">
      <c r="A57" s="54" t="s">
        <v>329</v>
      </c>
    </row>
    <row r="58" spans="1:10">
      <c r="A58" s="54" t="s">
        <v>330</v>
      </c>
    </row>
    <row r="59" spans="1:10">
      <c r="A59" s="54"/>
    </row>
    <row r="60" spans="1:10">
      <c r="A60" s="54" t="s">
        <v>331</v>
      </c>
    </row>
    <row r="61" spans="1:10">
      <c r="A61" s="54"/>
    </row>
    <row r="62" spans="1:10">
      <c r="A62" s="54" t="s">
        <v>332</v>
      </c>
    </row>
    <row r="64" spans="1:10">
      <c r="A64" s="54"/>
    </row>
    <row r="65" spans="2:9" ht="41" customHeight="1">
      <c r="B65" s="482" t="s">
        <v>859</v>
      </c>
      <c r="C65" s="483" t="s">
        <v>860</v>
      </c>
      <c r="D65" s="484" t="s">
        <v>861</v>
      </c>
      <c r="E65" s="483" t="s">
        <v>862</v>
      </c>
      <c r="F65" s="483" t="s">
        <v>863</v>
      </c>
      <c r="G65" s="483" t="s">
        <v>864</v>
      </c>
      <c r="H65" s="483" t="s">
        <v>865</v>
      </c>
      <c r="I65" s="483" t="s">
        <v>866</v>
      </c>
    </row>
    <row r="66" spans="2:9" ht="16" thickBot="1">
      <c r="B66" s="414">
        <v>8</v>
      </c>
      <c r="C66" s="415">
        <v>9</v>
      </c>
      <c r="D66" s="415">
        <v>7</v>
      </c>
      <c r="E66" s="415">
        <v>6</v>
      </c>
      <c r="F66" s="415">
        <v>4</v>
      </c>
      <c r="G66" s="415">
        <v>5</v>
      </c>
    </row>
    <row r="67" spans="2:9" ht="17" thickTop="1" thickBot="1">
      <c r="B67" s="416">
        <v>9</v>
      </c>
      <c r="C67" s="417">
        <v>8</v>
      </c>
      <c r="D67" s="417">
        <v>4</v>
      </c>
      <c r="E67" s="417">
        <v>5</v>
      </c>
      <c r="F67" s="417">
        <v>7</v>
      </c>
      <c r="G67" s="417">
        <v>6</v>
      </c>
    </row>
    <row r="68" spans="2:9" ht="16" thickTop="1">
      <c r="B68" s="416">
        <v>6</v>
      </c>
      <c r="C68" s="417">
        <v>4</v>
      </c>
      <c r="D68" s="417">
        <v>8</v>
      </c>
      <c r="E68" s="417">
        <v>7</v>
      </c>
      <c r="F68" s="417" t="s">
        <v>868</v>
      </c>
      <c r="G68" s="417">
        <v>5</v>
      </c>
      <c r="H68" s="417"/>
    </row>
  </sheetData>
  <mergeCells count="25">
    <mergeCell ref="B1:J1"/>
    <mergeCell ref="A32:C32"/>
    <mergeCell ref="A33:C33"/>
    <mergeCell ref="D33:K33"/>
    <mergeCell ref="A34:C34"/>
    <mergeCell ref="D34:K34"/>
    <mergeCell ref="I4:J4"/>
    <mergeCell ref="I22:J22"/>
    <mergeCell ref="E18:G18"/>
    <mergeCell ref="E17:G17"/>
    <mergeCell ref="E10:G10"/>
    <mergeCell ref="A49:J49"/>
    <mergeCell ref="B39:G39"/>
    <mergeCell ref="A24:F24"/>
    <mergeCell ref="I26:J26"/>
    <mergeCell ref="I25:J25"/>
    <mergeCell ref="A28:J28"/>
    <mergeCell ref="A29:C29"/>
    <mergeCell ref="D29:K29"/>
    <mergeCell ref="D30:K30"/>
    <mergeCell ref="A30:C30"/>
    <mergeCell ref="A31:C31"/>
    <mergeCell ref="D31:K31"/>
    <mergeCell ref="D32:K32"/>
    <mergeCell ref="B36:K3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view="pageLayout" workbookViewId="0">
      <selection activeCell="D28" sqref="D28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1998</v>
      </c>
      <c r="B1" s="588" t="s">
        <v>753</v>
      </c>
      <c r="C1" s="588"/>
      <c r="D1" s="588"/>
      <c r="E1" s="588"/>
      <c r="F1" s="588"/>
      <c r="G1" s="588"/>
      <c r="H1" s="588"/>
      <c r="I1" s="588"/>
      <c r="J1" s="588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</row>
    <row r="3" spans="1:11">
      <c r="A3" s="366"/>
      <c r="B3" s="366"/>
      <c r="C3" s="366"/>
      <c r="D3" s="366"/>
      <c r="E3" s="366"/>
      <c r="F3" s="366"/>
      <c r="G3" s="366"/>
      <c r="H3" s="366"/>
    </row>
    <row r="4" spans="1:11">
      <c r="A4" s="614" t="s">
        <v>732</v>
      </c>
      <c r="B4" s="82">
        <v>1</v>
      </c>
      <c r="C4" s="118">
        <f>DATE($A$1,1,0)+B4</f>
        <v>35796</v>
      </c>
      <c r="D4" s="83">
        <v>6.9444444444444447E-4</v>
      </c>
      <c r="E4" s="18">
        <v>135</v>
      </c>
      <c r="F4" s="462">
        <f>DATE($A$1,1,0)+E4</f>
        <v>35930</v>
      </c>
      <c r="G4" s="119">
        <v>0.69861111111111107</v>
      </c>
      <c r="H4" s="116">
        <v>15</v>
      </c>
      <c r="I4" s="596" t="s">
        <v>752</v>
      </c>
      <c r="J4" s="596"/>
    </row>
    <row r="5" spans="1:11">
      <c r="A5" s="614"/>
      <c r="B5" s="59">
        <v>112</v>
      </c>
      <c r="C5" s="141">
        <f>DATE($A$1,1,0)+B5</f>
        <v>35907</v>
      </c>
      <c r="D5" s="83"/>
      <c r="E5" s="18">
        <v>126</v>
      </c>
      <c r="F5" s="462">
        <f>DATE($A$1,1,0)+E5</f>
        <v>35921</v>
      </c>
      <c r="G5" s="119"/>
      <c r="H5" s="453" t="s">
        <v>177</v>
      </c>
      <c r="I5" s="453"/>
      <c r="J5" s="453"/>
    </row>
    <row r="6" spans="1:11">
      <c r="A6" s="136" t="s">
        <v>733</v>
      </c>
      <c r="B6">
        <v>135</v>
      </c>
      <c r="C6" s="462">
        <f>DATE($A$1,1,0)+B6</f>
        <v>35930</v>
      </c>
      <c r="D6" s="5">
        <v>0.7090277777777777</v>
      </c>
      <c r="E6" s="27">
        <v>136</v>
      </c>
      <c r="F6" s="462">
        <f t="shared" ref="F6:F11" si="0">DATE($A$1,1,0)+E6</f>
        <v>35931</v>
      </c>
      <c r="G6" s="33">
        <v>0.58402777777777781</v>
      </c>
      <c r="H6" s="116">
        <v>15</v>
      </c>
    </row>
    <row r="7" spans="1:11">
      <c r="A7" s="136" t="s">
        <v>734</v>
      </c>
      <c r="B7" s="27">
        <v>136</v>
      </c>
      <c r="C7" s="462">
        <f t="shared" ref="C7:C27" si="1">DATE($A$1,1,0)+B7</f>
        <v>35931</v>
      </c>
      <c r="D7" s="33">
        <v>0.59444444444444444</v>
      </c>
      <c r="E7">
        <v>136</v>
      </c>
      <c r="F7" s="462">
        <f t="shared" si="0"/>
        <v>35931</v>
      </c>
      <c r="G7" s="5">
        <v>0.68819444444444444</v>
      </c>
      <c r="H7" s="116">
        <v>15</v>
      </c>
    </row>
    <row r="8" spans="1:11">
      <c r="A8" s="136" t="s">
        <v>735</v>
      </c>
      <c r="B8">
        <v>136</v>
      </c>
      <c r="C8" s="462">
        <f t="shared" si="1"/>
        <v>35931</v>
      </c>
      <c r="D8" s="5">
        <v>0.69861111111111107</v>
      </c>
      <c r="E8" s="27">
        <v>138</v>
      </c>
      <c r="F8" s="462">
        <f t="shared" si="0"/>
        <v>35933</v>
      </c>
      <c r="G8" s="33">
        <v>0.62569444444444444</v>
      </c>
      <c r="H8" s="116">
        <v>15</v>
      </c>
    </row>
    <row r="9" spans="1:11">
      <c r="A9" s="136" t="s">
        <v>736</v>
      </c>
      <c r="B9" s="27">
        <v>138</v>
      </c>
      <c r="C9" s="462">
        <f t="shared" si="1"/>
        <v>35933</v>
      </c>
      <c r="D9" s="33">
        <v>0.63611111111111118</v>
      </c>
      <c r="E9">
        <v>138</v>
      </c>
      <c r="F9" s="462">
        <f t="shared" si="0"/>
        <v>35933</v>
      </c>
      <c r="G9" s="5">
        <v>0.7715277777777777</v>
      </c>
      <c r="H9" s="116">
        <v>15</v>
      </c>
    </row>
    <row r="10" spans="1:11">
      <c r="A10" s="136" t="s">
        <v>737</v>
      </c>
      <c r="B10">
        <v>138</v>
      </c>
      <c r="C10" s="462">
        <f t="shared" si="1"/>
        <v>35933</v>
      </c>
      <c r="D10" s="5">
        <v>0.78194444444444444</v>
      </c>
      <c r="E10">
        <v>139</v>
      </c>
      <c r="F10" s="462">
        <f t="shared" si="0"/>
        <v>35934</v>
      </c>
      <c r="G10" s="5">
        <v>0.45902777777777781</v>
      </c>
      <c r="H10" s="116">
        <v>15</v>
      </c>
    </row>
    <row r="11" spans="1:11">
      <c r="A11" s="136" t="s">
        <v>738</v>
      </c>
      <c r="B11">
        <v>139</v>
      </c>
      <c r="C11" s="462">
        <f t="shared" si="1"/>
        <v>35934</v>
      </c>
      <c r="D11" s="5">
        <v>0.4694444444444445</v>
      </c>
      <c r="E11">
        <v>140</v>
      </c>
      <c r="F11" s="462">
        <f t="shared" si="0"/>
        <v>35935</v>
      </c>
      <c r="G11" s="5">
        <v>0.47986111111111113</v>
      </c>
      <c r="H11" s="116">
        <v>15</v>
      </c>
    </row>
    <row r="12" spans="1:11">
      <c r="A12" s="136" t="s">
        <v>739</v>
      </c>
      <c r="B12">
        <v>140</v>
      </c>
      <c r="C12" s="462">
        <f t="shared" si="1"/>
        <v>35935</v>
      </c>
      <c r="D12" s="5">
        <v>0.49027777777777781</v>
      </c>
      <c r="E12" s="615" t="s">
        <v>577</v>
      </c>
      <c r="F12" s="615"/>
      <c r="G12" s="615"/>
    </row>
    <row r="13" spans="1:11">
      <c r="A13" s="136" t="s">
        <v>740</v>
      </c>
      <c r="B13">
        <v>140</v>
      </c>
      <c r="C13" s="462">
        <f t="shared" si="1"/>
        <v>35935</v>
      </c>
      <c r="D13" s="5">
        <v>0.50069444444444444</v>
      </c>
      <c r="E13">
        <v>140</v>
      </c>
      <c r="F13" s="462">
        <f>DATE($A$1,1,0)+E13</f>
        <v>35935</v>
      </c>
      <c r="G13" s="5">
        <v>0.59444444444444444</v>
      </c>
      <c r="H13" s="116">
        <v>2</v>
      </c>
    </row>
    <row r="14" spans="1:11">
      <c r="A14" s="136" t="s">
        <v>741</v>
      </c>
      <c r="B14">
        <v>140</v>
      </c>
      <c r="C14" s="462">
        <f t="shared" si="1"/>
        <v>35935</v>
      </c>
      <c r="D14" s="5">
        <v>0.60069444444444442</v>
      </c>
      <c r="E14">
        <v>140</v>
      </c>
      <c r="F14" s="462">
        <f t="shared" ref="F14:F26" si="2">DATE($A$1,1,0)+E14</f>
        <v>35935</v>
      </c>
      <c r="G14" s="5">
        <v>0.7090277777777777</v>
      </c>
      <c r="H14" s="116">
        <v>2</v>
      </c>
    </row>
    <row r="15" spans="1:11">
      <c r="A15" s="136" t="s">
        <v>742</v>
      </c>
      <c r="B15">
        <v>140</v>
      </c>
      <c r="C15" s="462">
        <f t="shared" si="1"/>
        <v>35935</v>
      </c>
      <c r="D15" s="5">
        <v>0.7104166666666667</v>
      </c>
      <c r="E15">
        <v>141</v>
      </c>
      <c r="F15" s="462">
        <f t="shared" si="2"/>
        <v>35936</v>
      </c>
      <c r="G15" s="5">
        <v>0.58680555555555558</v>
      </c>
      <c r="H15" s="116">
        <v>2</v>
      </c>
    </row>
    <row r="16" spans="1:11">
      <c r="A16" s="136" t="s">
        <v>743</v>
      </c>
      <c r="B16">
        <v>141</v>
      </c>
      <c r="C16" s="462">
        <f t="shared" si="1"/>
        <v>35936</v>
      </c>
      <c r="D16" s="5">
        <v>0.58819444444444446</v>
      </c>
      <c r="E16">
        <v>142</v>
      </c>
      <c r="F16" s="462">
        <f t="shared" si="2"/>
        <v>35937</v>
      </c>
      <c r="G16" s="5">
        <v>0.79652777777777783</v>
      </c>
      <c r="H16" s="116">
        <v>2</v>
      </c>
    </row>
    <row r="17" spans="1:10">
      <c r="A17" s="136" t="s">
        <v>744</v>
      </c>
      <c r="B17">
        <v>142</v>
      </c>
      <c r="C17" s="462">
        <f t="shared" si="1"/>
        <v>35937</v>
      </c>
      <c r="D17" s="5">
        <v>0.79791666666666661</v>
      </c>
      <c r="E17">
        <v>143</v>
      </c>
      <c r="F17" s="462">
        <f t="shared" si="2"/>
        <v>35938</v>
      </c>
      <c r="G17" s="5">
        <v>0.4368055555555555</v>
      </c>
      <c r="H17" s="116">
        <v>2</v>
      </c>
    </row>
    <row r="18" spans="1:10">
      <c r="A18" s="136" t="s">
        <v>745</v>
      </c>
      <c r="B18">
        <v>143</v>
      </c>
      <c r="C18" s="462">
        <f t="shared" si="1"/>
        <v>35938</v>
      </c>
      <c r="D18" s="5">
        <v>0.4381944444444445</v>
      </c>
      <c r="E18">
        <v>144</v>
      </c>
      <c r="F18" s="462">
        <f t="shared" si="2"/>
        <v>35939</v>
      </c>
      <c r="G18" s="5">
        <v>0.5395833333333333</v>
      </c>
      <c r="H18" s="116">
        <v>2</v>
      </c>
    </row>
    <row r="19" spans="1:10">
      <c r="A19" s="136" t="s">
        <v>746</v>
      </c>
      <c r="B19">
        <v>144</v>
      </c>
      <c r="C19" s="462">
        <f t="shared" si="1"/>
        <v>35939</v>
      </c>
      <c r="D19" s="5">
        <v>0.54097222222222219</v>
      </c>
      <c r="E19">
        <v>144</v>
      </c>
      <c r="F19" s="462">
        <f t="shared" si="2"/>
        <v>35939</v>
      </c>
      <c r="G19" s="5">
        <v>0.82847222222222217</v>
      </c>
      <c r="H19" s="116">
        <v>2</v>
      </c>
    </row>
    <row r="20" spans="1:10">
      <c r="A20" s="136" t="s">
        <v>747</v>
      </c>
      <c r="B20">
        <v>144</v>
      </c>
      <c r="C20" s="462">
        <f t="shared" si="1"/>
        <v>35939</v>
      </c>
      <c r="D20" s="5">
        <v>0.82986111111111116</v>
      </c>
      <c r="E20">
        <v>145</v>
      </c>
      <c r="F20" s="462">
        <f>DATE($A$1,1,0)+E20</f>
        <v>35940</v>
      </c>
      <c r="G20" s="5">
        <v>0.43124999999999997</v>
      </c>
      <c r="H20" s="116">
        <v>2</v>
      </c>
    </row>
    <row r="21" spans="1:10">
      <c r="A21" s="136" t="s">
        <v>748</v>
      </c>
      <c r="B21">
        <v>145</v>
      </c>
      <c r="C21" s="462">
        <f t="shared" si="1"/>
        <v>35940</v>
      </c>
      <c r="D21" s="5">
        <v>0.43263888888888885</v>
      </c>
      <c r="E21">
        <v>145</v>
      </c>
      <c r="F21" s="462">
        <f t="shared" si="2"/>
        <v>35940</v>
      </c>
      <c r="G21" s="5">
        <v>0.43402777777777773</v>
      </c>
      <c r="H21" s="116">
        <v>2</v>
      </c>
    </row>
    <row r="22" spans="1:10">
      <c r="A22" s="136" t="s">
        <v>749</v>
      </c>
      <c r="B22">
        <v>145</v>
      </c>
      <c r="C22" s="113">
        <f t="shared" si="1"/>
        <v>35940</v>
      </c>
      <c r="D22" s="5">
        <v>0.43541666666666662</v>
      </c>
      <c r="E22">
        <v>145</v>
      </c>
      <c r="F22" s="113">
        <f t="shared" si="2"/>
        <v>35940</v>
      </c>
      <c r="G22" s="5">
        <v>0.95347222222222217</v>
      </c>
      <c r="H22" s="116">
        <v>2</v>
      </c>
    </row>
    <row r="23" spans="1:10">
      <c r="A23" s="136" t="s">
        <v>750</v>
      </c>
      <c r="B23">
        <v>145</v>
      </c>
      <c r="C23" s="113">
        <f t="shared" si="1"/>
        <v>35940</v>
      </c>
      <c r="D23" s="5">
        <v>0.95486111111111116</v>
      </c>
      <c r="E23">
        <v>146</v>
      </c>
      <c r="F23" s="113">
        <f t="shared" si="2"/>
        <v>35941</v>
      </c>
      <c r="G23" s="5">
        <v>0.55347222222222225</v>
      </c>
      <c r="H23" s="116">
        <v>2</v>
      </c>
    </row>
    <row r="24" spans="1:10">
      <c r="A24" s="136" t="s">
        <v>751</v>
      </c>
      <c r="B24">
        <v>146</v>
      </c>
      <c r="C24" s="113">
        <f t="shared" si="1"/>
        <v>35941</v>
      </c>
      <c r="D24" s="5">
        <v>0.55486111111111114</v>
      </c>
      <c r="E24">
        <v>147</v>
      </c>
      <c r="F24" s="113">
        <f t="shared" si="2"/>
        <v>35942</v>
      </c>
      <c r="G24" s="5">
        <v>0.50624999999999998</v>
      </c>
      <c r="H24" s="116">
        <v>2</v>
      </c>
    </row>
    <row r="25" spans="1:10">
      <c r="A25" s="136" t="s">
        <v>897</v>
      </c>
      <c r="B25">
        <v>147</v>
      </c>
      <c r="C25" s="421">
        <f t="shared" si="1"/>
        <v>35942</v>
      </c>
      <c r="D25" s="5">
        <v>0.50763888888888886</v>
      </c>
      <c r="E25">
        <v>273</v>
      </c>
      <c r="F25" s="421">
        <f t="shared" si="2"/>
        <v>36068</v>
      </c>
      <c r="G25" s="5">
        <v>0.83333333333333337</v>
      </c>
      <c r="H25" s="116">
        <v>15</v>
      </c>
    </row>
    <row r="26" spans="1:10">
      <c r="A26" s="136"/>
      <c r="B26">
        <v>273</v>
      </c>
      <c r="C26" s="113">
        <f t="shared" si="1"/>
        <v>36068</v>
      </c>
      <c r="D26" s="5"/>
      <c r="E26" s="49">
        <v>275</v>
      </c>
      <c r="F26" s="113">
        <f t="shared" si="2"/>
        <v>36070</v>
      </c>
      <c r="G26" s="5"/>
      <c r="H26" s="368" t="s">
        <v>177</v>
      </c>
    </row>
    <row r="27" spans="1:10">
      <c r="A27" s="136" t="s">
        <v>186</v>
      </c>
      <c r="B27" s="49">
        <v>275</v>
      </c>
      <c r="C27" s="113">
        <f t="shared" si="1"/>
        <v>36070</v>
      </c>
      <c r="D27" s="51">
        <v>0.375</v>
      </c>
      <c r="E27" s="36">
        <v>365</v>
      </c>
      <c r="F27" s="118">
        <f t="shared" ref="F27" si="3">DATE($A$1,1,0)+E27</f>
        <v>36160</v>
      </c>
      <c r="G27" s="79">
        <v>0.98611111111111116</v>
      </c>
      <c r="H27" s="369">
        <v>20</v>
      </c>
      <c r="I27" s="596" t="s">
        <v>755</v>
      </c>
      <c r="J27" s="596"/>
    </row>
    <row r="29" spans="1:10" s="2" customFormat="1">
      <c r="A29" s="595" t="s">
        <v>756</v>
      </c>
      <c r="B29" s="595"/>
      <c r="C29" s="595"/>
      <c r="D29" s="595"/>
      <c r="E29" s="595"/>
      <c r="F29" s="595"/>
      <c r="H29" s="369"/>
    </row>
    <row r="30" spans="1:10">
      <c r="A30" t="s">
        <v>732</v>
      </c>
      <c r="B30">
        <v>328</v>
      </c>
      <c r="C30" s="113">
        <f>DATE(1997,1,0)+B30</f>
        <v>35758</v>
      </c>
      <c r="D30" s="5">
        <v>0.78194444444444444</v>
      </c>
      <c r="E30" s="18">
        <v>135</v>
      </c>
      <c r="F30" s="113">
        <f t="shared" ref="F30" si="4">DATE($A$1,1,0)+E30</f>
        <v>35930</v>
      </c>
      <c r="G30" s="119">
        <v>0.69861111111111107</v>
      </c>
      <c r="H30" s="116">
        <v>15</v>
      </c>
      <c r="I30" s="596" t="s">
        <v>752</v>
      </c>
      <c r="J30" s="596"/>
    </row>
    <row r="31" spans="1:10">
      <c r="A31" s="49" t="s">
        <v>186</v>
      </c>
      <c r="B31" s="49">
        <v>275</v>
      </c>
      <c r="C31" s="113">
        <f t="shared" ref="C31" si="5">DATE($A$1,1,0)+B31</f>
        <v>36070</v>
      </c>
      <c r="D31" s="51">
        <v>0.375</v>
      </c>
      <c r="E31" s="49">
        <v>43</v>
      </c>
      <c r="F31" s="113">
        <f>DATE(1999,1,0)+E31</f>
        <v>36203</v>
      </c>
      <c r="G31" s="51">
        <v>0.51388888888888895</v>
      </c>
      <c r="H31" s="369">
        <v>20</v>
      </c>
      <c r="I31" s="596" t="s">
        <v>755</v>
      </c>
      <c r="J31" s="596"/>
    </row>
    <row r="32" spans="1:10">
      <c r="A32" s="49"/>
      <c r="B32" s="49"/>
      <c r="C32" s="113"/>
      <c r="D32" s="51"/>
      <c r="E32" s="49"/>
      <c r="F32" s="113"/>
      <c r="G32" s="51"/>
      <c r="H32" s="369"/>
      <c r="I32" s="368"/>
      <c r="J32" s="368"/>
    </row>
    <row r="33" spans="1:11" s="2" customFormat="1">
      <c r="A33" s="592" t="s">
        <v>398</v>
      </c>
      <c r="B33" s="592"/>
      <c r="C33" s="592"/>
      <c r="D33" s="592"/>
      <c r="E33" s="592"/>
      <c r="F33" s="592"/>
      <c r="G33" s="592"/>
      <c r="H33" s="592"/>
      <c r="I33" s="592"/>
      <c r="J33" s="592"/>
    </row>
    <row r="34" spans="1:11" s="2" customFormat="1">
      <c r="A34" s="593" t="s">
        <v>407</v>
      </c>
      <c r="B34" s="593"/>
      <c r="C34" s="593"/>
      <c r="D34" s="611" t="s">
        <v>881</v>
      </c>
      <c r="E34" s="611"/>
      <c r="F34" s="611"/>
      <c r="G34" s="611"/>
      <c r="H34" s="611"/>
      <c r="I34" s="611"/>
      <c r="J34" s="611"/>
      <c r="K34" s="611"/>
    </row>
    <row r="35" spans="1:11" s="2" customFormat="1">
      <c r="A35" s="593" t="s">
        <v>407</v>
      </c>
      <c r="B35" s="593"/>
      <c r="C35" s="593"/>
      <c r="D35" s="611" t="s">
        <v>881</v>
      </c>
      <c r="E35" s="611"/>
      <c r="F35" s="611"/>
      <c r="G35" s="611"/>
      <c r="H35" s="611"/>
      <c r="I35" s="611"/>
      <c r="J35" s="611"/>
      <c r="K35" s="611"/>
    </row>
    <row r="36" spans="1:11" s="2" customFormat="1">
      <c r="A36" s="452"/>
      <c r="B36" s="452"/>
      <c r="C36" s="452"/>
      <c r="D36" s="459"/>
      <c r="E36" s="459"/>
      <c r="F36" s="459"/>
      <c r="G36" s="459"/>
      <c r="H36" s="459"/>
      <c r="I36" s="420"/>
      <c r="J36" s="420"/>
      <c r="K36" s="420"/>
    </row>
    <row r="37" spans="1:11" s="2" customFormat="1">
      <c r="A37" s="424" t="s">
        <v>350</v>
      </c>
      <c r="B37" s="613" t="s">
        <v>899</v>
      </c>
      <c r="C37" s="613"/>
      <c r="D37" s="613"/>
      <c r="E37" s="613"/>
      <c r="F37" s="613"/>
      <c r="G37" s="613"/>
      <c r="H37" s="613"/>
      <c r="I37" s="613"/>
      <c r="J37" s="613"/>
      <c r="K37" s="613"/>
    </row>
    <row r="38" spans="1:11" s="2" customFormat="1">
      <c r="A38" s="424"/>
      <c r="B38" s="610" t="s">
        <v>898</v>
      </c>
      <c r="C38" s="610"/>
      <c r="D38" s="610"/>
      <c r="E38" s="610"/>
      <c r="F38" s="610"/>
      <c r="G38" s="610"/>
      <c r="H38" s="610"/>
      <c r="I38" s="610"/>
      <c r="J38" s="610"/>
      <c r="K38" s="610"/>
    </row>
    <row r="39" spans="1:11" s="2" customFormat="1">
      <c r="A39" s="424"/>
      <c r="B39" s="610"/>
      <c r="C39" s="610"/>
      <c r="D39" s="610"/>
      <c r="E39" s="610"/>
      <c r="F39" s="610"/>
      <c r="G39" s="610"/>
      <c r="H39" s="610"/>
      <c r="I39" s="610"/>
      <c r="J39" s="610"/>
      <c r="K39" s="610"/>
    </row>
    <row r="40" spans="1:11" ht="16" thickBot="1">
      <c r="F40" s="462"/>
    </row>
    <row r="41" spans="1:11" ht="16" thickBot="1">
      <c r="B41" s="604" t="s">
        <v>757</v>
      </c>
      <c r="C41" s="605"/>
      <c r="D41" s="605"/>
      <c r="E41" s="605"/>
      <c r="F41" s="605"/>
      <c r="G41" s="606"/>
    </row>
    <row r="42" spans="1:11">
      <c r="A42" s="228" t="s">
        <v>261</v>
      </c>
      <c r="B42" s="229"/>
      <c r="C42" s="374">
        <v>35796</v>
      </c>
      <c r="D42" s="230">
        <v>0</v>
      </c>
      <c r="E42" s="229"/>
      <c r="F42" s="374">
        <v>35907</v>
      </c>
      <c r="G42" s="230">
        <v>8.3333333333333329E-2</v>
      </c>
      <c r="H42" s="458">
        <v>15</v>
      </c>
    </row>
    <row r="43" spans="1:11">
      <c r="A43" s="240" t="s">
        <v>262</v>
      </c>
      <c r="B43" s="29"/>
      <c r="C43" s="26">
        <v>35921</v>
      </c>
      <c r="D43" s="192">
        <v>0.90625</v>
      </c>
      <c r="E43" s="29"/>
      <c r="F43" s="26">
        <v>35935</v>
      </c>
      <c r="G43" s="192">
        <v>0.59375</v>
      </c>
      <c r="H43" s="468">
        <v>15</v>
      </c>
    </row>
    <row r="44" spans="1:11" ht="16" thickBot="1">
      <c r="A44" s="375" t="s">
        <v>263</v>
      </c>
      <c r="B44" s="30"/>
      <c r="C44" s="376">
        <v>35935</v>
      </c>
      <c r="D44" s="377">
        <v>0.60069444444444442</v>
      </c>
      <c r="E44" s="30"/>
      <c r="F44" s="376">
        <v>35942</v>
      </c>
      <c r="G44" s="377">
        <v>0.50624999999999998</v>
      </c>
      <c r="H44" s="378">
        <v>2</v>
      </c>
    </row>
    <row r="47" spans="1:11">
      <c r="I47" s="55"/>
    </row>
  </sheetData>
  <mergeCells count="16">
    <mergeCell ref="B1:J1"/>
    <mergeCell ref="A4:A5"/>
    <mergeCell ref="E12:G12"/>
    <mergeCell ref="I4:J4"/>
    <mergeCell ref="I27:J27"/>
    <mergeCell ref="I31:J31"/>
    <mergeCell ref="I30:J30"/>
    <mergeCell ref="A29:F29"/>
    <mergeCell ref="B41:G41"/>
    <mergeCell ref="A33:J33"/>
    <mergeCell ref="A34:C34"/>
    <mergeCell ref="D34:K34"/>
    <mergeCell ref="A35:C35"/>
    <mergeCell ref="D35:K35"/>
    <mergeCell ref="B37:K37"/>
    <mergeCell ref="B38:K3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style="2" customWidth="1"/>
    <col min="2" max="7" width="10.83203125" style="2" customWidth="1"/>
    <col min="8" max="8" width="10.83203125" style="369" customWidth="1"/>
    <col min="9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1999</v>
      </c>
      <c r="B1" s="588" t="s">
        <v>753</v>
      </c>
      <c r="C1" s="588"/>
      <c r="D1" s="588"/>
      <c r="E1" s="588"/>
      <c r="F1" s="588"/>
      <c r="G1" s="588"/>
      <c r="H1" s="588"/>
      <c r="I1" s="588"/>
      <c r="J1" s="588"/>
      <c r="K1" s="28"/>
    </row>
    <row r="2" spans="1:14">
      <c r="A2" s="369"/>
      <c r="B2" s="369" t="s">
        <v>0</v>
      </c>
      <c r="C2" s="369" t="s">
        <v>1</v>
      </c>
      <c r="D2" s="369" t="s">
        <v>2</v>
      </c>
      <c r="E2" s="369" t="s">
        <v>3</v>
      </c>
      <c r="F2" s="369" t="s">
        <v>4</v>
      </c>
      <c r="G2" s="369" t="s">
        <v>5</v>
      </c>
      <c r="H2" s="422" t="s">
        <v>886</v>
      </c>
      <c r="I2" s="369"/>
    </row>
    <row r="3" spans="1:14">
      <c r="A3" s="369"/>
      <c r="B3" s="369"/>
      <c r="C3" s="369"/>
      <c r="D3" s="369"/>
      <c r="E3" s="369"/>
      <c r="F3" s="369"/>
      <c r="G3" s="369"/>
      <c r="I3" s="369"/>
      <c r="L3" s="364"/>
      <c r="M3" s="364"/>
      <c r="N3" s="364"/>
    </row>
    <row r="4" spans="1:14">
      <c r="A4" s="136" t="s">
        <v>186</v>
      </c>
      <c r="B4" s="36">
        <v>1</v>
      </c>
      <c r="C4" s="118">
        <f t="shared" ref="C4" si="0">DATE($A$1,1,0)+B4</f>
        <v>36161</v>
      </c>
      <c r="D4" s="79">
        <v>1.3888888888888888E-2</v>
      </c>
      <c r="E4" s="49">
        <v>43</v>
      </c>
      <c r="F4" s="462">
        <f t="shared" ref="F4" si="1">DATE($A$1,1,0)+E4</f>
        <v>36203</v>
      </c>
      <c r="G4" s="51">
        <v>0.51388888888888895</v>
      </c>
      <c r="H4" s="452">
        <v>20</v>
      </c>
      <c r="I4" s="596" t="s">
        <v>396</v>
      </c>
      <c r="J4" s="596"/>
      <c r="L4" s="41"/>
      <c r="M4" s="41"/>
      <c r="N4" s="41"/>
    </row>
    <row r="5" spans="1:14" ht="15" customHeight="1">
      <c r="A5" s="622" t="s">
        <v>337</v>
      </c>
      <c r="B5" s="18">
        <v>43</v>
      </c>
      <c r="C5" s="462">
        <f>DATE($A$1,1,0)+B5</f>
        <v>36203</v>
      </c>
      <c r="D5" s="90">
        <v>0.52777777777777779</v>
      </c>
      <c r="E5" s="18">
        <v>96</v>
      </c>
      <c r="F5" s="462">
        <f>DATE($A$1,1,0)+E5</f>
        <v>36256</v>
      </c>
      <c r="G5" s="119">
        <v>0.44444444444444442</v>
      </c>
      <c r="H5" s="116">
        <v>20</v>
      </c>
      <c r="I5" s="623" t="s">
        <v>399</v>
      </c>
      <c r="J5" s="623"/>
      <c r="K5" s="623"/>
      <c r="L5" s="373"/>
      <c r="M5" s="373"/>
      <c r="N5" s="373"/>
    </row>
    <row r="6" spans="1:14" ht="15" customHeight="1">
      <c r="A6" s="622"/>
      <c r="B6" s="59">
        <v>96</v>
      </c>
      <c r="C6" s="462">
        <f>DATE($A$1,1,0)+B6</f>
        <v>36256</v>
      </c>
      <c r="D6" s="45"/>
      <c r="E6" s="2">
        <v>178</v>
      </c>
      <c r="F6" s="462">
        <f>DATE($A$1,1,0)+E6</f>
        <v>36338</v>
      </c>
      <c r="G6" s="45"/>
      <c r="H6" s="453" t="s">
        <v>177</v>
      </c>
      <c r="I6" s="623"/>
      <c r="J6" s="623"/>
      <c r="K6" s="623"/>
      <c r="L6" s="373"/>
      <c r="M6" s="373"/>
      <c r="N6" s="373"/>
    </row>
    <row r="7" spans="1:14" ht="15" customHeight="1">
      <c r="A7" s="622"/>
      <c r="B7" s="18">
        <v>178</v>
      </c>
      <c r="C7" s="462">
        <f>DATE($A$1,1,0)+B7</f>
        <v>36338</v>
      </c>
      <c r="D7" s="90">
        <v>0.78125</v>
      </c>
      <c r="E7" s="18">
        <v>365</v>
      </c>
      <c r="F7" s="462">
        <f>DATE($A$1,1,0)+E7</f>
        <v>36525</v>
      </c>
      <c r="G7" s="119">
        <v>0.98958333333333337</v>
      </c>
      <c r="H7" s="116">
        <v>15</v>
      </c>
      <c r="I7" s="623"/>
      <c r="J7" s="623"/>
      <c r="K7" s="623"/>
      <c r="L7" s="9"/>
      <c r="M7" s="9"/>
      <c r="N7" s="9"/>
    </row>
    <row r="8" spans="1:14" ht="15" customHeight="1">
      <c r="A8" s="367"/>
      <c r="B8" s="18"/>
      <c r="C8" s="462"/>
      <c r="D8" s="90"/>
      <c r="E8" s="18"/>
      <c r="F8" s="462"/>
      <c r="G8" s="119"/>
      <c r="H8" s="116"/>
      <c r="I8" s="463"/>
      <c r="J8" s="463"/>
      <c r="K8" s="463"/>
      <c r="L8" s="9"/>
      <c r="M8" s="9"/>
      <c r="N8" s="9"/>
    </row>
    <row r="9" spans="1:14">
      <c r="A9" s="595" t="s">
        <v>754</v>
      </c>
      <c r="B9" s="595"/>
      <c r="C9" s="595"/>
      <c r="D9" s="595"/>
      <c r="E9" s="595"/>
      <c r="F9" s="595"/>
      <c r="H9" s="452"/>
    </row>
    <row r="10" spans="1:14">
      <c r="A10" s="49" t="s">
        <v>186</v>
      </c>
      <c r="B10" s="49">
        <v>275</v>
      </c>
      <c r="C10" s="66">
        <f>DATE(1998,1,0)+B10</f>
        <v>36070</v>
      </c>
      <c r="D10" s="51">
        <v>0.375</v>
      </c>
      <c r="E10" s="49">
        <v>43</v>
      </c>
      <c r="F10" s="50">
        <v>36203</v>
      </c>
      <c r="G10" s="51">
        <v>0.51388888888888895</v>
      </c>
      <c r="H10" s="452">
        <v>20</v>
      </c>
      <c r="I10" s="596" t="s">
        <v>396</v>
      </c>
      <c r="J10" s="596"/>
    </row>
    <row r="12" spans="1:14">
      <c r="A12" s="592" t="s">
        <v>398</v>
      </c>
      <c r="B12" s="592"/>
      <c r="C12" s="592"/>
      <c r="D12" s="592"/>
      <c r="E12" s="592"/>
      <c r="F12" s="592"/>
      <c r="G12" s="592"/>
      <c r="H12" s="592"/>
      <c r="I12" s="592"/>
      <c r="J12" s="592"/>
    </row>
    <row r="13" spans="1:14">
      <c r="A13" s="593" t="s">
        <v>407</v>
      </c>
      <c r="B13" s="593"/>
      <c r="C13" s="593"/>
      <c r="D13" s="611" t="s">
        <v>406</v>
      </c>
      <c r="E13" s="611"/>
      <c r="F13" s="611"/>
      <c r="G13" s="611"/>
      <c r="H13" s="611"/>
      <c r="I13" s="611"/>
      <c r="J13" s="611"/>
      <c r="K13" s="611"/>
    </row>
    <row r="14" spans="1:14" ht="15" customHeight="1" thickBot="1">
      <c r="A14" s="367"/>
      <c r="B14" s="18"/>
      <c r="C14" s="462"/>
      <c r="D14" s="90"/>
      <c r="E14" s="18"/>
      <c r="F14" s="462"/>
      <c r="G14" s="119"/>
      <c r="H14" s="116"/>
      <c r="I14" s="463"/>
      <c r="J14" s="463"/>
      <c r="K14" s="463"/>
      <c r="L14" s="9"/>
      <c r="M14" s="9"/>
      <c r="N14" s="9"/>
    </row>
    <row r="15" spans="1:14" ht="15" customHeight="1" thickBot="1">
      <c r="A15" s="367"/>
      <c r="B15" s="624" t="s">
        <v>719</v>
      </c>
      <c r="C15" s="625"/>
      <c r="D15" s="625"/>
      <c r="E15" s="625"/>
      <c r="F15" s="625"/>
      <c r="G15" s="625"/>
      <c r="H15" s="625"/>
      <c r="I15" s="626"/>
      <c r="J15" s="463"/>
      <c r="K15" s="463"/>
      <c r="L15" s="9"/>
      <c r="M15" s="9"/>
      <c r="N15" s="9"/>
    </row>
    <row r="16" spans="1:14" ht="15" customHeight="1">
      <c r="A16" s="204" t="s">
        <v>187</v>
      </c>
      <c r="B16" s="205">
        <v>43</v>
      </c>
      <c r="C16" s="206">
        <f>DATE($A$1,1,0)+B16</f>
        <v>36203</v>
      </c>
      <c r="D16" s="207">
        <v>0.52777777777777779</v>
      </c>
      <c r="E16" s="205">
        <v>96</v>
      </c>
      <c r="F16" s="206">
        <f>DATE($A$1,1,0)+E16</f>
        <v>36256</v>
      </c>
      <c r="G16" s="207">
        <v>0.44444444444444442</v>
      </c>
      <c r="H16" s="474">
        <v>20</v>
      </c>
      <c r="I16" s="616" t="s">
        <v>397</v>
      </c>
      <c r="J16" s="616"/>
      <c r="K16" s="617"/>
    </row>
    <row r="17" spans="1:11">
      <c r="A17" s="209"/>
      <c r="B17" s="41"/>
      <c r="C17" s="41"/>
      <c r="D17" s="41"/>
      <c r="E17" s="41"/>
      <c r="F17" s="41"/>
      <c r="G17" s="41"/>
      <c r="H17" s="475"/>
      <c r="I17" s="618"/>
      <c r="J17" s="618"/>
      <c r="K17" s="619"/>
    </row>
    <row r="18" spans="1:11" ht="15" customHeight="1">
      <c r="A18" s="209" t="s">
        <v>188</v>
      </c>
      <c r="B18" s="41">
        <v>178</v>
      </c>
      <c r="C18" s="210">
        <f>DATE($A$1,1,0)+B18</f>
        <v>36338</v>
      </c>
      <c r="D18" s="107">
        <v>0.78125</v>
      </c>
      <c r="E18" s="41">
        <v>222</v>
      </c>
      <c r="F18" s="210">
        <f>DATE($A$1,1,0)+E18</f>
        <v>36382</v>
      </c>
      <c r="G18" s="107">
        <v>0.67708333333333337</v>
      </c>
      <c r="H18" s="475">
        <v>15</v>
      </c>
      <c r="I18" s="618"/>
      <c r="J18" s="618"/>
      <c r="K18" s="619"/>
    </row>
    <row r="19" spans="1:11">
      <c r="A19" s="211" t="s">
        <v>189</v>
      </c>
      <c r="B19" s="41">
        <v>178</v>
      </c>
      <c r="C19" s="210">
        <f>DATE($A$1,1,0)+B19</f>
        <v>36338</v>
      </c>
      <c r="D19" s="107">
        <v>0.78125</v>
      </c>
      <c r="E19" s="41">
        <v>222</v>
      </c>
      <c r="F19" s="210">
        <f>DATE($A$1,1,0)+E19</f>
        <v>36382</v>
      </c>
      <c r="G19" s="107">
        <v>0.67708333333333337</v>
      </c>
      <c r="H19" s="475">
        <v>15</v>
      </c>
      <c r="I19" s="618"/>
      <c r="J19" s="618"/>
      <c r="K19" s="619"/>
    </row>
    <row r="20" spans="1:11" ht="15" customHeight="1">
      <c r="A20" s="211" t="s">
        <v>190</v>
      </c>
      <c r="B20" s="41">
        <v>222</v>
      </c>
      <c r="C20" s="210">
        <f>DATE($A$1,1,0)+B20</f>
        <v>36382</v>
      </c>
      <c r="D20" s="107">
        <v>0.6875</v>
      </c>
      <c r="E20" s="41">
        <v>264</v>
      </c>
      <c r="F20" s="210">
        <f>DATE($A$1,1,0)+E20</f>
        <v>36424</v>
      </c>
      <c r="G20" s="107">
        <v>0.88541666666666663</v>
      </c>
      <c r="H20" s="475">
        <v>15</v>
      </c>
      <c r="I20" s="618"/>
      <c r="J20" s="618"/>
      <c r="K20" s="619"/>
    </row>
    <row r="21" spans="1:11" ht="16" thickBot="1">
      <c r="A21" s="212" t="s">
        <v>191</v>
      </c>
      <c r="B21" s="213">
        <v>264</v>
      </c>
      <c r="C21" s="214">
        <f>DATE($A$1,1,0)+B21</f>
        <v>36424</v>
      </c>
      <c r="D21" s="215">
        <v>0.89583333333333337</v>
      </c>
      <c r="E21" s="213">
        <v>295</v>
      </c>
      <c r="F21" s="214">
        <f>DATE($A$1,1,0)+E21</f>
        <v>36455</v>
      </c>
      <c r="G21" s="215">
        <v>0.91666666666666663</v>
      </c>
      <c r="H21" s="216">
        <v>15</v>
      </c>
      <c r="I21" s="620"/>
      <c r="J21" s="620"/>
      <c r="K21" s="621"/>
    </row>
    <row r="22" spans="1:11">
      <c r="C22" s="113"/>
      <c r="F22" s="113"/>
      <c r="H22" s="368"/>
      <c r="I22" s="114"/>
      <c r="J22" s="115"/>
      <c r="K22" s="369"/>
    </row>
  </sheetData>
  <mergeCells count="11">
    <mergeCell ref="B1:J1"/>
    <mergeCell ref="B15:I15"/>
    <mergeCell ref="I4:J4"/>
    <mergeCell ref="A9:F9"/>
    <mergeCell ref="I10:J10"/>
    <mergeCell ref="I16:K21"/>
    <mergeCell ref="D13:K13"/>
    <mergeCell ref="A13:C13"/>
    <mergeCell ref="A5:A7"/>
    <mergeCell ref="I5:K7"/>
    <mergeCell ref="A12:J12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view="pageLayout" workbookViewId="0">
      <selection activeCell="D12" sqref="D12:K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2000</v>
      </c>
      <c r="B1" s="627" t="s">
        <v>387</v>
      </c>
      <c r="C1" s="627"/>
      <c r="D1" s="627"/>
      <c r="E1" s="627"/>
      <c r="F1" s="627"/>
      <c r="G1" s="627"/>
      <c r="H1" s="627"/>
      <c r="I1" s="627"/>
      <c r="J1" s="627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2" t="s">
        <v>886</v>
      </c>
      <c r="I2" s="1"/>
    </row>
    <row r="3" spans="1:11">
      <c r="A3" s="1"/>
      <c r="B3" s="1"/>
      <c r="C3" s="1"/>
      <c r="D3" s="1"/>
      <c r="E3" s="1"/>
      <c r="F3" s="1"/>
      <c r="G3" s="1"/>
      <c r="I3" s="1"/>
    </row>
    <row r="4" spans="1:11" ht="15" customHeight="1">
      <c r="A4" s="392" t="s">
        <v>400</v>
      </c>
      <c r="B4" s="121">
        <v>1</v>
      </c>
      <c r="C4" s="462">
        <f>DATE($A$1,1,0)+B4</f>
        <v>36526</v>
      </c>
      <c r="D4" s="122">
        <v>0</v>
      </c>
      <c r="E4" s="121">
        <v>117</v>
      </c>
      <c r="F4" s="462">
        <f>DATE($A$1,1,0)+E4</f>
        <v>36642</v>
      </c>
      <c r="G4" s="122">
        <v>0.67708333333333337</v>
      </c>
      <c r="H4" s="112">
        <v>15</v>
      </c>
      <c r="I4" s="623" t="s">
        <v>729</v>
      </c>
      <c r="J4" s="623"/>
      <c r="K4" s="623"/>
    </row>
    <row r="5" spans="1:11">
      <c r="A5" s="393"/>
      <c r="B5" s="16">
        <v>117</v>
      </c>
      <c r="C5" s="462">
        <f>DATE($A$1,1,0)+B5</f>
        <v>36642</v>
      </c>
      <c r="D5" s="464"/>
      <c r="E5" s="16">
        <v>159</v>
      </c>
      <c r="F5" s="462">
        <f>DATE($A$1,1,0)+E5</f>
        <v>36684</v>
      </c>
      <c r="G5" s="464"/>
      <c r="H5" s="25" t="s">
        <v>177</v>
      </c>
      <c r="I5" s="623"/>
      <c r="J5" s="623"/>
      <c r="K5" s="623"/>
    </row>
    <row r="6" spans="1:11">
      <c r="A6" s="136" t="s">
        <v>184</v>
      </c>
      <c r="B6">
        <v>159</v>
      </c>
      <c r="C6" s="462">
        <f>DATE($A$1,1,0)+B6</f>
        <v>36684</v>
      </c>
      <c r="D6" s="5">
        <v>0.79166666666666663</v>
      </c>
      <c r="E6">
        <v>228</v>
      </c>
      <c r="F6" s="462">
        <f>DATE($A$1,1,0)+E6</f>
        <v>36753</v>
      </c>
      <c r="G6" s="5">
        <v>0.9375</v>
      </c>
      <c r="H6" s="128">
        <v>15</v>
      </c>
      <c r="K6" s="464"/>
    </row>
    <row r="7" spans="1:11">
      <c r="A7" s="136" t="s">
        <v>185</v>
      </c>
      <c r="B7">
        <v>228</v>
      </c>
      <c r="C7" s="462">
        <f>DATE($A$1,1,0)+B7</f>
        <v>36753</v>
      </c>
      <c r="D7" s="5">
        <v>0.94791666666666663</v>
      </c>
      <c r="E7">
        <v>293</v>
      </c>
      <c r="F7" s="462">
        <f>DATE($A$1,1,0)+E7</f>
        <v>36818</v>
      </c>
      <c r="G7" s="5">
        <v>0.76041666666666663</v>
      </c>
      <c r="H7" s="464">
        <v>15</v>
      </c>
      <c r="K7" s="464"/>
    </row>
    <row r="8" spans="1:11">
      <c r="A8" s="136"/>
      <c r="B8">
        <v>294</v>
      </c>
      <c r="C8" s="462">
        <f>DATE($A$1,1,0)+B8</f>
        <v>36819</v>
      </c>
      <c r="D8" s="5"/>
      <c r="E8">
        <v>366</v>
      </c>
      <c r="F8" s="462">
        <f>DATE($A$1,1,0)+E8</f>
        <v>36891</v>
      </c>
      <c r="G8" s="5"/>
      <c r="H8" s="25" t="s">
        <v>177</v>
      </c>
      <c r="K8" s="464"/>
    </row>
    <row r="10" spans="1:11">
      <c r="A10" s="592" t="s">
        <v>398</v>
      </c>
      <c r="B10" s="592"/>
      <c r="C10" s="592"/>
      <c r="D10" s="592"/>
      <c r="E10" s="592"/>
      <c r="F10" s="592"/>
      <c r="G10" s="592"/>
      <c r="H10" s="592"/>
      <c r="I10" s="592"/>
      <c r="J10" s="592"/>
      <c r="K10" s="120"/>
    </row>
    <row r="11" spans="1:11">
      <c r="A11" s="628" t="s">
        <v>403</v>
      </c>
      <c r="B11" s="628"/>
      <c r="C11" s="628"/>
      <c r="D11" s="628" t="s">
        <v>402</v>
      </c>
      <c r="E11" s="628"/>
      <c r="F11" s="628"/>
      <c r="G11" s="628"/>
      <c r="H11" s="628"/>
      <c r="I11" s="628"/>
      <c r="J11" s="628"/>
      <c r="K11" s="628"/>
    </row>
    <row r="12" spans="1:11">
      <c r="A12" s="628" t="s">
        <v>404</v>
      </c>
      <c r="B12" s="628"/>
      <c r="C12" s="628"/>
      <c r="D12" s="628" t="s">
        <v>405</v>
      </c>
      <c r="E12" s="628"/>
      <c r="F12" s="628"/>
      <c r="G12" s="628"/>
      <c r="H12" s="628"/>
      <c r="I12" s="628"/>
      <c r="J12" s="628"/>
      <c r="K12" s="628"/>
    </row>
    <row r="13" spans="1:11" ht="16" thickBot="1">
      <c r="H13" s="464"/>
    </row>
    <row r="14" spans="1:11" ht="15" customHeight="1" thickBot="1">
      <c r="B14" s="624" t="s">
        <v>719</v>
      </c>
      <c r="C14" s="625"/>
      <c r="D14" s="625"/>
      <c r="E14" s="625"/>
      <c r="F14" s="625"/>
      <c r="G14" s="625"/>
      <c r="H14" s="625"/>
      <c r="I14" s="626"/>
      <c r="K14" s="464"/>
    </row>
    <row r="15" spans="1:11" ht="15" customHeight="1">
      <c r="A15" s="629" t="s">
        <v>338</v>
      </c>
      <c r="B15" s="217">
        <v>1</v>
      </c>
      <c r="C15" s="206">
        <f>DATE($A$1,1,0)+B15</f>
        <v>36526</v>
      </c>
      <c r="D15" s="218">
        <v>0</v>
      </c>
      <c r="E15" s="217">
        <v>117</v>
      </c>
      <c r="F15" s="206">
        <f>DATE($A$1,1,0)+E15</f>
        <v>36642</v>
      </c>
      <c r="G15" s="218">
        <v>0.67708333333333337</v>
      </c>
      <c r="H15" s="219">
        <v>15</v>
      </c>
      <c r="I15" s="616" t="s">
        <v>401</v>
      </c>
      <c r="J15" s="616"/>
      <c r="K15" s="617"/>
    </row>
    <row r="16" spans="1:11">
      <c r="A16" s="630"/>
      <c r="B16" s="220">
        <v>159</v>
      </c>
      <c r="C16" s="210">
        <f>DATE($A$1,1,0)+B16</f>
        <v>36684</v>
      </c>
      <c r="D16" s="221">
        <v>0.79166666666666663</v>
      </c>
      <c r="E16" s="220">
        <v>293</v>
      </c>
      <c r="F16" s="210">
        <f>DATE($A$1,1,0)+E16</f>
        <v>36818</v>
      </c>
      <c r="G16" s="221">
        <v>0.76041666666666663</v>
      </c>
      <c r="H16" s="222">
        <v>15</v>
      </c>
      <c r="I16" s="618"/>
      <c r="J16" s="618"/>
      <c r="K16" s="619"/>
    </row>
    <row r="17" spans="1:11" ht="16" thickBot="1">
      <c r="A17" s="223"/>
      <c r="B17" s="224"/>
      <c r="C17" s="225"/>
      <c r="D17" s="226"/>
      <c r="E17" s="224"/>
      <c r="F17" s="225"/>
      <c r="G17" s="226"/>
      <c r="H17" s="227"/>
      <c r="I17" s="620"/>
      <c r="J17" s="620"/>
      <c r="K17" s="621"/>
    </row>
  </sheetData>
  <mergeCells count="10">
    <mergeCell ref="B1:J1"/>
    <mergeCell ref="B14:I14"/>
    <mergeCell ref="A12:C12"/>
    <mergeCell ref="D12:K12"/>
    <mergeCell ref="A15:A16"/>
    <mergeCell ref="I15:K17"/>
    <mergeCell ref="D11:K11"/>
    <mergeCell ref="A11:C11"/>
    <mergeCell ref="A10:J10"/>
    <mergeCell ref="I4:K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 Dap</dc:creator>
  <cp:lastModifiedBy>PiM Dap</cp:lastModifiedBy>
  <cp:lastPrinted>2016-04-11T10:55:34Z</cp:lastPrinted>
  <dcterms:created xsi:type="dcterms:W3CDTF">2013-06-26T08:11:20Z</dcterms:created>
  <dcterms:modified xsi:type="dcterms:W3CDTF">2016-05-03T17:12:46Z</dcterms:modified>
</cp:coreProperties>
</file>