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430" yWindow="250" windowWidth="26820" windowHeight="13340" firstSheet="3" activeTab="20"/>
  </bookViews>
  <sheets>
    <sheet name="Sheet1" sheetId="1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5" sheetId="18" r:id="rId15"/>
    <sheet name="Sheet16" sheetId="19" r:id="rId16"/>
    <sheet name="Sheet17" sheetId="21" r:id="rId17"/>
    <sheet name="Sheet18" sheetId="22" r:id="rId18"/>
    <sheet name="Sheet19" sheetId="23" r:id="rId19"/>
    <sheet name="Sheet20" sheetId="24" r:id="rId20"/>
    <sheet name="Sheet21" sheetId="26" r:id="rId21"/>
  </sheets>
  <calcPr calcId="145621"/>
</workbook>
</file>

<file path=xl/calcChain.xml><?xml version="1.0" encoding="utf-8"?>
<calcChain xmlns="http://schemas.openxmlformats.org/spreadsheetml/2006/main">
  <c r="O6" i="1" l="1"/>
  <c r="G24" i="4" l="1"/>
  <c r="C6" i="26"/>
  <c r="C6" i="24"/>
  <c r="C6" i="23"/>
  <c r="C6" i="22"/>
  <c r="C6" i="21"/>
  <c r="C6" i="19"/>
  <c r="C6" i="18"/>
  <c r="C6" i="17"/>
  <c r="C6" i="16"/>
  <c r="C6" i="15"/>
  <c r="C6" i="14"/>
  <c r="C6" i="13"/>
  <c r="C6" i="12"/>
  <c r="C6" i="10"/>
  <c r="C6" i="9"/>
  <c r="C6" i="8"/>
  <c r="C6" i="7"/>
  <c r="C6" i="6"/>
  <c r="C6" i="5"/>
  <c r="C6" i="4"/>
  <c r="H23" i="26" l="1"/>
  <c r="G23" i="26"/>
  <c r="H22" i="26"/>
  <c r="G22" i="26"/>
  <c r="H21" i="26"/>
  <c r="G21" i="26"/>
  <c r="I12" i="26" s="1"/>
  <c r="H20" i="26"/>
  <c r="J13" i="26" s="1"/>
  <c r="G20" i="26"/>
  <c r="I14" i="26" s="1"/>
  <c r="J15" i="26"/>
  <c r="I15" i="26"/>
  <c r="F15" i="26"/>
  <c r="F14" i="26"/>
  <c r="F13" i="26"/>
  <c r="J12" i="26"/>
  <c r="F12" i="26"/>
  <c r="J11" i="26"/>
  <c r="I11" i="26"/>
  <c r="F11" i="26"/>
  <c r="F10" i="26"/>
  <c r="F9" i="26"/>
  <c r="J8" i="26"/>
  <c r="F8" i="26"/>
  <c r="J7" i="26"/>
  <c r="I7" i="26"/>
  <c r="F7" i="26"/>
  <c r="F6" i="26"/>
  <c r="H23" i="24"/>
  <c r="G23" i="24"/>
  <c r="H22" i="24"/>
  <c r="G22" i="24"/>
  <c r="H21" i="24"/>
  <c r="G21" i="24"/>
  <c r="H20" i="24"/>
  <c r="G20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H23" i="23"/>
  <c r="G23" i="23"/>
  <c r="H22" i="23"/>
  <c r="G22" i="23"/>
  <c r="H21" i="23"/>
  <c r="G21" i="23"/>
  <c r="H20" i="23"/>
  <c r="G20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H23" i="22"/>
  <c r="G23" i="22"/>
  <c r="H22" i="22"/>
  <c r="G22" i="22"/>
  <c r="H21" i="22"/>
  <c r="J15" i="22" s="1"/>
  <c r="G21" i="22"/>
  <c r="H20" i="22"/>
  <c r="G20" i="22"/>
  <c r="I15" i="22"/>
  <c r="F15" i="22"/>
  <c r="J14" i="22"/>
  <c r="I14" i="22"/>
  <c r="F14" i="22"/>
  <c r="J13" i="22"/>
  <c r="I13" i="22"/>
  <c r="F13" i="22"/>
  <c r="I12" i="22"/>
  <c r="F12" i="22"/>
  <c r="I11" i="22"/>
  <c r="F11" i="22"/>
  <c r="J10" i="22"/>
  <c r="I10" i="22"/>
  <c r="F10" i="22"/>
  <c r="J9" i="22"/>
  <c r="I9" i="22"/>
  <c r="F9" i="22"/>
  <c r="I8" i="22"/>
  <c r="F8" i="22"/>
  <c r="I7" i="22"/>
  <c r="F7" i="22"/>
  <c r="J6" i="22"/>
  <c r="I6" i="22"/>
  <c r="F6" i="22"/>
  <c r="H23" i="21"/>
  <c r="G23" i="21"/>
  <c r="H22" i="21"/>
  <c r="G22" i="21"/>
  <c r="H21" i="21"/>
  <c r="J15" i="21" s="1"/>
  <c r="G21" i="21"/>
  <c r="H20" i="21"/>
  <c r="G20" i="21"/>
  <c r="I15" i="21"/>
  <c r="F15" i="21"/>
  <c r="J14" i="21"/>
  <c r="I14" i="21"/>
  <c r="F14" i="21"/>
  <c r="J13" i="21"/>
  <c r="I13" i="21"/>
  <c r="F13" i="21"/>
  <c r="I12" i="21"/>
  <c r="F12" i="21"/>
  <c r="I11" i="21"/>
  <c r="F11" i="21"/>
  <c r="J10" i="21"/>
  <c r="I10" i="21"/>
  <c r="F10" i="21"/>
  <c r="J9" i="21"/>
  <c r="I9" i="21"/>
  <c r="F9" i="21"/>
  <c r="I8" i="21"/>
  <c r="F8" i="21"/>
  <c r="I7" i="21"/>
  <c r="F7" i="21"/>
  <c r="J6" i="21"/>
  <c r="I6" i="21"/>
  <c r="F6" i="21"/>
  <c r="H23" i="19"/>
  <c r="G23" i="19"/>
  <c r="H22" i="19"/>
  <c r="G22" i="19"/>
  <c r="H21" i="19"/>
  <c r="J15" i="19" s="1"/>
  <c r="G21" i="19"/>
  <c r="H20" i="19"/>
  <c r="G20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H23" i="18"/>
  <c r="G23" i="18"/>
  <c r="H22" i="18"/>
  <c r="G22" i="18"/>
  <c r="H21" i="18"/>
  <c r="J15" i="18" s="1"/>
  <c r="G21" i="18"/>
  <c r="H20" i="18"/>
  <c r="G20" i="18"/>
  <c r="I15" i="18"/>
  <c r="F15" i="18"/>
  <c r="J14" i="18"/>
  <c r="I14" i="18"/>
  <c r="F14" i="18"/>
  <c r="J13" i="18"/>
  <c r="I13" i="18"/>
  <c r="F13" i="18"/>
  <c r="I12" i="18"/>
  <c r="F12" i="18"/>
  <c r="I11" i="18"/>
  <c r="F11" i="18"/>
  <c r="J10" i="18"/>
  <c r="I10" i="18"/>
  <c r="F10" i="18"/>
  <c r="J9" i="18"/>
  <c r="I9" i="18"/>
  <c r="F9" i="18"/>
  <c r="I8" i="18"/>
  <c r="F8" i="18"/>
  <c r="I7" i="18"/>
  <c r="F7" i="18"/>
  <c r="J6" i="18"/>
  <c r="I6" i="18"/>
  <c r="F6" i="18"/>
  <c r="H23" i="17"/>
  <c r="G23" i="17"/>
  <c r="H22" i="17"/>
  <c r="G22" i="17"/>
  <c r="H21" i="17"/>
  <c r="G21" i="17"/>
  <c r="I13" i="17" s="1"/>
  <c r="H20" i="17"/>
  <c r="J14" i="17" s="1"/>
  <c r="G20" i="17"/>
  <c r="J15" i="17"/>
  <c r="F15" i="17"/>
  <c r="I14" i="17"/>
  <c r="F14" i="17"/>
  <c r="J13" i="17"/>
  <c r="F13" i="17"/>
  <c r="I12" i="17"/>
  <c r="F12" i="17"/>
  <c r="J11" i="17"/>
  <c r="F11" i="17"/>
  <c r="I10" i="17"/>
  <c r="F10" i="17"/>
  <c r="J9" i="17"/>
  <c r="F9" i="17"/>
  <c r="I8" i="17"/>
  <c r="F8" i="17"/>
  <c r="J7" i="17"/>
  <c r="F7" i="17"/>
  <c r="I6" i="17"/>
  <c r="F6" i="17"/>
  <c r="H23" i="16"/>
  <c r="G23" i="16"/>
  <c r="H22" i="16"/>
  <c r="G22" i="16"/>
  <c r="H21" i="16"/>
  <c r="G21" i="16"/>
  <c r="I12" i="16" s="1"/>
  <c r="H20" i="16"/>
  <c r="J13" i="16" s="1"/>
  <c r="G20" i="16"/>
  <c r="I14" i="16" s="1"/>
  <c r="J15" i="16"/>
  <c r="I15" i="16"/>
  <c r="F15" i="16"/>
  <c r="F14" i="16"/>
  <c r="F13" i="16"/>
  <c r="J12" i="16"/>
  <c r="F12" i="16"/>
  <c r="J11" i="16"/>
  <c r="I11" i="16"/>
  <c r="F11" i="16"/>
  <c r="F10" i="16"/>
  <c r="F9" i="16"/>
  <c r="J8" i="16"/>
  <c r="F8" i="16"/>
  <c r="J7" i="16"/>
  <c r="I7" i="16"/>
  <c r="F7" i="16"/>
  <c r="F6" i="16"/>
  <c r="H23" i="15"/>
  <c r="G23" i="15"/>
  <c r="H22" i="15"/>
  <c r="G22" i="15"/>
  <c r="H21" i="15"/>
  <c r="G21" i="15"/>
  <c r="H20" i="15"/>
  <c r="G20" i="15"/>
  <c r="J15" i="15"/>
  <c r="I15" i="15"/>
  <c r="F15" i="15"/>
  <c r="J14" i="15"/>
  <c r="I14" i="15"/>
  <c r="F14" i="15"/>
  <c r="J13" i="15"/>
  <c r="I13" i="15"/>
  <c r="F13" i="15"/>
  <c r="J12" i="15"/>
  <c r="I12" i="15"/>
  <c r="F12" i="15"/>
  <c r="J11" i="15"/>
  <c r="I11" i="15"/>
  <c r="F11" i="15"/>
  <c r="J10" i="15"/>
  <c r="I10" i="15"/>
  <c r="F10" i="15"/>
  <c r="J9" i="15"/>
  <c r="I9" i="15"/>
  <c r="F9" i="15"/>
  <c r="J8" i="15"/>
  <c r="I8" i="15"/>
  <c r="F8" i="15"/>
  <c r="J7" i="15"/>
  <c r="I7" i="15"/>
  <c r="F7" i="15"/>
  <c r="J6" i="15"/>
  <c r="I6" i="15"/>
  <c r="F6" i="15"/>
  <c r="H23" i="14"/>
  <c r="G23" i="14"/>
  <c r="H22" i="14"/>
  <c r="G22" i="14"/>
  <c r="H21" i="14"/>
  <c r="G21" i="14"/>
  <c r="H20" i="14"/>
  <c r="G20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F7" i="14"/>
  <c r="J6" i="14"/>
  <c r="I6" i="14"/>
  <c r="F6" i="14"/>
  <c r="H23" i="13"/>
  <c r="G23" i="13"/>
  <c r="H22" i="13"/>
  <c r="G22" i="13"/>
  <c r="H21" i="13"/>
  <c r="G21" i="13"/>
  <c r="H20" i="13"/>
  <c r="G20" i="13"/>
  <c r="J15" i="13"/>
  <c r="I15" i="13"/>
  <c r="F15" i="13"/>
  <c r="J14" i="13"/>
  <c r="I14" i="13"/>
  <c r="F14" i="13"/>
  <c r="J13" i="13"/>
  <c r="I13" i="13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F7" i="13"/>
  <c r="J6" i="13"/>
  <c r="I6" i="13"/>
  <c r="F6" i="13"/>
  <c r="H23" i="12"/>
  <c r="G23" i="12"/>
  <c r="H22" i="12"/>
  <c r="G22" i="12"/>
  <c r="H21" i="12"/>
  <c r="G21" i="12"/>
  <c r="H20" i="12"/>
  <c r="G20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H23" i="10"/>
  <c r="G23" i="10"/>
  <c r="H22" i="10"/>
  <c r="G22" i="10"/>
  <c r="H21" i="10"/>
  <c r="G21" i="10"/>
  <c r="H20" i="10"/>
  <c r="G20" i="10"/>
  <c r="J15" i="10"/>
  <c r="I15" i="10"/>
  <c r="F15" i="10"/>
  <c r="J14" i="10"/>
  <c r="I14" i="10"/>
  <c r="F14" i="10"/>
  <c r="J13" i="10"/>
  <c r="I13" i="10"/>
  <c r="F13" i="10"/>
  <c r="J12" i="10"/>
  <c r="I12" i="10"/>
  <c r="F12" i="10"/>
  <c r="J11" i="10"/>
  <c r="I11" i="10"/>
  <c r="F11" i="10"/>
  <c r="J10" i="10"/>
  <c r="I10" i="10"/>
  <c r="F10" i="10"/>
  <c r="J9" i="10"/>
  <c r="I9" i="10"/>
  <c r="F9" i="10"/>
  <c r="J8" i="10"/>
  <c r="I8" i="10"/>
  <c r="F8" i="10"/>
  <c r="J7" i="10"/>
  <c r="I7" i="10"/>
  <c r="F7" i="10"/>
  <c r="J6" i="10"/>
  <c r="I6" i="10"/>
  <c r="F6" i="10"/>
  <c r="H23" i="9"/>
  <c r="G23" i="9"/>
  <c r="H22" i="9"/>
  <c r="G22" i="9"/>
  <c r="H21" i="9"/>
  <c r="G21" i="9"/>
  <c r="H20" i="9"/>
  <c r="G20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H23" i="8"/>
  <c r="G23" i="8"/>
  <c r="H22" i="8"/>
  <c r="G22" i="8"/>
  <c r="H21" i="8"/>
  <c r="G21" i="8"/>
  <c r="H20" i="8"/>
  <c r="G20" i="8"/>
  <c r="J15" i="8"/>
  <c r="I15" i="8"/>
  <c r="F15" i="8"/>
  <c r="J14" i="8"/>
  <c r="I14" i="8"/>
  <c r="F14" i="8"/>
  <c r="J13" i="8"/>
  <c r="I13" i="8"/>
  <c r="F13" i="8"/>
  <c r="J12" i="8"/>
  <c r="I12" i="8"/>
  <c r="F12" i="8"/>
  <c r="J11" i="8"/>
  <c r="I11" i="8"/>
  <c r="F11" i="8"/>
  <c r="J10" i="8"/>
  <c r="I10" i="8"/>
  <c r="F10" i="8"/>
  <c r="J9" i="8"/>
  <c r="I9" i="8"/>
  <c r="F9" i="8"/>
  <c r="J8" i="8"/>
  <c r="I8" i="8"/>
  <c r="F8" i="8"/>
  <c r="J7" i="8"/>
  <c r="I7" i="8"/>
  <c r="F7" i="8"/>
  <c r="J6" i="8"/>
  <c r="I6" i="8"/>
  <c r="F6" i="8"/>
  <c r="H23" i="7"/>
  <c r="G23" i="7"/>
  <c r="H22" i="7"/>
  <c r="G22" i="7"/>
  <c r="H21" i="7"/>
  <c r="J15" i="7" s="1"/>
  <c r="G21" i="7"/>
  <c r="H20" i="7"/>
  <c r="G20" i="7"/>
  <c r="I15" i="7"/>
  <c r="F15" i="7"/>
  <c r="J14" i="7"/>
  <c r="I14" i="7"/>
  <c r="F14" i="7"/>
  <c r="J13" i="7"/>
  <c r="I13" i="7"/>
  <c r="F13" i="7"/>
  <c r="I12" i="7"/>
  <c r="F12" i="7"/>
  <c r="I11" i="7"/>
  <c r="F11" i="7"/>
  <c r="J10" i="7"/>
  <c r="I10" i="7"/>
  <c r="F10" i="7"/>
  <c r="J9" i="7"/>
  <c r="I9" i="7"/>
  <c r="F9" i="7"/>
  <c r="I8" i="7"/>
  <c r="F8" i="7"/>
  <c r="I7" i="7"/>
  <c r="F7" i="7"/>
  <c r="J6" i="7"/>
  <c r="I6" i="7"/>
  <c r="F6" i="7"/>
  <c r="H23" i="6"/>
  <c r="G23" i="6"/>
  <c r="H22" i="6"/>
  <c r="G22" i="6"/>
  <c r="H21" i="6"/>
  <c r="J15" i="6" s="1"/>
  <c r="G21" i="6"/>
  <c r="H20" i="6"/>
  <c r="G20" i="6"/>
  <c r="I15" i="6"/>
  <c r="F15" i="6"/>
  <c r="J14" i="6"/>
  <c r="I14" i="6"/>
  <c r="F14" i="6"/>
  <c r="J13" i="6"/>
  <c r="I13" i="6"/>
  <c r="F13" i="6"/>
  <c r="I12" i="6"/>
  <c r="F12" i="6"/>
  <c r="I11" i="6"/>
  <c r="F11" i="6"/>
  <c r="J10" i="6"/>
  <c r="I10" i="6"/>
  <c r="F10" i="6"/>
  <c r="J9" i="6"/>
  <c r="I9" i="6"/>
  <c r="F9" i="6"/>
  <c r="I8" i="6"/>
  <c r="F8" i="6"/>
  <c r="I7" i="6"/>
  <c r="F7" i="6"/>
  <c r="J6" i="6"/>
  <c r="I6" i="6"/>
  <c r="F6" i="6"/>
  <c r="A6" i="4"/>
  <c r="I6" i="26" l="1"/>
  <c r="I10" i="26"/>
  <c r="J6" i="26"/>
  <c r="I9" i="26"/>
  <c r="J10" i="26"/>
  <c r="I13" i="26"/>
  <c r="J14" i="26"/>
  <c r="I8" i="26"/>
  <c r="J9" i="26"/>
  <c r="J8" i="22"/>
  <c r="J12" i="22"/>
  <c r="J7" i="22"/>
  <c r="J11" i="22"/>
  <c r="J8" i="21"/>
  <c r="J12" i="21"/>
  <c r="J7" i="21"/>
  <c r="J11" i="21"/>
  <c r="J8" i="18"/>
  <c r="J12" i="18"/>
  <c r="J7" i="18"/>
  <c r="J11" i="18"/>
  <c r="I7" i="17"/>
  <c r="J8" i="17"/>
  <c r="I11" i="17"/>
  <c r="J12" i="17"/>
  <c r="I15" i="17"/>
  <c r="J6" i="17"/>
  <c r="I9" i="17"/>
  <c r="J10" i="17"/>
  <c r="I6" i="16"/>
  <c r="I10" i="16"/>
  <c r="J6" i="16"/>
  <c r="I9" i="16"/>
  <c r="J10" i="16"/>
  <c r="I13" i="16"/>
  <c r="J14" i="16"/>
  <c r="I8" i="16"/>
  <c r="J9" i="16"/>
  <c r="J8" i="7"/>
  <c r="J12" i="7"/>
  <c r="J7" i="7"/>
  <c r="J11" i="7"/>
  <c r="J8" i="6"/>
  <c r="J12" i="6"/>
  <c r="J7" i="6"/>
  <c r="J11" i="6"/>
  <c r="H23" i="5"/>
  <c r="G23" i="5"/>
  <c r="H22" i="5"/>
  <c r="G22" i="5"/>
  <c r="H21" i="5"/>
  <c r="G21" i="5"/>
  <c r="H20" i="5"/>
  <c r="G20" i="5"/>
  <c r="J15" i="5"/>
  <c r="I15" i="5"/>
  <c r="F15" i="5"/>
  <c r="J14" i="5"/>
  <c r="I14" i="5"/>
  <c r="F14" i="5"/>
  <c r="J13" i="5"/>
  <c r="I13" i="5"/>
  <c r="F13" i="5"/>
  <c r="J12" i="5"/>
  <c r="I12" i="5"/>
  <c r="F12" i="5"/>
  <c r="J11" i="5"/>
  <c r="I11" i="5"/>
  <c r="F11" i="5"/>
  <c r="J10" i="5"/>
  <c r="I10" i="5"/>
  <c r="F10" i="5"/>
  <c r="J9" i="5"/>
  <c r="I9" i="5"/>
  <c r="F9" i="5"/>
  <c r="J8" i="5"/>
  <c r="I8" i="5"/>
  <c r="F8" i="5"/>
  <c r="J7" i="5"/>
  <c r="I7" i="5"/>
  <c r="F7" i="5"/>
  <c r="J6" i="5"/>
  <c r="I6" i="5"/>
  <c r="F6" i="5"/>
  <c r="B6" i="4"/>
  <c r="H23" i="4"/>
  <c r="G23" i="4"/>
  <c r="H22" i="4"/>
  <c r="G22" i="4"/>
  <c r="H21" i="4"/>
  <c r="G21" i="4"/>
  <c r="H20" i="4"/>
  <c r="G20" i="4"/>
  <c r="J15" i="4"/>
  <c r="I15" i="4"/>
  <c r="F15" i="4"/>
  <c r="J14" i="4"/>
  <c r="I14" i="4"/>
  <c r="F14" i="4"/>
  <c r="J13" i="4"/>
  <c r="I13" i="4"/>
  <c r="F13" i="4"/>
  <c r="J12" i="4"/>
  <c r="I12" i="4"/>
  <c r="F12" i="4"/>
  <c r="J11" i="4"/>
  <c r="I11" i="4"/>
  <c r="F11" i="4"/>
  <c r="J10" i="4"/>
  <c r="I10" i="4"/>
  <c r="F10" i="4"/>
  <c r="J9" i="4"/>
  <c r="I9" i="4"/>
  <c r="F9" i="4"/>
  <c r="J8" i="4"/>
  <c r="I8" i="4"/>
  <c r="F8" i="4"/>
  <c r="J7" i="4"/>
  <c r="I7" i="4"/>
  <c r="F7" i="4"/>
  <c r="J6" i="4"/>
  <c r="I6" i="4"/>
  <c r="F6" i="4"/>
  <c r="J15" i="1"/>
  <c r="J14" i="1"/>
  <c r="J13" i="1"/>
  <c r="J12" i="1"/>
  <c r="J11" i="1"/>
  <c r="J10" i="1"/>
  <c r="J9" i="1"/>
  <c r="J8" i="1"/>
  <c r="J7" i="1"/>
  <c r="J6" i="1"/>
  <c r="I15" i="1"/>
  <c r="I14" i="1"/>
  <c r="I13" i="1"/>
  <c r="I12" i="1"/>
  <c r="I11" i="1"/>
  <c r="I10" i="1"/>
  <c r="I9" i="1"/>
  <c r="I8" i="1"/>
  <c r="I7" i="1"/>
  <c r="I6" i="1"/>
  <c r="E14" i="4" l="1"/>
  <c r="E12" i="4"/>
  <c r="E6" i="4"/>
  <c r="E7" i="4"/>
  <c r="E8" i="4"/>
  <c r="E11" i="4"/>
  <c r="E15" i="4"/>
  <c r="E10" i="4"/>
  <c r="E9" i="4"/>
  <c r="E13" i="4"/>
  <c r="H23" i="1" l="1"/>
  <c r="G23" i="1"/>
  <c r="H22" i="1"/>
  <c r="G22" i="1"/>
  <c r="H21" i="1"/>
  <c r="G21" i="1"/>
  <c r="H20" i="1"/>
  <c r="G20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K6" i="1" l="1"/>
  <c r="L6" i="1" s="1"/>
  <c r="K7" i="1"/>
  <c r="N7" i="1" s="1"/>
  <c r="P7" i="1" s="1"/>
  <c r="K8" i="1"/>
  <c r="L8" i="1" s="1"/>
  <c r="K9" i="1"/>
  <c r="M9" i="1" s="1"/>
  <c r="O9" i="1" s="1"/>
  <c r="K10" i="1"/>
  <c r="L10" i="1" s="1"/>
  <c r="K11" i="1"/>
  <c r="L11" i="1" s="1"/>
  <c r="K12" i="1"/>
  <c r="N12" i="1" s="1"/>
  <c r="P12" i="1" s="1"/>
  <c r="K13" i="1"/>
  <c r="L13" i="1" s="1"/>
  <c r="K14" i="1"/>
  <c r="L14" i="1" s="1"/>
  <c r="K15" i="1"/>
  <c r="N15" i="1" s="1"/>
  <c r="P15" i="1" s="1"/>
  <c r="N13" i="1" l="1"/>
  <c r="P13" i="1" s="1"/>
  <c r="M14" i="1"/>
  <c r="O14" i="1" s="1"/>
  <c r="N10" i="1"/>
  <c r="P10" i="1" s="1"/>
  <c r="M10" i="1"/>
  <c r="O10" i="1" s="1"/>
  <c r="N9" i="1"/>
  <c r="P9" i="1" s="1"/>
  <c r="M6" i="1"/>
  <c r="N14" i="1"/>
  <c r="P14" i="1" s="1"/>
  <c r="N6" i="1"/>
  <c r="P6" i="1" s="1"/>
  <c r="M12" i="1"/>
  <c r="O12" i="1" s="1"/>
  <c r="M8" i="1"/>
  <c r="O8" i="1" s="1"/>
  <c r="L12" i="1"/>
  <c r="L15" i="1"/>
  <c r="L9" i="1"/>
  <c r="N8" i="1"/>
  <c r="P8" i="1" s="1"/>
  <c r="M15" i="1"/>
  <c r="O15" i="1" s="1"/>
  <c r="M13" i="1"/>
  <c r="O13" i="1" s="1"/>
  <c r="M11" i="1"/>
  <c r="O11" i="1" s="1"/>
  <c r="M7" i="1"/>
  <c r="O7" i="1" s="1"/>
  <c r="L7" i="1"/>
  <c r="N11" i="1"/>
  <c r="P11" i="1" s="1"/>
  <c r="L20" i="1" l="1"/>
  <c r="M20" i="1"/>
  <c r="N20" i="1"/>
  <c r="D9" i="4"/>
  <c r="D7" i="4"/>
  <c r="D12" i="4"/>
  <c r="K12" i="4" s="1"/>
  <c r="D8" i="4"/>
  <c r="K8" i="4" s="1"/>
  <c r="M8" i="4" s="1"/>
  <c r="D11" i="4"/>
  <c r="D14" i="4"/>
  <c r="K14" i="4" s="1"/>
  <c r="D13" i="4"/>
  <c r="K13" i="4" s="1"/>
  <c r="N13" i="4" s="1"/>
  <c r="P13" i="4" s="1"/>
  <c r="D6" i="4"/>
  <c r="D15" i="4"/>
  <c r="K15" i="4" s="1"/>
  <c r="M15" i="4" s="1"/>
  <c r="D10" i="4"/>
  <c r="K10" i="4" s="1"/>
  <c r="L10" i="4" s="1"/>
  <c r="O8" i="4" l="1"/>
  <c r="O15" i="4"/>
  <c r="M14" i="4"/>
  <c r="O14" i="4" s="1"/>
  <c r="N14" i="4"/>
  <c r="P14" i="4" s="1"/>
  <c r="L14" i="4"/>
  <c r="L12" i="4"/>
  <c r="N12" i="4"/>
  <c r="P12" i="4" s="1"/>
  <c r="M12" i="4"/>
  <c r="O12" i="4" s="1"/>
  <c r="K6" i="4"/>
  <c r="M13" i="4"/>
  <c r="O13" i="4" s="1"/>
  <c r="L8" i="4"/>
  <c r="K7" i="4"/>
  <c r="L13" i="4"/>
  <c r="N10" i="4"/>
  <c r="P10" i="4" s="1"/>
  <c r="N15" i="4"/>
  <c r="P15" i="4" s="1"/>
  <c r="K11" i="4"/>
  <c r="N8" i="4"/>
  <c r="P8" i="4" s="1"/>
  <c r="M10" i="4"/>
  <c r="O10" i="4" s="1"/>
  <c r="K9" i="4"/>
  <c r="L15" i="4"/>
  <c r="L11" i="4" l="1"/>
  <c r="M11" i="4"/>
  <c r="O11" i="4" s="1"/>
  <c r="N11" i="4"/>
  <c r="P11" i="4" s="1"/>
  <c r="N7" i="4"/>
  <c r="P7" i="4" s="1"/>
  <c r="L7" i="4"/>
  <c r="M7" i="4"/>
  <c r="O7" i="4" s="1"/>
  <c r="L9" i="4"/>
  <c r="N9" i="4"/>
  <c r="P9" i="4" s="1"/>
  <c r="M9" i="4"/>
  <c r="O9" i="4" s="1"/>
  <c r="L6" i="4"/>
  <c r="M6" i="4"/>
  <c r="N6" i="4"/>
  <c r="L20" i="4" l="1"/>
  <c r="L21" i="4" s="1"/>
  <c r="P6" i="4"/>
  <c r="N20" i="4"/>
  <c r="B6" i="5" s="1"/>
  <c r="M20" i="4"/>
  <c r="A6" i="5" s="1"/>
  <c r="O6" i="4"/>
  <c r="E14" i="5" l="1"/>
  <c r="E13" i="5"/>
  <c r="E11" i="5"/>
  <c r="E8" i="5"/>
  <c r="E15" i="5"/>
  <c r="E12" i="5"/>
  <c r="E6" i="5"/>
  <c r="E9" i="5"/>
  <c r="E7" i="5"/>
  <c r="E10" i="5"/>
  <c r="D9" i="5"/>
  <c r="K9" i="5" s="1"/>
  <c r="D8" i="5"/>
  <c r="D6" i="5"/>
  <c r="D14" i="5"/>
  <c r="D11" i="5"/>
  <c r="K11" i="5" s="1"/>
  <c r="D7" i="5"/>
  <c r="K7" i="5" s="1"/>
  <c r="D12" i="5"/>
  <c r="D10" i="5"/>
  <c r="K10" i="5" s="1"/>
  <c r="D13" i="5"/>
  <c r="K13" i="5" s="1"/>
  <c r="D15" i="5"/>
  <c r="K15" i="5" s="1"/>
  <c r="K14" i="5" l="1"/>
  <c r="M14" i="5" s="1"/>
  <c r="O14" i="5" s="1"/>
  <c r="K12" i="5"/>
  <c r="K6" i="5"/>
  <c r="N13" i="5"/>
  <c r="P13" i="5" s="1"/>
  <c r="L13" i="5"/>
  <c r="M13" i="5"/>
  <c r="O13" i="5" s="1"/>
  <c r="N10" i="5"/>
  <c r="P10" i="5" s="1"/>
  <c r="L10" i="5"/>
  <c r="M10" i="5"/>
  <c r="O10" i="5" s="1"/>
  <c r="L14" i="5"/>
  <c r="N14" i="5"/>
  <c r="P14" i="5" s="1"/>
  <c r="L12" i="5"/>
  <c r="M12" i="5"/>
  <c r="O12" i="5" s="1"/>
  <c r="N12" i="5"/>
  <c r="P12" i="5" s="1"/>
  <c r="N6" i="5"/>
  <c r="M6" i="5"/>
  <c r="L6" i="5"/>
  <c r="N15" i="5"/>
  <c r="P15" i="5" s="1"/>
  <c r="L15" i="5"/>
  <c r="M15" i="5"/>
  <c r="O15" i="5" s="1"/>
  <c r="N7" i="5"/>
  <c r="P7" i="5" s="1"/>
  <c r="L7" i="5"/>
  <c r="M7" i="5"/>
  <c r="O7" i="5" s="1"/>
  <c r="K8" i="5"/>
  <c r="N11" i="5"/>
  <c r="P11" i="5" s="1"/>
  <c r="L11" i="5"/>
  <c r="M11" i="5"/>
  <c r="O11" i="5" s="1"/>
  <c r="M9" i="5"/>
  <c r="O9" i="5" s="1"/>
  <c r="N9" i="5"/>
  <c r="P9" i="5" s="1"/>
  <c r="L9" i="5"/>
  <c r="L8" i="5" l="1"/>
  <c r="L20" i="5" s="1"/>
  <c r="M8" i="5"/>
  <c r="O8" i="5" s="1"/>
  <c r="N8" i="5"/>
  <c r="P8" i="5" s="1"/>
  <c r="O6" i="5"/>
  <c r="P6" i="5"/>
  <c r="L21" i="5" l="1"/>
  <c r="M20" i="5"/>
  <c r="A6" i="6" s="1"/>
  <c r="N20" i="5"/>
  <c r="B6" i="6" s="1"/>
  <c r="E15" i="6" l="1"/>
  <c r="E12" i="6"/>
  <c r="E10" i="6"/>
  <c r="E11" i="6"/>
  <c r="E14" i="6"/>
  <c r="E7" i="6"/>
  <c r="E9" i="6"/>
  <c r="E8" i="6"/>
  <c r="E6" i="6"/>
  <c r="E13" i="6"/>
  <c r="D10" i="6"/>
  <c r="K10" i="6" s="1"/>
  <c r="D14" i="6"/>
  <c r="D7" i="6"/>
  <c r="D6" i="6"/>
  <c r="D8" i="6"/>
  <c r="K8" i="6" s="1"/>
  <c r="D12" i="6"/>
  <c r="D13" i="6"/>
  <c r="D15" i="6"/>
  <c r="D9" i="6"/>
  <c r="K9" i="6" s="1"/>
  <c r="D11" i="6"/>
  <c r="K14" i="6" l="1"/>
  <c r="K6" i="6"/>
  <c r="K7" i="6"/>
  <c r="N8" i="6"/>
  <c r="P8" i="6" s="1"/>
  <c r="L8" i="6"/>
  <c r="M8" i="6"/>
  <c r="O8" i="6" s="1"/>
  <c r="K15" i="6"/>
  <c r="L6" i="6"/>
  <c r="N6" i="6"/>
  <c r="M6" i="6"/>
  <c r="N10" i="6"/>
  <c r="P10" i="6" s="1"/>
  <c r="L10" i="6"/>
  <c r="M10" i="6"/>
  <c r="O10" i="6" s="1"/>
  <c r="N9" i="6"/>
  <c r="P9" i="6" s="1"/>
  <c r="M9" i="6"/>
  <c r="O9" i="6" s="1"/>
  <c r="L9" i="6"/>
  <c r="N7" i="6"/>
  <c r="L7" i="6"/>
  <c r="M7" i="6"/>
  <c r="O7" i="6" s="1"/>
  <c r="K13" i="6"/>
  <c r="P7" i="6"/>
  <c r="K11" i="6"/>
  <c r="K12" i="6"/>
  <c r="N14" i="6"/>
  <c r="P14" i="6" s="1"/>
  <c r="M14" i="6"/>
  <c r="O14" i="6" s="1"/>
  <c r="L14" i="6"/>
  <c r="L13" i="6" l="1"/>
  <c r="M13" i="6"/>
  <c r="O13" i="6" s="1"/>
  <c r="N13" i="6"/>
  <c r="P13" i="6" s="1"/>
  <c r="N11" i="6"/>
  <c r="P11" i="6" s="1"/>
  <c r="L11" i="6"/>
  <c r="M11" i="6"/>
  <c r="O11" i="6" s="1"/>
  <c r="M15" i="6"/>
  <c r="O15" i="6" s="1"/>
  <c r="L15" i="6"/>
  <c r="N15" i="6"/>
  <c r="P15" i="6" s="1"/>
  <c r="L12" i="6"/>
  <c r="M12" i="6"/>
  <c r="O12" i="6" s="1"/>
  <c r="N12" i="6"/>
  <c r="P12" i="6" s="1"/>
  <c r="O6" i="6"/>
  <c r="P6" i="6"/>
  <c r="L20" i="6"/>
  <c r="N20" i="6" l="1"/>
  <c r="B6" i="7" s="1"/>
  <c r="M20" i="6"/>
  <c r="A6" i="7" s="1"/>
  <c r="L21" i="6"/>
  <c r="D10" i="7" l="1"/>
  <c r="D14" i="7"/>
  <c r="D6" i="7"/>
  <c r="D9" i="7"/>
  <c r="D13" i="7"/>
  <c r="D12" i="7"/>
  <c r="D11" i="7"/>
  <c r="D8" i="7"/>
  <c r="D7" i="7"/>
  <c r="D15" i="7"/>
  <c r="E15" i="7"/>
  <c r="E12" i="7"/>
  <c r="E6" i="7"/>
  <c r="E7" i="7"/>
  <c r="E9" i="7"/>
  <c r="E8" i="7"/>
  <c r="E10" i="7"/>
  <c r="K10" i="7" s="1"/>
  <c r="E11" i="7"/>
  <c r="E13" i="7"/>
  <c r="E14" i="7"/>
  <c r="K9" i="7" l="1"/>
  <c r="K15" i="7"/>
  <c r="K12" i="7"/>
  <c r="N12" i="7" s="1"/>
  <c r="P12" i="7" s="1"/>
  <c r="N10" i="7"/>
  <c r="P10" i="7" s="1"/>
  <c r="M10" i="7"/>
  <c r="O10" i="7" s="1"/>
  <c r="L10" i="7"/>
  <c r="M9" i="7"/>
  <c r="O9" i="7" s="1"/>
  <c r="L9" i="7"/>
  <c r="N9" i="7"/>
  <c r="P9" i="7" s="1"/>
  <c r="K11" i="7"/>
  <c r="K6" i="7"/>
  <c r="L12" i="7"/>
  <c r="K14" i="7"/>
  <c r="L15" i="7"/>
  <c r="M15" i="7"/>
  <c r="O15" i="7" s="1"/>
  <c r="N15" i="7"/>
  <c r="P15" i="7" s="1"/>
  <c r="K7" i="7"/>
  <c r="K13" i="7"/>
  <c r="K8" i="7"/>
  <c r="M12" i="7" l="1"/>
  <c r="O12" i="7" s="1"/>
  <c r="M8" i="7"/>
  <c r="O8" i="7" s="1"/>
  <c r="L8" i="7"/>
  <c r="N8" i="7"/>
  <c r="P8" i="7" s="1"/>
  <c r="M6" i="7"/>
  <c r="L6" i="7"/>
  <c r="N6" i="7"/>
  <c r="M13" i="7"/>
  <c r="O13" i="7" s="1"/>
  <c r="N13" i="7"/>
  <c r="P13" i="7" s="1"/>
  <c r="L13" i="7"/>
  <c r="L11" i="7"/>
  <c r="M11" i="7"/>
  <c r="O11" i="7" s="1"/>
  <c r="N11" i="7"/>
  <c r="P11" i="7" s="1"/>
  <c r="M7" i="7"/>
  <c r="O7" i="7" s="1"/>
  <c r="N7" i="7"/>
  <c r="P7" i="7" s="1"/>
  <c r="L7" i="7"/>
  <c r="L14" i="7"/>
  <c r="N14" i="7"/>
  <c r="P14" i="7" s="1"/>
  <c r="M14" i="7"/>
  <c r="O14" i="7" s="1"/>
  <c r="M20" i="7" l="1"/>
  <c r="A6" i="8" s="1"/>
  <c r="O6" i="7"/>
  <c r="P6" i="7"/>
  <c r="N20" i="7"/>
  <c r="B6" i="8" s="1"/>
  <c r="L20" i="7"/>
  <c r="E14" i="8" l="1"/>
  <c r="E9" i="8"/>
  <c r="E7" i="8"/>
  <c r="E15" i="8"/>
  <c r="E13" i="8"/>
  <c r="E12" i="8"/>
  <c r="E6" i="8"/>
  <c r="E10" i="8"/>
  <c r="E11" i="8"/>
  <c r="E8" i="8"/>
  <c r="L21" i="7"/>
  <c r="D13" i="8"/>
  <c r="D6" i="8"/>
  <c r="D14" i="8"/>
  <c r="D12" i="8"/>
  <c r="D11" i="8"/>
  <c r="D10" i="8"/>
  <c r="D8" i="8"/>
  <c r="K8" i="8" s="1"/>
  <c r="D7" i="8"/>
  <c r="K7" i="8" s="1"/>
  <c r="D15" i="8"/>
  <c r="K15" i="8" s="1"/>
  <c r="D9" i="8"/>
  <c r="K9" i="8" l="1"/>
  <c r="L9" i="8" s="1"/>
  <c r="K11" i="8"/>
  <c r="L11" i="8" s="1"/>
  <c r="K13" i="8"/>
  <c r="K12" i="8"/>
  <c r="K14" i="8"/>
  <c r="L14" i="8" s="1"/>
  <c r="K10" i="8"/>
  <c r="L10" i="8" s="1"/>
  <c r="K6" i="8"/>
  <c r="M11" i="8"/>
  <c r="O11" i="8" s="1"/>
  <c r="N13" i="8"/>
  <c r="P13" i="8" s="1"/>
  <c r="L13" i="8"/>
  <c r="M13" i="8"/>
  <c r="O13" i="8" s="1"/>
  <c r="N15" i="8"/>
  <c r="P15" i="8" s="1"/>
  <c r="L15" i="8"/>
  <c r="M15" i="8"/>
  <c r="O15" i="8" s="1"/>
  <c r="L7" i="8"/>
  <c r="N7" i="8"/>
  <c r="P7" i="8" s="1"/>
  <c r="M7" i="8"/>
  <c r="O7" i="8" s="1"/>
  <c r="L12" i="8"/>
  <c r="M12" i="8"/>
  <c r="O12" i="8" s="1"/>
  <c r="N12" i="8"/>
  <c r="P12" i="8" s="1"/>
  <c r="M8" i="8"/>
  <c r="O8" i="8" s="1"/>
  <c r="N8" i="8"/>
  <c r="P8" i="8" s="1"/>
  <c r="L8" i="8"/>
  <c r="M14" i="8"/>
  <c r="O14" i="8" s="1"/>
  <c r="N14" i="8"/>
  <c r="P14" i="8" s="1"/>
  <c r="N9" i="8" l="1"/>
  <c r="P9" i="8" s="1"/>
  <c r="N10" i="8"/>
  <c r="P10" i="8" s="1"/>
  <c r="N11" i="8"/>
  <c r="P11" i="8" s="1"/>
  <c r="M10" i="8"/>
  <c r="O10" i="8" s="1"/>
  <c r="M9" i="8"/>
  <c r="O9" i="8" s="1"/>
  <c r="M6" i="8"/>
  <c r="N6" i="8"/>
  <c r="L6" i="8"/>
  <c r="L20" i="8" s="1"/>
  <c r="L21" i="8" l="1"/>
  <c r="N20" i="8"/>
  <c r="B6" i="9" s="1"/>
  <c r="P6" i="8"/>
  <c r="M20" i="8"/>
  <c r="A6" i="9" s="1"/>
  <c r="O6" i="8"/>
  <c r="E14" i="9" l="1"/>
  <c r="E13" i="9"/>
  <c r="E12" i="9"/>
  <c r="E6" i="9"/>
  <c r="E11" i="9"/>
  <c r="E9" i="9"/>
  <c r="E8" i="9"/>
  <c r="E10" i="9"/>
  <c r="E7" i="9"/>
  <c r="E15" i="9"/>
  <c r="D13" i="9"/>
  <c r="D10" i="9"/>
  <c r="D8" i="9"/>
  <c r="D7" i="9"/>
  <c r="D15" i="9"/>
  <c r="D9" i="9"/>
  <c r="D6" i="9"/>
  <c r="D14" i="9"/>
  <c r="D12" i="9"/>
  <c r="K12" i="9" s="1"/>
  <c r="D11" i="9"/>
  <c r="K14" i="9" l="1"/>
  <c r="M14" i="9" s="1"/>
  <c r="O14" i="9" s="1"/>
  <c r="K7" i="9"/>
  <c r="M7" i="9" s="1"/>
  <c r="O7" i="9" s="1"/>
  <c r="K11" i="9"/>
  <c r="M11" i="9" s="1"/>
  <c r="O11" i="9" s="1"/>
  <c r="K15" i="9"/>
  <c r="N15" i="9" s="1"/>
  <c r="P15" i="9" s="1"/>
  <c r="K13" i="9"/>
  <c r="M13" i="9" s="1"/>
  <c r="O13" i="9" s="1"/>
  <c r="K8" i="9"/>
  <c r="N8" i="9" s="1"/>
  <c r="P8" i="9" s="1"/>
  <c r="L14" i="9"/>
  <c r="N14" i="9"/>
  <c r="P14" i="9" s="1"/>
  <c r="L7" i="9"/>
  <c r="N7" i="9"/>
  <c r="P7" i="9" s="1"/>
  <c r="L12" i="9"/>
  <c r="N12" i="9"/>
  <c r="P12" i="9" s="1"/>
  <c r="M12" i="9"/>
  <c r="O12" i="9" s="1"/>
  <c r="K6" i="9"/>
  <c r="L11" i="9"/>
  <c r="K9" i="9"/>
  <c r="K10" i="9"/>
  <c r="M15" i="9"/>
  <c r="O15" i="9" s="1"/>
  <c r="L15" i="9"/>
  <c r="N11" i="9" l="1"/>
  <c r="P11" i="9" s="1"/>
  <c r="L8" i="9"/>
  <c r="M8" i="9"/>
  <c r="O8" i="9" s="1"/>
  <c r="N13" i="9"/>
  <c r="P13" i="9" s="1"/>
  <c r="L13" i="9"/>
  <c r="M9" i="9"/>
  <c r="O9" i="9" s="1"/>
  <c r="N9" i="9"/>
  <c r="P9" i="9" s="1"/>
  <c r="L9" i="9"/>
  <c r="M6" i="9"/>
  <c r="L6" i="9"/>
  <c r="N6" i="9"/>
  <c r="M10" i="9"/>
  <c r="O10" i="9" s="1"/>
  <c r="L10" i="9"/>
  <c r="N10" i="9"/>
  <c r="P10" i="9" s="1"/>
  <c r="M20" i="9" l="1"/>
  <c r="A6" i="10" s="1"/>
  <c r="O6" i="9"/>
  <c r="N20" i="9"/>
  <c r="B6" i="10" s="1"/>
  <c r="P6" i="9"/>
  <c r="L20" i="9"/>
  <c r="E14" i="10" l="1"/>
  <c r="E9" i="10"/>
  <c r="E8" i="10"/>
  <c r="E10" i="10"/>
  <c r="E7" i="10"/>
  <c r="E15" i="10"/>
  <c r="E13" i="10"/>
  <c r="E12" i="10"/>
  <c r="E6" i="10"/>
  <c r="E11" i="10"/>
  <c r="L21" i="9"/>
  <c r="D13" i="10"/>
  <c r="D6" i="10"/>
  <c r="D14" i="10"/>
  <c r="D12" i="10"/>
  <c r="D11" i="10"/>
  <c r="K11" i="10" s="1"/>
  <c r="D10" i="10"/>
  <c r="D8" i="10"/>
  <c r="D7" i="10"/>
  <c r="D15" i="10"/>
  <c r="K15" i="10" s="1"/>
  <c r="D9" i="10"/>
  <c r="K9" i="10" s="1"/>
  <c r="K7" i="10" l="1"/>
  <c r="M7" i="10" s="1"/>
  <c r="O7" i="10" s="1"/>
  <c r="K13" i="10"/>
  <c r="N13" i="10" s="1"/>
  <c r="P13" i="10" s="1"/>
  <c r="K8" i="10"/>
  <c r="M8" i="10" s="1"/>
  <c r="O8" i="10" s="1"/>
  <c r="K14" i="10"/>
  <c r="N14" i="10" s="1"/>
  <c r="P14" i="10" s="1"/>
  <c r="K12" i="10"/>
  <c r="L12" i="10" s="1"/>
  <c r="K10" i="10"/>
  <c r="L10" i="10" s="1"/>
  <c r="N9" i="10"/>
  <c r="P9" i="10" s="1"/>
  <c r="L9" i="10"/>
  <c r="M9" i="10"/>
  <c r="O9" i="10" s="1"/>
  <c r="K6" i="10"/>
  <c r="M11" i="10"/>
  <c r="O11" i="10" s="1"/>
  <c r="L11" i="10"/>
  <c r="N11" i="10"/>
  <c r="P11" i="10" s="1"/>
  <c r="L13" i="10"/>
  <c r="L7" i="10"/>
  <c r="N7" i="10"/>
  <c r="P7" i="10" s="1"/>
  <c r="L15" i="10"/>
  <c r="N15" i="10"/>
  <c r="P15" i="10" s="1"/>
  <c r="M15" i="10"/>
  <c r="O15" i="10" s="1"/>
  <c r="L8" i="10"/>
  <c r="L14" i="10"/>
  <c r="M14" i="10"/>
  <c r="O14" i="10" s="1"/>
  <c r="N8" i="10" l="1"/>
  <c r="P8" i="10" s="1"/>
  <c r="M12" i="10"/>
  <c r="O12" i="10" s="1"/>
  <c r="M13" i="10"/>
  <c r="O13" i="10" s="1"/>
  <c r="M10" i="10"/>
  <c r="O10" i="10" s="1"/>
  <c r="N12" i="10"/>
  <c r="P12" i="10" s="1"/>
  <c r="N10" i="10"/>
  <c r="P10" i="10" s="1"/>
  <c r="M6" i="10"/>
  <c r="L6" i="10"/>
  <c r="L20" i="10" s="1"/>
  <c r="N6" i="10"/>
  <c r="N20" i="10" l="1"/>
  <c r="B6" i="12" s="1"/>
  <c r="P6" i="10"/>
  <c r="M20" i="10"/>
  <c r="A6" i="12" s="1"/>
  <c r="O6" i="10"/>
  <c r="L21" i="10"/>
  <c r="E14" i="12" l="1"/>
  <c r="E13" i="12"/>
  <c r="E12" i="12"/>
  <c r="E6" i="12"/>
  <c r="E11" i="12"/>
  <c r="E9" i="12"/>
  <c r="E8" i="12"/>
  <c r="E10" i="12"/>
  <c r="E7" i="12"/>
  <c r="E15" i="12"/>
  <c r="D13" i="12"/>
  <c r="D10" i="12"/>
  <c r="D8" i="12"/>
  <c r="D7" i="12"/>
  <c r="K7" i="12" s="1"/>
  <c r="D15" i="12"/>
  <c r="D9" i="12"/>
  <c r="D6" i="12"/>
  <c r="D14" i="12"/>
  <c r="K14" i="12" s="1"/>
  <c r="D12" i="12"/>
  <c r="K12" i="12" s="1"/>
  <c r="D11" i="12"/>
  <c r="K11" i="12" l="1"/>
  <c r="N11" i="12" s="1"/>
  <c r="P11" i="12" s="1"/>
  <c r="K15" i="12"/>
  <c r="L15" i="12" s="1"/>
  <c r="K13" i="12"/>
  <c r="K8" i="12"/>
  <c r="M8" i="12" s="1"/>
  <c r="O8" i="12" s="1"/>
  <c r="M12" i="12"/>
  <c r="O12" i="12" s="1"/>
  <c r="N12" i="12"/>
  <c r="P12" i="12" s="1"/>
  <c r="L12" i="12"/>
  <c r="N14" i="12"/>
  <c r="P14" i="12" s="1"/>
  <c r="L14" i="12"/>
  <c r="M14" i="12"/>
  <c r="O14" i="12" s="1"/>
  <c r="M7" i="12"/>
  <c r="O7" i="12" s="1"/>
  <c r="N7" i="12"/>
  <c r="P7" i="12" s="1"/>
  <c r="L7" i="12"/>
  <c r="N8" i="12"/>
  <c r="P8" i="12" s="1"/>
  <c r="L8" i="12"/>
  <c r="K6" i="12"/>
  <c r="L11" i="12"/>
  <c r="M11" i="12"/>
  <c r="O11" i="12" s="1"/>
  <c r="K9" i="12"/>
  <c r="K10" i="12"/>
  <c r="M15" i="12"/>
  <c r="O15" i="12" s="1"/>
  <c r="N13" i="12"/>
  <c r="P13" i="12" s="1"/>
  <c r="L13" i="12"/>
  <c r="M13" i="12"/>
  <c r="O13" i="12" s="1"/>
  <c r="N15" i="12" l="1"/>
  <c r="P15" i="12" s="1"/>
  <c r="L10" i="12"/>
  <c r="N10" i="12"/>
  <c r="P10" i="12" s="1"/>
  <c r="M10" i="12"/>
  <c r="O10" i="12" s="1"/>
  <c r="L9" i="12"/>
  <c r="N9" i="12"/>
  <c r="P9" i="12" s="1"/>
  <c r="M9" i="12"/>
  <c r="O9" i="12" s="1"/>
  <c r="L6" i="12"/>
  <c r="M6" i="12"/>
  <c r="N6" i="12"/>
  <c r="L20" i="12" l="1"/>
  <c r="L21" i="12" s="1"/>
  <c r="N20" i="12"/>
  <c r="B6" i="13" s="1"/>
  <c r="P6" i="12"/>
  <c r="M20" i="12"/>
  <c r="A6" i="13" s="1"/>
  <c r="O6" i="12"/>
  <c r="E14" i="13" l="1"/>
  <c r="E9" i="13"/>
  <c r="E8" i="13"/>
  <c r="E10" i="13"/>
  <c r="E7" i="13"/>
  <c r="E15" i="13"/>
  <c r="E13" i="13"/>
  <c r="E12" i="13"/>
  <c r="E6" i="13"/>
  <c r="E11" i="13"/>
  <c r="D13" i="13"/>
  <c r="K13" i="13" s="1"/>
  <c r="D6" i="13"/>
  <c r="D14" i="13"/>
  <c r="K14" i="13" s="1"/>
  <c r="D12" i="13"/>
  <c r="D11" i="13"/>
  <c r="D10" i="13"/>
  <c r="K10" i="13" s="1"/>
  <c r="D8" i="13"/>
  <c r="D7" i="13"/>
  <c r="D15" i="13"/>
  <c r="D9" i="13"/>
  <c r="K7" i="13" l="1"/>
  <c r="M7" i="13" s="1"/>
  <c r="O7" i="13" s="1"/>
  <c r="K9" i="13"/>
  <c r="M9" i="13" s="1"/>
  <c r="O9" i="13" s="1"/>
  <c r="K15" i="13"/>
  <c r="L15" i="13" s="1"/>
  <c r="K11" i="13"/>
  <c r="N11" i="13" s="1"/>
  <c r="P11" i="13" s="1"/>
  <c r="K12" i="13"/>
  <c r="L12" i="13" s="1"/>
  <c r="K8" i="13"/>
  <c r="N8" i="13" s="1"/>
  <c r="P8" i="13" s="1"/>
  <c r="L11" i="13"/>
  <c r="N7" i="13"/>
  <c r="P7" i="13" s="1"/>
  <c r="N13" i="13"/>
  <c r="P13" i="13" s="1"/>
  <c r="L13" i="13"/>
  <c r="M13" i="13"/>
  <c r="O13" i="13" s="1"/>
  <c r="N14" i="13"/>
  <c r="P14" i="13" s="1"/>
  <c r="M14" i="13"/>
  <c r="O14" i="13" s="1"/>
  <c r="L14" i="13"/>
  <c r="L8" i="13"/>
  <c r="N10" i="13"/>
  <c r="P10" i="13" s="1"/>
  <c r="M10" i="13"/>
  <c r="O10" i="13" s="1"/>
  <c r="L10" i="13"/>
  <c r="K6" i="13"/>
  <c r="M11" i="13" l="1"/>
  <c r="O11" i="13" s="1"/>
  <c r="L9" i="13"/>
  <c r="N9" i="13"/>
  <c r="P9" i="13" s="1"/>
  <c r="M8" i="13"/>
  <c r="O8" i="13" s="1"/>
  <c r="M15" i="13"/>
  <c r="O15" i="13" s="1"/>
  <c r="L7" i="13"/>
  <c r="N15" i="13"/>
  <c r="P15" i="13" s="1"/>
  <c r="M12" i="13"/>
  <c r="O12" i="13" s="1"/>
  <c r="N12" i="13"/>
  <c r="P12" i="13" s="1"/>
  <c r="M6" i="13"/>
  <c r="L6" i="13"/>
  <c r="N6" i="13"/>
  <c r="L20" i="13" l="1"/>
  <c r="L21" i="13" s="1"/>
  <c r="M20" i="13"/>
  <c r="A6" i="14" s="1"/>
  <c r="O6" i="13"/>
  <c r="N20" i="13"/>
  <c r="B6" i="14" s="1"/>
  <c r="P6" i="13"/>
  <c r="E14" i="14" l="1"/>
  <c r="E13" i="14"/>
  <c r="E12" i="14"/>
  <c r="E6" i="14"/>
  <c r="E11" i="14"/>
  <c r="E9" i="14"/>
  <c r="E8" i="14"/>
  <c r="E10" i="14"/>
  <c r="E7" i="14"/>
  <c r="E15" i="14"/>
  <c r="D13" i="14"/>
  <c r="D10" i="14"/>
  <c r="D8" i="14"/>
  <c r="D7" i="14"/>
  <c r="D15" i="14"/>
  <c r="D9" i="14"/>
  <c r="D6" i="14"/>
  <c r="D14" i="14"/>
  <c r="D12" i="14"/>
  <c r="K12" i="14" s="1"/>
  <c r="D11" i="14"/>
  <c r="K11" i="14" l="1"/>
  <c r="N11" i="14" s="1"/>
  <c r="P11" i="14" s="1"/>
  <c r="K14" i="14"/>
  <c r="L14" i="14" s="1"/>
  <c r="K7" i="14"/>
  <c r="M7" i="14" s="1"/>
  <c r="O7" i="14" s="1"/>
  <c r="K8" i="14"/>
  <c r="M8" i="14" s="1"/>
  <c r="O8" i="14" s="1"/>
  <c r="L8" i="14"/>
  <c r="K13" i="14"/>
  <c r="K6" i="14"/>
  <c r="K9" i="14"/>
  <c r="K10" i="14"/>
  <c r="N12" i="14"/>
  <c r="P12" i="14" s="1"/>
  <c r="M12" i="14"/>
  <c r="O12" i="14" s="1"/>
  <c r="L12" i="14"/>
  <c r="K15" i="14"/>
  <c r="M11" i="14" l="1"/>
  <c r="O11" i="14" s="1"/>
  <c r="N14" i="14"/>
  <c r="P14" i="14" s="1"/>
  <c r="M14" i="14"/>
  <c r="O14" i="14" s="1"/>
  <c r="L11" i="14"/>
  <c r="N7" i="14"/>
  <c r="P7" i="14" s="1"/>
  <c r="N8" i="14"/>
  <c r="P8" i="14" s="1"/>
  <c r="L7" i="14"/>
  <c r="L9" i="14"/>
  <c r="M9" i="14"/>
  <c r="O9" i="14" s="1"/>
  <c r="N9" i="14"/>
  <c r="P9" i="14" s="1"/>
  <c r="L6" i="14"/>
  <c r="N6" i="14"/>
  <c r="M6" i="14"/>
  <c r="L15" i="14"/>
  <c r="N15" i="14"/>
  <c r="P15" i="14" s="1"/>
  <c r="M15" i="14"/>
  <c r="O15" i="14" s="1"/>
  <c r="L10" i="14"/>
  <c r="N10" i="14"/>
  <c r="P10" i="14" s="1"/>
  <c r="M10" i="14"/>
  <c r="O10" i="14" s="1"/>
  <c r="L13" i="14"/>
  <c r="M13" i="14"/>
  <c r="O13" i="14" s="1"/>
  <c r="N13" i="14"/>
  <c r="P13" i="14" s="1"/>
  <c r="L20" i="14" l="1"/>
  <c r="M20" i="14"/>
  <c r="A6" i="15" s="1"/>
  <c r="O6" i="14"/>
  <c r="N20" i="14"/>
  <c r="B6" i="15" s="1"/>
  <c r="P6" i="14"/>
  <c r="E14" i="15" l="1"/>
  <c r="E9" i="15"/>
  <c r="E8" i="15"/>
  <c r="E10" i="15"/>
  <c r="E7" i="15"/>
  <c r="E15" i="15"/>
  <c r="E13" i="15"/>
  <c r="E12" i="15"/>
  <c r="E6" i="15"/>
  <c r="E11" i="15"/>
  <c r="D13" i="15"/>
  <c r="D6" i="15"/>
  <c r="D14" i="15"/>
  <c r="K14" i="15" s="1"/>
  <c r="D12" i="15"/>
  <c r="D11" i="15"/>
  <c r="D10" i="15"/>
  <c r="D8" i="15"/>
  <c r="D7" i="15"/>
  <c r="D15" i="15"/>
  <c r="K15" i="15" s="1"/>
  <c r="D9" i="15"/>
  <c r="L21" i="14"/>
  <c r="K8" i="15" l="1"/>
  <c r="M8" i="15" s="1"/>
  <c r="O8" i="15" s="1"/>
  <c r="K11" i="15"/>
  <c r="M11" i="15" s="1"/>
  <c r="O11" i="15" s="1"/>
  <c r="K7" i="15"/>
  <c r="M7" i="15" s="1"/>
  <c r="O7" i="15" s="1"/>
  <c r="L7" i="15"/>
  <c r="K12" i="15"/>
  <c r="K13" i="15"/>
  <c r="N8" i="15"/>
  <c r="P8" i="15" s="1"/>
  <c r="N14" i="15"/>
  <c r="P14" i="15" s="1"/>
  <c r="M14" i="15"/>
  <c r="O14" i="15" s="1"/>
  <c r="L14" i="15"/>
  <c r="K9" i="15"/>
  <c r="K10" i="15"/>
  <c r="K6" i="15"/>
  <c r="M15" i="15"/>
  <c r="O15" i="15" s="1"/>
  <c r="L15" i="15"/>
  <c r="N15" i="15"/>
  <c r="P15" i="15" s="1"/>
  <c r="L8" i="15" l="1"/>
  <c r="N11" i="15"/>
  <c r="P11" i="15" s="1"/>
  <c r="L11" i="15"/>
  <c r="N7" i="15"/>
  <c r="P7" i="15" s="1"/>
  <c r="L9" i="15"/>
  <c r="M9" i="15"/>
  <c r="O9" i="15" s="1"/>
  <c r="N9" i="15"/>
  <c r="P9" i="15" s="1"/>
  <c r="N13" i="15"/>
  <c r="P13" i="15" s="1"/>
  <c r="M13" i="15"/>
  <c r="O13" i="15" s="1"/>
  <c r="L13" i="15"/>
  <c r="M12" i="15"/>
  <c r="O12" i="15" s="1"/>
  <c r="L12" i="15"/>
  <c r="N12" i="15"/>
  <c r="P12" i="15" s="1"/>
  <c r="L6" i="15"/>
  <c r="N6" i="15"/>
  <c r="M6" i="15"/>
  <c r="M10" i="15"/>
  <c r="O10" i="15" s="1"/>
  <c r="L10" i="15"/>
  <c r="N10" i="15"/>
  <c r="P10" i="15" s="1"/>
  <c r="M20" i="15" l="1"/>
  <c r="A6" i="16" s="1"/>
  <c r="O6" i="15"/>
  <c r="N20" i="15"/>
  <c r="B6" i="16" s="1"/>
  <c r="P6" i="15"/>
  <c r="L20" i="15"/>
  <c r="E14" i="16" l="1"/>
  <c r="E9" i="16"/>
  <c r="E13" i="16"/>
  <c r="E12" i="16"/>
  <c r="E7" i="16"/>
  <c r="E11" i="16"/>
  <c r="E15" i="16"/>
  <c r="E6" i="16"/>
  <c r="E10" i="16"/>
  <c r="E8" i="16"/>
  <c r="L21" i="15"/>
  <c r="D13" i="16"/>
  <c r="D8" i="16"/>
  <c r="D11" i="16"/>
  <c r="K11" i="16" s="1"/>
  <c r="D9" i="16"/>
  <c r="D12" i="16"/>
  <c r="K12" i="16" s="1"/>
  <c r="D7" i="16"/>
  <c r="K7" i="16" s="1"/>
  <c r="D15" i="16"/>
  <c r="D6" i="16"/>
  <c r="D10" i="16"/>
  <c r="D14" i="16"/>
  <c r="K14" i="16" s="1"/>
  <c r="K8" i="16" l="1"/>
  <c r="N8" i="16" s="1"/>
  <c r="P8" i="16" s="1"/>
  <c r="K9" i="16"/>
  <c r="L9" i="16" s="1"/>
  <c r="K10" i="16"/>
  <c r="L10" i="16" s="1"/>
  <c r="K13" i="16"/>
  <c r="K15" i="16"/>
  <c r="L15" i="16" s="1"/>
  <c r="N7" i="16"/>
  <c r="P7" i="16" s="1"/>
  <c r="L7" i="16"/>
  <c r="M7" i="16"/>
  <c r="O7" i="16" s="1"/>
  <c r="L8" i="16"/>
  <c r="N12" i="16"/>
  <c r="P12" i="16" s="1"/>
  <c r="M12" i="16"/>
  <c r="O12" i="16" s="1"/>
  <c r="L12" i="16"/>
  <c r="N10" i="16"/>
  <c r="P10" i="16" s="1"/>
  <c r="K6" i="16"/>
  <c r="N13" i="16"/>
  <c r="P13" i="16" s="1"/>
  <c r="L13" i="16"/>
  <c r="M13" i="16"/>
  <c r="O13" i="16" s="1"/>
  <c r="N14" i="16"/>
  <c r="P14" i="16" s="1"/>
  <c r="M14" i="16"/>
  <c r="O14" i="16" s="1"/>
  <c r="L14" i="16"/>
  <c r="M11" i="16"/>
  <c r="O11" i="16" s="1"/>
  <c r="L11" i="16"/>
  <c r="N11" i="16"/>
  <c r="P11" i="16" s="1"/>
  <c r="N9" i="16" l="1"/>
  <c r="P9" i="16" s="1"/>
  <c r="M15" i="16"/>
  <c r="O15" i="16" s="1"/>
  <c r="M8" i="16"/>
  <c r="O8" i="16" s="1"/>
  <c r="M9" i="16"/>
  <c r="O9" i="16" s="1"/>
  <c r="N15" i="16"/>
  <c r="P15" i="16" s="1"/>
  <c r="M10" i="16"/>
  <c r="O10" i="16" s="1"/>
  <c r="M6" i="16"/>
  <c r="N6" i="16"/>
  <c r="L6" i="16"/>
  <c r="L20" i="16" s="1"/>
  <c r="M20" i="16" l="1"/>
  <c r="A6" i="17" s="1"/>
  <c r="O6" i="16"/>
  <c r="L21" i="16"/>
  <c r="P6" i="16"/>
  <c r="N20" i="16"/>
  <c r="B6" i="17" s="1"/>
  <c r="E14" i="17" l="1"/>
  <c r="E8" i="17"/>
  <c r="E7" i="17"/>
  <c r="E11" i="17"/>
  <c r="E10" i="17"/>
  <c r="E9" i="17"/>
  <c r="E13" i="17"/>
  <c r="E12" i="17"/>
  <c r="E15" i="17"/>
  <c r="E6" i="17"/>
  <c r="D11" i="17"/>
  <c r="D13" i="17"/>
  <c r="D14" i="17"/>
  <c r="K14" i="17" s="1"/>
  <c r="D7" i="17"/>
  <c r="D15" i="17"/>
  <c r="D6" i="17"/>
  <c r="D10" i="17"/>
  <c r="K10" i="17" s="1"/>
  <c r="D9" i="17"/>
  <c r="K9" i="17" s="1"/>
  <c r="D8" i="17"/>
  <c r="D12" i="17"/>
  <c r="K12" i="17" s="1"/>
  <c r="K8" i="17" l="1"/>
  <c r="L8" i="17" s="1"/>
  <c r="K15" i="17"/>
  <c r="N15" i="17" s="1"/>
  <c r="P15" i="17" s="1"/>
  <c r="K13" i="17"/>
  <c r="K11" i="17"/>
  <c r="M11" i="17" s="1"/>
  <c r="O11" i="17" s="1"/>
  <c r="K7" i="17"/>
  <c r="M7" i="17" s="1"/>
  <c r="O7" i="17" s="1"/>
  <c r="N9" i="17"/>
  <c r="P9" i="17" s="1"/>
  <c r="L9" i="17"/>
  <c r="M9" i="17"/>
  <c r="O9" i="17" s="1"/>
  <c r="N7" i="17"/>
  <c r="P7" i="17" s="1"/>
  <c r="L11" i="17"/>
  <c r="L14" i="17"/>
  <c r="N14" i="17"/>
  <c r="P14" i="17" s="1"/>
  <c r="M14" i="17"/>
  <c r="O14" i="17" s="1"/>
  <c r="L10" i="17"/>
  <c r="M10" i="17"/>
  <c r="O10" i="17" s="1"/>
  <c r="N10" i="17"/>
  <c r="P10" i="17" s="1"/>
  <c r="M12" i="17"/>
  <c r="O12" i="17" s="1"/>
  <c r="N12" i="17"/>
  <c r="P12" i="17" s="1"/>
  <c r="L12" i="17"/>
  <c r="K6" i="17"/>
  <c r="N8" i="17"/>
  <c r="P8" i="17" s="1"/>
  <c r="M8" i="17"/>
  <c r="O8" i="17" s="1"/>
  <c r="N13" i="17"/>
  <c r="P13" i="17" s="1"/>
  <c r="M13" i="17"/>
  <c r="O13" i="17" s="1"/>
  <c r="L13" i="17"/>
  <c r="L15" i="17" l="1"/>
  <c r="M15" i="17"/>
  <c r="O15" i="17" s="1"/>
  <c r="N11" i="17"/>
  <c r="P11" i="17" s="1"/>
  <c r="L7" i="17"/>
  <c r="M6" i="17"/>
  <c r="N6" i="17"/>
  <c r="L6" i="17"/>
  <c r="L20" i="17" l="1"/>
  <c r="L21" i="17" s="1"/>
  <c r="N20" i="17"/>
  <c r="B6" i="18" s="1"/>
  <c r="P6" i="17"/>
  <c r="M20" i="17"/>
  <c r="A6" i="18" s="1"/>
  <c r="O6" i="17"/>
  <c r="D10" i="18" l="1"/>
  <c r="D14" i="18"/>
  <c r="D13" i="18"/>
  <c r="D6" i="18"/>
  <c r="D8" i="18"/>
  <c r="D11" i="18"/>
  <c r="D15" i="18"/>
  <c r="D7" i="18"/>
  <c r="D9" i="18"/>
  <c r="D12" i="18"/>
  <c r="E11" i="18"/>
  <c r="E12" i="18"/>
  <c r="E7" i="18"/>
  <c r="E8" i="18"/>
  <c r="E14" i="18"/>
  <c r="E10" i="18"/>
  <c r="E13" i="18"/>
  <c r="E15" i="18"/>
  <c r="E9" i="18"/>
  <c r="E6" i="18"/>
  <c r="K14" i="18" l="1"/>
  <c r="N14" i="18" s="1"/>
  <c r="P14" i="18" s="1"/>
  <c r="K10" i="18"/>
  <c r="N10" i="18" s="1"/>
  <c r="P10" i="18" s="1"/>
  <c r="K12" i="18"/>
  <c r="N12" i="18" s="1"/>
  <c r="P12" i="18" s="1"/>
  <c r="K11" i="18"/>
  <c r="L11" i="18" s="1"/>
  <c r="K13" i="18"/>
  <c r="L13" i="18" s="1"/>
  <c r="K7" i="18"/>
  <c r="K6" i="18"/>
  <c r="K15" i="18"/>
  <c r="K9" i="18"/>
  <c r="K8" i="18"/>
  <c r="M14" i="18" l="1"/>
  <c r="O14" i="18" s="1"/>
  <c r="L14" i="18"/>
  <c r="L10" i="18"/>
  <c r="L12" i="18"/>
  <c r="M11" i="18"/>
  <c r="O11" i="18" s="1"/>
  <c r="M10" i="18"/>
  <c r="O10" i="18" s="1"/>
  <c r="N11" i="18"/>
  <c r="P11" i="18" s="1"/>
  <c r="M12" i="18"/>
  <c r="O12" i="18" s="1"/>
  <c r="M13" i="18"/>
  <c r="O13" i="18" s="1"/>
  <c r="N13" i="18"/>
  <c r="P13" i="18" s="1"/>
  <c r="N6" i="18"/>
  <c r="M6" i="18"/>
  <c r="L6" i="18"/>
  <c r="N7" i="18"/>
  <c r="P7" i="18" s="1"/>
  <c r="M7" i="18"/>
  <c r="O7" i="18" s="1"/>
  <c r="L7" i="18"/>
  <c r="N8" i="18"/>
  <c r="P8" i="18" s="1"/>
  <c r="M8" i="18"/>
  <c r="O8" i="18" s="1"/>
  <c r="L8" i="18"/>
  <c r="L9" i="18"/>
  <c r="M9" i="18"/>
  <c r="O9" i="18" s="1"/>
  <c r="N9" i="18"/>
  <c r="P9" i="18" s="1"/>
  <c r="N15" i="18"/>
  <c r="P15" i="18" s="1"/>
  <c r="L15" i="18"/>
  <c r="M15" i="18"/>
  <c r="O15" i="18" s="1"/>
  <c r="L20" i="18" l="1"/>
  <c r="L21" i="18" s="1"/>
  <c r="M20" i="18"/>
  <c r="A6" i="19" s="1"/>
  <c r="O6" i="18"/>
  <c r="N20" i="18"/>
  <c r="B6" i="19" s="1"/>
  <c r="P6" i="18"/>
  <c r="E14" i="19" l="1"/>
  <c r="E7" i="19"/>
  <c r="E13" i="19"/>
  <c r="E12" i="19"/>
  <c r="E15" i="19"/>
  <c r="E9" i="19"/>
  <c r="E8" i="19"/>
  <c r="E6" i="19"/>
  <c r="E11" i="19"/>
  <c r="E10" i="19"/>
  <c r="D13" i="19"/>
  <c r="K13" i="19" s="1"/>
  <c r="D6" i="19"/>
  <c r="D14" i="19"/>
  <c r="K14" i="19" s="1"/>
  <c r="D8" i="19"/>
  <c r="D7" i="19"/>
  <c r="D15" i="19"/>
  <c r="D10" i="19"/>
  <c r="D9" i="19"/>
  <c r="K9" i="19" s="1"/>
  <c r="D12" i="19"/>
  <c r="D11" i="19"/>
  <c r="K10" i="19" l="1"/>
  <c r="N10" i="19" s="1"/>
  <c r="P10" i="19" s="1"/>
  <c r="K11" i="19"/>
  <c r="M11" i="19" s="1"/>
  <c r="O11" i="19" s="1"/>
  <c r="K15" i="19"/>
  <c r="N15" i="19" s="1"/>
  <c r="P15" i="19" s="1"/>
  <c r="K12" i="19"/>
  <c r="N12" i="19" s="1"/>
  <c r="P12" i="19" s="1"/>
  <c r="K7" i="19"/>
  <c r="M7" i="19" s="1"/>
  <c r="O7" i="19" s="1"/>
  <c r="K8" i="19"/>
  <c r="N8" i="19" s="1"/>
  <c r="P8" i="19" s="1"/>
  <c r="M9" i="19"/>
  <c r="O9" i="19" s="1"/>
  <c r="N9" i="19"/>
  <c r="P9" i="19" s="1"/>
  <c r="L9" i="19"/>
  <c r="L13" i="19"/>
  <c r="N13" i="19"/>
  <c r="P13" i="19" s="1"/>
  <c r="M13" i="19"/>
  <c r="O13" i="19" s="1"/>
  <c r="L14" i="19"/>
  <c r="N14" i="19"/>
  <c r="P14" i="19" s="1"/>
  <c r="M14" i="19"/>
  <c r="O14" i="19" s="1"/>
  <c r="M15" i="19"/>
  <c r="O15" i="19" s="1"/>
  <c r="L12" i="19"/>
  <c r="K6" i="19"/>
  <c r="N11" i="19" l="1"/>
  <c r="P11" i="19" s="1"/>
  <c r="L15" i="19"/>
  <c r="M10" i="19"/>
  <c r="O10" i="19" s="1"/>
  <c r="L10" i="19"/>
  <c r="N7" i="19"/>
  <c r="P7" i="19" s="1"/>
  <c r="L8" i="19"/>
  <c r="L7" i="19"/>
  <c r="L11" i="19"/>
  <c r="M12" i="19"/>
  <c r="O12" i="19" s="1"/>
  <c r="M8" i="19"/>
  <c r="O8" i="19" s="1"/>
  <c r="N6" i="19"/>
  <c r="M6" i="19"/>
  <c r="L6" i="19"/>
  <c r="L20" i="19" l="1"/>
  <c r="L21" i="19" s="1"/>
  <c r="N20" i="19"/>
  <c r="B6" i="21" s="1"/>
  <c r="P6" i="19"/>
  <c r="M20" i="19"/>
  <c r="A6" i="21" s="1"/>
  <c r="O6" i="19"/>
  <c r="D10" i="21" l="1"/>
  <c r="D6" i="21"/>
  <c r="D14" i="21"/>
  <c r="D13" i="21"/>
  <c r="D8" i="21"/>
  <c r="D15" i="21"/>
  <c r="D11" i="21"/>
  <c r="D9" i="21"/>
  <c r="D12" i="21"/>
  <c r="D7" i="21"/>
  <c r="E11" i="21"/>
  <c r="E15" i="21"/>
  <c r="E14" i="21"/>
  <c r="E12" i="21"/>
  <c r="E7" i="21"/>
  <c r="E10" i="21"/>
  <c r="E13" i="21"/>
  <c r="E8" i="21"/>
  <c r="E9" i="21"/>
  <c r="E6" i="21"/>
  <c r="K7" i="21" l="1"/>
  <c r="N7" i="21" s="1"/>
  <c r="P7" i="21" s="1"/>
  <c r="K15" i="21"/>
  <c r="M15" i="21" s="1"/>
  <c r="O15" i="21" s="1"/>
  <c r="K11" i="21"/>
  <c r="K14" i="21"/>
  <c r="K6" i="21"/>
  <c r="K12" i="21"/>
  <c r="K8" i="21"/>
  <c r="K9" i="21"/>
  <c r="K13" i="21"/>
  <c r="K10" i="21"/>
  <c r="L7" i="21" l="1"/>
  <c r="M7" i="21"/>
  <c r="O7" i="21" s="1"/>
  <c r="L15" i="21"/>
  <c r="N15" i="21"/>
  <c r="P15" i="21" s="1"/>
  <c r="L8" i="21"/>
  <c r="N8" i="21"/>
  <c r="P8" i="21" s="1"/>
  <c r="M8" i="21"/>
  <c r="O8" i="21" s="1"/>
  <c r="N9" i="21"/>
  <c r="P9" i="21" s="1"/>
  <c r="M9" i="21"/>
  <c r="O9" i="21" s="1"/>
  <c r="L9" i="21"/>
  <c r="N6" i="21"/>
  <c r="M6" i="21"/>
  <c r="L6" i="21"/>
  <c r="N14" i="21"/>
  <c r="P14" i="21" s="1"/>
  <c r="L14" i="21"/>
  <c r="M14" i="21"/>
  <c r="O14" i="21" s="1"/>
  <c r="N10" i="21"/>
  <c r="P10" i="21" s="1"/>
  <c r="L10" i="21"/>
  <c r="M10" i="21"/>
  <c r="O10" i="21" s="1"/>
  <c r="L12" i="21"/>
  <c r="M12" i="21"/>
  <c r="O12" i="21" s="1"/>
  <c r="N12" i="21"/>
  <c r="P12" i="21" s="1"/>
  <c r="M11" i="21"/>
  <c r="O11" i="21" s="1"/>
  <c r="N11" i="21"/>
  <c r="P11" i="21" s="1"/>
  <c r="L11" i="21"/>
  <c r="M13" i="21"/>
  <c r="O13" i="21" s="1"/>
  <c r="N13" i="21"/>
  <c r="P13" i="21" s="1"/>
  <c r="L13" i="21"/>
  <c r="L20" i="21" l="1"/>
  <c r="M20" i="21"/>
  <c r="A6" i="22" s="1"/>
  <c r="O6" i="21"/>
  <c r="N20" i="21"/>
  <c r="B6" i="22" s="1"/>
  <c r="P6" i="21"/>
  <c r="L21" i="21" l="1"/>
  <c r="E15" i="22"/>
  <c r="E14" i="22"/>
  <c r="E12" i="22"/>
  <c r="E11" i="22"/>
  <c r="E10" i="22"/>
  <c r="E7" i="22"/>
  <c r="E6" i="22"/>
  <c r="E8" i="22"/>
  <c r="E13" i="22"/>
  <c r="E9" i="22"/>
  <c r="D10" i="22"/>
  <c r="D14" i="22"/>
  <c r="D13" i="22"/>
  <c r="D6" i="22"/>
  <c r="D9" i="22"/>
  <c r="D12" i="22"/>
  <c r="D8" i="22"/>
  <c r="D11" i="22"/>
  <c r="D15" i="22"/>
  <c r="D7" i="22"/>
  <c r="K14" i="22" l="1"/>
  <c r="M14" i="22" s="1"/>
  <c r="O14" i="22" s="1"/>
  <c r="K15" i="22"/>
  <c r="L15" i="22" s="1"/>
  <c r="K10" i="22"/>
  <c r="N10" i="22" s="1"/>
  <c r="P10" i="22" s="1"/>
  <c r="K9" i="22"/>
  <c r="M9" i="22" s="1"/>
  <c r="O9" i="22" s="1"/>
  <c r="K6" i="22"/>
  <c r="N6" i="22" s="1"/>
  <c r="P6" i="22" s="1"/>
  <c r="K8" i="22"/>
  <c r="K7" i="22"/>
  <c r="K12" i="22"/>
  <c r="K13" i="22"/>
  <c r="N15" i="22"/>
  <c r="P15" i="22" s="1"/>
  <c r="N14" i="22"/>
  <c r="P14" i="22" s="1"/>
  <c r="K11" i="22"/>
  <c r="L6" i="22"/>
  <c r="L10" i="22" l="1"/>
  <c r="M6" i="22"/>
  <c r="O6" i="22" s="1"/>
  <c r="L14" i="22"/>
  <c r="M10" i="22"/>
  <c r="O10" i="22" s="1"/>
  <c r="M15" i="22"/>
  <c r="O15" i="22" s="1"/>
  <c r="N9" i="22"/>
  <c r="P9" i="22" s="1"/>
  <c r="L9" i="22"/>
  <c r="N12" i="22"/>
  <c r="P12" i="22" s="1"/>
  <c r="M12" i="22"/>
  <c r="O12" i="22" s="1"/>
  <c r="L12" i="22"/>
  <c r="N8" i="22"/>
  <c r="P8" i="22" s="1"/>
  <c r="L8" i="22"/>
  <c r="M8" i="22"/>
  <c r="O8" i="22" s="1"/>
  <c r="N7" i="22"/>
  <c r="P7" i="22" s="1"/>
  <c r="L7" i="22"/>
  <c r="M7" i="22"/>
  <c r="O7" i="22" s="1"/>
  <c r="L11" i="22"/>
  <c r="M11" i="22"/>
  <c r="O11" i="22" s="1"/>
  <c r="N11" i="22"/>
  <c r="P11" i="22" s="1"/>
  <c r="N13" i="22"/>
  <c r="P13" i="22" s="1"/>
  <c r="L13" i="22"/>
  <c r="M13" i="22"/>
  <c r="O13" i="22" s="1"/>
  <c r="L20" i="22" l="1"/>
  <c r="L21" i="22" s="1"/>
  <c r="N20" i="22"/>
  <c r="B6" i="23" s="1"/>
  <c r="M20" i="22"/>
  <c r="A6" i="23" s="1"/>
  <c r="D13" i="23" l="1"/>
  <c r="D10" i="23"/>
  <c r="D8" i="23"/>
  <c r="D7" i="23"/>
  <c r="D15" i="23"/>
  <c r="D9" i="23"/>
  <c r="D6" i="23"/>
  <c r="D14" i="23"/>
  <c r="D12" i="23"/>
  <c r="D11" i="23"/>
  <c r="E14" i="23"/>
  <c r="E13" i="23"/>
  <c r="E12" i="23"/>
  <c r="E6" i="23"/>
  <c r="E11" i="23"/>
  <c r="E9" i="23"/>
  <c r="E8" i="23"/>
  <c r="E10" i="23"/>
  <c r="E7" i="23"/>
  <c r="E15" i="23"/>
  <c r="K9" i="23" l="1"/>
  <c r="L9" i="23" s="1"/>
  <c r="K11" i="23"/>
  <c r="N11" i="23" s="1"/>
  <c r="P11" i="23" s="1"/>
  <c r="K6" i="23"/>
  <c r="K8" i="23"/>
  <c r="K10" i="23"/>
  <c r="M11" i="23"/>
  <c r="O11" i="23" s="1"/>
  <c r="K12" i="23"/>
  <c r="K15" i="23"/>
  <c r="K13" i="23"/>
  <c r="K14" i="23"/>
  <c r="K7" i="23"/>
  <c r="L11" i="23" l="1"/>
  <c r="N9" i="23"/>
  <c r="P9" i="23" s="1"/>
  <c r="M9" i="23"/>
  <c r="O9" i="23" s="1"/>
  <c r="L7" i="23"/>
  <c r="N7" i="23"/>
  <c r="P7" i="23" s="1"/>
  <c r="M7" i="23"/>
  <c r="O7" i="23" s="1"/>
  <c r="M12" i="23"/>
  <c r="O12" i="23" s="1"/>
  <c r="N12" i="23"/>
  <c r="P12" i="23" s="1"/>
  <c r="L12" i="23"/>
  <c r="L10" i="23"/>
  <c r="N10" i="23"/>
  <c r="P10" i="23" s="1"/>
  <c r="M10" i="23"/>
  <c r="O10" i="23" s="1"/>
  <c r="L8" i="23"/>
  <c r="M8" i="23"/>
  <c r="O8" i="23" s="1"/>
  <c r="N8" i="23"/>
  <c r="P8" i="23" s="1"/>
  <c r="L15" i="23"/>
  <c r="M15" i="23"/>
  <c r="O15" i="23" s="1"/>
  <c r="N15" i="23"/>
  <c r="P15" i="23" s="1"/>
  <c r="M14" i="23"/>
  <c r="O14" i="23" s="1"/>
  <c r="N14" i="23"/>
  <c r="P14" i="23" s="1"/>
  <c r="L14" i="23"/>
  <c r="N13" i="23"/>
  <c r="P13" i="23" s="1"/>
  <c r="L13" i="23"/>
  <c r="M13" i="23"/>
  <c r="O13" i="23" s="1"/>
  <c r="M6" i="23"/>
  <c r="L6" i="23"/>
  <c r="N6" i="23"/>
  <c r="L20" i="23" l="1"/>
  <c r="L21" i="23" s="1"/>
  <c r="N20" i="23"/>
  <c r="B6" i="24" s="1"/>
  <c r="P6" i="23"/>
  <c r="M20" i="23"/>
  <c r="A6" i="24" s="1"/>
  <c r="O6" i="23"/>
  <c r="D13" i="24" l="1"/>
  <c r="D6" i="24"/>
  <c r="D14" i="24"/>
  <c r="D12" i="24"/>
  <c r="D11" i="24"/>
  <c r="D10" i="24"/>
  <c r="D8" i="24"/>
  <c r="D7" i="24"/>
  <c r="D15" i="24"/>
  <c r="D9" i="24"/>
  <c r="E14" i="24"/>
  <c r="E9" i="24"/>
  <c r="E8" i="24"/>
  <c r="E10" i="24"/>
  <c r="E7" i="24"/>
  <c r="E15" i="24"/>
  <c r="E13" i="24"/>
  <c r="E12" i="24"/>
  <c r="E6" i="24"/>
  <c r="E11" i="24"/>
  <c r="K9" i="24" l="1"/>
  <c r="N9" i="24" s="1"/>
  <c r="P9" i="24" s="1"/>
  <c r="K8" i="24"/>
  <c r="K14" i="24"/>
  <c r="K10" i="24"/>
  <c r="K6" i="24"/>
  <c r="K15" i="24"/>
  <c r="K11" i="24"/>
  <c r="K7" i="24"/>
  <c r="K12" i="24"/>
  <c r="K13" i="24"/>
  <c r="M9" i="24" l="1"/>
  <c r="O9" i="24" s="1"/>
  <c r="L9" i="24"/>
  <c r="M7" i="24"/>
  <c r="O7" i="24" s="1"/>
  <c r="N7" i="24"/>
  <c r="P7" i="24" s="1"/>
  <c r="L7" i="24"/>
  <c r="L6" i="24"/>
  <c r="N6" i="24"/>
  <c r="M6" i="24"/>
  <c r="L10" i="24"/>
  <c r="N10" i="24"/>
  <c r="P10" i="24" s="1"/>
  <c r="M10" i="24"/>
  <c r="O10" i="24" s="1"/>
  <c r="L13" i="24"/>
  <c r="N13" i="24"/>
  <c r="P13" i="24" s="1"/>
  <c r="M13" i="24"/>
  <c r="O13" i="24" s="1"/>
  <c r="M11" i="24"/>
  <c r="O11" i="24" s="1"/>
  <c r="L11" i="24"/>
  <c r="N11" i="24"/>
  <c r="P11" i="24" s="1"/>
  <c r="M14" i="24"/>
  <c r="O14" i="24" s="1"/>
  <c r="L14" i="24"/>
  <c r="N14" i="24"/>
  <c r="P14" i="24" s="1"/>
  <c r="N12" i="24"/>
  <c r="P12" i="24" s="1"/>
  <c r="M12" i="24"/>
  <c r="O12" i="24" s="1"/>
  <c r="L12" i="24"/>
  <c r="L15" i="24"/>
  <c r="N15" i="24"/>
  <c r="P15" i="24" s="1"/>
  <c r="M15" i="24"/>
  <c r="O15" i="24" s="1"/>
  <c r="N8" i="24"/>
  <c r="P8" i="24" s="1"/>
  <c r="M8" i="24"/>
  <c r="O8" i="24" s="1"/>
  <c r="L8" i="24"/>
  <c r="L20" i="24" l="1"/>
  <c r="M20" i="24"/>
  <c r="A6" i="26" s="1"/>
  <c r="O6" i="24"/>
  <c r="N20" i="24"/>
  <c r="B6" i="26" s="1"/>
  <c r="P6" i="24"/>
  <c r="E14" i="26" l="1"/>
  <c r="E9" i="26"/>
  <c r="E13" i="26"/>
  <c r="E12" i="26"/>
  <c r="E6" i="26"/>
  <c r="E10" i="26"/>
  <c r="E8" i="26"/>
  <c r="E7" i="26"/>
  <c r="E11" i="26"/>
  <c r="E15" i="26"/>
  <c r="D13" i="26"/>
  <c r="K13" i="26" s="1"/>
  <c r="D12" i="26"/>
  <c r="K12" i="26" s="1"/>
  <c r="D8" i="26"/>
  <c r="D9" i="26"/>
  <c r="K9" i="26" s="1"/>
  <c r="D11" i="26"/>
  <c r="K11" i="26" s="1"/>
  <c r="D6" i="26"/>
  <c r="D10" i="26"/>
  <c r="K10" i="26" s="1"/>
  <c r="D14" i="26"/>
  <c r="D7" i="26"/>
  <c r="D15" i="26"/>
  <c r="L21" i="24"/>
  <c r="K7" i="26" l="1"/>
  <c r="N7" i="26" s="1"/>
  <c r="P7" i="26" s="1"/>
  <c r="K15" i="26"/>
  <c r="L15" i="26" s="1"/>
  <c r="K14" i="26"/>
  <c r="L14" i="26" s="1"/>
  <c r="K6" i="26"/>
  <c r="L12" i="26"/>
  <c r="N12" i="26"/>
  <c r="P12" i="26" s="1"/>
  <c r="M12" i="26"/>
  <c r="O12" i="26" s="1"/>
  <c r="M11" i="26"/>
  <c r="O11" i="26" s="1"/>
  <c r="L11" i="26"/>
  <c r="N11" i="26"/>
  <c r="P11" i="26" s="1"/>
  <c r="M13" i="26"/>
  <c r="O13" i="26" s="1"/>
  <c r="N13" i="26"/>
  <c r="P13" i="26" s="1"/>
  <c r="L13" i="26"/>
  <c r="N9" i="26"/>
  <c r="P9" i="26" s="1"/>
  <c r="M9" i="26"/>
  <c r="O9" i="26" s="1"/>
  <c r="L9" i="26"/>
  <c r="M7" i="26"/>
  <c r="O7" i="26" s="1"/>
  <c r="L7" i="26"/>
  <c r="N10" i="26"/>
  <c r="P10" i="26" s="1"/>
  <c r="L10" i="26"/>
  <c r="M10" i="26"/>
  <c r="O10" i="26" s="1"/>
  <c r="K8" i="26"/>
  <c r="M15" i="26" l="1"/>
  <c r="O15" i="26" s="1"/>
  <c r="N15" i="26"/>
  <c r="P15" i="26" s="1"/>
  <c r="N14" i="26"/>
  <c r="P14" i="26" s="1"/>
  <c r="M14" i="26"/>
  <c r="O14" i="26" s="1"/>
  <c r="N6" i="26"/>
  <c r="M6" i="26"/>
  <c r="L6" i="26"/>
  <c r="M8" i="26"/>
  <c r="O8" i="26" s="1"/>
  <c r="L8" i="26"/>
  <c r="N8" i="26"/>
  <c r="P8" i="26" s="1"/>
  <c r="L20" i="26" l="1"/>
  <c r="L21" i="26" s="1"/>
  <c r="M20" i="26"/>
  <c r="O6" i="26"/>
  <c r="N20" i="26"/>
  <c r="P6" i="26"/>
</calcChain>
</file>

<file path=xl/sharedStrings.xml><?xml version="1.0" encoding="utf-8"?>
<sst xmlns="http://schemas.openxmlformats.org/spreadsheetml/2006/main" count="732" uniqueCount="34">
  <si>
    <t>Min-Max(X)</t>
  </si>
  <si>
    <t>Min-Max(Y)</t>
  </si>
  <si>
    <t>Max</t>
  </si>
  <si>
    <t>Min</t>
  </si>
  <si>
    <t>Average</t>
  </si>
  <si>
    <t>Sum</t>
  </si>
  <si>
    <t>Observations</t>
  </si>
  <si>
    <t>Random Values</t>
  </si>
  <si>
    <t>a</t>
  </si>
  <si>
    <t>b</t>
  </si>
  <si>
    <t>Input         House Size(x)</t>
  </si>
  <si>
    <t>Target        Price (y)</t>
  </si>
  <si>
    <t>Total SSE</t>
  </si>
  <si>
    <t>∂SSE/∂a       =-(Y-YP)</t>
  </si>
  <si>
    <t>∂SSE/∂b      =-(Y-YP)X</t>
  </si>
  <si>
    <r>
      <t>YP=</t>
    </r>
    <r>
      <rPr>
        <b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  <scheme val="minor"/>
      </rPr>
      <t>+bX</t>
    </r>
  </si>
  <si>
    <t>STEP 1:                                                                                                                                                                                    Initialize the weights(a &amp; b) with random values and calculate Error (SSE)</t>
  </si>
  <si>
    <t>Step 2: Calculate the error gradient w.r.t the weights</t>
  </si>
  <si>
    <t>a – ∂SSE/∂a</t>
  </si>
  <si>
    <t>b – ∂SSE/∂b</t>
  </si>
  <si>
    <t>New a = a – r * ∂SSE/∂a</t>
  </si>
  <si>
    <t>New b = b – r * ∂SSE/∂b</t>
  </si>
  <si>
    <t>UPDATE RULES
    a – ∂SSE/∂a
    b – ∂SSE/∂b</t>
  </si>
  <si>
    <t xml:space="preserve">Learning Rate </t>
  </si>
  <si>
    <t>Increased Accuracy ---&gt;</t>
  </si>
  <si>
    <r>
      <t>Standardization "Regularization" (</t>
    </r>
    <r>
      <rPr>
        <b/>
        <sz val="11"/>
        <color rgb="FFFFC000"/>
        <rFont val="Calibri"/>
        <family val="2"/>
      </rPr>
      <t>λ)</t>
    </r>
  </si>
  <si>
    <t>Choice (A) Intercept</t>
  </si>
  <si>
    <t>Choice (B) Slope</t>
  </si>
  <si>
    <t xml:space="preserve">SSE=                  1/2(Y-YP)^2 = ½(Y-(a+bX))2 </t>
  </si>
  <si>
    <r>
      <t>(</t>
    </r>
    <r>
      <rPr>
        <b/>
        <sz val="11"/>
        <color theme="1"/>
        <rFont val="Calibri"/>
        <family val="2"/>
      </rPr>
      <t>Ŷ</t>
    </r>
    <r>
      <rPr>
        <b/>
        <sz val="11"/>
        <color theme="1"/>
        <rFont val="Calibri"/>
        <family val="2"/>
        <scheme val="minor"/>
      </rPr>
      <t>) YP=</t>
    </r>
    <r>
      <rPr>
        <b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  <scheme val="minor"/>
      </rPr>
      <t>+bX</t>
    </r>
  </si>
  <si>
    <t>Examples</t>
  </si>
  <si>
    <t>m</t>
  </si>
  <si>
    <t>Input         House Size (x)</t>
  </si>
  <si>
    <t>Made by Pieter Leffers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</si>
</sst>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mbria Math"/>
      <family val="1"/>
    </font>
    <font>
      <b/>
      <sz val="11"/>
      <color rgb="FFFFC000"/>
      <name val="Calibri"/>
      <family val="2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0" fillId="0" borderId="0" xfId="0" applyAlignment="1">
      <alignment wrapText="1"/>
    </xf>
    <xf numFmtId="164" fontId="1" fillId="0" borderId="0" xfId="0" applyNumberFormat="1" applyFont="1"/>
    <xf numFmtId="164" fontId="7" fillId="0" borderId="0" xfId="0" applyNumberFormat="1" applyFont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0" fontId="8" fillId="0" borderId="3" xfId="0" applyFont="1" applyBorder="1" applyAlignment="1">
      <alignment wrapText="1"/>
    </xf>
    <xf numFmtId="0" fontId="8" fillId="0" borderId="3" xfId="0" applyFont="1" applyBorder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2" fontId="7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0" fontId="12" fillId="0" borderId="3" xfId="0" applyFont="1" applyBorder="1" applyAlignment="1">
      <alignment wrapText="1"/>
    </xf>
    <xf numFmtId="0" fontId="13" fillId="0" borderId="0" xfId="0" applyFont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Sheet1!$G$6:$G$15</c:f>
              <c:numCache>
                <c:formatCode>0.00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Sheet1!$H$6:$H$15</c:f>
              <c:numCache>
                <c:formatCode>0.00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19200"/>
        <c:axId val="638837312"/>
      </c:lineChart>
      <c:catAx>
        <c:axId val="60721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38837312"/>
        <c:crosses val="autoZero"/>
        <c:auto val="1"/>
        <c:lblAlgn val="ctr"/>
        <c:lblOffset val="100"/>
        <c:noMultiLvlLbl val="0"/>
      </c:catAx>
      <c:valAx>
        <c:axId val="6388373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0721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Sheet5!$J$6:$J$15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Sheet5!$K$6:$K$15</c:f>
              <c:numCache>
                <c:formatCode>0.000</c:formatCode>
                <c:ptCount val="10"/>
                <c:pt idx="0">
                  <c:v>0.34011978099730811</c:v>
                </c:pt>
                <c:pt idx="1">
                  <c:v>0.49545385684192433</c:v>
                </c:pt>
                <c:pt idx="2">
                  <c:v>0.50839836316230902</c:v>
                </c:pt>
                <c:pt idx="3">
                  <c:v>0.57312089476423245</c:v>
                </c:pt>
                <c:pt idx="4">
                  <c:v>0.59900990740500182</c:v>
                </c:pt>
                <c:pt idx="5">
                  <c:v>0.65078793268654067</c:v>
                </c:pt>
                <c:pt idx="6">
                  <c:v>0.65078793268654067</c:v>
                </c:pt>
                <c:pt idx="7">
                  <c:v>0.74139947692923336</c:v>
                </c:pt>
                <c:pt idx="8">
                  <c:v>0.98734509701654249</c:v>
                </c:pt>
                <c:pt idx="9">
                  <c:v>1.0391231222980812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203840"/>
        <c:axId val="641926848"/>
      </c:lineChart>
      <c:catAx>
        <c:axId val="6392038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1926848"/>
        <c:crosses val="autoZero"/>
        <c:auto val="1"/>
        <c:lblAlgn val="ctr"/>
        <c:lblOffset val="100"/>
        <c:noMultiLvlLbl val="0"/>
      </c:catAx>
      <c:valAx>
        <c:axId val="641926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920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Sheet6!$G$6:$G$15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Sheet6!$H$6:$H$15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18176"/>
        <c:axId val="641928576"/>
      </c:lineChart>
      <c:catAx>
        <c:axId val="6424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928576"/>
        <c:crosses val="autoZero"/>
        <c:auto val="1"/>
        <c:lblAlgn val="ctr"/>
        <c:lblOffset val="100"/>
        <c:noMultiLvlLbl val="0"/>
      </c:catAx>
      <c:valAx>
        <c:axId val="64192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241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Sheet6!$J$6:$J$15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Sheet6!$K$6:$K$15</c:f>
              <c:numCache>
                <c:formatCode>0.000</c:formatCode>
                <c:ptCount val="10"/>
                <c:pt idx="0">
                  <c:v>0.32042936589312027</c:v>
                </c:pt>
                <c:pt idx="1">
                  <c:v>0.4737748017407839</c:v>
                </c:pt>
                <c:pt idx="2">
                  <c:v>0.48655358806142257</c:v>
                </c:pt>
                <c:pt idx="3">
                  <c:v>0.5504475196646158</c:v>
                </c:pt>
                <c:pt idx="4">
                  <c:v>0.57600509230589303</c:v>
                </c:pt>
                <c:pt idx="5">
                  <c:v>0.62712023758844759</c:v>
                </c:pt>
                <c:pt idx="6">
                  <c:v>0.62712023758844759</c:v>
                </c:pt>
                <c:pt idx="7">
                  <c:v>0.71657174183291805</c:v>
                </c:pt>
                <c:pt idx="8">
                  <c:v>0.9593686819250522</c:v>
                </c:pt>
                <c:pt idx="9">
                  <c:v>1.0104838272076069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19200"/>
        <c:axId val="641930304"/>
      </c:lineChart>
      <c:catAx>
        <c:axId val="6424192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1930304"/>
        <c:crosses val="autoZero"/>
        <c:auto val="1"/>
        <c:lblAlgn val="ctr"/>
        <c:lblOffset val="100"/>
        <c:noMultiLvlLbl val="0"/>
      </c:catAx>
      <c:valAx>
        <c:axId val="6419303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241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Sheet7!$G$6:$G$15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Sheet7!$H$6:$H$15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88032"/>
        <c:axId val="641932032"/>
      </c:lineChart>
      <c:catAx>
        <c:axId val="642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932032"/>
        <c:crosses val="autoZero"/>
        <c:auto val="1"/>
        <c:lblAlgn val="ctr"/>
        <c:lblOffset val="100"/>
        <c:noMultiLvlLbl val="0"/>
      </c:catAx>
      <c:valAx>
        <c:axId val="64193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298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Sheet7!$J$6:$J$15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Sheet7!$K$6:$K$15</c:f>
              <c:numCache>
                <c:formatCode>0.000</c:formatCode>
                <c:ptCount val="10"/>
                <c:pt idx="0">
                  <c:v>0.30311566349872648</c:v>
                </c:pt>
                <c:pt idx="1">
                  <c:v>0.45473021242077316</c:v>
                </c:pt>
                <c:pt idx="2">
                  <c:v>0.46736475816427708</c:v>
                </c:pt>
                <c:pt idx="3">
                  <c:v>0.53053748688179658</c:v>
                </c:pt>
                <c:pt idx="4">
                  <c:v>0.55580657836880432</c:v>
                </c:pt>
                <c:pt idx="5">
                  <c:v>0.60634476134281989</c:v>
                </c:pt>
                <c:pt idx="6">
                  <c:v>0.60634476134281989</c:v>
                </c:pt>
                <c:pt idx="7">
                  <c:v>0.69478658154734718</c:v>
                </c:pt>
                <c:pt idx="8">
                  <c:v>0.93484295067392109</c:v>
                </c:pt>
                <c:pt idx="9">
                  <c:v>0.98538113364793678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53216"/>
        <c:axId val="642712128"/>
      </c:lineChart>
      <c:catAx>
        <c:axId val="6429532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2712128"/>
        <c:crosses val="autoZero"/>
        <c:auto val="1"/>
        <c:lblAlgn val="ctr"/>
        <c:lblOffset val="100"/>
        <c:noMultiLvlLbl val="0"/>
      </c:catAx>
      <c:valAx>
        <c:axId val="6427121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295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Sheet8!$G$6:$G$15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Sheet8!$H$6:$H$15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55264"/>
        <c:axId val="642713856"/>
      </c:lineChart>
      <c:catAx>
        <c:axId val="642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713856"/>
        <c:crosses val="autoZero"/>
        <c:auto val="1"/>
        <c:lblAlgn val="ctr"/>
        <c:lblOffset val="100"/>
        <c:noMultiLvlLbl val="0"/>
      </c:catAx>
      <c:valAx>
        <c:axId val="64271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295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Sheet8!$J$6:$J$15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Sheet8!$K$6:$K$15</c:f>
              <c:numCache>
                <c:formatCode>0.000</c:formatCode>
                <c:ptCount val="10"/>
                <c:pt idx="0">
                  <c:v>0.28788816316352356</c:v>
                </c:pt>
                <c:pt idx="1">
                  <c:v>0.43799794596541652</c:v>
                </c:pt>
                <c:pt idx="2">
                  <c:v>0.45050709453224097</c:v>
                </c:pt>
                <c:pt idx="3">
                  <c:v>0.51305283736636309</c:v>
                </c:pt>
                <c:pt idx="4">
                  <c:v>0.53807113450001187</c:v>
                </c:pt>
                <c:pt idx="5">
                  <c:v>0.58810772876730955</c:v>
                </c:pt>
                <c:pt idx="6">
                  <c:v>0.58810772876730955</c:v>
                </c:pt>
                <c:pt idx="7">
                  <c:v>0.6756717687350805</c:v>
                </c:pt>
                <c:pt idx="8">
                  <c:v>0.91334559150474437</c:v>
                </c:pt>
                <c:pt idx="9">
                  <c:v>0.96338218577204215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26784"/>
        <c:axId val="642715584"/>
      </c:lineChart>
      <c:catAx>
        <c:axId val="6431267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2715584"/>
        <c:crosses val="autoZero"/>
        <c:auto val="1"/>
        <c:lblAlgn val="ctr"/>
        <c:lblOffset val="100"/>
        <c:noMultiLvlLbl val="0"/>
      </c:catAx>
      <c:valAx>
        <c:axId val="642715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312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Sheet9!$G$6:$G$15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Sheet9!$H$6:$H$15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46976"/>
        <c:axId val="642717312"/>
      </c:lineChart>
      <c:catAx>
        <c:axId val="6436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717312"/>
        <c:crosses val="autoZero"/>
        <c:auto val="1"/>
        <c:lblAlgn val="ctr"/>
        <c:lblOffset val="100"/>
        <c:noMultiLvlLbl val="0"/>
      </c:catAx>
      <c:valAx>
        <c:axId val="6427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364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Sheet9!$J$6:$J$15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Sheet9!$K$6:$K$15</c:f>
              <c:numCache>
                <c:formatCode>0.000</c:formatCode>
                <c:ptCount val="10"/>
                <c:pt idx="0">
                  <c:v>0.27449188991647244</c:v>
                </c:pt>
                <c:pt idx="1">
                  <c:v>0.4232952653347507</c:v>
                </c:pt>
                <c:pt idx="2">
                  <c:v>0.43569554661960719</c:v>
                </c:pt>
                <c:pt idx="3">
                  <c:v>0.49769695304388978</c:v>
                </c:pt>
                <c:pt idx="4">
                  <c:v>0.5224975156136028</c:v>
                </c:pt>
                <c:pt idx="5">
                  <c:v>0.57209864075302885</c:v>
                </c:pt>
                <c:pt idx="6">
                  <c:v>0.57209864075302885</c:v>
                </c:pt>
                <c:pt idx="7">
                  <c:v>0.65890060974702447</c:v>
                </c:pt>
                <c:pt idx="8">
                  <c:v>0.89450595415929846</c:v>
                </c:pt>
                <c:pt idx="9">
                  <c:v>0.94410707929872451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48000"/>
        <c:axId val="642719040"/>
      </c:lineChart>
      <c:catAx>
        <c:axId val="6436480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2719040"/>
        <c:crosses val="autoZero"/>
        <c:auto val="1"/>
        <c:lblAlgn val="ctr"/>
        <c:lblOffset val="100"/>
        <c:noMultiLvlLbl val="0"/>
      </c:catAx>
      <c:valAx>
        <c:axId val="6427190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364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Sheet10!$G$6:$G$15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Sheet10!$H$6:$H$15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19328"/>
        <c:axId val="643843200"/>
      </c:lineChart>
      <c:catAx>
        <c:axId val="642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843200"/>
        <c:crosses val="autoZero"/>
        <c:auto val="1"/>
        <c:lblAlgn val="ctr"/>
        <c:lblOffset val="100"/>
        <c:noMultiLvlLbl val="0"/>
      </c:catAx>
      <c:valAx>
        <c:axId val="64384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201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Descent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Sheet1!$J$6:$J$15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Sheet1!$K$6:$K$15</c:f>
              <c:numCache>
                <c:formatCode>0.00</c:formatCode>
                <c:ptCount val="10"/>
                <c:pt idx="0">
                  <c:v>0.45</c:v>
                </c:pt>
                <c:pt idx="1">
                  <c:v>0.6166666666666667</c:v>
                </c:pt>
                <c:pt idx="2">
                  <c:v>0.63055555555555554</c:v>
                </c:pt>
                <c:pt idx="3">
                  <c:v>0.7</c:v>
                </c:pt>
                <c:pt idx="4">
                  <c:v>0.72777777777777786</c:v>
                </c:pt>
                <c:pt idx="5">
                  <c:v>0.78333333333333333</c:v>
                </c:pt>
                <c:pt idx="6">
                  <c:v>0.78333333333333333</c:v>
                </c:pt>
                <c:pt idx="7">
                  <c:v>0.88055555555555554</c:v>
                </c:pt>
                <c:pt idx="8">
                  <c:v>1.1444444444444444</c:v>
                </c:pt>
                <c:pt idx="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52352"/>
        <c:axId val="638839616"/>
      </c:lineChart>
      <c:catAx>
        <c:axId val="639652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38839616"/>
        <c:crosses val="autoZero"/>
        <c:auto val="1"/>
        <c:lblAlgn val="ctr"/>
        <c:lblOffset val="100"/>
        <c:noMultiLvlLbl val="0"/>
      </c:catAx>
      <c:valAx>
        <c:axId val="6388396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396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Sheet10!$J$6:$J$15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Sheet10!$K$6:$K$15</c:f>
              <c:numCache>
                <c:formatCode>0.000</c:formatCode>
                <c:ptCount val="10"/>
                <c:pt idx="0">
                  <c:v>0.26270305750776746</c:v>
                </c:pt>
                <c:pt idx="1">
                  <c:v>0.41037401897272352</c:v>
                </c:pt>
                <c:pt idx="2">
                  <c:v>0.42267993242813656</c:v>
                </c:pt>
                <c:pt idx="3">
                  <c:v>0.48420949970520161</c:v>
                </c:pt>
                <c:pt idx="4">
                  <c:v>0.50882132661602764</c:v>
                </c:pt>
                <c:pt idx="5">
                  <c:v>0.55804498043767969</c:v>
                </c:pt>
                <c:pt idx="6">
                  <c:v>0.55804498043767969</c:v>
                </c:pt>
                <c:pt idx="7">
                  <c:v>0.64418637462557071</c:v>
                </c:pt>
                <c:pt idx="8">
                  <c:v>0.8779987302784179</c:v>
                </c:pt>
                <c:pt idx="9">
                  <c:v>0.92722238410006996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20352"/>
        <c:axId val="643844928"/>
      </c:lineChart>
      <c:catAx>
        <c:axId val="64202035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3844928"/>
        <c:crosses val="autoZero"/>
        <c:auto val="1"/>
        <c:lblAlgn val="ctr"/>
        <c:lblOffset val="100"/>
        <c:noMultiLvlLbl val="0"/>
      </c:catAx>
      <c:valAx>
        <c:axId val="6438449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202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Sheet11!$G$6:$G$15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Sheet11!$H$6:$H$15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30464"/>
        <c:axId val="643846656"/>
      </c:lineChart>
      <c:catAx>
        <c:axId val="6440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846656"/>
        <c:crosses val="autoZero"/>
        <c:auto val="1"/>
        <c:lblAlgn val="ctr"/>
        <c:lblOffset val="100"/>
        <c:noMultiLvlLbl val="0"/>
      </c:catAx>
      <c:valAx>
        <c:axId val="64384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403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Sheet11!$I$6:$I$15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Sheet11!$J$6:$J$15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Sheet11!$I$6:$I$15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Sheet11!$K$6:$K$15</c:f>
              <c:numCache>
                <c:formatCode>0.000</c:formatCode>
                <c:ptCount val="10"/>
                <c:pt idx="0">
                  <c:v>0.25232525320036403</c:v>
                </c:pt>
                <c:pt idx="1">
                  <c:v>0.39901641007823485</c:v>
                </c:pt>
                <c:pt idx="2">
                  <c:v>0.41124067315139073</c:v>
                </c:pt>
                <c:pt idx="3">
                  <c:v>0.47236198851717026</c:v>
                </c:pt>
                <c:pt idx="4">
                  <c:v>0.49681051466348203</c:v>
                </c:pt>
                <c:pt idx="5">
                  <c:v>0.54570756695610567</c:v>
                </c:pt>
                <c:pt idx="6">
                  <c:v>0.54570756695610567</c:v>
                </c:pt>
                <c:pt idx="7">
                  <c:v>0.63127740846819691</c:v>
                </c:pt>
                <c:pt idx="8">
                  <c:v>0.86353840685815908</c:v>
                </c:pt>
                <c:pt idx="9">
                  <c:v>0.91243545915078272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32000"/>
        <c:axId val="643848384"/>
      </c:lineChart>
      <c:catAx>
        <c:axId val="6440320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3848384"/>
        <c:crosses val="autoZero"/>
        <c:auto val="1"/>
        <c:lblAlgn val="ctr"/>
        <c:lblOffset val="100"/>
        <c:noMultiLvlLbl val="0"/>
      </c:catAx>
      <c:valAx>
        <c:axId val="6438483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403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Sheet12!$G$6:$G$15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Sheet12!$H$6:$H$15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44160"/>
        <c:axId val="644521984"/>
      </c:lineChart>
      <c:catAx>
        <c:axId val="644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521984"/>
        <c:crosses val="autoZero"/>
        <c:auto val="1"/>
        <c:lblAlgn val="ctr"/>
        <c:lblOffset val="100"/>
        <c:noMultiLvlLbl val="0"/>
      </c:catAx>
      <c:valAx>
        <c:axId val="644521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44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Sheet12!$J$6:$J$15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Sheet12!$K$6:$K$15</c:f>
              <c:numCache>
                <c:formatCode>0.000</c:formatCode>
                <c:ptCount val="10"/>
                <c:pt idx="0">
                  <c:v>0.24318608926405344</c:v>
                </c:pt>
                <c:pt idx="1">
                  <c:v>0.38903128340809146</c:v>
                </c:pt>
                <c:pt idx="2">
                  <c:v>0.40118504958676127</c:v>
                </c:pt>
                <c:pt idx="3">
                  <c:v>0.46195388048011043</c:v>
                </c:pt>
                <c:pt idx="4">
                  <c:v>0.48626141283745011</c:v>
                </c:pt>
                <c:pt idx="5">
                  <c:v>0.53487647755212941</c:v>
                </c:pt>
                <c:pt idx="6">
                  <c:v>0.53487647755212941</c:v>
                </c:pt>
                <c:pt idx="7">
                  <c:v>0.61995284080281832</c:v>
                </c:pt>
                <c:pt idx="8">
                  <c:v>0.85087439819754507</c:v>
                </c:pt>
                <c:pt idx="9">
                  <c:v>0.89948946291222454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47744"/>
        <c:axId val="644523712"/>
      </c:lineChart>
      <c:catAx>
        <c:axId val="6444477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4523712"/>
        <c:crosses val="autoZero"/>
        <c:auto val="1"/>
        <c:lblAlgn val="ctr"/>
        <c:lblOffset val="100"/>
        <c:noMultiLvlLbl val="0"/>
      </c:catAx>
      <c:valAx>
        <c:axId val="644523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444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Sheet13!$G$6:$G$15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Sheet13!$H$6:$H$15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33120"/>
        <c:axId val="644525440"/>
      </c:lineChart>
      <c:catAx>
        <c:axId val="6449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525440"/>
        <c:crosses val="autoZero"/>
        <c:auto val="1"/>
        <c:lblAlgn val="ctr"/>
        <c:lblOffset val="100"/>
        <c:noMultiLvlLbl val="0"/>
      </c:catAx>
      <c:valAx>
        <c:axId val="64452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493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Sheet13!$J$6:$J$15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Sheet13!$K$6:$K$15</c:f>
              <c:numCache>
                <c:formatCode>0.000</c:formatCode>
                <c:ptCount val="10"/>
                <c:pt idx="0">
                  <c:v>0.23513426408180962</c:v>
                </c:pt>
                <c:pt idx="1">
                  <c:v>0.38025086630380495</c:v>
                </c:pt>
                <c:pt idx="2">
                  <c:v>0.39234391648897121</c:v>
                </c:pt>
                <c:pt idx="3">
                  <c:v>0.45280916741480259</c:v>
                </c:pt>
                <c:pt idx="4">
                  <c:v>0.47699526778513512</c:v>
                </c:pt>
                <c:pt idx="5">
                  <c:v>0.5253674685258003</c:v>
                </c:pt>
                <c:pt idx="6">
                  <c:v>0.5253674685258003</c:v>
                </c:pt>
                <c:pt idx="7">
                  <c:v>0.61001881982196426</c:v>
                </c:pt>
                <c:pt idx="8">
                  <c:v>0.83978677334012353</c:v>
                </c:pt>
                <c:pt idx="9">
                  <c:v>0.88815897408078859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34144"/>
        <c:axId val="644527168"/>
      </c:lineChart>
      <c:catAx>
        <c:axId val="6449341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4527168"/>
        <c:crosses val="autoZero"/>
        <c:auto val="1"/>
        <c:lblAlgn val="ctr"/>
        <c:lblOffset val="100"/>
        <c:noMultiLvlLbl val="0"/>
      </c:catAx>
      <c:valAx>
        <c:axId val="6445271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49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Sheet14!$G$6:$G$15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Sheet14!$H$6:$H$15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771328"/>
        <c:axId val="644528896"/>
      </c:lineChart>
      <c:catAx>
        <c:axId val="644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528896"/>
        <c:crosses val="autoZero"/>
        <c:auto val="1"/>
        <c:lblAlgn val="ctr"/>
        <c:lblOffset val="100"/>
        <c:noMultiLvlLbl val="0"/>
      </c:catAx>
      <c:valAx>
        <c:axId val="64452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477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Sheet14!$I$6:$I$15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Sheet14!$J$6:$J$15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Sheet14!$K$6:$K$15</c:f>
              <c:numCache>
                <c:formatCode>0.000</c:formatCode>
                <c:ptCount val="10"/>
                <c:pt idx="0">
                  <c:v>0.22803698276180895</c:v>
                </c:pt>
                <c:pt idx="1">
                  <c:v>0.3725279083784358</c:v>
                </c:pt>
                <c:pt idx="2">
                  <c:v>0.38456881884648803</c:v>
                </c:pt>
                <c:pt idx="3">
                  <c:v>0.4447733711867492</c:v>
                </c:pt>
                <c:pt idx="4">
                  <c:v>0.4688551921228537</c:v>
                </c:pt>
                <c:pt idx="5">
                  <c:v>0.51701883399506265</c:v>
                </c:pt>
                <c:pt idx="6">
                  <c:v>0.51701883399506265</c:v>
                </c:pt>
                <c:pt idx="7">
                  <c:v>0.60130520727142833</c:v>
                </c:pt>
                <c:pt idx="8">
                  <c:v>0.83008250616442092</c:v>
                </c:pt>
                <c:pt idx="9">
                  <c:v>0.87824614803662981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34496"/>
        <c:axId val="645071424"/>
      </c:lineChart>
      <c:catAx>
        <c:axId val="6450344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5071424"/>
        <c:crosses val="autoZero"/>
        <c:auto val="1"/>
        <c:lblAlgn val="ctr"/>
        <c:lblOffset val="100"/>
        <c:noMultiLvlLbl val="0"/>
      </c:catAx>
      <c:valAx>
        <c:axId val="6450714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503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Sheet15!$G$6:$G$15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Sheet15!$H$6:$H$15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799936"/>
        <c:axId val="645073152"/>
      </c:lineChart>
      <c:catAx>
        <c:axId val="6457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073152"/>
        <c:crosses val="autoZero"/>
        <c:auto val="1"/>
        <c:lblAlgn val="ctr"/>
        <c:lblOffset val="100"/>
        <c:noMultiLvlLbl val="0"/>
      </c:catAx>
      <c:valAx>
        <c:axId val="64507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79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12288"/>
        <c:axId val="638842496"/>
      </c:lineChart>
      <c:catAx>
        <c:axId val="640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842496"/>
        <c:crosses val="autoZero"/>
        <c:auto val="1"/>
        <c:lblAlgn val="ctr"/>
        <c:lblOffset val="100"/>
        <c:noMultiLvlLbl val="0"/>
      </c:catAx>
      <c:valAx>
        <c:axId val="63884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001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Sheet15!$J$6:$J$15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Sheet15!$I$6:$I$15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Sheet15!$K$6:$K$15</c:f>
              <c:numCache>
                <c:formatCode>0.000</c:formatCode>
                <c:ptCount val="10"/>
                <c:pt idx="0">
                  <c:v>0.22177769327790886</c:v>
                </c:pt>
                <c:pt idx="1">
                  <c:v>0.36573317109663717</c:v>
                </c:pt>
                <c:pt idx="2">
                  <c:v>0.37772946091486453</c:v>
                </c:pt>
                <c:pt idx="3">
                  <c:v>0.43771091000600132</c:v>
                </c:pt>
                <c:pt idx="4">
                  <c:v>0.46170348964245606</c:v>
                </c:pt>
                <c:pt idx="5">
                  <c:v>0.50968864891536547</c:v>
                </c:pt>
                <c:pt idx="6">
                  <c:v>0.50968864891536547</c:v>
                </c:pt>
                <c:pt idx="7">
                  <c:v>0.59366267764295699</c:v>
                </c:pt>
                <c:pt idx="8">
                  <c:v>0.82159218418927682</c:v>
                </c:pt>
                <c:pt idx="9">
                  <c:v>0.86957734346218629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01472"/>
        <c:axId val="645074880"/>
      </c:lineChart>
      <c:catAx>
        <c:axId val="6458014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5074880"/>
        <c:crosses val="autoZero"/>
        <c:auto val="1"/>
        <c:lblAlgn val="ctr"/>
        <c:lblOffset val="100"/>
        <c:noMultiLvlLbl val="0"/>
      </c:catAx>
      <c:valAx>
        <c:axId val="6450748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580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Sheet16!$G$6:$G$15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Sheet16!$H$6:$H$15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789184"/>
        <c:axId val="645076608"/>
      </c:lineChart>
      <c:catAx>
        <c:axId val="6457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076608"/>
        <c:crosses val="autoZero"/>
        <c:auto val="1"/>
        <c:lblAlgn val="ctr"/>
        <c:lblOffset val="100"/>
        <c:noMultiLvlLbl val="0"/>
      </c:catAx>
      <c:valAx>
        <c:axId val="64507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7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Sheet16!$J$6:$J$15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Sheet16!$I$6:$I$15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Sheet16!$K$6:$K$15</c:f>
              <c:numCache>
                <c:formatCode>0.000</c:formatCode>
                <c:ptCount val="10"/>
                <c:pt idx="0">
                  <c:v>0.216254099540968</c:v>
                </c:pt>
                <c:pt idx="1">
                  <c:v>0.35975322444654834</c:v>
                </c:pt>
                <c:pt idx="2">
                  <c:v>0.37171148485534672</c:v>
                </c:pt>
                <c:pt idx="3">
                  <c:v>0.43150278689933852</c:v>
                </c:pt>
                <c:pt idx="4">
                  <c:v>0.45541930771693528</c:v>
                </c:pt>
                <c:pt idx="5">
                  <c:v>0.5032523493521287</c:v>
                </c:pt>
                <c:pt idx="6">
                  <c:v>0.5032523493521287</c:v>
                </c:pt>
                <c:pt idx="7">
                  <c:v>0.58696017221371732</c:v>
                </c:pt>
                <c:pt idx="8">
                  <c:v>0.8141671199808862</c:v>
                </c:pt>
                <c:pt idx="9">
                  <c:v>0.86200016161607962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784128"/>
        <c:axId val="645078336"/>
      </c:lineChart>
      <c:catAx>
        <c:axId val="6447841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5078336"/>
        <c:crosses val="autoZero"/>
        <c:auto val="1"/>
        <c:lblAlgn val="ctr"/>
        <c:lblOffset val="100"/>
        <c:noMultiLvlLbl val="0"/>
      </c:catAx>
      <c:valAx>
        <c:axId val="6450783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47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Sheet17!$G$6:$G$15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Sheet17!$H$6:$H$15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84256"/>
        <c:axId val="646169728"/>
      </c:lineChart>
      <c:catAx>
        <c:axId val="6459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169728"/>
        <c:crosses val="autoZero"/>
        <c:auto val="1"/>
        <c:lblAlgn val="ctr"/>
        <c:lblOffset val="100"/>
        <c:noMultiLvlLbl val="0"/>
      </c:catAx>
      <c:valAx>
        <c:axId val="64616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9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Sheet17!$J$6:$J$15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Sheet17!$I$6:$I$15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Sheet17!$K$6:$K$15</c:f>
              <c:numCache>
                <c:formatCode>0.000</c:formatCode>
                <c:ptCount val="10"/>
                <c:pt idx="0">
                  <c:v>0.21137641752491654</c:v>
                </c:pt>
                <c:pt idx="1">
                  <c:v>0.35448851313794383</c:v>
                </c:pt>
                <c:pt idx="2">
                  <c:v>0.36641452110569617</c:v>
                </c:pt>
                <c:pt idx="3">
                  <c:v>0.42604456094445753</c:v>
                </c:pt>
                <c:pt idx="4">
                  <c:v>0.4498965768799621</c:v>
                </c:pt>
                <c:pt idx="5">
                  <c:v>0.49760060875097117</c:v>
                </c:pt>
                <c:pt idx="6">
                  <c:v>0.49760060875097117</c:v>
                </c:pt>
                <c:pt idx="7">
                  <c:v>0.58108266452523716</c:v>
                </c:pt>
                <c:pt idx="8">
                  <c:v>0.80767681591253038</c:v>
                </c:pt>
                <c:pt idx="9">
                  <c:v>0.85538084778353951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85792"/>
        <c:axId val="646172608"/>
      </c:lineChart>
      <c:catAx>
        <c:axId val="6459857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6172608"/>
        <c:crosses val="autoZero"/>
        <c:auto val="1"/>
        <c:lblAlgn val="ctr"/>
        <c:lblOffset val="100"/>
        <c:noMultiLvlLbl val="0"/>
      </c:catAx>
      <c:valAx>
        <c:axId val="646172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598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Sheet18!$G$6:$G$15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Sheet18!$H$6:$H$15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36224"/>
        <c:axId val="646174336"/>
      </c:lineChart>
      <c:catAx>
        <c:axId val="6468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174336"/>
        <c:crosses val="autoZero"/>
        <c:auto val="1"/>
        <c:lblAlgn val="ctr"/>
        <c:lblOffset val="100"/>
        <c:noMultiLvlLbl val="0"/>
      </c:catAx>
      <c:valAx>
        <c:axId val="64617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683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Sheet18!$J$6:$J$15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Sheet18!$I$6:$I$15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Sheet18!$K$6:$K$15</c:f>
              <c:numCache>
                <c:formatCode>0.000</c:formatCode>
                <c:ptCount val="10"/>
                <c:pt idx="0">
                  <c:v>0.20706584471544359</c:v>
                </c:pt>
                <c:pt idx="1">
                  <c:v>0.34985165935632734</c:v>
                </c:pt>
                <c:pt idx="2">
                  <c:v>0.36175047724306764</c:v>
                </c:pt>
                <c:pt idx="3">
                  <c:v>0.42124456667676918</c:v>
                </c:pt>
                <c:pt idx="4">
                  <c:v>0.44504220245024978</c:v>
                </c:pt>
                <c:pt idx="5">
                  <c:v>0.49263747399721103</c:v>
                </c:pt>
                <c:pt idx="6">
                  <c:v>0.49263747399721103</c:v>
                </c:pt>
                <c:pt idx="7">
                  <c:v>0.57592919920439323</c:v>
                </c:pt>
                <c:pt idx="8">
                  <c:v>0.80200673905245923</c:v>
                </c:pt>
                <c:pt idx="9">
                  <c:v>0.84960201059942042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39808"/>
        <c:axId val="646176064"/>
      </c:lineChart>
      <c:catAx>
        <c:axId val="64683980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6176064"/>
        <c:crosses val="autoZero"/>
        <c:auto val="1"/>
        <c:lblAlgn val="ctr"/>
        <c:lblOffset val="100"/>
        <c:noMultiLvlLbl val="0"/>
      </c:catAx>
      <c:valAx>
        <c:axId val="646176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683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Sheet19!$G$6:$G$15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Sheet19!$H$6:$H$15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04288"/>
        <c:axId val="646341760"/>
      </c:lineChart>
      <c:catAx>
        <c:axId val="6466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341760"/>
        <c:crosses val="autoZero"/>
        <c:auto val="1"/>
        <c:lblAlgn val="ctr"/>
        <c:lblOffset val="100"/>
        <c:noMultiLvlLbl val="0"/>
      </c:catAx>
      <c:valAx>
        <c:axId val="64634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66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Sheet19!$J$6:$J$15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Sheet19!$I$6:$I$15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Sheet19!$K$6:$K$15</c:f>
              <c:numCache>
                <c:formatCode>0.000</c:formatCode>
                <c:ptCount val="10"/>
                <c:pt idx="0">
                  <c:v>0.20325321678620739</c:v>
                </c:pt>
                <c:pt idx="1">
                  <c:v>0.34576597313581492</c:v>
                </c:pt>
                <c:pt idx="2">
                  <c:v>0.35764203616494894</c:v>
                </c:pt>
                <c:pt idx="3">
                  <c:v>0.41702235131061871</c:v>
                </c:pt>
                <c:pt idx="4">
                  <c:v>0.44077447736888664</c:v>
                </c:pt>
                <c:pt idx="5">
                  <c:v>0.4882787294854225</c:v>
                </c:pt>
                <c:pt idx="6">
                  <c:v>0.4882787294854225</c:v>
                </c:pt>
                <c:pt idx="7">
                  <c:v>0.57141117068936031</c:v>
                </c:pt>
                <c:pt idx="8">
                  <c:v>0.79705636824290549</c:v>
                </c:pt>
                <c:pt idx="9">
                  <c:v>0.84456062035944135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05312"/>
        <c:axId val="646343488"/>
      </c:lineChart>
      <c:catAx>
        <c:axId val="6466053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6343488"/>
        <c:crosses val="autoZero"/>
        <c:auto val="1"/>
        <c:lblAlgn val="ctr"/>
        <c:lblOffset val="100"/>
        <c:noMultiLvlLbl val="0"/>
      </c:catAx>
      <c:valAx>
        <c:axId val="646343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660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Sheet20!$G$6:$G$15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Sheet20!$H$6:$H$15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74272"/>
        <c:axId val="646345216"/>
      </c:lineChart>
      <c:catAx>
        <c:axId val="6467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345216"/>
        <c:crosses val="autoZero"/>
        <c:auto val="1"/>
        <c:lblAlgn val="ctr"/>
        <c:lblOffset val="100"/>
        <c:noMultiLvlLbl val="0"/>
      </c:catAx>
      <c:valAx>
        <c:axId val="64634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677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Sheet2!$K$6:$K$15</c:f>
              <c:numCache>
                <c:formatCode>0.000</c:formatCode>
                <c:ptCount val="10"/>
                <c:pt idx="0">
                  <c:v>0.41699838187702265</c:v>
                </c:pt>
                <c:pt idx="1">
                  <c:v>0.58023113632630596</c:v>
                </c:pt>
                <c:pt idx="2">
                  <c:v>0.5938338658637462</c:v>
                </c:pt>
                <c:pt idx="3">
                  <c:v>0.66184751355094762</c:v>
                </c:pt>
                <c:pt idx="4">
                  <c:v>0.6890529726258281</c:v>
                </c:pt>
                <c:pt idx="5">
                  <c:v>0.74346389077558928</c:v>
                </c:pt>
                <c:pt idx="6">
                  <c:v>0.74346389077558928</c:v>
                </c:pt>
                <c:pt idx="7">
                  <c:v>0.83868299753767106</c:v>
                </c:pt>
                <c:pt idx="8">
                  <c:v>1.0971348587490364</c:v>
                </c:pt>
                <c:pt idx="9">
                  <c:v>1.1515457768987973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13824"/>
        <c:axId val="638844224"/>
      </c:lineChart>
      <c:catAx>
        <c:axId val="6400138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38844224"/>
        <c:crosses val="autoZero"/>
        <c:auto val="1"/>
        <c:lblAlgn val="ctr"/>
        <c:lblOffset val="100"/>
        <c:noMultiLvlLbl val="0"/>
      </c:catAx>
      <c:valAx>
        <c:axId val="638844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001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Sheet20!$J$6:$J$15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Sheet20!$I$6:$I$15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Sheet20!$K$6:$K$15</c:f>
              <c:numCache>
                <c:formatCode>0.000</c:formatCode>
                <c:ptCount val="10"/>
                <c:pt idx="0">
                  <c:v>0.19987782859960643</c:v>
                </c:pt>
                <c:pt idx="1">
                  <c:v>0.34216414495344594</c:v>
                </c:pt>
                <c:pt idx="2">
                  <c:v>0.35402133798293262</c:v>
                </c:pt>
                <c:pt idx="3">
                  <c:v>0.41330730313036579</c:v>
                </c:pt>
                <c:pt idx="4">
                  <c:v>0.43702168918933904</c:v>
                </c:pt>
                <c:pt idx="5">
                  <c:v>0.48445046130728553</c:v>
                </c:pt>
                <c:pt idx="6">
                  <c:v>0.48445046130728553</c:v>
                </c:pt>
                <c:pt idx="7">
                  <c:v>0.56745081251369189</c:v>
                </c:pt>
                <c:pt idx="8">
                  <c:v>0.79273748007393796</c:v>
                </c:pt>
                <c:pt idx="9">
                  <c:v>0.84016625219188446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910464"/>
        <c:axId val="646346944"/>
      </c:lineChart>
      <c:catAx>
        <c:axId val="6469104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6346944"/>
        <c:crosses val="autoZero"/>
        <c:auto val="1"/>
        <c:lblAlgn val="ctr"/>
        <c:lblOffset val="100"/>
        <c:noMultiLvlLbl val="0"/>
      </c:catAx>
      <c:valAx>
        <c:axId val="646346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691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Sheet21!$G$6:$G$15</c:f>
              <c:numCache>
                <c:formatCode>0.00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Sheet21!$H$6:$H$15</c:f>
              <c:numCache>
                <c:formatCode>0.00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913024"/>
        <c:axId val="647110656"/>
      </c:lineChart>
      <c:catAx>
        <c:axId val="646913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47110656"/>
        <c:crosses val="autoZero"/>
        <c:auto val="1"/>
        <c:lblAlgn val="ctr"/>
        <c:lblOffset val="100"/>
        <c:noMultiLvlLbl val="0"/>
      </c:catAx>
      <c:valAx>
        <c:axId val="6471106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4691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7526592070728"/>
                  <c:y val="0.33707349081364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Sheet21!$J$6:$J$15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829166091087"/>
                  <c:y val="1.28521434820646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Sheet21!$I$6:$I$15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Sheet21!$K$6:$K$15</c:f>
              <c:numCache>
                <c:formatCode>0.00</c:formatCode>
                <c:ptCount val="10"/>
                <c:pt idx="0">
                  <c:v>0.196886399430798</c:v>
                </c:pt>
                <c:pt idx="1">
                  <c:v>0.33898709825433793</c:v>
                </c:pt>
                <c:pt idx="2">
                  <c:v>0.3508288231562996</c:v>
                </c:pt>
                <c:pt idx="3">
                  <c:v>0.41003744766610795</c:v>
                </c:pt>
                <c:pt idx="4">
                  <c:v>0.43372089747003129</c:v>
                </c:pt>
                <c:pt idx="5">
                  <c:v>0.48108779707787791</c:v>
                </c:pt>
                <c:pt idx="6">
                  <c:v>0.48108779707787791</c:v>
                </c:pt>
                <c:pt idx="7">
                  <c:v>0.56397987139160954</c:v>
                </c:pt>
                <c:pt idx="8">
                  <c:v>0.78897264452888116</c:v>
                </c:pt>
                <c:pt idx="9">
                  <c:v>0.83633954413672784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78432"/>
        <c:axId val="647112384"/>
      </c:lineChart>
      <c:catAx>
        <c:axId val="647378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47112384"/>
        <c:crosses val="autoZero"/>
        <c:auto val="1"/>
        <c:lblAlgn val="ctr"/>
        <c:lblOffset val="100"/>
        <c:noMultiLvlLbl val="0"/>
      </c:catAx>
      <c:valAx>
        <c:axId val="647112384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737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Sheet3!$G$6:$G$15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Sheet3!$H$6:$H$15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5968"/>
        <c:axId val="640427136"/>
      </c:lineChart>
      <c:catAx>
        <c:axId val="6405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427136"/>
        <c:crosses val="autoZero"/>
        <c:auto val="1"/>
        <c:lblAlgn val="ctr"/>
        <c:lblOffset val="100"/>
        <c:noMultiLvlLbl val="0"/>
      </c:catAx>
      <c:valAx>
        <c:axId val="64042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059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Sheet3!$J$6:$J$15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Sheet3!$I$6:$I$15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Sheet3!$K$6:$K$15</c:f>
              <c:numCache>
                <c:formatCode>0.000</c:formatCode>
                <c:ptCount val="10"/>
                <c:pt idx="0">
                  <c:v>0.38800087757090662</c:v>
                </c:pt>
                <c:pt idx="1">
                  <c:v>0.54823468437329048</c:v>
                </c:pt>
                <c:pt idx="2">
                  <c:v>0.56158750160682258</c:v>
                </c:pt>
                <c:pt idx="3">
                  <c:v>0.62835158777448252</c:v>
                </c:pt>
                <c:pt idx="4">
                  <c:v>0.6550572222415465</c:v>
                </c:pt>
                <c:pt idx="5">
                  <c:v>0.70846849117567445</c:v>
                </c:pt>
                <c:pt idx="6">
                  <c:v>0.70846849117567445</c:v>
                </c:pt>
                <c:pt idx="7">
                  <c:v>0.80193821181039837</c:v>
                </c:pt>
                <c:pt idx="8">
                  <c:v>1.0556417392475064</c:v>
                </c:pt>
                <c:pt idx="9">
                  <c:v>1.1090530081816343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7504"/>
        <c:axId val="640428864"/>
      </c:lineChart>
      <c:catAx>
        <c:axId val="6405975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0428864"/>
        <c:crosses val="autoZero"/>
        <c:auto val="1"/>
        <c:lblAlgn val="ctr"/>
        <c:lblOffset val="100"/>
        <c:noMultiLvlLbl val="0"/>
      </c:catAx>
      <c:valAx>
        <c:axId val="640428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059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Sheet4!$G$6:$G$15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Sheet4!$H$6:$H$15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86592"/>
        <c:axId val="640430592"/>
      </c:lineChart>
      <c:catAx>
        <c:axId val="639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430592"/>
        <c:crosses val="autoZero"/>
        <c:auto val="1"/>
        <c:lblAlgn val="ctr"/>
        <c:lblOffset val="100"/>
        <c:noMultiLvlLbl val="0"/>
      </c:catAx>
      <c:valAx>
        <c:axId val="64043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908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chemeClr val="accent1"/>
              </a:solidFill>
            </c:spPr>
          </c:marker>
          <c:trendline>
            <c:spPr>
              <a:ln w="31750"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Sheet4!$I$6:$I$15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Sheet4!$J$6:$J$15</c:f>
              <c:numCache>
                <c:formatCode>0.000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Sheet4!$I$6:$I$15</c:f>
              <c:numCache>
                <c:formatCode>0.000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cat>
          <c:val>
            <c:numRef>
              <c:f>Sheet4!$K$6:$K$15</c:f>
              <c:numCache>
                <c:formatCode>0.000</c:formatCode>
                <c:ptCount val="10"/>
                <c:pt idx="0">
                  <c:v>0.36251790796301658</c:v>
                </c:pt>
                <c:pt idx="1">
                  <c:v>0.52013441875860744</c:v>
                </c:pt>
                <c:pt idx="2">
                  <c:v>0.53326912799157333</c:v>
                </c:pt>
                <c:pt idx="3">
                  <c:v>0.59894267415640279</c:v>
                </c:pt>
                <c:pt idx="4">
                  <c:v>0.62521209262233457</c:v>
                </c:pt>
                <c:pt idx="5">
                  <c:v>0.67775092955419813</c:v>
                </c:pt>
                <c:pt idx="6">
                  <c:v>0.67775092955419813</c:v>
                </c:pt>
                <c:pt idx="7">
                  <c:v>0.76969389418495959</c:v>
                </c:pt>
                <c:pt idx="8">
                  <c:v>1.0192533696113117</c:v>
                </c:pt>
                <c:pt idx="9">
                  <c:v>1.0717922065431753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88128"/>
        <c:axId val="640432320"/>
      </c:lineChart>
      <c:catAx>
        <c:axId val="6390881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40432320"/>
        <c:crosses val="autoZero"/>
        <c:auto val="1"/>
        <c:lblAlgn val="ctr"/>
        <c:lblOffset val="100"/>
        <c:noMultiLvlLbl val="0"/>
      </c:catAx>
      <c:valAx>
        <c:axId val="640432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908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Ordinary Least Squares</a:t>
            </a:r>
          </a:p>
        </c:rich>
      </c:tx>
      <c:layout>
        <c:manualLayout>
          <c:xMode val="edge"/>
          <c:yMode val="edge"/>
          <c:x val="0.16381255468066494"/>
          <c:y val="1.851851851851851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spPr>
              <a:ln w="2222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176334208223972"/>
                  <c:y val="0.22266477107028287"/>
                </c:manualLayout>
              </c:layout>
              <c:numFmt formatCode="General" sourceLinked="0"/>
            </c:trendlineLbl>
          </c:trendline>
          <c:cat>
            <c:numRef>
              <c:f>Sheet5!$G$6:$G$15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cat>
          <c:val>
            <c:numRef>
              <c:f>Sheet5!$H$6:$H$15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202816"/>
        <c:axId val="641925120"/>
      </c:lineChart>
      <c:catAx>
        <c:axId val="6392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925120"/>
        <c:crosses val="autoZero"/>
        <c:auto val="1"/>
        <c:lblAlgn val="ctr"/>
        <c:lblOffset val="100"/>
        <c:noMultiLvlLbl val="0"/>
      </c:catAx>
      <c:valAx>
        <c:axId val="64192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920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3846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3846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04850" y="13652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04850" y="13652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28718" y="141811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28718" y="141811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152400</xdr:colOff>
      <xdr:row>42</xdr:row>
      <xdr:rowOff>133350</xdr:rowOff>
    </xdr:from>
    <xdr:ext cx="9146543" cy="1297919"/>
    <xdr:sp macro="" textlink="">
      <xdr:nvSpPr>
        <xdr:cNvPr id="4" name="TextBox 3"/>
        <xdr:cNvSpPr txBox="1"/>
      </xdr:nvSpPr>
      <xdr:spPr>
        <a:xfrm>
          <a:off x="812800" y="9918700"/>
          <a:ext cx="9146543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 u="sng"/>
            <a:t>Step 1:</a:t>
          </a:r>
          <a:r>
            <a:rPr lang="en-US" b="1"/>
            <a:t> Initialize the weights(a &amp; b) with random values and calculate Error (SSE)</a:t>
          </a:r>
          <a:endParaRPr lang="en-US"/>
        </a:p>
        <a:p>
          <a:r>
            <a:rPr lang="en-US" b="1" u="sng"/>
            <a:t>Step 2:</a:t>
          </a:r>
          <a:r>
            <a:rPr lang="en-US" b="1"/>
            <a:t> Calculate the gradient i.e. change in SSE when the weights (a &amp; b) are changed by a very small value from their original randomly initialized value.</a:t>
          </a:r>
        </a:p>
        <a:p>
          <a:r>
            <a:rPr lang="en-US" b="1"/>
            <a:t>This helps us move the values of a &amp; b in the direction in which SSE is minimized.</a:t>
          </a:r>
          <a:endParaRPr lang="en-US"/>
        </a:p>
        <a:p>
          <a:r>
            <a:rPr lang="en-US" b="1" u="sng"/>
            <a:t>Step 3:</a:t>
          </a:r>
          <a:r>
            <a:rPr lang="en-US" b="1"/>
            <a:t> Adjust the weights with the gradients to reach the optimal values where SSE is minimized</a:t>
          </a:r>
          <a:endParaRPr lang="en-US"/>
        </a:p>
        <a:p>
          <a:r>
            <a:rPr lang="en-US" b="1" u="sng"/>
            <a:t>Step 4:</a:t>
          </a:r>
          <a:r>
            <a:rPr lang="en-US" b="1"/>
            <a:t> Use the new weights for prediction and to calculate the new SSE</a:t>
          </a:r>
          <a:endParaRPr lang="en-US"/>
        </a:p>
        <a:p>
          <a:r>
            <a:rPr lang="en-US" b="1" u="sng"/>
            <a:t>Step 5:</a:t>
          </a:r>
          <a:r>
            <a:rPr lang="en-US" b="1"/>
            <a:t> Repeat steps 2 and 3 till further adjustments to weights doesn’t significantly reduce the Error</a:t>
          </a:r>
          <a:endParaRPr lang="en-US"/>
        </a:p>
        <a:p>
          <a:endParaRPr lang="en-US" sz="1100"/>
        </a:p>
      </xdr:txBody>
    </xdr:sp>
    <xdr:clientData/>
  </xdr:oneCellAnchor>
  <xdr:oneCellAnchor>
    <xdr:from>
      <xdr:col>9</xdr:col>
      <xdr:colOff>654050</xdr:colOff>
      <xdr:row>3</xdr:row>
      <xdr:rowOff>88900</xdr:rowOff>
    </xdr:from>
    <xdr:ext cx="1003332" cy="429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902450" y="1822450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𝜃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02450" y="1822450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ℎ_</a:t>
              </a:r>
              <a:r>
                <a:rPr lang="en-US" sz="1100" i="0">
                  <a:latin typeface="Cambria Math"/>
                  <a:ea typeface="Cambria Math"/>
                </a:rPr>
                <a:t>𝜃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(𝑥)=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0+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234950</xdr:rowOff>
    </xdr:from>
    <xdr:ext cx="88284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7797800" y="19685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,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7797800" y="19685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0,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0.28582</cdr:x>
      <cdr:y>0.7662</cdr:y>
    </cdr:from>
    <cdr:to>
      <cdr:x>0.54898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1425" y="2101850"/>
          <a:ext cx="1143000" cy="641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Ordinary Least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Squares Line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0.28582</cdr:x>
      <cdr:y>0.7662</cdr:y>
    </cdr:from>
    <cdr:to>
      <cdr:x>0.54898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41425" y="2101850"/>
          <a:ext cx="1143000" cy="641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Ordinary Least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Squares Line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787400</xdr:colOff>
      <xdr:row>3</xdr:row>
      <xdr:rowOff>247650</xdr:rowOff>
    </xdr:from>
    <xdr:ext cx="88284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34300" y="19812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,</m:t>
                  </m:r>
                  <m:sSub>
                    <m:sSubPr>
                      <m:ctrlPr>
                        <a:rPr lang="en-US" sz="1100" b="0" i="1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34300" y="1981200"/>
              <a:ext cx="8828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i="1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0,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673068</xdr:colOff>
      <xdr:row>3</xdr:row>
      <xdr:rowOff>84613</xdr:rowOff>
    </xdr:from>
    <xdr:ext cx="1003332" cy="429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857968" y="1818163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𝜃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57968" y="1818163"/>
              <a:ext cx="1003332" cy="429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ℎ_</a:t>
              </a:r>
              <a:r>
                <a:rPr lang="en-US" sz="1100" i="0">
                  <a:latin typeface="Cambria Math"/>
                  <a:ea typeface="Cambria Math"/>
                </a:rPr>
                <a:t>𝜃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(𝑥)=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0+</a:t>
              </a:r>
              <a:r>
                <a:rPr lang="en-US" sz="1100" b="0" i="0">
                  <a:latin typeface="Cambria Math"/>
                  <a:ea typeface="Cambria Math"/>
                </a:rPr>
                <a:t>𝜃_</a:t>
              </a:r>
              <a:r>
                <a:rPr lang="en-US" sz="1100" b="0" i="0">
                  <a:latin typeface="Cambria Math"/>
                </a:rPr>
                <a:t>1 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3</xdr:row>
      <xdr:rowOff>235331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8100" y="19688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8100" y="196888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𝜃"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25</xdr:row>
      <xdr:rowOff>63500</xdr:rowOff>
    </xdr:from>
    <xdr:to>
      <xdr:col>8</xdr:col>
      <xdr:colOff>41275</xdr:colOff>
      <xdr:row>40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228981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62531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3</xdr:row>
      <xdr:rowOff>209550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𝜕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04850" y="19431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6350</xdr:colOff>
      <xdr:row>3</xdr:row>
      <xdr:rowOff>228600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196215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577850</xdr:colOff>
      <xdr:row>3</xdr:row>
      <xdr:rowOff>247650</xdr:rowOff>
    </xdr:from>
    <xdr:ext cx="66059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972550" y="1981200"/>
              <a:ext cx="66059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J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𝜕"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/>
                </a:rPr>
                <a:t>" </a:t>
              </a:r>
              <a:r>
                <a:rPr lang="en-US" sz="110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69818</xdr:colOff>
      <xdr:row>3</xdr:row>
      <xdr:rowOff>262413</xdr:rowOff>
    </xdr:from>
    <xdr:ext cx="5778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28718" y="1995963"/>
              <a:ext cx="5778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346075</xdr:colOff>
      <xdr:row>25</xdr:row>
      <xdr:rowOff>31750</xdr:rowOff>
    </xdr:from>
    <xdr:to>
      <xdr:col>15</xdr:col>
      <xdr:colOff>473075</xdr:colOff>
      <xdr:row>40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4" max="6" width="8.81640625" bestFit="1" customWidth="1"/>
    <col min="7" max="7" width="12.7265625" customWidth="1"/>
    <col min="8" max="8" width="9.36328125" bestFit="1" customWidth="1"/>
    <col min="9" max="9" width="11.453125" customWidth="1"/>
    <col min="10" max="10" width="10.90625" customWidth="1"/>
    <col min="11" max="11" width="11.26953125" customWidth="1"/>
    <col min="12" max="12" width="12" customWidth="1"/>
    <col min="13" max="14" width="8.81640625" bestFit="1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x14ac:dyDescent="0.35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x14ac:dyDescent="0.35">
      <c r="C3" s="25"/>
      <c r="D3" s="13"/>
      <c r="E3" s="13"/>
      <c r="F3" s="13"/>
      <c r="G3" s="13"/>
      <c r="H3" s="13"/>
      <c r="I3" s="13"/>
      <c r="J3" s="13"/>
      <c r="K3" s="7"/>
      <c r="M3" s="14"/>
      <c r="N3" s="14"/>
      <c r="O3" s="14"/>
      <c r="P3" s="15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8" t="s">
        <v>29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v>0.45</v>
      </c>
      <c r="B6">
        <v>0.75</v>
      </c>
      <c r="C6">
        <v>0.01</v>
      </c>
      <c r="D6" s="28">
        <f>A6</f>
        <v>0.45</v>
      </c>
      <c r="E6" s="28">
        <f>B6</f>
        <v>0.75</v>
      </c>
      <c r="F6" s="28">
        <f>C6</f>
        <v>0.01</v>
      </c>
      <c r="G6" s="28">
        <v>1100</v>
      </c>
      <c r="H6" s="28">
        <v>199000</v>
      </c>
      <c r="I6" s="27">
        <f>(G6-G21)/(G20-G21)</f>
        <v>0</v>
      </c>
      <c r="J6" s="27">
        <f>(H6-H21)/(H20-H21)</f>
        <v>0</v>
      </c>
      <c r="K6" s="28">
        <f>D6+E6*I6</f>
        <v>0.45</v>
      </c>
      <c r="L6" s="3">
        <f>1/2*(J6-K6)^2</f>
        <v>0.10125000000000001</v>
      </c>
      <c r="M6" s="29">
        <f>-(J6-K6)</f>
        <v>0.45</v>
      </c>
      <c r="N6" s="29">
        <f>-(J6-K6)*I6</f>
        <v>0</v>
      </c>
      <c r="O6" s="29">
        <f>D6-M6</f>
        <v>0</v>
      </c>
      <c r="P6" s="29">
        <f>E6-N6</f>
        <v>0.75</v>
      </c>
    </row>
    <row r="7" spans="1:16" x14ac:dyDescent="0.35">
      <c r="D7" s="28">
        <f>A6</f>
        <v>0.45</v>
      </c>
      <c r="E7" s="28">
        <f>B6</f>
        <v>0.75</v>
      </c>
      <c r="F7" s="28">
        <f>C6</f>
        <v>0.01</v>
      </c>
      <c r="G7" s="28">
        <v>1400</v>
      </c>
      <c r="H7" s="28">
        <v>245000</v>
      </c>
      <c r="I7" s="27">
        <f>(G7-G21)/(G20-G21)</f>
        <v>0.22222222222222221</v>
      </c>
      <c r="J7" s="27">
        <f>(H7-H21)/(H20-H21)</f>
        <v>0.22330097087378642</v>
      </c>
      <c r="K7" s="28">
        <f t="shared" ref="K7:K15" si="0">D7+E7*I7</f>
        <v>0.6166666666666667</v>
      </c>
      <c r="L7" s="3">
        <f t="shared" ref="L7:L15" si="1">1/2*(J7-K7)^2</f>
        <v>7.7368285313308416E-2</v>
      </c>
      <c r="M7" s="29">
        <f t="shared" ref="M7:M15" si="2">-(J7-K7)</f>
        <v>0.39336569579288028</v>
      </c>
      <c r="N7" s="29">
        <f t="shared" ref="N7:N15" si="3">-(J7-K7)*I7</f>
        <v>8.7414599065084503E-2</v>
      </c>
      <c r="O7" s="29">
        <f t="shared" ref="O7:P15" si="4">D7-M7</f>
        <v>5.6634304207119734E-2</v>
      </c>
      <c r="P7" s="29">
        <f t="shared" si="4"/>
        <v>0.66258540093491547</v>
      </c>
    </row>
    <row r="8" spans="1:16" x14ac:dyDescent="0.35">
      <c r="D8" s="28">
        <f>A6</f>
        <v>0.45</v>
      </c>
      <c r="E8" s="28">
        <f>B6</f>
        <v>0.75</v>
      </c>
      <c r="F8" s="28">
        <f>C6</f>
        <v>0.01</v>
      </c>
      <c r="G8" s="28">
        <v>1425</v>
      </c>
      <c r="H8" s="28">
        <v>319000</v>
      </c>
      <c r="I8" s="27">
        <f>(G8-G21)/(G20-G21)</f>
        <v>0.24074074074074073</v>
      </c>
      <c r="J8" s="27">
        <f>(H8-H21)/(H20-H21)</f>
        <v>0.58252427184466016</v>
      </c>
      <c r="K8" s="28">
        <f t="shared" si="0"/>
        <v>0.63055555555555554</v>
      </c>
      <c r="L8" s="3">
        <f t="shared" si="1"/>
        <v>1.1535021074582619E-3</v>
      </c>
      <c r="M8" s="29">
        <f t="shared" si="2"/>
        <v>4.8031283710895378E-2</v>
      </c>
      <c r="N8" s="29">
        <f t="shared" si="3"/>
        <v>1.1563086819289628E-2</v>
      </c>
      <c r="O8" s="29">
        <f t="shared" si="4"/>
        <v>0.40196871628910463</v>
      </c>
      <c r="P8" s="29">
        <f t="shared" si="4"/>
        <v>0.73843691318071036</v>
      </c>
    </row>
    <row r="9" spans="1:16" x14ac:dyDescent="0.35">
      <c r="D9" s="28">
        <f>A6</f>
        <v>0.45</v>
      </c>
      <c r="E9" s="28">
        <f>B6</f>
        <v>0.75</v>
      </c>
      <c r="F9" s="28">
        <f>C6</f>
        <v>0.01</v>
      </c>
      <c r="G9" s="28">
        <v>1550</v>
      </c>
      <c r="H9" s="28">
        <v>240000</v>
      </c>
      <c r="I9" s="27">
        <f>(G9-G21)/(G20-G21)</f>
        <v>0.33333333333333331</v>
      </c>
      <c r="J9" s="27">
        <f>(H9-H21)/(H20-H21)</f>
        <v>0.19902912621359223</v>
      </c>
      <c r="K9" s="28">
        <f t="shared" si="0"/>
        <v>0.7</v>
      </c>
      <c r="L9" s="3">
        <f t="shared" si="1"/>
        <v>0.12548590819115843</v>
      </c>
      <c r="M9" s="29">
        <f t="shared" si="2"/>
        <v>0.5009708737864077</v>
      </c>
      <c r="N9" s="29">
        <f t="shared" si="3"/>
        <v>0.16699029126213588</v>
      </c>
      <c r="O9" s="29">
        <f t="shared" si="4"/>
        <v>-5.0970873786407689E-2</v>
      </c>
      <c r="P9" s="29">
        <f t="shared" si="4"/>
        <v>0.58300970873786406</v>
      </c>
    </row>
    <row r="10" spans="1:16" x14ac:dyDescent="0.35">
      <c r="D10" s="28">
        <f>A6</f>
        <v>0.45</v>
      </c>
      <c r="E10" s="28">
        <f>B6</f>
        <v>0.75</v>
      </c>
      <c r="F10" s="28">
        <f>C6</f>
        <v>0.01</v>
      </c>
      <c r="G10" s="28">
        <v>1600</v>
      </c>
      <c r="H10" s="28">
        <v>312000</v>
      </c>
      <c r="I10" s="27">
        <f>(G10-G21)/(G20-G21)</f>
        <v>0.37037037037037035</v>
      </c>
      <c r="J10" s="27">
        <f>(H10-H21)/(H20-H21)</f>
        <v>0.54854368932038833</v>
      </c>
      <c r="K10" s="28">
        <f t="shared" si="0"/>
        <v>0.72777777777777786</v>
      </c>
      <c r="L10" s="3">
        <f t="shared" si="1"/>
        <v>1.6062429232575667E-2</v>
      </c>
      <c r="M10" s="29">
        <f t="shared" si="2"/>
        <v>0.17923408845738953</v>
      </c>
      <c r="N10" s="29">
        <f t="shared" si="3"/>
        <v>6.6382995724959079E-2</v>
      </c>
      <c r="O10" s="29">
        <f t="shared" si="4"/>
        <v>0.27076591154261048</v>
      </c>
      <c r="P10" s="29">
        <f t="shared" si="4"/>
        <v>0.68361700427504091</v>
      </c>
    </row>
    <row r="11" spans="1:16" x14ac:dyDescent="0.35">
      <c r="D11" s="28">
        <f>A6</f>
        <v>0.45</v>
      </c>
      <c r="E11" s="28">
        <f>B6</f>
        <v>0.75</v>
      </c>
      <c r="F11" s="28">
        <f>C6</f>
        <v>0.01</v>
      </c>
      <c r="G11" s="28">
        <v>1700</v>
      </c>
      <c r="H11" s="28">
        <v>279000</v>
      </c>
      <c r="I11" s="27">
        <f>(G11-G21)/(G20-G21)</f>
        <v>0.44444444444444442</v>
      </c>
      <c r="J11" s="27">
        <f>(H11-H21)/(H20-H21)</f>
        <v>0.38834951456310679</v>
      </c>
      <c r="K11" s="28">
        <f t="shared" si="0"/>
        <v>0.78333333333333333</v>
      </c>
      <c r="L11" s="3">
        <f t="shared" si="1"/>
        <v>7.8006108545155578E-2</v>
      </c>
      <c r="M11" s="29">
        <f t="shared" si="2"/>
        <v>0.39498381877022654</v>
      </c>
      <c r="N11" s="29">
        <f t="shared" si="3"/>
        <v>0.17554836389787845</v>
      </c>
      <c r="O11" s="29">
        <f t="shared" si="4"/>
        <v>5.5016181229773475E-2</v>
      </c>
      <c r="P11" s="29">
        <f t="shared" si="4"/>
        <v>0.57445163610212158</v>
      </c>
    </row>
    <row r="12" spans="1:16" x14ac:dyDescent="0.35">
      <c r="D12" s="28">
        <f>A6</f>
        <v>0.45</v>
      </c>
      <c r="E12" s="28">
        <f>B6</f>
        <v>0.75</v>
      </c>
      <c r="F12" s="28">
        <f>C6</f>
        <v>0.01</v>
      </c>
      <c r="G12" s="28">
        <v>1700</v>
      </c>
      <c r="H12" s="28">
        <v>310000</v>
      </c>
      <c r="I12" s="27">
        <f>(G12-G21)/(G20-G21)</f>
        <v>0.44444444444444442</v>
      </c>
      <c r="J12" s="27">
        <f>(H12-H21)/(H20-H21)</f>
        <v>0.53883495145631066</v>
      </c>
      <c r="K12" s="28">
        <f t="shared" si="0"/>
        <v>0.78333333333333333</v>
      </c>
      <c r="L12" s="3">
        <f t="shared" si="1"/>
        <v>2.9889729370241203E-2</v>
      </c>
      <c r="M12" s="29">
        <f t="shared" si="2"/>
        <v>0.24449838187702266</v>
      </c>
      <c r="N12" s="29">
        <f t="shared" si="3"/>
        <v>0.10866594750089896</v>
      </c>
      <c r="O12" s="29">
        <f t="shared" si="4"/>
        <v>0.20550161812297735</v>
      </c>
      <c r="P12" s="29">
        <f t="shared" si="4"/>
        <v>0.64133405249910103</v>
      </c>
    </row>
    <row r="13" spans="1:16" x14ac:dyDescent="0.35">
      <c r="D13" s="28">
        <f>A6</f>
        <v>0.45</v>
      </c>
      <c r="E13" s="28">
        <f>B6</f>
        <v>0.75</v>
      </c>
      <c r="F13" s="28">
        <f>C6</f>
        <v>0.01</v>
      </c>
      <c r="G13" s="28">
        <v>1875</v>
      </c>
      <c r="H13" s="28">
        <v>308000</v>
      </c>
      <c r="I13" s="27">
        <f>(G13-G21)/(G20-G21)</f>
        <v>0.57407407407407407</v>
      </c>
      <c r="J13" s="27">
        <f>(H13-H21)/(H20-H21)</f>
        <v>0.529126213592233</v>
      </c>
      <c r="K13" s="28">
        <f t="shared" si="0"/>
        <v>0.88055555555555554</v>
      </c>
      <c r="L13" s="3">
        <f t="shared" si="1"/>
        <v>6.1751291196386948E-2</v>
      </c>
      <c r="M13" s="29">
        <f t="shared" si="2"/>
        <v>0.35142934196332254</v>
      </c>
      <c r="N13" s="29">
        <f t="shared" si="3"/>
        <v>0.20174647409005553</v>
      </c>
      <c r="O13" s="29">
        <f t="shared" si="4"/>
        <v>9.8570658036677472E-2</v>
      </c>
      <c r="P13" s="29">
        <f t="shared" si="4"/>
        <v>0.54825352590994447</v>
      </c>
    </row>
    <row r="14" spans="1:16" x14ac:dyDescent="0.35">
      <c r="D14" s="28">
        <f>A6</f>
        <v>0.45</v>
      </c>
      <c r="E14" s="28">
        <f>B6</f>
        <v>0.75</v>
      </c>
      <c r="F14" s="28">
        <f>C6</f>
        <v>0.01</v>
      </c>
      <c r="G14" s="28">
        <v>2350</v>
      </c>
      <c r="H14" s="28">
        <v>405000</v>
      </c>
      <c r="I14" s="27">
        <f>(G14-G21)/(G20-G21)</f>
        <v>0.92592592592592593</v>
      </c>
      <c r="J14" s="27">
        <f>(H14-H21)/(H20-H21)</f>
        <v>1</v>
      </c>
      <c r="K14" s="28">
        <f t="shared" si="0"/>
        <v>1.1444444444444444</v>
      </c>
      <c r="L14" s="3">
        <f t="shared" si="1"/>
        <v>1.0432098765432088E-2</v>
      </c>
      <c r="M14" s="29">
        <f t="shared" si="2"/>
        <v>0.14444444444444438</v>
      </c>
      <c r="N14" s="29">
        <f t="shared" si="3"/>
        <v>0.13374485596707814</v>
      </c>
      <c r="O14" s="29">
        <f t="shared" si="4"/>
        <v>0.30555555555555564</v>
      </c>
      <c r="P14" s="29">
        <f t="shared" si="4"/>
        <v>0.61625514403292181</v>
      </c>
    </row>
    <row r="15" spans="1:16" x14ac:dyDescent="0.35">
      <c r="D15" s="28">
        <f>A6</f>
        <v>0.45</v>
      </c>
      <c r="E15" s="28">
        <f>B6</f>
        <v>0.75</v>
      </c>
      <c r="F15" s="28">
        <f>C6</f>
        <v>0.01</v>
      </c>
      <c r="G15" s="28">
        <v>2450</v>
      </c>
      <c r="H15" s="28">
        <v>324000</v>
      </c>
      <c r="I15" s="27">
        <f>(G15-G21)/(G20-G21)</f>
        <v>1</v>
      </c>
      <c r="J15" s="27">
        <f>(H15-H21)/(H20-H21)</f>
        <v>0.60679611650485432</v>
      </c>
      <c r="K15" s="28">
        <f t="shared" si="0"/>
        <v>1.2</v>
      </c>
      <c r="L15" s="3">
        <f t="shared" si="1"/>
        <v>0.17594542369686117</v>
      </c>
      <c r="M15" s="29">
        <f t="shared" si="2"/>
        <v>0.59320388349514563</v>
      </c>
      <c r="N15" s="29">
        <f t="shared" si="3"/>
        <v>0.59320388349514563</v>
      </c>
      <c r="O15" s="29">
        <f t="shared" si="4"/>
        <v>-0.14320388349514562</v>
      </c>
      <c r="P15" s="29">
        <f t="shared" si="4"/>
        <v>0.15679611650485437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0.67734477641857771</v>
      </c>
      <c r="M20" s="5">
        <f>SUM(M6:M15)</f>
        <v>3.300161812297735</v>
      </c>
      <c r="N20" s="4">
        <f>SUM(N6:N15)</f>
        <v>1.5452604978225257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6">
    <mergeCell ref="D1:J1"/>
    <mergeCell ref="M1:N1"/>
    <mergeCell ref="O1:P1"/>
    <mergeCell ref="D4:E4"/>
    <mergeCell ref="G4:H4"/>
    <mergeCell ref="I4:J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Sheet9!A6-Sheet9!C6*Sheet9!M20</f>
        <v>0.26270305750776746</v>
      </c>
      <c r="B6">
        <f>Sheet9!B6-Sheet9!C6*Sheet9!N20</f>
        <v>0.66451932659230251</v>
      </c>
      <c r="C6">
        <f>Sheet1!C6</f>
        <v>0.01</v>
      </c>
      <c r="D6">
        <f>A6</f>
        <v>0.26270305750776746</v>
      </c>
      <c r="E6">
        <f>B6</f>
        <v>0.66451932659230251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0.26270305750776746</v>
      </c>
      <c r="L6" s="3">
        <f>1/2*(J6-K6)^2</f>
        <v>3.4506448211964691E-2</v>
      </c>
      <c r="M6" s="20">
        <f>-(J6-K6)</f>
        <v>0.26270305750776746</v>
      </c>
      <c r="N6" s="21">
        <f>-(J6-K6)*I6</f>
        <v>0</v>
      </c>
      <c r="O6" s="20">
        <f>D6-M6</f>
        <v>0</v>
      </c>
      <c r="P6" s="21">
        <f>E6-N6</f>
        <v>0.66451932659230251</v>
      </c>
    </row>
    <row r="7" spans="1:16" x14ac:dyDescent="0.35">
      <c r="D7">
        <f>A6</f>
        <v>0.26270305750776746</v>
      </c>
      <c r="E7">
        <f>B6</f>
        <v>0.66451932659230251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0.41037401897272352</v>
      </c>
      <c r="L7" s="3">
        <f t="shared" ref="L7:L15" si="1">1/2*(J7-K7)^2</f>
        <v>1.7498162662513618E-2</v>
      </c>
      <c r="M7" s="20">
        <f t="shared" ref="M7:M15" si="2">-(J7-K7)</f>
        <v>0.1870730480989371</v>
      </c>
      <c r="N7" s="21">
        <f t="shared" ref="N7:N15" si="3">-(J7-K7)*I7</f>
        <v>4.1571788466430462E-2</v>
      </c>
      <c r="O7" s="20">
        <f t="shared" ref="O7:P15" si="4">D7-M7</f>
        <v>7.5630009408830356E-2</v>
      </c>
      <c r="P7" s="21">
        <f t="shared" si="4"/>
        <v>0.622947538125872</v>
      </c>
    </row>
    <row r="8" spans="1:16" x14ac:dyDescent="0.35">
      <c r="D8">
        <f>A6</f>
        <v>0.26270305750776746</v>
      </c>
      <c r="E8">
        <f>B6</f>
        <v>0.66451932659230251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0.42267993242813656</v>
      </c>
      <c r="L8" s="3">
        <f t="shared" si="1"/>
        <v>1.27751064217524E-2</v>
      </c>
      <c r="M8" s="20">
        <f t="shared" si="2"/>
        <v>-0.1598443394165236</v>
      </c>
      <c r="N8" s="21">
        <f t="shared" si="3"/>
        <v>-3.8481044674348271E-2</v>
      </c>
      <c r="O8" s="20">
        <f t="shared" si="4"/>
        <v>0.42254739692429105</v>
      </c>
      <c r="P8" s="21">
        <f t="shared" si="4"/>
        <v>0.70300037126665083</v>
      </c>
    </row>
    <row r="9" spans="1:16" x14ac:dyDescent="0.35">
      <c r="D9">
        <f>A6</f>
        <v>0.26270305750776746</v>
      </c>
      <c r="E9">
        <f>B6</f>
        <v>0.66451932659230251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0.48420949970520161</v>
      </c>
      <c r="L9" s="3">
        <f t="shared" si="1"/>
        <v>4.0663922712406916E-2</v>
      </c>
      <c r="M9" s="20">
        <f t="shared" si="2"/>
        <v>0.28518037349160941</v>
      </c>
      <c r="N9" s="21">
        <f t="shared" si="3"/>
        <v>9.5060124497203136E-2</v>
      </c>
      <c r="O9" s="20">
        <f t="shared" si="4"/>
        <v>-2.247731598384195E-2</v>
      </c>
      <c r="P9" s="21">
        <f t="shared" si="4"/>
        <v>0.56945920209509937</v>
      </c>
    </row>
    <row r="10" spans="1:16" x14ac:dyDescent="0.35">
      <c r="D10">
        <f>A6</f>
        <v>0.26270305750776746</v>
      </c>
      <c r="E10">
        <f>B6</f>
        <v>0.66451932659230251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0.50882132661602764</v>
      </c>
      <c r="L10" s="3">
        <f t="shared" si="1"/>
        <v>7.8893304940839265E-4</v>
      </c>
      <c r="M10" s="20">
        <f t="shared" si="2"/>
        <v>-3.9722362704360692E-2</v>
      </c>
      <c r="N10" s="21">
        <f t="shared" si="3"/>
        <v>-1.4711986186800256E-2</v>
      </c>
      <c r="O10" s="20">
        <f t="shared" si="4"/>
        <v>0.30242542021212815</v>
      </c>
      <c r="P10" s="21">
        <f t="shared" si="4"/>
        <v>0.67923131277910276</v>
      </c>
    </row>
    <row r="11" spans="1:16" x14ac:dyDescent="0.35">
      <c r="D11">
        <f>A6</f>
        <v>0.26270305750776746</v>
      </c>
      <c r="E11">
        <f>B6</f>
        <v>0.66451932659230251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0.55804498043767969</v>
      </c>
      <c r="L11" s="3">
        <f t="shared" si="1"/>
        <v>1.4398275569194168E-2</v>
      </c>
      <c r="M11" s="20">
        <f t="shared" si="2"/>
        <v>0.1696954658745729</v>
      </c>
      <c r="N11" s="21">
        <f t="shared" si="3"/>
        <v>7.5420207055365729E-2</v>
      </c>
      <c r="O11" s="20">
        <f t="shared" si="4"/>
        <v>9.3007591633194553E-2</v>
      </c>
      <c r="P11" s="21">
        <f t="shared" si="4"/>
        <v>0.58909911953693683</v>
      </c>
    </row>
    <row r="12" spans="1:16" x14ac:dyDescent="0.35">
      <c r="D12">
        <f>A6</f>
        <v>0.26270305750776746</v>
      </c>
      <c r="E12">
        <f>B6</f>
        <v>0.66451932659230251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0.55804498043767969</v>
      </c>
      <c r="L12" s="3">
        <f t="shared" si="1"/>
        <v>1.8451260673251906E-4</v>
      </c>
      <c r="M12" s="20">
        <f t="shared" si="2"/>
        <v>1.9210028981369032E-2</v>
      </c>
      <c r="N12" s="21">
        <f t="shared" si="3"/>
        <v>8.5377906583862361E-3</v>
      </c>
      <c r="O12" s="20">
        <f t="shared" si="4"/>
        <v>0.24349302852639843</v>
      </c>
      <c r="P12" s="21">
        <f t="shared" si="4"/>
        <v>0.65598153593391628</v>
      </c>
    </row>
    <row r="13" spans="1:16" x14ac:dyDescent="0.35">
      <c r="D13">
        <f>A6</f>
        <v>0.26270305750776746</v>
      </c>
      <c r="E13">
        <f>B6</f>
        <v>0.66451932659230251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0.64418637462557071</v>
      </c>
      <c r="L13" s="3">
        <f t="shared" si="1"/>
        <v>6.6194203285088035E-3</v>
      </c>
      <c r="M13" s="20">
        <f t="shared" si="2"/>
        <v>0.11506016103333772</v>
      </c>
      <c r="N13" s="21">
        <f t="shared" si="3"/>
        <v>6.6053055408027209E-2</v>
      </c>
      <c r="O13" s="20">
        <f t="shared" si="4"/>
        <v>0.14764289647442974</v>
      </c>
      <c r="P13" s="21">
        <f t="shared" si="4"/>
        <v>0.59846627118427531</v>
      </c>
    </row>
    <row r="14" spans="1:16" x14ac:dyDescent="0.35">
      <c r="D14">
        <f>A6</f>
        <v>0.26270305750776746</v>
      </c>
      <c r="E14">
        <f>B6</f>
        <v>0.66451932659230251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0.8779987302784179</v>
      </c>
      <c r="L14" s="3">
        <f t="shared" si="1"/>
        <v>7.4421549068391119E-3</v>
      </c>
      <c r="M14" s="20">
        <f t="shared" si="2"/>
        <v>-0.1220012697215821</v>
      </c>
      <c r="N14" s="21">
        <f t="shared" si="3"/>
        <v>-0.11296413863109453</v>
      </c>
      <c r="O14" s="20">
        <f t="shared" si="4"/>
        <v>0.38470432722934955</v>
      </c>
      <c r="P14" s="21">
        <f t="shared" si="4"/>
        <v>0.77748346522339706</v>
      </c>
    </row>
    <row r="15" spans="1:16" x14ac:dyDescent="0.35">
      <c r="D15">
        <f>A6</f>
        <v>0.26270305750776746</v>
      </c>
      <c r="E15">
        <f>B6</f>
        <v>0.66451932659230251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0.92722238410006996</v>
      </c>
      <c r="L15" s="3">
        <f t="shared" si="1"/>
        <v>5.1336496482500368E-2</v>
      </c>
      <c r="M15" s="20">
        <f t="shared" si="2"/>
        <v>0.32042626759521564</v>
      </c>
      <c r="N15" s="21">
        <f t="shared" si="3"/>
        <v>0.32042626759521564</v>
      </c>
      <c r="O15" s="20">
        <f t="shared" si="4"/>
        <v>-5.7723210087448185E-2</v>
      </c>
      <c r="P15" s="21">
        <f t="shared" si="4"/>
        <v>0.34409305899708686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0.18621343295182097</v>
      </c>
      <c r="M20" s="5">
        <f>SUM(M6:M15)</f>
        <v>1.0377804307403431</v>
      </c>
      <c r="N20" s="4">
        <f>SUM(N6:N15)</f>
        <v>0.44091206418838536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Sheet9!L20-L20</f>
        <v>1.5487742835010754E-2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Sheet10!A6-Sheet10!C6*Sheet10!M20</f>
        <v>0.25232525320036403</v>
      </c>
      <c r="B6">
        <f>Sheet10!B6-Sheet10!C6*Sheet10!N20</f>
        <v>0.66011020595041869</v>
      </c>
      <c r="C6">
        <f>Sheet1!C6</f>
        <v>0.01</v>
      </c>
      <c r="D6">
        <f>A6</f>
        <v>0.25232525320036403</v>
      </c>
      <c r="E6">
        <f>B6</f>
        <v>0.66011020595041869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0.25232525320036403</v>
      </c>
      <c r="L6" s="3">
        <f>1/2*(J6-K6)^2</f>
        <v>3.1834016701313909E-2</v>
      </c>
      <c r="M6" s="20">
        <f>-(J6-K6)</f>
        <v>0.25232525320036403</v>
      </c>
      <c r="N6" s="21">
        <f>-(J6-K6)*I6</f>
        <v>0</v>
      </c>
      <c r="O6" s="20">
        <f>D6-M6</f>
        <v>0</v>
      </c>
      <c r="P6" s="21">
        <f>E6-N6</f>
        <v>0.66011020595041869</v>
      </c>
    </row>
    <row r="7" spans="1:16" x14ac:dyDescent="0.35">
      <c r="D7">
        <f>A6</f>
        <v>0.25232525320036403</v>
      </c>
      <c r="E7">
        <f>B6</f>
        <v>0.66011020595041869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0.39901641007823485</v>
      </c>
      <c r="L7" s="3">
        <f t="shared" ref="L7:L15" si="1">1/2*(J7-K7)^2</f>
        <v>1.5437957787406106E-2</v>
      </c>
      <c r="M7" s="20">
        <f t="shared" ref="M7:M15" si="2">-(J7-K7)</f>
        <v>0.17571543920444843</v>
      </c>
      <c r="N7" s="21">
        <f t="shared" ref="N7:N15" si="3">-(J7-K7)*I7</f>
        <v>3.9047875378766313E-2</v>
      </c>
      <c r="O7" s="20">
        <f t="shared" ref="O7:P15" si="4">D7-M7</f>
        <v>7.6609813995915599E-2</v>
      </c>
      <c r="P7" s="21">
        <f t="shared" si="4"/>
        <v>0.62106233057165239</v>
      </c>
    </row>
    <row r="8" spans="1:16" x14ac:dyDescent="0.35">
      <c r="D8">
        <f>A6</f>
        <v>0.25232525320036403</v>
      </c>
      <c r="E8">
        <f>B6</f>
        <v>0.66011020595041869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0.41124067315139073</v>
      </c>
      <c r="L8" s="3">
        <f t="shared" si="1"/>
        <v>1.4669035590658483E-2</v>
      </c>
      <c r="M8" s="20">
        <f t="shared" si="2"/>
        <v>-0.17128359869326942</v>
      </c>
      <c r="N8" s="21">
        <f t="shared" si="3"/>
        <v>-4.1234940426157454E-2</v>
      </c>
      <c r="O8" s="20">
        <f t="shared" si="4"/>
        <v>0.42360885189363345</v>
      </c>
      <c r="P8" s="21">
        <f t="shared" si="4"/>
        <v>0.70134514637657619</v>
      </c>
    </row>
    <row r="9" spans="1:16" x14ac:dyDescent="0.35">
      <c r="D9">
        <f>A6</f>
        <v>0.25232525320036403</v>
      </c>
      <c r="E9">
        <f>B6</f>
        <v>0.66011020595041869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0.47236198851717026</v>
      </c>
      <c r="L9" s="3">
        <f t="shared" si="1"/>
        <v>3.7355426807533371E-2</v>
      </c>
      <c r="M9" s="20">
        <f t="shared" si="2"/>
        <v>0.27333286230357801</v>
      </c>
      <c r="N9" s="21">
        <f t="shared" si="3"/>
        <v>9.1110954101192659E-2</v>
      </c>
      <c r="O9" s="20">
        <f t="shared" si="4"/>
        <v>-2.1007609103213976E-2</v>
      </c>
      <c r="P9" s="21">
        <f t="shared" si="4"/>
        <v>0.56899925184922606</v>
      </c>
    </row>
    <row r="10" spans="1:16" x14ac:dyDescent="0.35">
      <c r="D10">
        <f>A6</f>
        <v>0.25232525320036403</v>
      </c>
      <c r="E10">
        <f>B6</f>
        <v>0.66011020595041869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0.49681051466348203</v>
      </c>
      <c r="L10" s="3">
        <f t="shared" si="1"/>
        <v>1.3381606800409861E-3</v>
      </c>
      <c r="M10" s="20">
        <f t="shared" si="2"/>
        <v>-5.17331746569063E-2</v>
      </c>
      <c r="N10" s="21">
        <f t="shared" si="3"/>
        <v>-1.9160435058113445E-2</v>
      </c>
      <c r="O10" s="20">
        <f t="shared" si="4"/>
        <v>0.30405842785727033</v>
      </c>
      <c r="P10" s="21">
        <f t="shared" si="4"/>
        <v>0.67927064100853218</v>
      </c>
    </row>
    <row r="11" spans="1:16" x14ac:dyDescent="0.35">
      <c r="D11">
        <f>A6</f>
        <v>0.25232525320036403</v>
      </c>
      <c r="E11">
        <f>B6</f>
        <v>0.66011020595041869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0.54570756695610567</v>
      </c>
      <c r="L11" s="3">
        <f t="shared" si="1"/>
        <v>1.238077832645889E-2</v>
      </c>
      <c r="M11" s="20">
        <f t="shared" si="2"/>
        <v>0.15735805239299888</v>
      </c>
      <c r="N11" s="21">
        <f t="shared" si="3"/>
        <v>6.993691217466616E-2</v>
      </c>
      <c r="O11" s="20">
        <f t="shared" si="4"/>
        <v>9.4967200807365149E-2</v>
      </c>
      <c r="P11" s="21">
        <f t="shared" si="4"/>
        <v>0.59017329377575256</v>
      </c>
    </row>
    <row r="12" spans="1:16" x14ac:dyDescent="0.35">
      <c r="D12">
        <f>A6</f>
        <v>0.25232525320036403</v>
      </c>
      <c r="E12">
        <f>B6</f>
        <v>0.66011020595041869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0.54570756695610567</v>
      </c>
      <c r="L12" s="3">
        <f t="shared" si="1"/>
        <v>2.3616421904011306E-5</v>
      </c>
      <c r="M12" s="20">
        <f t="shared" si="2"/>
        <v>6.8726154997950095E-3</v>
      </c>
      <c r="N12" s="21">
        <f t="shared" si="3"/>
        <v>3.0544957776866707E-3</v>
      </c>
      <c r="O12" s="20">
        <f t="shared" si="4"/>
        <v>0.24545263770056902</v>
      </c>
      <c r="P12" s="21">
        <f t="shared" si="4"/>
        <v>0.65705571017273201</v>
      </c>
    </row>
    <row r="13" spans="1:16" x14ac:dyDescent="0.35">
      <c r="D13">
        <f>A6</f>
        <v>0.25232525320036403</v>
      </c>
      <c r="E13">
        <f>B6</f>
        <v>0.66011020595041869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0.63127740846819691</v>
      </c>
      <c r="L13" s="3">
        <f t="shared" si="1"/>
        <v>5.2174333072935782E-3</v>
      </c>
      <c r="M13" s="20">
        <f t="shared" si="2"/>
        <v>0.10215119487596391</v>
      </c>
      <c r="N13" s="21">
        <f t="shared" si="3"/>
        <v>5.8642352613979286E-2</v>
      </c>
      <c r="O13" s="20">
        <f t="shared" si="4"/>
        <v>0.15017405832440012</v>
      </c>
      <c r="P13" s="21">
        <f t="shared" si="4"/>
        <v>0.60146785333643937</v>
      </c>
    </row>
    <row r="14" spans="1:16" x14ac:dyDescent="0.35">
      <c r="D14">
        <f>A6</f>
        <v>0.25232525320036403</v>
      </c>
      <c r="E14">
        <f>B6</f>
        <v>0.66011020595041869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0.86353840685815908</v>
      </c>
      <c r="L14" s="3">
        <f t="shared" si="1"/>
        <v>9.3108832014046627E-3</v>
      </c>
      <c r="M14" s="20">
        <f t="shared" si="2"/>
        <v>-0.13646159314184092</v>
      </c>
      <c r="N14" s="21">
        <f t="shared" si="3"/>
        <v>-0.12635332698318605</v>
      </c>
      <c r="O14" s="20">
        <f t="shared" si="4"/>
        <v>0.38878684634220495</v>
      </c>
      <c r="P14" s="21">
        <f t="shared" si="4"/>
        <v>0.78646353293360471</v>
      </c>
    </row>
    <row r="15" spans="1:16" x14ac:dyDescent="0.35">
      <c r="D15">
        <f>A6</f>
        <v>0.25232525320036403</v>
      </c>
      <c r="E15">
        <f>B6</f>
        <v>0.66011020595041869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0.91243545915078272</v>
      </c>
      <c r="L15" s="3">
        <f t="shared" si="1"/>
        <v>4.6707703886517613E-2</v>
      </c>
      <c r="M15" s="20">
        <f t="shared" si="2"/>
        <v>0.3056393426459284</v>
      </c>
      <c r="N15" s="21">
        <f t="shared" si="3"/>
        <v>0.3056393426459284</v>
      </c>
      <c r="O15" s="20">
        <f t="shared" si="4"/>
        <v>-5.3314089445564372E-2</v>
      </c>
      <c r="P15" s="21">
        <f t="shared" si="4"/>
        <v>0.35447086330449029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0.17427501271053158</v>
      </c>
      <c r="M20" s="5">
        <f>SUM(M6:M15)</f>
        <v>0.91391639363106014</v>
      </c>
      <c r="N20" s="4">
        <f>SUM(N6:N15)</f>
        <v>0.38068323022476258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Sheet10!L20-L20</f>
        <v>1.1938420241289383E-2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Sheet11!A6-Sheet11!C6*Sheet11!M20</f>
        <v>0.24318608926405344</v>
      </c>
      <c r="B6">
        <f>Sheet11!B6-Sheet11!C6*Sheet11!N20</f>
        <v>0.65630337364817104</v>
      </c>
      <c r="C6">
        <f>Sheet1!C6</f>
        <v>0.01</v>
      </c>
      <c r="D6">
        <f>A6</f>
        <v>0.24318608926405344</v>
      </c>
      <c r="E6">
        <f>B6</f>
        <v>0.65630337364817104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0.24318608926405344</v>
      </c>
      <c r="L6" s="3">
        <f>1/2*(J6-K6)^2</f>
        <v>2.9569737005772083E-2</v>
      </c>
      <c r="M6" s="20">
        <f>-(J6-K6)</f>
        <v>0.24318608926405344</v>
      </c>
      <c r="N6" s="21">
        <f>-(J6-K6)*I6</f>
        <v>0</v>
      </c>
      <c r="O6" s="20">
        <f>D6-M6</f>
        <v>0</v>
      </c>
      <c r="P6" s="21">
        <f>E6-N6</f>
        <v>0.65630337364817104</v>
      </c>
    </row>
    <row r="7" spans="1:16" x14ac:dyDescent="0.35">
      <c r="D7">
        <f>A6</f>
        <v>0.24318608926405344</v>
      </c>
      <c r="E7">
        <f>B6</f>
        <v>0.65630337364817104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0.38903128340809146</v>
      </c>
      <c r="L7" s="3">
        <f t="shared" ref="L7:L15" si="1">1/2*(J7-K7)^2</f>
        <v>1.3733268246359212E-2</v>
      </c>
      <c r="M7" s="20">
        <f t="shared" ref="M7:M15" si="2">-(J7-K7)</f>
        <v>0.16573031253430504</v>
      </c>
      <c r="N7" s="21">
        <f t="shared" ref="N7:N15" si="3">-(J7-K7)*I7</f>
        <v>3.6828958340956675E-2</v>
      </c>
      <c r="O7" s="20">
        <f t="shared" ref="O7:P15" si="4">D7-M7</f>
        <v>7.7455776729748405E-2</v>
      </c>
      <c r="P7" s="21">
        <f t="shared" si="4"/>
        <v>0.61947441530721437</v>
      </c>
    </row>
    <row r="8" spans="1:16" x14ac:dyDescent="0.35">
      <c r="D8">
        <f>A6</f>
        <v>0.24318608926405344</v>
      </c>
      <c r="E8">
        <f>B6</f>
        <v>0.65630337364817104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0.40118504958676127</v>
      </c>
      <c r="L8" s="3">
        <f t="shared" si="1"/>
        <v>1.6441956764549827E-2</v>
      </c>
      <c r="M8" s="20">
        <f t="shared" si="2"/>
        <v>-0.18133922225789889</v>
      </c>
      <c r="N8" s="21">
        <f t="shared" si="3"/>
        <v>-4.3655738691716399E-2</v>
      </c>
      <c r="O8" s="20">
        <f t="shared" si="4"/>
        <v>0.42452531152195233</v>
      </c>
      <c r="P8" s="21">
        <f t="shared" si="4"/>
        <v>0.69995911233988739</v>
      </c>
    </row>
    <row r="9" spans="1:16" x14ac:dyDescent="0.35">
      <c r="D9">
        <f>A6</f>
        <v>0.24318608926405344</v>
      </c>
      <c r="E9">
        <f>B6</f>
        <v>0.65630337364817104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0.46195388048011043</v>
      </c>
      <c r="L9" s="3">
        <f t="shared" si="1"/>
        <v>3.4564713203054487E-2</v>
      </c>
      <c r="M9" s="20">
        <f t="shared" si="2"/>
        <v>0.26292475426651818</v>
      </c>
      <c r="N9" s="21">
        <f t="shared" si="3"/>
        <v>8.7641584755506055E-2</v>
      </c>
      <c r="O9" s="20">
        <f t="shared" si="4"/>
        <v>-1.9738665002464739E-2</v>
      </c>
      <c r="P9" s="21">
        <f t="shared" si="4"/>
        <v>0.56866178889266494</v>
      </c>
    </row>
    <row r="10" spans="1:16" x14ac:dyDescent="0.35">
      <c r="D10">
        <f>A6</f>
        <v>0.24318608926405344</v>
      </c>
      <c r="E10">
        <f>B6</f>
        <v>0.65630337364817104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0.48626141283745011</v>
      </c>
      <c r="L10" s="3">
        <f t="shared" si="1"/>
        <v>1.9395409819485793E-3</v>
      </c>
      <c r="M10" s="20">
        <f t="shared" si="2"/>
        <v>-6.2282276482938215E-2</v>
      </c>
      <c r="N10" s="21">
        <f t="shared" si="3"/>
        <v>-2.3067509808495635E-2</v>
      </c>
      <c r="O10" s="20">
        <f t="shared" si="4"/>
        <v>0.30546836574699165</v>
      </c>
      <c r="P10" s="21">
        <f t="shared" si="4"/>
        <v>0.67937088345666663</v>
      </c>
    </row>
    <row r="11" spans="1:16" x14ac:dyDescent="0.35">
      <c r="D11">
        <f>A6</f>
        <v>0.24318608926405344</v>
      </c>
      <c r="E11">
        <f>B6</f>
        <v>0.65630337364817104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0.53487647755212941</v>
      </c>
      <c r="L11" s="3">
        <f t="shared" si="1"/>
        <v>1.0735075441393203E-2</v>
      </c>
      <c r="M11" s="20">
        <f t="shared" si="2"/>
        <v>0.14652696298902262</v>
      </c>
      <c r="N11" s="21">
        <f t="shared" si="3"/>
        <v>6.5123094661787825E-2</v>
      </c>
      <c r="O11" s="20">
        <f t="shared" si="4"/>
        <v>9.6659126275030816E-2</v>
      </c>
      <c r="P11" s="21">
        <f t="shared" si="4"/>
        <v>0.59118027898638326</v>
      </c>
    </row>
    <row r="12" spans="1:16" x14ac:dyDescent="0.35">
      <c r="D12">
        <f>A6</f>
        <v>0.24318608926405344</v>
      </c>
      <c r="E12">
        <f>B6</f>
        <v>0.65630337364817104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0.53487647755212941</v>
      </c>
      <c r="L12" s="3">
        <f t="shared" si="1"/>
        <v>7.8347578250419651E-6</v>
      </c>
      <c r="M12" s="20">
        <f t="shared" si="2"/>
        <v>-3.9584739041812478E-3</v>
      </c>
      <c r="N12" s="21">
        <f t="shared" si="3"/>
        <v>-1.7593217351916657E-3</v>
      </c>
      <c r="O12" s="20">
        <f t="shared" si="4"/>
        <v>0.24714456316823469</v>
      </c>
      <c r="P12" s="21">
        <f t="shared" si="4"/>
        <v>0.65806269538336271</v>
      </c>
    </row>
    <row r="13" spans="1:16" x14ac:dyDescent="0.35">
      <c r="D13">
        <f>A6</f>
        <v>0.24318608926405344</v>
      </c>
      <c r="E13">
        <f>B6</f>
        <v>0.65630337364817104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0.61995284080281832</v>
      </c>
      <c r="L13" s="3">
        <f t="shared" si="1"/>
        <v>4.1247381052253191E-3</v>
      </c>
      <c r="M13" s="20">
        <f t="shared" si="2"/>
        <v>9.082662721058532E-2</v>
      </c>
      <c r="N13" s="21">
        <f t="shared" si="3"/>
        <v>5.2141211917187867E-2</v>
      </c>
      <c r="O13" s="20">
        <f t="shared" si="4"/>
        <v>0.15235946205346812</v>
      </c>
      <c r="P13" s="21">
        <f t="shared" si="4"/>
        <v>0.60416216173098314</v>
      </c>
    </row>
    <row r="14" spans="1:16" x14ac:dyDescent="0.35">
      <c r="D14">
        <f>A6</f>
        <v>0.24318608926405344</v>
      </c>
      <c r="E14">
        <f>B6</f>
        <v>0.65630337364817104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0.85087439819754507</v>
      </c>
      <c r="L14" s="3">
        <f t="shared" si="1"/>
        <v>1.1119222556472175E-2</v>
      </c>
      <c r="M14" s="20">
        <f t="shared" si="2"/>
        <v>-0.14912560180245493</v>
      </c>
      <c r="N14" s="21">
        <f t="shared" si="3"/>
        <v>-0.138079260928199</v>
      </c>
      <c r="O14" s="20">
        <f t="shared" si="4"/>
        <v>0.39231169106650837</v>
      </c>
      <c r="P14" s="21">
        <f t="shared" si="4"/>
        <v>0.79438263457637004</v>
      </c>
    </row>
    <row r="15" spans="1:16" x14ac:dyDescent="0.35">
      <c r="D15">
        <f>A6</f>
        <v>0.24318608926405344</v>
      </c>
      <c r="E15">
        <f>B6</f>
        <v>0.65630337364817104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0.89948946291222454</v>
      </c>
      <c r="L15" s="3">
        <f t="shared" si="1"/>
        <v>4.2834697515572409E-2</v>
      </c>
      <c r="M15" s="20">
        <f t="shared" si="2"/>
        <v>0.29269334640737021</v>
      </c>
      <c r="N15" s="21">
        <f t="shared" si="3"/>
        <v>0.29269334640737021</v>
      </c>
      <c r="O15" s="20">
        <f t="shared" si="4"/>
        <v>-4.9507257143316774E-2</v>
      </c>
      <c r="P15" s="21">
        <f t="shared" si="4"/>
        <v>0.36361002724080083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0.16507078457817231</v>
      </c>
      <c r="M20" s="5">
        <f>SUM(M6:M15)</f>
        <v>0.80518251822438158</v>
      </c>
      <c r="N20" s="4">
        <f>SUM(N6:N15)</f>
        <v>0.32786636491920595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Sheet11!L20-L20</f>
        <v>9.2042281323592712E-3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Sheet12!A6-Sheet12!C6*Sheet12!M20</f>
        <v>0.23513426408180962</v>
      </c>
      <c r="B6">
        <f>Sheet12!B6-Sheet12!C6*Sheet12!N20</f>
        <v>0.65302470999897899</v>
      </c>
      <c r="C6">
        <f>Sheet1!C6</f>
        <v>0.01</v>
      </c>
      <c r="D6">
        <f>A6</f>
        <v>0.23513426408180962</v>
      </c>
      <c r="E6">
        <f>B6</f>
        <v>0.65302470999897899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0.23513426408180962</v>
      </c>
      <c r="L6" s="3">
        <f>1/2*(J6-K6)^2</f>
        <v>2.7644061072647094E-2</v>
      </c>
      <c r="M6" s="20">
        <f>-(J6-K6)</f>
        <v>0.23513426408180962</v>
      </c>
      <c r="N6" s="21">
        <f>-(J6-K6)*I6</f>
        <v>0</v>
      </c>
      <c r="O6" s="20">
        <f>D6-M6</f>
        <v>0</v>
      </c>
      <c r="P6" s="21">
        <f>E6-N6</f>
        <v>0.65302470999897899</v>
      </c>
    </row>
    <row r="7" spans="1:16" x14ac:dyDescent="0.35">
      <c r="D7">
        <f>A6</f>
        <v>0.23513426408180962</v>
      </c>
      <c r="E7">
        <f>B6</f>
        <v>0.65302470999897899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0.38025086630380495</v>
      </c>
      <c r="L7" s="3">
        <f t="shared" ref="L7:L15" si="1">1/2*(J7-K7)^2</f>
        <v>1.2316634837746875E-2</v>
      </c>
      <c r="M7" s="20">
        <f t="shared" ref="M7:M15" si="2">-(J7-K7)</f>
        <v>0.15694989543001853</v>
      </c>
      <c r="N7" s="21">
        <f t="shared" ref="N7:N15" si="3">-(J7-K7)*I7</f>
        <v>3.4877754540004115E-2</v>
      </c>
      <c r="O7" s="20">
        <f t="shared" ref="O7:P15" si="4">D7-M7</f>
        <v>7.8184368651791097E-2</v>
      </c>
      <c r="P7" s="21">
        <f t="shared" si="4"/>
        <v>0.61814695545897491</v>
      </c>
    </row>
    <row r="8" spans="1:16" x14ac:dyDescent="0.35">
      <c r="D8">
        <f>A6</f>
        <v>0.23513426408180962</v>
      </c>
      <c r="E8">
        <f>B6</f>
        <v>0.65302470999897899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0.39234391648897121</v>
      </c>
      <c r="L8" s="3">
        <f t="shared" si="1"/>
        <v>1.8084283781608063E-2</v>
      </c>
      <c r="M8" s="20">
        <f t="shared" si="2"/>
        <v>-0.19018035535568895</v>
      </c>
      <c r="N8" s="21">
        <f t="shared" si="3"/>
        <v>-4.5784159622665854E-2</v>
      </c>
      <c r="O8" s="20">
        <f t="shared" si="4"/>
        <v>0.4253146194374986</v>
      </c>
      <c r="P8" s="21">
        <f t="shared" si="4"/>
        <v>0.69880886962164479</v>
      </c>
    </row>
    <row r="9" spans="1:16" x14ac:dyDescent="0.35">
      <c r="D9">
        <f>A6</f>
        <v>0.23513426408180962</v>
      </c>
      <c r="E9">
        <f>B6</f>
        <v>0.65302470999897899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0.45280916741480259</v>
      </c>
      <c r="L9" s="3">
        <f t="shared" si="1"/>
        <v>3.2202154656044008E-2</v>
      </c>
      <c r="M9" s="20">
        <f t="shared" si="2"/>
        <v>0.25378004120121034</v>
      </c>
      <c r="N9" s="21">
        <f t="shared" si="3"/>
        <v>8.4593347067070113E-2</v>
      </c>
      <c r="O9" s="20">
        <f t="shared" si="4"/>
        <v>-1.8645777119400714E-2</v>
      </c>
      <c r="P9" s="21">
        <f t="shared" si="4"/>
        <v>0.56843136293190888</v>
      </c>
    </row>
    <row r="10" spans="1:16" x14ac:dyDescent="0.35">
      <c r="D10">
        <f>A6</f>
        <v>0.23513426408180962</v>
      </c>
      <c r="E10">
        <f>B6</f>
        <v>0.65302470999897899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0.47699526778513512</v>
      </c>
      <c r="L10" s="3">
        <f t="shared" si="1"/>
        <v>2.5595883120931424E-3</v>
      </c>
      <c r="M10" s="20">
        <f t="shared" si="2"/>
        <v>-7.1548421535253204E-2</v>
      </c>
      <c r="N10" s="21">
        <f t="shared" si="3"/>
        <v>-2.6499415383427111E-2</v>
      </c>
      <c r="O10" s="20">
        <f t="shared" si="4"/>
        <v>0.3066826856170628</v>
      </c>
      <c r="P10" s="21">
        <f t="shared" si="4"/>
        <v>0.67952412538240614</v>
      </c>
    </row>
    <row r="11" spans="1:16" x14ac:dyDescent="0.35">
      <c r="D11">
        <f>A6</f>
        <v>0.23513426408180962</v>
      </c>
      <c r="E11">
        <f>B6</f>
        <v>0.65302470999897899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0.5253674685258003</v>
      </c>
      <c r="L11" s="3">
        <f t="shared" si="1"/>
        <v>9.3869598540613983E-3</v>
      </c>
      <c r="M11" s="20">
        <f t="shared" si="2"/>
        <v>0.13701795396269351</v>
      </c>
      <c r="N11" s="21">
        <f t="shared" si="3"/>
        <v>6.0896868427863779E-2</v>
      </c>
      <c r="O11" s="20">
        <f t="shared" si="4"/>
        <v>9.8116310119116118E-2</v>
      </c>
      <c r="P11" s="21">
        <f t="shared" si="4"/>
        <v>0.5921278415711152</v>
      </c>
    </row>
    <row r="12" spans="1:16" x14ac:dyDescent="0.35">
      <c r="D12">
        <f>A6</f>
        <v>0.23513426408180962</v>
      </c>
      <c r="E12">
        <f>B6</f>
        <v>0.65302470999897899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0.5253674685258003</v>
      </c>
      <c r="L12" s="3">
        <f t="shared" si="1"/>
        <v>9.0686548241794036E-5</v>
      </c>
      <c r="M12" s="20">
        <f t="shared" si="2"/>
        <v>-1.3467482930510366E-2</v>
      </c>
      <c r="N12" s="21">
        <f t="shared" si="3"/>
        <v>-5.9855479691157181E-3</v>
      </c>
      <c r="O12" s="20">
        <f t="shared" si="4"/>
        <v>0.24860174701231999</v>
      </c>
      <c r="P12" s="21">
        <f t="shared" si="4"/>
        <v>0.65901025796809476</v>
      </c>
    </row>
    <row r="13" spans="1:16" x14ac:dyDescent="0.35">
      <c r="D13">
        <f>A6</f>
        <v>0.23513426408180962</v>
      </c>
      <c r="E13">
        <f>B6</f>
        <v>0.65302470999897899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0.61001881982196426</v>
      </c>
      <c r="L13" s="3">
        <f t="shared" si="1"/>
        <v>3.2718068713191791E-3</v>
      </c>
      <c r="M13" s="20">
        <f t="shared" si="2"/>
        <v>8.0892606229731268E-2</v>
      </c>
      <c r="N13" s="21">
        <f t="shared" si="3"/>
        <v>4.6438348020771653E-2</v>
      </c>
      <c r="O13" s="20">
        <f t="shared" si="4"/>
        <v>0.15424165785207836</v>
      </c>
      <c r="P13" s="21">
        <f t="shared" si="4"/>
        <v>0.60658636197820737</v>
      </c>
    </row>
    <row r="14" spans="1:16" x14ac:dyDescent="0.35">
      <c r="D14">
        <f>A6</f>
        <v>0.23513426408180962</v>
      </c>
      <c r="E14">
        <f>B6</f>
        <v>0.65302470999897899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0.83978677334012353</v>
      </c>
      <c r="L14" s="3">
        <f t="shared" si="1"/>
        <v>1.2834138998384476E-2</v>
      </c>
      <c r="M14" s="20">
        <f t="shared" si="2"/>
        <v>-0.16021322665987647</v>
      </c>
      <c r="N14" s="21">
        <f t="shared" si="3"/>
        <v>-0.14834558024062636</v>
      </c>
      <c r="O14" s="20">
        <f t="shared" si="4"/>
        <v>0.39534749074168607</v>
      </c>
      <c r="P14" s="21">
        <f t="shared" si="4"/>
        <v>0.80137029023960538</v>
      </c>
    </row>
    <row r="15" spans="1:16" x14ac:dyDescent="0.35">
      <c r="D15">
        <f>A6</f>
        <v>0.23513426408180962</v>
      </c>
      <c r="E15">
        <f>B6</f>
        <v>0.65302470999897899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0.88815897408078859</v>
      </c>
      <c r="L15" s="3">
        <f t="shared" si="1"/>
        <v>3.9582528811647734E-2</v>
      </c>
      <c r="M15" s="20">
        <f t="shared" si="2"/>
        <v>0.28136285757593427</v>
      </c>
      <c r="N15" s="21">
        <f t="shared" si="3"/>
        <v>0.28136285757593427</v>
      </c>
      <c r="O15" s="20">
        <f t="shared" si="4"/>
        <v>-4.6228593494124642E-2</v>
      </c>
      <c r="P15" s="21">
        <f t="shared" si="4"/>
        <v>0.37166185242304473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0.15797284374379378</v>
      </c>
      <c r="M20" s="5">
        <f>SUM(M6:M15)</f>
        <v>0.70972813200006857</v>
      </c>
      <c r="N20" s="4">
        <f>SUM(N6:N15)</f>
        <v>0.28155447241580889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Sheet12!L20-L20</f>
        <v>7.0979408343785355E-3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Sheet13!A6-Sheet13!C6*Sheet13!M20</f>
        <v>0.22803698276180895</v>
      </c>
      <c r="B6">
        <f>Sheet13!B6-Sheet13!C6*Sheet13!N20</f>
        <v>0.65020916527482087</v>
      </c>
      <c r="C6">
        <f>Sheet1!C6</f>
        <v>0.01</v>
      </c>
      <c r="D6">
        <f>A6</f>
        <v>0.22803698276180895</v>
      </c>
      <c r="E6">
        <f>B6</f>
        <v>0.65020916527482087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0.22803698276180895</v>
      </c>
      <c r="L6" s="3">
        <f>1/2*(J6-K6)^2</f>
        <v>2.6000432753554775E-2</v>
      </c>
      <c r="M6" s="20">
        <f>-(J6-K6)</f>
        <v>0.22803698276180895</v>
      </c>
      <c r="N6" s="21">
        <f>-(J6-K6)*I6</f>
        <v>0</v>
      </c>
      <c r="O6" s="20">
        <f>D6-M6</f>
        <v>0</v>
      </c>
      <c r="P6" s="21">
        <f>E6-N6</f>
        <v>0.65020916527482087</v>
      </c>
    </row>
    <row r="7" spans="1:16" x14ac:dyDescent="0.35">
      <c r="D7">
        <f>A6</f>
        <v>0.22803698276180895</v>
      </c>
      <c r="E7">
        <f>B6</f>
        <v>0.65020916527482087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0.3725279083784358</v>
      </c>
      <c r="L7" s="3">
        <f t="shared" ref="L7:L15" si="1">1/2*(J7-K7)^2</f>
        <v>1.1134339438508266E-2</v>
      </c>
      <c r="M7" s="20">
        <f t="shared" ref="M7:M15" si="2">-(J7-K7)</f>
        <v>0.14922693750464938</v>
      </c>
      <c r="N7" s="21">
        <f t="shared" ref="N7:N15" si="3">-(J7-K7)*I7</f>
        <v>3.3161541667699863E-2</v>
      </c>
      <c r="O7" s="20">
        <f t="shared" ref="O7:P15" si="4">D7-M7</f>
        <v>7.8810045257159567E-2</v>
      </c>
      <c r="P7" s="21">
        <f t="shared" si="4"/>
        <v>0.61704762360712095</v>
      </c>
    </row>
    <row r="8" spans="1:16" x14ac:dyDescent="0.35">
      <c r="D8">
        <f>A6</f>
        <v>0.22803698276180895</v>
      </c>
      <c r="E8">
        <f>B6</f>
        <v>0.65020916527482087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0.38456881884648803</v>
      </c>
      <c r="L8" s="3">
        <f t="shared" si="1"/>
        <v>1.959318068585577E-2</v>
      </c>
      <c r="M8" s="20">
        <f t="shared" si="2"/>
        <v>-0.19795545299817213</v>
      </c>
      <c r="N8" s="21">
        <f t="shared" si="3"/>
        <v>-4.7655942388448842E-2</v>
      </c>
      <c r="O8" s="20">
        <f t="shared" si="4"/>
        <v>0.42599243575998108</v>
      </c>
      <c r="P8" s="21">
        <f t="shared" si="4"/>
        <v>0.6978651076632697</v>
      </c>
    </row>
    <row r="9" spans="1:16" x14ac:dyDescent="0.35">
      <c r="D9">
        <f>A6</f>
        <v>0.22803698276180895</v>
      </c>
      <c r="E9">
        <f>B6</f>
        <v>0.65020916527482087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0.4447733711867492</v>
      </c>
      <c r="L9" s="3">
        <f t="shared" si="1"/>
        <v>3.0195116968713492E-2</v>
      </c>
      <c r="M9" s="20">
        <f t="shared" si="2"/>
        <v>0.24574424497315697</v>
      </c>
      <c r="N9" s="21">
        <f t="shared" si="3"/>
        <v>8.1914748324385653E-2</v>
      </c>
      <c r="O9" s="20">
        <f t="shared" si="4"/>
        <v>-1.7707262211348024E-2</v>
      </c>
      <c r="P9" s="21">
        <f t="shared" si="4"/>
        <v>0.56829441695043525</v>
      </c>
    </row>
    <row r="10" spans="1:16" x14ac:dyDescent="0.35">
      <c r="D10">
        <f>A6</f>
        <v>0.22803698276180895</v>
      </c>
      <c r="E10">
        <f>B6</f>
        <v>0.65020916527482087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0.4688551921228537</v>
      </c>
      <c r="L10" s="3">
        <f t="shared" si="1"/>
        <v>3.1751282928007417E-3</v>
      </c>
      <c r="M10" s="20">
        <f t="shared" si="2"/>
        <v>-7.9688497197534625E-2</v>
      </c>
      <c r="N10" s="21">
        <f t="shared" si="3"/>
        <v>-2.9514258221309118E-2</v>
      </c>
      <c r="O10" s="20">
        <f t="shared" si="4"/>
        <v>0.30772547995934357</v>
      </c>
      <c r="P10" s="21">
        <f t="shared" si="4"/>
        <v>0.67972342349613002</v>
      </c>
    </row>
    <row r="11" spans="1:16" x14ac:dyDescent="0.35">
      <c r="D11">
        <f>A6</f>
        <v>0.22803698276180895</v>
      </c>
      <c r="E11">
        <f>B6</f>
        <v>0.65020916527482087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0.51701883399506265</v>
      </c>
      <c r="L11" s="3">
        <f t="shared" si="1"/>
        <v>8.2778968815413467E-3</v>
      </c>
      <c r="M11" s="20">
        <f t="shared" si="2"/>
        <v>0.12866931943195586</v>
      </c>
      <c r="N11" s="21">
        <f t="shared" si="3"/>
        <v>5.7186364191980379E-2</v>
      </c>
      <c r="O11" s="20">
        <f t="shared" si="4"/>
        <v>9.9367663329853084E-2</v>
      </c>
      <c r="P11" s="21">
        <f t="shared" si="4"/>
        <v>0.59302280108284045</v>
      </c>
    </row>
    <row r="12" spans="1:16" x14ac:dyDescent="0.35">
      <c r="D12">
        <f>A6</f>
        <v>0.22803698276180895</v>
      </c>
      <c r="E12">
        <f>B6</f>
        <v>0.65020916527482087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0.51701883399506265</v>
      </c>
      <c r="L12" s="3">
        <f t="shared" si="1"/>
        <v>2.3797149054148511E-4</v>
      </c>
      <c r="M12" s="20">
        <f t="shared" si="2"/>
        <v>-2.1816117461248008E-2</v>
      </c>
      <c r="N12" s="21">
        <f t="shared" si="3"/>
        <v>-9.6960522049991133E-3</v>
      </c>
      <c r="O12" s="20">
        <f t="shared" si="4"/>
        <v>0.24985310022305696</v>
      </c>
      <c r="P12" s="21">
        <f t="shared" si="4"/>
        <v>0.65990521747982001</v>
      </c>
    </row>
    <row r="13" spans="1:16" x14ac:dyDescent="0.35">
      <c r="D13">
        <f>A6</f>
        <v>0.22803698276180895</v>
      </c>
      <c r="E13">
        <f>B6</f>
        <v>0.65020916527482087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0.60130520727142833</v>
      </c>
      <c r="L13" s="3">
        <f t="shared" si="1"/>
        <v>2.6049035642706601E-3</v>
      </c>
      <c r="M13" s="20">
        <f t="shared" si="2"/>
        <v>7.2178993679195336E-2</v>
      </c>
      <c r="N13" s="21">
        <f t="shared" si="3"/>
        <v>4.1436088963982508E-2</v>
      </c>
      <c r="O13" s="20">
        <f t="shared" si="4"/>
        <v>0.15585798908261361</v>
      </c>
      <c r="P13" s="21">
        <f t="shared" si="4"/>
        <v>0.60877307631083832</v>
      </c>
    </row>
    <row r="14" spans="1:16" x14ac:dyDescent="0.35">
      <c r="D14">
        <f>A6</f>
        <v>0.22803698276180895</v>
      </c>
      <c r="E14">
        <f>B6</f>
        <v>0.65020916527482087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0.83008250616442092</v>
      </c>
      <c r="L14" s="3">
        <f t="shared" si="1"/>
        <v>1.4435977355682028E-2</v>
      </c>
      <c r="M14" s="20">
        <f t="shared" si="2"/>
        <v>-0.16991749383557908</v>
      </c>
      <c r="N14" s="21">
        <f t="shared" si="3"/>
        <v>-0.15733101281072137</v>
      </c>
      <c r="O14" s="20">
        <f t="shared" si="4"/>
        <v>0.39795447659738803</v>
      </c>
      <c r="P14" s="21">
        <f t="shared" si="4"/>
        <v>0.80754017808554224</v>
      </c>
    </row>
    <row r="15" spans="1:16" x14ac:dyDescent="0.35">
      <c r="D15">
        <f>A6</f>
        <v>0.22803698276180895</v>
      </c>
      <c r="E15">
        <f>B6</f>
        <v>0.65020916527482087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0.87824614803662981</v>
      </c>
      <c r="L15" s="3">
        <f t="shared" si="1"/>
        <v>3.6842559809300957E-2</v>
      </c>
      <c r="M15" s="20">
        <f t="shared" si="2"/>
        <v>0.27145003153177549</v>
      </c>
      <c r="N15" s="21">
        <f t="shared" si="3"/>
        <v>0.27145003153177549</v>
      </c>
      <c r="O15" s="20">
        <f t="shared" si="4"/>
        <v>-4.3413048769966545E-2</v>
      </c>
      <c r="P15" s="21">
        <f t="shared" si="4"/>
        <v>0.37875913374304537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0.15249750724076955</v>
      </c>
      <c r="M20" s="5">
        <f>SUM(M6:M15)</f>
        <v>0.62592894839000812</v>
      </c>
      <c r="N20" s="4">
        <f>SUM(N6:N15)</f>
        <v>0.24095150905434545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Sheet13!L20-L20</f>
        <v>5.4753365030242307E-3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Sheet14!A6-Sheet14!C6*Sheet14!M20</f>
        <v>0.22177769327790886</v>
      </c>
      <c r="B6">
        <f>Sheet14!B6-Sheet14!C6*Sheet14!N20</f>
        <v>0.64779965018427743</v>
      </c>
      <c r="C6">
        <f>Sheet1!C6</f>
        <v>0.01</v>
      </c>
      <c r="D6">
        <f>A6</f>
        <v>0.22177769327790886</v>
      </c>
      <c r="E6">
        <f>B6</f>
        <v>0.64779965018427743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0.22177769327790886</v>
      </c>
      <c r="L6" s="3">
        <f>1/2*(J6-K6)^2</f>
        <v>2.4592672617835109E-2</v>
      </c>
      <c r="M6" s="20">
        <f>-(J6-K6)</f>
        <v>0.22177769327790886</v>
      </c>
      <c r="N6" s="21">
        <f>-(J6-K6)*I6</f>
        <v>0</v>
      </c>
      <c r="O6" s="20">
        <f>D6-M6</f>
        <v>0</v>
      </c>
      <c r="P6" s="21">
        <f>E6-N6</f>
        <v>0.64779965018427743</v>
      </c>
    </row>
    <row r="7" spans="1:16" x14ac:dyDescent="0.35">
      <c r="D7">
        <f>A6</f>
        <v>0.22177769327790886</v>
      </c>
      <c r="E7">
        <f>B6</f>
        <v>0.64779965018427743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0.36573317109663717</v>
      </c>
      <c r="L7" s="3">
        <f t="shared" ref="L7:L15" si="1">1/2*(J7-K7)^2</f>
        <v>1.0143465830161123E-2</v>
      </c>
      <c r="M7" s="20">
        <f t="shared" ref="M7:M15" si="2">-(J7-K7)</f>
        <v>0.14243220022285075</v>
      </c>
      <c r="N7" s="21">
        <f t="shared" ref="N7:N15" si="3">-(J7-K7)*I7</f>
        <v>3.1651600049522388E-2</v>
      </c>
      <c r="O7" s="20">
        <f t="shared" ref="O7:P15" si="4">D7-M7</f>
        <v>7.9345493055058114E-2</v>
      </c>
      <c r="P7" s="21">
        <f t="shared" si="4"/>
        <v>0.61614805013475504</v>
      </c>
    </row>
    <row r="8" spans="1:16" x14ac:dyDescent="0.35">
      <c r="D8">
        <f>A6</f>
        <v>0.22177769327790886</v>
      </c>
      <c r="E8">
        <f>B6</f>
        <v>0.64779965018427743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0.37772946091486453</v>
      </c>
      <c r="L8" s="3">
        <f t="shared" si="1"/>
        <v>2.0970457291885368E-2</v>
      </c>
      <c r="M8" s="20">
        <f t="shared" si="2"/>
        <v>-0.20479481092979562</v>
      </c>
      <c r="N8" s="21">
        <f t="shared" si="3"/>
        <v>-4.9302454483098945E-2</v>
      </c>
      <c r="O8" s="20">
        <f t="shared" si="4"/>
        <v>0.42657250420770448</v>
      </c>
      <c r="P8" s="21">
        <f t="shared" si="4"/>
        <v>0.69710210466737643</v>
      </c>
    </row>
    <row r="9" spans="1:16" x14ac:dyDescent="0.35">
      <c r="D9">
        <f>A6</f>
        <v>0.22177769327790886</v>
      </c>
      <c r="E9">
        <f>B6</f>
        <v>0.64779965018427743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0.43771091000600132</v>
      </c>
      <c r="L9" s="3">
        <f t="shared" si="1"/>
        <v>2.8484496957163159E-2</v>
      </c>
      <c r="M9" s="20">
        <f t="shared" si="2"/>
        <v>0.23868178379240909</v>
      </c>
      <c r="N9" s="21">
        <f t="shared" si="3"/>
        <v>7.9560594597469697E-2</v>
      </c>
      <c r="O9" s="20">
        <f t="shared" si="4"/>
        <v>-1.6904090514500231E-2</v>
      </c>
      <c r="P9" s="21">
        <f t="shared" si="4"/>
        <v>0.56823905558680776</v>
      </c>
    </row>
    <row r="10" spans="1:16" x14ac:dyDescent="0.35">
      <c r="D10">
        <f>A6</f>
        <v>0.22177769327790886</v>
      </c>
      <c r="E10">
        <f>B6</f>
        <v>0.64779965018427743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0.46170348964245606</v>
      </c>
      <c r="L10" s="3">
        <f t="shared" si="1"/>
        <v>3.7706101400515743E-3</v>
      </c>
      <c r="M10" s="20">
        <f t="shared" si="2"/>
        <v>-8.6840199677932273E-2</v>
      </c>
      <c r="N10" s="21">
        <f t="shared" si="3"/>
        <v>-3.2163036917752692E-2</v>
      </c>
      <c r="O10" s="20">
        <f t="shared" si="4"/>
        <v>0.30861789295584113</v>
      </c>
      <c r="P10" s="21">
        <f t="shared" si="4"/>
        <v>0.67996268710203012</v>
      </c>
    </row>
    <row r="11" spans="1:16" x14ac:dyDescent="0.35">
      <c r="D11">
        <f>A6</f>
        <v>0.22177769327790886</v>
      </c>
      <c r="E11">
        <f>B6</f>
        <v>0.64779965018427743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0.50968864891536547</v>
      </c>
      <c r="L11" s="3">
        <f t="shared" si="1"/>
        <v>7.3615927626777414E-3</v>
      </c>
      <c r="M11" s="20">
        <f t="shared" si="2"/>
        <v>0.12133913435225868</v>
      </c>
      <c r="N11" s="21">
        <f t="shared" si="3"/>
        <v>5.3928504156559413E-2</v>
      </c>
      <c r="O11" s="20">
        <f t="shared" si="4"/>
        <v>0.10043855892565018</v>
      </c>
      <c r="P11" s="21">
        <f t="shared" si="4"/>
        <v>0.59387114602771807</v>
      </c>
    </row>
    <row r="12" spans="1:16" x14ac:dyDescent="0.35">
      <c r="D12">
        <f>A6</f>
        <v>0.22177769327790886</v>
      </c>
      <c r="E12">
        <f>B6</f>
        <v>0.64779965018427743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0.50968864891536547</v>
      </c>
      <c r="L12" s="3">
        <f t="shared" si="1"/>
        <v>4.2475347590415402E-4</v>
      </c>
      <c r="M12" s="20">
        <f t="shared" si="2"/>
        <v>-2.914630254094519E-2</v>
      </c>
      <c r="N12" s="21">
        <f t="shared" si="3"/>
        <v>-1.2953912240420085E-2</v>
      </c>
      <c r="O12" s="20">
        <f t="shared" si="4"/>
        <v>0.25092399581885405</v>
      </c>
      <c r="P12" s="21">
        <f t="shared" si="4"/>
        <v>0.66075356242469752</v>
      </c>
    </row>
    <row r="13" spans="1:16" x14ac:dyDescent="0.35">
      <c r="D13">
        <f>A6</f>
        <v>0.22177769327790886</v>
      </c>
      <c r="E13">
        <f>B6</f>
        <v>0.64779965018427743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0.59366267764295699</v>
      </c>
      <c r="L13" s="3">
        <f t="shared" si="1"/>
        <v>2.0824775960851952E-3</v>
      </c>
      <c r="M13" s="20">
        <f t="shared" si="2"/>
        <v>6.4536464050723996E-2</v>
      </c>
      <c r="N13" s="21">
        <f t="shared" si="3"/>
        <v>3.7048710843934143E-2</v>
      </c>
      <c r="O13" s="20">
        <f t="shared" si="4"/>
        <v>0.15724122922718486</v>
      </c>
      <c r="P13" s="21">
        <f t="shared" si="4"/>
        <v>0.6107509393403433</v>
      </c>
    </row>
    <row r="14" spans="1:16" x14ac:dyDescent="0.35">
      <c r="D14">
        <f>A6</f>
        <v>0.22177769327790886</v>
      </c>
      <c r="E14">
        <f>B6</f>
        <v>0.64779965018427743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0.82159218418927682</v>
      </c>
      <c r="L14" s="3">
        <f t="shared" si="1"/>
        <v>1.5914674371176465E-2</v>
      </c>
      <c r="M14" s="20">
        <f t="shared" si="2"/>
        <v>-0.17840781581072318</v>
      </c>
      <c r="N14" s="21">
        <f t="shared" si="3"/>
        <v>-0.16519242204696591</v>
      </c>
      <c r="O14" s="20">
        <f t="shared" si="4"/>
        <v>0.40018550908863204</v>
      </c>
      <c r="P14" s="21">
        <f t="shared" si="4"/>
        <v>0.81299207223124337</v>
      </c>
    </row>
    <row r="15" spans="1:16" x14ac:dyDescent="0.35">
      <c r="D15">
        <f>A6</f>
        <v>0.22177769327790886</v>
      </c>
      <c r="E15">
        <f>B6</f>
        <v>0.64779965018427743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0.86957734346218629</v>
      </c>
      <c r="L15" s="3">
        <f t="shared" si="1"/>
        <v>3.4526986620600407E-2</v>
      </c>
      <c r="M15" s="20">
        <f t="shared" si="2"/>
        <v>0.26278122695733197</v>
      </c>
      <c r="N15" s="21">
        <f t="shared" si="3"/>
        <v>0.26278122695733197</v>
      </c>
      <c r="O15" s="20">
        <f t="shared" si="4"/>
        <v>-4.100353367942311E-2</v>
      </c>
      <c r="P15" s="21">
        <f t="shared" si="4"/>
        <v>0.38501842322694546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0.14827218766354028</v>
      </c>
      <c r="M20" s="5">
        <f>SUM(M6:M15)</f>
        <v>0.55235937369408705</v>
      </c>
      <c r="N20" s="4">
        <f>SUM(N6:N15)</f>
        <v>0.20535881091657998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Sheet14!L20-L20</f>
        <v>4.2253195772292695E-3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Sheet15!A6-Sheet15!C6*Sheet15!M20</f>
        <v>0.216254099540968</v>
      </c>
      <c r="B6">
        <f>Sheet15!B6-Sheet15!C6*Sheet15!N20</f>
        <v>0.64574606207511165</v>
      </c>
      <c r="C6">
        <f>Sheet1!C6</f>
        <v>0.01</v>
      </c>
      <c r="D6">
        <f>A6</f>
        <v>0.216254099540968</v>
      </c>
      <c r="E6">
        <f>B6</f>
        <v>0.64574606207511165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0.216254099540968</v>
      </c>
      <c r="L6" s="3">
        <f>1/2*(J6-K6)^2</f>
        <v>2.3382917784137449E-2</v>
      </c>
      <c r="M6" s="20">
        <f>-(J6-K6)</f>
        <v>0.216254099540968</v>
      </c>
      <c r="N6" s="21">
        <f>-(J6-K6)*I6</f>
        <v>0</v>
      </c>
      <c r="O6" s="20">
        <f>D6-M6</f>
        <v>0</v>
      </c>
      <c r="P6" s="21">
        <f>E6-N6</f>
        <v>0.64574606207511165</v>
      </c>
    </row>
    <row r="7" spans="1:16" x14ac:dyDescent="0.35">
      <c r="D7">
        <f>A6</f>
        <v>0.216254099540968</v>
      </c>
      <c r="E7">
        <f>B6</f>
        <v>0.64574606207511165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0.35975322444654834</v>
      </c>
      <c r="L7" s="3">
        <f t="shared" ref="L7:L15" si="1">1/2*(J7-K7)^2</f>
        <v>9.3096087525426589E-3</v>
      </c>
      <c r="M7" s="20">
        <f t="shared" ref="M7:M15" si="2">-(J7-K7)</f>
        <v>0.13645225357276192</v>
      </c>
      <c r="N7" s="21">
        <f t="shared" ref="N7:N15" si="3">-(J7-K7)*I7</f>
        <v>3.0322723016169312E-2</v>
      </c>
      <c r="O7" s="20">
        <f t="shared" ref="O7:P15" si="4">D7-M7</f>
        <v>7.9801845968206081E-2</v>
      </c>
      <c r="P7" s="21">
        <f t="shared" si="4"/>
        <v>0.61542333905894231</v>
      </c>
    </row>
    <row r="8" spans="1:16" x14ac:dyDescent="0.35">
      <c r="D8">
        <f>A6</f>
        <v>0.216254099540968</v>
      </c>
      <c r="E8">
        <f>B6</f>
        <v>0.64574606207511165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0.37171148485534672</v>
      </c>
      <c r="L8" s="3">
        <f t="shared" si="1"/>
        <v>2.222101557910082E-2</v>
      </c>
      <c r="M8" s="20">
        <f t="shared" si="2"/>
        <v>-0.21081278698931344</v>
      </c>
      <c r="N8" s="21">
        <f t="shared" si="3"/>
        <v>-5.0751226497427304E-2</v>
      </c>
      <c r="O8" s="20">
        <f t="shared" si="4"/>
        <v>0.42706688653028146</v>
      </c>
      <c r="P8" s="21">
        <f t="shared" si="4"/>
        <v>0.6964972885725389</v>
      </c>
    </row>
    <row r="9" spans="1:16" x14ac:dyDescent="0.35">
      <c r="D9">
        <f>A6</f>
        <v>0.216254099540968</v>
      </c>
      <c r="E9">
        <f>B6</f>
        <v>0.64574606207511165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0.43150278689933852</v>
      </c>
      <c r="L9" s="3">
        <f t="shared" si="1"/>
        <v>2.7022001456315749E-2</v>
      </c>
      <c r="M9" s="20">
        <f t="shared" si="2"/>
        <v>0.23247366068574629</v>
      </c>
      <c r="N9" s="21">
        <f t="shared" si="3"/>
        <v>7.7491220228582097E-2</v>
      </c>
      <c r="O9" s="20">
        <f t="shared" si="4"/>
        <v>-1.6219561144778294E-2</v>
      </c>
      <c r="P9" s="21">
        <f t="shared" si="4"/>
        <v>0.56825484184652952</v>
      </c>
    </row>
    <row r="10" spans="1:16" x14ac:dyDescent="0.35">
      <c r="D10">
        <f>A6</f>
        <v>0.216254099540968</v>
      </c>
      <c r="E10">
        <f>B6</f>
        <v>0.64574606207511165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0.45541930771693528</v>
      </c>
      <c r="L10" s="3">
        <f t="shared" si="1"/>
        <v>4.3360752245127721E-3</v>
      </c>
      <c r="M10" s="20">
        <f t="shared" si="2"/>
        <v>-9.3124381603453044E-2</v>
      </c>
      <c r="N10" s="21">
        <f t="shared" si="3"/>
        <v>-3.4490511704982608E-2</v>
      </c>
      <c r="O10" s="20">
        <f t="shared" si="4"/>
        <v>0.30937848114442101</v>
      </c>
      <c r="P10" s="21">
        <f t="shared" si="4"/>
        <v>0.68023657378009428</v>
      </c>
    </row>
    <row r="11" spans="1:16" x14ac:dyDescent="0.35">
      <c r="D11">
        <f>A6</f>
        <v>0.216254099540968</v>
      </c>
      <c r="E11">
        <f>B6</f>
        <v>0.64574606207511165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0.5032523493521287</v>
      </c>
      <c r="L11" s="3">
        <f t="shared" si="1"/>
        <v>6.601330721276632E-3</v>
      </c>
      <c r="M11" s="20">
        <f t="shared" si="2"/>
        <v>0.11490283478902191</v>
      </c>
      <c r="N11" s="21">
        <f t="shared" si="3"/>
        <v>5.1067926572898624E-2</v>
      </c>
      <c r="O11" s="20">
        <f t="shared" si="4"/>
        <v>0.10135126475194609</v>
      </c>
      <c r="P11" s="21">
        <f t="shared" si="4"/>
        <v>0.59467813550221305</v>
      </c>
    </row>
    <row r="12" spans="1:16" x14ac:dyDescent="0.35">
      <c r="D12">
        <f>A6</f>
        <v>0.216254099540968</v>
      </c>
      <c r="E12">
        <f>B6</f>
        <v>0.64574606207511165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0.5032523493521287</v>
      </c>
      <c r="L12" s="3">
        <f t="shared" si="1"/>
        <v>6.3306078625226725E-4</v>
      </c>
      <c r="M12" s="20">
        <f t="shared" si="2"/>
        <v>-3.558260210418196E-2</v>
      </c>
      <c r="N12" s="21">
        <f t="shared" si="3"/>
        <v>-1.5814489824080871E-2</v>
      </c>
      <c r="O12" s="20">
        <f t="shared" si="4"/>
        <v>0.25183670164514993</v>
      </c>
      <c r="P12" s="21">
        <f t="shared" si="4"/>
        <v>0.66156055189919249</v>
      </c>
    </row>
    <row r="13" spans="1:16" x14ac:dyDescent="0.35">
      <c r="D13">
        <f>A6</f>
        <v>0.216254099540968</v>
      </c>
      <c r="E13">
        <f>B6</f>
        <v>0.64574606207511165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0.58696017221371732</v>
      </c>
      <c r="L13" s="3">
        <f t="shared" si="1"/>
        <v>1.6723833849157806E-3</v>
      </c>
      <c r="M13" s="20">
        <f t="shared" si="2"/>
        <v>5.7833958621484327E-2</v>
      </c>
      <c r="N13" s="21">
        <f t="shared" si="3"/>
        <v>3.3200976245666931E-2</v>
      </c>
      <c r="O13" s="20">
        <f t="shared" si="4"/>
        <v>0.15842014091948367</v>
      </c>
      <c r="P13" s="21">
        <f t="shared" si="4"/>
        <v>0.61254508582944467</v>
      </c>
    </row>
    <row r="14" spans="1:16" x14ac:dyDescent="0.35">
      <c r="D14">
        <f>A6</f>
        <v>0.216254099540968</v>
      </c>
      <c r="E14">
        <f>B6</f>
        <v>0.64574606207511165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0.8141671199808862</v>
      </c>
      <c r="L14" s="3">
        <f t="shared" si="1"/>
        <v>1.7266929648099172E-2</v>
      </c>
      <c r="M14" s="20">
        <f t="shared" si="2"/>
        <v>-0.1858328800191138</v>
      </c>
      <c r="N14" s="21">
        <f t="shared" si="3"/>
        <v>-0.17206748149917944</v>
      </c>
      <c r="O14" s="20">
        <f t="shared" si="4"/>
        <v>0.40208697956008177</v>
      </c>
      <c r="P14" s="21">
        <f t="shared" si="4"/>
        <v>0.81781354357429104</v>
      </c>
    </row>
    <row r="15" spans="1:16" x14ac:dyDescent="0.35">
      <c r="D15">
        <f>A6</f>
        <v>0.216254099540968</v>
      </c>
      <c r="E15">
        <f>B6</f>
        <v>0.64574606207511165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0.86200016161607962</v>
      </c>
      <c r="L15" s="3">
        <f t="shared" si="1"/>
        <v>3.2564552320566161E-2</v>
      </c>
      <c r="M15" s="20">
        <f t="shared" si="2"/>
        <v>0.2552040451112253</v>
      </c>
      <c r="N15" s="21">
        <f t="shared" si="3"/>
        <v>0.2552040451112253</v>
      </c>
      <c r="O15" s="20">
        <f t="shared" si="4"/>
        <v>-3.8949945570257299E-2</v>
      </c>
      <c r="P15" s="21">
        <f t="shared" si="4"/>
        <v>0.39054201696388635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0.14500987565771947</v>
      </c>
      <c r="M20" s="5">
        <f>SUM(M6:M15)</f>
        <v>0.4877682016051455</v>
      </c>
      <c r="N20" s="4">
        <f>SUM(N6:N15)</f>
        <v>0.17416318164887204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Sheet15!L20-L20</f>
        <v>3.2623120058208055E-3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Sheet16!A6-Sheet16!C6*Sheet16!M20</f>
        <v>0.21137641752491654</v>
      </c>
      <c r="B6">
        <f>Sheet16!B6-Sheet16!C6*Sheet16!N20</f>
        <v>0.64400443025862297</v>
      </c>
      <c r="C6">
        <f>Sheet1!C6</f>
        <v>0.01</v>
      </c>
      <c r="D6">
        <f>A6</f>
        <v>0.21137641752491654</v>
      </c>
      <c r="E6">
        <f>B6</f>
        <v>0.64400443025862297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0.21137641752491654</v>
      </c>
      <c r="L6" s="3">
        <f>1/2*(J6-K6)^2</f>
        <v>2.233999494283392E-2</v>
      </c>
      <c r="M6" s="20">
        <f>-(J6-K6)</f>
        <v>0.21137641752491654</v>
      </c>
      <c r="N6" s="21">
        <f>-(J6-K6)*I6</f>
        <v>0</v>
      </c>
      <c r="O6" s="20">
        <f>D6-M6</f>
        <v>0</v>
      </c>
      <c r="P6" s="21">
        <f>E6-N6</f>
        <v>0.64400443025862297</v>
      </c>
    </row>
    <row r="7" spans="1:16" x14ac:dyDescent="0.35">
      <c r="D7">
        <f>A6</f>
        <v>0.21137641752491654</v>
      </c>
      <c r="E7">
        <f>B6</f>
        <v>0.64400443025862297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0.35448851313794383</v>
      </c>
      <c r="L7" s="3">
        <f t="shared" ref="L7:L15" si="1">1/2*(J7-K7)^2</f>
        <v>8.605085622655044E-3</v>
      </c>
      <c r="M7" s="20">
        <f t="shared" ref="M7:M15" si="2">-(J7-K7)</f>
        <v>0.13118754226415741</v>
      </c>
      <c r="N7" s="21">
        <f t="shared" ref="N7:N15" si="3">-(J7-K7)*I7</f>
        <v>2.9152787169812757E-2</v>
      </c>
      <c r="O7" s="20">
        <f t="shared" ref="O7:P15" si="4">D7-M7</f>
        <v>8.0188875260759129E-2</v>
      </c>
      <c r="P7" s="21">
        <f t="shared" si="4"/>
        <v>0.61485164308881024</v>
      </c>
    </row>
    <row r="8" spans="1:16" x14ac:dyDescent="0.35">
      <c r="D8">
        <f>A6</f>
        <v>0.21137641752491654</v>
      </c>
      <c r="E8">
        <f>B6</f>
        <v>0.64400443025862297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0.36641452110569617</v>
      </c>
      <c r="L8" s="3">
        <f t="shared" si="1"/>
        <v>2.3351712182228573E-2</v>
      </c>
      <c r="M8" s="20">
        <f t="shared" si="2"/>
        <v>-0.21610975073896399</v>
      </c>
      <c r="N8" s="21">
        <f t="shared" si="3"/>
        <v>-5.2026421474195034E-2</v>
      </c>
      <c r="O8" s="20">
        <f t="shared" si="4"/>
        <v>0.42748616826388053</v>
      </c>
      <c r="P8" s="21">
        <f t="shared" si="4"/>
        <v>0.69603085173281798</v>
      </c>
    </row>
    <row r="9" spans="1:16" x14ac:dyDescent="0.35">
      <c r="D9">
        <f>A6</f>
        <v>0.21137641752491654</v>
      </c>
      <c r="E9">
        <f>B6</f>
        <v>0.64400443025862297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0.42604456094445753</v>
      </c>
      <c r="L9" s="3">
        <f t="shared" si="1"/>
        <v>2.5768003803021883E-2</v>
      </c>
      <c r="M9" s="20">
        <f t="shared" si="2"/>
        <v>0.2270154347308653</v>
      </c>
      <c r="N9" s="21">
        <f t="shared" si="3"/>
        <v>7.56718115769551E-2</v>
      </c>
      <c r="O9" s="20">
        <f t="shared" si="4"/>
        <v>-1.5639017205948763E-2</v>
      </c>
      <c r="P9" s="21">
        <f t="shared" si="4"/>
        <v>0.56833261868166784</v>
      </c>
    </row>
    <row r="10" spans="1:16" x14ac:dyDescent="0.35">
      <c r="D10">
        <f>A6</f>
        <v>0.21137641752491654</v>
      </c>
      <c r="E10">
        <f>B6</f>
        <v>0.64400443025862297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0.4498965768799621</v>
      </c>
      <c r="L10" s="3">
        <f t="shared" si="1"/>
        <v>4.8656263964170481E-3</v>
      </c>
      <c r="M10" s="20">
        <f t="shared" si="2"/>
        <v>-9.8647112440426232E-2</v>
      </c>
      <c r="N10" s="21">
        <f t="shared" si="3"/>
        <v>-3.6535967570528231E-2</v>
      </c>
      <c r="O10" s="20">
        <f t="shared" si="4"/>
        <v>0.31002352996534277</v>
      </c>
      <c r="P10" s="21">
        <f t="shared" si="4"/>
        <v>0.68054039782915121</v>
      </c>
    </row>
    <row r="11" spans="1:16" x14ac:dyDescent="0.35">
      <c r="D11">
        <f>A6</f>
        <v>0.21137641752491654</v>
      </c>
      <c r="E11">
        <f>B6</f>
        <v>0.64400443025862297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0.49760060875097117</v>
      </c>
      <c r="L11" s="3">
        <f t="shared" si="1"/>
        <v>5.9679007906228076E-3</v>
      </c>
      <c r="M11" s="20">
        <f t="shared" si="2"/>
        <v>0.10925109418786438</v>
      </c>
      <c r="N11" s="21">
        <f t="shared" si="3"/>
        <v>4.8556041861273054E-2</v>
      </c>
      <c r="O11" s="20">
        <f t="shared" si="4"/>
        <v>0.10212532333705215</v>
      </c>
      <c r="P11" s="21">
        <f t="shared" si="4"/>
        <v>0.59544838839734993</v>
      </c>
    </row>
    <row r="12" spans="1:16" x14ac:dyDescent="0.35">
      <c r="D12">
        <f>A6</f>
        <v>0.21137641752491654</v>
      </c>
      <c r="E12">
        <f>B6</f>
        <v>0.64400443025862297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0.49760060875097117</v>
      </c>
      <c r="L12" s="3">
        <f t="shared" si="1"/>
        <v>8.5013550917069196E-4</v>
      </c>
      <c r="M12" s="20">
        <f t="shared" si="2"/>
        <v>-4.1234342705339488E-2</v>
      </c>
      <c r="N12" s="21">
        <f t="shared" si="3"/>
        <v>-1.8326374535706437E-2</v>
      </c>
      <c r="O12" s="20">
        <f t="shared" si="4"/>
        <v>0.25261076023025603</v>
      </c>
      <c r="P12" s="21">
        <f t="shared" si="4"/>
        <v>0.66233080479432938</v>
      </c>
    </row>
    <row r="13" spans="1:16" x14ac:dyDescent="0.35">
      <c r="D13">
        <f>A6</f>
        <v>0.21137641752491654</v>
      </c>
      <c r="E13">
        <f>B6</f>
        <v>0.64400443025862297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0.58108266452523716</v>
      </c>
      <c r="L13" s="3">
        <f t="shared" si="1"/>
        <v>1.3497363967768345E-3</v>
      </c>
      <c r="M13" s="20">
        <f t="shared" si="2"/>
        <v>5.1956450933004161E-2</v>
      </c>
      <c r="N13" s="21">
        <f t="shared" si="3"/>
        <v>2.9826851461539426E-2</v>
      </c>
      <c r="O13" s="20">
        <f t="shared" si="4"/>
        <v>0.15941996659191238</v>
      </c>
      <c r="P13" s="21">
        <f t="shared" si="4"/>
        <v>0.61417757879708357</v>
      </c>
    </row>
    <row r="14" spans="1:16" x14ac:dyDescent="0.35">
      <c r="D14">
        <f>A6</f>
        <v>0.21137641752491654</v>
      </c>
      <c r="E14">
        <f>B6</f>
        <v>0.64400443025862297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0.80767681591253038</v>
      </c>
      <c r="L14" s="3">
        <f t="shared" si="1"/>
        <v>1.8494103568771365E-2</v>
      </c>
      <c r="M14" s="20">
        <f t="shared" si="2"/>
        <v>-0.19232318408746962</v>
      </c>
      <c r="N14" s="21">
        <f t="shared" si="3"/>
        <v>-0.17807702230321262</v>
      </c>
      <c r="O14" s="20">
        <f t="shared" si="4"/>
        <v>0.40369960161238616</v>
      </c>
      <c r="P14" s="21">
        <f t="shared" si="4"/>
        <v>0.82208145256183562</v>
      </c>
    </row>
    <row r="15" spans="1:16" x14ac:dyDescent="0.35">
      <c r="D15">
        <f>A6</f>
        <v>0.21137641752491654</v>
      </c>
      <c r="E15">
        <f>B6</f>
        <v>0.64400443025862297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0.85538084778353951</v>
      </c>
      <c r="L15" s="3">
        <f t="shared" si="1"/>
        <v>3.0897184312448062E-2</v>
      </c>
      <c r="M15" s="20">
        <f t="shared" si="2"/>
        <v>0.24858473127868519</v>
      </c>
      <c r="N15" s="21">
        <f t="shared" si="3"/>
        <v>0.24858473127868519</v>
      </c>
      <c r="O15" s="20">
        <f t="shared" si="4"/>
        <v>-3.7208313753768651E-2</v>
      </c>
      <c r="P15" s="21">
        <f t="shared" si="4"/>
        <v>0.39541969897993778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0.14248948352494623</v>
      </c>
      <c r="M20" s="5">
        <f>SUM(M6:M15)</f>
        <v>0.43105728094729362</v>
      </c>
      <c r="N20" s="4">
        <f>SUM(N6:N15)</f>
        <v>0.14682643746462321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Sheet16!L20-L20</f>
        <v>2.520392132773247E-3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Sheet17!A6-Sheet17!C6*Sheet17!M20</f>
        <v>0.20706584471544359</v>
      </c>
      <c r="B6">
        <f>Sheet17!B6-Sheet17!C6*Sheet17!N20</f>
        <v>0.64253616588397677</v>
      </c>
      <c r="C6">
        <f>Sheet1!C6</f>
        <v>0.01</v>
      </c>
      <c r="D6">
        <f>A6</f>
        <v>0.20706584471544359</v>
      </c>
      <c r="E6">
        <f>B6</f>
        <v>0.64253616588397677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0.20706584471544359</v>
      </c>
      <c r="L6" s="3">
        <f>1/2*(J6-K6)^2</f>
        <v>2.14381320238601E-2</v>
      </c>
      <c r="M6" s="20">
        <f>-(J6-K6)</f>
        <v>0.20706584471544359</v>
      </c>
      <c r="N6" s="21">
        <f>-(J6-K6)*I6</f>
        <v>0</v>
      </c>
      <c r="O6" s="20">
        <f>D6-M6</f>
        <v>0</v>
      </c>
      <c r="P6" s="21">
        <f>E6-N6</f>
        <v>0.64253616588397677</v>
      </c>
    </row>
    <row r="7" spans="1:16" x14ac:dyDescent="0.35">
      <c r="D7">
        <f>A6</f>
        <v>0.20706584471544359</v>
      </c>
      <c r="E7">
        <f>B6</f>
        <v>0.64253616588397677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0.34985165935632734</v>
      </c>
      <c r="L7" s="3">
        <f t="shared" ref="L7:L15" si="1">1/2*(J7-K7)^2</f>
        <v>8.0075383777025565E-3</v>
      </c>
      <c r="M7" s="20">
        <f t="shared" ref="M7:M15" si="2">-(J7-K7)</f>
        <v>0.12655068848254092</v>
      </c>
      <c r="N7" s="21">
        <f t="shared" ref="N7:N15" si="3">-(J7-K7)*I7</f>
        <v>2.8122375218342426E-2</v>
      </c>
      <c r="O7" s="20">
        <f t="shared" ref="O7:P15" si="4">D7-M7</f>
        <v>8.0515156232902674E-2</v>
      </c>
      <c r="P7" s="21">
        <f t="shared" si="4"/>
        <v>0.6144137906656344</v>
      </c>
    </row>
    <row r="8" spans="1:16" x14ac:dyDescent="0.35">
      <c r="D8">
        <f>A6</f>
        <v>0.20706584471544359</v>
      </c>
      <c r="E8">
        <f>B6</f>
        <v>0.64253616588397677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0.36175047724306764</v>
      </c>
      <c r="L8" s="3">
        <f t="shared" si="1"/>
        <v>2.4370534191393081E-2</v>
      </c>
      <c r="M8" s="20">
        <f t="shared" si="2"/>
        <v>-0.22077379460159252</v>
      </c>
      <c r="N8" s="21">
        <f t="shared" si="3"/>
        <v>-5.3149246848531527E-2</v>
      </c>
      <c r="O8" s="20">
        <f t="shared" si="4"/>
        <v>0.42783963931703611</v>
      </c>
      <c r="P8" s="21">
        <f t="shared" si="4"/>
        <v>0.69568541273250828</v>
      </c>
    </row>
    <row r="9" spans="1:16" x14ac:dyDescent="0.35">
      <c r="D9">
        <f>A6</f>
        <v>0.20706584471544359</v>
      </c>
      <c r="E9">
        <f>B6</f>
        <v>0.64253616588397677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0.42124456667676918</v>
      </c>
      <c r="L9" s="3">
        <f t="shared" si="1"/>
        <v>2.4689850990121873E-2</v>
      </c>
      <c r="M9" s="20">
        <f t="shared" si="2"/>
        <v>0.22221544046317696</v>
      </c>
      <c r="N9" s="21">
        <f t="shared" si="3"/>
        <v>7.4071813487725652E-2</v>
      </c>
      <c r="O9" s="20">
        <f t="shared" si="4"/>
        <v>-1.5149595747733363E-2</v>
      </c>
      <c r="P9" s="21">
        <f t="shared" si="4"/>
        <v>0.56846435239625115</v>
      </c>
    </row>
    <row r="10" spans="1:16" x14ac:dyDescent="0.35">
      <c r="D10">
        <f>A6</f>
        <v>0.20706584471544359</v>
      </c>
      <c r="E10">
        <f>B6</f>
        <v>0.64253616588397677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0.44504220245024978</v>
      </c>
      <c r="L10" s="3">
        <f t="shared" si="1"/>
        <v>5.3562788921647309E-3</v>
      </c>
      <c r="M10" s="20">
        <f t="shared" si="2"/>
        <v>-0.10350148687013855</v>
      </c>
      <c r="N10" s="21">
        <f t="shared" si="3"/>
        <v>-3.833388402597724E-2</v>
      </c>
      <c r="O10" s="20">
        <f t="shared" si="4"/>
        <v>0.31056733158558214</v>
      </c>
      <c r="P10" s="21">
        <f t="shared" si="4"/>
        <v>0.68087004990995403</v>
      </c>
    </row>
    <row r="11" spans="1:16" x14ac:dyDescent="0.35">
      <c r="D11">
        <f>A6</f>
        <v>0.20706584471544359</v>
      </c>
      <c r="E11">
        <f>B6</f>
        <v>0.64253616588397677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0.49263747399721103</v>
      </c>
      <c r="L11" s="3">
        <f t="shared" si="1"/>
        <v>5.4379892414646858E-3</v>
      </c>
      <c r="M11" s="20">
        <f t="shared" si="2"/>
        <v>0.10428795943410424</v>
      </c>
      <c r="N11" s="21">
        <f t="shared" si="3"/>
        <v>4.6350204192935215E-2</v>
      </c>
      <c r="O11" s="20">
        <f t="shared" si="4"/>
        <v>0.10277788528133935</v>
      </c>
      <c r="P11" s="21">
        <f t="shared" si="4"/>
        <v>0.59618596169104154</v>
      </c>
    </row>
    <row r="12" spans="1:16" x14ac:dyDescent="0.35">
      <c r="D12">
        <f>A6</f>
        <v>0.20706584471544359</v>
      </c>
      <c r="E12">
        <f>B6</f>
        <v>0.64253616588397677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0.49263747399721103</v>
      </c>
      <c r="L12" s="3">
        <f t="shared" si="1"/>
        <v>1.0671034617920094E-3</v>
      </c>
      <c r="M12" s="20">
        <f t="shared" si="2"/>
        <v>-4.6197477459099634E-2</v>
      </c>
      <c r="N12" s="21">
        <f t="shared" si="3"/>
        <v>-2.0532212204044279E-2</v>
      </c>
      <c r="O12" s="20">
        <f t="shared" si="4"/>
        <v>0.25326332217454323</v>
      </c>
      <c r="P12" s="21">
        <f t="shared" si="4"/>
        <v>0.6630683780880211</v>
      </c>
    </row>
    <row r="13" spans="1:16" x14ac:dyDescent="0.35">
      <c r="D13">
        <f>A6</f>
        <v>0.20706584471544359</v>
      </c>
      <c r="E13">
        <f>B6</f>
        <v>0.64253616588397677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0.57592919920439323</v>
      </c>
      <c r="L13" s="3">
        <f t="shared" si="1"/>
        <v>1.0952597311060387E-3</v>
      </c>
      <c r="M13" s="20">
        <f t="shared" si="2"/>
        <v>4.6802985612160231E-2</v>
      </c>
      <c r="N13" s="21">
        <f t="shared" si="3"/>
        <v>2.6868380629203097E-2</v>
      </c>
      <c r="O13" s="20">
        <f t="shared" si="4"/>
        <v>0.16026285910328336</v>
      </c>
      <c r="P13" s="21">
        <f t="shared" si="4"/>
        <v>0.61566778525477373</v>
      </c>
    </row>
    <row r="14" spans="1:16" x14ac:dyDescent="0.35">
      <c r="D14">
        <f>A6</f>
        <v>0.20706584471544359</v>
      </c>
      <c r="E14">
        <f>B6</f>
        <v>0.64253616588397677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0.80200673905245923</v>
      </c>
      <c r="L14" s="3">
        <f t="shared" si="1"/>
        <v>1.9600665690320488E-2</v>
      </c>
      <c r="M14" s="20">
        <f t="shared" si="2"/>
        <v>-0.19799326094754077</v>
      </c>
      <c r="N14" s="21">
        <f t="shared" si="3"/>
        <v>-0.18332709346994516</v>
      </c>
      <c r="O14" s="20">
        <f t="shared" si="4"/>
        <v>0.40505910566298436</v>
      </c>
      <c r="P14" s="21">
        <f t="shared" si="4"/>
        <v>0.82586325935392191</v>
      </c>
    </row>
    <row r="15" spans="1:16" x14ac:dyDescent="0.35">
      <c r="D15">
        <f>A6</f>
        <v>0.20706584471544359</v>
      </c>
      <c r="E15">
        <f>B6</f>
        <v>0.64253616588397677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0.84960201059942042</v>
      </c>
      <c r="L15" s="3">
        <f t="shared" si="1"/>
        <v>2.9477351103530825E-2</v>
      </c>
      <c r="M15" s="20">
        <f t="shared" si="2"/>
        <v>0.2428058940945661</v>
      </c>
      <c r="N15" s="21">
        <f t="shared" si="3"/>
        <v>0.2428058940945661</v>
      </c>
      <c r="O15" s="20">
        <f t="shared" si="4"/>
        <v>-3.5740049379122507E-2</v>
      </c>
      <c r="P15" s="21">
        <f t="shared" si="4"/>
        <v>0.39973027178941067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0.14054070370345639</v>
      </c>
      <c r="M20" s="5">
        <f>SUM(M6:M15)</f>
        <v>0.38126279292362053</v>
      </c>
      <c r="N20" s="4">
        <f>SUM(N6:N15)</f>
        <v>0.12287623107427428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Sheet17!L20-L20</f>
        <v>1.9487798214898322E-3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Sheet18!A6-Sheet18!C6*Sheet18!M20</f>
        <v>0.20325321678620739</v>
      </c>
      <c r="B6">
        <f>Sheet18!B6-Sheet18!C6*Sheet18!N20</f>
        <v>0.64130740357323401</v>
      </c>
      <c r="C6">
        <f>Sheet1!C6</f>
        <v>0.01</v>
      </c>
      <c r="D6">
        <f>A6</f>
        <v>0.20325321678620739</v>
      </c>
      <c r="E6">
        <f>B6</f>
        <v>0.64130740357323401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0.20325321678620739</v>
      </c>
      <c r="L6" s="3">
        <f>1/2*(J6-K6)^2</f>
        <v>2.0655935066970509E-2</v>
      </c>
      <c r="M6" s="20">
        <f>-(J6-K6)</f>
        <v>0.20325321678620739</v>
      </c>
      <c r="N6" s="21">
        <f>-(J6-K6)*I6</f>
        <v>0</v>
      </c>
      <c r="O6" s="20">
        <f>D6-M6</f>
        <v>0</v>
      </c>
      <c r="P6" s="21">
        <f>E6-N6</f>
        <v>0.64130740357323401</v>
      </c>
    </row>
    <row r="7" spans="1:16" x14ac:dyDescent="0.35">
      <c r="D7">
        <f>A6</f>
        <v>0.20325321678620739</v>
      </c>
      <c r="E7">
        <f>B6</f>
        <v>0.64130740357323401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0.34576597313581492</v>
      </c>
      <c r="L7" s="3">
        <f t="shared" ref="L7:L15" si="1">1/2*(J7-K7)^2</f>
        <v>7.4988383895193229E-3</v>
      </c>
      <c r="M7" s="20">
        <f t="shared" ref="M7:M15" si="2">-(J7-K7)</f>
        <v>0.1224650022620285</v>
      </c>
      <c r="N7" s="21">
        <f t="shared" ref="N7:N15" si="3">-(J7-K7)*I7</f>
        <v>2.7214444947117444E-2</v>
      </c>
      <c r="O7" s="20">
        <f t="shared" ref="O7:P15" si="4">D7-M7</f>
        <v>8.0788214524178892E-2</v>
      </c>
      <c r="P7" s="21">
        <f t="shared" si="4"/>
        <v>0.61409295862611657</v>
      </c>
    </row>
    <row r="8" spans="1:16" x14ac:dyDescent="0.35">
      <c r="D8">
        <f>A6</f>
        <v>0.20325321678620739</v>
      </c>
      <c r="E8">
        <f>B6</f>
        <v>0.64130740357323401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0.35764203616494894</v>
      </c>
      <c r="L8" s="3">
        <f t="shared" si="1"/>
        <v>2.5286009962152592E-2</v>
      </c>
      <c r="M8" s="20">
        <f t="shared" si="2"/>
        <v>-0.22488223567971122</v>
      </c>
      <c r="N8" s="21">
        <f t="shared" si="3"/>
        <v>-5.4138315996967515E-2</v>
      </c>
      <c r="O8" s="20">
        <f t="shared" si="4"/>
        <v>0.42813545246591861</v>
      </c>
      <c r="P8" s="21">
        <f t="shared" si="4"/>
        <v>0.69544571957020151</v>
      </c>
    </row>
    <row r="9" spans="1:16" x14ac:dyDescent="0.35">
      <c r="D9">
        <f>A6</f>
        <v>0.20325321678620739</v>
      </c>
      <c r="E9">
        <f>B6</f>
        <v>0.64130740357323401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0.41702235131061871</v>
      </c>
      <c r="L9" s="3">
        <f t="shared" si="1"/>
        <v>2.3760523094101427E-2</v>
      </c>
      <c r="M9" s="20">
        <f t="shared" si="2"/>
        <v>0.21799322509702648</v>
      </c>
      <c r="N9" s="21">
        <f t="shared" si="3"/>
        <v>7.266440836567549E-2</v>
      </c>
      <c r="O9" s="20">
        <f t="shared" si="4"/>
        <v>-1.4740008310819092E-2</v>
      </c>
      <c r="P9" s="21">
        <f t="shared" si="4"/>
        <v>0.56864299520755857</v>
      </c>
    </row>
    <row r="10" spans="1:16" x14ac:dyDescent="0.35">
      <c r="D10">
        <f>A6</f>
        <v>0.20325321678620739</v>
      </c>
      <c r="E10">
        <f>B6</f>
        <v>0.64130740357323401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0.44077447736888664</v>
      </c>
      <c r="L10" s="3">
        <f t="shared" si="1"/>
        <v>5.8071015223238468E-3</v>
      </c>
      <c r="M10" s="20">
        <f t="shared" si="2"/>
        <v>-0.10776921195150169</v>
      </c>
      <c r="N10" s="21">
        <f t="shared" si="3"/>
        <v>-3.991452294500062E-2</v>
      </c>
      <c r="O10" s="20">
        <f t="shared" si="4"/>
        <v>0.31102242873770908</v>
      </c>
      <c r="P10" s="21">
        <f t="shared" si="4"/>
        <v>0.68122192651823466</v>
      </c>
    </row>
    <row r="11" spans="1:16" x14ac:dyDescent="0.35">
      <c r="D11">
        <f>A6</f>
        <v>0.20325321678620739</v>
      </c>
      <c r="E11">
        <f>B6</f>
        <v>0.64130740357323401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0.4882787294854225</v>
      </c>
      <c r="L11" s="3">
        <f t="shared" si="1"/>
        <v>4.9929239974951826E-3</v>
      </c>
      <c r="M11" s="20">
        <f t="shared" si="2"/>
        <v>9.9929214922315712E-2</v>
      </c>
      <c r="N11" s="21">
        <f t="shared" si="3"/>
        <v>4.4412984409918095E-2</v>
      </c>
      <c r="O11" s="20">
        <f t="shared" si="4"/>
        <v>0.10332400186389168</v>
      </c>
      <c r="P11" s="21">
        <f t="shared" si="4"/>
        <v>0.59689441916331587</v>
      </c>
    </row>
    <row r="12" spans="1:16" x14ac:dyDescent="0.35">
      <c r="D12">
        <f>A6</f>
        <v>0.20325321678620739</v>
      </c>
      <c r="E12">
        <f>B6</f>
        <v>0.64130740357323401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0.4882787294854225</v>
      </c>
      <c r="L12" s="3">
        <f t="shared" si="1"/>
        <v>1.2779657899848573E-3</v>
      </c>
      <c r="M12" s="20">
        <f t="shared" si="2"/>
        <v>-5.055622197088816E-2</v>
      </c>
      <c r="N12" s="21">
        <f t="shared" si="3"/>
        <v>-2.2469431987061403E-2</v>
      </c>
      <c r="O12" s="20">
        <f t="shared" si="4"/>
        <v>0.25380943875709555</v>
      </c>
      <c r="P12" s="21">
        <f t="shared" si="4"/>
        <v>0.66377683556029543</v>
      </c>
    </row>
    <row r="13" spans="1:16" x14ac:dyDescent="0.35">
      <c r="D13">
        <f>A6</f>
        <v>0.20325321678620739</v>
      </c>
      <c r="E13">
        <f>B6</f>
        <v>0.64130740357323401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0.57141117068936031</v>
      </c>
      <c r="L13" s="3">
        <f t="shared" si="1"/>
        <v>8.9400879835294903E-4</v>
      </c>
      <c r="M13" s="20">
        <f t="shared" si="2"/>
        <v>4.2284957097127318E-2</v>
      </c>
      <c r="N13" s="21">
        <f t="shared" si="3"/>
        <v>2.4274697592795311E-2</v>
      </c>
      <c r="O13" s="20">
        <f t="shared" si="4"/>
        <v>0.16096825968908007</v>
      </c>
      <c r="P13" s="21">
        <f t="shared" si="4"/>
        <v>0.61703270598043869</v>
      </c>
    </row>
    <row r="14" spans="1:16" x14ac:dyDescent="0.35">
      <c r="D14">
        <f>A6</f>
        <v>0.20325321678620739</v>
      </c>
      <c r="E14">
        <f>B6</f>
        <v>0.64130740357323401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0.79705636824290549</v>
      </c>
      <c r="L14" s="3">
        <f t="shared" si="1"/>
        <v>2.0593058835379589E-2</v>
      </c>
      <c r="M14" s="20">
        <f t="shared" si="2"/>
        <v>-0.20294363175709451</v>
      </c>
      <c r="N14" s="21">
        <f t="shared" si="3"/>
        <v>-0.18791077014545787</v>
      </c>
      <c r="O14" s="20">
        <f t="shared" si="4"/>
        <v>0.4061968485433019</v>
      </c>
      <c r="P14" s="21">
        <f t="shared" si="4"/>
        <v>0.82921817371869189</v>
      </c>
    </row>
    <row r="15" spans="1:16" x14ac:dyDescent="0.35">
      <c r="D15">
        <f>A6</f>
        <v>0.20325321678620739</v>
      </c>
      <c r="E15">
        <f>B6</f>
        <v>0.64130740357323401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0.84456062035944135</v>
      </c>
      <c r="L15" s="3">
        <f t="shared" si="1"/>
        <v>2.8265979646608964E-2</v>
      </c>
      <c r="M15" s="20">
        <f t="shared" si="2"/>
        <v>0.23776450385458703</v>
      </c>
      <c r="N15" s="21">
        <f t="shared" si="3"/>
        <v>0.23776450385458703</v>
      </c>
      <c r="O15" s="20">
        <f t="shared" si="4"/>
        <v>-3.4511287068379637E-2</v>
      </c>
      <c r="P15" s="21">
        <f t="shared" si="4"/>
        <v>0.40354289971864699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0.13903234510288923</v>
      </c>
      <c r="M20" s="5">
        <f>SUM(M6:M15)</f>
        <v>0.33753881866009688</v>
      </c>
      <c r="N20" s="4">
        <f>SUM(N6:N15)</f>
        <v>0.10189799809560596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Sheet18!L20-L20</f>
        <v>1.5083586005671668E-3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1" max="11" width="11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32"/>
      <c r="L4" s="33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32</v>
      </c>
      <c r="H5" s="8" t="s">
        <v>11</v>
      </c>
      <c r="I5" s="23" t="s">
        <v>0</v>
      </c>
      <c r="J5" s="23" t="s">
        <v>1</v>
      </c>
      <c r="K5" s="34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 s="28">
        <f>Sheet1!A6-Sheet1!C6*Sheet1!M20</f>
        <v>0.41699838187702265</v>
      </c>
      <c r="B6" s="28">
        <f>Sheet1!B6-Sheet1!C6*Sheet1!N20</f>
        <v>0.7345473950217748</v>
      </c>
      <c r="C6">
        <f>Sheet1!C6</f>
        <v>0.01</v>
      </c>
      <c r="D6">
        <f>A6</f>
        <v>0.41699838187702265</v>
      </c>
      <c r="E6">
        <f>B6</f>
        <v>0.7345473950217748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0.41699838187702265</v>
      </c>
      <c r="L6" s="3">
        <f>1/2*(J6-K6)^2</f>
        <v>8.6943825244027606E-2</v>
      </c>
      <c r="M6" s="20">
        <f>-(J6-K6)</f>
        <v>0.41699838187702265</v>
      </c>
      <c r="N6" s="21">
        <f>-(J6-K6)*I6</f>
        <v>0</v>
      </c>
      <c r="O6" s="20">
        <f>D6-M6</f>
        <v>0</v>
      </c>
      <c r="P6" s="21">
        <f>E6-N6</f>
        <v>0.7345473950217748</v>
      </c>
    </row>
    <row r="7" spans="1:16" x14ac:dyDescent="0.35">
      <c r="D7">
        <f>A6</f>
        <v>0.41699838187702265</v>
      </c>
      <c r="E7">
        <f>B6</f>
        <v>0.7345473950217748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0.58023113632630596</v>
      </c>
      <c r="L7" s="3">
        <f t="shared" ref="L7:L15" si="1">1/2*(J7-K7)^2</f>
        <v>6.3699571504981484E-2</v>
      </c>
      <c r="M7" s="20">
        <f t="shared" ref="M7:M15" si="2">-(J7-K7)</f>
        <v>0.35693016545251954</v>
      </c>
      <c r="N7" s="21">
        <f t="shared" ref="N7:N15" si="3">-(J7-K7)*I7</f>
        <v>7.9317814545004334E-2</v>
      </c>
      <c r="O7" s="20">
        <f t="shared" ref="O7:P15" si="4">D7-M7</f>
        <v>6.0068216424503107E-2</v>
      </c>
      <c r="P7" s="21">
        <f t="shared" si="4"/>
        <v>0.65522958047677049</v>
      </c>
    </row>
    <row r="8" spans="1:16" x14ac:dyDescent="0.35">
      <c r="D8">
        <f>A6</f>
        <v>0.41699838187702265</v>
      </c>
      <c r="E8">
        <f>B6</f>
        <v>0.7345473950217748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0.5938338658637462</v>
      </c>
      <c r="L8" s="3">
        <f t="shared" si="1"/>
        <v>6.3953458438273416E-5</v>
      </c>
      <c r="M8" s="20">
        <f t="shared" si="2"/>
        <v>1.1309594019086044E-2</v>
      </c>
      <c r="N8" s="21">
        <f t="shared" si="3"/>
        <v>2.7226800416318255E-3</v>
      </c>
      <c r="O8" s="20">
        <f t="shared" si="4"/>
        <v>0.40568878785793661</v>
      </c>
      <c r="P8" s="21">
        <f t="shared" si="4"/>
        <v>0.73182471498014301</v>
      </c>
    </row>
    <row r="9" spans="1:16" x14ac:dyDescent="0.35">
      <c r="D9">
        <f>A6</f>
        <v>0.41699838187702265</v>
      </c>
      <c r="E9">
        <f>B6</f>
        <v>0.7345473950217748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0.66184751355094762</v>
      </c>
      <c r="L9" s="3">
        <f t="shared" si="1"/>
        <v>0.10710042982877516</v>
      </c>
      <c r="M9" s="20">
        <f t="shared" si="2"/>
        <v>0.46281838733735536</v>
      </c>
      <c r="N9" s="21">
        <f t="shared" si="3"/>
        <v>0.15427279577911845</v>
      </c>
      <c r="O9" s="20">
        <f t="shared" si="4"/>
        <v>-4.5820005460332713E-2</v>
      </c>
      <c r="P9" s="21">
        <f t="shared" si="4"/>
        <v>0.58027459924265634</v>
      </c>
    </row>
    <row r="10" spans="1:16" x14ac:dyDescent="0.35">
      <c r="D10">
        <f>A6</f>
        <v>0.41699838187702265</v>
      </c>
      <c r="E10">
        <f>B6</f>
        <v>0.7345473950217748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0.6890529726258281</v>
      </c>
      <c r="L10" s="3">
        <f t="shared" si="1"/>
        <v>9.8714293475041671E-3</v>
      </c>
      <c r="M10" s="20">
        <f t="shared" si="2"/>
        <v>0.14050928330543977</v>
      </c>
      <c r="N10" s="21">
        <f t="shared" si="3"/>
        <v>5.2040475298311024E-2</v>
      </c>
      <c r="O10" s="20">
        <f t="shared" si="4"/>
        <v>0.27648909857158288</v>
      </c>
      <c r="P10" s="21">
        <f t="shared" si="4"/>
        <v>0.68250691972346378</v>
      </c>
    </row>
    <row r="11" spans="1:16" x14ac:dyDescent="0.35">
      <c r="D11">
        <f>A6</f>
        <v>0.41699838187702265</v>
      </c>
      <c r="E11">
        <f>B6</f>
        <v>0.7345473950217748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0.74346389077558928</v>
      </c>
      <c r="L11" s="3">
        <f t="shared" si="1"/>
        <v>6.3053110096390266E-2</v>
      </c>
      <c r="M11" s="20">
        <f t="shared" si="2"/>
        <v>0.35511437621248249</v>
      </c>
      <c r="N11" s="21">
        <f t="shared" si="3"/>
        <v>0.15782861164999221</v>
      </c>
      <c r="O11" s="20">
        <f t="shared" si="4"/>
        <v>6.1884005664540165E-2</v>
      </c>
      <c r="P11" s="21">
        <f t="shared" si="4"/>
        <v>0.57671878337178262</v>
      </c>
    </row>
    <row r="12" spans="1:16" x14ac:dyDescent="0.35">
      <c r="D12">
        <f>A6</f>
        <v>0.41699838187702265</v>
      </c>
      <c r="E12">
        <f>B6</f>
        <v>0.7345473950217748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0.74346389077558928</v>
      </c>
      <c r="L12" s="3">
        <f t="shared" si="1"/>
        <v>2.0936501403466503E-2</v>
      </c>
      <c r="M12" s="20">
        <f t="shared" si="2"/>
        <v>0.20462893931927861</v>
      </c>
      <c r="N12" s="21">
        <f t="shared" si="3"/>
        <v>9.0946195253012715E-2</v>
      </c>
      <c r="O12" s="20">
        <f t="shared" si="4"/>
        <v>0.21236944255774404</v>
      </c>
      <c r="P12" s="21">
        <f t="shared" si="4"/>
        <v>0.64360119976876207</v>
      </c>
    </row>
    <row r="13" spans="1:16" x14ac:dyDescent="0.35">
      <c r="D13">
        <f>A6</f>
        <v>0.41699838187702265</v>
      </c>
      <c r="E13">
        <f>B6</f>
        <v>0.7345473950217748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0.83868299753767106</v>
      </c>
      <c r="L13" s="3">
        <f t="shared" si="1"/>
        <v>4.791270124332131E-2</v>
      </c>
      <c r="M13" s="20">
        <f t="shared" si="2"/>
        <v>0.30955678394543806</v>
      </c>
      <c r="N13" s="21">
        <f t="shared" si="3"/>
        <v>0.17770852411682556</v>
      </c>
      <c r="O13" s="20">
        <f t="shared" si="4"/>
        <v>0.10744159793158459</v>
      </c>
      <c r="P13" s="21">
        <f t="shared" si="4"/>
        <v>0.55683887090494921</v>
      </c>
    </row>
    <row r="14" spans="1:16" x14ac:dyDescent="0.35">
      <c r="D14">
        <f>A6</f>
        <v>0.41699838187702265</v>
      </c>
      <c r="E14">
        <f>B6</f>
        <v>0.7345473950217748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1.0971348587490364</v>
      </c>
      <c r="L14" s="3">
        <f t="shared" si="1"/>
        <v>4.717590392097625E-3</v>
      </c>
      <c r="M14" s="20">
        <f t="shared" si="2"/>
        <v>9.7134858749036379E-2</v>
      </c>
      <c r="N14" s="21">
        <f t="shared" si="3"/>
        <v>8.9939684026885541E-2</v>
      </c>
      <c r="O14" s="20">
        <f t="shared" si="4"/>
        <v>0.31986352312798627</v>
      </c>
      <c r="P14" s="21">
        <f t="shared" si="4"/>
        <v>0.64460771099488923</v>
      </c>
    </row>
    <row r="15" spans="1:16" x14ac:dyDescent="0.35">
      <c r="D15">
        <f>A6</f>
        <v>0.41699838187702265</v>
      </c>
      <c r="E15">
        <f>B6</f>
        <v>0.7345473950217748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1.1515457768987973</v>
      </c>
      <c r="L15" s="3">
        <f t="shared" si="1"/>
        <v>0.14837609624965811</v>
      </c>
      <c r="M15" s="20">
        <f t="shared" si="2"/>
        <v>0.54474966039394301</v>
      </c>
      <c r="N15" s="21">
        <f t="shared" si="3"/>
        <v>0.54474966039394301</v>
      </c>
      <c r="O15" s="20">
        <f t="shared" si="4"/>
        <v>-0.12775127851692036</v>
      </c>
      <c r="P15" s="21">
        <f t="shared" si="4"/>
        <v>0.18979773462783178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0.5526752087686605</v>
      </c>
      <c r="M20" s="5">
        <f>SUM(M6:M15)</f>
        <v>2.8997504306116015</v>
      </c>
      <c r="N20" s="4">
        <f>SUM(N6:N15)</f>
        <v>1.3495264411047247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Sheet1!L20-L20</f>
        <v>0.12466956764991721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  <row r="24" spans="4:16" x14ac:dyDescent="0.35">
      <c r="E24" s="31" t="s">
        <v>31</v>
      </c>
      <c r="F24" s="1" t="s">
        <v>30</v>
      </c>
      <c r="G24">
        <f>COUNT(D6:D15)</f>
        <v>10</v>
      </c>
    </row>
  </sheetData>
  <mergeCells count="8">
    <mergeCell ref="D1:J1"/>
    <mergeCell ref="M1:N1"/>
    <mergeCell ref="O1:P1"/>
    <mergeCell ref="D4:E4"/>
    <mergeCell ref="G4:H4"/>
    <mergeCell ref="I4:J4"/>
    <mergeCell ref="O3:P3"/>
    <mergeCell ref="M3:N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Sheet19!A6-Sheet19!C6*Sheet19!M20</f>
        <v>0.19987782859960643</v>
      </c>
      <c r="B6">
        <f>Sheet19!B6-Sheet19!C6*Sheet19!N20</f>
        <v>0.640288423592278</v>
      </c>
      <c r="C6">
        <f>Sheet1!C6</f>
        <v>0.01</v>
      </c>
      <c r="D6">
        <f>A6</f>
        <v>0.19987782859960643</v>
      </c>
      <c r="E6">
        <f>B6</f>
        <v>0.640288423592278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0.19987782859960643</v>
      </c>
      <c r="L6" s="3">
        <f>1/2*(J6-K6)^2</f>
        <v>1.9975573182846821E-2</v>
      </c>
      <c r="M6" s="20">
        <f>-(J6-K6)</f>
        <v>0.19987782859960643</v>
      </c>
      <c r="N6" s="21">
        <f>-(J6-K6)*I6</f>
        <v>0</v>
      </c>
      <c r="O6" s="20">
        <f>D6-M6</f>
        <v>0</v>
      </c>
      <c r="P6" s="21">
        <f>E6-N6</f>
        <v>0.640288423592278</v>
      </c>
    </row>
    <row r="7" spans="1:16" x14ac:dyDescent="0.35">
      <c r="D7">
        <f>A6</f>
        <v>0.19987782859960643</v>
      </c>
      <c r="E7">
        <f>B6</f>
        <v>0.640288423592278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0.34216414495344594</v>
      </c>
      <c r="L7" s="3">
        <f t="shared" ref="L7:L15" si="1">1/2*(J7-K7)^2</f>
        <v>7.064227076145721E-3</v>
      </c>
      <c r="M7" s="20">
        <f t="shared" ref="M7:M15" si="2">-(J7-K7)</f>
        <v>0.11886317407965952</v>
      </c>
      <c r="N7" s="21">
        <f t="shared" ref="N7:N15" si="3">-(J7-K7)*I7</f>
        <v>2.6414038684368781E-2</v>
      </c>
      <c r="O7" s="20">
        <f t="shared" ref="O7:P15" si="4">D7-M7</f>
        <v>8.101465451994691E-2</v>
      </c>
      <c r="P7" s="21">
        <f t="shared" si="4"/>
        <v>0.61387438490790924</v>
      </c>
    </row>
    <row r="8" spans="1:16" x14ac:dyDescent="0.35">
      <c r="D8">
        <f>A6</f>
        <v>0.19987782859960643</v>
      </c>
      <c r="E8">
        <f>B6</f>
        <v>0.640288423592278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0.35402133798293262</v>
      </c>
      <c r="L8" s="3">
        <f t="shared" si="1"/>
        <v>2.6106795391708515E-2</v>
      </c>
      <c r="M8" s="20">
        <f t="shared" si="2"/>
        <v>-0.22850293386172754</v>
      </c>
      <c r="N8" s="21">
        <f t="shared" si="3"/>
        <v>-5.5009965559304777E-2</v>
      </c>
      <c r="O8" s="20">
        <f t="shared" si="4"/>
        <v>0.42838076246133394</v>
      </c>
      <c r="P8" s="21">
        <f t="shared" si="4"/>
        <v>0.69529838915158282</v>
      </c>
    </row>
    <row r="9" spans="1:16" x14ac:dyDescent="0.35">
      <c r="D9">
        <f>A6</f>
        <v>0.19987782859960643</v>
      </c>
      <c r="E9">
        <f>B6</f>
        <v>0.640288423592278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0.41330730313036579</v>
      </c>
      <c r="L9" s="3">
        <f t="shared" si="1"/>
        <v>2.2957568551388054E-2</v>
      </c>
      <c r="M9" s="20">
        <f t="shared" si="2"/>
        <v>0.21427817691677356</v>
      </c>
      <c r="N9" s="21">
        <f t="shared" si="3"/>
        <v>7.1426058972257844E-2</v>
      </c>
      <c r="O9" s="20">
        <f t="shared" si="4"/>
        <v>-1.4400348317167133E-2</v>
      </c>
      <c r="P9" s="21">
        <f t="shared" si="4"/>
        <v>0.56886236462002016</v>
      </c>
    </row>
    <row r="10" spans="1:16" x14ac:dyDescent="0.35">
      <c r="D10">
        <f>A6</f>
        <v>0.19987782859960643</v>
      </c>
      <c r="E10">
        <f>B6</f>
        <v>0.640288423592278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0.43702168918933904</v>
      </c>
      <c r="L10" s="3">
        <f t="shared" si="1"/>
        <v>6.2185782566148793E-3</v>
      </c>
      <c r="M10" s="20">
        <f t="shared" si="2"/>
        <v>-0.11152200013104929</v>
      </c>
      <c r="N10" s="21">
        <f t="shared" si="3"/>
        <v>-4.1304444492981214E-2</v>
      </c>
      <c r="O10" s="20">
        <f t="shared" si="4"/>
        <v>0.31139982873065575</v>
      </c>
      <c r="P10" s="21">
        <f t="shared" si="4"/>
        <v>0.68159286808525921</v>
      </c>
    </row>
    <row r="11" spans="1:16" x14ac:dyDescent="0.35">
      <c r="D11">
        <f>A6</f>
        <v>0.19987782859960643</v>
      </c>
      <c r="E11">
        <f>B6</f>
        <v>0.640288423592278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0.48445046130728553</v>
      </c>
      <c r="L11" s="3">
        <f t="shared" si="1"/>
        <v>4.6176959825637394E-3</v>
      </c>
      <c r="M11" s="20">
        <f t="shared" si="2"/>
        <v>9.6100946744178739E-2</v>
      </c>
      <c r="N11" s="21">
        <f t="shared" si="3"/>
        <v>4.2711531886301661E-2</v>
      </c>
      <c r="O11" s="20">
        <f t="shared" si="4"/>
        <v>0.10377688185542769</v>
      </c>
      <c r="P11" s="21">
        <f t="shared" si="4"/>
        <v>0.59757689170597639</v>
      </c>
    </row>
    <row r="12" spans="1:16" x14ac:dyDescent="0.35">
      <c r="D12">
        <f>A6</f>
        <v>0.19987782859960643</v>
      </c>
      <c r="E12">
        <f>B6</f>
        <v>0.640288423592278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0.48445046130728553</v>
      </c>
      <c r="L12" s="3">
        <f t="shared" si="1"/>
        <v>1.4788363843847058E-3</v>
      </c>
      <c r="M12" s="20">
        <f t="shared" si="2"/>
        <v>-5.4384490149025133E-2</v>
      </c>
      <c r="N12" s="21">
        <f t="shared" si="3"/>
        <v>-2.4170884510677837E-2</v>
      </c>
      <c r="O12" s="20">
        <f t="shared" si="4"/>
        <v>0.25426231874863159</v>
      </c>
      <c r="P12" s="21">
        <f t="shared" si="4"/>
        <v>0.66445930810295584</v>
      </c>
    </row>
    <row r="13" spans="1:16" x14ac:dyDescent="0.35">
      <c r="D13">
        <f>A6</f>
        <v>0.19987782859960643</v>
      </c>
      <c r="E13">
        <f>B6</f>
        <v>0.640288423592278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0.56745081251369189</v>
      </c>
      <c r="L13" s="3">
        <f t="shared" si="1"/>
        <v>7.3438744124534416E-4</v>
      </c>
      <c r="M13" s="20">
        <f t="shared" si="2"/>
        <v>3.8324598921458897E-2</v>
      </c>
      <c r="N13" s="21">
        <f t="shared" si="3"/>
        <v>2.2001158640096774E-2</v>
      </c>
      <c r="O13" s="20">
        <f t="shared" si="4"/>
        <v>0.16155322967814753</v>
      </c>
      <c r="P13" s="21">
        <f t="shared" si="4"/>
        <v>0.61828726495218123</v>
      </c>
    </row>
    <row r="14" spans="1:16" x14ac:dyDescent="0.35">
      <c r="D14">
        <f>A6</f>
        <v>0.19987782859960643</v>
      </c>
      <c r="E14">
        <f>B6</f>
        <v>0.640288423592278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0.79273748007393796</v>
      </c>
      <c r="L14" s="3">
        <f t="shared" si="1"/>
        <v>2.1478876083050633E-2</v>
      </c>
      <c r="M14" s="20">
        <f t="shared" si="2"/>
        <v>-0.20726251992606204</v>
      </c>
      <c r="N14" s="21">
        <f t="shared" si="3"/>
        <v>-0.19190974067227967</v>
      </c>
      <c r="O14" s="20">
        <f t="shared" si="4"/>
        <v>0.40714034852566849</v>
      </c>
      <c r="P14" s="21">
        <f t="shared" si="4"/>
        <v>0.83219816426455773</v>
      </c>
    </row>
    <row r="15" spans="1:16" x14ac:dyDescent="0.35">
      <c r="D15">
        <f>A6</f>
        <v>0.19987782859960643</v>
      </c>
      <c r="E15">
        <f>B6</f>
        <v>0.640288423592278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0.84016625219188446</v>
      </c>
      <c r="L15" s="3">
        <f t="shared" si="1"/>
        <v>2.7230810115291427E-2</v>
      </c>
      <c r="M15" s="20">
        <f t="shared" si="2"/>
        <v>0.23337013568703013</v>
      </c>
      <c r="N15" s="21">
        <f t="shared" si="3"/>
        <v>0.23337013568703013</v>
      </c>
      <c r="O15" s="20">
        <f t="shared" si="4"/>
        <v>-3.3492307087423706E-2</v>
      </c>
      <c r="P15" s="21">
        <f t="shared" si="4"/>
        <v>0.40691828790524787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0.13786334846523984</v>
      </c>
      <c r="M20" s="5">
        <f>SUM(M6:M15)</f>
        <v>0.29914291688084332</v>
      </c>
      <c r="N20" s="4">
        <f>SUM(N6:N15)</f>
        <v>8.3527888634811698E-2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Sheet19!L20-L20</f>
        <v>1.1689966376493832E-3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/>
  </sheetViews>
  <sheetFormatPr defaultRowHeight="14.5" x14ac:dyDescent="0.35"/>
  <cols>
    <col min="1" max="1" width="9.453125" customWidth="1"/>
    <col min="2" max="3" width="10" customWidth="1"/>
    <col min="4" max="6" width="8.81640625" bestFit="1" customWidth="1"/>
    <col min="7" max="7" width="12.7265625" customWidth="1"/>
    <col min="8" max="8" width="9.36328125" bestFit="1" customWidth="1"/>
    <col min="9" max="9" width="11.453125" customWidth="1"/>
    <col min="10" max="10" width="10.90625" customWidth="1"/>
    <col min="11" max="11" width="8.81640625" bestFit="1" customWidth="1"/>
    <col min="12" max="12" width="12" customWidth="1"/>
    <col min="13" max="14" width="8.81640625" bestFit="1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Sheet20!A6-Sheet20!C6*Sheet20!M20</f>
        <v>0.196886399430798</v>
      </c>
      <c r="B6">
        <f>Sheet20!B6-Sheet20!C6*Sheet20!N20</f>
        <v>0.63945314470592984</v>
      </c>
      <c r="C6">
        <f>Sheet1!C6</f>
        <v>0.01</v>
      </c>
      <c r="D6" s="28">
        <f>A6</f>
        <v>0.196886399430798</v>
      </c>
      <c r="E6" s="28">
        <f>B6</f>
        <v>0.63945314470592984</v>
      </c>
      <c r="F6" s="28">
        <f>C6</f>
        <v>0.01</v>
      </c>
      <c r="G6" s="28">
        <v>1100</v>
      </c>
      <c r="H6" s="28">
        <v>199000</v>
      </c>
      <c r="I6" s="27">
        <f>(G6-G21)/(G20-G21)</f>
        <v>0</v>
      </c>
      <c r="J6" s="27">
        <f>(H6-H21)/(H20-H21)</f>
        <v>0</v>
      </c>
      <c r="K6" s="28">
        <f>D6+E6*I6</f>
        <v>0.196886399430798</v>
      </c>
      <c r="L6" s="28">
        <f>1/2*(J6-K6)^2</f>
        <v>1.9382127140411869E-2</v>
      </c>
      <c r="M6" s="29">
        <f>-(J6-K6)</f>
        <v>0.196886399430798</v>
      </c>
      <c r="N6" s="29">
        <f>-(J6-K6)*I6</f>
        <v>0</v>
      </c>
      <c r="O6" s="29">
        <f>D6-M6</f>
        <v>0</v>
      </c>
      <c r="P6" s="29">
        <f>E6-N6</f>
        <v>0.63945314470592984</v>
      </c>
    </row>
    <row r="7" spans="1:16" x14ac:dyDescent="0.35">
      <c r="D7" s="28">
        <f>A6</f>
        <v>0.196886399430798</v>
      </c>
      <c r="E7" s="28">
        <f>B6</f>
        <v>0.63945314470592984</v>
      </c>
      <c r="F7" s="28">
        <f>C6</f>
        <v>0.01</v>
      </c>
      <c r="G7" s="28">
        <v>1400</v>
      </c>
      <c r="H7" s="28">
        <v>245000</v>
      </c>
      <c r="I7" s="27">
        <f>(G7-G21)/(G20-G21)</f>
        <v>0.22222222222222221</v>
      </c>
      <c r="J7" s="27">
        <f>(H7-H21)/(H20-H21)</f>
        <v>0.22330097087378642</v>
      </c>
      <c r="K7" s="28">
        <f t="shared" ref="K7:K15" si="0">D7+E7*I7</f>
        <v>0.33898709825433793</v>
      </c>
      <c r="L7" s="28">
        <f t="shared" ref="L7:L15" si="1">1/2*(J7-K7)^2</f>
        <v>6.6916400341545945E-3</v>
      </c>
      <c r="M7" s="29">
        <f t="shared" ref="M7:M15" si="2">-(J7-K7)</f>
        <v>0.11568612738055151</v>
      </c>
      <c r="N7" s="29">
        <f t="shared" ref="N7:N15" si="3">-(J7-K7)*I7</f>
        <v>2.5708028306789223E-2</v>
      </c>
      <c r="O7" s="29">
        <f t="shared" ref="O7:P15" si="4">D7-M7</f>
        <v>8.1200272050246491E-2</v>
      </c>
      <c r="P7" s="29">
        <f t="shared" si="4"/>
        <v>0.61374511639914064</v>
      </c>
    </row>
    <row r="8" spans="1:16" x14ac:dyDescent="0.35">
      <c r="D8" s="28">
        <f>A6</f>
        <v>0.196886399430798</v>
      </c>
      <c r="E8" s="28">
        <f>B6</f>
        <v>0.63945314470592984</v>
      </c>
      <c r="F8" s="28">
        <f>C6</f>
        <v>0.01</v>
      </c>
      <c r="G8" s="28">
        <v>1425</v>
      </c>
      <c r="H8" s="28">
        <v>319000</v>
      </c>
      <c r="I8" s="27">
        <f>(G8-G21)/(G20-G21)</f>
        <v>0.24074074074074073</v>
      </c>
      <c r="J8" s="27">
        <f>(H8-H21)/(H20-H21)</f>
        <v>0.58252427184466016</v>
      </c>
      <c r="K8" s="28">
        <f t="shared" si="0"/>
        <v>0.3508288231562996</v>
      </c>
      <c r="L8" s="28">
        <f t="shared" si="1"/>
        <v>2.6841390471450361E-2</v>
      </c>
      <c r="M8" s="29">
        <f t="shared" si="2"/>
        <v>-0.23169544868836056</v>
      </c>
      <c r="N8" s="29">
        <f t="shared" si="3"/>
        <v>-5.5778533943494205E-2</v>
      </c>
      <c r="O8" s="29">
        <f t="shared" si="4"/>
        <v>0.42858184811915856</v>
      </c>
      <c r="P8" s="29">
        <f t="shared" si="4"/>
        <v>0.69523167864942403</v>
      </c>
    </row>
    <row r="9" spans="1:16" x14ac:dyDescent="0.35">
      <c r="D9" s="28">
        <f>A6</f>
        <v>0.196886399430798</v>
      </c>
      <c r="E9" s="28">
        <f>B6</f>
        <v>0.63945314470592984</v>
      </c>
      <c r="F9" s="28">
        <f>C6</f>
        <v>0.01</v>
      </c>
      <c r="G9" s="28">
        <v>1550</v>
      </c>
      <c r="H9" s="28">
        <v>240000</v>
      </c>
      <c r="I9" s="27">
        <f>(G9-G21)/(G20-G21)</f>
        <v>0.33333333333333331</v>
      </c>
      <c r="J9" s="27">
        <f>(H9-H21)/(H20-H21)</f>
        <v>0.19902912621359223</v>
      </c>
      <c r="K9" s="28">
        <f t="shared" si="0"/>
        <v>0.41003744766610795</v>
      </c>
      <c r="L9" s="28">
        <f t="shared" si="1"/>
        <v>2.2262255861104103E-2</v>
      </c>
      <c r="M9" s="29">
        <f t="shared" si="2"/>
        <v>0.21100832145251572</v>
      </c>
      <c r="N9" s="29">
        <f t="shared" si="3"/>
        <v>7.0336107150838573E-2</v>
      </c>
      <c r="O9" s="29">
        <f t="shared" si="4"/>
        <v>-1.412192202171772E-2</v>
      </c>
      <c r="P9" s="29">
        <f t="shared" si="4"/>
        <v>0.56911703755509124</v>
      </c>
    </row>
    <row r="10" spans="1:16" x14ac:dyDescent="0.35">
      <c r="D10" s="28">
        <f>A6</f>
        <v>0.196886399430798</v>
      </c>
      <c r="E10" s="28">
        <f>B6</f>
        <v>0.63945314470592984</v>
      </c>
      <c r="F10" s="28">
        <f>C6</f>
        <v>0.01</v>
      </c>
      <c r="G10" s="28">
        <v>1600</v>
      </c>
      <c r="H10" s="28">
        <v>312000</v>
      </c>
      <c r="I10" s="27">
        <f>(G10-G21)/(G20-G21)</f>
        <v>0.37037037037037035</v>
      </c>
      <c r="J10" s="27">
        <f>(H10-H21)/(H20-H21)</f>
        <v>0.54854368932038833</v>
      </c>
      <c r="K10" s="28">
        <f t="shared" si="0"/>
        <v>0.43372089747003129</v>
      </c>
      <c r="L10" s="28">
        <f t="shared" si="1"/>
        <v>6.5921367641552098E-3</v>
      </c>
      <c r="M10" s="29">
        <f t="shared" si="2"/>
        <v>-0.11482279185035704</v>
      </c>
      <c r="N10" s="29">
        <f t="shared" si="3"/>
        <v>-4.2526959944576677E-2</v>
      </c>
      <c r="O10" s="29">
        <f t="shared" si="4"/>
        <v>0.31170919128115504</v>
      </c>
      <c r="P10" s="29">
        <f t="shared" si="4"/>
        <v>0.68198010465050651</v>
      </c>
    </row>
    <row r="11" spans="1:16" x14ac:dyDescent="0.35">
      <c r="D11" s="28">
        <f>A6</f>
        <v>0.196886399430798</v>
      </c>
      <c r="E11" s="28">
        <f>B6</f>
        <v>0.63945314470592984</v>
      </c>
      <c r="F11" s="28">
        <f>C6</f>
        <v>0.01</v>
      </c>
      <c r="G11" s="28">
        <v>1700</v>
      </c>
      <c r="H11" s="28">
        <v>279000</v>
      </c>
      <c r="I11" s="27">
        <f>(G11-G21)/(G20-G21)</f>
        <v>0.44444444444444442</v>
      </c>
      <c r="J11" s="27">
        <f>(H11-H21)/(H20-H21)</f>
        <v>0.38834951456310679</v>
      </c>
      <c r="K11" s="28">
        <f t="shared" si="0"/>
        <v>0.48108779707787791</v>
      </c>
      <c r="L11" s="28">
        <f t="shared" si="1"/>
        <v>4.3001945218947516E-3</v>
      </c>
      <c r="M11" s="29">
        <f t="shared" si="2"/>
        <v>9.273828251477112E-2</v>
      </c>
      <c r="N11" s="29">
        <f t="shared" si="3"/>
        <v>4.1217014451009386E-2</v>
      </c>
      <c r="O11" s="29">
        <f t="shared" si="4"/>
        <v>0.10414811691602688</v>
      </c>
      <c r="P11" s="29">
        <f t="shared" si="4"/>
        <v>0.59823613025492051</v>
      </c>
    </row>
    <row r="12" spans="1:16" x14ac:dyDescent="0.35">
      <c r="D12" s="28">
        <f>A6</f>
        <v>0.196886399430798</v>
      </c>
      <c r="E12" s="28">
        <f>B6</f>
        <v>0.63945314470592984</v>
      </c>
      <c r="F12" s="28">
        <f>C6</f>
        <v>0.01</v>
      </c>
      <c r="G12" s="28">
        <v>1700</v>
      </c>
      <c r="H12" s="28">
        <v>310000</v>
      </c>
      <c r="I12" s="27">
        <f>(G12-G21)/(G20-G21)</f>
        <v>0.44444444444444442</v>
      </c>
      <c r="J12" s="27">
        <f>(H12-H21)/(H20-H21)</f>
        <v>0.53883495145631066</v>
      </c>
      <c r="K12" s="28">
        <f t="shared" si="0"/>
        <v>0.48108779707787791</v>
      </c>
      <c r="L12" s="28">
        <f t="shared" si="1"/>
        <v>1.6673669194032725E-3</v>
      </c>
      <c r="M12" s="29">
        <f t="shared" si="2"/>
        <v>-5.7747154378432752E-2</v>
      </c>
      <c r="N12" s="29">
        <f t="shared" si="3"/>
        <v>-2.5665401945970112E-2</v>
      </c>
      <c r="O12" s="29">
        <f t="shared" si="4"/>
        <v>0.25463355380923075</v>
      </c>
      <c r="P12" s="29">
        <f t="shared" si="4"/>
        <v>0.66511854665189996</v>
      </c>
    </row>
    <row r="13" spans="1:16" x14ac:dyDescent="0.35">
      <c r="D13" s="28">
        <f>A6</f>
        <v>0.196886399430798</v>
      </c>
      <c r="E13" s="28">
        <f>B6</f>
        <v>0.63945314470592984</v>
      </c>
      <c r="F13" s="28">
        <f>C6</f>
        <v>0.01</v>
      </c>
      <c r="G13" s="28">
        <v>1875</v>
      </c>
      <c r="H13" s="28">
        <v>308000</v>
      </c>
      <c r="I13" s="27">
        <f>(G13-G21)/(G20-G21)</f>
        <v>0.57407407407407407</v>
      </c>
      <c r="J13" s="27">
        <f>(H13-H21)/(H20-H21)</f>
        <v>0.529126213592233</v>
      </c>
      <c r="K13" s="28">
        <f t="shared" si="0"/>
        <v>0.56397987139160954</v>
      </c>
      <c r="L13" s="28">
        <f t="shared" si="1"/>
        <v>6.0738873099802084E-4</v>
      </c>
      <c r="M13" s="29">
        <f t="shared" si="2"/>
        <v>3.4853657799376547E-2</v>
      </c>
      <c r="N13" s="29">
        <f t="shared" si="3"/>
        <v>2.0008581329271722E-2</v>
      </c>
      <c r="O13" s="29">
        <f t="shared" si="4"/>
        <v>0.16203274163142145</v>
      </c>
      <c r="P13" s="29">
        <f t="shared" si="4"/>
        <v>0.6194445633766581</v>
      </c>
    </row>
    <row r="14" spans="1:16" x14ac:dyDescent="0.35">
      <c r="D14" s="28">
        <f>A6</f>
        <v>0.196886399430798</v>
      </c>
      <c r="E14" s="28">
        <f>B6</f>
        <v>0.63945314470592984</v>
      </c>
      <c r="F14" s="28">
        <f>C6</f>
        <v>0.01</v>
      </c>
      <c r="G14" s="28">
        <v>2350</v>
      </c>
      <c r="H14" s="28">
        <v>405000</v>
      </c>
      <c r="I14" s="27">
        <f>(G14-G21)/(G20-G21)</f>
        <v>0.92592592592592593</v>
      </c>
      <c r="J14" s="27">
        <f>(H14-H21)/(H20-H21)</f>
        <v>1</v>
      </c>
      <c r="K14" s="28">
        <f t="shared" si="0"/>
        <v>0.78897264452888116</v>
      </c>
      <c r="L14" s="28">
        <f t="shared" si="1"/>
        <v>2.2266272378566977E-2</v>
      </c>
      <c r="M14" s="29">
        <f t="shared" si="2"/>
        <v>-0.21102735547111884</v>
      </c>
      <c r="N14" s="29">
        <f t="shared" si="3"/>
        <v>-0.19539569951029523</v>
      </c>
      <c r="O14" s="29">
        <f t="shared" si="4"/>
        <v>0.40791375490191684</v>
      </c>
      <c r="P14" s="29">
        <f t="shared" si="4"/>
        <v>0.83484884421622507</v>
      </c>
    </row>
    <row r="15" spans="1:16" x14ac:dyDescent="0.35">
      <c r="D15" s="28">
        <f>A6</f>
        <v>0.196886399430798</v>
      </c>
      <c r="E15" s="28">
        <f>B6</f>
        <v>0.63945314470592984</v>
      </c>
      <c r="F15" s="28">
        <f>C6</f>
        <v>0.01</v>
      </c>
      <c r="G15" s="28">
        <v>2450</v>
      </c>
      <c r="H15" s="28">
        <v>324000</v>
      </c>
      <c r="I15" s="27">
        <f>(G15-G21)/(G20-G21)</f>
        <v>1</v>
      </c>
      <c r="J15" s="27">
        <f>(H15-H21)/(H20-H21)</f>
        <v>0.60679611650485432</v>
      </c>
      <c r="K15" s="28">
        <f t="shared" si="0"/>
        <v>0.83633954413672784</v>
      </c>
      <c r="L15" s="28">
        <f t="shared" si="1"/>
        <v>2.6345092584494578E-2</v>
      </c>
      <c r="M15" s="29">
        <f t="shared" si="2"/>
        <v>0.22954342763187352</v>
      </c>
      <c r="N15" s="29">
        <f t="shared" si="3"/>
        <v>0.22954342763187352</v>
      </c>
      <c r="O15" s="29">
        <f t="shared" si="4"/>
        <v>-3.2657028201075522E-2</v>
      </c>
      <c r="P15" s="29">
        <f t="shared" si="4"/>
        <v>0.40990971707405632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0.13695586540663374</v>
      </c>
      <c r="M20" s="5">
        <f>SUM(M6:M15)</f>
        <v>0.26542346582161719</v>
      </c>
      <c r="N20" s="4">
        <f>SUM(N6:N15)</f>
        <v>6.7446563525446201E-2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Sheet20!L20-L20</f>
        <v>9.0748305860610667E-4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Sheet2!A6-Sheet2!C6*Sheet2!M20</f>
        <v>0.38800087757090662</v>
      </c>
      <c r="B6">
        <f>Sheet2!B6-Sheet2!C6*Sheet2!N20</f>
        <v>0.72105213061072759</v>
      </c>
      <c r="C6">
        <f>Sheet1!C6</f>
        <v>0.01</v>
      </c>
      <c r="D6">
        <f>A6</f>
        <v>0.38800087757090662</v>
      </c>
      <c r="E6">
        <f>B6</f>
        <v>0.72105213061072759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0.38800087757090662</v>
      </c>
      <c r="L6" s="3">
        <f>1/2*(J6-K6)^2</f>
        <v>7.5272340497896828E-2</v>
      </c>
      <c r="M6" s="20">
        <f>-(J6-K6)</f>
        <v>0.38800087757090662</v>
      </c>
      <c r="N6" s="21">
        <f>-(J6-K6)*I6</f>
        <v>0</v>
      </c>
      <c r="O6" s="20">
        <f>D6-M6</f>
        <v>0</v>
      </c>
      <c r="P6" s="21">
        <f>E6-N6</f>
        <v>0.72105213061072759</v>
      </c>
    </row>
    <row r="7" spans="1:16" x14ac:dyDescent="0.35">
      <c r="D7">
        <f>A6</f>
        <v>0.38800087757090662</v>
      </c>
      <c r="E7">
        <f>B6</f>
        <v>0.72105213061072759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0.54823468437329048</v>
      </c>
      <c r="L7" s="3">
        <f t="shared" ref="L7:L15" si="1">1/2*(J7-K7)^2</f>
        <v>5.2790959084288894E-2</v>
      </c>
      <c r="M7" s="20">
        <f t="shared" ref="M7:M15" si="2">-(J7-K7)</f>
        <v>0.32493371349950406</v>
      </c>
      <c r="N7" s="21">
        <f t="shared" ref="N7:N15" si="3">-(J7-K7)*I7</f>
        <v>7.2207491888778674E-2</v>
      </c>
      <c r="O7" s="20">
        <f t="shared" ref="O7:P15" si="4">D7-M7</f>
        <v>6.3067164071402559E-2</v>
      </c>
      <c r="P7" s="21">
        <f t="shared" si="4"/>
        <v>0.64884463872194886</v>
      </c>
    </row>
    <row r="8" spans="1:16" x14ac:dyDescent="0.35">
      <c r="D8">
        <f>A6</f>
        <v>0.38800087757090662</v>
      </c>
      <c r="E8">
        <f>B6</f>
        <v>0.72105213061072759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0.56158750160682258</v>
      </c>
      <c r="L8" s="3">
        <f t="shared" si="1"/>
        <v>2.1917417399600067E-4</v>
      </c>
      <c r="M8" s="20">
        <f t="shared" si="2"/>
        <v>-2.0936770237837576E-2</v>
      </c>
      <c r="N8" s="21">
        <f t="shared" si="3"/>
        <v>-5.0403335757757128E-3</v>
      </c>
      <c r="O8" s="20">
        <f t="shared" si="4"/>
        <v>0.4089376478087442</v>
      </c>
      <c r="P8" s="21">
        <f t="shared" si="4"/>
        <v>0.72609246418650331</v>
      </c>
    </row>
    <row r="9" spans="1:16" x14ac:dyDescent="0.35">
      <c r="D9">
        <f>A6</f>
        <v>0.38800087757090662</v>
      </c>
      <c r="E9">
        <f>B6</f>
        <v>0.72105213061072759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0.62835158777448252</v>
      </c>
      <c r="L9" s="3">
        <f t="shared" si="1"/>
        <v>9.2158888000351047E-2</v>
      </c>
      <c r="M9" s="20">
        <f t="shared" si="2"/>
        <v>0.42932246156089027</v>
      </c>
      <c r="N9" s="21">
        <f t="shared" si="3"/>
        <v>0.14310748718696342</v>
      </c>
      <c r="O9" s="20">
        <f t="shared" si="4"/>
        <v>-4.1321583989983646E-2</v>
      </c>
      <c r="P9" s="21">
        <f t="shared" si="4"/>
        <v>0.57794464342376417</v>
      </c>
    </row>
    <row r="10" spans="1:16" x14ac:dyDescent="0.35">
      <c r="D10">
        <f>A6</f>
        <v>0.38800087757090662</v>
      </c>
      <c r="E10">
        <f>B6</f>
        <v>0.72105213061072759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0.6550572222415465</v>
      </c>
      <c r="L10" s="3">
        <f t="shared" si="1"/>
        <v>5.6725663476733228E-3</v>
      </c>
      <c r="M10" s="20">
        <f t="shared" si="2"/>
        <v>0.10651353292115817</v>
      </c>
      <c r="N10" s="21">
        <f t="shared" si="3"/>
        <v>3.9449456637465991E-2</v>
      </c>
      <c r="O10" s="20">
        <f t="shared" si="4"/>
        <v>0.28148734464974845</v>
      </c>
      <c r="P10" s="21">
        <f t="shared" si="4"/>
        <v>0.68160267397326157</v>
      </c>
    </row>
    <row r="11" spans="1:16" x14ac:dyDescent="0.35">
      <c r="D11">
        <f>A6</f>
        <v>0.38800087757090662</v>
      </c>
      <c r="E11">
        <f>B6</f>
        <v>0.72105213061072759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0.70846849117567445</v>
      </c>
      <c r="L11" s="3">
        <f t="shared" si="1"/>
        <v>5.1238079593738821E-2</v>
      </c>
      <c r="M11" s="20">
        <f t="shared" si="2"/>
        <v>0.32011897661256766</v>
      </c>
      <c r="N11" s="21">
        <f t="shared" si="3"/>
        <v>0.14227510071669672</v>
      </c>
      <c r="O11" s="20">
        <f t="shared" si="4"/>
        <v>6.7881900958338959E-2</v>
      </c>
      <c r="P11" s="21">
        <f t="shared" si="4"/>
        <v>0.5787770298940309</v>
      </c>
    </row>
    <row r="12" spans="1:16" x14ac:dyDescent="0.35">
      <c r="D12">
        <f>A6</f>
        <v>0.38800087757090662</v>
      </c>
      <c r="E12">
        <f>B6</f>
        <v>0.72105213061072759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0.70846849117567445</v>
      </c>
      <c r="L12" s="3">
        <f t="shared" si="1"/>
        <v>1.4387768898860486E-2</v>
      </c>
      <c r="M12" s="20">
        <f t="shared" si="2"/>
        <v>0.16963353971936379</v>
      </c>
      <c r="N12" s="21">
        <f t="shared" si="3"/>
        <v>7.539268431971724E-2</v>
      </c>
      <c r="O12" s="20">
        <f t="shared" si="4"/>
        <v>0.21836733785154283</v>
      </c>
      <c r="P12" s="21">
        <f t="shared" si="4"/>
        <v>0.64565944629101035</v>
      </c>
    </row>
    <row r="13" spans="1:16" x14ac:dyDescent="0.35">
      <c r="D13">
        <f>A6</f>
        <v>0.38800087757090662</v>
      </c>
      <c r="E13">
        <f>B6</f>
        <v>0.72105213061072759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0.80193821181039837</v>
      </c>
      <c r="L13" s="3">
        <f t="shared" si="1"/>
        <v>3.7213193185894132E-2</v>
      </c>
      <c r="M13" s="20">
        <f t="shared" si="2"/>
        <v>0.27281199821816537</v>
      </c>
      <c r="N13" s="21">
        <f t="shared" si="3"/>
        <v>0.15661429527339124</v>
      </c>
      <c r="O13" s="20">
        <f t="shared" si="4"/>
        <v>0.11518887935274125</v>
      </c>
      <c r="P13" s="21">
        <f t="shared" si="4"/>
        <v>0.56443783533733638</v>
      </c>
    </row>
    <row r="14" spans="1:16" x14ac:dyDescent="0.35">
      <c r="D14">
        <f>A6</f>
        <v>0.38800087757090662</v>
      </c>
      <c r="E14">
        <f>B6</f>
        <v>0.72105213061072759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1.0556417392475064</v>
      </c>
      <c r="L14" s="3">
        <f t="shared" si="1"/>
        <v>1.5480015732437455E-3</v>
      </c>
      <c r="M14" s="20">
        <f t="shared" si="2"/>
        <v>5.5641739247506372E-2</v>
      </c>
      <c r="N14" s="21">
        <f t="shared" si="3"/>
        <v>5.1520128932876268E-2</v>
      </c>
      <c r="O14" s="20">
        <f t="shared" si="4"/>
        <v>0.33235913832340025</v>
      </c>
      <c r="P14" s="21">
        <f t="shared" si="4"/>
        <v>0.66953200167785132</v>
      </c>
    </row>
    <row r="15" spans="1:16" x14ac:dyDescent="0.35">
      <c r="D15">
        <f>A6</f>
        <v>0.38800087757090662</v>
      </c>
      <c r="E15">
        <f>B6</f>
        <v>0.72105213061072759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1.1090530081816343</v>
      </c>
      <c r="L15" s="3">
        <f t="shared" si="1"/>
        <v>0.12613099261841035</v>
      </c>
      <c r="M15" s="20">
        <f t="shared" si="2"/>
        <v>0.50225689167678</v>
      </c>
      <c r="N15" s="21">
        <f t="shared" si="3"/>
        <v>0.50225689167678</v>
      </c>
      <c r="O15" s="20">
        <f t="shared" si="4"/>
        <v>-0.11425601410587338</v>
      </c>
      <c r="P15" s="21">
        <f t="shared" si="4"/>
        <v>0.21879523893394759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0.45663196397435357</v>
      </c>
      <c r="M20" s="5">
        <f>SUM(M6:M15)</f>
        <v>2.5482969607890049</v>
      </c>
      <c r="N20" s="4">
        <f>SUM(N6:N15)</f>
        <v>1.1777832030568938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Sheet2!L20-L20</f>
        <v>9.6043244794306926E-2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Sheet3!A6-Sheet3!C6*Sheet3!M20</f>
        <v>0.36251790796301658</v>
      </c>
      <c r="B6">
        <f>Sheet3!B6-Sheet3!C6*Sheet3!N20</f>
        <v>0.70927429858015867</v>
      </c>
      <c r="C6">
        <f>Sheet1!C6</f>
        <v>0.01</v>
      </c>
      <c r="D6">
        <f>A6</f>
        <v>0.36251790796301658</v>
      </c>
      <c r="E6">
        <f>B6</f>
        <v>0.70927429858015867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0.36251790796301658</v>
      </c>
      <c r="L6" s="3">
        <f>1/2*(J6-K6)^2</f>
        <v>6.5709616796941081E-2</v>
      </c>
      <c r="M6" s="20">
        <f>-(J6-K6)</f>
        <v>0.36251790796301658</v>
      </c>
      <c r="N6" s="21">
        <f>-(J6-K6)*I6</f>
        <v>0</v>
      </c>
      <c r="O6" s="20">
        <f>D6-M6</f>
        <v>0</v>
      </c>
      <c r="P6" s="21">
        <f>E6-N6</f>
        <v>0.70927429858015867</v>
      </c>
    </row>
    <row r="7" spans="1:16" x14ac:dyDescent="0.35">
      <c r="D7">
        <f>A6</f>
        <v>0.36251790796301658</v>
      </c>
      <c r="E7">
        <f>B6</f>
        <v>0.70927429858015867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0.52013441875860744</v>
      </c>
      <c r="L7" s="3">
        <f t="shared" ref="L7:L15" si="1">1/2*(J7-K7)^2</f>
        <v>4.4055047891595381E-2</v>
      </c>
      <c r="M7" s="20">
        <f t="shared" ref="M7:M15" si="2">-(J7-K7)</f>
        <v>0.29683344788482102</v>
      </c>
      <c r="N7" s="21">
        <f t="shared" ref="N7:N15" si="3">-(J7-K7)*I7</f>
        <v>6.5962988418849108E-2</v>
      </c>
      <c r="O7" s="20">
        <f t="shared" ref="O7:P15" si="4">D7-M7</f>
        <v>6.5684460078195561E-2</v>
      </c>
      <c r="P7" s="21">
        <f t="shared" si="4"/>
        <v>0.6433113101613096</v>
      </c>
    </row>
    <row r="8" spans="1:16" x14ac:dyDescent="0.35">
      <c r="D8">
        <f>A6</f>
        <v>0.36251790796301658</v>
      </c>
      <c r="E8">
        <f>B6</f>
        <v>0.70927429858015867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0.53326912799157333</v>
      </c>
      <c r="L8" s="3">
        <f t="shared" si="1"/>
        <v>1.2130345979941384E-3</v>
      </c>
      <c r="M8" s="20">
        <f t="shared" si="2"/>
        <v>-4.9255143853086825E-2</v>
      </c>
      <c r="N8" s="21">
        <f t="shared" si="3"/>
        <v>-1.1857719816483864E-2</v>
      </c>
      <c r="O8" s="20">
        <f t="shared" si="4"/>
        <v>0.41177305181610341</v>
      </c>
      <c r="P8" s="21">
        <f t="shared" si="4"/>
        <v>0.72113201839664254</v>
      </c>
    </row>
    <row r="9" spans="1:16" x14ac:dyDescent="0.35">
      <c r="D9">
        <f>A6</f>
        <v>0.36251790796301658</v>
      </c>
      <c r="E9">
        <f>B6</f>
        <v>0.70927429858015867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0.59894267415640279</v>
      </c>
      <c r="L9" s="3">
        <f t="shared" si="1"/>
        <v>7.9965422914103315E-2</v>
      </c>
      <c r="M9" s="20">
        <f t="shared" si="2"/>
        <v>0.39991354794281053</v>
      </c>
      <c r="N9" s="21">
        <f t="shared" si="3"/>
        <v>0.13330451598093684</v>
      </c>
      <c r="O9" s="20">
        <f t="shared" si="4"/>
        <v>-3.7395639979793949E-2</v>
      </c>
      <c r="P9" s="21">
        <f t="shared" si="4"/>
        <v>0.57596978259922182</v>
      </c>
    </row>
    <row r="10" spans="1:16" x14ac:dyDescent="0.35">
      <c r="D10">
        <f>A6</f>
        <v>0.36251790796301658</v>
      </c>
      <c r="E10">
        <f>B6</f>
        <v>0.70927429858015867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0.62521209262233457</v>
      </c>
      <c r="L10" s="3">
        <f t="shared" si="1"/>
        <v>2.9390220324349405E-3</v>
      </c>
      <c r="M10" s="20">
        <f t="shared" si="2"/>
        <v>7.6668403301946242E-2</v>
      </c>
      <c r="N10" s="21">
        <f t="shared" si="3"/>
        <v>2.8395704926646753E-2</v>
      </c>
      <c r="O10" s="20">
        <f t="shared" si="4"/>
        <v>0.28584950466107034</v>
      </c>
      <c r="P10" s="21">
        <f t="shared" si="4"/>
        <v>0.68087859365351189</v>
      </c>
    </row>
    <row r="11" spans="1:16" x14ac:dyDescent="0.35">
      <c r="D11">
        <f>A6</f>
        <v>0.36251790796301658</v>
      </c>
      <c r="E11">
        <f>B6</f>
        <v>0.70927429858015867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0.67775092955419813</v>
      </c>
      <c r="L11" s="3">
        <f t="shared" si="1"/>
        <v>4.1876589499422932E-2</v>
      </c>
      <c r="M11" s="20">
        <f t="shared" si="2"/>
        <v>0.28940141499109134</v>
      </c>
      <c r="N11" s="21">
        <f t="shared" si="3"/>
        <v>0.12862285110715171</v>
      </c>
      <c r="O11" s="20">
        <f t="shared" si="4"/>
        <v>7.311649297192524E-2</v>
      </c>
      <c r="P11" s="21">
        <f t="shared" si="4"/>
        <v>0.5806514474730069</v>
      </c>
    </row>
    <row r="12" spans="1:16" x14ac:dyDescent="0.35">
      <c r="D12">
        <f>A6</f>
        <v>0.36251790796301658</v>
      </c>
      <c r="E12">
        <f>B6</f>
        <v>0.70927429858015867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0.67775092955419813</v>
      </c>
      <c r="L12" s="3">
        <f t="shared" si="1"/>
        <v>9.6488244854463761E-3</v>
      </c>
      <c r="M12" s="20">
        <f t="shared" si="2"/>
        <v>0.13891597809788747</v>
      </c>
      <c r="N12" s="21">
        <f t="shared" si="3"/>
        <v>6.174043471017221E-2</v>
      </c>
      <c r="O12" s="20">
        <f t="shared" si="4"/>
        <v>0.22360192986512911</v>
      </c>
      <c r="P12" s="21">
        <f t="shared" si="4"/>
        <v>0.64753386386998646</v>
      </c>
    </row>
    <row r="13" spans="1:16" x14ac:dyDescent="0.35">
      <c r="D13">
        <f>A6</f>
        <v>0.36251790796301658</v>
      </c>
      <c r="E13">
        <f>B6</f>
        <v>0.70927429858015867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0.76969389418495959</v>
      </c>
      <c r="L13" s="3">
        <f t="shared" si="1"/>
        <v>2.8936404472882062E-2</v>
      </c>
      <c r="M13" s="20">
        <f t="shared" si="2"/>
        <v>0.2405676805927266</v>
      </c>
      <c r="N13" s="21">
        <f t="shared" si="3"/>
        <v>0.13810366848841713</v>
      </c>
      <c r="O13" s="20">
        <f t="shared" si="4"/>
        <v>0.12195022737028999</v>
      </c>
      <c r="P13" s="21">
        <f t="shared" si="4"/>
        <v>0.57117063009174152</v>
      </c>
    </row>
    <row r="14" spans="1:16" x14ac:dyDescent="0.35">
      <c r="D14">
        <f>A6</f>
        <v>0.36251790796301658</v>
      </c>
      <c r="E14">
        <f>B6</f>
        <v>0.70927429858015867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1.0192533696113117</v>
      </c>
      <c r="L14" s="3">
        <f t="shared" si="1"/>
        <v>1.8534612069489125E-4</v>
      </c>
      <c r="M14" s="20">
        <f t="shared" si="2"/>
        <v>1.9253369611311744E-2</v>
      </c>
      <c r="N14" s="21">
        <f t="shared" si="3"/>
        <v>1.7827194084547911E-2</v>
      </c>
      <c r="O14" s="20">
        <f t="shared" si="4"/>
        <v>0.34326453835170484</v>
      </c>
      <c r="P14" s="21">
        <f t="shared" si="4"/>
        <v>0.69144710449561075</v>
      </c>
    </row>
    <row r="15" spans="1:16" x14ac:dyDescent="0.35">
      <c r="D15">
        <f>A6</f>
        <v>0.36251790796301658</v>
      </c>
      <c r="E15">
        <f>B6</f>
        <v>0.70927429858015867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1.0717922065431753</v>
      </c>
      <c r="L15" s="3">
        <f t="shared" si="1"/>
        <v>0.10811068187546316</v>
      </c>
      <c r="M15" s="20">
        <f t="shared" si="2"/>
        <v>0.46499609003832099</v>
      </c>
      <c r="N15" s="21">
        <f t="shared" si="3"/>
        <v>0.46499609003832099</v>
      </c>
      <c r="O15" s="20">
        <f t="shared" si="4"/>
        <v>-0.1024781820753044</v>
      </c>
      <c r="P15" s="21">
        <f t="shared" si="4"/>
        <v>0.24427820854183768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0.38263999068697829</v>
      </c>
      <c r="M20" s="5">
        <f>SUM(M6:M15)</f>
        <v>2.239812696570846</v>
      </c>
      <c r="N20" s="4">
        <f>SUM(N6:N15)</f>
        <v>1.0270957279385589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Sheet3!L20-L20</f>
        <v>7.3991973287375279E-2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Sheet4!A6-Sheet4!C6*Sheet4!M20</f>
        <v>0.34011978099730811</v>
      </c>
      <c r="B6">
        <f>Sheet4!B6-Sheet4!C6*Sheet4!N20</f>
        <v>0.69900334130077313</v>
      </c>
      <c r="C6">
        <f>Sheet1!C6</f>
        <v>0.01</v>
      </c>
      <c r="D6">
        <f>A6</f>
        <v>0.34011978099730811</v>
      </c>
      <c r="E6">
        <f>B6</f>
        <v>0.69900334130077313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0.34011978099730811</v>
      </c>
      <c r="L6" s="3">
        <f>1/2*(J6-K6)^2</f>
        <v>5.7840732712828413E-2</v>
      </c>
      <c r="M6" s="20">
        <f>-(J6-K6)</f>
        <v>0.34011978099730811</v>
      </c>
      <c r="N6" s="21">
        <f>-(J6-K6)*I6</f>
        <v>0</v>
      </c>
      <c r="O6" s="20">
        <f>D6-M6</f>
        <v>0</v>
      </c>
      <c r="P6" s="21">
        <f>E6-N6</f>
        <v>0.69900334130077313</v>
      </c>
    </row>
    <row r="7" spans="1:16" x14ac:dyDescent="0.35">
      <c r="D7">
        <f>A6</f>
        <v>0.34011978099730811</v>
      </c>
      <c r="E7">
        <f>B6</f>
        <v>0.69900334130077313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0.49545385684192433</v>
      </c>
      <c r="L7" s="3">
        <f t="shared" ref="L7:L15" si="1">1/2*(J7-K7)^2</f>
        <v>3.7033596670393139E-2</v>
      </c>
      <c r="M7" s="20">
        <f t="shared" ref="M7:M15" si="2">-(J7-K7)</f>
        <v>0.27215288596813791</v>
      </c>
      <c r="N7" s="21">
        <f t="shared" ref="N7:N15" si="3">-(J7-K7)*I7</f>
        <v>6.0478419104030644E-2</v>
      </c>
      <c r="O7" s="20">
        <f t="shared" ref="O7:P15" si="4">D7-M7</f>
        <v>6.7966895029170193E-2</v>
      </c>
      <c r="P7" s="21">
        <f t="shared" si="4"/>
        <v>0.63852492219674251</v>
      </c>
    </row>
    <row r="8" spans="1:16" x14ac:dyDescent="0.35">
      <c r="D8">
        <f>A6</f>
        <v>0.34011978099730811</v>
      </c>
      <c r="E8">
        <f>B6</f>
        <v>0.69900334130077313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0.50839836316230902</v>
      </c>
      <c r="L8" s="3">
        <f t="shared" si="1"/>
        <v>2.7473251689921299E-3</v>
      </c>
      <c r="M8" s="20">
        <f t="shared" si="2"/>
        <v>-7.4125908682351138E-2</v>
      </c>
      <c r="N8" s="21">
        <f t="shared" si="3"/>
        <v>-1.7845126164269719E-2</v>
      </c>
      <c r="O8" s="20">
        <f t="shared" si="4"/>
        <v>0.41424568967965925</v>
      </c>
      <c r="P8" s="21">
        <f t="shared" si="4"/>
        <v>0.71684846746504283</v>
      </c>
    </row>
    <row r="9" spans="1:16" x14ac:dyDescent="0.35">
      <c r="D9">
        <f>A6</f>
        <v>0.34011978099730811</v>
      </c>
      <c r="E9">
        <f>B6</f>
        <v>0.69900334130077313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0.57312089476423245</v>
      </c>
      <c r="L9" s="3">
        <f t="shared" si="1"/>
        <v>6.9972325648672881E-2</v>
      </c>
      <c r="M9" s="20">
        <f t="shared" si="2"/>
        <v>0.37409176855064019</v>
      </c>
      <c r="N9" s="21">
        <f t="shared" si="3"/>
        <v>0.12469725618354673</v>
      </c>
      <c r="O9" s="20">
        <f t="shared" si="4"/>
        <v>-3.3971987553332084E-2</v>
      </c>
      <c r="P9" s="21">
        <f t="shared" si="4"/>
        <v>0.57430608511722636</v>
      </c>
    </row>
    <row r="10" spans="1:16" x14ac:dyDescent="0.35">
      <c r="D10">
        <f>A6</f>
        <v>0.34011978099730811</v>
      </c>
      <c r="E10">
        <f>B6</f>
        <v>0.69900334130077313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0.59900990740500182</v>
      </c>
      <c r="L10" s="3">
        <f t="shared" si="1"/>
        <v>1.2734195838818849E-3</v>
      </c>
      <c r="M10" s="20">
        <f t="shared" si="2"/>
        <v>5.046621808461349E-2</v>
      </c>
      <c r="N10" s="21">
        <f t="shared" si="3"/>
        <v>1.869119188319018E-2</v>
      </c>
      <c r="O10" s="20">
        <f t="shared" si="4"/>
        <v>0.28965356291269462</v>
      </c>
      <c r="P10" s="21">
        <f t="shared" si="4"/>
        <v>0.680312149417583</v>
      </c>
    </row>
    <row r="11" spans="1:16" x14ac:dyDescent="0.35">
      <c r="D11">
        <f>A6</f>
        <v>0.34011978099730811</v>
      </c>
      <c r="E11">
        <f>B6</f>
        <v>0.69900334130077313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0.65078793268654067</v>
      </c>
      <c r="L11" s="3">
        <f t="shared" si="1"/>
        <v>3.4436961653565155E-2</v>
      </c>
      <c r="M11" s="20">
        <f t="shared" si="2"/>
        <v>0.26243841812343388</v>
      </c>
      <c r="N11" s="21">
        <f t="shared" si="3"/>
        <v>0.11663929694374839</v>
      </c>
      <c r="O11" s="20">
        <f t="shared" si="4"/>
        <v>7.7681362873874227E-2</v>
      </c>
      <c r="P11" s="21">
        <f t="shared" si="4"/>
        <v>0.58236404435702471</v>
      </c>
    </row>
    <row r="12" spans="1:16" x14ac:dyDescent="0.35">
      <c r="D12">
        <f>A6</f>
        <v>0.34011978099730811</v>
      </c>
      <c r="E12">
        <f>B6</f>
        <v>0.69900334130077313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0.65078793268654067</v>
      </c>
      <c r="L12" s="3">
        <f t="shared" si="1"/>
        <v>6.2667350031681167E-3</v>
      </c>
      <c r="M12" s="20">
        <f t="shared" si="2"/>
        <v>0.11195298123023001</v>
      </c>
      <c r="N12" s="21">
        <f t="shared" si="3"/>
        <v>4.975688054676889E-2</v>
      </c>
      <c r="O12" s="20">
        <f t="shared" si="4"/>
        <v>0.2281667997670781</v>
      </c>
      <c r="P12" s="21">
        <f t="shared" si="4"/>
        <v>0.64924646075400427</v>
      </c>
    </row>
    <row r="13" spans="1:16" x14ac:dyDescent="0.35">
      <c r="D13">
        <f>A6</f>
        <v>0.34011978099730811</v>
      </c>
      <c r="E13">
        <f>B6</f>
        <v>0.69900334130077313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0.74139947692923336</v>
      </c>
      <c r="L13" s="3">
        <f t="shared" si="1"/>
        <v>2.2529969163869751E-2</v>
      </c>
      <c r="M13" s="20">
        <f t="shared" si="2"/>
        <v>0.21227326333700036</v>
      </c>
      <c r="N13" s="21">
        <f t="shared" si="3"/>
        <v>0.12186057710087057</v>
      </c>
      <c r="O13" s="20">
        <f t="shared" si="4"/>
        <v>0.12784651766030775</v>
      </c>
      <c r="P13" s="21">
        <f t="shared" si="4"/>
        <v>0.57714276419990251</v>
      </c>
    </row>
    <row r="14" spans="1:16" x14ac:dyDescent="0.35">
      <c r="D14">
        <f>A6</f>
        <v>0.34011978099730811</v>
      </c>
      <c r="E14">
        <f>B6</f>
        <v>0.69900334130077313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0.98734509701654249</v>
      </c>
      <c r="L14" s="3">
        <f t="shared" si="1"/>
        <v>8.0073284760360844E-5</v>
      </c>
      <c r="M14" s="20">
        <f t="shared" si="2"/>
        <v>-1.2654902983457506E-2</v>
      </c>
      <c r="N14" s="21">
        <f t="shared" si="3"/>
        <v>-1.1717502762460653E-2</v>
      </c>
      <c r="O14" s="20">
        <f t="shared" si="4"/>
        <v>0.35277468398076561</v>
      </c>
      <c r="P14" s="21">
        <f t="shared" si="4"/>
        <v>0.71072084406323377</v>
      </c>
    </row>
    <row r="15" spans="1:16" x14ac:dyDescent="0.35">
      <c r="D15">
        <f>A6</f>
        <v>0.34011978099730811</v>
      </c>
      <c r="E15">
        <f>B6</f>
        <v>0.69900334130077313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1.0391231222980812</v>
      </c>
      <c r="L15" s="3">
        <f t="shared" si="1"/>
        <v>9.345331996906843E-2</v>
      </c>
      <c r="M15" s="20">
        <f t="shared" si="2"/>
        <v>0.43232700579322692</v>
      </c>
      <c r="N15" s="21">
        <f t="shared" si="3"/>
        <v>0.43232700579322692</v>
      </c>
      <c r="O15" s="20">
        <f t="shared" si="4"/>
        <v>-9.2207224795918807E-2</v>
      </c>
      <c r="P15" s="21">
        <f t="shared" si="4"/>
        <v>0.26667633550754621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0.32563445885920028</v>
      </c>
      <c r="M20" s="5">
        <f>SUM(M6:M15)</f>
        <v>1.9690415104187822</v>
      </c>
      <c r="N20" s="4">
        <f>SUM(N6:N15)</f>
        <v>0.89488799862865198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Sheet4!L20-L20</f>
        <v>5.7005531827778011E-2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Sheet5!A6-Sheet5!C6*Sheet5!M20</f>
        <v>0.32042936589312027</v>
      </c>
      <c r="B6">
        <f>Sheet5!B6-Sheet5!C6*Sheet5!N20</f>
        <v>0.69005446131448656</v>
      </c>
      <c r="C6">
        <f>Sheet1!C6</f>
        <v>0.01</v>
      </c>
      <c r="D6">
        <f>A6</f>
        <v>0.32042936589312027</v>
      </c>
      <c r="E6">
        <f>B6</f>
        <v>0.69005446131448656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0.32042936589312027</v>
      </c>
      <c r="L6" s="3">
        <f>1/2*(J6-K6)^2</f>
        <v>5.133748926333357E-2</v>
      </c>
      <c r="M6" s="20">
        <f>-(J6-K6)</f>
        <v>0.32042936589312027</v>
      </c>
      <c r="N6" s="21">
        <f>-(J6-K6)*I6</f>
        <v>0</v>
      </c>
      <c r="O6" s="20">
        <f>D6-M6</f>
        <v>0</v>
      </c>
      <c r="P6" s="21">
        <f>E6-N6</f>
        <v>0.69005446131448656</v>
      </c>
    </row>
    <row r="7" spans="1:16" x14ac:dyDescent="0.35">
      <c r="D7">
        <f>A6</f>
        <v>0.32042936589312027</v>
      </c>
      <c r="E7">
        <f>B6</f>
        <v>0.69005446131448656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0.4737748017407839</v>
      </c>
      <c r="L7" s="3">
        <f t="shared" ref="L7:L15" si="1">1/2*(J7-K7)^2</f>
        <v>3.1368569974594633E-2</v>
      </c>
      <c r="M7" s="20">
        <f t="shared" ref="M7:M15" si="2">-(J7-K7)</f>
        <v>0.25047383086699748</v>
      </c>
      <c r="N7" s="21">
        <f t="shared" ref="N7:N15" si="3">-(J7-K7)*I7</f>
        <v>5.5660851303777216E-2</v>
      </c>
      <c r="O7" s="20">
        <f t="shared" ref="O7:P15" si="4">D7-M7</f>
        <v>6.9955535026122784E-2</v>
      </c>
      <c r="P7" s="21">
        <f t="shared" si="4"/>
        <v>0.63439361001070937</v>
      </c>
    </row>
    <row r="8" spans="1:16" x14ac:dyDescent="0.35">
      <c r="D8">
        <f>A6</f>
        <v>0.32042936589312027</v>
      </c>
      <c r="E8">
        <f>B6</f>
        <v>0.69005446131448656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0.48655358806142257</v>
      </c>
      <c r="L8" s="3">
        <f t="shared" si="1"/>
        <v>4.6051860729110911E-3</v>
      </c>
      <c r="M8" s="20">
        <f t="shared" si="2"/>
        <v>-9.5970683783237587E-2</v>
      </c>
      <c r="N8" s="21">
        <f t="shared" si="3"/>
        <v>-2.310405350337201E-2</v>
      </c>
      <c r="O8" s="20">
        <f t="shared" si="4"/>
        <v>0.41640004967635785</v>
      </c>
      <c r="P8" s="21">
        <f t="shared" si="4"/>
        <v>0.71315851481785852</v>
      </c>
    </row>
    <row r="9" spans="1:16" x14ac:dyDescent="0.35">
      <c r="D9">
        <f>A6</f>
        <v>0.32042936589312027</v>
      </c>
      <c r="E9">
        <f>B6</f>
        <v>0.69005446131448656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0.5504475196646158</v>
      </c>
      <c r="L9" s="3">
        <f t="shared" si="1"/>
        <v>6.1747443627849195E-2</v>
      </c>
      <c r="M9" s="20">
        <f t="shared" si="2"/>
        <v>0.35141839345102355</v>
      </c>
      <c r="N9" s="21">
        <f t="shared" si="3"/>
        <v>0.11713946448367452</v>
      </c>
      <c r="O9" s="20">
        <f t="shared" si="4"/>
        <v>-3.0989027557903281E-2</v>
      </c>
      <c r="P9" s="21">
        <f t="shared" si="4"/>
        <v>0.57291499683081204</v>
      </c>
    </row>
    <row r="10" spans="1:16" x14ac:dyDescent="0.35">
      <c r="D10">
        <f>A6</f>
        <v>0.32042936589312027</v>
      </c>
      <c r="E10">
        <f>B6</f>
        <v>0.69005446131448656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0.57600509230589303</v>
      </c>
      <c r="L10" s="3">
        <f t="shared" si="1"/>
        <v>3.7706432696614327E-4</v>
      </c>
      <c r="M10" s="20">
        <f t="shared" si="2"/>
        <v>2.7461402985504701E-2</v>
      </c>
      <c r="N10" s="21">
        <f t="shared" si="3"/>
        <v>1.0170889994631371E-2</v>
      </c>
      <c r="O10" s="20">
        <f t="shared" si="4"/>
        <v>0.29296796290761556</v>
      </c>
      <c r="P10" s="21">
        <f t="shared" si="4"/>
        <v>0.67988357131985522</v>
      </c>
    </row>
    <row r="11" spans="1:16" x14ac:dyDescent="0.35">
      <c r="D11">
        <f>A6</f>
        <v>0.32042936589312027</v>
      </c>
      <c r="E11">
        <f>B6</f>
        <v>0.69005446131448656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0.62712023758844759</v>
      </c>
      <c r="L11" s="3">
        <f t="shared" si="1"/>
        <v>2.8505729087022005E-2</v>
      </c>
      <c r="M11" s="20">
        <f t="shared" si="2"/>
        <v>0.2387707230253408</v>
      </c>
      <c r="N11" s="21">
        <f t="shared" si="3"/>
        <v>0.10612032134459591</v>
      </c>
      <c r="O11" s="20">
        <f t="shared" si="4"/>
        <v>8.1658642867779463E-2</v>
      </c>
      <c r="P11" s="21">
        <f t="shared" si="4"/>
        <v>0.58393413996989063</v>
      </c>
    </row>
    <row r="12" spans="1:16" x14ac:dyDescent="0.35">
      <c r="D12">
        <f>A6</f>
        <v>0.32042936589312027</v>
      </c>
      <c r="E12">
        <f>B6</f>
        <v>0.69005446131448656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0.62712023758844759</v>
      </c>
      <c r="L12" s="3">
        <f t="shared" si="1"/>
        <v>3.8971458737166449E-3</v>
      </c>
      <c r="M12" s="20">
        <f t="shared" si="2"/>
        <v>8.8285286132136931E-2</v>
      </c>
      <c r="N12" s="21">
        <f t="shared" si="3"/>
        <v>3.9237904947616413E-2</v>
      </c>
      <c r="O12" s="20">
        <f t="shared" si="4"/>
        <v>0.23214407976098334</v>
      </c>
      <c r="P12" s="21">
        <f t="shared" si="4"/>
        <v>0.65081655636687019</v>
      </c>
    </row>
    <row r="13" spans="1:16" x14ac:dyDescent="0.35">
      <c r="D13">
        <f>A6</f>
        <v>0.32042936589312027</v>
      </c>
      <c r="E13">
        <f>B6</f>
        <v>0.69005446131448656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0.71657174183291805</v>
      </c>
      <c r="L13" s="3">
        <f t="shared" si="1"/>
        <v>1.7567913028714729E-2</v>
      </c>
      <c r="M13" s="20">
        <f t="shared" si="2"/>
        <v>0.18744552824068506</v>
      </c>
      <c r="N13" s="21">
        <f t="shared" si="3"/>
        <v>0.10760761806409698</v>
      </c>
      <c r="O13" s="20">
        <f t="shared" si="4"/>
        <v>0.13298383765243521</v>
      </c>
      <c r="P13" s="21">
        <f t="shared" si="4"/>
        <v>0.58244684325038953</v>
      </c>
    </row>
    <row r="14" spans="1:16" x14ac:dyDescent="0.35">
      <c r="D14">
        <f>A6</f>
        <v>0.32042936589312027</v>
      </c>
      <c r="E14">
        <f>B6</f>
        <v>0.69005446131448656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0.9593686819250522</v>
      </c>
      <c r="L14" s="3">
        <f t="shared" si="1"/>
        <v>8.2545200425378977E-4</v>
      </c>
      <c r="M14" s="20">
        <f t="shared" si="2"/>
        <v>-4.0631318074947798E-2</v>
      </c>
      <c r="N14" s="21">
        <f t="shared" si="3"/>
        <v>-3.762159081013685E-2</v>
      </c>
      <c r="O14" s="20">
        <f t="shared" si="4"/>
        <v>0.36106068396806806</v>
      </c>
      <c r="P14" s="21">
        <f t="shared" si="4"/>
        <v>0.72767605212462338</v>
      </c>
    </row>
    <row r="15" spans="1:16" x14ac:dyDescent="0.35">
      <c r="D15">
        <f>A6</f>
        <v>0.32042936589312027</v>
      </c>
      <c r="E15">
        <f>B6</f>
        <v>0.69005446131448656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1.0104838272076069</v>
      </c>
      <c r="L15" s="3">
        <f t="shared" si="1"/>
        <v>8.1481883886214621E-2</v>
      </c>
      <c r="M15" s="20">
        <f t="shared" si="2"/>
        <v>0.40368771070275256</v>
      </c>
      <c r="N15" s="21">
        <f t="shared" si="3"/>
        <v>0.40368771070275256</v>
      </c>
      <c r="O15" s="20">
        <f t="shared" si="4"/>
        <v>-8.325834480963229E-2</v>
      </c>
      <c r="P15" s="21">
        <f t="shared" si="4"/>
        <v>0.286366750611734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0.28171387714557639</v>
      </c>
      <c r="M20" s="5">
        <f>SUM(M6:M15)</f>
        <v>1.7313702394393757</v>
      </c>
      <c r="N20" s="4">
        <f>SUM(N6:N15)</f>
        <v>0.7788991165276361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Sheet5!L20-L20</f>
        <v>4.3920581713623896E-2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Sheet6!A6-Sheet6!C6*Sheet6!M20</f>
        <v>0.30311566349872648</v>
      </c>
      <c r="B6">
        <f>Sheet6!B6-Sheet6!C6*Sheet6!N20</f>
        <v>0.68226547014921024</v>
      </c>
      <c r="C6">
        <f>Sheet1!C6</f>
        <v>0.01</v>
      </c>
      <c r="D6">
        <f>A6</f>
        <v>0.30311566349872648</v>
      </c>
      <c r="E6">
        <f>B6</f>
        <v>0.68226547014921024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0.30311566349872648</v>
      </c>
      <c r="L6" s="3">
        <f>1/2*(J6-K6)^2</f>
        <v>4.5939552729136593E-2</v>
      </c>
      <c r="M6" s="20">
        <f>-(J6-K6)</f>
        <v>0.30311566349872648</v>
      </c>
      <c r="N6" s="21">
        <f>-(J6-K6)*I6</f>
        <v>0</v>
      </c>
      <c r="O6" s="20">
        <f>D6-M6</f>
        <v>0</v>
      </c>
      <c r="P6" s="21">
        <f>E6-N6</f>
        <v>0.68226547014921024</v>
      </c>
    </row>
    <row r="7" spans="1:16" x14ac:dyDescent="0.35">
      <c r="D7">
        <f>A6</f>
        <v>0.30311566349872648</v>
      </c>
      <c r="E7">
        <f>B6</f>
        <v>0.68226547014921024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0.45473021242077316</v>
      </c>
      <c r="L7" s="3">
        <f t="shared" ref="L7:L15" si="1">1/2*(J7-K7)^2</f>
        <v>2.6779746921506767E-2</v>
      </c>
      <c r="M7" s="20">
        <f t="shared" ref="M7:M15" si="2">-(J7-K7)</f>
        <v>0.23142924154698674</v>
      </c>
      <c r="N7" s="21">
        <f t="shared" ref="N7:N15" si="3">-(J7-K7)*I7</f>
        <v>5.1428720343774825E-2</v>
      </c>
      <c r="O7" s="20">
        <f t="shared" ref="O7:P15" si="4">D7-M7</f>
        <v>7.1686421951739743E-2</v>
      </c>
      <c r="P7" s="21">
        <f t="shared" si="4"/>
        <v>0.63083674980543547</v>
      </c>
    </row>
    <row r="8" spans="1:16" x14ac:dyDescent="0.35">
      <c r="D8">
        <f>A6</f>
        <v>0.30311566349872648</v>
      </c>
      <c r="E8">
        <f>B6</f>
        <v>0.68226547014921024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0.46736475816427708</v>
      </c>
      <c r="L8" s="3">
        <f t="shared" si="1"/>
        <v>6.6308567955511684E-3</v>
      </c>
      <c r="M8" s="20">
        <f t="shared" si="2"/>
        <v>-0.11515951368038307</v>
      </c>
      <c r="N8" s="21">
        <f t="shared" si="3"/>
        <v>-2.7723586626758886E-2</v>
      </c>
      <c r="O8" s="20">
        <f t="shared" si="4"/>
        <v>0.41827517717910956</v>
      </c>
      <c r="P8" s="21">
        <f t="shared" si="4"/>
        <v>0.70998905677596913</v>
      </c>
    </row>
    <row r="9" spans="1:16" x14ac:dyDescent="0.35">
      <c r="D9">
        <f>A6</f>
        <v>0.30311566349872648</v>
      </c>
      <c r="E9">
        <f>B6</f>
        <v>0.68226547014921024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0.53053748688179658</v>
      </c>
      <c r="L9" s="3">
        <f t="shared" si="1"/>
        <v>5.4948896596460121E-2</v>
      </c>
      <c r="M9" s="20">
        <f t="shared" si="2"/>
        <v>0.33150836066820433</v>
      </c>
      <c r="N9" s="21">
        <f t="shared" si="3"/>
        <v>0.11050278688940143</v>
      </c>
      <c r="O9" s="20">
        <f t="shared" si="4"/>
        <v>-2.8392697169477843E-2</v>
      </c>
      <c r="P9" s="21">
        <f t="shared" si="4"/>
        <v>0.57176268325980883</v>
      </c>
    </row>
    <row r="10" spans="1:16" x14ac:dyDescent="0.35">
      <c r="D10">
        <f>A6</f>
        <v>0.30311566349872648</v>
      </c>
      <c r="E10">
        <f>B6</f>
        <v>0.68226547014921024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0.55580657836880432</v>
      </c>
      <c r="L10" s="3">
        <f t="shared" si="1"/>
        <v>2.637477866480045E-5</v>
      </c>
      <c r="M10" s="20">
        <f t="shared" si="2"/>
        <v>7.262889048415988E-3</v>
      </c>
      <c r="N10" s="21">
        <f t="shared" si="3"/>
        <v>2.6899589068207362E-3</v>
      </c>
      <c r="O10" s="20">
        <f t="shared" si="4"/>
        <v>0.2958527744503105</v>
      </c>
      <c r="P10" s="21">
        <f t="shared" si="4"/>
        <v>0.67957551124238946</v>
      </c>
    </row>
    <row r="11" spans="1:16" x14ac:dyDescent="0.35">
      <c r="D11">
        <f>A6</f>
        <v>0.30311566349872648</v>
      </c>
      <c r="E11">
        <f>B6</f>
        <v>0.68226547014921024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0.60634476134281989</v>
      </c>
      <c r="L11" s="3">
        <f t="shared" si="1"/>
        <v>2.3760963809274008E-2</v>
      </c>
      <c r="M11" s="20">
        <f t="shared" si="2"/>
        <v>0.2179952467797131</v>
      </c>
      <c r="N11" s="21">
        <f t="shared" si="3"/>
        <v>9.6886776346539152E-2</v>
      </c>
      <c r="O11" s="20">
        <f t="shared" si="4"/>
        <v>8.5120416719013381E-2</v>
      </c>
      <c r="P11" s="21">
        <f t="shared" si="4"/>
        <v>0.58537869380267105</v>
      </c>
    </row>
    <row r="12" spans="1:16" x14ac:dyDescent="0.35">
      <c r="D12">
        <f>A6</f>
        <v>0.30311566349872648</v>
      </c>
      <c r="E12">
        <f>B6</f>
        <v>0.68226547014921024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0.60634476134281989</v>
      </c>
      <c r="L12" s="3">
        <f t="shared" si="1"/>
        <v>2.2787872154563099E-3</v>
      </c>
      <c r="M12" s="20">
        <f t="shared" si="2"/>
        <v>6.7509809886509231E-2</v>
      </c>
      <c r="N12" s="21">
        <f t="shared" si="3"/>
        <v>3.0004359949559658E-2</v>
      </c>
      <c r="O12" s="20">
        <f t="shared" si="4"/>
        <v>0.23560585361221725</v>
      </c>
      <c r="P12" s="21">
        <f t="shared" si="4"/>
        <v>0.65226111019965061</v>
      </c>
    </row>
    <row r="13" spans="1:16" x14ac:dyDescent="0.35">
      <c r="D13">
        <f>A6</f>
        <v>0.30311566349872648</v>
      </c>
      <c r="E13">
        <f>B6</f>
        <v>0.68226547014921024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0.69478658154734718</v>
      </c>
      <c r="L13" s="3">
        <f t="shared" si="1"/>
        <v>1.3721678755511911E-2</v>
      </c>
      <c r="M13" s="20">
        <f t="shared" si="2"/>
        <v>0.16566036795511419</v>
      </c>
      <c r="N13" s="21">
        <f t="shared" si="3"/>
        <v>9.5101322344602585E-2</v>
      </c>
      <c r="O13" s="20">
        <f t="shared" si="4"/>
        <v>0.1374552955436123</v>
      </c>
      <c r="P13" s="21">
        <f t="shared" si="4"/>
        <v>0.58716414780460768</v>
      </c>
    </row>
    <row r="14" spans="1:16" x14ac:dyDescent="0.35">
      <c r="D14">
        <f>A6</f>
        <v>0.30311566349872648</v>
      </c>
      <c r="E14">
        <f>B6</f>
        <v>0.68226547014921024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0.93484295067392109</v>
      </c>
      <c r="L14" s="3">
        <f t="shared" si="1"/>
        <v>2.1227205384405398E-3</v>
      </c>
      <c r="M14" s="20">
        <f t="shared" si="2"/>
        <v>-6.5157049326078909E-2</v>
      </c>
      <c r="N14" s="21">
        <f t="shared" si="3"/>
        <v>-6.033060122785084E-2</v>
      </c>
      <c r="O14" s="20">
        <f t="shared" si="4"/>
        <v>0.36827271282480539</v>
      </c>
      <c r="P14" s="21">
        <f t="shared" si="4"/>
        <v>0.74259607137706107</v>
      </c>
    </row>
    <row r="15" spans="1:16" x14ac:dyDescent="0.35">
      <c r="D15">
        <f>A6</f>
        <v>0.30311566349872648</v>
      </c>
      <c r="E15">
        <f>B6</f>
        <v>0.68226547014921024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0.98538113364793678</v>
      </c>
      <c r="L15" s="3">
        <f t="shared" si="1"/>
        <v>7.1663307602614024E-2</v>
      </c>
      <c r="M15" s="20">
        <f t="shared" si="2"/>
        <v>0.37858501714308246</v>
      </c>
      <c r="N15" s="21">
        <f t="shared" si="3"/>
        <v>0.37858501714308246</v>
      </c>
      <c r="O15" s="20">
        <f t="shared" si="4"/>
        <v>-7.5469353644355974E-2</v>
      </c>
      <c r="P15" s="21">
        <f t="shared" si="4"/>
        <v>0.30368045300612778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0.24787288574261626</v>
      </c>
      <c r="M20" s="5">
        <f>SUM(M6:M15)</f>
        <v>1.5227500335202906</v>
      </c>
      <c r="N20" s="4">
        <f>SUM(N6:N15)</f>
        <v>0.67714475406917107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Sheet6!L20-L20</f>
        <v>3.3840991402960124E-2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Sheet7!A6-Sheet7!C6*Sheet7!M20</f>
        <v>0.28788816316352356</v>
      </c>
      <c r="B6">
        <f>Sheet7!B6-Sheet7!C6*Sheet7!N20</f>
        <v>0.67549402260851854</v>
      </c>
      <c r="C6">
        <f>Sheet1!C6</f>
        <v>0.01</v>
      </c>
      <c r="D6">
        <f>A6</f>
        <v>0.28788816316352356</v>
      </c>
      <c r="E6">
        <f>B6</f>
        <v>0.67549402260851854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0.28788816316352356</v>
      </c>
      <c r="L6" s="3">
        <f>1/2*(J6-K6)^2</f>
        <v>4.1439797244833779E-2</v>
      </c>
      <c r="M6" s="20">
        <f>-(J6-K6)</f>
        <v>0.28788816316352356</v>
      </c>
      <c r="N6" s="21">
        <f>-(J6-K6)*I6</f>
        <v>0</v>
      </c>
      <c r="O6" s="20">
        <f>D6-M6</f>
        <v>0</v>
      </c>
      <c r="P6" s="21">
        <f>E6-N6</f>
        <v>0.67549402260851854</v>
      </c>
    </row>
    <row r="7" spans="1:16" x14ac:dyDescent="0.35">
      <c r="D7">
        <f>A6</f>
        <v>0.28788816316352356</v>
      </c>
      <c r="E7">
        <f>B6</f>
        <v>0.67549402260851854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0.43799794596541652</v>
      </c>
      <c r="L7" s="3">
        <f t="shared" ref="L7:L15" si="1">1/2*(J7-K7)^2</f>
        <v>2.3047395556748018E-2</v>
      </c>
      <c r="M7" s="20">
        <f t="shared" ref="M7:M15" si="2">-(J7-K7)</f>
        <v>0.2146969750916301</v>
      </c>
      <c r="N7" s="21">
        <f t="shared" ref="N7:N15" si="3">-(J7-K7)*I7</f>
        <v>4.7710438909251134E-2</v>
      </c>
      <c r="O7" s="20">
        <f t="shared" ref="O7:P15" si="4">D7-M7</f>
        <v>7.3191188071893454E-2</v>
      </c>
      <c r="P7" s="21">
        <f t="shared" si="4"/>
        <v>0.62778358369926746</v>
      </c>
    </row>
    <row r="8" spans="1:16" x14ac:dyDescent="0.35">
      <c r="D8">
        <f>A6</f>
        <v>0.28788816316352356</v>
      </c>
      <c r="E8">
        <f>B6</f>
        <v>0.67549402260851854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0.45050709453224097</v>
      </c>
      <c r="L8" s="3">
        <f t="shared" si="1"/>
        <v>8.7142675527693645E-3</v>
      </c>
      <c r="M8" s="20">
        <f t="shared" si="2"/>
        <v>-0.13201717731241919</v>
      </c>
      <c r="N8" s="21">
        <f t="shared" si="3"/>
        <v>-3.1781913056693506E-2</v>
      </c>
      <c r="O8" s="20">
        <f t="shared" si="4"/>
        <v>0.41990534047594275</v>
      </c>
      <c r="P8" s="21">
        <f t="shared" si="4"/>
        <v>0.70727593566521207</v>
      </c>
    </row>
    <row r="9" spans="1:16" x14ac:dyDescent="0.35">
      <c r="D9">
        <f>A6</f>
        <v>0.28788816316352356</v>
      </c>
      <c r="E9">
        <f>B6</f>
        <v>0.67549402260851854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0.51305283736636309</v>
      </c>
      <c r="L9" s="3">
        <f t="shared" si="1"/>
        <v>4.9305445583079428E-2</v>
      </c>
      <c r="M9" s="20">
        <f t="shared" si="2"/>
        <v>0.31402371115277083</v>
      </c>
      <c r="N9" s="21">
        <f t="shared" si="3"/>
        <v>0.10467457038425694</v>
      </c>
      <c r="O9" s="20">
        <f t="shared" si="4"/>
        <v>-2.6135547989247276E-2</v>
      </c>
      <c r="P9" s="21">
        <f t="shared" si="4"/>
        <v>0.57081945222426156</v>
      </c>
    </row>
    <row r="10" spans="1:16" x14ac:dyDescent="0.35">
      <c r="D10">
        <f>A6</f>
        <v>0.28788816316352356</v>
      </c>
      <c r="E10">
        <f>B6</f>
        <v>0.67549402260851854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0.53807113450001187</v>
      </c>
      <c r="L10" s="3">
        <f t="shared" si="1"/>
        <v>5.4837202232895073E-5</v>
      </c>
      <c r="M10" s="20">
        <f t="shared" si="2"/>
        <v>-1.0472554820376456E-2</v>
      </c>
      <c r="N10" s="21">
        <f t="shared" si="3"/>
        <v>-3.8787240075468356E-3</v>
      </c>
      <c r="O10" s="20">
        <f t="shared" si="4"/>
        <v>0.29836071798390001</v>
      </c>
      <c r="P10" s="21">
        <f t="shared" si="4"/>
        <v>0.67937274661606539</v>
      </c>
    </row>
    <row r="11" spans="1:16" x14ac:dyDescent="0.35">
      <c r="D11">
        <f>A6</f>
        <v>0.28788816316352356</v>
      </c>
      <c r="E11">
        <f>B6</f>
        <v>0.67549402260851854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0.58810772876730955</v>
      </c>
      <c r="L11" s="3">
        <f t="shared" si="1"/>
        <v>1.9951672071026074E-2</v>
      </c>
      <c r="M11" s="20">
        <f t="shared" si="2"/>
        <v>0.19975821420420276</v>
      </c>
      <c r="N11" s="21">
        <f t="shared" si="3"/>
        <v>8.8781428535201226E-2</v>
      </c>
      <c r="O11" s="20">
        <f t="shared" si="4"/>
        <v>8.8129948959320803E-2</v>
      </c>
      <c r="P11" s="21">
        <f t="shared" si="4"/>
        <v>0.58671259407331733</v>
      </c>
    </row>
    <row r="12" spans="1:16" x14ac:dyDescent="0.35">
      <c r="D12">
        <f>A6</f>
        <v>0.28788816316352356</v>
      </c>
      <c r="E12">
        <f>B6</f>
        <v>0.67549402260851854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0.58810772876730955</v>
      </c>
      <c r="L12" s="3">
        <f t="shared" si="1"/>
        <v>1.2139032919696432E-3</v>
      </c>
      <c r="M12" s="20">
        <f t="shared" si="2"/>
        <v>4.9272777310998883E-2</v>
      </c>
      <c r="N12" s="21">
        <f t="shared" si="3"/>
        <v>2.1899012138221725E-2</v>
      </c>
      <c r="O12" s="20">
        <f t="shared" si="4"/>
        <v>0.23861538585252468</v>
      </c>
      <c r="P12" s="21">
        <f t="shared" si="4"/>
        <v>0.65359501047029678</v>
      </c>
    </row>
    <row r="13" spans="1:16" x14ac:dyDescent="0.35">
      <c r="D13">
        <f>A6</f>
        <v>0.28788816316352356</v>
      </c>
      <c r="E13">
        <f>B6</f>
        <v>0.67549402260851854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0.6756717687350805</v>
      </c>
      <c r="L13" s="3">
        <f t="shared" si="1"/>
        <v>1.0737799866062679E-2</v>
      </c>
      <c r="M13" s="20">
        <f t="shared" si="2"/>
        <v>0.14654555514284751</v>
      </c>
      <c r="N13" s="21">
        <f t="shared" si="3"/>
        <v>8.4128003878301341E-2</v>
      </c>
      <c r="O13" s="20">
        <f t="shared" si="4"/>
        <v>0.14134260802067605</v>
      </c>
      <c r="P13" s="21">
        <f t="shared" si="4"/>
        <v>0.59136601873021721</v>
      </c>
    </row>
    <row r="14" spans="1:16" x14ac:dyDescent="0.35">
      <c r="D14">
        <f>A6</f>
        <v>0.28788816316352356</v>
      </c>
      <c r="E14">
        <f>B6</f>
        <v>0.67549402260851854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0.91334559150474437</v>
      </c>
      <c r="L14" s="3">
        <f t="shared" si="1"/>
        <v>3.7544932558313156E-3</v>
      </c>
      <c r="M14" s="20">
        <f t="shared" si="2"/>
        <v>-8.665440849525563E-2</v>
      </c>
      <c r="N14" s="21">
        <f t="shared" si="3"/>
        <v>-8.0235563421532985E-2</v>
      </c>
      <c r="O14" s="20">
        <f t="shared" si="4"/>
        <v>0.37454257165877919</v>
      </c>
      <c r="P14" s="21">
        <f t="shared" si="4"/>
        <v>0.75572958603005147</v>
      </c>
    </row>
    <row r="15" spans="1:16" x14ac:dyDescent="0.35">
      <c r="D15">
        <f>A6</f>
        <v>0.28788816316352356</v>
      </c>
      <c r="E15">
        <f>B6</f>
        <v>0.67549402260851854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0.96338218577204215</v>
      </c>
      <c r="L15" s="3">
        <f t="shared" si="1"/>
        <v>6.3576812397711846E-2</v>
      </c>
      <c r="M15" s="20">
        <f t="shared" si="2"/>
        <v>0.35658606926718783</v>
      </c>
      <c r="N15" s="21">
        <f t="shared" si="3"/>
        <v>0.35658606926718783</v>
      </c>
      <c r="O15" s="20">
        <f t="shared" si="4"/>
        <v>-6.8697906103664275E-2</v>
      </c>
      <c r="P15" s="21">
        <f t="shared" si="4"/>
        <v>0.31890795334133071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0.22179642402226507</v>
      </c>
      <c r="M20" s="5">
        <f>SUM(M6:M15)</f>
        <v>1.3396273247051103</v>
      </c>
      <c r="N20" s="4">
        <f>SUM(N6:N15)</f>
        <v>0.58788332262664689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Sheet7!L20-L20</f>
        <v>2.6076461720351191E-2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I43" sqref="I43"/>
    </sheetView>
  </sheetViews>
  <sheetFormatPr defaultRowHeight="14.5" x14ac:dyDescent="0.35"/>
  <cols>
    <col min="1" max="1" width="9.453125" customWidth="1"/>
    <col min="2" max="3" width="10" customWidth="1"/>
    <col min="7" max="7" width="12.7265625" customWidth="1"/>
    <col min="9" max="9" width="11.453125" customWidth="1"/>
    <col min="10" max="10" width="10.90625" customWidth="1"/>
    <col min="12" max="12" width="12" customWidth="1"/>
    <col min="15" max="15" width="11.26953125" customWidth="1"/>
    <col min="16" max="16" width="11" customWidth="1"/>
  </cols>
  <sheetData>
    <row r="1" spans="1:16" ht="45.5" customHeight="1" thickBot="1" x14ac:dyDescent="0.4">
      <c r="A1" s="1" t="s">
        <v>33</v>
      </c>
      <c r="D1" s="35" t="s">
        <v>16</v>
      </c>
      <c r="E1" s="35"/>
      <c r="F1" s="35"/>
      <c r="G1" s="35"/>
      <c r="H1" s="35"/>
      <c r="I1" s="35"/>
      <c r="J1" s="35"/>
      <c r="K1" s="16"/>
      <c r="L1" s="17"/>
      <c r="M1" s="36" t="s">
        <v>17</v>
      </c>
      <c r="N1" s="37"/>
      <c r="O1" s="38" t="s">
        <v>22</v>
      </c>
      <c r="P1" s="39"/>
    </row>
    <row r="2" spans="1:16" ht="45.5" customHeight="1" thickBot="1" x14ac:dyDescent="0.4">
      <c r="C2" s="25"/>
      <c r="D2" s="13"/>
      <c r="E2" s="13"/>
      <c r="F2" s="13"/>
      <c r="G2" s="13"/>
      <c r="H2" s="13"/>
      <c r="I2" s="13"/>
      <c r="J2" s="13"/>
      <c r="K2" s="7"/>
      <c r="M2" s="14"/>
      <c r="N2" s="14"/>
      <c r="O2" s="14"/>
      <c r="P2" s="15"/>
    </row>
    <row r="3" spans="1:16" ht="45.5" customHeight="1" thickBot="1" x14ac:dyDescent="0.4">
      <c r="A3" s="30" t="s">
        <v>20</v>
      </c>
      <c r="B3" s="30" t="s">
        <v>21</v>
      </c>
      <c r="C3" s="25"/>
      <c r="D3" s="13"/>
      <c r="E3" s="13"/>
      <c r="F3" s="13"/>
      <c r="G3" s="13"/>
      <c r="H3" s="13"/>
      <c r="I3" s="13"/>
      <c r="J3" s="13"/>
      <c r="K3" s="7"/>
      <c r="M3" s="44" t="s">
        <v>17</v>
      </c>
      <c r="N3" s="45"/>
      <c r="O3" s="42" t="s">
        <v>22</v>
      </c>
      <c r="P3" s="43"/>
    </row>
    <row r="4" spans="1:16" ht="39.5" customHeight="1" x14ac:dyDescent="5.0999999999999996">
      <c r="C4" s="25"/>
      <c r="D4" s="40" t="s">
        <v>7</v>
      </c>
      <c r="E4" s="40"/>
      <c r="F4" s="26"/>
      <c r="G4" s="40" t="s">
        <v>6</v>
      </c>
      <c r="H4" s="40"/>
      <c r="I4" s="41" t="s">
        <v>25</v>
      </c>
      <c r="J4" s="41"/>
      <c r="K4" s="1"/>
      <c r="L4" s="1"/>
      <c r="M4" s="22"/>
    </row>
    <row r="5" spans="1:16" ht="58" x14ac:dyDescent="0.35">
      <c r="A5" s="2" t="s">
        <v>26</v>
      </c>
      <c r="B5" s="2" t="s">
        <v>27</v>
      </c>
      <c r="C5" s="2" t="s">
        <v>23</v>
      </c>
      <c r="D5" s="24" t="s">
        <v>8</v>
      </c>
      <c r="E5" s="24" t="s">
        <v>9</v>
      </c>
      <c r="F5" s="8" t="s">
        <v>23</v>
      </c>
      <c r="G5" s="8" t="s">
        <v>10</v>
      </c>
      <c r="H5" s="8" t="s">
        <v>11</v>
      </c>
      <c r="I5" s="23" t="s">
        <v>0</v>
      </c>
      <c r="J5" s="23" t="s">
        <v>1</v>
      </c>
      <c r="K5" s="9" t="s">
        <v>15</v>
      </c>
      <c r="L5" s="8" t="s">
        <v>28</v>
      </c>
      <c r="M5" s="18" t="s">
        <v>13</v>
      </c>
      <c r="N5" s="18" t="s">
        <v>14</v>
      </c>
      <c r="O5" s="19" t="s">
        <v>18</v>
      </c>
      <c r="P5" s="19" t="s">
        <v>19</v>
      </c>
    </row>
    <row r="6" spans="1:16" x14ac:dyDescent="0.35">
      <c r="A6">
        <f>Sheet8!A6-Sheet8!C6*Sheet8!M20</f>
        <v>0.27449188991647244</v>
      </c>
      <c r="B6">
        <f>Sheet8!B6-Sheet8!C6*Sheet8!N20</f>
        <v>0.66961518938225206</v>
      </c>
      <c r="C6">
        <f>Sheet1!C6</f>
        <v>0.01</v>
      </c>
      <c r="D6">
        <f>A6</f>
        <v>0.27449188991647244</v>
      </c>
      <c r="E6">
        <f>B6</f>
        <v>0.66961518938225206</v>
      </c>
      <c r="F6">
        <f>C6</f>
        <v>0.01</v>
      </c>
      <c r="G6">
        <v>1100</v>
      </c>
      <c r="H6">
        <v>199000</v>
      </c>
      <c r="I6" s="12">
        <f>(G6-G21)/(G20-G21)</f>
        <v>0</v>
      </c>
      <c r="J6" s="12">
        <f>(H6-H21)/(H20-H21)</f>
        <v>0</v>
      </c>
      <c r="K6" s="3">
        <f>D6+E6*I6</f>
        <v>0.27449188991647244</v>
      </c>
      <c r="L6" s="3">
        <f>1/2*(J6-K6)^2</f>
        <v>3.767289881495841E-2</v>
      </c>
      <c r="M6" s="20">
        <f>-(J6-K6)</f>
        <v>0.27449188991647244</v>
      </c>
      <c r="N6" s="21">
        <f>-(J6-K6)*I6</f>
        <v>0</v>
      </c>
      <c r="O6" s="20">
        <f>D6-M6</f>
        <v>0</v>
      </c>
      <c r="P6" s="21">
        <f>E6-N6</f>
        <v>0.66961518938225206</v>
      </c>
    </row>
    <row r="7" spans="1:16" x14ac:dyDescent="0.35">
      <c r="D7">
        <f>A6</f>
        <v>0.27449188991647244</v>
      </c>
      <c r="E7">
        <f>B6</f>
        <v>0.66961518938225206</v>
      </c>
      <c r="F7">
        <f>C6</f>
        <v>0.01</v>
      </c>
      <c r="G7">
        <v>1400</v>
      </c>
      <c r="H7">
        <v>245000</v>
      </c>
      <c r="I7" s="12">
        <f>(G7-G21)/(G20-G21)</f>
        <v>0.22222222222222221</v>
      </c>
      <c r="J7" s="12">
        <f>(H7-H21)/(H20-H21)</f>
        <v>0.22330097087378642</v>
      </c>
      <c r="K7" s="3">
        <f t="shared" ref="K7:K15" si="0">D7+E7*I7</f>
        <v>0.4232952653347507</v>
      </c>
      <c r="L7" s="3">
        <f t="shared" ref="L7:L15" si="1">1/2*(J7-K7)^2</f>
        <v>1.9998858908469443E-2</v>
      </c>
      <c r="M7" s="20">
        <f t="shared" ref="M7:M15" si="2">-(J7-K7)</f>
        <v>0.19999429446096428</v>
      </c>
      <c r="N7" s="21">
        <f t="shared" ref="N7:N15" si="3">-(J7-K7)*I7</f>
        <v>4.4443176546880951E-2</v>
      </c>
      <c r="O7" s="20">
        <f t="shared" ref="O7:P15" si="4">D7-M7</f>
        <v>7.4497595455508159E-2</v>
      </c>
      <c r="P7" s="21">
        <f t="shared" si="4"/>
        <v>0.62517201283537116</v>
      </c>
    </row>
    <row r="8" spans="1:16" x14ac:dyDescent="0.35">
      <c r="D8">
        <f>A6</f>
        <v>0.27449188991647244</v>
      </c>
      <c r="E8">
        <f>B6</f>
        <v>0.66961518938225206</v>
      </c>
      <c r="F8">
        <f>C6</f>
        <v>0.01</v>
      </c>
      <c r="G8">
        <v>1425</v>
      </c>
      <c r="H8">
        <v>319000</v>
      </c>
      <c r="I8" s="12">
        <f>(G8-G21)/(G20-G21)</f>
        <v>0.24074074074074073</v>
      </c>
      <c r="J8" s="12">
        <f>(H8-H21)/(H20-H21)</f>
        <v>0.58252427184466016</v>
      </c>
      <c r="K8" s="3">
        <f t="shared" si="0"/>
        <v>0.43569554661960719</v>
      </c>
      <c r="L8" s="3">
        <f t="shared" si="1"/>
        <v>1.0779337275607053E-2</v>
      </c>
      <c r="M8" s="20">
        <f t="shared" si="2"/>
        <v>-0.14682872522505297</v>
      </c>
      <c r="N8" s="21">
        <f t="shared" si="3"/>
        <v>-3.5347656072697936E-2</v>
      </c>
      <c r="O8" s="20">
        <f t="shared" si="4"/>
        <v>0.42132061514152541</v>
      </c>
      <c r="P8" s="21">
        <f t="shared" si="4"/>
        <v>0.70496284545495003</v>
      </c>
    </row>
    <row r="9" spans="1:16" x14ac:dyDescent="0.35">
      <c r="D9">
        <f>A6</f>
        <v>0.27449188991647244</v>
      </c>
      <c r="E9">
        <f>B6</f>
        <v>0.66961518938225206</v>
      </c>
      <c r="F9">
        <f>C6</f>
        <v>0.01</v>
      </c>
      <c r="G9">
        <v>1550</v>
      </c>
      <c r="H9">
        <v>240000</v>
      </c>
      <c r="I9" s="12">
        <f>(G9-G21)/(G20-G21)</f>
        <v>0.33333333333333331</v>
      </c>
      <c r="J9" s="12">
        <f>(H9-H21)/(H20-H21)</f>
        <v>0.19902912621359223</v>
      </c>
      <c r="K9" s="3">
        <f t="shared" si="0"/>
        <v>0.49769695304388978</v>
      </c>
      <c r="L9" s="3">
        <f t="shared" si="1"/>
        <v>4.460123539176631E-2</v>
      </c>
      <c r="M9" s="20">
        <f t="shared" si="2"/>
        <v>0.29866782683029758</v>
      </c>
      <c r="N9" s="21">
        <f t="shared" si="3"/>
        <v>9.9555942276765855E-2</v>
      </c>
      <c r="O9" s="20">
        <f t="shared" si="4"/>
        <v>-2.4175936913825136E-2</v>
      </c>
      <c r="P9" s="21">
        <f t="shared" si="4"/>
        <v>0.57005924710548617</v>
      </c>
    </row>
    <row r="10" spans="1:16" x14ac:dyDescent="0.35">
      <c r="D10">
        <f>A6</f>
        <v>0.27449188991647244</v>
      </c>
      <c r="E10">
        <f>B6</f>
        <v>0.66961518938225206</v>
      </c>
      <c r="F10">
        <f>C6</f>
        <v>0.01</v>
      </c>
      <c r="G10">
        <v>1600</v>
      </c>
      <c r="H10">
        <v>312000</v>
      </c>
      <c r="I10" s="12">
        <f>(G10-G21)/(G20-G21)</f>
        <v>0.37037037037037035</v>
      </c>
      <c r="J10" s="12">
        <f>(H10-H21)/(H20-H21)</f>
        <v>0.54854368932038833</v>
      </c>
      <c r="K10" s="3">
        <f t="shared" si="0"/>
        <v>0.5224975156136028</v>
      </c>
      <c r="L10" s="3">
        <f t="shared" si="1"/>
        <v>3.3920158238202278E-4</v>
      </c>
      <c r="M10" s="20">
        <f t="shared" si="2"/>
        <v>-2.6046173706785525E-2</v>
      </c>
      <c r="N10" s="21">
        <f t="shared" si="3"/>
        <v>-9.6467310025131568E-3</v>
      </c>
      <c r="O10" s="20">
        <f t="shared" si="4"/>
        <v>0.30053806362325797</v>
      </c>
      <c r="P10" s="21">
        <f t="shared" si="4"/>
        <v>0.67926192038476518</v>
      </c>
    </row>
    <row r="11" spans="1:16" x14ac:dyDescent="0.35">
      <c r="D11">
        <f>A6</f>
        <v>0.27449188991647244</v>
      </c>
      <c r="E11">
        <f>B6</f>
        <v>0.66961518938225206</v>
      </c>
      <c r="F11">
        <f>C6</f>
        <v>0.01</v>
      </c>
      <c r="G11">
        <v>1700</v>
      </c>
      <c r="H11">
        <v>279000</v>
      </c>
      <c r="I11" s="12">
        <f>(G11-G21)/(G20-G21)</f>
        <v>0.44444444444444442</v>
      </c>
      <c r="J11" s="12">
        <f>(H11-H21)/(H20-H21)</f>
        <v>0.38834951456310679</v>
      </c>
      <c r="K11" s="3">
        <f t="shared" si="0"/>
        <v>0.57209864075302885</v>
      </c>
      <c r="L11" s="3">
        <f t="shared" si="1"/>
        <v>1.6881870687779951E-2</v>
      </c>
      <c r="M11" s="20">
        <f t="shared" si="2"/>
        <v>0.18374912618992206</v>
      </c>
      <c r="N11" s="21">
        <f t="shared" si="3"/>
        <v>8.166627830663202E-2</v>
      </c>
      <c r="O11" s="20">
        <f t="shared" si="4"/>
        <v>9.0742763726550379E-2</v>
      </c>
      <c r="P11" s="21">
        <f t="shared" si="4"/>
        <v>0.58794891107562008</v>
      </c>
    </row>
    <row r="12" spans="1:16" x14ac:dyDescent="0.35">
      <c r="D12">
        <f>A6</f>
        <v>0.27449188991647244</v>
      </c>
      <c r="E12">
        <f>B6</f>
        <v>0.66961518938225206</v>
      </c>
      <c r="F12">
        <f>C6</f>
        <v>0.01</v>
      </c>
      <c r="G12">
        <v>1700</v>
      </c>
      <c r="H12">
        <v>310000</v>
      </c>
      <c r="I12" s="12">
        <f>(G12-G21)/(G20-G21)</f>
        <v>0.44444444444444442</v>
      </c>
      <c r="J12" s="12">
        <f>(H12-H21)/(H20-H21)</f>
        <v>0.53883495145631066</v>
      </c>
      <c r="K12" s="3">
        <f t="shared" si="0"/>
        <v>0.57209864075302885</v>
      </c>
      <c r="L12" s="3">
        <f t="shared" si="1"/>
        <v>5.5323651281430212E-4</v>
      </c>
      <c r="M12" s="20">
        <f t="shared" si="2"/>
        <v>3.3263689296718191E-2</v>
      </c>
      <c r="N12" s="21">
        <f t="shared" si="3"/>
        <v>1.4783861909652529E-2</v>
      </c>
      <c r="O12" s="20">
        <f t="shared" si="4"/>
        <v>0.24122820061975425</v>
      </c>
      <c r="P12" s="21">
        <f t="shared" si="4"/>
        <v>0.65483132747259953</v>
      </c>
    </row>
    <row r="13" spans="1:16" x14ac:dyDescent="0.35">
      <c r="D13">
        <f>A6</f>
        <v>0.27449188991647244</v>
      </c>
      <c r="E13">
        <f>B6</f>
        <v>0.66961518938225206</v>
      </c>
      <c r="F13">
        <f>C6</f>
        <v>0.01</v>
      </c>
      <c r="G13">
        <v>1875</v>
      </c>
      <c r="H13">
        <v>308000</v>
      </c>
      <c r="I13" s="12">
        <f>(G13-G21)/(G20-G21)</f>
        <v>0.57407407407407407</v>
      </c>
      <c r="J13" s="12">
        <f>(H13-H21)/(H20-H21)</f>
        <v>0.529126213592233</v>
      </c>
      <c r="K13" s="3">
        <f t="shared" si="0"/>
        <v>0.65890060974702447</v>
      </c>
      <c r="L13" s="3">
        <f t="shared" si="1"/>
        <v>8.4206969486703784E-3</v>
      </c>
      <c r="M13" s="20">
        <f t="shared" si="2"/>
        <v>0.12977439615479147</v>
      </c>
      <c r="N13" s="21">
        <f t="shared" si="3"/>
        <v>7.4500116311083997E-2</v>
      </c>
      <c r="O13" s="20">
        <f t="shared" si="4"/>
        <v>0.14471749376168097</v>
      </c>
      <c r="P13" s="21">
        <f t="shared" si="4"/>
        <v>0.59511507307116807</v>
      </c>
    </row>
    <row r="14" spans="1:16" x14ac:dyDescent="0.35">
      <c r="D14">
        <f>A6</f>
        <v>0.27449188991647244</v>
      </c>
      <c r="E14">
        <f>B6</f>
        <v>0.66961518938225206</v>
      </c>
      <c r="F14">
        <f>C6</f>
        <v>0.01</v>
      </c>
      <c r="G14">
        <v>2350</v>
      </c>
      <c r="H14">
        <v>405000</v>
      </c>
      <c r="I14" s="12">
        <f>(G14-G21)/(G20-G21)</f>
        <v>0.92592592592592593</v>
      </c>
      <c r="J14" s="12">
        <f>(H14-H21)/(H20-H21)</f>
        <v>1</v>
      </c>
      <c r="K14" s="3">
        <f t="shared" si="0"/>
        <v>0.89450595415929846</v>
      </c>
      <c r="L14" s="3">
        <f t="shared" si="1"/>
        <v>5.5644968539200193E-3</v>
      </c>
      <c r="M14" s="20">
        <f t="shared" si="2"/>
        <v>-0.10549404584070154</v>
      </c>
      <c r="N14" s="21">
        <f t="shared" si="3"/>
        <v>-9.7679672074723653E-2</v>
      </c>
      <c r="O14" s="20">
        <f t="shared" si="4"/>
        <v>0.37998593575717399</v>
      </c>
      <c r="P14" s="21">
        <f t="shared" si="4"/>
        <v>0.76729486145697567</v>
      </c>
    </row>
    <row r="15" spans="1:16" x14ac:dyDescent="0.35">
      <c r="D15">
        <f>A6</f>
        <v>0.27449188991647244</v>
      </c>
      <c r="E15">
        <f>B6</f>
        <v>0.66961518938225206</v>
      </c>
      <c r="F15">
        <f>C6</f>
        <v>0.01</v>
      </c>
      <c r="G15">
        <v>2450</v>
      </c>
      <c r="H15">
        <v>324000</v>
      </c>
      <c r="I15" s="12">
        <f>(G15-G21)/(G20-G21)</f>
        <v>1</v>
      </c>
      <c r="J15" s="12">
        <f>(H15-H21)/(H20-H21)</f>
        <v>0.60679611650485432</v>
      </c>
      <c r="K15" s="3">
        <f t="shared" si="0"/>
        <v>0.94410707929872451</v>
      </c>
      <c r="L15" s="3">
        <f t="shared" si="1"/>
        <v>5.6889342810463837E-2</v>
      </c>
      <c r="M15" s="20">
        <f t="shared" si="2"/>
        <v>0.33731096279387018</v>
      </c>
      <c r="N15" s="21">
        <f t="shared" si="3"/>
        <v>0.33731096279387018</v>
      </c>
      <c r="O15" s="20">
        <f t="shared" si="4"/>
        <v>-6.2819072877397741E-2</v>
      </c>
      <c r="P15" s="21">
        <f t="shared" si="4"/>
        <v>0.33230422658838188</v>
      </c>
    </row>
    <row r="16" spans="1:16" x14ac:dyDescent="0.35">
      <c r="I16" s="12"/>
      <c r="J16" s="12"/>
      <c r="K16" s="3"/>
      <c r="L16" s="3"/>
      <c r="M16" s="20"/>
      <c r="N16" s="21"/>
      <c r="O16" s="20"/>
      <c r="P16" s="21"/>
    </row>
    <row r="17" spans="4:16" x14ac:dyDescent="0.35">
      <c r="I17" s="12"/>
      <c r="J17" s="12"/>
      <c r="K17" s="3"/>
      <c r="L17" s="3"/>
      <c r="M17" s="20"/>
      <c r="N17" s="21"/>
      <c r="O17" s="20"/>
      <c r="P17" s="21"/>
    </row>
    <row r="18" spans="4:16" x14ac:dyDescent="0.35">
      <c r="I18" s="3"/>
      <c r="J18" s="3"/>
      <c r="K18" s="3"/>
      <c r="L18" s="3"/>
      <c r="M18" s="3"/>
      <c r="O18" s="3"/>
    </row>
    <row r="19" spans="4:16" x14ac:dyDescent="0.35">
      <c r="D19" s="6"/>
      <c r="E19" s="6"/>
      <c r="K19" s="1"/>
      <c r="L19" s="4" t="s">
        <v>12</v>
      </c>
      <c r="M19" s="4" t="s">
        <v>5</v>
      </c>
      <c r="N19" s="4" t="s">
        <v>5</v>
      </c>
    </row>
    <row r="20" spans="4:16" x14ac:dyDescent="0.35">
      <c r="F20" s="1" t="s">
        <v>2</v>
      </c>
      <c r="G20" s="1">
        <f>MAX(G6:G15)</f>
        <v>2450</v>
      </c>
      <c r="H20" s="1">
        <f>MAX(H6:H15)</f>
        <v>405000</v>
      </c>
      <c r="L20" s="5">
        <f>SUM(L6:L15)</f>
        <v>0.20170117578683172</v>
      </c>
      <c r="M20" s="5">
        <f>SUM(M6:M15)</f>
        <v>1.1788832408704963</v>
      </c>
      <c r="N20" s="4">
        <f>SUM(N6:N15)</f>
        <v>0.50958627899495079</v>
      </c>
    </row>
    <row r="21" spans="4:16" x14ac:dyDescent="0.35">
      <c r="F21" s="1" t="s">
        <v>3</v>
      </c>
      <c r="G21" s="1">
        <f>MIN(G6:G15)</f>
        <v>1100</v>
      </c>
      <c r="H21" s="1">
        <f>MIN(H6:H15)</f>
        <v>199000</v>
      </c>
      <c r="J21" t="s">
        <v>24</v>
      </c>
      <c r="L21" s="11">
        <f>Sheet8!L20-L20</f>
        <v>2.0095248235433349E-2</v>
      </c>
    </row>
    <row r="22" spans="4:16" x14ac:dyDescent="0.35">
      <c r="F22" s="1" t="s">
        <v>5</v>
      </c>
      <c r="G22" s="1">
        <f>SUM(G6:G15)</f>
        <v>17150</v>
      </c>
      <c r="H22" s="1">
        <f>SUM(H6:H15)</f>
        <v>2941000</v>
      </c>
      <c r="L22" s="10"/>
    </row>
    <row r="23" spans="4:16" x14ac:dyDescent="0.35">
      <c r="F23" s="1" t="s">
        <v>4</v>
      </c>
      <c r="G23" s="1">
        <f>AVERAGE(G6:G15)</f>
        <v>1715</v>
      </c>
      <c r="H23" s="1">
        <f>AVERAGE(H6:H15)</f>
        <v>294100</v>
      </c>
    </row>
  </sheetData>
  <mergeCells count="8">
    <mergeCell ref="O1:P1"/>
    <mergeCell ref="M3:N3"/>
    <mergeCell ref="O3:P3"/>
    <mergeCell ref="D4:E4"/>
    <mergeCell ref="G4:H4"/>
    <mergeCell ref="I4:J4"/>
    <mergeCell ref="D1:J1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leffers</dc:creator>
  <cp:lastModifiedBy>pieter leffers</cp:lastModifiedBy>
  <dcterms:created xsi:type="dcterms:W3CDTF">2017-11-09T18:46:47Z</dcterms:created>
  <dcterms:modified xsi:type="dcterms:W3CDTF">2020-01-15T20:32:20Z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c2b033be-b321-462b-88bd-426e57cf429d</vt:lpwstr>
  </property>
</Properties>
</file>